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f72c7af4dbece44/Documents/python/OI dashboard/"/>
    </mc:Choice>
  </mc:AlternateContent>
  <xr:revisionPtr revIDLastSave="2103" documentId="8_{543F146D-8B6D-4B2D-84D6-190DF3807F30}" xr6:coauthVersionLast="47" xr6:coauthVersionMax="47" xr10:uidLastSave="{9B13C317-12C3-4338-96E3-EDEC128CD672}"/>
  <bookViews>
    <workbookView xWindow="28770" yWindow="-270" windowWidth="29040" windowHeight="16440" xr2:uid="{A8EF2C8C-1559-45F1-9D12-0607A0E48967}"/>
  </bookViews>
  <sheets>
    <sheet name="SR3" sheetId="38" r:id="rId1"/>
    <sheet name="FF" sheetId="40" r:id="rId2"/>
    <sheet name="treasuries" sheetId="41" r:id="rId3"/>
    <sheet name="ER" sheetId="37" r:id="rId4"/>
    <sheet name="SONIA" sheetId="39" r:id="rId5"/>
    <sheet name="Brazil" sheetId="35" r:id="rId6"/>
    <sheet name="CORRA" sheetId="43" r:id="rId7"/>
    <sheet name="SR3_0" sheetId="2" r:id="rId8"/>
    <sheet name="SONIA_0" sheetId="17" r:id="rId9"/>
    <sheet name="Brazil_0" sheetId="32" r:id="rId10"/>
    <sheet name="ER_0" sheetId="7" r:id="rId11"/>
    <sheet name="FF_0" sheetId="24" r:id="rId12"/>
    <sheet name="treasuries_0" sheetId="25" r:id="rId13"/>
    <sheet name="CORRA_0" sheetId="42" r:id="rId14"/>
    <sheet name="cont list_0" sheetId="34" r:id="rId15"/>
    <sheet name="SOFR3mo PX_0" sheetId="47" r:id="rId16"/>
    <sheet name="SOFR3mo PX_vol_0" sheetId="49" r:id="rId17"/>
    <sheet name="SR3_volume_0" sheetId="54" r:id="rId18"/>
    <sheet name="SR3_prices_0" sheetId="53" r:id="rId19"/>
  </sheets>
  <externalReferences>
    <externalReference r:id="rId20"/>
  </externalReferences>
  <definedNames>
    <definedName name="_xlcn.WorksheetConnection_OIY5AE231" hidden="1">[1]OI!$AA$5:$AG$23</definedName>
    <definedName name="ExternalData_1" localSheetId="9" hidden="1">Brazil_0!$A$1:$CW$48</definedName>
    <definedName name="ExternalData_1" localSheetId="14" hidden="1">'cont list_0'!$A$1:$A$47</definedName>
    <definedName name="ExternalData_1" localSheetId="10" hidden="1">ER_0!$A$1:$AS$26</definedName>
    <definedName name="ExternalData_1" localSheetId="11" hidden="1">FF_0!$A$1:$DQ$38</definedName>
    <definedName name="ExternalData_1" localSheetId="15" hidden="1">'SOFR3mo PX_0'!$A$1:$BN$37</definedName>
    <definedName name="ExternalData_1" localSheetId="16" hidden="1">'SOFR3mo PX_vol_0'!$A$1:$CGX$133</definedName>
    <definedName name="ExternalData_1" localSheetId="8" hidden="1">SONIA_0!$A$1:$AS$26</definedName>
    <definedName name="ExternalData_1" localSheetId="7" hidden="1">SR3_0!$A$1:$AR$34</definedName>
    <definedName name="ExternalData_1" localSheetId="12" hidden="1">treasuries_0!$A$1:$JTW$43</definedName>
    <definedName name="ExternalData_2" localSheetId="13" hidden="1">CORRA_0!$A$1:$CX$16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8" l="1"/>
  <c r="D4" i="38"/>
  <c r="D5" i="38"/>
  <c r="D6" i="38"/>
  <c r="D7" i="38"/>
  <c r="D8" i="38"/>
  <c r="D9" i="38"/>
  <c r="D10" i="38"/>
  <c r="D11" i="38"/>
  <c r="D12" i="38"/>
  <c r="D13" i="38"/>
  <c r="D14" i="38"/>
  <c r="D15" i="38"/>
  <c r="D16" i="38"/>
  <c r="D17" i="38"/>
  <c r="D18" i="38"/>
  <c r="D19" i="38"/>
  <c r="D20" i="38"/>
  <c r="D21" i="38"/>
  <c r="D22" i="38"/>
  <c r="D23" i="38"/>
  <c r="D24" i="38"/>
  <c r="D25" i="38"/>
  <c r="D26" i="38"/>
  <c r="D27" i="38"/>
  <c r="D28" i="38"/>
  <c r="D29" i="38"/>
  <c r="D30" i="38"/>
  <c r="D31" i="38"/>
  <c r="D32" i="38"/>
  <c r="D33" i="38"/>
  <c r="D34" i="38"/>
  <c r="B3" i="54"/>
  <c r="C3" i="54"/>
  <c r="D3" i="54"/>
  <c r="E3" i="54"/>
  <c r="F3" i="54"/>
  <c r="G3" i="54"/>
  <c r="H3" i="54"/>
  <c r="I3" i="54"/>
  <c r="J3" i="54"/>
  <c r="K3" i="54"/>
  <c r="L3" i="54"/>
  <c r="M3" i="54"/>
  <c r="N3" i="54"/>
  <c r="O3" i="54"/>
  <c r="P3" i="54"/>
  <c r="Q3" i="54"/>
  <c r="R3" i="54"/>
  <c r="S3" i="54"/>
  <c r="T3" i="54"/>
  <c r="U3" i="54"/>
  <c r="V3" i="54"/>
  <c r="W3" i="54"/>
  <c r="X3" i="54"/>
  <c r="B4" i="54"/>
  <c r="C4" i="54"/>
  <c r="D4" i="54"/>
  <c r="E4" i="54"/>
  <c r="F4" i="54"/>
  <c r="G4" i="54"/>
  <c r="H4" i="54"/>
  <c r="I4" i="54"/>
  <c r="J4" i="54"/>
  <c r="K4" i="54"/>
  <c r="L4" i="54"/>
  <c r="M4" i="54"/>
  <c r="N4" i="54"/>
  <c r="O4" i="54"/>
  <c r="P4" i="54"/>
  <c r="Q4" i="54"/>
  <c r="R4" i="54"/>
  <c r="S4" i="54"/>
  <c r="T4" i="54"/>
  <c r="U4" i="54"/>
  <c r="V4" i="54"/>
  <c r="W4" i="54"/>
  <c r="X4" i="54"/>
  <c r="B5" i="54"/>
  <c r="C5" i="54"/>
  <c r="D5" i="54"/>
  <c r="E5" i="54"/>
  <c r="F5" i="54"/>
  <c r="G5" i="54"/>
  <c r="H5" i="54"/>
  <c r="I5" i="54"/>
  <c r="J5" i="54"/>
  <c r="K5" i="54"/>
  <c r="L5" i="54"/>
  <c r="M5" i="54"/>
  <c r="N5" i="54"/>
  <c r="O5" i="54"/>
  <c r="P5" i="54"/>
  <c r="Q5" i="54"/>
  <c r="R5" i="54"/>
  <c r="S5" i="54"/>
  <c r="T5" i="54"/>
  <c r="U5" i="54"/>
  <c r="V5" i="54"/>
  <c r="W5" i="54"/>
  <c r="X5" i="54"/>
  <c r="B6" i="54"/>
  <c r="C6" i="54"/>
  <c r="D6" i="54"/>
  <c r="E6" i="54"/>
  <c r="F6" i="54"/>
  <c r="G6" i="54"/>
  <c r="H6" i="54"/>
  <c r="I6" i="54"/>
  <c r="J6" i="54"/>
  <c r="K6" i="54"/>
  <c r="L6" i="54"/>
  <c r="M6" i="54"/>
  <c r="N6" i="54"/>
  <c r="O6" i="54"/>
  <c r="P6" i="54"/>
  <c r="Q6" i="54"/>
  <c r="R6" i="54"/>
  <c r="S6" i="54"/>
  <c r="T6" i="54"/>
  <c r="U6" i="54"/>
  <c r="V6" i="54"/>
  <c r="W6" i="54"/>
  <c r="X6" i="54"/>
  <c r="B7" i="54"/>
  <c r="C7" i="54"/>
  <c r="D7" i="54"/>
  <c r="E7" i="54"/>
  <c r="F7" i="54"/>
  <c r="G7" i="54"/>
  <c r="H7" i="54"/>
  <c r="I7" i="54"/>
  <c r="J7" i="54"/>
  <c r="K7" i="54"/>
  <c r="L7" i="54"/>
  <c r="M7" i="54"/>
  <c r="N7" i="54"/>
  <c r="O7" i="54"/>
  <c r="P7" i="54"/>
  <c r="Q7" i="54"/>
  <c r="R7" i="54"/>
  <c r="S7" i="54"/>
  <c r="T7" i="54"/>
  <c r="U7" i="54"/>
  <c r="V7" i="54"/>
  <c r="W7" i="54"/>
  <c r="X7" i="54"/>
  <c r="B8" i="54"/>
  <c r="C8" i="54"/>
  <c r="D8" i="54"/>
  <c r="E8" i="54"/>
  <c r="F8" i="54"/>
  <c r="G8" i="54"/>
  <c r="H8" i="54"/>
  <c r="I8" i="54"/>
  <c r="J8" i="54"/>
  <c r="K8" i="54"/>
  <c r="L8" i="54"/>
  <c r="M8" i="54"/>
  <c r="N8" i="54"/>
  <c r="O8" i="54"/>
  <c r="P8" i="54"/>
  <c r="Q8" i="54"/>
  <c r="R8" i="54"/>
  <c r="S8" i="54"/>
  <c r="T8" i="54"/>
  <c r="U8" i="54"/>
  <c r="V8" i="54"/>
  <c r="W8" i="54"/>
  <c r="X8" i="54"/>
  <c r="B9" i="54"/>
  <c r="C9" i="54"/>
  <c r="D9" i="54"/>
  <c r="E9" i="54"/>
  <c r="F9" i="54"/>
  <c r="G9" i="54"/>
  <c r="H9" i="54"/>
  <c r="I9" i="54"/>
  <c r="J9" i="54"/>
  <c r="K9" i="54"/>
  <c r="L9" i="54"/>
  <c r="M9" i="54"/>
  <c r="N9" i="54"/>
  <c r="O9" i="54"/>
  <c r="P9" i="54"/>
  <c r="Q9" i="54"/>
  <c r="R9" i="54"/>
  <c r="S9" i="54"/>
  <c r="T9" i="54"/>
  <c r="U9" i="54"/>
  <c r="V9" i="54"/>
  <c r="W9" i="54"/>
  <c r="X9" i="54"/>
  <c r="B10" i="54"/>
  <c r="C10" i="54"/>
  <c r="D10" i="54"/>
  <c r="E10" i="54"/>
  <c r="F10" i="54"/>
  <c r="G10" i="54"/>
  <c r="H10" i="54"/>
  <c r="I10" i="54"/>
  <c r="J10" i="54"/>
  <c r="K10" i="54"/>
  <c r="L10" i="54"/>
  <c r="M10" i="54"/>
  <c r="N10" i="54"/>
  <c r="O10" i="54"/>
  <c r="P10" i="54"/>
  <c r="Q10" i="54"/>
  <c r="R10" i="54"/>
  <c r="S10" i="54"/>
  <c r="T10" i="54"/>
  <c r="U10" i="54"/>
  <c r="V10" i="54"/>
  <c r="W10" i="54"/>
  <c r="X10" i="54"/>
  <c r="B11" i="54"/>
  <c r="C11" i="54"/>
  <c r="D11" i="54"/>
  <c r="E11" i="54"/>
  <c r="F11" i="54"/>
  <c r="G11" i="54"/>
  <c r="H11" i="54"/>
  <c r="I11" i="54"/>
  <c r="J11" i="54"/>
  <c r="K11" i="54"/>
  <c r="L11" i="54"/>
  <c r="M11" i="54"/>
  <c r="N11" i="54"/>
  <c r="O11" i="54"/>
  <c r="P11" i="54"/>
  <c r="Q11" i="54"/>
  <c r="R11" i="54"/>
  <c r="S11" i="54"/>
  <c r="T11" i="54"/>
  <c r="U11" i="54"/>
  <c r="V11" i="54"/>
  <c r="W11" i="54"/>
  <c r="X11" i="54"/>
  <c r="B12" i="54"/>
  <c r="C12" i="54"/>
  <c r="D12" i="54"/>
  <c r="E12" i="54"/>
  <c r="F12" i="54"/>
  <c r="G12" i="54"/>
  <c r="H12" i="54"/>
  <c r="I12" i="54"/>
  <c r="J12" i="54"/>
  <c r="K12" i="54"/>
  <c r="L12" i="54"/>
  <c r="M12" i="54"/>
  <c r="N12" i="54"/>
  <c r="O12" i="54"/>
  <c r="P12" i="54"/>
  <c r="Q12" i="54"/>
  <c r="R12" i="54"/>
  <c r="S12" i="54"/>
  <c r="T12" i="54"/>
  <c r="U12" i="54"/>
  <c r="V12" i="54"/>
  <c r="W12" i="54"/>
  <c r="X12" i="54"/>
  <c r="B13" i="54"/>
  <c r="C13" i="54"/>
  <c r="D13" i="54"/>
  <c r="E13" i="54"/>
  <c r="F13" i="54"/>
  <c r="G13" i="54"/>
  <c r="H13" i="54"/>
  <c r="I13" i="54"/>
  <c r="J13" i="54"/>
  <c r="K13" i="54"/>
  <c r="L13" i="54"/>
  <c r="M13" i="54"/>
  <c r="N13" i="54"/>
  <c r="O13" i="54"/>
  <c r="P13" i="54"/>
  <c r="Q13" i="54"/>
  <c r="R13" i="54"/>
  <c r="S13" i="54"/>
  <c r="T13" i="54"/>
  <c r="U13" i="54"/>
  <c r="V13" i="54"/>
  <c r="W13" i="54"/>
  <c r="X13" i="54"/>
  <c r="B14" i="54"/>
  <c r="C14" i="54"/>
  <c r="D14" i="54"/>
  <c r="E14" i="54"/>
  <c r="F14" i="54"/>
  <c r="G14" i="54"/>
  <c r="H14" i="54"/>
  <c r="I14" i="54"/>
  <c r="J14" i="54"/>
  <c r="K14" i="54"/>
  <c r="L14" i="54"/>
  <c r="M14" i="54"/>
  <c r="N14" i="54"/>
  <c r="O14" i="54"/>
  <c r="P14" i="54"/>
  <c r="Q14" i="54"/>
  <c r="R14" i="54"/>
  <c r="S14" i="54"/>
  <c r="T14" i="54"/>
  <c r="U14" i="54"/>
  <c r="V14" i="54"/>
  <c r="W14" i="54"/>
  <c r="X14" i="54"/>
  <c r="B15" i="54"/>
  <c r="C15" i="54"/>
  <c r="D15" i="54"/>
  <c r="E15" i="54"/>
  <c r="F15" i="54"/>
  <c r="G15" i="54"/>
  <c r="H15" i="54"/>
  <c r="I15" i="54"/>
  <c r="J15" i="54"/>
  <c r="K15" i="54"/>
  <c r="L15" i="54"/>
  <c r="M15" i="54"/>
  <c r="N15" i="54"/>
  <c r="O15" i="54"/>
  <c r="P15" i="54"/>
  <c r="Q15" i="54"/>
  <c r="R15" i="54"/>
  <c r="S15" i="54"/>
  <c r="T15" i="54"/>
  <c r="U15" i="54"/>
  <c r="V15" i="54"/>
  <c r="W15" i="54"/>
  <c r="X15" i="54"/>
  <c r="B16" i="54"/>
  <c r="C16" i="54"/>
  <c r="D16" i="54"/>
  <c r="E16" i="54"/>
  <c r="F16" i="54"/>
  <c r="G16" i="54"/>
  <c r="H16" i="54"/>
  <c r="I16" i="54"/>
  <c r="J16" i="54"/>
  <c r="K16" i="54"/>
  <c r="L16" i="54"/>
  <c r="M16" i="54"/>
  <c r="N16" i="54"/>
  <c r="O16" i="54"/>
  <c r="P16" i="54"/>
  <c r="Q16" i="54"/>
  <c r="R16" i="54"/>
  <c r="S16" i="54"/>
  <c r="T16" i="54"/>
  <c r="U16" i="54"/>
  <c r="V16" i="54"/>
  <c r="W16" i="54"/>
  <c r="X16" i="54"/>
  <c r="B17" i="54"/>
  <c r="C17" i="54"/>
  <c r="D17" i="54"/>
  <c r="E17" i="54"/>
  <c r="F17" i="54"/>
  <c r="G17" i="54"/>
  <c r="H17" i="54"/>
  <c r="I17" i="54"/>
  <c r="J17" i="54"/>
  <c r="K17" i="54"/>
  <c r="L17" i="54"/>
  <c r="M17" i="54"/>
  <c r="N17" i="54"/>
  <c r="O17" i="54"/>
  <c r="P17" i="54"/>
  <c r="Q17" i="54"/>
  <c r="R17" i="54"/>
  <c r="S17" i="54"/>
  <c r="T17" i="54"/>
  <c r="U17" i="54"/>
  <c r="V17" i="54"/>
  <c r="W17" i="54"/>
  <c r="X17" i="54"/>
  <c r="B18" i="54"/>
  <c r="C18" i="54"/>
  <c r="D18" i="54"/>
  <c r="E18" i="54"/>
  <c r="F18" i="54"/>
  <c r="G18" i="54"/>
  <c r="H18" i="54"/>
  <c r="I18" i="54"/>
  <c r="J18" i="54"/>
  <c r="K18" i="54"/>
  <c r="L18" i="54"/>
  <c r="M18" i="54"/>
  <c r="N18" i="54"/>
  <c r="O18" i="54"/>
  <c r="P18" i="54"/>
  <c r="Q18" i="54"/>
  <c r="R18" i="54"/>
  <c r="S18" i="54"/>
  <c r="T18" i="54"/>
  <c r="U18" i="54"/>
  <c r="V18" i="54"/>
  <c r="W18" i="54"/>
  <c r="X18" i="54"/>
  <c r="B19" i="54"/>
  <c r="C19" i="54"/>
  <c r="D19" i="54"/>
  <c r="E19" i="54"/>
  <c r="F19" i="54"/>
  <c r="G19" i="54"/>
  <c r="H19" i="54"/>
  <c r="I19" i="54"/>
  <c r="J19" i="54"/>
  <c r="K19" i="54"/>
  <c r="L19" i="54"/>
  <c r="M19" i="54"/>
  <c r="N19" i="54"/>
  <c r="O19" i="54"/>
  <c r="P19" i="54"/>
  <c r="Q19" i="54"/>
  <c r="R19" i="54"/>
  <c r="S19" i="54"/>
  <c r="T19" i="54"/>
  <c r="U19" i="54"/>
  <c r="V19" i="54"/>
  <c r="W19" i="54"/>
  <c r="X19" i="54"/>
  <c r="B20" i="54"/>
  <c r="C20" i="54"/>
  <c r="D20" i="54"/>
  <c r="E20" i="54"/>
  <c r="F20" i="54"/>
  <c r="G20" i="54"/>
  <c r="H20" i="54"/>
  <c r="I20" i="54"/>
  <c r="J20" i="54"/>
  <c r="K20" i="54"/>
  <c r="L20" i="54"/>
  <c r="M20" i="54"/>
  <c r="N20" i="54"/>
  <c r="O20" i="54"/>
  <c r="P20" i="54"/>
  <c r="Q20" i="54"/>
  <c r="R20" i="54"/>
  <c r="S20" i="54"/>
  <c r="T20" i="54"/>
  <c r="U20" i="54"/>
  <c r="V20" i="54"/>
  <c r="W20" i="54"/>
  <c r="X20" i="54"/>
  <c r="B2" i="54"/>
  <c r="C2" i="54"/>
  <c r="D2" i="54"/>
  <c r="E2" i="54"/>
  <c r="F2" i="54"/>
  <c r="G2" i="54"/>
  <c r="H2" i="54"/>
  <c r="I2" i="54"/>
  <c r="J2" i="54"/>
  <c r="K2" i="54"/>
  <c r="L2" i="54"/>
  <c r="M2" i="54"/>
  <c r="N2" i="54"/>
  <c r="O2" i="54"/>
  <c r="P2" i="54"/>
  <c r="Q2" i="54"/>
  <c r="R2" i="54"/>
  <c r="S2" i="54"/>
  <c r="T2" i="54"/>
  <c r="U2" i="54"/>
  <c r="V2" i="54"/>
  <c r="W2" i="54"/>
  <c r="X2" i="54"/>
  <c r="A2" i="54"/>
  <c r="BK2" i="53"/>
  <c r="BL2" i="53"/>
  <c r="BM2" i="53"/>
  <c r="BN2" i="53"/>
  <c r="BK3" i="53"/>
  <c r="BL3" i="53"/>
  <c r="BM3" i="53"/>
  <c r="BN3" i="53"/>
  <c r="BK4" i="53"/>
  <c r="BL4" i="53"/>
  <c r="BM4" i="53"/>
  <c r="BN4" i="53"/>
  <c r="BK5" i="53"/>
  <c r="BL5" i="53"/>
  <c r="BM5" i="53"/>
  <c r="BN5" i="53"/>
  <c r="BK6" i="53"/>
  <c r="BL6" i="53"/>
  <c r="BM6" i="53"/>
  <c r="BN6" i="53"/>
  <c r="BK7" i="53"/>
  <c r="BL7" i="53"/>
  <c r="BM7" i="53"/>
  <c r="BN7" i="53"/>
  <c r="BK8" i="53"/>
  <c r="BL8" i="53"/>
  <c r="BM8" i="53"/>
  <c r="BN8" i="53"/>
  <c r="BK9" i="53"/>
  <c r="BL9" i="53"/>
  <c r="BM9" i="53"/>
  <c r="BN9" i="53"/>
  <c r="BK10" i="53"/>
  <c r="BL10" i="53"/>
  <c r="BM10" i="53"/>
  <c r="BN10" i="53"/>
  <c r="BK11" i="53"/>
  <c r="BL11" i="53"/>
  <c r="BM11" i="53"/>
  <c r="BN11" i="53"/>
  <c r="BK12" i="53"/>
  <c r="BL12" i="53"/>
  <c r="BM12" i="53"/>
  <c r="BN12" i="53"/>
  <c r="BK13" i="53"/>
  <c r="BL13" i="53"/>
  <c r="BM13" i="53"/>
  <c r="BN13" i="53"/>
  <c r="BK14" i="53"/>
  <c r="BL14" i="53"/>
  <c r="BM14" i="53"/>
  <c r="BN14" i="53"/>
  <c r="BK15" i="53"/>
  <c r="BL15" i="53"/>
  <c r="BM15" i="53"/>
  <c r="BN15" i="53"/>
  <c r="BK16" i="53"/>
  <c r="BL16" i="53"/>
  <c r="BM16" i="53"/>
  <c r="BN16" i="53"/>
  <c r="BK17" i="53"/>
  <c r="BL17" i="53"/>
  <c r="BM17" i="53"/>
  <c r="BN17" i="53"/>
  <c r="BK18" i="53"/>
  <c r="BL18" i="53"/>
  <c r="BM18" i="53"/>
  <c r="BN18" i="53"/>
  <c r="BK19" i="53"/>
  <c r="BL19" i="53"/>
  <c r="BM19" i="53"/>
  <c r="BN19" i="53"/>
  <c r="BK20" i="53"/>
  <c r="BL20" i="53"/>
  <c r="BM20" i="53"/>
  <c r="BN20" i="53"/>
  <c r="BK21" i="53"/>
  <c r="BL21" i="53"/>
  <c r="BM21" i="53"/>
  <c r="BN21" i="53"/>
  <c r="BK22" i="53"/>
  <c r="BL22" i="53"/>
  <c r="BM22" i="53"/>
  <c r="BN22" i="53"/>
  <c r="BK23" i="53"/>
  <c r="BL23" i="53"/>
  <c r="BM23" i="53"/>
  <c r="BN23" i="53"/>
  <c r="BK24" i="53"/>
  <c r="BL24" i="53"/>
  <c r="BM24" i="53"/>
  <c r="BN24" i="53"/>
  <c r="BK25" i="53"/>
  <c r="BL25" i="53"/>
  <c r="BM25" i="53"/>
  <c r="BN25" i="53"/>
  <c r="BK26" i="53"/>
  <c r="BL26" i="53"/>
  <c r="BM26" i="53"/>
  <c r="BN26" i="53"/>
  <c r="BK27" i="53"/>
  <c r="BL27" i="53"/>
  <c r="BM27" i="53"/>
  <c r="BN27" i="53"/>
  <c r="BK28" i="53"/>
  <c r="BL28" i="53"/>
  <c r="BM28" i="53"/>
  <c r="BN28" i="53"/>
  <c r="BK29" i="53"/>
  <c r="BL29" i="53"/>
  <c r="BM29" i="53"/>
  <c r="BN29" i="53"/>
  <c r="BK30" i="53"/>
  <c r="BL30" i="53"/>
  <c r="BM30" i="53"/>
  <c r="BN30" i="53"/>
  <c r="BK31" i="53"/>
  <c r="BL31" i="53"/>
  <c r="BM31" i="53"/>
  <c r="BN31" i="53"/>
  <c r="BK32" i="53"/>
  <c r="BL32" i="53"/>
  <c r="BM32" i="53"/>
  <c r="BN32" i="53"/>
  <c r="BK33" i="53"/>
  <c r="BL33" i="53"/>
  <c r="BM33" i="53"/>
  <c r="BN33" i="53"/>
  <c r="BK34" i="53"/>
  <c r="BL34" i="53"/>
  <c r="BM34" i="53"/>
  <c r="BN34" i="53"/>
  <c r="BK35" i="53"/>
  <c r="BL35" i="53"/>
  <c r="BM35" i="53"/>
  <c r="BN35" i="53"/>
  <c r="BK36" i="53"/>
  <c r="BL36" i="53"/>
  <c r="BM36" i="53"/>
  <c r="BN36" i="53"/>
  <c r="BK37" i="53"/>
  <c r="BL37" i="53"/>
  <c r="BM37" i="53"/>
  <c r="BN37" i="53"/>
  <c r="Z2" i="53"/>
  <c r="AA2" i="53"/>
  <c r="AB2" i="53"/>
  <c r="AC2" i="53"/>
  <c r="AD2" i="53"/>
  <c r="AE2" i="53"/>
  <c r="AF2" i="53"/>
  <c r="AG2" i="53"/>
  <c r="AH2" i="53"/>
  <c r="AI2" i="53"/>
  <c r="AJ2" i="53"/>
  <c r="AK2" i="53"/>
  <c r="AL2" i="53"/>
  <c r="AM2" i="53"/>
  <c r="AN2" i="53"/>
  <c r="AO2" i="53"/>
  <c r="AP2" i="53"/>
  <c r="AQ2" i="53"/>
  <c r="AR2" i="53"/>
  <c r="AS2" i="53"/>
  <c r="AT2" i="53"/>
  <c r="AU2" i="53"/>
  <c r="AV2" i="53"/>
  <c r="AW2" i="53"/>
  <c r="AX2" i="53"/>
  <c r="AY2" i="53"/>
  <c r="AZ2" i="53"/>
  <c r="BA2" i="53"/>
  <c r="BB2" i="53"/>
  <c r="BC2" i="53"/>
  <c r="BD2" i="53"/>
  <c r="BE2" i="53"/>
  <c r="BF2" i="53"/>
  <c r="BG2" i="53"/>
  <c r="BH2" i="53"/>
  <c r="BI2" i="53"/>
  <c r="BJ2" i="53"/>
  <c r="Z3" i="53"/>
  <c r="AA3" i="53"/>
  <c r="AB3" i="53"/>
  <c r="AC3" i="53"/>
  <c r="AD3" i="53"/>
  <c r="AE3" i="53"/>
  <c r="AF3" i="53"/>
  <c r="AG3" i="53"/>
  <c r="AH3" i="53"/>
  <c r="AI3" i="53"/>
  <c r="AJ3" i="53"/>
  <c r="AK3" i="53"/>
  <c r="AL3" i="53"/>
  <c r="AM3" i="53"/>
  <c r="AN3" i="53"/>
  <c r="AO3" i="53"/>
  <c r="AP3" i="53"/>
  <c r="AQ3" i="53"/>
  <c r="AR3" i="53"/>
  <c r="AS3" i="53"/>
  <c r="AT3" i="53"/>
  <c r="AU3" i="53"/>
  <c r="AV3" i="53"/>
  <c r="AW3" i="53"/>
  <c r="AX3" i="53"/>
  <c r="AY3" i="53"/>
  <c r="AZ3" i="53"/>
  <c r="BA3" i="53"/>
  <c r="BB3" i="53"/>
  <c r="BC3" i="53"/>
  <c r="BD3" i="53"/>
  <c r="BE3" i="53"/>
  <c r="BF3" i="53"/>
  <c r="BG3" i="53"/>
  <c r="BH3" i="53"/>
  <c r="BI3" i="53"/>
  <c r="BJ3" i="53"/>
  <c r="Z4" i="53"/>
  <c r="AA4" i="53"/>
  <c r="AB4" i="53"/>
  <c r="AC4" i="53"/>
  <c r="AD4" i="53"/>
  <c r="AE4" i="53"/>
  <c r="AF4" i="53"/>
  <c r="AG4" i="53"/>
  <c r="AH4" i="53"/>
  <c r="AI4" i="53"/>
  <c r="AJ4" i="53"/>
  <c r="AK4" i="53"/>
  <c r="AL4" i="53"/>
  <c r="AM4" i="53"/>
  <c r="AN4" i="53"/>
  <c r="AO4" i="53"/>
  <c r="AP4" i="53"/>
  <c r="AQ4" i="53"/>
  <c r="AR4" i="53"/>
  <c r="AS4" i="53"/>
  <c r="AT4" i="53"/>
  <c r="AU4" i="53"/>
  <c r="AV4" i="53"/>
  <c r="AW4" i="53"/>
  <c r="AX4" i="53"/>
  <c r="AY4" i="53"/>
  <c r="AZ4" i="53"/>
  <c r="BA4" i="53"/>
  <c r="BB4" i="53"/>
  <c r="BC4" i="53"/>
  <c r="BD4" i="53"/>
  <c r="BE4" i="53"/>
  <c r="BF4" i="53"/>
  <c r="BG4" i="53"/>
  <c r="BH4" i="53"/>
  <c r="BI4" i="53"/>
  <c r="BJ4" i="53"/>
  <c r="Z5" i="53"/>
  <c r="AA5" i="53"/>
  <c r="AB5" i="53"/>
  <c r="AC5" i="53"/>
  <c r="AD5" i="53"/>
  <c r="AE5" i="53"/>
  <c r="AF5" i="53"/>
  <c r="AG5" i="53"/>
  <c r="AH5" i="53"/>
  <c r="AI5" i="53"/>
  <c r="AJ5" i="53"/>
  <c r="AK5" i="53"/>
  <c r="AL5" i="53"/>
  <c r="AM5" i="53"/>
  <c r="AN5" i="53"/>
  <c r="AO5" i="53"/>
  <c r="AP5" i="53"/>
  <c r="AQ5" i="53"/>
  <c r="AR5" i="53"/>
  <c r="AS5" i="53"/>
  <c r="AT5" i="53"/>
  <c r="AU5" i="53"/>
  <c r="AV5" i="53"/>
  <c r="AW5" i="53"/>
  <c r="AX5" i="53"/>
  <c r="AY5" i="53"/>
  <c r="AZ5" i="53"/>
  <c r="BA5" i="53"/>
  <c r="BB5" i="53"/>
  <c r="BC5" i="53"/>
  <c r="BD5" i="53"/>
  <c r="BE5" i="53"/>
  <c r="BF5" i="53"/>
  <c r="BG5" i="53"/>
  <c r="BH5" i="53"/>
  <c r="BI5" i="53"/>
  <c r="BJ5" i="53"/>
  <c r="Z6" i="53"/>
  <c r="AA6" i="53"/>
  <c r="AB6" i="53"/>
  <c r="AC6" i="53"/>
  <c r="AD6" i="53"/>
  <c r="AE6" i="53"/>
  <c r="AF6" i="53"/>
  <c r="AG6" i="53"/>
  <c r="AH6" i="53"/>
  <c r="AI6" i="53"/>
  <c r="AJ6" i="53"/>
  <c r="AK6" i="53"/>
  <c r="AL6" i="53"/>
  <c r="AM6" i="53"/>
  <c r="AN6" i="53"/>
  <c r="AO6" i="53"/>
  <c r="AP6" i="53"/>
  <c r="AQ6" i="53"/>
  <c r="AR6" i="53"/>
  <c r="AS6" i="53"/>
  <c r="AT6" i="53"/>
  <c r="AU6" i="53"/>
  <c r="AV6" i="53"/>
  <c r="AW6" i="53"/>
  <c r="AX6" i="53"/>
  <c r="AY6" i="53"/>
  <c r="AZ6" i="53"/>
  <c r="BA6" i="53"/>
  <c r="BB6" i="53"/>
  <c r="BC6" i="53"/>
  <c r="BD6" i="53"/>
  <c r="BE6" i="53"/>
  <c r="BF6" i="53"/>
  <c r="BG6" i="53"/>
  <c r="BH6" i="53"/>
  <c r="BI6" i="53"/>
  <c r="BJ6" i="53"/>
  <c r="Z7" i="53"/>
  <c r="AA7" i="53"/>
  <c r="AB7" i="53"/>
  <c r="AC7" i="53"/>
  <c r="AD7" i="53"/>
  <c r="AE7" i="53"/>
  <c r="AF7" i="53"/>
  <c r="AG7" i="53"/>
  <c r="AH7" i="53"/>
  <c r="AI7" i="53"/>
  <c r="AJ7" i="53"/>
  <c r="AK7" i="53"/>
  <c r="AL7" i="53"/>
  <c r="AM7" i="53"/>
  <c r="AN7" i="53"/>
  <c r="AO7" i="53"/>
  <c r="AP7" i="53"/>
  <c r="AQ7" i="53"/>
  <c r="AR7" i="53"/>
  <c r="AS7" i="53"/>
  <c r="AT7" i="53"/>
  <c r="AU7" i="53"/>
  <c r="AV7" i="53"/>
  <c r="AW7" i="53"/>
  <c r="AX7" i="53"/>
  <c r="AY7" i="53"/>
  <c r="AZ7" i="53"/>
  <c r="BA7" i="53"/>
  <c r="BB7" i="53"/>
  <c r="BC7" i="53"/>
  <c r="BD7" i="53"/>
  <c r="BE7" i="53"/>
  <c r="BF7" i="53"/>
  <c r="BG7" i="53"/>
  <c r="BH7" i="53"/>
  <c r="BI7" i="53"/>
  <c r="BJ7" i="53"/>
  <c r="Z8" i="53"/>
  <c r="AA8" i="53"/>
  <c r="AB8" i="53"/>
  <c r="AC8" i="53"/>
  <c r="AD8" i="53"/>
  <c r="AE8" i="53"/>
  <c r="AF8" i="53"/>
  <c r="AG8" i="53"/>
  <c r="AH8" i="53"/>
  <c r="AI8" i="53"/>
  <c r="AJ8" i="53"/>
  <c r="AK8" i="53"/>
  <c r="AL8" i="53"/>
  <c r="AM8" i="53"/>
  <c r="AN8" i="53"/>
  <c r="AO8" i="53"/>
  <c r="AP8" i="53"/>
  <c r="AQ8" i="53"/>
  <c r="AR8" i="53"/>
  <c r="AS8" i="53"/>
  <c r="AT8" i="53"/>
  <c r="AU8" i="53"/>
  <c r="AV8" i="53"/>
  <c r="AW8" i="53"/>
  <c r="AX8" i="53"/>
  <c r="AY8" i="53"/>
  <c r="AZ8" i="53"/>
  <c r="BA8" i="53"/>
  <c r="BB8" i="53"/>
  <c r="BC8" i="53"/>
  <c r="BD8" i="53"/>
  <c r="BE8" i="53"/>
  <c r="BF8" i="53"/>
  <c r="BG8" i="53"/>
  <c r="BH8" i="53"/>
  <c r="BI8" i="53"/>
  <c r="BJ8" i="53"/>
  <c r="Z9" i="53"/>
  <c r="AA9" i="53"/>
  <c r="AB9" i="53"/>
  <c r="AC9" i="53"/>
  <c r="AD9" i="53"/>
  <c r="AE9" i="53"/>
  <c r="AF9" i="53"/>
  <c r="AG9" i="53"/>
  <c r="AH9" i="53"/>
  <c r="AI9" i="53"/>
  <c r="AJ9" i="53"/>
  <c r="AK9" i="53"/>
  <c r="AL9" i="53"/>
  <c r="AM9" i="53"/>
  <c r="AN9" i="53"/>
  <c r="AO9" i="53"/>
  <c r="AP9" i="53"/>
  <c r="AQ9" i="53"/>
  <c r="AR9" i="53"/>
  <c r="AS9" i="53"/>
  <c r="AT9" i="53"/>
  <c r="AU9" i="53"/>
  <c r="AV9" i="53"/>
  <c r="AW9" i="53"/>
  <c r="AX9" i="53"/>
  <c r="AY9" i="53"/>
  <c r="AZ9" i="53"/>
  <c r="BA9" i="53"/>
  <c r="BB9" i="53"/>
  <c r="BC9" i="53"/>
  <c r="BD9" i="53"/>
  <c r="BE9" i="53"/>
  <c r="BF9" i="53"/>
  <c r="BG9" i="53"/>
  <c r="BH9" i="53"/>
  <c r="BI9" i="53"/>
  <c r="BJ9" i="53"/>
  <c r="Z10" i="53"/>
  <c r="AA10" i="53"/>
  <c r="AB10" i="53"/>
  <c r="AC10" i="53"/>
  <c r="AD10" i="53"/>
  <c r="AE10" i="53"/>
  <c r="AF10" i="53"/>
  <c r="AG10" i="53"/>
  <c r="AH10" i="53"/>
  <c r="AI10" i="53"/>
  <c r="AJ10" i="53"/>
  <c r="AK10" i="53"/>
  <c r="AL10" i="53"/>
  <c r="AM10" i="53"/>
  <c r="AN10" i="53"/>
  <c r="AO10" i="53"/>
  <c r="AP10" i="53"/>
  <c r="AQ10" i="53"/>
  <c r="AR10" i="53"/>
  <c r="AS10" i="53"/>
  <c r="AT10" i="53"/>
  <c r="AU10" i="53"/>
  <c r="AV10" i="53"/>
  <c r="AW10" i="53"/>
  <c r="AX10" i="53"/>
  <c r="AY10" i="53"/>
  <c r="AZ10" i="53"/>
  <c r="BA10" i="53"/>
  <c r="BB10" i="53"/>
  <c r="BC10" i="53"/>
  <c r="BD10" i="53"/>
  <c r="BE10" i="53"/>
  <c r="BF10" i="53"/>
  <c r="BG10" i="53"/>
  <c r="BH10" i="53"/>
  <c r="BI10" i="53"/>
  <c r="BJ10" i="53"/>
  <c r="Z11" i="53"/>
  <c r="AA11" i="53"/>
  <c r="AB11" i="53"/>
  <c r="AC11" i="53"/>
  <c r="AD11" i="53"/>
  <c r="AE11" i="53"/>
  <c r="AF11" i="53"/>
  <c r="AG11" i="53"/>
  <c r="AH11" i="53"/>
  <c r="AI11" i="53"/>
  <c r="AJ11" i="53"/>
  <c r="AK11" i="53"/>
  <c r="AL11" i="53"/>
  <c r="AM11" i="53"/>
  <c r="AN11" i="53"/>
  <c r="AO11" i="53"/>
  <c r="AP11" i="53"/>
  <c r="AQ11" i="53"/>
  <c r="AR11" i="53"/>
  <c r="AS11" i="53"/>
  <c r="AT11" i="53"/>
  <c r="AU11" i="53"/>
  <c r="AV11" i="53"/>
  <c r="AW11" i="53"/>
  <c r="AX11" i="53"/>
  <c r="AY11" i="53"/>
  <c r="AZ11" i="53"/>
  <c r="BA11" i="53"/>
  <c r="BB11" i="53"/>
  <c r="BC11" i="53"/>
  <c r="BD11" i="53"/>
  <c r="BE11" i="53"/>
  <c r="BF11" i="53"/>
  <c r="BG11" i="53"/>
  <c r="BH11" i="53"/>
  <c r="BI11" i="53"/>
  <c r="BJ11" i="53"/>
  <c r="Z12" i="53"/>
  <c r="AA12" i="53"/>
  <c r="AB12" i="53"/>
  <c r="AC12" i="53"/>
  <c r="AD12" i="53"/>
  <c r="AE12" i="53"/>
  <c r="AF12" i="53"/>
  <c r="AG12" i="53"/>
  <c r="AH12" i="53"/>
  <c r="AI12" i="53"/>
  <c r="AJ12" i="53"/>
  <c r="AK12" i="53"/>
  <c r="AL12" i="53"/>
  <c r="AM12" i="53"/>
  <c r="AN12" i="53"/>
  <c r="AO12" i="53"/>
  <c r="AP12" i="53"/>
  <c r="AQ12" i="53"/>
  <c r="AR12" i="53"/>
  <c r="AS12" i="53"/>
  <c r="AT12" i="53"/>
  <c r="AU12" i="53"/>
  <c r="AV12" i="53"/>
  <c r="AW12" i="53"/>
  <c r="AX12" i="53"/>
  <c r="AY12" i="53"/>
  <c r="AZ12" i="53"/>
  <c r="BA12" i="53"/>
  <c r="BB12" i="53"/>
  <c r="BC12" i="53"/>
  <c r="BD12" i="53"/>
  <c r="BE12" i="53"/>
  <c r="BF12" i="53"/>
  <c r="BG12" i="53"/>
  <c r="BH12" i="53"/>
  <c r="BI12" i="53"/>
  <c r="BJ12" i="53"/>
  <c r="Z13" i="53"/>
  <c r="AA13" i="53"/>
  <c r="AB13" i="53"/>
  <c r="AC13" i="53"/>
  <c r="AD13" i="53"/>
  <c r="AE13" i="53"/>
  <c r="AF13" i="53"/>
  <c r="AG13" i="53"/>
  <c r="AH13" i="53"/>
  <c r="AI13" i="53"/>
  <c r="AJ13" i="53"/>
  <c r="AK13" i="53"/>
  <c r="AL13" i="53"/>
  <c r="AM13" i="53"/>
  <c r="AN13" i="53"/>
  <c r="AO13" i="53"/>
  <c r="AP13" i="53"/>
  <c r="AQ13" i="53"/>
  <c r="AR13" i="53"/>
  <c r="AS13" i="53"/>
  <c r="AT13" i="53"/>
  <c r="AU13" i="53"/>
  <c r="AV13" i="53"/>
  <c r="AW13" i="53"/>
  <c r="AX13" i="53"/>
  <c r="AY13" i="53"/>
  <c r="AZ13" i="53"/>
  <c r="BA13" i="53"/>
  <c r="BB13" i="53"/>
  <c r="BC13" i="53"/>
  <c r="BD13" i="53"/>
  <c r="BE13" i="53"/>
  <c r="BF13" i="53"/>
  <c r="BG13" i="53"/>
  <c r="BH13" i="53"/>
  <c r="BI13" i="53"/>
  <c r="BJ13" i="53"/>
  <c r="Z14" i="53"/>
  <c r="AA14" i="53"/>
  <c r="AB14" i="53"/>
  <c r="AC14" i="53"/>
  <c r="AD14" i="53"/>
  <c r="AE14" i="53"/>
  <c r="AF14" i="53"/>
  <c r="AG14" i="53"/>
  <c r="AH14" i="53"/>
  <c r="AI14" i="53"/>
  <c r="AJ14" i="53"/>
  <c r="AK14" i="53"/>
  <c r="AL14" i="53"/>
  <c r="AM14" i="53"/>
  <c r="AN14" i="53"/>
  <c r="AO14" i="53"/>
  <c r="AP14" i="53"/>
  <c r="AQ14" i="53"/>
  <c r="AR14" i="53"/>
  <c r="AS14" i="53"/>
  <c r="AT14" i="53"/>
  <c r="AU14" i="53"/>
  <c r="AV14" i="53"/>
  <c r="AW14" i="53"/>
  <c r="AX14" i="53"/>
  <c r="AY14" i="53"/>
  <c r="AZ14" i="53"/>
  <c r="BA14" i="53"/>
  <c r="BB14" i="53"/>
  <c r="BC14" i="53"/>
  <c r="BD14" i="53"/>
  <c r="BE14" i="53"/>
  <c r="BF14" i="53"/>
  <c r="BG14" i="53"/>
  <c r="BH14" i="53"/>
  <c r="BI14" i="53"/>
  <c r="BJ14" i="53"/>
  <c r="Z15" i="53"/>
  <c r="AA15" i="53"/>
  <c r="AB15" i="53"/>
  <c r="AC15" i="53"/>
  <c r="AD15" i="53"/>
  <c r="AE15" i="53"/>
  <c r="AF15" i="53"/>
  <c r="AG15" i="53"/>
  <c r="AH15" i="53"/>
  <c r="AI15" i="53"/>
  <c r="AJ15" i="53"/>
  <c r="AK15" i="53"/>
  <c r="AL15" i="53"/>
  <c r="AM15" i="53"/>
  <c r="AN15" i="53"/>
  <c r="AO15" i="53"/>
  <c r="AP15" i="53"/>
  <c r="AQ15" i="53"/>
  <c r="AR15" i="53"/>
  <c r="AS15" i="53"/>
  <c r="AT15" i="53"/>
  <c r="AU15" i="53"/>
  <c r="AV15" i="53"/>
  <c r="AW15" i="53"/>
  <c r="AX15" i="53"/>
  <c r="AY15" i="53"/>
  <c r="AZ15" i="53"/>
  <c r="BA15" i="53"/>
  <c r="BB15" i="53"/>
  <c r="BC15" i="53"/>
  <c r="BD15" i="53"/>
  <c r="BE15" i="53"/>
  <c r="BF15" i="53"/>
  <c r="BG15" i="53"/>
  <c r="BH15" i="53"/>
  <c r="BI15" i="53"/>
  <c r="BJ15" i="53"/>
  <c r="Z16" i="53"/>
  <c r="AA16" i="53"/>
  <c r="AB16" i="53"/>
  <c r="AC16" i="53"/>
  <c r="AD16" i="53"/>
  <c r="AE16" i="53"/>
  <c r="AF16" i="53"/>
  <c r="AG16" i="53"/>
  <c r="AH16" i="53"/>
  <c r="AI16" i="53"/>
  <c r="AJ16" i="53"/>
  <c r="AK16" i="53"/>
  <c r="AL16" i="53"/>
  <c r="AM16" i="53"/>
  <c r="AN16" i="53"/>
  <c r="AO16" i="53"/>
  <c r="AP16" i="53"/>
  <c r="AQ16" i="53"/>
  <c r="AR16" i="53"/>
  <c r="AS16" i="53"/>
  <c r="AT16" i="53"/>
  <c r="AU16" i="53"/>
  <c r="AV16" i="53"/>
  <c r="AW16" i="53"/>
  <c r="AX16" i="53"/>
  <c r="AY16" i="53"/>
  <c r="AZ16" i="53"/>
  <c r="BA16" i="53"/>
  <c r="BB16" i="53"/>
  <c r="BC16" i="53"/>
  <c r="BD16" i="53"/>
  <c r="BE16" i="53"/>
  <c r="BF16" i="53"/>
  <c r="BG16" i="53"/>
  <c r="BH16" i="53"/>
  <c r="BI16" i="53"/>
  <c r="BJ16" i="53"/>
  <c r="Z17" i="53"/>
  <c r="AA17" i="53"/>
  <c r="AB17" i="53"/>
  <c r="AC17" i="53"/>
  <c r="AD17" i="53"/>
  <c r="AE17" i="53"/>
  <c r="AF17" i="53"/>
  <c r="AG17" i="53"/>
  <c r="AH17" i="53"/>
  <c r="AI17" i="53"/>
  <c r="AJ17" i="53"/>
  <c r="AK17" i="53"/>
  <c r="AL17" i="53"/>
  <c r="AM17" i="53"/>
  <c r="AN17" i="53"/>
  <c r="AO17" i="53"/>
  <c r="AP17" i="53"/>
  <c r="AQ17" i="53"/>
  <c r="AR17" i="53"/>
  <c r="AS17" i="53"/>
  <c r="AT17" i="53"/>
  <c r="AU17" i="53"/>
  <c r="AV17" i="53"/>
  <c r="AW17" i="53"/>
  <c r="AX17" i="53"/>
  <c r="AY17" i="53"/>
  <c r="AZ17" i="53"/>
  <c r="BA17" i="53"/>
  <c r="BB17" i="53"/>
  <c r="BC17" i="53"/>
  <c r="BD17" i="53"/>
  <c r="BE17" i="53"/>
  <c r="BF17" i="53"/>
  <c r="BG17" i="53"/>
  <c r="BH17" i="53"/>
  <c r="BI17" i="53"/>
  <c r="BJ17" i="53"/>
  <c r="Z18" i="53"/>
  <c r="AA18" i="53"/>
  <c r="AB18" i="53"/>
  <c r="AC18" i="53"/>
  <c r="AD18" i="53"/>
  <c r="AE18" i="53"/>
  <c r="AF18" i="53"/>
  <c r="AG18" i="53"/>
  <c r="AH18" i="53"/>
  <c r="AI18" i="53"/>
  <c r="AJ18" i="53"/>
  <c r="AK18" i="53"/>
  <c r="AL18" i="53"/>
  <c r="AM18" i="53"/>
  <c r="AN18" i="53"/>
  <c r="AO18" i="53"/>
  <c r="AP18" i="53"/>
  <c r="AQ18" i="53"/>
  <c r="AR18" i="53"/>
  <c r="AS18" i="53"/>
  <c r="AT18" i="53"/>
  <c r="AU18" i="53"/>
  <c r="AV18" i="53"/>
  <c r="AW18" i="53"/>
  <c r="AX18" i="53"/>
  <c r="AY18" i="53"/>
  <c r="AZ18" i="53"/>
  <c r="BA18" i="53"/>
  <c r="BB18" i="53"/>
  <c r="BC18" i="53"/>
  <c r="BD18" i="53"/>
  <c r="BE18" i="53"/>
  <c r="BF18" i="53"/>
  <c r="BG18" i="53"/>
  <c r="BH18" i="53"/>
  <c r="BI18" i="53"/>
  <c r="BJ18" i="53"/>
  <c r="Z19" i="53"/>
  <c r="AA19" i="53"/>
  <c r="AB19" i="53"/>
  <c r="AC19" i="53"/>
  <c r="AD19" i="53"/>
  <c r="AE19" i="53"/>
  <c r="AF19" i="53"/>
  <c r="AG19" i="53"/>
  <c r="AH19" i="53"/>
  <c r="AI19" i="53"/>
  <c r="AJ19" i="53"/>
  <c r="AK19" i="53"/>
  <c r="AL19" i="53"/>
  <c r="AM19" i="53"/>
  <c r="AN19" i="53"/>
  <c r="AO19" i="53"/>
  <c r="AP19" i="53"/>
  <c r="AQ19" i="53"/>
  <c r="AR19" i="53"/>
  <c r="AS19" i="53"/>
  <c r="AT19" i="53"/>
  <c r="AU19" i="53"/>
  <c r="AV19" i="53"/>
  <c r="AW19" i="53"/>
  <c r="AX19" i="53"/>
  <c r="AY19" i="53"/>
  <c r="AZ19" i="53"/>
  <c r="BA19" i="53"/>
  <c r="BB19" i="53"/>
  <c r="BC19" i="53"/>
  <c r="BD19" i="53"/>
  <c r="BE19" i="53"/>
  <c r="BF19" i="53"/>
  <c r="BG19" i="53"/>
  <c r="BH19" i="53"/>
  <c r="BI19" i="53"/>
  <c r="BJ19" i="53"/>
  <c r="Z20" i="53"/>
  <c r="AA20" i="53"/>
  <c r="AB20" i="53"/>
  <c r="AC20" i="53"/>
  <c r="AD20" i="53"/>
  <c r="AE20" i="53"/>
  <c r="AF20" i="53"/>
  <c r="AG20" i="53"/>
  <c r="AH20" i="53"/>
  <c r="AI20" i="53"/>
  <c r="AJ20" i="53"/>
  <c r="AK20" i="53"/>
  <c r="AL20" i="53"/>
  <c r="AM20" i="53"/>
  <c r="AN20" i="53"/>
  <c r="AO20" i="53"/>
  <c r="AP20" i="53"/>
  <c r="AQ20" i="53"/>
  <c r="AR20" i="53"/>
  <c r="AS20" i="53"/>
  <c r="AT20" i="53"/>
  <c r="AU20" i="53"/>
  <c r="AV20" i="53"/>
  <c r="AW20" i="53"/>
  <c r="AX20" i="53"/>
  <c r="AY20" i="53"/>
  <c r="AZ20" i="53"/>
  <c r="BA20" i="53"/>
  <c r="BB20" i="53"/>
  <c r="BC20" i="53"/>
  <c r="BD20" i="53"/>
  <c r="BE20" i="53"/>
  <c r="BF20" i="53"/>
  <c r="BG20" i="53"/>
  <c r="BH20" i="53"/>
  <c r="BI20" i="53"/>
  <c r="BJ20" i="53"/>
  <c r="Z21" i="53"/>
  <c r="AA21" i="53"/>
  <c r="AB21" i="53"/>
  <c r="AC21" i="53"/>
  <c r="AD21" i="53"/>
  <c r="AE21" i="53"/>
  <c r="AF21" i="53"/>
  <c r="AG21" i="53"/>
  <c r="AH21" i="53"/>
  <c r="AI21" i="53"/>
  <c r="AJ21" i="53"/>
  <c r="AK21" i="53"/>
  <c r="AL21" i="53"/>
  <c r="AM21" i="53"/>
  <c r="AN21" i="53"/>
  <c r="AO21" i="53"/>
  <c r="AP21" i="53"/>
  <c r="AQ21" i="53"/>
  <c r="AR21" i="53"/>
  <c r="AS21" i="53"/>
  <c r="AT21" i="53"/>
  <c r="AU21" i="53"/>
  <c r="AV21" i="53"/>
  <c r="AW21" i="53"/>
  <c r="AX21" i="53"/>
  <c r="AY21" i="53"/>
  <c r="AZ21" i="53"/>
  <c r="BA21" i="53"/>
  <c r="BB21" i="53"/>
  <c r="BC21" i="53"/>
  <c r="BD21" i="53"/>
  <c r="BE21" i="53"/>
  <c r="BF21" i="53"/>
  <c r="BG21" i="53"/>
  <c r="BH21" i="53"/>
  <c r="BI21" i="53"/>
  <c r="BJ21" i="53"/>
  <c r="Z22" i="53"/>
  <c r="AA22" i="53"/>
  <c r="AB22" i="53"/>
  <c r="AC22" i="53"/>
  <c r="AD22" i="53"/>
  <c r="AE22" i="53"/>
  <c r="AF22" i="53"/>
  <c r="AG22" i="53"/>
  <c r="AH22" i="53"/>
  <c r="AI22" i="53"/>
  <c r="AJ22" i="53"/>
  <c r="AK22" i="53"/>
  <c r="AL22" i="53"/>
  <c r="AM22" i="53"/>
  <c r="AN22" i="53"/>
  <c r="AO22" i="53"/>
  <c r="AP22" i="53"/>
  <c r="AQ22" i="53"/>
  <c r="AR22" i="53"/>
  <c r="AS22" i="53"/>
  <c r="AT22" i="53"/>
  <c r="AU22" i="53"/>
  <c r="AV22" i="53"/>
  <c r="AW22" i="53"/>
  <c r="AX22" i="53"/>
  <c r="AY22" i="53"/>
  <c r="AZ22" i="53"/>
  <c r="BA22" i="53"/>
  <c r="BB22" i="53"/>
  <c r="BC22" i="53"/>
  <c r="BD22" i="53"/>
  <c r="BE22" i="53"/>
  <c r="BF22" i="53"/>
  <c r="BG22" i="53"/>
  <c r="BH22" i="53"/>
  <c r="BI22" i="53"/>
  <c r="BJ22" i="53"/>
  <c r="Z23" i="53"/>
  <c r="AA23" i="53"/>
  <c r="AB23" i="53"/>
  <c r="AC23" i="53"/>
  <c r="AD23" i="53"/>
  <c r="AE23" i="53"/>
  <c r="AF23" i="53"/>
  <c r="AG23" i="53"/>
  <c r="AH23" i="53"/>
  <c r="AI23" i="53"/>
  <c r="AJ23" i="53"/>
  <c r="AK23" i="53"/>
  <c r="AL23" i="53"/>
  <c r="AM23" i="53"/>
  <c r="AN23" i="53"/>
  <c r="AO23" i="53"/>
  <c r="AP23" i="53"/>
  <c r="AQ23" i="53"/>
  <c r="AR23" i="53"/>
  <c r="AS23" i="53"/>
  <c r="AT23" i="53"/>
  <c r="AU23" i="53"/>
  <c r="AV23" i="53"/>
  <c r="AW23" i="53"/>
  <c r="AX23" i="53"/>
  <c r="AY23" i="53"/>
  <c r="AZ23" i="53"/>
  <c r="BA23" i="53"/>
  <c r="BB23" i="53"/>
  <c r="BC23" i="53"/>
  <c r="BD23" i="53"/>
  <c r="BE23" i="53"/>
  <c r="BF23" i="53"/>
  <c r="BG23" i="53"/>
  <c r="BH23" i="53"/>
  <c r="BI23" i="53"/>
  <c r="BJ23" i="53"/>
  <c r="Z24" i="53"/>
  <c r="AA24" i="53"/>
  <c r="AB24" i="53"/>
  <c r="AC24" i="53"/>
  <c r="AD24" i="53"/>
  <c r="AE24" i="53"/>
  <c r="AF24" i="53"/>
  <c r="AG24" i="53"/>
  <c r="AH24" i="53"/>
  <c r="AI24" i="53"/>
  <c r="AJ24" i="53"/>
  <c r="AK24" i="53"/>
  <c r="AL24" i="53"/>
  <c r="AM24" i="53"/>
  <c r="AN24" i="53"/>
  <c r="AO24" i="53"/>
  <c r="AP24" i="53"/>
  <c r="AQ24" i="53"/>
  <c r="AR24" i="53"/>
  <c r="AS24" i="53"/>
  <c r="AT24" i="53"/>
  <c r="AU24" i="53"/>
  <c r="AV24" i="53"/>
  <c r="AW24" i="53"/>
  <c r="AX24" i="53"/>
  <c r="AY24" i="53"/>
  <c r="AZ24" i="53"/>
  <c r="BA24" i="53"/>
  <c r="BB24" i="53"/>
  <c r="BC24" i="53"/>
  <c r="BD24" i="53"/>
  <c r="BE24" i="53"/>
  <c r="BF24" i="53"/>
  <c r="BG24" i="53"/>
  <c r="BH24" i="53"/>
  <c r="BI24" i="53"/>
  <c r="BJ24" i="53"/>
  <c r="Z25" i="53"/>
  <c r="AA25" i="53"/>
  <c r="AB25" i="53"/>
  <c r="AC25" i="53"/>
  <c r="AD25" i="53"/>
  <c r="AE25" i="53"/>
  <c r="AF25" i="53"/>
  <c r="AG25" i="53"/>
  <c r="AH25" i="53"/>
  <c r="AI25" i="53"/>
  <c r="AJ25" i="53"/>
  <c r="AK25" i="53"/>
  <c r="AL25" i="53"/>
  <c r="AM25" i="53"/>
  <c r="AN25" i="53"/>
  <c r="AO25" i="53"/>
  <c r="AP25" i="53"/>
  <c r="AQ25" i="53"/>
  <c r="AR25" i="53"/>
  <c r="AS25" i="53"/>
  <c r="AT25" i="53"/>
  <c r="AU25" i="53"/>
  <c r="AV25" i="53"/>
  <c r="AW25" i="53"/>
  <c r="AX25" i="53"/>
  <c r="AY25" i="53"/>
  <c r="AZ25" i="53"/>
  <c r="BA25" i="53"/>
  <c r="BB25" i="53"/>
  <c r="BC25" i="53"/>
  <c r="BD25" i="53"/>
  <c r="BE25" i="53"/>
  <c r="BF25" i="53"/>
  <c r="BG25" i="53"/>
  <c r="BH25" i="53"/>
  <c r="BI25" i="53"/>
  <c r="BJ25" i="53"/>
  <c r="Z26" i="53"/>
  <c r="AA26" i="53"/>
  <c r="AB26" i="53"/>
  <c r="AC26" i="53"/>
  <c r="AD26" i="53"/>
  <c r="AE26" i="53"/>
  <c r="AF26" i="53"/>
  <c r="AG26" i="53"/>
  <c r="AH26" i="53"/>
  <c r="AI26" i="53"/>
  <c r="AJ26" i="53"/>
  <c r="AK26" i="53"/>
  <c r="AL26" i="53"/>
  <c r="AM26" i="53"/>
  <c r="AN26" i="53"/>
  <c r="AO26" i="53"/>
  <c r="AP26" i="53"/>
  <c r="AQ26" i="53"/>
  <c r="AR26" i="53"/>
  <c r="AS26" i="53"/>
  <c r="AT26" i="53"/>
  <c r="AU26" i="53"/>
  <c r="AV26" i="53"/>
  <c r="AW26" i="53"/>
  <c r="AX26" i="53"/>
  <c r="AY26" i="53"/>
  <c r="AZ26" i="53"/>
  <c r="BA26" i="53"/>
  <c r="BB26" i="53"/>
  <c r="BC26" i="53"/>
  <c r="BD26" i="53"/>
  <c r="BE26" i="53"/>
  <c r="BF26" i="53"/>
  <c r="BG26" i="53"/>
  <c r="BH26" i="53"/>
  <c r="BI26" i="53"/>
  <c r="BJ26" i="53"/>
  <c r="Z27" i="53"/>
  <c r="AA27" i="53"/>
  <c r="AB27" i="53"/>
  <c r="AC27" i="53"/>
  <c r="AD27" i="53"/>
  <c r="AE27" i="53"/>
  <c r="AF27" i="53"/>
  <c r="AG27" i="53"/>
  <c r="AH27" i="53"/>
  <c r="AI27" i="53"/>
  <c r="AJ27" i="53"/>
  <c r="AK27" i="53"/>
  <c r="AL27" i="53"/>
  <c r="AM27" i="53"/>
  <c r="AN27" i="53"/>
  <c r="AO27" i="53"/>
  <c r="AP27" i="53"/>
  <c r="AQ27" i="53"/>
  <c r="AR27" i="53"/>
  <c r="AS27" i="53"/>
  <c r="AT27" i="53"/>
  <c r="AU27" i="53"/>
  <c r="AV27" i="53"/>
  <c r="AW27" i="53"/>
  <c r="AX27" i="53"/>
  <c r="AY27" i="53"/>
  <c r="AZ27" i="53"/>
  <c r="BA27" i="53"/>
  <c r="BB27" i="53"/>
  <c r="BC27" i="53"/>
  <c r="BD27" i="53"/>
  <c r="BE27" i="53"/>
  <c r="BF27" i="53"/>
  <c r="BG27" i="53"/>
  <c r="BH27" i="53"/>
  <c r="BI27" i="53"/>
  <c r="BJ27" i="53"/>
  <c r="Z28" i="53"/>
  <c r="AA28" i="53"/>
  <c r="AB28" i="53"/>
  <c r="AC28" i="53"/>
  <c r="AD28" i="53"/>
  <c r="AE28" i="53"/>
  <c r="AF28" i="53"/>
  <c r="AG28" i="53"/>
  <c r="AH28" i="53"/>
  <c r="AI28" i="53"/>
  <c r="AJ28" i="53"/>
  <c r="AK28" i="53"/>
  <c r="AL28" i="53"/>
  <c r="AM28" i="53"/>
  <c r="AN28" i="53"/>
  <c r="AO28" i="53"/>
  <c r="AP28" i="53"/>
  <c r="AQ28" i="53"/>
  <c r="AR28" i="53"/>
  <c r="AS28" i="53"/>
  <c r="AT28" i="53"/>
  <c r="AU28" i="53"/>
  <c r="AV28" i="53"/>
  <c r="AW28" i="53"/>
  <c r="AX28" i="53"/>
  <c r="AY28" i="53"/>
  <c r="AZ28" i="53"/>
  <c r="BA28" i="53"/>
  <c r="BB28" i="53"/>
  <c r="BC28" i="53"/>
  <c r="BD28" i="53"/>
  <c r="BE28" i="53"/>
  <c r="BF28" i="53"/>
  <c r="BG28" i="53"/>
  <c r="BH28" i="53"/>
  <c r="BI28" i="53"/>
  <c r="BJ28" i="53"/>
  <c r="Z29" i="53"/>
  <c r="AA29" i="53"/>
  <c r="AB29" i="53"/>
  <c r="AC29" i="53"/>
  <c r="AD29" i="53"/>
  <c r="AE29" i="53"/>
  <c r="AF29" i="53"/>
  <c r="AG29" i="53"/>
  <c r="AH29" i="53"/>
  <c r="AI29" i="53"/>
  <c r="AJ29" i="53"/>
  <c r="AK29" i="53"/>
  <c r="AL29" i="53"/>
  <c r="AM29" i="53"/>
  <c r="AN29" i="53"/>
  <c r="AO29" i="53"/>
  <c r="AP29" i="53"/>
  <c r="AQ29" i="53"/>
  <c r="AR29" i="53"/>
  <c r="AS29" i="53"/>
  <c r="AT29" i="53"/>
  <c r="AU29" i="53"/>
  <c r="AV29" i="53"/>
  <c r="AW29" i="53"/>
  <c r="AX29" i="53"/>
  <c r="AY29" i="53"/>
  <c r="AZ29" i="53"/>
  <c r="BA29" i="53"/>
  <c r="BB29" i="53"/>
  <c r="BC29" i="53"/>
  <c r="BD29" i="53"/>
  <c r="BE29" i="53"/>
  <c r="BF29" i="53"/>
  <c r="BG29" i="53"/>
  <c r="BH29" i="53"/>
  <c r="BI29" i="53"/>
  <c r="BJ29" i="53"/>
  <c r="Z30" i="53"/>
  <c r="AA30" i="53"/>
  <c r="AB30" i="53"/>
  <c r="AC30" i="53"/>
  <c r="AD30" i="53"/>
  <c r="AE30" i="53"/>
  <c r="AF30" i="53"/>
  <c r="AG30" i="53"/>
  <c r="AH30" i="53"/>
  <c r="AI30" i="53"/>
  <c r="AJ30" i="53"/>
  <c r="AK30" i="53"/>
  <c r="AL30" i="53"/>
  <c r="AM30" i="53"/>
  <c r="AN30" i="53"/>
  <c r="AO30" i="53"/>
  <c r="AP30" i="53"/>
  <c r="AQ30" i="53"/>
  <c r="AR30" i="53"/>
  <c r="AS30" i="53"/>
  <c r="AT30" i="53"/>
  <c r="AU30" i="53"/>
  <c r="AV30" i="53"/>
  <c r="AW30" i="53"/>
  <c r="AX30" i="53"/>
  <c r="AY30" i="53"/>
  <c r="AZ30" i="53"/>
  <c r="BA30" i="53"/>
  <c r="BB30" i="53"/>
  <c r="BC30" i="53"/>
  <c r="BD30" i="53"/>
  <c r="BE30" i="53"/>
  <c r="BF30" i="53"/>
  <c r="BG30" i="53"/>
  <c r="BH30" i="53"/>
  <c r="BI30" i="53"/>
  <c r="BJ30" i="53"/>
  <c r="Z31" i="53"/>
  <c r="AA31" i="53"/>
  <c r="AB31" i="53"/>
  <c r="AC31" i="53"/>
  <c r="AD31" i="53"/>
  <c r="AE31" i="53"/>
  <c r="AF31" i="53"/>
  <c r="AG31" i="53"/>
  <c r="AH31" i="53"/>
  <c r="AI31" i="53"/>
  <c r="AJ31" i="53"/>
  <c r="AK31" i="53"/>
  <c r="AL31" i="53"/>
  <c r="AM31" i="53"/>
  <c r="AN31" i="53"/>
  <c r="AO31" i="53"/>
  <c r="AP31" i="53"/>
  <c r="AQ31" i="53"/>
  <c r="AR31" i="53"/>
  <c r="AS31" i="53"/>
  <c r="AT31" i="53"/>
  <c r="AU31" i="53"/>
  <c r="AV31" i="53"/>
  <c r="AW31" i="53"/>
  <c r="AX31" i="53"/>
  <c r="AY31" i="53"/>
  <c r="AZ31" i="53"/>
  <c r="BA31" i="53"/>
  <c r="BB31" i="53"/>
  <c r="BC31" i="53"/>
  <c r="BD31" i="53"/>
  <c r="BE31" i="53"/>
  <c r="BF31" i="53"/>
  <c r="BG31" i="53"/>
  <c r="BH31" i="53"/>
  <c r="BI31" i="53"/>
  <c r="BJ31" i="53"/>
  <c r="Z32" i="53"/>
  <c r="AA32" i="53"/>
  <c r="AB32" i="53"/>
  <c r="AC32" i="53"/>
  <c r="AD32" i="53"/>
  <c r="AE32" i="53"/>
  <c r="AF32" i="53"/>
  <c r="AG32" i="53"/>
  <c r="AH32" i="53"/>
  <c r="AI32" i="53"/>
  <c r="AJ32" i="53"/>
  <c r="AK32" i="53"/>
  <c r="AL32" i="53"/>
  <c r="AM32" i="53"/>
  <c r="AN32" i="53"/>
  <c r="AO32" i="53"/>
  <c r="AP32" i="53"/>
  <c r="AQ32" i="53"/>
  <c r="AR32" i="53"/>
  <c r="AS32" i="53"/>
  <c r="AT32" i="53"/>
  <c r="AU32" i="53"/>
  <c r="AV32" i="53"/>
  <c r="AW32" i="53"/>
  <c r="AX32" i="53"/>
  <c r="AY32" i="53"/>
  <c r="AZ32" i="53"/>
  <c r="BA32" i="53"/>
  <c r="BB32" i="53"/>
  <c r="BC32" i="53"/>
  <c r="BD32" i="53"/>
  <c r="BE32" i="53"/>
  <c r="BF32" i="53"/>
  <c r="BG32" i="53"/>
  <c r="BH32" i="53"/>
  <c r="BI32" i="53"/>
  <c r="BJ32" i="53"/>
  <c r="Z33" i="53"/>
  <c r="AA33" i="53"/>
  <c r="AB33" i="53"/>
  <c r="AC33" i="53"/>
  <c r="AD33" i="53"/>
  <c r="AE33" i="53"/>
  <c r="AF33" i="53"/>
  <c r="AG33" i="53"/>
  <c r="AH33" i="53"/>
  <c r="AI33" i="53"/>
  <c r="AJ33" i="53"/>
  <c r="AK33" i="53"/>
  <c r="AL33" i="53"/>
  <c r="AM33" i="53"/>
  <c r="AN33" i="53"/>
  <c r="AO33" i="53"/>
  <c r="AP33" i="53"/>
  <c r="AQ33" i="53"/>
  <c r="AR33" i="53"/>
  <c r="AS33" i="53"/>
  <c r="AT33" i="53"/>
  <c r="AU33" i="53"/>
  <c r="AV33" i="53"/>
  <c r="AW33" i="53"/>
  <c r="AX33" i="53"/>
  <c r="AY33" i="53"/>
  <c r="AZ33" i="53"/>
  <c r="BA33" i="53"/>
  <c r="BB33" i="53"/>
  <c r="BC33" i="53"/>
  <c r="BD33" i="53"/>
  <c r="BE33" i="53"/>
  <c r="BF33" i="53"/>
  <c r="BG33" i="53"/>
  <c r="BH33" i="53"/>
  <c r="BI33" i="53"/>
  <c r="BJ33" i="53"/>
  <c r="Z34" i="53"/>
  <c r="AA34" i="53"/>
  <c r="AB34" i="53"/>
  <c r="AC34" i="53"/>
  <c r="AD34" i="53"/>
  <c r="AE34" i="53"/>
  <c r="AF34" i="53"/>
  <c r="AG34" i="53"/>
  <c r="AH34" i="53"/>
  <c r="AI34" i="53"/>
  <c r="AJ34" i="53"/>
  <c r="AK34" i="53"/>
  <c r="AL34" i="53"/>
  <c r="AM34" i="53"/>
  <c r="AN34" i="53"/>
  <c r="AO34" i="53"/>
  <c r="AP34" i="53"/>
  <c r="AQ34" i="53"/>
  <c r="AR34" i="53"/>
  <c r="AS34" i="53"/>
  <c r="AT34" i="53"/>
  <c r="AU34" i="53"/>
  <c r="AV34" i="53"/>
  <c r="AW34" i="53"/>
  <c r="AX34" i="53"/>
  <c r="AY34" i="53"/>
  <c r="AZ34" i="53"/>
  <c r="BA34" i="53"/>
  <c r="BB34" i="53"/>
  <c r="BC34" i="53"/>
  <c r="BD34" i="53"/>
  <c r="BE34" i="53"/>
  <c r="BF34" i="53"/>
  <c r="BG34" i="53"/>
  <c r="BH34" i="53"/>
  <c r="BI34" i="53"/>
  <c r="BJ34" i="53"/>
  <c r="Z35" i="53"/>
  <c r="AA35" i="53"/>
  <c r="AB35" i="53"/>
  <c r="AC35" i="53"/>
  <c r="AD35" i="53"/>
  <c r="AE35" i="53"/>
  <c r="AF35" i="53"/>
  <c r="AG35" i="53"/>
  <c r="AH35" i="53"/>
  <c r="AI35" i="53"/>
  <c r="AJ35" i="53"/>
  <c r="AK35" i="53"/>
  <c r="AL35" i="53"/>
  <c r="AM35" i="53"/>
  <c r="AN35" i="53"/>
  <c r="AO35" i="53"/>
  <c r="AP35" i="53"/>
  <c r="AQ35" i="53"/>
  <c r="AR35" i="53"/>
  <c r="AS35" i="53"/>
  <c r="AT35" i="53"/>
  <c r="AU35" i="53"/>
  <c r="AV35" i="53"/>
  <c r="AW35" i="53"/>
  <c r="AX35" i="53"/>
  <c r="AY35" i="53"/>
  <c r="AZ35" i="53"/>
  <c r="BA35" i="53"/>
  <c r="BB35" i="53"/>
  <c r="BC35" i="53"/>
  <c r="BD35" i="53"/>
  <c r="BE35" i="53"/>
  <c r="BF35" i="53"/>
  <c r="BG35" i="53"/>
  <c r="BH35" i="53"/>
  <c r="BI35" i="53"/>
  <c r="BJ35" i="53"/>
  <c r="Z36" i="53"/>
  <c r="AA36" i="53"/>
  <c r="AB36" i="53"/>
  <c r="AC36" i="53"/>
  <c r="AD36" i="53"/>
  <c r="AE36" i="53"/>
  <c r="AF36" i="53"/>
  <c r="AG36" i="53"/>
  <c r="AH36" i="53"/>
  <c r="AI36" i="53"/>
  <c r="AJ36" i="53"/>
  <c r="AK36" i="53"/>
  <c r="AL36" i="53"/>
  <c r="AM36" i="53"/>
  <c r="AN36" i="53"/>
  <c r="AO36" i="53"/>
  <c r="AP36" i="53"/>
  <c r="AQ36" i="53"/>
  <c r="AR36" i="53"/>
  <c r="AS36" i="53"/>
  <c r="AT36" i="53"/>
  <c r="AU36" i="53"/>
  <c r="AV36" i="53"/>
  <c r="AW36" i="53"/>
  <c r="AX36" i="53"/>
  <c r="AY36" i="53"/>
  <c r="AZ36" i="53"/>
  <c r="BA36" i="53"/>
  <c r="BB36" i="53"/>
  <c r="BC36" i="53"/>
  <c r="BD36" i="53"/>
  <c r="BE36" i="53"/>
  <c r="BF36" i="53"/>
  <c r="BG36" i="53"/>
  <c r="BH36" i="53"/>
  <c r="BI36" i="53"/>
  <c r="BJ36" i="53"/>
  <c r="Z37" i="53"/>
  <c r="AA37" i="53"/>
  <c r="AB37" i="53"/>
  <c r="AC37" i="53"/>
  <c r="AD37" i="53"/>
  <c r="AE37" i="53"/>
  <c r="AF37" i="53"/>
  <c r="AG37" i="53"/>
  <c r="AH37" i="53"/>
  <c r="AI37" i="53"/>
  <c r="AJ37" i="53"/>
  <c r="AK37" i="53"/>
  <c r="AL37" i="53"/>
  <c r="AM37" i="53"/>
  <c r="AN37" i="53"/>
  <c r="AO37" i="53"/>
  <c r="AP37" i="53"/>
  <c r="AQ37" i="53"/>
  <c r="AR37" i="53"/>
  <c r="AS37" i="53"/>
  <c r="AT37" i="53"/>
  <c r="AU37" i="53"/>
  <c r="AV37" i="53"/>
  <c r="AW37" i="53"/>
  <c r="AX37" i="53"/>
  <c r="AY37" i="53"/>
  <c r="AZ37" i="53"/>
  <c r="BA37" i="53"/>
  <c r="BB37" i="53"/>
  <c r="BC37" i="53"/>
  <c r="BD37" i="53"/>
  <c r="BE37" i="53"/>
  <c r="BF37" i="53"/>
  <c r="BG37" i="53"/>
  <c r="BH37" i="53"/>
  <c r="BI37" i="53"/>
  <c r="BJ37" i="53"/>
  <c r="B35" i="53"/>
  <c r="C35" i="53"/>
  <c r="D35" i="53"/>
  <c r="E35" i="53"/>
  <c r="F35" i="53"/>
  <c r="G35" i="53"/>
  <c r="H35" i="53"/>
  <c r="I35" i="53"/>
  <c r="J35" i="53"/>
  <c r="K35" i="53"/>
  <c r="L35" i="53"/>
  <c r="M35" i="53"/>
  <c r="N35" i="53"/>
  <c r="O35" i="53"/>
  <c r="P35" i="53"/>
  <c r="Q35" i="53"/>
  <c r="R35" i="53"/>
  <c r="S35" i="53"/>
  <c r="T35" i="53"/>
  <c r="U35" i="53"/>
  <c r="V35" i="53"/>
  <c r="W35" i="53"/>
  <c r="X35" i="53"/>
  <c r="Y35" i="53"/>
  <c r="B36" i="53"/>
  <c r="C36" i="53"/>
  <c r="D36" i="53"/>
  <c r="E36" i="53"/>
  <c r="F36" i="53"/>
  <c r="G36" i="53"/>
  <c r="H36" i="53"/>
  <c r="I36" i="53"/>
  <c r="J36" i="53"/>
  <c r="K36" i="53"/>
  <c r="L36" i="53"/>
  <c r="M36" i="53"/>
  <c r="N36" i="53"/>
  <c r="O36" i="53"/>
  <c r="P36" i="53"/>
  <c r="Q36" i="53"/>
  <c r="R36" i="53"/>
  <c r="S36" i="53"/>
  <c r="T36" i="53"/>
  <c r="U36" i="53"/>
  <c r="V36" i="53"/>
  <c r="W36" i="53"/>
  <c r="X36" i="53"/>
  <c r="Y36" i="53"/>
  <c r="B37" i="53"/>
  <c r="C37" i="53"/>
  <c r="D37" i="53"/>
  <c r="E37" i="53"/>
  <c r="F37" i="53"/>
  <c r="G37" i="53"/>
  <c r="H37" i="53"/>
  <c r="I37" i="53"/>
  <c r="J37" i="53"/>
  <c r="K37" i="53"/>
  <c r="L37" i="53"/>
  <c r="M37" i="53"/>
  <c r="N37" i="53"/>
  <c r="O37" i="53"/>
  <c r="P37" i="53"/>
  <c r="Q37" i="53"/>
  <c r="R37" i="53"/>
  <c r="S37" i="53"/>
  <c r="T37" i="53"/>
  <c r="U37" i="53"/>
  <c r="V37" i="53"/>
  <c r="W37" i="53"/>
  <c r="X37" i="53"/>
  <c r="Y37" i="53"/>
  <c r="B25" i="53"/>
  <c r="C25" i="53"/>
  <c r="D25" i="53"/>
  <c r="E25" i="53"/>
  <c r="F25" i="53"/>
  <c r="G25" i="53"/>
  <c r="H25" i="53"/>
  <c r="I25" i="53"/>
  <c r="J25" i="53"/>
  <c r="K25" i="53"/>
  <c r="L25" i="53"/>
  <c r="M25" i="53"/>
  <c r="N25" i="53"/>
  <c r="O25" i="53"/>
  <c r="P25" i="53"/>
  <c r="Q25" i="53"/>
  <c r="R25" i="53"/>
  <c r="S25" i="53"/>
  <c r="T25" i="53"/>
  <c r="U25" i="53"/>
  <c r="V25" i="53"/>
  <c r="W25" i="53"/>
  <c r="X25" i="53"/>
  <c r="Y25" i="53"/>
  <c r="B26" i="53"/>
  <c r="C26" i="53"/>
  <c r="D26" i="53"/>
  <c r="E26" i="53"/>
  <c r="F26" i="53"/>
  <c r="G26" i="53"/>
  <c r="H26" i="53"/>
  <c r="I26" i="53"/>
  <c r="J26" i="53"/>
  <c r="K26" i="53"/>
  <c r="L26" i="53"/>
  <c r="M26" i="53"/>
  <c r="N26" i="53"/>
  <c r="O26" i="53"/>
  <c r="P26" i="53"/>
  <c r="Q26" i="53"/>
  <c r="R26" i="53"/>
  <c r="S26" i="53"/>
  <c r="T26" i="53"/>
  <c r="U26" i="53"/>
  <c r="V26" i="53"/>
  <c r="W26" i="53"/>
  <c r="X26" i="53"/>
  <c r="Y26" i="53"/>
  <c r="B27" i="53"/>
  <c r="C27" i="53"/>
  <c r="D27" i="53"/>
  <c r="E27" i="53"/>
  <c r="F27" i="53"/>
  <c r="G27" i="53"/>
  <c r="H27" i="53"/>
  <c r="I27" i="53"/>
  <c r="J27" i="53"/>
  <c r="K27" i="53"/>
  <c r="L27" i="53"/>
  <c r="M27" i="53"/>
  <c r="N27" i="53"/>
  <c r="O27" i="53"/>
  <c r="P27" i="53"/>
  <c r="Q27" i="53"/>
  <c r="R27" i="53"/>
  <c r="S27" i="53"/>
  <c r="T27" i="53"/>
  <c r="U27" i="53"/>
  <c r="V27" i="53"/>
  <c r="W27" i="53"/>
  <c r="X27" i="53"/>
  <c r="Y27" i="53"/>
  <c r="B28" i="53"/>
  <c r="C28" i="53"/>
  <c r="D28" i="53"/>
  <c r="E28" i="53"/>
  <c r="F28" i="53"/>
  <c r="G28" i="53"/>
  <c r="H28" i="53"/>
  <c r="I28" i="53"/>
  <c r="J28" i="53"/>
  <c r="K28" i="53"/>
  <c r="L28" i="53"/>
  <c r="M28" i="53"/>
  <c r="N28" i="53"/>
  <c r="O28" i="53"/>
  <c r="P28" i="53"/>
  <c r="Q28" i="53"/>
  <c r="R28" i="53"/>
  <c r="S28" i="53"/>
  <c r="T28" i="53"/>
  <c r="U28" i="53"/>
  <c r="V28" i="53"/>
  <c r="W28" i="53"/>
  <c r="X28" i="53"/>
  <c r="Y28" i="53"/>
  <c r="B29" i="53"/>
  <c r="C29" i="53"/>
  <c r="D29" i="53"/>
  <c r="E29" i="53"/>
  <c r="F29" i="53"/>
  <c r="G29" i="53"/>
  <c r="H29" i="53"/>
  <c r="I29" i="53"/>
  <c r="J29" i="53"/>
  <c r="K29" i="53"/>
  <c r="L29" i="53"/>
  <c r="M29" i="53"/>
  <c r="N29" i="53"/>
  <c r="O29" i="53"/>
  <c r="P29" i="53"/>
  <c r="Q29" i="53"/>
  <c r="R29" i="53"/>
  <c r="S29" i="53"/>
  <c r="T29" i="53"/>
  <c r="U29" i="53"/>
  <c r="V29" i="53"/>
  <c r="W29" i="53"/>
  <c r="X29" i="53"/>
  <c r="Y29" i="53"/>
  <c r="B30" i="53"/>
  <c r="C30" i="53"/>
  <c r="D30" i="53"/>
  <c r="E30" i="53"/>
  <c r="F30" i="53"/>
  <c r="G30" i="53"/>
  <c r="H30" i="53"/>
  <c r="I30" i="53"/>
  <c r="J30" i="53"/>
  <c r="K30" i="53"/>
  <c r="L30" i="53"/>
  <c r="M30" i="53"/>
  <c r="N30" i="53"/>
  <c r="O30" i="53"/>
  <c r="P30" i="53"/>
  <c r="Q30" i="53"/>
  <c r="R30" i="53"/>
  <c r="S30" i="53"/>
  <c r="T30" i="53"/>
  <c r="U30" i="53"/>
  <c r="V30" i="53"/>
  <c r="W30" i="53"/>
  <c r="X30" i="53"/>
  <c r="Y30" i="53"/>
  <c r="B31" i="53"/>
  <c r="C31" i="53"/>
  <c r="D31" i="53"/>
  <c r="E31" i="53"/>
  <c r="F31" i="53"/>
  <c r="G31" i="53"/>
  <c r="H31" i="53"/>
  <c r="I31" i="53"/>
  <c r="J31" i="53"/>
  <c r="K31" i="53"/>
  <c r="L31" i="53"/>
  <c r="M31" i="53"/>
  <c r="N31" i="53"/>
  <c r="O31" i="53"/>
  <c r="P31" i="53"/>
  <c r="Q31" i="53"/>
  <c r="R31" i="53"/>
  <c r="S31" i="53"/>
  <c r="T31" i="53"/>
  <c r="U31" i="53"/>
  <c r="V31" i="53"/>
  <c r="W31" i="53"/>
  <c r="X31" i="53"/>
  <c r="Y31" i="53"/>
  <c r="B32" i="53"/>
  <c r="C32" i="53"/>
  <c r="D32" i="53"/>
  <c r="E32" i="53"/>
  <c r="F32" i="53"/>
  <c r="G32" i="53"/>
  <c r="H32" i="53"/>
  <c r="I32" i="53"/>
  <c r="J32" i="53"/>
  <c r="K32" i="53"/>
  <c r="L32" i="53"/>
  <c r="M32" i="53"/>
  <c r="N32" i="53"/>
  <c r="O32" i="53"/>
  <c r="P32" i="53"/>
  <c r="Q32" i="53"/>
  <c r="R32" i="53"/>
  <c r="S32" i="53"/>
  <c r="T32" i="53"/>
  <c r="U32" i="53"/>
  <c r="V32" i="53"/>
  <c r="W32" i="53"/>
  <c r="X32" i="53"/>
  <c r="Y32" i="53"/>
  <c r="B33" i="53"/>
  <c r="C33" i="53"/>
  <c r="D33" i="53"/>
  <c r="E33" i="53"/>
  <c r="F33" i="53"/>
  <c r="G33" i="53"/>
  <c r="H33" i="53"/>
  <c r="I33" i="53"/>
  <c r="J33" i="53"/>
  <c r="K33" i="53"/>
  <c r="L33" i="53"/>
  <c r="M33" i="53"/>
  <c r="N33" i="53"/>
  <c r="O33" i="53"/>
  <c r="P33" i="53"/>
  <c r="Q33" i="53"/>
  <c r="R33" i="53"/>
  <c r="S33" i="53"/>
  <c r="T33" i="53"/>
  <c r="U33" i="53"/>
  <c r="V33" i="53"/>
  <c r="W33" i="53"/>
  <c r="X33" i="53"/>
  <c r="Y33" i="53"/>
  <c r="B34" i="53"/>
  <c r="C34" i="53"/>
  <c r="D34" i="53"/>
  <c r="E34" i="53"/>
  <c r="F34" i="53"/>
  <c r="G34" i="53"/>
  <c r="H34" i="53"/>
  <c r="I34" i="53"/>
  <c r="J34" i="53"/>
  <c r="K34" i="53"/>
  <c r="L34" i="53"/>
  <c r="M34" i="53"/>
  <c r="N34" i="53"/>
  <c r="O34" i="53"/>
  <c r="P34" i="53"/>
  <c r="Q34" i="53"/>
  <c r="R34" i="53"/>
  <c r="S34" i="53"/>
  <c r="T34" i="53"/>
  <c r="U34" i="53"/>
  <c r="V34" i="53"/>
  <c r="W34" i="53"/>
  <c r="X34" i="53"/>
  <c r="Y34" i="53"/>
  <c r="B3" i="53"/>
  <c r="C3" i="53"/>
  <c r="D3" i="53"/>
  <c r="E3" i="53"/>
  <c r="F3" i="53"/>
  <c r="G3" i="53"/>
  <c r="H3" i="53"/>
  <c r="I3" i="53"/>
  <c r="J3" i="53"/>
  <c r="K3" i="53"/>
  <c r="L3" i="53"/>
  <c r="M3" i="53"/>
  <c r="N3" i="53"/>
  <c r="O3" i="53"/>
  <c r="P3" i="53"/>
  <c r="Q3" i="53"/>
  <c r="R3" i="53"/>
  <c r="S3" i="53"/>
  <c r="T3" i="53"/>
  <c r="U3" i="53"/>
  <c r="V3" i="53"/>
  <c r="W3" i="53"/>
  <c r="X3" i="53"/>
  <c r="Y3" i="53"/>
  <c r="B4" i="53"/>
  <c r="C4" i="53"/>
  <c r="D4" i="53"/>
  <c r="E4" i="53"/>
  <c r="F4" i="53"/>
  <c r="G4" i="53"/>
  <c r="H4" i="53"/>
  <c r="I4" i="53"/>
  <c r="J4" i="53"/>
  <c r="K4" i="53"/>
  <c r="L4" i="53"/>
  <c r="M4" i="53"/>
  <c r="N4" i="53"/>
  <c r="O4" i="53"/>
  <c r="P4" i="53"/>
  <c r="Q4" i="53"/>
  <c r="R4" i="53"/>
  <c r="S4" i="53"/>
  <c r="T4" i="53"/>
  <c r="U4" i="53"/>
  <c r="V4" i="53"/>
  <c r="W4" i="53"/>
  <c r="X4" i="53"/>
  <c r="Y4" i="53"/>
  <c r="B5" i="53"/>
  <c r="C5" i="53"/>
  <c r="D5" i="53"/>
  <c r="E5" i="53"/>
  <c r="F5" i="53"/>
  <c r="G5" i="53"/>
  <c r="H5" i="53"/>
  <c r="I5" i="53"/>
  <c r="J5" i="53"/>
  <c r="K5" i="53"/>
  <c r="L5" i="53"/>
  <c r="M5" i="53"/>
  <c r="N5" i="53"/>
  <c r="O5" i="53"/>
  <c r="P5" i="53"/>
  <c r="Q5" i="53"/>
  <c r="R5" i="53"/>
  <c r="S5" i="53"/>
  <c r="T5" i="53"/>
  <c r="U5" i="53"/>
  <c r="V5" i="53"/>
  <c r="W5" i="53"/>
  <c r="X5" i="53"/>
  <c r="Y5" i="53"/>
  <c r="B6" i="53"/>
  <c r="C6" i="53"/>
  <c r="D6" i="53"/>
  <c r="E6" i="53"/>
  <c r="F6" i="53"/>
  <c r="G6" i="53"/>
  <c r="H6" i="53"/>
  <c r="I6" i="53"/>
  <c r="J6" i="53"/>
  <c r="K6" i="53"/>
  <c r="L6" i="53"/>
  <c r="M6" i="53"/>
  <c r="N6" i="53"/>
  <c r="O6" i="53"/>
  <c r="P6" i="53"/>
  <c r="Q6" i="53"/>
  <c r="R6" i="53"/>
  <c r="S6" i="53"/>
  <c r="T6" i="53"/>
  <c r="U6" i="53"/>
  <c r="V6" i="53"/>
  <c r="W6" i="53"/>
  <c r="X6" i="53"/>
  <c r="Y6" i="53"/>
  <c r="B7" i="53"/>
  <c r="C7" i="53"/>
  <c r="D7" i="53"/>
  <c r="E7" i="53"/>
  <c r="F7" i="53"/>
  <c r="G7" i="53"/>
  <c r="H7" i="53"/>
  <c r="I7" i="53"/>
  <c r="J7" i="53"/>
  <c r="K7" i="53"/>
  <c r="L7" i="53"/>
  <c r="M7" i="53"/>
  <c r="N7" i="53"/>
  <c r="O7" i="53"/>
  <c r="P7" i="53"/>
  <c r="Q7" i="53"/>
  <c r="R7" i="53"/>
  <c r="S7" i="53"/>
  <c r="T7" i="53"/>
  <c r="U7" i="53"/>
  <c r="V7" i="53"/>
  <c r="W7" i="53"/>
  <c r="X7" i="53"/>
  <c r="Y7" i="53"/>
  <c r="B8" i="53"/>
  <c r="C8" i="53"/>
  <c r="D8" i="53"/>
  <c r="E8" i="53"/>
  <c r="F8" i="53"/>
  <c r="G8" i="53"/>
  <c r="H8" i="53"/>
  <c r="I8" i="53"/>
  <c r="J8" i="53"/>
  <c r="K8" i="53"/>
  <c r="L8" i="53"/>
  <c r="M8" i="53"/>
  <c r="N8" i="53"/>
  <c r="O8" i="53"/>
  <c r="P8" i="53"/>
  <c r="Q8" i="53"/>
  <c r="R8" i="53"/>
  <c r="S8" i="53"/>
  <c r="T8" i="53"/>
  <c r="U8" i="53"/>
  <c r="V8" i="53"/>
  <c r="W8" i="53"/>
  <c r="X8" i="53"/>
  <c r="Y8" i="53"/>
  <c r="B9" i="53"/>
  <c r="C9" i="53"/>
  <c r="D9" i="53"/>
  <c r="E9" i="53"/>
  <c r="F9" i="53"/>
  <c r="G9" i="53"/>
  <c r="H9" i="53"/>
  <c r="I9" i="53"/>
  <c r="J9" i="53"/>
  <c r="K9" i="53"/>
  <c r="L9" i="53"/>
  <c r="M9" i="53"/>
  <c r="N9" i="53"/>
  <c r="O9" i="53"/>
  <c r="P9" i="53"/>
  <c r="Q9" i="53"/>
  <c r="R9" i="53"/>
  <c r="S9" i="53"/>
  <c r="T9" i="53"/>
  <c r="U9" i="53"/>
  <c r="V9" i="53"/>
  <c r="W9" i="53"/>
  <c r="X9" i="53"/>
  <c r="Y9" i="53"/>
  <c r="B10" i="53"/>
  <c r="C10" i="53"/>
  <c r="D10" i="53"/>
  <c r="E10" i="53"/>
  <c r="F10" i="53"/>
  <c r="G10" i="53"/>
  <c r="H10" i="53"/>
  <c r="I10" i="53"/>
  <c r="J10" i="53"/>
  <c r="K10" i="53"/>
  <c r="L10" i="53"/>
  <c r="M10" i="53"/>
  <c r="N10" i="53"/>
  <c r="O10" i="53"/>
  <c r="P10" i="53"/>
  <c r="Q10" i="53"/>
  <c r="R10" i="53"/>
  <c r="S10" i="53"/>
  <c r="T10" i="53"/>
  <c r="U10" i="53"/>
  <c r="V10" i="53"/>
  <c r="W10" i="53"/>
  <c r="X10" i="53"/>
  <c r="Y10" i="53"/>
  <c r="B11" i="53"/>
  <c r="C11" i="53"/>
  <c r="D11" i="53"/>
  <c r="E11" i="53"/>
  <c r="F11" i="53"/>
  <c r="G11" i="53"/>
  <c r="H11" i="53"/>
  <c r="I11" i="53"/>
  <c r="J11" i="53"/>
  <c r="K11" i="53"/>
  <c r="L11" i="53"/>
  <c r="M11" i="53"/>
  <c r="N11" i="53"/>
  <c r="O11" i="53"/>
  <c r="P11" i="53"/>
  <c r="Q11" i="53"/>
  <c r="R11" i="53"/>
  <c r="S11" i="53"/>
  <c r="T11" i="53"/>
  <c r="U11" i="53"/>
  <c r="V11" i="53"/>
  <c r="W11" i="53"/>
  <c r="X11" i="53"/>
  <c r="Y11" i="53"/>
  <c r="B12" i="53"/>
  <c r="C12" i="53"/>
  <c r="D12" i="53"/>
  <c r="E12" i="53"/>
  <c r="F12" i="53"/>
  <c r="G12" i="53"/>
  <c r="H12" i="53"/>
  <c r="I12" i="53"/>
  <c r="J12" i="53"/>
  <c r="K12" i="53"/>
  <c r="L12" i="53"/>
  <c r="M12" i="53"/>
  <c r="N12" i="53"/>
  <c r="O12" i="53"/>
  <c r="P12" i="53"/>
  <c r="Q12" i="53"/>
  <c r="R12" i="53"/>
  <c r="S12" i="53"/>
  <c r="T12" i="53"/>
  <c r="U12" i="53"/>
  <c r="V12" i="53"/>
  <c r="W12" i="53"/>
  <c r="X12" i="53"/>
  <c r="Y12" i="53"/>
  <c r="B13" i="53"/>
  <c r="C13" i="53"/>
  <c r="D13" i="53"/>
  <c r="E13" i="53"/>
  <c r="F13" i="53"/>
  <c r="G13" i="53"/>
  <c r="H13" i="53"/>
  <c r="I13" i="53"/>
  <c r="J13" i="53"/>
  <c r="K13" i="53"/>
  <c r="L13" i="53"/>
  <c r="M13" i="53"/>
  <c r="N13" i="53"/>
  <c r="O13" i="53"/>
  <c r="P13" i="53"/>
  <c r="Q13" i="53"/>
  <c r="R13" i="53"/>
  <c r="S13" i="53"/>
  <c r="T13" i="53"/>
  <c r="U13" i="53"/>
  <c r="V13" i="53"/>
  <c r="W13" i="53"/>
  <c r="X13" i="53"/>
  <c r="Y13" i="53"/>
  <c r="B14" i="53"/>
  <c r="C14" i="53"/>
  <c r="D14" i="53"/>
  <c r="E14" i="53"/>
  <c r="F14" i="53"/>
  <c r="G14" i="53"/>
  <c r="H14" i="53"/>
  <c r="I14" i="53"/>
  <c r="J14" i="53"/>
  <c r="K14" i="53"/>
  <c r="L14" i="53"/>
  <c r="M14" i="53"/>
  <c r="N14" i="53"/>
  <c r="O14" i="53"/>
  <c r="P14" i="53"/>
  <c r="Q14" i="53"/>
  <c r="R14" i="53"/>
  <c r="S14" i="53"/>
  <c r="T14" i="53"/>
  <c r="U14" i="53"/>
  <c r="V14" i="53"/>
  <c r="W14" i="53"/>
  <c r="X14" i="53"/>
  <c r="Y14" i="53"/>
  <c r="B15" i="53"/>
  <c r="C15" i="53"/>
  <c r="D15" i="53"/>
  <c r="E15" i="53"/>
  <c r="F15" i="53"/>
  <c r="G15" i="53"/>
  <c r="H15" i="53"/>
  <c r="I15" i="53"/>
  <c r="J15" i="53"/>
  <c r="K15" i="53"/>
  <c r="L15" i="53"/>
  <c r="M15" i="53"/>
  <c r="N15" i="53"/>
  <c r="O15" i="53"/>
  <c r="P15" i="53"/>
  <c r="Q15" i="53"/>
  <c r="R15" i="53"/>
  <c r="S15" i="53"/>
  <c r="T15" i="53"/>
  <c r="U15" i="53"/>
  <c r="V15" i="53"/>
  <c r="W15" i="53"/>
  <c r="X15" i="53"/>
  <c r="Y15" i="53"/>
  <c r="B16" i="53"/>
  <c r="C16" i="53"/>
  <c r="D16" i="53"/>
  <c r="E16" i="53"/>
  <c r="F16" i="53"/>
  <c r="G16" i="53"/>
  <c r="H16" i="53"/>
  <c r="I16" i="53"/>
  <c r="J16" i="53"/>
  <c r="K16" i="53"/>
  <c r="L16" i="53"/>
  <c r="M16" i="53"/>
  <c r="N16" i="53"/>
  <c r="O16" i="53"/>
  <c r="P16" i="53"/>
  <c r="Q16" i="53"/>
  <c r="R16" i="53"/>
  <c r="S16" i="53"/>
  <c r="T16" i="53"/>
  <c r="U16" i="53"/>
  <c r="V16" i="53"/>
  <c r="W16" i="53"/>
  <c r="X16" i="53"/>
  <c r="Y16" i="53"/>
  <c r="B17" i="53"/>
  <c r="C17" i="53"/>
  <c r="D17" i="53"/>
  <c r="E17" i="53"/>
  <c r="F17" i="53"/>
  <c r="G17" i="53"/>
  <c r="H17" i="53"/>
  <c r="I17" i="53"/>
  <c r="J17" i="53"/>
  <c r="K17" i="53"/>
  <c r="L17" i="53"/>
  <c r="M17" i="53"/>
  <c r="N17" i="53"/>
  <c r="O17" i="53"/>
  <c r="P17" i="53"/>
  <c r="Q17" i="53"/>
  <c r="R17" i="53"/>
  <c r="S17" i="53"/>
  <c r="T17" i="53"/>
  <c r="U17" i="53"/>
  <c r="V17" i="53"/>
  <c r="W17" i="53"/>
  <c r="X17" i="53"/>
  <c r="Y17" i="53"/>
  <c r="B18" i="53"/>
  <c r="C18" i="53"/>
  <c r="D18" i="53"/>
  <c r="E18" i="53"/>
  <c r="F18" i="53"/>
  <c r="G18" i="53"/>
  <c r="H18" i="53"/>
  <c r="I18" i="53"/>
  <c r="J18" i="53"/>
  <c r="K18" i="53"/>
  <c r="L18" i="53"/>
  <c r="M18" i="53"/>
  <c r="N18" i="53"/>
  <c r="O18" i="53"/>
  <c r="P18" i="53"/>
  <c r="Q18" i="53"/>
  <c r="R18" i="53"/>
  <c r="S18" i="53"/>
  <c r="T18" i="53"/>
  <c r="U18" i="53"/>
  <c r="V18" i="53"/>
  <c r="W18" i="53"/>
  <c r="X18" i="53"/>
  <c r="Y18" i="53"/>
  <c r="B19" i="53"/>
  <c r="C19" i="53"/>
  <c r="D19" i="53"/>
  <c r="E19" i="53"/>
  <c r="F19" i="53"/>
  <c r="G19" i="53"/>
  <c r="H19" i="53"/>
  <c r="I19" i="53"/>
  <c r="J19" i="53"/>
  <c r="K19" i="53"/>
  <c r="L19" i="53"/>
  <c r="M19" i="53"/>
  <c r="N19" i="53"/>
  <c r="O19" i="53"/>
  <c r="P19" i="53"/>
  <c r="Q19" i="53"/>
  <c r="R19" i="53"/>
  <c r="S19" i="53"/>
  <c r="T19" i="53"/>
  <c r="U19" i="53"/>
  <c r="V19" i="53"/>
  <c r="W19" i="53"/>
  <c r="X19" i="53"/>
  <c r="Y19" i="53"/>
  <c r="B20" i="53"/>
  <c r="C20" i="53"/>
  <c r="D20" i="53"/>
  <c r="E20" i="53"/>
  <c r="F20" i="53"/>
  <c r="G20" i="53"/>
  <c r="H20" i="53"/>
  <c r="I20" i="53"/>
  <c r="J20" i="53"/>
  <c r="K20" i="53"/>
  <c r="L20" i="53"/>
  <c r="M20" i="53"/>
  <c r="N20" i="53"/>
  <c r="O20" i="53"/>
  <c r="P20" i="53"/>
  <c r="Q20" i="53"/>
  <c r="R20" i="53"/>
  <c r="S20" i="53"/>
  <c r="T20" i="53"/>
  <c r="U20" i="53"/>
  <c r="V20" i="53"/>
  <c r="W20" i="53"/>
  <c r="X20" i="53"/>
  <c r="Y20" i="53"/>
  <c r="B21" i="53"/>
  <c r="C21" i="53"/>
  <c r="D21" i="53"/>
  <c r="E21" i="53"/>
  <c r="F21" i="53"/>
  <c r="G21" i="53"/>
  <c r="H21" i="53"/>
  <c r="I21" i="53"/>
  <c r="J21" i="53"/>
  <c r="K21" i="53"/>
  <c r="L21" i="53"/>
  <c r="M21" i="53"/>
  <c r="N21" i="53"/>
  <c r="O21" i="53"/>
  <c r="P21" i="53"/>
  <c r="Q21" i="53"/>
  <c r="R21" i="53"/>
  <c r="S21" i="53"/>
  <c r="T21" i="53"/>
  <c r="U21" i="53"/>
  <c r="V21" i="53"/>
  <c r="W21" i="53"/>
  <c r="X21" i="53"/>
  <c r="Y21" i="53"/>
  <c r="B22" i="53"/>
  <c r="C22" i="53"/>
  <c r="D22" i="53"/>
  <c r="E22" i="53"/>
  <c r="F22" i="53"/>
  <c r="G22" i="53"/>
  <c r="H22" i="53"/>
  <c r="I22" i="53"/>
  <c r="J22" i="53"/>
  <c r="K22" i="53"/>
  <c r="L22" i="53"/>
  <c r="M22" i="53"/>
  <c r="N22" i="53"/>
  <c r="O22" i="53"/>
  <c r="P22" i="53"/>
  <c r="Q22" i="53"/>
  <c r="R22" i="53"/>
  <c r="S22" i="53"/>
  <c r="T22" i="53"/>
  <c r="U22" i="53"/>
  <c r="V22" i="53"/>
  <c r="W22" i="53"/>
  <c r="X22" i="53"/>
  <c r="Y22" i="53"/>
  <c r="B23" i="53"/>
  <c r="C23" i="53"/>
  <c r="D23" i="53"/>
  <c r="E23" i="53"/>
  <c r="F23" i="53"/>
  <c r="G23" i="53"/>
  <c r="H23" i="53"/>
  <c r="I23" i="53"/>
  <c r="J23" i="53"/>
  <c r="K23" i="53"/>
  <c r="L23" i="53"/>
  <c r="M23" i="53"/>
  <c r="N23" i="53"/>
  <c r="O23" i="53"/>
  <c r="P23" i="53"/>
  <c r="Q23" i="53"/>
  <c r="R23" i="53"/>
  <c r="S23" i="53"/>
  <c r="T23" i="53"/>
  <c r="U23" i="53"/>
  <c r="V23" i="53"/>
  <c r="W23" i="53"/>
  <c r="X23" i="53"/>
  <c r="Y23" i="53"/>
  <c r="B24" i="53"/>
  <c r="C24" i="53"/>
  <c r="D24" i="53"/>
  <c r="E24" i="53"/>
  <c r="F24" i="53"/>
  <c r="G24" i="53"/>
  <c r="H24" i="53"/>
  <c r="I24" i="53"/>
  <c r="J24" i="53"/>
  <c r="K24" i="53"/>
  <c r="L24" i="53"/>
  <c r="M24" i="53"/>
  <c r="N24" i="53"/>
  <c r="O24" i="53"/>
  <c r="P24" i="53"/>
  <c r="Q24" i="53"/>
  <c r="R24" i="53"/>
  <c r="S24" i="53"/>
  <c r="T24" i="53"/>
  <c r="U24" i="53"/>
  <c r="V24" i="53"/>
  <c r="W24" i="53"/>
  <c r="X24" i="53"/>
  <c r="Y24" i="53"/>
  <c r="B2" i="53"/>
  <c r="C2" i="53"/>
  <c r="D2" i="53"/>
  <c r="E2" i="53"/>
  <c r="F2" i="53"/>
  <c r="G2" i="53"/>
  <c r="H2" i="53"/>
  <c r="I2" i="53"/>
  <c r="J2" i="53"/>
  <c r="K2" i="53"/>
  <c r="L2" i="53"/>
  <c r="M2" i="53"/>
  <c r="N2" i="53"/>
  <c r="O2" i="53"/>
  <c r="P2" i="53"/>
  <c r="Q2" i="53"/>
  <c r="R2" i="53"/>
  <c r="S2" i="53"/>
  <c r="T2" i="53"/>
  <c r="U2" i="53"/>
  <c r="V2" i="53"/>
  <c r="W2" i="53"/>
  <c r="X2" i="53"/>
  <c r="Y2" i="53"/>
  <c r="A2" i="53"/>
  <c r="DT16" i="41"/>
  <c r="DS16" i="41"/>
  <c r="DR16" i="41"/>
  <c r="DQ16" i="41"/>
  <c r="DP16" i="41"/>
  <c r="DO16" i="41"/>
  <c r="DN16" i="41"/>
  <c r="DM16" i="41"/>
  <c r="DL16" i="41"/>
  <c r="DK16" i="41"/>
  <c r="DJ16" i="41"/>
  <c r="DI16" i="41"/>
  <c r="DH16" i="41"/>
  <c r="DG16" i="41"/>
  <c r="DF16" i="41"/>
  <c r="DE16" i="41"/>
  <c r="DD16" i="41"/>
  <c r="DC16" i="41"/>
  <c r="DB16" i="41"/>
  <c r="DA16" i="41"/>
  <c r="CZ16" i="41"/>
  <c r="CY16" i="41"/>
  <c r="CX16" i="41"/>
  <c r="CW16" i="41"/>
  <c r="CV16" i="41"/>
  <c r="CU16" i="41"/>
  <c r="CT16" i="41"/>
  <c r="CS16" i="41"/>
  <c r="CR16" i="41"/>
  <c r="CQ16" i="41"/>
  <c r="CP16" i="41"/>
  <c r="CO16" i="41"/>
  <c r="CN16" i="41"/>
  <c r="CM16" i="41"/>
  <c r="CL16" i="41"/>
  <c r="CK16" i="41"/>
  <c r="CJ16" i="41"/>
  <c r="CI16" i="41"/>
  <c r="CH16" i="41"/>
  <c r="CG16" i="41"/>
  <c r="CF16" i="41"/>
  <c r="CE16" i="41"/>
  <c r="CD16" i="41"/>
  <c r="CC16" i="41"/>
  <c r="CB16" i="41"/>
  <c r="CA16" i="41"/>
  <c r="BZ16" i="41"/>
  <c r="BY16" i="41"/>
  <c r="BX16" i="41"/>
  <c r="BW16" i="41"/>
  <c r="BV16" i="41"/>
  <c r="BU16" i="41"/>
  <c r="BT16" i="41"/>
  <c r="BS16" i="41"/>
  <c r="BR16" i="41"/>
  <c r="BQ16" i="41"/>
  <c r="BP16" i="41"/>
  <c r="BO16" i="41"/>
  <c r="BN16" i="41"/>
  <c r="BM16" i="41"/>
  <c r="BL16" i="41"/>
  <c r="BK16" i="41"/>
  <c r="BJ16" i="41"/>
  <c r="BI16" i="41"/>
  <c r="BH16" i="41"/>
  <c r="BG16" i="41"/>
  <c r="BF16" i="41"/>
  <c r="BE16" i="41"/>
  <c r="BD16" i="41"/>
  <c r="BC16" i="41"/>
  <c r="BB16" i="41"/>
  <c r="BA16" i="41"/>
  <c r="AZ16" i="41"/>
  <c r="AY16" i="41"/>
  <c r="AX16" i="41"/>
  <c r="AW16" i="41"/>
  <c r="AV16" i="41"/>
  <c r="AU16" i="41"/>
  <c r="AT16" i="41"/>
  <c r="AS16" i="41"/>
  <c r="AR16" i="41"/>
  <c r="AQ16" i="41"/>
  <c r="AP16" i="41"/>
  <c r="AO16" i="41"/>
  <c r="AN16" i="41"/>
  <c r="AM16" i="41"/>
  <c r="AL16" i="41"/>
  <c r="AK16" i="41"/>
  <c r="AJ16" i="41"/>
  <c r="AI16" i="41"/>
  <c r="AH16" i="41"/>
  <c r="AG16" i="41"/>
  <c r="AF16" i="41"/>
  <c r="AE16" i="41"/>
  <c r="AD16" i="41"/>
  <c r="AC16" i="41"/>
  <c r="AB16" i="41"/>
  <c r="AA16" i="41"/>
  <c r="Z16" i="41"/>
  <c r="Y16" i="41"/>
  <c r="X16" i="41"/>
  <c r="W16" i="41"/>
  <c r="V16" i="41"/>
  <c r="U16" i="41"/>
  <c r="T16" i="41"/>
  <c r="S16" i="41"/>
  <c r="R16" i="41"/>
  <c r="Q16" i="41"/>
  <c r="P16" i="41"/>
  <c r="O16" i="41"/>
  <c r="N16" i="41"/>
  <c r="M16" i="41"/>
  <c r="L16" i="41"/>
  <c r="K16" i="41"/>
  <c r="J16" i="41"/>
  <c r="I16" i="41"/>
  <c r="H16" i="41"/>
  <c r="G16" i="41"/>
  <c r="F16" i="41"/>
  <c r="E16" i="41"/>
  <c r="D16" i="41"/>
  <c r="C16" i="41"/>
  <c r="DT15" i="41"/>
  <c r="DS15" i="41"/>
  <c r="DR15" i="41"/>
  <c r="DQ15" i="41"/>
  <c r="DP15" i="41"/>
  <c r="DO15" i="41"/>
  <c r="DN15" i="41"/>
  <c r="DM15" i="41"/>
  <c r="DL15" i="41"/>
  <c r="DK15" i="41"/>
  <c r="DJ15" i="41"/>
  <c r="DI15" i="41"/>
  <c r="DH15" i="41"/>
  <c r="DG15" i="41"/>
  <c r="DF15" i="41"/>
  <c r="DE15" i="41"/>
  <c r="DD15" i="41"/>
  <c r="DC15" i="41"/>
  <c r="DB15" i="41"/>
  <c r="DA15" i="41"/>
  <c r="CZ15" i="41"/>
  <c r="CY15" i="41"/>
  <c r="CX15" i="41"/>
  <c r="CW15" i="41"/>
  <c r="CV15" i="41"/>
  <c r="CU15" i="41"/>
  <c r="CT15" i="41"/>
  <c r="CS15" i="41"/>
  <c r="CR15" i="41"/>
  <c r="CQ15" i="41"/>
  <c r="CP15" i="41"/>
  <c r="CO15" i="41"/>
  <c r="CN15" i="41"/>
  <c r="CM15" i="41"/>
  <c r="CL15" i="41"/>
  <c r="CK15" i="41"/>
  <c r="CJ15" i="41"/>
  <c r="CI15" i="41"/>
  <c r="CH15" i="41"/>
  <c r="CG15" i="41"/>
  <c r="CF15" i="41"/>
  <c r="CE15" i="41"/>
  <c r="CD15" i="41"/>
  <c r="CC15" i="41"/>
  <c r="CB15" i="41"/>
  <c r="CA15" i="41"/>
  <c r="BZ15" i="41"/>
  <c r="BY15" i="41"/>
  <c r="BX15" i="41"/>
  <c r="BW15" i="41"/>
  <c r="BV15" i="41"/>
  <c r="BU15" i="41"/>
  <c r="BT15" i="41"/>
  <c r="BS15" i="41"/>
  <c r="BR15" i="41"/>
  <c r="BQ15" i="41"/>
  <c r="BP15" i="41"/>
  <c r="BO15" i="41"/>
  <c r="BN15" i="41"/>
  <c r="BM15" i="41"/>
  <c r="BL15" i="41"/>
  <c r="BK15" i="41"/>
  <c r="BJ15" i="41"/>
  <c r="BI15" i="41"/>
  <c r="BH15" i="41"/>
  <c r="BG15" i="41"/>
  <c r="BF15" i="41"/>
  <c r="BE15" i="41"/>
  <c r="BD15" i="41"/>
  <c r="BC15" i="41"/>
  <c r="BB15" i="41"/>
  <c r="BA15" i="41"/>
  <c r="AZ15" i="41"/>
  <c r="AY15" i="41"/>
  <c r="AX15" i="41"/>
  <c r="AW15" i="41"/>
  <c r="AV15" i="41"/>
  <c r="AU15" i="41"/>
  <c r="AT15" i="41"/>
  <c r="AS15" i="41"/>
  <c r="AR15" i="41"/>
  <c r="AQ15" i="41"/>
  <c r="AP15" i="41"/>
  <c r="AO15" i="41"/>
  <c r="AN15" i="41"/>
  <c r="AM15" i="41"/>
  <c r="AL15" i="41"/>
  <c r="AK15" i="41"/>
  <c r="AJ15" i="41"/>
  <c r="AI15" i="41"/>
  <c r="AH15" i="41"/>
  <c r="AG15" i="41"/>
  <c r="AF15" i="41"/>
  <c r="AE15" i="41"/>
  <c r="AD15" i="41"/>
  <c r="AC15" i="41"/>
  <c r="AB15" i="41"/>
  <c r="AA15" i="41"/>
  <c r="Z15" i="41"/>
  <c r="Y15" i="41"/>
  <c r="X15" i="41"/>
  <c r="W15" i="41"/>
  <c r="V15" i="41"/>
  <c r="U15" i="41"/>
  <c r="T15" i="41"/>
  <c r="S15" i="41"/>
  <c r="R15" i="41"/>
  <c r="Q15" i="41"/>
  <c r="P15" i="41"/>
  <c r="O15" i="41"/>
  <c r="N15" i="41"/>
  <c r="M15" i="41"/>
  <c r="L15" i="41"/>
  <c r="K15" i="41"/>
  <c r="J15" i="41"/>
  <c r="I15" i="41"/>
  <c r="H15" i="41"/>
  <c r="G15" i="41"/>
  <c r="F15" i="41"/>
  <c r="E15" i="41"/>
  <c r="D15" i="41"/>
  <c r="C15" i="41"/>
  <c r="B16" i="41"/>
  <c r="B15" i="41"/>
  <c r="DT12" i="41"/>
  <c r="DS12" i="41"/>
  <c r="DR12" i="41"/>
  <c r="DQ12" i="41"/>
  <c r="DP12" i="41"/>
  <c r="DO12" i="41"/>
  <c r="DN12" i="41"/>
  <c r="DM12" i="41"/>
  <c r="DL12" i="41"/>
  <c r="DK12" i="41"/>
  <c r="DJ12" i="41"/>
  <c r="DI12" i="41"/>
  <c r="DH12" i="41"/>
  <c r="DG12" i="41"/>
  <c r="DF12" i="41"/>
  <c r="DE12" i="41"/>
  <c r="DD12" i="41"/>
  <c r="DC12" i="41"/>
  <c r="DB12" i="41"/>
  <c r="DA12" i="41"/>
  <c r="CZ12" i="41"/>
  <c r="CY12" i="41"/>
  <c r="CX12" i="41"/>
  <c r="CW12" i="41"/>
  <c r="CV12" i="41"/>
  <c r="CU12" i="41"/>
  <c r="CT12" i="41"/>
  <c r="CS12" i="41"/>
  <c r="CR12" i="41"/>
  <c r="CQ12" i="41"/>
  <c r="CP12" i="41"/>
  <c r="CO12" i="41"/>
  <c r="CN12" i="41"/>
  <c r="CM12" i="41"/>
  <c r="CL12" i="41"/>
  <c r="CK12" i="41"/>
  <c r="CJ12" i="41"/>
  <c r="CI12" i="41"/>
  <c r="CH12" i="41"/>
  <c r="CG12" i="41"/>
  <c r="CF12" i="41"/>
  <c r="CE12" i="41"/>
  <c r="CD12" i="41"/>
  <c r="CC12" i="41"/>
  <c r="CB12" i="41"/>
  <c r="CA12" i="41"/>
  <c r="BZ12" i="41"/>
  <c r="BY12" i="41"/>
  <c r="BX12" i="41"/>
  <c r="BW12" i="41"/>
  <c r="BV12" i="41"/>
  <c r="BU12" i="41"/>
  <c r="BT12" i="41"/>
  <c r="BS12" i="41"/>
  <c r="BR12" i="41"/>
  <c r="BQ12" i="41"/>
  <c r="BP12" i="41"/>
  <c r="BO12" i="41"/>
  <c r="BN12" i="41"/>
  <c r="BM12" i="41"/>
  <c r="BL12" i="41"/>
  <c r="BK12" i="41"/>
  <c r="BJ12" i="41"/>
  <c r="BI12" i="41"/>
  <c r="BH12" i="41"/>
  <c r="BG12" i="41"/>
  <c r="BF12" i="41"/>
  <c r="BE12" i="41"/>
  <c r="BD12" i="41"/>
  <c r="BC12" i="41"/>
  <c r="BB12" i="41"/>
  <c r="BA12" i="41"/>
  <c r="AZ12" i="41"/>
  <c r="AY12" i="41"/>
  <c r="AX12" i="41"/>
  <c r="AW12" i="41"/>
  <c r="AV12" i="41"/>
  <c r="AU12" i="41"/>
  <c r="AT12" i="41"/>
  <c r="AS12" i="41"/>
  <c r="AR12" i="41"/>
  <c r="AQ12" i="41"/>
  <c r="AP12" i="41"/>
  <c r="AO12" i="41"/>
  <c r="AN12" i="41"/>
  <c r="AM12" i="41"/>
  <c r="AL12" i="41"/>
  <c r="AK12" i="41"/>
  <c r="AJ12" i="41"/>
  <c r="AI12" i="41"/>
  <c r="AH12" i="41"/>
  <c r="AG12" i="41"/>
  <c r="AF12" i="41"/>
  <c r="AE12" i="41"/>
  <c r="AD12" i="41"/>
  <c r="AC12" i="41"/>
  <c r="AB12" i="41"/>
  <c r="AA12" i="41"/>
  <c r="Z12" i="41"/>
  <c r="Y12" i="41"/>
  <c r="X12" i="41"/>
  <c r="W12" i="41"/>
  <c r="V12" i="41"/>
  <c r="U12" i="41"/>
  <c r="T12" i="41"/>
  <c r="S12" i="41"/>
  <c r="R12" i="41"/>
  <c r="Q12" i="41"/>
  <c r="P12" i="41"/>
  <c r="O12" i="41"/>
  <c r="N12" i="41"/>
  <c r="M12" i="41"/>
  <c r="L12" i="41"/>
  <c r="K12" i="41"/>
  <c r="J12" i="41"/>
  <c r="I12" i="41"/>
  <c r="H12" i="41"/>
  <c r="G12" i="41"/>
  <c r="F12" i="41"/>
  <c r="E12" i="41"/>
  <c r="D12" i="41"/>
  <c r="C12" i="41"/>
  <c r="B12" i="41"/>
  <c r="DT11" i="41"/>
  <c r="DS11" i="41"/>
  <c r="DR11" i="41"/>
  <c r="DQ11" i="41"/>
  <c r="DP11" i="41"/>
  <c r="DO11" i="41"/>
  <c r="DN11" i="41"/>
  <c r="DM11" i="41"/>
  <c r="DL11" i="41"/>
  <c r="DK11" i="41"/>
  <c r="DJ11" i="41"/>
  <c r="DI11" i="41"/>
  <c r="DH11" i="41"/>
  <c r="DG11" i="41"/>
  <c r="DF11" i="41"/>
  <c r="DE11" i="41"/>
  <c r="DD11" i="41"/>
  <c r="DC11" i="41"/>
  <c r="DB11" i="41"/>
  <c r="DA11" i="41"/>
  <c r="CZ11" i="41"/>
  <c r="CY11" i="41"/>
  <c r="CX11" i="41"/>
  <c r="CW11" i="41"/>
  <c r="CV11" i="41"/>
  <c r="CU11" i="41"/>
  <c r="CT11" i="41"/>
  <c r="CS11" i="41"/>
  <c r="CR11" i="41"/>
  <c r="CQ11" i="41"/>
  <c r="CP11" i="41"/>
  <c r="CO11" i="41"/>
  <c r="CN11" i="41"/>
  <c r="CM11" i="41"/>
  <c r="CL11" i="41"/>
  <c r="CK11" i="41"/>
  <c r="CJ11" i="41"/>
  <c r="CI11" i="41"/>
  <c r="CH11" i="41"/>
  <c r="CG11" i="41"/>
  <c r="CF11" i="41"/>
  <c r="CE11" i="41"/>
  <c r="CD11" i="41"/>
  <c r="CC11" i="41"/>
  <c r="CB11" i="41"/>
  <c r="CA11" i="41"/>
  <c r="BZ11" i="41"/>
  <c r="BY11" i="41"/>
  <c r="BX11" i="41"/>
  <c r="BW11" i="41"/>
  <c r="BV11" i="41"/>
  <c r="BU11" i="41"/>
  <c r="BT11" i="41"/>
  <c r="BS11" i="41"/>
  <c r="BR11" i="41"/>
  <c r="BQ11" i="41"/>
  <c r="BP11" i="41"/>
  <c r="BO11" i="41"/>
  <c r="BN11" i="41"/>
  <c r="BM11" i="41"/>
  <c r="BL11" i="41"/>
  <c r="BK11" i="41"/>
  <c r="BJ11" i="41"/>
  <c r="BI11" i="41"/>
  <c r="BH11" i="41"/>
  <c r="BG11" i="41"/>
  <c r="BF11" i="41"/>
  <c r="BE11" i="41"/>
  <c r="BD11" i="41"/>
  <c r="BC11" i="41"/>
  <c r="BB11" i="41"/>
  <c r="BA11" i="41"/>
  <c r="AZ11" i="41"/>
  <c r="AY11" i="41"/>
  <c r="AX11" i="41"/>
  <c r="AW11" i="41"/>
  <c r="AV11" i="41"/>
  <c r="AU11" i="41"/>
  <c r="AT11" i="41"/>
  <c r="AS11" i="41"/>
  <c r="AR11" i="41"/>
  <c r="AQ11" i="41"/>
  <c r="AP11" i="41"/>
  <c r="AO11" i="41"/>
  <c r="AN11" i="41"/>
  <c r="AM11" i="41"/>
  <c r="AL11" i="41"/>
  <c r="AK11" i="41"/>
  <c r="AJ11" i="41"/>
  <c r="AI11" i="41"/>
  <c r="AH11" i="41"/>
  <c r="AG11" i="41"/>
  <c r="AF11" i="41"/>
  <c r="AE11" i="41"/>
  <c r="AD11" i="41"/>
  <c r="AC11" i="41"/>
  <c r="AB11" i="41"/>
  <c r="AA11" i="41"/>
  <c r="Z11" i="41"/>
  <c r="Y11" i="41"/>
  <c r="X11" i="41"/>
  <c r="W11" i="41"/>
  <c r="V11" i="41"/>
  <c r="U11" i="41"/>
  <c r="T11" i="41"/>
  <c r="S11" i="41"/>
  <c r="R11" i="41"/>
  <c r="Q11" i="41"/>
  <c r="P11" i="41"/>
  <c r="O11" i="41"/>
  <c r="N11" i="41"/>
  <c r="M11" i="41"/>
  <c r="L11" i="41"/>
  <c r="K11" i="41"/>
  <c r="J11" i="41"/>
  <c r="I11" i="41"/>
  <c r="H11" i="41"/>
  <c r="G11" i="41"/>
  <c r="F11" i="41"/>
  <c r="E11" i="41"/>
  <c r="D11" i="41"/>
  <c r="C11" i="41"/>
  <c r="B11" i="41"/>
  <c r="A16" i="41"/>
  <c r="A15" i="41"/>
  <c r="A12" i="41"/>
  <c r="A11" i="41"/>
  <c r="DT7" i="41"/>
  <c r="DS7" i="41"/>
  <c r="DR7" i="41"/>
  <c r="DQ7" i="41"/>
  <c r="DP7" i="41"/>
  <c r="DO7" i="41"/>
  <c r="DN7" i="41"/>
  <c r="DM7" i="41"/>
  <c r="DL7" i="41"/>
  <c r="DK7" i="41"/>
  <c r="DJ7" i="41"/>
  <c r="DI7" i="41"/>
  <c r="DH7" i="41"/>
  <c r="DG7" i="41"/>
  <c r="DF7" i="41"/>
  <c r="DE7" i="41"/>
  <c r="DD7" i="41"/>
  <c r="DC7" i="41"/>
  <c r="DB7" i="41"/>
  <c r="DA7" i="41"/>
  <c r="CZ7" i="41"/>
  <c r="CY7" i="41"/>
  <c r="CX7" i="41"/>
  <c r="CW7" i="41"/>
  <c r="CV7" i="41"/>
  <c r="CU7" i="41"/>
  <c r="CT7" i="41"/>
  <c r="CS7" i="41"/>
  <c r="CR7" i="41"/>
  <c r="CQ7" i="41"/>
  <c r="CP7" i="41"/>
  <c r="CO7" i="41"/>
  <c r="CN7" i="41"/>
  <c r="CM7" i="41"/>
  <c r="CL7" i="41"/>
  <c r="CK7" i="41"/>
  <c r="CJ7" i="41"/>
  <c r="CI7" i="41"/>
  <c r="CH7" i="41"/>
  <c r="CG7" i="41"/>
  <c r="CF7" i="41"/>
  <c r="CE7" i="41"/>
  <c r="CD7" i="41"/>
  <c r="CC7" i="41"/>
  <c r="CB7" i="41"/>
  <c r="CA7" i="41"/>
  <c r="BZ7" i="41"/>
  <c r="BY7" i="41"/>
  <c r="BX7" i="41"/>
  <c r="BW7" i="41"/>
  <c r="BV7" i="41"/>
  <c r="BU7" i="41"/>
  <c r="BT7" i="41"/>
  <c r="BS7" i="41"/>
  <c r="BR7" i="41"/>
  <c r="BQ7" i="41"/>
  <c r="BP7" i="41"/>
  <c r="BO7" i="41"/>
  <c r="BN7" i="41"/>
  <c r="BM7" i="41"/>
  <c r="BL7" i="41"/>
  <c r="BK7" i="41"/>
  <c r="BJ7" i="41"/>
  <c r="BI7" i="41"/>
  <c r="BH7" i="41"/>
  <c r="BG7" i="41"/>
  <c r="BF7" i="41"/>
  <c r="BE7" i="41"/>
  <c r="BD7" i="41"/>
  <c r="BC7" i="41"/>
  <c r="BB7" i="41"/>
  <c r="BA7" i="41"/>
  <c r="AZ7" i="41"/>
  <c r="AY7" i="41"/>
  <c r="AX7" i="41"/>
  <c r="AW7" i="41"/>
  <c r="AV7" i="41"/>
  <c r="AU7" i="41"/>
  <c r="AT7" i="41"/>
  <c r="AS7" i="41"/>
  <c r="AR7" i="41"/>
  <c r="AQ7" i="41"/>
  <c r="AP7" i="41"/>
  <c r="AO7" i="41"/>
  <c r="AN7" i="41"/>
  <c r="AM7" i="41"/>
  <c r="AL7" i="41"/>
  <c r="AK7" i="41"/>
  <c r="AJ7" i="41"/>
  <c r="AI7" i="41"/>
  <c r="AH7" i="41"/>
  <c r="AG7" i="41"/>
  <c r="AF7" i="41"/>
  <c r="AE7" i="41"/>
  <c r="AD7" i="41"/>
  <c r="AC7" i="41"/>
  <c r="AB7" i="41"/>
  <c r="AA7" i="41"/>
  <c r="Z7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B7" i="41"/>
  <c r="DT3" i="41"/>
  <c r="DS3" i="41"/>
  <c r="DR3" i="41"/>
  <c r="DQ3" i="41"/>
  <c r="DP3" i="41"/>
  <c r="DO3" i="41"/>
  <c r="DN3" i="41"/>
  <c r="DM3" i="41"/>
  <c r="DL3" i="41"/>
  <c r="DK3" i="41"/>
  <c r="DJ3" i="41"/>
  <c r="DI3" i="41"/>
  <c r="DH3" i="41"/>
  <c r="DG3" i="41"/>
  <c r="DF3" i="41"/>
  <c r="DE3" i="41"/>
  <c r="DD3" i="41"/>
  <c r="DC3" i="41"/>
  <c r="DB3" i="41"/>
  <c r="DA3" i="41"/>
  <c r="CZ3" i="41"/>
  <c r="CY3" i="41"/>
  <c r="CX3" i="41"/>
  <c r="CW3" i="41"/>
  <c r="CV3" i="41"/>
  <c r="CU3" i="41"/>
  <c r="CT3" i="41"/>
  <c r="CS3" i="41"/>
  <c r="CR3" i="41"/>
  <c r="CQ3" i="41"/>
  <c r="CP3" i="41"/>
  <c r="CO3" i="41"/>
  <c r="CN3" i="41"/>
  <c r="CM3" i="41"/>
  <c r="CL3" i="41"/>
  <c r="CK3" i="41"/>
  <c r="CJ3" i="41"/>
  <c r="CI3" i="41"/>
  <c r="CH3" i="41"/>
  <c r="CG3" i="41"/>
  <c r="CF3" i="41"/>
  <c r="CE3" i="41"/>
  <c r="CD3" i="41"/>
  <c r="CC3" i="41"/>
  <c r="CB3" i="41"/>
  <c r="CA3" i="41"/>
  <c r="BZ3" i="41"/>
  <c r="BY3" i="41"/>
  <c r="BX3" i="41"/>
  <c r="BW3" i="41"/>
  <c r="BV3" i="41"/>
  <c r="BU3" i="41"/>
  <c r="BT3" i="41"/>
  <c r="BS3" i="41"/>
  <c r="BR3" i="41"/>
  <c r="BQ3" i="41"/>
  <c r="BP3" i="41"/>
  <c r="BO3" i="41"/>
  <c r="BN3" i="41"/>
  <c r="BM3" i="41"/>
  <c r="BL3" i="41"/>
  <c r="BK3" i="41"/>
  <c r="BJ3" i="41"/>
  <c r="BI3" i="41"/>
  <c r="BH3" i="41"/>
  <c r="BG3" i="41"/>
  <c r="BF3" i="41"/>
  <c r="BE3" i="41"/>
  <c r="BD3" i="41"/>
  <c r="BC3" i="41"/>
  <c r="BB3" i="41"/>
  <c r="BA3" i="41"/>
  <c r="AZ3" i="41"/>
  <c r="AY3" i="41"/>
  <c r="AX3" i="41"/>
  <c r="AW3" i="41"/>
  <c r="AV3" i="41"/>
  <c r="AU3" i="41"/>
  <c r="AT3" i="41"/>
  <c r="AS3" i="41"/>
  <c r="AR3" i="41"/>
  <c r="AQ3" i="41"/>
  <c r="AP3" i="41"/>
  <c r="AO3" i="41"/>
  <c r="AN3" i="41"/>
  <c r="AM3" i="41"/>
  <c r="AL3" i="41"/>
  <c r="AK3" i="41"/>
  <c r="AJ3" i="41"/>
  <c r="AI3" i="41"/>
  <c r="AH3" i="41"/>
  <c r="AG3" i="41"/>
  <c r="AF3" i="41"/>
  <c r="AE3" i="41"/>
  <c r="AD3" i="41"/>
  <c r="AC3" i="41"/>
  <c r="AB3" i="41"/>
  <c r="AA3" i="41"/>
  <c r="Z3" i="41"/>
  <c r="Y3" i="41"/>
  <c r="X3" i="41"/>
  <c r="W3" i="41"/>
  <c r="V3" i="41"/>
  <c r="U3" i="41"/>
  <c r="T3" i="41"/>
  <c r="S3" i="41"/>
  <c r="R3" i="41"/>
  <c r="Q3" i="41"/>
  <c r="P3" i="41"/>
  <c r="O3" i="41"/>
  <c r="N3" i="41"/>
  <c r="M3" i="41"/>
  <c r="L3" i="41"/>
  <c r="K3" i="41"/>
  <c r="J3" i="41"/>
  <c r="I3" i="41"/>
  <c r="H3" i="41"/>
  <c r="G3" i="41"/>
  <c r="F3" i="41"/>
  <c r="E3" i="41"/>
  <c r="D3" i="41"/>
  <c r="C3" i="41"/>
  <c r="B3" i="41"/>
  <c r="A7" i="41"/>
  <c r="DT2" i="41"/>
  <c r="DS2" i="41"/>
  <c r="DR2" i="41"/>
  <c r="DQ2" i="41"/>
  <c r="DP2" i="41"/>
  <c r="DO2" i="41"/>
  <c r="DN2" i="41"/>
  <c r="DM2" i="41"/>
  <c r="DL2" i="41"/>
  <c r="DK2" i="41"/>
  <c r="DJ2" i="41"/>
  <c r="DI2" i="41"/>
  <c r="DH2" i="41"/>
  <c r="DG2" i="41"/>
  <c r="DF2" i="41"/>
  <c r="DE2" i="41"/>
  <c r="DD2" i="41"/>
  <c r="DC2" i="41"/>
  <c r="DB2" i="41"/>
  <c r="DA2" i="41"/>
  <c r="CZ2" i="41"/>
  <c r="CY2" i="41"/>
  <c r="CX2" i="41"/>
  <c r="CW2" i="41"/>
  <c r="CV2" i="41"/>
  <c r="CU2" i="41"/>
  <c r="CT2" i="41"/>
  <c r="CS2" i="41"/>
  <c r="CR2" i="41"/>
  <c r="CQ2" i="41"/>
  <c r="CP2" i="41"/>
  <c r="CO2" i="41"/>
  <c r="CN2" i="41"/>
  <c r="CM2" i="41"/>
  <c r="CL2" i="41"/>
  <c r="CK2" i="41"/>
  <c r="CJ2" i="41"/>
  <c r="CI2" i="41"/>
  <c r="CH2" i="41"/>
  <c r="CG2" i="41"/>
  <c r="CF2" i="41"/>
  <c r="CE2" i="41"/>
  <c r="CD2" i="41"/>
  <c r="CC2" i="41"/>
  <c r="CB2" i="41"/>
  <c r="CA2" i="41"/>
  <c r="BZ2" i="41"/>
  <c r="BY2" i="41"/>
  <c r="BX2" i="41"/>
  <c r="BW2" i="41"/>
  <c r="BV2" i="41"/>
  <c r="BU2" i="41"/>
  <c r="BT2" i="41"/>
  <c r="BS2" i="41"/>
  <c r="BR2" i="41"/>
  <c r="BQ2" i="41"/>
  <c r="BP2" i="41"/>
  <c r="BO2" i="41"/>
  <c r="BN2" i="41"/>
  <c r="BM2" i="41"/>
  <c r="BL2" i="41"/>
  <c r="BK2" i="41"/>
  <c r="BJ2" i="41"/>
  <c r="BI2" i="41"/>
  <c r="BH2" i="41"/>
  <c r="BG2" i="41"/>
  <c r="BF2" i="41"/>
  <c r="BE2" i="41"/>
  <c r="BD2" i="41"/>
  <c r="BC2" i="41"/>
  <c r="BB2" i="41"/>
  <c r="BA2" i="41"/>
  <c r="AZ2" i="41"/>
  <c r="AY2" i="41"/>
  <c r="AX2" i="41"/>
  <c r="AW2" i="41"/>
  <c r="AV2" i="41"/>
  <c r="AU2" i="41"/>
  <c r="AT2" i="41"/>
  <c r="AS2" i="41"/>
  <c r="AR2" i="41"/>
  <c r="AQ2" i="41"/>
  <c r="AP2" i="41"/>
  <c r="AO2" i="41"/>
  <c r="AN2" i="41"/>
  <c r="AM2" i="41"/>
  <c r="AL2" i="41"/>
  <c r="AK2" i="41"/>
  <c r="AJ2" i="41"/>
  <c r="AI2" i="41"/>
  <c r="AH2" i="41"/>
  <c r="AG2" i="41"/>
  <c r="AF2" i="41"/>
  <c r="AE2" i="41"/>
  <c r="AD2" i="41"/>
  <c r="AC2" i="41"/>
  <c r="AB2" i="41"/>
  <c r="AA2" i="41"/>
  <c r="Z2" i="41"/>
  <c r="Y2" i="41"/>
  <c r="X2" i="41"/>
  <c r="W2" i="41"/>
  <c r="V2" i="41"/>
  <c r="U2" i="41"/>
  <c r="T2" i="41"/>
  <c r="S2" i="41"/>
  <c r="R2" i="41"/>
  <c r="Q2" i="41"/>
  <c r="P2" i="41"/>
  <c r="O2" i="41"/>
  <c r="N2" i="41"/>
  <c r="M2" i="41"/>
  <c r="L2" i="41"/>
  <c r="K2" i="41"/>
  <c r="J2" i="41"/>
  <c r="I2" i="41"/>
  <c r="H2" i="41"/>
  <c r="G2" i="41"/>
  <c r="F2" i="41"/>
  <c r="E2" i="41"/>
  <c r="D2" i="41"/>
  <c r="C2" i="41"/>
  <c r="B2" i="41"/>
  <c r="CW48" i="35"/>
  <c r="CV48" i="35"/>
  <c r="CU48" i="35"/>
  <c r="CT48" i="35"/>
  <c r="CS48" i="35"/>
  <c r="CR48" i="35"/>
  <c r="CQ48" i="35"/>
  <c r="CP48" i="35"/>
  <c r="CO48" i="35"/>
  <c r="CN48" i="35"/>
  <c r="CM48" i="35"/>
  <c r="CL48" i="35"/>
  <c r="CK48" i="35"/>
  <c r="CJ48" i="35"/>
  <c r="CI48" i="35"/>
  <c r="CH48" i="35"/>
  <c r="CG48" i="35"/>
  <c r="CF48" i="35"/>
  <c r="CE48" i="35"/>
  <c r="CD48" i="35"/>
  <c r="CC48" i="35"/>
  <c r="CB48" i="35"/>
  <c r="CA48" i="35"/>
  <c r="BZ48" i="35"/>
  <c r="BY48" i="35"/>
  <c r="BX48" i="35"/>
  <c r="BW48" i="35"/>
  <c r="BV48" i="35"/>
  <c r="BU48" i="35"/>
  <c r="BT48" i="35"/>
  <c r="BS48" i="35"/>
  <c r="BR48" i="35"/>
  <c r="BQ48" i="35"/>
  <c r="BP48" i="35"/>
  <c r="BO48" i="35"/>
  <c r="BN48" i="35"/>
  <c r="BM48" i="35"/>
  <c r="BL48" i="35"/>
  <c r="BK48" i="35"/>
  <c r="BJ48" i="35"/>
  <c r="BI48" i="35"/>
  <c r="BH48" i="35"/>
  <c r="BG48" i="35"/>
  <c r="BF48" i="35"/>
  <c r="BE48" i="35"/>
  <c r="BD48" i="35"/>
  <c r="BC48" i="35"/>
  <c r="BB48" i="35"/>
  <c r="BA48" i="35"/>
  <c r="AZ48" i="35"/>
  <c r="AY48" i="35"/>
  <c r="AX48" i="35"/>
  <c r="AW48" i="35"/>
  <c r="AV48" i="35"/>
  <c r="AU48" i="35"/>
  <c r="AT48" i="35"/>
  <c r="AS48" i="35"/>
  <c r="AR48" i="35"/>
  <c r="AQ48" i="35"/>
  <c r="AP48" i="35"/>
  <c r="AO48" i="35"/>
  <c r="AN48" i="35"/>
  <c r="AM48" i="35"/>
  <c r="AL48" i="35"/>
  <c r="AK48" i="35"/>
  <c r="AJ48" i="35"/>
  <c r="AI48" i="35"/>
  <c r="AH48" i="35"/>
  <c r="AG48" i="35"/>
  <c r="AF48" i="35"/>
  <c r="AE48" i="35"/>
  <c r="AD48" i="35"/>
  <c r="AC48" i="35"/>
  <c r="AB48" i="35"/>
  <c r="AA48" i="35"/>
  <c r="Z48" i="35"/>
  <c r="Y48" i="35"/>
  <c r="X48" i="35"/>
  <c r="W48" i="35"/>
  <c r="V48" i="35"/>
  <c r="U48" i="35"/>
  <c r="T48" i="35"/>
  <c r="S48" i="35"/>
  <c r="R48" i="35"/>
  <c r="Q48" i="35"/>
  <c r="P48" i="35"/>
  <c r="O48" i="35"/>
  <c r="N48" i="35"/>
  <c r="M48" i="35"/>
  <c r="L48" i="35"/>
  <c r="K48" i="35"/>
  <c r="J48" i="35"/>
  <c r="I48" i="35"/>
  <c r="H48" i="35"/>
  <c r="G48" i="35"/>
  <c r="F48" i="35"/>
  <c r="E48" i="35"/>
  <c r="D48" i="35"/>
  <c r="C48" i="35"/>
  <c r="B48" i="35"/>
  <c r="A48" i="35"/>
  <c r="A3" i="41"/>
  <c r="A2" i="41"/>
  <c r="K2" i="34"/>
  <c r="G2" i="34"/>
  <c r="G6" i="34"/>
  <c r="C6" i="34"/>
  <c r="K6" i="34"/>
  <c r="C2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G7" i="34"/>
  <c r="G8" i="34"/>
  <c r="G9" i="34"/>
  <c r="G10" i="34"/>
  <c r="G11" i="34"/>
  <c r="G12" i="34"/>
  <c r="G13" i="34"/>
  <c r="G14" i="34"/>
  <c r="G15" i="34"/>
  <c r="G16" i="34"/>
  <c r="G17" i="34"/>
  <c r="G18" i="34"/>
  <c r="G19" i="34"/>
  <c r="G20" i="34"/>
  <c r="G21" i="34"/>
  <c r="G22" i="34"/>
  <c r="G23" i="34"/>
  <c r="G24" i="34"/>
  <c r="G25" i="34"/>
  <c r="G26" i="34"/>
  <c r="G27" i="34"/>
  <c r="G28" i="34"/>
  <c r="G29" i="34"/>
  <c r="G30" i="34"/>
  <c r="G31" i="34"/>
  <c r="G32" i="34"/>
  <c r="G33" i="34"/>
  <c r="G34" i="34"/>
  <c r="G35" i="34"/>
  <c r="G36" i="34"/>
  <c r="G37" i="34"/>
  <c r="G38" i="34"/>
  <c r="G39" i="34"/>
  <c r="G40" i="34"/>
  <c r="G41" i="34"/>
  <c r="G42" i="34"/>
  <c r="G43" i="34"/>
  <c r="G44" i="34"/>
  <c r="G45" i="34"/>
  <c r="G46" i="34"/>
  <c r="G47" i="34"/>
  <c r="G48" i="34"/>
  <c r="G49" i="34"/>
  <c r="G50" i="34"/>
  <c r="G51" i="34"/>
  <c r="G52" i="34"/>
  <c r="G53" i="34"/>
  <c r="G54" i="34"/>
  <c r="G55" i="34"/>
  <c r="G56" i="34"/>
  <c r="G57" i="34"/>
  <c r="G58" i="34"/>
  <c r="G59" i="34"/>
  <c r="G60" i="34"/>
  <c r="G61" i="34"/>
  <c r="G62" i="34"/>
  <c r="G63" i="34"/>
  <c r="O14" i="34"/>
  <c r="O13" i="34"/>
  <c r="A4" i="35"/>
  <c r="A5" i="35"/>
  <c r="A6" i="35"/>
  <c r="A7" i="35"/>
  <c r="A8" i="35"/>
  <c r="A9" i="35"/>
  <c r="A10" i="35"/>
  <c r="A11" i="35"/>
  <c r="A12" i="35"/>
  <c r="A13" i="35"/>
  <c r="A14" i="35"/>
  <c r="A15" i="35"/>
  <c r="A16" i="35"/>
  <c r="A17" i="35"/>
  <c r="A18" i="35"/>
  <c r="A19" i="35"/>
  <c r="A20" i="35"/>
  <c r="A21" i="35"/>
  <c r="A22" i="35"/>
  <c r="A23" i="35"/>
  <c r="A24" i="35"/>
  <c r="A25" i="35"/>
  <c r="A26" i="35"/>
  <c r="A27" i="35"/>
  <c r="A28" i="35"/>
  <c r="A29" i="35"/>
  <c r="A30" i="35"/>
  <c r="A31" i="35"/>
  <c r="A32" i="35"/>
  <c r="A33" i="35"/>
  <c r="A34" i="35"/>
  <c r="A35" i="35"/>
  <c r="A36" i="35"/>
  <c r="A37" i="35"/>
  <c r="A38" i="35"/>
  <c r="A39" i="35"/>
  <c r="A40" i="35"/>
  <c r="A41" i="35"/>
  <c r="A42" i="35"/>
  <c r="A43" i="35"/>
  <c r="A44" i="35"/>
  <c r="A45" i="35"/>
  <c r="A46" i="35"/>
  <c r="A47" i="35"/>
  <c r="A3" i="35"/>
  <c r="B2" i="35"/>
  <c r="B2" i="37"/>
  <c r="C2" i="35"/>
  <c r="D2" i="35"/>
  <c r="E2" i="35"/>
  <c r="F2" i="35"/>
  <c r="G2" i="35"/>
  <c r="H2" i="35"/>
  <c r="I2" i="35"/>
  <c r="J2" i="35"/>
  <c r="K2" i="35"/>
  <c r="L2" i="35"/>
  <c r="M2" i="35"/>
  <c r="N2" i="35"/>
  <c r="O2" i="35"/>
  <c r="P2" i="35"/>
  <c r="Q2" i="35"/>
  <c r="R2" i="35"/>
  <c r="S2" i="35"/>
  <c r="T2" i="35"/>
  <c r="U2" i="35"/>
  <c r="V2" i="35"/>
  <c r="W2" i="35"/>
  <c r="X2" i="35"/>
  <c r="Y2" i="35"/>
  <c r="Z2" i="35"/>
  <c r="AA2" i="35"/>
  <c r="AB2" i="35"/>
  <c r="AC2" i="35"/>
  <c r="AD2" i="35"/>
  <c r="AE2" i="35"/>
  <c r="AF2" i="35"/>
  <c r="AG2" i="35"/>
  <c r="AH2" i="35"/>
  <c r="AI2" i="35"/>
  <c r="AJ2" i="35"/>
  <c r="AK2" i="35"/>
  <c r="AL2" i="35"/>
  <c r="AM2" i="35"/>
  <c r="AN2" i="35"/>
  <c r="AO2" i="35"/>
  <c r="AP2" i="35"/>
  <c r="AQ2" i="35"/>
  <c r="AR2" i="35"/>
  <c r="AS2" i="35"/>
  <c r="AT2" i="35"/>
  <c r="AU2" i="35"/>
  <c r="AV2" i="35"/>
  <c r="AW2" i="35"/>
  <c r="AX2" i="35"/>
  <c r="AY2" i="35"/>
  <c r="AZ2" i="35"/>
  <c r="BA2" i="35"/>
  <c r="BB2" i="35"/>
  <c r="BC2" i="35"/>
  <c r="BD2" i="35"/>
  <c r="BE2" i="35"/>
  <c r="BF2" i="35"/>
  <c r="BG2" i="35"/>
  <c r="BH2" i="35"/>
  <c r="BI2" i="35"/>
  <c r="BJ2" i="35"/>
  <c r="BK2" i="35"/>
  <c r="BL2" i="35"/>
  <c r="BM2" i="35"/>
  <c r="BN2" i="35"/>
  <c r="BO2" i="35"/>
  <c r="BP2" i="35"/>
  <c r="BQ2" i="35"/>
  <c r="BR2" i="35"/>
  <c r="BS2" i="35"/>
  <c r="BT2" i="35"/>
  <c r="BU2" i="35"/>
  <c r="BV2" i="35"/>
  <c r="BW2" i="35"/>
  <c r="BX2" i="35"/>
  <c r="BY2" i="35"/>
  <c r="BZ2" i="35"/>
  <c r="CA2" i="35"/>
  <c r="CB2" i="35"/>
  <c r="CC2" i="35"/>
  <c r="CD2" i="35"/>
  <c r="CE2" i="35"/>
  <c r="CF2" i="35"/>
  <c r="CG2" i="35"/>
  <c r="CH2" i="35"/>
  <c r="CI2" i="35"/>
  <c r="CJ2" i="35"/>
  <c r="CK2" i="35"/>
  <c r="CL2" i="35"/>
  <c r="CM2" i="35"/>
  <c r="CN2" i="35"/>
  <c r="CO2" i="35"/>
  <c r="CP2" i="35"/>
  <c r="CQ2" i="35"/>
  <c r="CR2" i="35"/>
  <c r="CS2" i="35"/>
  <c r="CT2" i="35"/>
  <c r="CU2" i="35"/>
  <c r="CV2" i="35"/>
  <c r="CW2" i="35"/>
  <c r="BJ2" i="43"/>
  <c r="BK2" i="43"/>
  <c r="BL2" i="43"/>
  <c r="BM2" i="43"/>
  <c r="BN2" i="43"/>
  <c r="BO2" i="43"/>
  <c r="BP2" i="43"/>
  <c r="BQ2" i="43"/>
  <c r="BR2" i="43"/>
  <c r="BS2" i="43"/>
  <c r="BT2" i="43"/>
  <c r="BU2" i="43"/>
  <c r="BV2" i="43"/>
  <c r="BW2" i="43"/>
  <c r="BX2" i="43"/>
  <c r="BY2" i="43"/>
  <c r="BZ2" i="43"/>
  <c r="CA2" i="43"/>
  <c r="CB2" i="43"/>
  <c r="CC2" i="43"/>
  <c r="CD2" i="43"/>
  <c r="CE2" i="43"/>
  <c r="CF2" i="43"/>
  <c r="CG2" i="43"/>
  <c r="CH2" i="43"/>
  <c r="CI2" i="43"/>
  <c r="CJ2" i="43"/>
  <c r="CK2" i="43"/>
  <c r="CL2" i="43"/>
  <c r="CM2" i="43"/>
  <c r="CN2" i="43"/>
  <c r="CO2" i="43"/>
  <c r="CP2" i="43"/>
  <c r="CQ2" i="43"/>
  <c r="CR2" i="43"/>
  <c r="CS2" i="43"/>
  <c r="CT2" i="43"/>
  <c r="CU2" i="43"/>
  <c r="CV2" i="43"/>
  <c r="CW2" i="43"/>
  <c r="CX2" i="43"/>
  <c r="BJ3" i="43"/>
  <c r="BK3" i="43"/>
  <c r="BL3" i="43"/>
  <c r="BM3" i="43"/>
  <c r="BN3" i="43"/>
  <c r="BO3" i="43"/>
  <c r="BP3" i="43"/>
  <c r="BQ3" i="43"/>
  <c r="BR3" i="43"/>
  <c r="BS3" i="43"/>
  <c r="BT3" i="43"/>
  <c r="BU3" i="43"/>
  <c r="BV3" i="43"/>
  <c r="BW3" i="43"/>
  <c r="BX3" i="43"/>
  <c r="BY3" i="43"/>
  <c r="BZ3" i="43"/>
  <c r="CA3" i="43"/>
  <c r="CB3" i="43"/>
  <c r="CC3" i="43"/>
  <c r="CD3" i="43"/>
  <c r="CE3" i="43"/>
  <c r="CF3" i="43"/>
  <c r="CG3" i="43"/>
  <c r="CH3" i="43"/>
  <c r="CI3" i="43"/>
  <c r="CJ3" i="43"/>
  <c r="CK3" i="43"/>
  <c r="CL3" i="43"/>
  <c r="CM3" i="43"/>
  <c r="CN3" i="43"/>
  <c r="CO3" i="43"/>
  <c r="CP3" i="43"/>
  <c r="CQ3" i="43"/>
  <c r="CR3" i="43"/>
  <c r="CS3" i="43"/>
  <c r="CT3" i="43"/>
  <c r="CU3" i="43"/>
  <c r="CV3" i="43"/>
  <c r="CW3" i="43"/>
  <c r="CX3" i="43"/>
  <c r="BJ4" i="43"/>
  <c r="BK4" i="43"/>
  <c r="BL4" i="43"/>
  <c r="BM4" i="43"/>
  <c r="BN4" i="43"/>
  <c r="BO4" i="43"/>
  <c r="BP4" i="43"/>
  <c r="BQ4" i="43"/>
  <c r="BR4" i="43"/>
  <c r="BS4" i="43"/>
  <c r="BT4" i="43"/>
  <c r="BU4" i="43"/>
  <c r="BV4" i="43"/>
  <c r="BW4" i="43"/>
  <c r="BX4" i="43"/>
  <c r="BY4" i="43"/>
  <c r="BZ4" i="43"/>
  <c r="CA4" i="43"/>
  <c r="CB4" i="43"/>
  <c r="CC4" i="43"/>
  <c r="CD4" i="43"/>
  <c r="CE4" i="43"/>
  <c r="CF4" i="43"/>
  <c r="CG4" i="43"/>
  <c r="CH4" i="43"/>
  <c r="CI4" i="43"/>
  <c r="CJ4" i="43"/>
  <c r="CK4" i="43"/>
  <c r="CL4" i="43"/>
  <c r="CM4" i="43"/>
  <c r="CN4" i="43"/>
  <c r="CO4" i="43"/>
  <c r="CP4" i="43"/>
  <c r="CQ4" i="43"/>
  <c r="CR4" i="43"/>
  <c r="CS4" i="43"/>
  <c r="CT4" i="43"/>
  <c r="CU4" i="43"/>
  <c r="CV4" i="43"/>
  <c r="CW4" i="43"/>
  <c r="CX4" i="43"/>
  <c r="BJ5" i="43"/>
  <c r="BK5" i="43"/>
  <c r="BL5" i="43"/>
  <c r="BM5" i="43"/>
  <c r="BN5" i="43"/>
  <c r="BO5" i="43"/>
  <c r="BP5" i="43"/>
  <c r="BQ5" i="43"/>
  <c r="BR5" i="43"/>
  <c r="BS5" i="43"/>
  <c r="BT5" i="43"/>
  <c r="BU5" i="43"/>
  <c r="BV5" i="43"/>
  <c r="BW5" i="43"/>
  <c r="BX5" i="43"/>
  <c r="BY5" i="43"/>
  <c r="BZ5" i="43"/>
  <c r="CA5" i="43"/>
  <c r="CB5" i="43"/>
  <c r="CC5" i="43"/>
  <c r="CD5" i="43"/>
  <c r="CE5" i="43"/>
  <c r="CF5" i="43"/>
  <c r="CG5" i="43"/>
  <c r="CH5" i="43"/>
  <c r="CI5" i="43"/>
  <c r="CJ5" i="43"/>
  <c r="CK5" i="43"/>
  <c r="CL5" i="43"/>
  <c r="CM5" i="43"/>
  <c r="CN5" i="43"/>
  <c r="CO5" i="43"/>
  <c r="CP5" i="43"/>
  <c r="CQ5" i="43"/>
  <c r="CR5" i="43"/>
  <c r="CS5" i="43"/>
  <c r="CT5" i="43"/>
  <c r="CU5" i="43"/>
  <c r="CV5" i="43"/>
  <c r="CW5" i="43"/>
  <c r="CX5" i="43"/>
  <c r="BJ6" i="43"/>
  <c r="BK6" i="43"/>
  <c r="BL6" i="43"/>
  <c r="BM6" i="43"/>
  <c r="BN6" i="43"/>
  <c r="BO6" i="43"/>
  <c r="BP6" i="43"/>
  <c r="BQ6" i="43"/>
  <c r="BR6" i="43"/>
  <c r="BS6" i="43"/>
  <c r="BT6" i="43"/>
  <c r="BU6" i="43"/>
  <c r="BV6" i="43"/>
  <c r="BW6" i="43"/>
  <c r="BX6" i="43"/>
  <c r="BY6" i="43"/>
  <c r="BZ6" i="43"/>
  <c r="CA6" i="43"/>
  <c r="CB6" i="43"/>
  <c r="CC6" i="43"/>
  <c r="CD6" i="43"/>
  <c r="CE6" i="43"/>
  <c r="CF6" i="43"/>
  <c r="CG6" i="43"/>
  <c r="CH6" i="43"/>
  <c r="CI6" i="43"/>
  <c r="CJ6" i="43"/>
  <c r="CK6" i="43"/>
  <c r="CL6" i="43"/>
  <c r="CM6" i="43"/>
  <c r="CN6" i="43"/>
  <c r="CO6" i="43"/>
  <c r="CP6" i="43"/>
  <c r="CQ6" i="43"/>
  <c r="CR6" i="43"/>
  <c r="CS6" i="43"/>
  <c r="CT6" i="43"/>
  <c r="CU6" i="43"/>
  <c r="CV6" i="43"/>
  <c r="CW6" i="43"/>
  <c r="CX6" i="43"/>
  <c r="BJ7" i="43"/>
  <c r="BK7" i="43"/>
  <c r="BL7" i="43"/>
  <c r="BM7" i="43"/>
  <c r="BN7" i="43"/>
  <c r="BO7" i="43"/>
  <c r="BP7" i="43"/>
  <c r="BQ7" i="43"/>
  <c r="BR7" i="43"/>
  <c r="BS7" i="43"/>
  <c r="BT7" i="43"/>
  <c r="BU7" i="43"/>
  <c r="BV7" i="43"/>
  <c r="BW7" i="43"/>
  <c r="BX7" i="43"/>
  <c r="BY7" i="43"/>
  <c r="BZ7" i="43"/>
  <c r="CA7" i="43"/>
  <c r="CB7" i="43"/>
  <c r="CC7" i="43"/>
  <c r="CD7" i="43"/>
  <c r="CE7" i="43"/>
  <c r="CF7" i="43"/>
  <c r="CG7" i="43"/>
  <c r="CH7" i="43"/>
  <c r="CI7" i="43"/>
  <c r="CJ7" i="43"/>
  <c r="CK7" i="43"/>
  <c r="CL7" i="43"/>
  <c r="CM7" i="43"/>
  <c r="CN7" i="43"/>
  <c r="CO7" i="43"/>
  <c r="CP7" i="43"/>
  <c r="CQ7" i="43"/>
  <c r="CR7" i="43"/>
  <c r="CS7" i="43"/>
  <c r="CT7" i="43"/>
  <c r="CU7" i="43"/>
  <c r="CV7" i="43"/>
  <c r="CW7" i="43"/>
  <c r="CX7" i="43"/>
  <c r="BJ8" i="43"/>
  <c r="BK8" i="43"/>
  <c r="BL8" i="43"/>
  <c r="BM8" i="43"/>
  <c r="BN8" i="43"/>
  <c r="BO8" i="43"/>
  <c r="BP8" i="43"/>
  <c r="BQ8" i="43"/>
  <c r="BR8" i="43"/>
  <c r="BS8" i="43"/>
  <c r="BT8" i="43"/>
  <c r="BU8" i="43"/>
  <c r="BV8" i="43"/>
  <c r="BW8" i="43"/>
  <c r="BX8" i="43"/>
  <c r="BY8" i="43"/>
  <c r="BZ8" i="43"/>
  <c r="CA8" i="43"/>
  <c r="CB8" i="43"/>
  <c r="CC8" i="43"/>
  <c r="CD8" i="43"/>
  <c r="CE8" i="43"/>
  <c r="CF8" i="43"/>
  <c r="CG8" i="43"/>
  <c r="CH8" i="43"/>
  <c r="CI8" i="43"/>
  <c r="CJ8" i="43"/>
  <c r="CK8" i="43"/>
  <c r="CL8" i="43"/>
  <c r="CM8" i="43"/>
  <c r="CN8" i="43"/>
  <c r="CO8" i="43"/>
  <c r="CP8" i="43"/>
  <c r="CQ8" i="43"/>
  <c r="CR8" i="43"/>
  <c r="CS8" i="43"/>
  <c r="CT8" i="43"/>
  <c r="CU8" i="43"/>
  <c r="CV8" i="43"/>
  <c r="CW8" i="43"/>
  <c r="CX8" i="43"/>
  <c r="BJ9" i="43"/>
  <c r="BK9" i="43"/>
  <c r="BL9" i="43"/>
  <c r="BM9" i="43"/>
  <c r="BN9" i="43"/>
  <c r="BO9" i="43"/>
  <c r="BP9" i="43"/>
  <c r="BQ9" i="43"/>
  <c r="BR9" i="43"/>
  <c r="BS9" i="43"/>
  <c r="BT9" i="43"/>
  <c r="BU9" i="43"/>
  <c r="BV9" i="43"/>
  <c r="BW9" i="43"/>
  <c r="BX9" i="43"/>
  <c r="BY9" i="43"/>
  <c r="BZ9" i="43"/>
  <c r="CA9" i="43"/>
  <c r="CB9" i="43"/>
  <c r="CC9" i="43"/>
  <c r="CD9" i="43"/>
  <c r="CE9" i="43"/>
  <c r="CF9" i="43"/>
  <c r="CG9" i="43"/>
  <c r="CH9" i="43"/>
  <c r="CI9" i="43"/>
  <c r="CJ9" i="43"/>
  <c r="CK9" i="43"/>
  <c r="CL9" i="43"/>
  <c r="CM9" i="43"/>
  <c r="CN9" i="43"/>
  <c r="CO9" i="43"/>
  <c r="CP9" i="43"/>
  <c r="CQ9" i="43"/>
  <c r="CR9" i="43"/>
  <c r="CS9" i="43"/>
  <c r="CT9" i="43"/>
  <c r="CU9" i="43"/>
  <c r="CV9" i="43"/>
  <c r="CW9" i="43"/>
  <c r="CX9" i="43"/>
  <c r="BJ10" i="43"/>
  <c r="BK10" i="43"/>
  <c r="BL10" i="43"/>
  <c r="BM10" i="43"/>
  <c r="BN10" i="43"/>
  <c r="BO10" i="43"/>
  <c r="BP10" i="43"/>
  <c r="BQ10" i="43"/>
  <c r="BR10" i="43"/>
  <c r="BS10" i="43"/>
  <c r="BT10" i="43"/>
  <c r="BU10" i="43"/>
  <c r="BV10" i="43"/>
  <c r="BW10" i="43"/>
  <c r="BX10" i="43"/>
  <c r="BY10" i="43"/>
  <c r="BZ10" i="43"/>
  <c r="CA10" i="43"/>
  <c r="CB10" i="43"/>
  <c r="CC10" i="43"/>
  <c r="CD10" i="43"/>
  <c r="CE10" i="43"/>
  <c r="CF10" i="43"/>
  <c r="CG10" i="43"/>
  <c r="CH10" i="43"/>
  <c r="CI10" i="43"/>
  <c r="CJ10" i="43"/>
  <c r="CK10" i="43"/>
  <c r="CL10" i="43"/>
  <c r="CM10" i="43"/>
  <c r="CN10" i="43"/>
  <c r="CO10" i="43"/>
  <c r="CP10" i="43"/>
  <c r="CQ10" i="43"/>
  <c r="CR10" i="43"/>
  <c r="CS10" i="43"/>
  <c r="CT10" i="43"/>
  <c r="CU10" i="43"/>
  <c r="CV10" i="43"/>
  <c r="CW10" i="43"/>
  <c r="CX10" i="43"/>
  <c r="BJ11" i="43"/>
  <c r="BK11" i="43"/>
  <c r="BL11" i="43"/>
  <c r="BM11" i="43"/>
  <c r="BN11" i="43"/>
  <c r="BO11" i="43"/>
  <c r="BP11" i="43"/>
  <c r="BQ11" i="43"/>
  <c r="BR11" i="43"/>
  <c r="BS11" i="43"/>
  <c r="BT11" i="43"/>
  <c r="BU11" i="43"/>
  <c r="BV11" i="43"/>
  <c r="BW11" i="43"/>
  <c r="BX11" i="43"/>
  <c r="BY11" i="43"/>
  <c r="BZ11" i="43"/>
  <c r="CA11" i="43"/>
  <c r="CB11" i="43"/>
  <c r="CC11" i="43"/>
  <c r="CD11" i="43"/>
  <c r="CE11" i="43"/>
  <c r="CF11" i="43"/>
  <c r="CG11" i="43"/>
  <c r="CH11" i="43"/>
  <c r="CI11" i="43"/>
  <c r="CJ11" i="43"/>
  <c r="CK11" i="43"/>
  <c r="CL11" i="43"/>
  <c r="CM11" i="43"/>
  <c r="CN11" i="43"/>
  <c r="CO11" i="43"/>
  <c r="CP11" i="43"/>
  <c r="CQ11" i="43"/>
  <c r="CR11" i="43"/>
  <c r="CS11" i="43"/>
  <c r="CT11" i="43"/>
  <c r="CU11" i="43"/>
  <c r="CV11" i="43"/>
  <c r="CW11" i="43"/>
  <c r="CX11" i="43"/>
  <c r="BJ12" i="43"/>
  <c r="BK12" i="43"/>
  <c r="BL12" i="43"/>
  <c r="BM12" i="43"/>
  <c r="BN12" i="43"/>
  <c r="BO12" i="43"/>
  <c r="BP12" i="43"/>
  <c r="BQ12" i="43"/>
  <c r="BR12" i="43"/>
  <c r="BS12" i="43"/>
  <c r="BT12" i="43"/>
  <c r="BU12" i="43"/>
  <c r="BV12" i="43"/>
  <c r="BW12" i="43"/>
  <c r="BX12" i="43"/>
  <c r="BY12" i="43"/>
  <c r="BZ12" i="43"/>
  <c r="CA12" i="43"/>
  <c r="CB12" i="43"/>
  <c r="CC12" i="43"/>
  <c r="CD12" i="43"/>
  <c r="CE12" i="43"/>
  <c r="CF12" i="43"/>
  <c r="CG12" i="43"/>
  <c r="CH12" i="43"/>
  <c r="CI12" i="43"/>
  <c r="CJ12" i="43"/>
  <c r="CK12" i="43"/>
  <c r="CL12" i="43"/>
  <c r="CM12" i="43"/>
  <c r="CN12" i="43"/>
  <c r="CO12" i="43"/>
  <c r="CP12" i="43"/>
  <c r="CQ12" i="43"/>
  <c r="CR12" i="43"/>
  <c r="CS12" i="43"/>
  <c r="CT12" i="43"/>
  <c r="CU12" i="43"/>
  <c r="CV12" i="43"/>
  <c r="CW12" i="43"/>
  <c r="CX12" i="43"/>
  <c r="BJ13" i="43"/>
  <c r="BK13" i="43"/>
  <c r="BL13" i="43"/>
  <c r="BM13" i="43"/>
  <c r="BN13" i="43"/>
  <c r="BO13" i="43"/>
  <c r="BP13" i="43"/>
  <c r="BQ13" i="43"/>
  <c r="BR13" i="43"/>
  <c r="BS13" i="43"/>
  <c r="BT13" i="43"/>
  <c r="BU13" i="43"/>
  <c r="BV13" i="43"/>
  <c r="BW13" i="43"/>
  <c r="BX13" i="43"/>
  <c r="BY13" i="43"/>
  <c r="BZ13" i="43"/>
  <c r="CA13" i="43"/>
  <c r="CB13" i="43"/>
  <c r="CC13" i="43"/>
  <c r="CD13" i="43"/>
  <c r="CE13" i="43"/>
  <c r="CF13" i="43"/>
  <c r="CG13" i="43"/>
  <c r="CH13" i="43"/>
  <c r="CI13" i="43"/>
  <c r="CJ13" i="43"/>
  <c r="CK13" i="43"/>
  <c r="CL13" i="43"/>
  <c r="CM13" i="43"/>
  <c r="CN13" i="43"/>
  <c r="CO13" i="43"/>
  <c r="CP13" i="43"/>
  <c r="CQ13" i="43"/>
  <c r="CR13" i="43"/>
  <c r="CS13" i="43"/>
  <c r="CT13" i="43"/>
  <c r="CU13" i="43"/>
  <c r="CV13" i="43"/>
  <c r="CW13" i="43"/>
  <c r="CX13" i="43"/>
  <c r="BJ14" i="43"/>
  <c r="BK14" i="43"/>
  <c r="BL14" i="43"/>
  <c r="BM14" i="43"/>
  <c r="BN14" i="43"/>
  <c r="BO14" i="43"/>
  <c r="BP14" i="43"/>
  <c r="BQ14" i="43"/>
  <c r="BR14" i="43"/>
  <c r="BS14" i="43"/>
  <c r="BT14" i="43"/>
  <c r="BU14" i="43"/>
  <c r="BV14" i="43"/>
  <c r="BW14" i="43"/>
  <c r="BX14" i="43"/>
  <c r="BY14" i="43"/>
  <c r="BZ14" i="43"/>
  <c r="CA14" i="43"/>
  <c r="CB14" i="43"/>
  <c r="CC14" i="43"/>
  <c r="CD14" i="43"/>
  <c r="CE14" i="43"/>
  <c r="CF14" i="43"/>
  <c r="CG14" i="43"/>
  <c r="CH14" i="43"/>
  <c r="CI14" i="43"/>
  <c r="CJ14" i="43"/>
  <c r="CK14" i="43"/>
  <c r="CL14" i="43"/>
  <c r="CM14" i="43"/>
  <c r="CN14" i="43"/>
  <c r="CO14" i="43"/>
  <c r="CP14" i="43"/>
  <c r="CQ14" i="43"/>
  <c r="CR14" i="43"/>
  <c r="CS14" i="43"/>
  <c r="CT14" i="43"/>
  <c r="CU14" i="43"/>
  <c r="CV14" i="43"/>
  <c r="CW14" i="43"/>
  <c r="CX14" i="43"/>
  <c r="C2" i="43"/>
  <c r="D2" i="43"/>
  <c r="E2" i="43"/>
  <c r="F2" i="43"/>
  <c r="G2" i="43"/>
  <c r="H2" i="43"/>
  <c r="I2" i="43"/>
  <c r="J2" i="43"/>
  <c r="K2" i="43"/>
  <c r="L2" i="43"/>
  <c r="M2" i="43"/>
  <c r="N2" i="43"/>
  <c r="O2" i="43"/>
  <c r="P2" i="43"/>
  <c r="Q2" i="43"/>
  <c r="R2" i="43"/>
  <c r="S2" i="43"/>
  <c r="T2" i="43"/>
  <c r="U2" i="43"/>
  <c r="V2" i="43"/>
  <c r="W2" i="43"/>
  <c r="X2" i="43"/>
  <c r="Y2" i="43"/>
  <c r="Z2" i="43"/>
  <c r="AA2" i="43"/>
  <c r="AB2" i="43"/>
  <c r="AC2" i="43"/>
  <c r="AD2" i="43"/>
  <c r="AE2" i="43"/>
  <c r="AF2" i="43"/>
  <c r="AG2" i="43"/>
  <c r="AH2" i="43"/>
  <c r="AI2" i="43"/>
  <c r="AJ2" i="43"/>
  <c r="AK2" i="43"/>
  <c r="AL2" i="43"/>
  <c r="AM2" i="43"/>
  <c r="AN2" i="43"/>
  <c r="AO2" i="43"/>
  <c r="AP2" i="43"/>
  <c r="AQ2" i="43"/>
  <c r="AR2" i="43"/>
  <c r="AS2" i="43"/>
  <c r="AT2" i="43"/>
  <c r="AU2" i="43"/>
  <c r="AV2" i="43"/>
  <c r="AW2" i="43"/>
  <c r="AX2" i="43"/>
  <c r="AY2" i="43"/>
  <c r="AZ2" i="43"/>
  <c r="BA2" i="43"/>
  <c r="BB2" i="43"/>
  <c r="BC2" i="43"/>
  <c r="BD2" i="43"/>
  <c r="BE2" i="43"/>
  <c r="BF2" i="43"/>
  <c r="BG2" i="43"/>
  <c r="BH2" i="43"/>
  <c r="BI2" i="43"/>
  <c r="C3" i="43"/>
  <c r="D3" i="43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AA3" i="43"/>
  <c r="AB3" i="43"/>
  <c r="AC3" i="43"/>
  <c r="AD3" i="43"/>
  <c r="AE3" i="43"/>
  <c r="AF3" i="43"/>
  <c r="AG3" i="43"/>
  <c r="AH3" i="43"/>
  <c r="AI3" i="43"/>
  <c r="AJ3" i="43"/>
  <c r="AK3" i="43"/>
  <c r="AL3" i="43"/>
  <c r="AM3" i="43"/>
  <c r="AN3" i="43"/>
  <c r="AO3" i="43"/>
  <c r="AP3" i="43"/>
  <c r="AQ3" i="43"/>
  <c r="AR3" i="43"/>
  <c r="AS3" i="43"/>
  <c r="AT3" i="43"/>
  <c r="AU3" i="43"/>
  <c r="AV3" i="43"/>
  <c r="AW3" i="43"/>
  <c r="AX3" i="43"/>
  <c r="AY3" i="43"/>
  <c r="AZ3" i="43"/>
  <c r="BA3" i="43"/>
  <c r="BB3" i="43"/>
  <c r="BC3" i="43"/>
  <c r="BD3" i="43"/>
  <c r="BE3" i="43"/>
  <c r="BF3" i="43"/>
  <c r="BG3" i="43"/>
  <c r="BH3" i="43"/>
  <c r="BI3" i="43"/>
  <c r="C4" i="43"/>
  <c r="D4" i="43"/>
  <c r="E4" i="43"/>
  <c r="F4" i="43"/>
  <c r="G4" i="43"/>
  <c r="H4" i="43"/>
  <c r="I4" i="43"/>
  <c r="J4" i="43"/>
  <c r="K4" i="43"/>
  <c r="L4" i="43"/>
  <c r="M4" i="43"/>
  <c r="N4" i="43"/>
  <c r="O4" i="43"/>
  <c r="P4" i="43"/>
  <c r="Q4" i="43"/>
  <c r="R4" i="43"/>
  <c r="S4" i="43"/>
  <c r="T4" i="43"/>
  <c r="U4" i="43"/>
  <c r="V4" i="43"/>
  <c r="W4" i="43"/>
  <c r="X4" i="43"/>
  <c r="Y4" i="43"/>
  <c r="Z4" i="43"/>
  <c r="AA4" i="43"/>
  <c r="AB4" i="43"/>
  <c r="AC4" i="43"/>
  <c r="AD4" i="43"/>
  <c r="AE4" i="43"/>
  <c r="AF4" i="43"/>
  <c r="AG4" i="43"/>
  <c r="AH4" i="43"/>
  <c r="AI4" i="43"/>
  <c r="AJ4" i="43"/>
  <c r="AK4" i="43"/>
  <c r="AL4" i="43"/>
  <c r="AM4" i="43"/>
  <c r="AN4" i="43"/>
  <c r="AO4" i="43"/>
  <c r="AP4" i="43"/>
  <c r="AQ4" i="43"/>
  <c r="AR4" i="43"/>
  <c r="AS4" i="43"/>
  <c r="AT4" i="43"/>
  <c r="AU4" i="43"/>
  <c r="AV4" i="43"/>
  <c r="AW4" i="43"/>
  <c r="AX4" i="43"/>
  <c r="AY4" i="43"/>
  <c r="AZ4" i="43"/>
  <c r="BA4" i="43"/>
  <c r="BB4" i="43"/>
  <c r="BC4" i="43"/>
  <c r="BD4" i="43"/>
  <c r="BE4" i="43"/>
  <c r="BF4" i="43"/>
  <c r="BG4" i="43"/>
  <c r="BH4" i="43"/>
  <c r="BI4" i="43"/>
  <c r="C5" i="43"/>
  <c r="D5" i="43"/>
  <c r="E5" i="43"/>
  <c r="F5" i="43"/>
  <c r="G5" i="43"/>
  <c r="H5" i="43"/>
  <c r="I5" i="43"/>
  <c r="J5" i="43"/>
  <c r="K5" i="43"/>
  <c r="L5" i="43"/>
  <c r="M5" i="43"/>
  <c r="N5" i="43"/>
  <c r="O5" i="43"/>
  <c r="P5" i="43"/>
  <c r="Q5" i="43"/>
  <c r="R5" i="43"/>
  <c r="S5" i="43"/>
  <c r="T5" i="43"/>
  <c r="U5" i="43"/>
  <c r="V5" i="43"/>
  <c r="W5" i="43"/>
  <c r="X5" i="43"/>
  <c r="Y5" i="43"/>
  <c r="Z5" i="43"/>
  <c r="AA5" i="43"/>
  <c r="AB5" i="43"/>
  <c r="AC5" i="43"/>
  <c r="AD5" i="43"/>
  <c r="AE5" i="43"/>
  <c r="AF5" i="43"/>
  <c r="AG5" i="43"/>
  <c r="AH5" i="43"/>
  <c r="AI5" i="43"/>
  <c r="AJ5" i="43"/>
  <c r="AK5" i="43"/>
  <c r="AL5" i="43"/>
  <c r="AM5" i="43"/>
  <c r="AN5" i="43"/>
  <c r="AO5" i="43"/>
  <c r="AP5" i="43"/>
  <c r="AQ5" i="43"/>
  <c r="AR5" i="43"/>
  <c r="AS5" i="43"/>
  <c r="AT5" i="43"/>
  <c r="AU5" i="43"/>
  <c r="AV5" i="43"/>
  <c r="AW5" i="43"/>
  <c r="AX5" i="43"/>
  <c r="AY5" i="43"/>
  <c r="AZ5" i="43"/>
  <c r="BA5" i="43"/>
  <c r="BB5" i="43"/>
  <c r="BC5" i="43"/>
  <c r="BD5" i="43"/>
  <c r="BE5" i="43"/>
  <c r="BF5" i="43"/>
  <c r="BG5" i="43"/>
  <c r="BH5" i="43"/>
  <c r="BI5" i="43"/>
  <c r="C6" i="43"/>
  <c r="D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AE6" i="43"/>
  <c r="AF6" i="43"/>
  <c r="AG6" i="43"/>
  <c r="AH6" i="43"/>
  <c r="AI6" i="43"/>
  <c r="AJ6" i="43"/>
  <c r="AK6" i="43"/>
  <c r="AL6" i="43"/>
  <c r="AM6" i="43"/>
  <c r="AN6" i="43"/>
  <c r="AO6" i="43"/>
  <c r="AP6" i="43"/>
  <c r="AQ6" i="43"/>
  <c r="AR6" i="43"/>
  <c r="AS6" i="43"/>
  <c r="AT6" i="43"/>
  <c r="AU6" i="43"/>
  <c r="AV6" i="43"/>
  <c r="AW6" i="43"/>
  <c r="AX6" i="43"/>
  <c r="AY6" i="43"/>
  <c r="AZ6" i="43"/>
  <c r="BA6" i="43"/>
  <c r="BB6" i="43"/>
  <c r="BC6" i="43"/>
  <c r="BD6" i="43"/>
  <c r="BE6" i="43"/>
  <c r="BF6" i="43"/>
  <c r="BG6" i="43"/>
  <c r="BH6" i="43"/>
  <c r="BI6" i="43"/>
  <c r="C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AF7" i="43"/>
  <c r="AG7" i="43"/>
  <c r="AH7" i="43"/>
  <c r="AI7" i="43"/>
  <c r="AJ7" i="43"/>
  <c r="AK7" i="43"/>
  <c r="AL7" i="43"/>
  <c r="AM7" i="43"/>
  <c r="AN7" i="43"/>
  <c r="AO7" i="43"/>
  <c r="AP7" i="43"/>
  <c r="AQ7" i="43"/>
  <c r="AR7" i="43"/>
  <c r="AS7" i="43"/>
  <c r="AT7" i="43"/>
  <c r="AU7" i="43"/>
  <c r="AV7" i="43"/>
  <c r="AW7" i="43"/>
  <c r="AX7" i="43"/>
  <c r="AY7" i="43"/>
  <c r="AZ7" i="43"/>
  <c r="BA7" i="43"/>
  <c r="BB7" i="43"/>
  <c r="BC7" i="43"/>
  <c r="BD7" i="43"/>
  <c r="BE7" i="43"/>
  <c r="BF7" i="43"/>
  <c r="BG7" i="43"/>
  <c r="BH7" i="43"/>
  <c r="BI7" i="43"/>
  <c r="C8" i="43"/>
  <c r="D8" i="43"/>
  <c r="E8" i="43"/>
  <c r="F8" i="43"/>
  <c r="G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AD8" i="43"/>
  <c r="AE8" i="43"/>
  <c r="AF8" i="43"/>
  <c r="AG8" i="43"/>
  <c r="AH8" i="43"/>
  <c r="AI8" i="43"/>
  <c r="AJ8" i="43"/>
  <c r="AK8" i="43"/>
  <c r="AL8" i="43"/>
  <c r="AM8" i="43"/>
  <c r="AN8" i="43"/>
  <c r="AO8" i="43"/>
  <c r="AP8" i="43"/>
  <c r="AQ8" i="43"/>
  <c r="AR8" i="43"/>
  <c r="AS8" i="43"/>
  <c r="AT8" i="43"/>
  <c r="AU8" i="43"/>
  <c r="AV8" i="43"/>
  <c r="AW8" i="43"/>
  <c r="AX8" i="43"/>
  <c r="AY8" i="43"/>
  <c r="AZ8" i="43"/>
  <c r="BA8" i="43"/>
  <c r="BB8" i="43"/>
  <c r="BC8" i="43"/>
  <c r="BD8" i="43"/>
  <c r="BE8" i="43"/>
  <c r="BF8" i="43"/>
  <c r="BG8" i="43"/>
  <c r="BH8" i="43"/>
  <c r="BI8" i="43"/>
  <c r="C9" i="43"/>
  <c r="D9" i="43"/>
  <c r="E9" i="43"/>
  <c r="F9" i="43"/>
  <c r="G9" i="43"/>
  <c r="H9" i="43"/>
  <c r="I9" i="43"/>
  <c r="J9" i="43"/>
  <c r="K9" i="43"/>
  <c r="L9" i="43"/>
  <c r="M9" i="43"/>
  <c r="N9" i="43"/>
  <c r="O9" i="43"/>
  <c r="P9" i="43"/>
  <c r="Q9" i="43"/>
  <c r="R9" i="43"/>
  <c r="S9" i="43"/>
  <c r="T9" i="43"/>
  <c r="U9" i="43"/>
  <c r="V9" i="43"/>
  <c r="W9" i="43"/>
  <c r="X9" i="43"/>
  <c r="Y9" i="43"/>
  <c r="Z9" i="43"/>
  <c r="AA9" i="43"/>
  <c r="AB9" i="43"/>
  <c r="AC9" i="43"/>
  <c r="AD9" i="43"/>
  <c r="AE9" i="43"/>
  <c r="AF9" i="43"/>
  <c r="AG9" i="43"/>
  <c r="AH9" i="43"/>
  <c r="AI9" i="43"/>
  <c r="AJ9" i="43"/>
  <c r="AK9" i="43"/>
  <c r="AL9" i="43"/>
  <c r="AM9" i="43"/>
  <c r="AN9" i="43"/>
  <c r="AO9" i="43"/>
  <c r="AP9" i="43"/>
  <c r="AQ9" i="43"/>
  <c r="AR9" i="43"/>
  <c r="AS9" i="43"/>
  <c r="AT9" i="43"/>
  <c r="AU9" i="43"/>
  <c r="AV9" i="43"/>
  <c r="AW9" i="43"/>
  <c r="AX9" i="43"/>
  <c r="AY9" i="43"/>
  <c r="AZ9" i="43"/>
  <c r="BA9" i="43"/>
  <c r="BB9" i="43"/>
  <c r="BC9" i="43"/>
  <c r="BD9" i="43"/>
  <c r="BE9" i="43"/>
  <c r="BF9" i="43"/>
  <c r="BG9" i="43"/>
  <c r="BH9" i="43"/>
  <c r="BI9" i="43"/>
  <c r="C10" i="43"/>
  <c r="D10" i="43"/>
  <c r="E10" i="43"/>
  <c r="F10" i="43"/>
  <c r="G10" i="43"/>
  <c r="H10" i="43"/>
  <c r="I10" i="43"/>
  <c r="J10" i="43"/>
  <c r="K10" i="43"/>
  <c r="L10" i="43"/>
  <c r="M10" i="43"/>
  <c r="N10" i="43"/>
  <c r="O10" i="43"/>
  <c r="P10" i="43"/>
  <c r="Q10" i="43"/>
  <c r="R10" i="43"/>
  <c r="S10" i="43"/>
  <c r="T10" i="43"/>
  <c r="U10" i="43"/>
  <c r="V10" i="43"/>
  <c r="W10" i="43"/>
  <c r="X10" i="43"/>
  <c r="Y10" i="43"/>
  <c r="Z10" i="43"/>
  <c r="AA10" i="43"/>
  <c r="AB10" i="43"/>
  <c r="AC10" i="43"/>
  <c r="AD10" i="43"/>
  <c r="AE10" i="43"/>
  <c r="AF10" i="43"/>
  <c r="AG10" i="43"/>
  <c r="AH10" i="43"/>
  <c r="AI10" i="43"/>
  <c r="AJ10" i="43"/>
  <c r="AK10" i="43"/>
  <c r="AL10" i="43"/>
  <c r="AM10" i="43"/>
  <c r="AN10" i="43"/>
  <c r="AO10" i="43"/>
  <c r="AP10" i="43"/>
  <c r="AQ10" i="43"/>
  <c r="AR10" i="43"/>
  <c r="AS10" i="43"/>
  <c r="AT10" i="43"/>
  <c r="AU10" i="43"/>
  <c r="AV10" i="43"/>
  <c r="AW10" i="43"/>
  <c r="AX10" i="43"/>
  <c r="AY10" i="43"/>
  <c r="AZ10" i="43"/>
  <c r="BA10" i="43"/>
  <c r="BB10" i="43"/>
  <c r="BC10" i="43"/>
  <c r="BD10" i="43"/>
  <c r="BE10" i="43"/>
  <c r="BF10" i="43"/>
  <c r="BG10" i="43"/>
  <c r="BH10" i="43"/>
  <c r="BI10" i="43"/>
  <c r="C11" i="43"/>
  <c r="D11" i="43"/>
  <c r="E11" i="43"/>
  <c r="F11" i="43"/>
  <c r="G11" i="43"/>
  <c r="H11" i="43"/>
  <c r="I11" i="43"/>
  <c r="J11" i="43"/>
  <c r="K11" i="43"/>
  <c r="L11" i="43"/>
  <c r="M11" i="43"/>
  <c r="N11" i="43"/>
  <c r="O11" i="43"/>
  <c r="P11" i="43"/>
  <c r="Q11" i="43"/>
  <c r="R11" i="43"/>
  <c r="S11" i="43"/>
  <c r="T11" i="43"/>
  <c r="U11" i="43"/>
  <c r="V11" i="43"/>
  <c r="W11" i="43"/>
  <c r="X11" i="43"/>
  <c r="Y11" i="43"/>
  <c r="Z11" i="43"/>
  <c r="AA11" i="43"/>
  <c r="AB11" i="43"/>
  <c r="AC11" i="43"/>
  <c r="AD11" i="43"/>
  <c r="AE11" i="43"/>
  <c r="AF11" i="43"/>
  <c r="AG11" i="43"/>
  <c r="AH11" i="43"/>
  <c r="AI11" i="43"/>
  <c r="AJ11" i="43"/>
  <c r="AK11" i="43"/>
  <c r="AL11" i="43"/>
  <c r="AM11" i="43"/>
  <c r="AN11" i="43"/>
  <c r="AO11" i="43"/>
  <c r="AP11" i="43"/>
  <c r="AQ11" i="43"/>
  <c r="AR11" i="43"/>
  <c r="AS11" i="43"/>
  <c r="AT11" i="43"/>
  <c r="AU11" i="43"/>
  <c r="AV11" i="43"/>
  <c r="AW11" i="43"/>
  <c r="AX11" i="43"/>
  <c r="AY11" i="43"/>
  <c r="AZ11" i="43"/>
  <c r="BA11" i="43"/>
  <c r="BB11" i="43"/>
  <c r="BC11" i="43"/>
  <c r="BD11" i="43"/>
  <c r="BE11" i="43"/>
  <c r="BF11" i="43"/>
  <c r="BG11" i="43"/>
  <c r="BH11" i="43"/>
  <c r="BI11" i="43"/>
  <c r="C12" i="43"/>
  <c r="D12" i="43"/>
  <c r="E12" i="43"/>
  <c r="F12" i="43"/>
  <c r="G12" i="43"/>
  <c r="H12" i="43"/>
  <c r="I12" i="43"/>
  <c r="J12" i="43"/>
  <c r="K12" i="43"/>
  <c r="L12" i="43"/>
  <c r="M12" i="43"/>
  <c r="N12" i="43"/>
  <c r="O12" i="43"/>
  <c r="P12" i="43"/>
  <c r="Q12" i="43"/>
  <c r="R12" i="43"/>
  <c r="S12" i="43"/>
  <c r="T12" i="43"/>
  <c r="U12" i="43"/>
  <c r="V12" i="43"/>
  <c r="W12" i="43"/>
  <c r="X12" i="43"/>
  <c r="Y12" i="43"/>
  <c r="Z12" i="43"/>
  <c r="AA12" i="43"/>
  <c r="AB12" i="43"/>
  <c r="AC12" i="43"/>
  <c r="AD12" i="43"/>
  <c r="AE12" i="43"/>
  <c r="AF12" i="43"/>
  <c r="AG12" i="43"/>
  <c r="AH12" i="43"/>
  <c r="AI12" i="43"/>
  <c r="AJ12" i="43"/>
  <c r="AK12" i="43"/>
  <c r="AL12" i="43"/>
  <c r="AM12" i="43"/>
  <c r="AN12" i="43"/>
  <c r="AO12" i="43"/>
  <c r="AP12" i="43"/>
  <c r="AQ12" i="43"/>
  <c r="AR12" i="43"/>
  <c r="AS12" i="43"/>
  <c r="AT12" i="43"/>
  <c r="AU12" i="43"/>
  <c r="AV12" i="43"/>
  <c r="AW12" i="43"/>
  <c r="AX12" i="43"/>
  <c r="AY12" i="43"/>
  <c r="AZ12" i="43"/>
  <c r="BA12" i="43"/>
  <c r="BB12" i="43"/>
  <c r="BC12" i="43"/>
  <c r="BD12" i="43"/>
  <c r="BE12" i="43"/>
  <c r="BF12" i="43"/>
  <c r="BG12" i="43"/>
  <c r="BH12" i="43"/>
  <c r="BI12" i="43"/>
  <c r="C13" i="43"/>
  <c r="D13" i="43"/>
  <c r="E13" i="43"/>
  <c r="F13" i="43"/>
  <c r="G13" i="43"/>
  <c r="H13" i="43"/>
  <c r="I13" i="43"/>
  <c r="J13" i="43"/>
  <c r="K13" i="43"/>
  <c r="L13" i="43"/>
  <c r="M13" i="43"/>
  <c r="N13" i="43"/>
  <c r="O13" i="43"/>
  <c r="P13" i="43"/>
  <c r="Q13" i="43"/>
  <c r="R13" i="43"/>
  <c r="S13" i="43"/>
  <c r="T13" i="43"/>
  <c r="U13" i="43"/>
  <c r="V13" i="43"/>
  <c r="W13" i="43"/>
  <c r="X13" i="43"/>
  <c r="Y13" i="43"/>
  <c r="Z13" i="43"/>
  <c r="AA13" i="43"/>
  <c r="AB13" i="43"/>
  <c r="AC13" i="43"/>
  <c r="AD13" i="43"/>
  <c r="AE13" i="43"/>
  <c r="AF13" i="43"/>
  <c r="AG13" i="43"/>
  <c r="AH13" i="43"/>
  <c r="AI13" i="43"/>
  <c r="AJ13" i="43"/>
  <c r="AK13" i="43"/>
  <c r="AL13" i="43"/>
  <c r="AM13" i="43"/>
  <c r="AN13" i="43"/>
  <c r="AO13" i="43"/>
  <c r="AP13" i="43"/>
  <c r="AQ13" i="43"/>
  <c r="AR13" i="43"/>
  <c r="AS13" i="43"/>
  <c r="AT13" i="43"/>
  <c r="AU13" i="43"/>
  <c r="AV13" i="43"/>
  <c r="AW13" i="43"/>
  <c r="AX13" i="43"/>
  <c r="AY13" i="43"/>
  <c r="AZ13" i="43"/>
  <c r="BA13" i="43"/>
  <c r="BB13" i="43"/>
  <c r="BC13" i="43"/>
  <c r="BD13" i="43"/>
  <c r="BE13" i="43"/>
  <c r="BF13" i="43"/>
  <c r="BG13" i="43"/>
  <c r="BH13" i="43"/>
  <c r="BI13" i="43"/>
  <c r="C14" i="43"/>
  <c r="D14" i="43"/>
  <c r="E14" i="43"/>
  <c r="F14" i="43"/>
  <c r="G14" i="43"/>
  <c r="H14" i="43"/>
  <c r="I14" i="43"/>
  <c r="J14" i="43"/>
  <c r="K14" i="43"/>
  <c r="L14" i="43"/>
  <c r="M14" i="43"/>
  <c r="N14" i="43"/>
  <c r="O14" i="43"/>
  <c r="P14" i="43"/>
  <c r="Q14" i="43"/>
  <c r="R14" i="43"/>
  <c r="S14" i="43"/>
  <c r="T14" i="43"/>
  <c r="U14" i="43"/>
  <c r="V14" i="43"/>
  <c r="W14" i="43"/>
  <c r="X14" i="43"/>
  <c r="Y14" i="43"/>
  <c r="Z14" i="43"/>
  <c r="AA14" i="43"/>
  <c r="AB14" i="43"/>
  <c r="AC14" i="43"/>
  <c r="AD14" i="43"/>
  <c r="AE14" i="43"/>
  <c r="AF14" i="43"/>
  <c r="AG14" i="43"/>
  <c r="AH14" i="43"/>
  <c r="AI14" i="43"/>
  <c r="AJ14" i="43"/>
  <c r="AK14" i="43"/>
  <c r="AL14" i="43"/>
  <c r="AM14" i="43"/>
  <c r="AN14" i="43"/>
  <c r="AO14" i="43"/>
  <c r="AP14" i="43"/>
  <c r="AQ14" i="43"/>
  <c r="AR14" i="43"/>
  <c r="AS14" i="43"/>
  <c r="AT14" i="43"/>
  <c r="AU14" i="43"/>
  <c r="AV14" i="43"/>
  <c r="AW14" i="43"/>
  <c r="AX14" i="43"/>
  <c r="AY14" i="43"/>
  <c r="AZ14" i="43"/>
  <c r="BA14" i="43"/>
  <c r="BB14" i="43"/>
  <c r="BC14" i="43"/>
  <c r="BD14" i="43"/>
  <c r="BE14" i="43"/>
  <c r="BF14" i="43"/>
  <c r="BG14" i="43"/>
  <c r="BH14" i="43"/>
  <c r="BI14" i="43"/>
  <c r="B3" i="43"/>
  <c r="B4" i="43"/>
  <c r="B5" i="43"/>
  <c r="B6" i="43"/>
  <c r="B7" i="43"/>
  <c r="B8" i="43"/>
  <c r="B9" i="43"/>
  <c r="B10" i="43"/>
  <c r="B11" i="43"/>
  <c r="B12" i="43"/>
  <c r="B13" i="43"/>
  <c r="B14" i="43"/>
  <c r="B2" i="43"/>
  <c r="A2" i="43"/>
  <c r="C2" i="39"/>
  <c r="D2" i="39"/>
  <c r="E2" i="39"/>
  <c r="F2" i="39"/>
  <c r="G2" i="39"/>
  <c r="H2" i="39"/>
  <c r="I2" i="39"/>
  <c r="J2" i="39"/>
  <c r="K2" i="39"/>
  <c r="L2" i="39"/>
  <c r="M2" i="39"/>
  <c r="N2" i="39"/>
  <c r="O2" i="39"/>
  <c r="P2" i="39"/>
  <c r="Q2" i="39"/>
  <c r="R2" i="39"/>
  <c r="S2" i="39"/>
  <c r="T2" i="39"/>
  <c r="U2" i="39"/>
  <c r="V2" i="39"/>
  <c r="W2" i="39"/>
  <c r="X2" i="39"/>
  <c r="Y2" i="39"/>
  <c r="Z2" i="39"/>
  <c r="AA2" i="39"/>
  <c r="AB2" i="39"/>
  <c r="AC2" i="39"/>
  <c r="AD2" i="39"/>
  <c r="AE2" i="39"/>
  <c r="AF2" i="39"/>
  <c r="AG2" i="39"/>
  <c r="AH2" i="39"/>
  <c r="AI2" i="39"/>
  <c r="AJ2" i="39"/>
  <c r="AK2" i="39"/>
  <c r="AL2" i="39"/>
  <c r="AM2" i="39"/>
  <c r="AN2" i="39"/>
  <c r="AO2" i="39"/>
  <c r="AP2" i="39"/>
  <c r="AQ2" i="39"/>
  <c r="AR2" i="39"/>
  <c r="AS2" i="39"/>
  <c r="AT2" i="39"/>
  <c r="AU2" i="39"/>
  <c r="AV2" i="39"/>
  <c r="AW2" i="39"/>
  <c r="AX2" i="39"/>
  <c r="AY2" i="39"/>
  <c r="AZ2" i="39"/>
  <c r="BA2" i="39"/>
  <c r="BB2" i="39"/>
  <c r="BC2" i="39"/>
  <c r="BD2" i="39"/>
  <c r="BE2" i="39"/>
  <c r="BF2" i="39"/>
  <c r="BG2" i="39"/>
  <c r="BH2" i="39"/>
  <c r="BI2" i="39"/>
  <c r="BJ2" i="39"/>
  <c r="BK2" i="39"/>
  <c r="BL2" i="39"/>
  <c r="BM2" i="39"/>
  <c r="BN2" i="39"/>
  <c r="BO2" i="39"/>
  <c r="BP2" i="39"/>
  <c r="BQ2" i="39"/>
  <c r="BR2" i="39"/>
  <c r="BS2" i="39"/>
  <c r="BT2" i="39"/>
  <c r="BU2" i="39"/>
  <c r="BV2" i="39"/>
  <c r="BW2" i="39"/>
  <c r="BX2" i="39"/>
  <c r="BY2" i="39"/>
  <c r="BZ2" i="39"/>
  <c r="CA2" i="39"/>
  <c r="CB2" i="39"/>
  <c r="CC2" i="39"/>
  <c r="CD2" i="39"/>
  <c r="CE2" i="39"/>
  <c r="CF2" i="39"/>
  <c r="CG2" i="39"/>
  <c r="CH2" i="39"/>
  <c r="CI2" i="39"/>
  <c r="CJ2" i="39"/>
  <c r="CK2" i="39"/>
  <c r="CL2" i="39"/>
  <c r="C2" i="40"/>
  <c r="D2" i="40"/>
  <c r="E2" i="40"/>
  <c r="F2" i="40"/>
  <c r="G2" i="40"/>
  <c r="H2" i="40"/>
  <c r="I2" i="40"/>
  <c r="J2" i="40"/>
  <c r="K2" i="40"/>
  <c r="L2" i="40"/>
  <c r="M2" i="40"/>
  <c r="N2" i="40"/>
  <c r="O2" i="40"/>
  <c r="P2" i="40"/>
  <c r="Q2" i="40"/>
  <c r="R2" i="40"/>
  <c r="S2" i="40"/>
  <c r="T2" i="40"/>
  <c r="U2" i="40"/>
  <c r="V2" i="40"/>
  <c r="W2" i="40"/>
  <c r="X2" i="40"/>
  <c r="Y2" i="40"/>
  <c r="Z2" i="40"/>
  <c r="AA2" i="40"/>
  <c r="AB2" i="40"/>
  <c r="AC2" i="40"/>
  <c r="AD2" i="40"/>
  <c r="AE2" i="40"/>
  <c r="AF2" i="40"/>
  <c r="AG2" i="40"/>
  <c r="AH2" i="40"/>
  <c r="AI2" i="40"/>
  <c r="AJ2" i="40"/>
  <c r="AK2" i="40"/>
  <c r="AL2" i="40"/>
  <c r="AM2" i="40"/>
  <c r="AN2" i="40"/>
  <c r="AO2" i="40"/>
  <c r="AP2" i="40"/>
  <c r="AQ2" i="40"/>
  <c r="AR2" i="40"/>
  <c r="AS2" i="40"/>
  <c r="AT2" i="40"/>
  <c r="AU2" i="40"/>
  <c r="AV2" i="40"/>
  <c r="AW2" i="40"/>
  <c r="AX2" i="40"/>
  <c r="AY2" i="40"/>
  <c r="AZ2" i="40"/>
  <c r="BA2" i="40"/>
  <c r="BB2" i="40"/>
  <c r="BC2" i="40"/>
  <c r="BD2" i="40"/>
  <c r="BE2" i="40"/>
  <c r="BF2" i="40"/>
  <c r="BG2" i="40"/>
  <c r="BH2" i="40"/>
  <c r="BI2" i="40"/>
  <c r="BJ2" i="40"/>
  <c r="BK2" i="40"/>
  <c r="BL2" i="40"/>
  <c r="BM2" i="40"/>
  <c r="BN2" i="40"/>
  <c r="BO2" i="40"/>
  <c r="BP2" i="40"/>
  <c r="BQ2" i="40"/>
  <c r="BR2" i="40"/>
  <c r="BS2" i="40"/>
  <c r="BT2" i="40"/>
  <c r="BU2" i="40"/>
  <c r="BV2" i="40"/>
  <c r="BW2" i="40"/>
  <c r="BX2" i="40"/>
  <c r="BY2" i="40"/>
  <c r="BZ2" i="40"/>
  <c r="CA2" i="40"/>
  <c r="CB2" i="40"/>
  <c r="CC2" i="40"/>
  <c r="CD2" i="40"/>
  <c r="CE2" i="40"/>
  <c r="CF2" i="40"/>
  <c r="CG2" i="40"/>
  <c r="CH2" i="40"/>
  <c r="CI2" i="40"/>
  <c r="CJ2" i="40"/>
  <c r="CK2" i="40"/>
  <c r="CL2" i="40"/>
  <c r="CM2" i="40"/>
  <c r="CN2" i="40"/>
  <c r="CO2" i="40"/>
  <c r="CP2" i="40"/>
  <c r="CQ2" i="40"/>
  <c r="CR2" i="40"/>
  <c r="CS2" i="40"/>
  <c r="CT2" i="40"/>
  <c r="CU2" i="40"/>
  <c r="CV2" i="40"/>
  <c r="CW2" i="40"/>
  <c r="CX2" i="40"/>
  <c r="CY2" i="40"/>
  <c r="CZ2" i="40"/>
  <c r="DA2" i="40"/>
  <c r="C3" i="40"/>
  <c r="D3" i="40"/>
  <c r="E3" i="40"/>
  <c r="F3" i="40"/>
  <c r="G3" i="40"/>
  <c r="H3" i="40"/>
  <c r="I3" i="40"/>
  <c r="J3" i="40"/>
  <c r="K3" i="40"/>
  <c r="L3" i="40"/>
  <c r="M3" i="40"/>
  <c r="N3" i="40"/>
  <c r="O3" i="40"/>
  <c r="P3" i="40"/>
  <c r="Q3" i="40"/>
  <c r="R3" i="40"/>
  <c r="S3" i="40"/>
  <c r="T3" i="40"/>
  <c r="U3" i="40"/>
  <c r="V3" i="40"/>
  <c r="W3" i="40"/>
  <c r="X3" i="40"/>
  <c r="Y3" i="40"/>
  <c r="Z3" i="40"/>
  <c r="AA3" i="40"/>
  <c r="AB3" i="40"/>
  <c r="AC3" i="40"/>
  <c r="AD3" i="40"/>
  <c r="AE3" i="40"/>
  <c r="AF3" i="40"/>
  <c r="AG3" i="40"/>
  <c r="AH3" i="40"/>
  <c r="AI3" i="40"/>
  <c r="AJ3" i="40"/>
  <c r="AK3" i="40"/>
  <c r="AL3" i="40"/>
  <c r="AM3" i="40"/>
  <c r="AN3" i="40"/>
  <c r="AO3" i="40"/>
  <c r="AP3" i="40"/>
  <c r="AQ3" i="40"/>
  <c r="AR3" i="40"/>
  <c r="AS3" i="40"/>
  <c r="AT3" i="40"/>
  <c r="AU3" i="40"/>
  <c r="AV3" i="40"/>
  <c r="AW3" i="40"/>
  <c r="AX3" i="40"/>
  <c r="AY3" i="40"/>
  <c r="AZ3" i="40"/>
  <c r="BA3" i="40"/>
  <c r="BB3" i="40"/>
  <c r="BC3" i="40"/>
  <c r="BD3" i="40"/>
  <c r="BE3" i="40"/>
  <c r="BF3" i="40"/>
  <c r="BG3" i="40"/>
  <c r="BH3" i="40"/>
  <c r="BI3" i="40"/>
  <c r="BJ3" i="40"/>
  <c r="BK3" i="40"/>
  <c r="BL3" i="40"/>
  <c r="BM3" i="40"/>
  <c r="BN3" i="40"/>
  <c r="BO3" i="40"/>
  <c r="BP3" i="40"/>
  <c r="BQ3" i="40"/>
  <c r="BR3" i="40"/>
  <c r="BS3" i="40"/>
  <c r="BT3" i="40"/>
  <c r="BU3" i="40"/>
  <c r="BV3" i="40"/>
  <c r="BW3" i="40"/>
  <c r="BX3" i="40"/>
  <c r="BY3" i="40"/>
  <c r="BZ3" i="40"/>
  <c r="CA3" i="40"/>
  <c r="CB3" i="40"/>
  <c r="CC3" i="40"/>
  <c r="CD3" i="40"/>
  <c r="CE3" i="40"/>
  <c r="CF3" i="40"/>
  <c r="CG3" i="40"/>
  <c r="CH3" i="40"/>
  <c r="CI3" i="40"/>
  <c r="CJ3" i="40"/>
  <c r="CK3" i="40"/>
  <c r="CL3" i="40"/>
  <c r="CM3" i="40"/>
  <c r="CN3" i="40"/>
  <c r="CO3" i="40"/>
  <c r="CP3" i="40"/>
  <c r="CQ3" i="40"/>
  <c r="CR3" i="40"/>
  <c r="CS3" i="40"/>
  <c r="CT3" i="40"/>
  <c r="CU3" i="40"/>
  <c r="CV3" i="40"/>
  <c r="CW3" i="40"/>
  <c r="CX3" i="40"/>
  <c r="CY3" i="40"/>
  <c r="CZ3" i="40"/>
  <c r="DA3" i="40"/>
  <c r="C4" i="40"/>
  <c r="D4" i="40"/>
  <c r="E4" i="40"/>
  <c r="F4" i="40"/>
  <c r="G4" i="40"/>
  <c r="H4" i="40"/>
  <c r="I4" i="40"/>
  <c r="J4" i="40"/>
  <c r="K4" i="40"/>
  <c r="L4" i="40"/>
  <c r="M4" i="40"/>
  <c r="N4" i="40"/>
  <c r="O4" i="40"/>
  <c r="P4" i="40"/>
  <c r="Q4" i="40"/>
  <c r="R4" i="40"/>
  <c r="S4" i="40"/>
  <c r="T4" i="40"/>
  <c r="U4" i="40"/>
  <c r="V4" i="40"/>
  <c r="W4" i="40"/>
  <c r="X4" i="40"/>
  <c r="Y4" i="40"/>
  <c r="Z4" i="40"/>
  <c r="AA4" i="40"/>
  <c r="AB4" i="40"/>
  <c r="AC4" i="40"/>
  <c r="AD4" i="40"/>
  <c r="AE4" i="40"/>
  <c r="AF4" i="40"/>
  <c r="AG4" i="40"/>
  <c r="AH4" i="40"/>
  <c r="AI4" i="40"/>
  <c r="AJ4" i="40"/>
  <c r="AK4" i="40"/>
  <c r="AL4" i="40"/>
  <c r="AM4" i="40"/>
  <c r="AN4" i="40"/>
  <c r="AO4" i="40"/>
  <c r="AP4" i="40"/>
  <c r="AQ4" i="40"/>
  <c r="AR4" i="40"/>
  <c r="AS4" i="40"/>
  <c r="AT4" i="40"/>
  <c r="AU4" i="40"/>
  <c r="AV4" i="40"/>
  <c r="AW4" i="40"/>
  <c r="AX4" i="40"/>
  <c r="AY4" i="40"/>
  <c r="AZ4" i="40"/>
  <c r="BA4" i="40"/>
  <c r="BB4" i="40"/>
  <c r="BC4" i="40"/>
  <c r="BD4" i="40"/>
  <c r="BE4" i="40"/>
  <c r="BF4" i="40"/>
  <c r="BG4" i="40"/>
  <c r="BH4" i="40"/>
  <c r="BI4" i="40"/>
  <c r="BJ4" i="40"/>
  <c r="BK4" i="40"/>
  <c r="BL4" i="40"/>
  <c r="BM4" i="40"/>
  <c r="BN4" i="40"/>
  <c r="BO4" i="40"/>
  <c r="BP4" i="40"/>
  <c r="BQ4" i="40"/>
  <c r="BR4" i="40"/>
  <c r="BS4" i="40"/>
  <c r="BT4" i="40"/>
  <c r="BU4" i="40"/>
  <c r="BV4" i="40"/>
  <c r="BW4" i="40"/>
  <c r="BX4" i="40"/>
  <c r="BY4" i="40"/>
  <c r="BZ4" i="40"/>
  <c r="CA4" i="40"/>
  <c r="CB4" i="40"/>
  <c r="CC4" i="40"/>
  <c r="CD4" i="40"/>
  <c r="CE4" i="40"/>
  <c r="CF4" i="40"/>
  <c r="CG4" i="40"/>
  <c r="CH4" i="40"/>
  <c r="CI4" i="40"/>
  <c r="CJ4" i="40"/>
  <c r="CK4" i="40"/>
  <c r="CL4" i="40"/>
  <c r="CM4" i="40"/>
  <c r="CN4" i="40"/>
  <c r="CO4" i="40"/>
  <c r="CP4" i="40"/>
  <c r="CQ4" i="40"/>
  <c r="CR4" i="40"/>
  <c r="CS4" i="40"/>
  <c r="CT4" i="40"/>
  <c r="CU4" i="40"/>
  <c r="CV4" i="40"/>
  <c r="CW4" i="40"/>
  <c r="CX4" i="40"/>
  <c r="CY4" i="40"/>
  <c r="CZ4" i="40"/>
  <c r="DA4" i="40"/>
  <c r="C5" i="40"/>
  <c r="D5" i="40"/>
  <c r="E5" i="40"/>
  <c r="F5" i="40"/>
  <c r="G5" i="40"/>
  <c r="H5" i="40"/>
  <c r="I5" i="40"/>
  <c r="J5" i="40"/>
  <c r="K5" i="40"/>
  <c r="L5" i="40"/>
  <c r="M5" i="40"/>
  <c r="N5" i="40"/>
  <c r="O5" i="40"/>
  <c r="P5" i="40"/>
  <c r="Q5" i="40"/>
  <c r="R5" i="40"/>
  <c r="S5" i="40"/>
  <c r="T5" i="40"/>
  <c r="U5" i="40"/>
  <c r="V5" i="40"/>
  <c r="W5" i="40"/>
  <c r="X5" i="40"/>
  <c r="Y5" i="40"/>
  <c r="Z5" i="40"/>
  <c r="AA5" i="40"/>
  <c r="AB5" i="40"/>
  <c r="AC5" i="40"/>
  <c r="AD5" i="40"/>
  <c r="AE5" i="40"/>
  <c r="AF5" i="40"/>
  <c r="AG5" i="40"/>
  <c r="AH5" i="40"/>
  <c r="AI5" i="40"/>
  <c r="AJ5" i="40"/>
  <c r="AK5" i="40"/>
  <c r="AL5" i="40"/>
  <c r="AM5" i="40"/>
  <c r="AN5" i="40"/>
  <c r="AO5" i="40"/>
  <c r="AP5" i="40"/>
  <c r="AQ5" i="40"/>
  <c r="AR5" i="40"/>
  <c r="AS5" i="40"/>
  <c r="AT5" i="40"/>
  <c r="AU5" i="40"/>
  <c r="AV5" i="40"/>
  <c r="AW5" i="40"/>
  <c r="AX5" i="40"/>
  <c r="AY5" i="40"/>
  <c r="AZ5" i="40"/>
  <c r="BA5" i="40"/>
  <c r="BB5" i="40"/>
  <c r="BC5" i="40"/>
  <c r="BD5" i="40"/>
  <c r="BE5" i="40"/>
  <c r="BF5" i="40"/>
  <c r="BG5" i="40"/>
  <c r="BH5" i="40"/>
  <c r="BI5" i="40"/>
  <c r="BJ5" i="40"/>
  <c r="BK5" i="40"/>
  <c r="BL5" i="40"/>
  <c r="BM5" i="40"/>
  <c r="BN5" i="40"/>
  <c r="BO5" i="40"/>
  <c r="BP5" i="40"/>
  <c r="BQ5" i="40"/>
  <c r="BR5" i="40"/>
  <c r="BS5" i="40"/>
  <c r="BT5" i="40"/>
  <c r="BU5" i="40"/>
  <c r="BV5" i="40"/>
  <c r="BW5" i="40"/>
  <c r="BX5" i="40"/>
  <c r="BY5" i="40"/>
  <c r="BZ5" i="40"/>
  <c r="CA5" i="40"/>
  <c r="CB5" i="40"/>
  <c r="CC5" i="40"/>
  <c r="CD5" i="40"/>
  <c r="CE5" i="40"/>
  <c r="CF5" i="40"/>
  <c r="CG5" i="40"/>
  <c r="CH5" i="40"/>
  <c r="CI5" i="40"/>
  <c r="CJ5" i="40"/>
  <c r="CK5" i="40"/>
  <c r="CL5" i="40"/>
  <c r="CM5" i="40"/>
  <c r="CN5" i="40"/>
  <c r="CO5" i="40"/>
  <c r="CP5" i="40"/>
  <c r="CQ5" i="40"/>
  <c r="CR5" i="40"/>
  <c r="CS5" i="40"/>
  <c r="CT5" i="40"/>
  <c r="CU5" i="40"/>
  <c r="CV5" i="40"/>
  <c r="CW5" i="40"/>
  <c r="CX5" i="40"/>
  <c r="CY5" i="40"/>
  <c r="CZ5" i="40"/>
  <c r="DA5" i="40"/>
  <c r="C6" i="40"/>
  <c r="D6" i="40"/>
  <c r="E6" i="40"/>
  <c r="F6" i="40"/>
  <c r="G6" i="40"/>
  <c r="H6" i="40"/>
  <c r="I6" i="40"/>
  <c r="J6" i="40"/>
  <c r="K6" i="40"/>
  <c r="L6" i="40"/>
  <c r="M6" i="40"/>
  <c r="N6" i="40"/>
  <c r="O6" i="40"/>
  <c r="P6" i="40"/>
  <c r="Q6" i="40"/>
  <c r="R6" i="40"/>
  <c r="S6" i="40"/>
  <c r="T6" i="40"/>
  <c r="U6" i="40"/>
  <c r="V6" i="40"/>
  <c r="W6" i="40"/>
  <c r="X6" i="40"/>
  <c r="Y6" i="40"/>
  <c r="Z6" i="40"/>
  <c r="AA6" i="40"/>
  <c r="AB6" i="40"/>
  <c r="AC6" i="40"/>
  <c r="AD6" i="40"/>
  <c r="AE6" i="40"/>
  <c r="AF6" i="40"/>
  <c r="AG6" i="40"/>
  <c r="AH6" i="40"/>
  <c r="AI6" i="40"/>
  <c r="AJ6" i="40"/>
  <c r="AK6" i="40"/>
  <c r="AL6" i="40"/>
  <c r="AM6" i="40"/>
  <c r="AN6" i="40"/>
  <c r="AO6" i="40"/>
  <c r="AP6" i="40"/>
  <c r="AQ6" i="40"/>
  <c r="AR6" i="40"/>
  <c r="AS6" i="40"/>
  <c r="AT6" i="40"/>
  <c r="AU6" i="40"/>
  <c r="AV6" i="40"/>
  <c r="AW6" i="40"/>
  <c r="AX6" i="40"/>
  <c r="AY6" i="40"/>
  <c r="AZ6" i="40"/>
  <c r="BA6" i="40"/>
  <c r="BB6" i="40"/>
  <c r="BC6" i="40"/>
  <c r="BD6" i="40"/>
  <c r="BE6" i="40"/>
  <c r="BF6" i="40"/>
  <c r="BG6" i="40"/>
  <c r="BH6" i="40"/>
  <c r="BI6" i="40"/>
  <c r="BJ6" i="40"/>
  <c r="BK6" i="40"/>
  <c r="BL6" i="40"/>
  <c r="BM6" i="40"/>
  <c r="BN6" i="40"/>
  <c r="BO6" i="40"/>
  <c r="BP6" i="40"/>
  <c r="BQ6" i="40"/>
  <c r="BR6" i="40"/>
  <c r="BS6" i="40"/>
  <c r="BT6" i="40"/>
  <c r="BU6" i="40"/>
  <c r="BV6" i="40"/>
  <c r="BW6" i="40"/>
  <c r="BX6" i="40"/>
  <c r="BY6" i="40"/>
  <c r="BZ6" i="40"/>
  <c r="CA6" i="40"/>
  <c r="CB6" i="40"/>
  <c r="CC6" i="40"/>
  <c r="CD6" i="40"/>
  <c r="CE6" i="40"/>
  <c r="CF6" i="40"/>
  <c r="CG6" i="40"/>
  <c r="CH6" i="40"/>
  <c r="CI6" i="40"/>
  <c r="CJ6" i="40"/>
  <c r="CK6" i="40"/>
  <c r="CL6" i="40"/>
  <c r="CM6" i="40"/>
  <c r="CN6" i="40"/>
  <c r="CO6" i="40"/>
  <c r="CP6" i="40"/>
  <c r="CQ6" i="40"/>
  <c r="CR6" i="40"/>
  <c r="CS6" i="40"/>
  <c r="CT6" i="40"/>
  <c r="CU6" i="40"/>
  <c r="CV6" i="40"/>
  <c r="CW6" i="40"/>
  <c r="CX6" i="40"/>
  <c r="CY6" i="40"/>
  <c r="CZ6" i="40"/>
  <c r="DA6" i="40"/>
  <c r="C7" i="40"/>
  <c r="D7" i="40"/>
  <c r="E7" i="40"/>
  <c r="F7" i="40"/>
  <c r="G7" i="40"/>
  <c r="H7" i="40"/>
  <c r="I7" i="40"/>
  <c r="J7" i="40"/>
  <c r="K7" i="40"/>
  <c r="L7" i="40"/>
  <c r="M7" i="40"/>
  <c r="N7" i="40"/>
  <c r="O7" i="40"/>
  <c r="P7" i="40"/>
  <c r="Q7" i="40"/>
  <c r="R7" i="40"/>
  <c r="S7" i="40"/>
  <c r="T7" i="40"/>
  <c r="U7" i="40"/>
  <c r="V7" i="40"/>
  <c r="W7" i="40"/>
  <c r="X7" i="40"/>
  <c r="Y7" i="40"/>
  <c r="Z7" i="40"/>
  <c r="AA7" i="40"/>
  <c r="AB7" i="40"/>
  <c r="AC7" i="40"/>
  <c r="AD7" i="40"/>
  <c r="AE7" i="40"/>
  <c r="AF7" i="40"/>
  <c r="AG7" i="40"/>
  <c r="AH7" i="40"/>
  <c r="AI7" i="40"/>
  <c r="AJ7" i="40"/>
  <c r="AK7" i="40"/>
  <c r="AL7" i="40"/>
  <c r="AM7" i="40"/>
  <c r="AN7" i="40"/>
  <c r="AO7" i="40"/>
  <c r="AP7" i="40"/>
  <c r="AQ7" i="40"/>
  <c r="AR7" i="40"/>
  <c r="AS7" i="40"/>
  <c r="AT7" i="40"/>
  <c r="AU7" i="40"/>
  <c r="AV7" i="40"/>
  <c r="AW7" i="40"/>
  <c r="AX7" i="40"/>
  <c r="AY7" i="40"/>
  <c r="AZ7" i="40"/>
  <c r="BA7" i="40"/>
  <c r="BB7" i="40"/>
  <c r="BC7" i="40"/>
  <c r="BD7" i="40"/>
  <c r="BE7" i="40"/>
  <c r="BF7" i="40"/>
  <c r="BG7" i="40"/>
  <c r="BH7" i="40"/>
  <c r="BI7" i="40"/>
  <c r="BJ7" i="40"/>
  <c r="BK7" i="40"/>
  <c r="BL7" i="40"/>
  <c r="BM7" i="40"/>
  <c r="BN7" i="40"/>
  <c r="BO7" i="40"/>
  <c r="BP7" i="40"/>
  <c r="BQ7" i="40"/>
  <c r="BR7" i="40"/>
  <c r="BS7" i="40"/>
  <c r="BT7" i="40"/>
  <c r="BU7" i="40"/>
  <c r="BV7" i="40"/>
  <c r="BW7" i="40"/>
  <c r="BX7" i="40"/>
  <c r="BY7" i="40"/>
  <c r="BZ7" i="40"/>
  <c r="CA7" i="40"/>
  <c r="CB7" i="40"/>
  <c r="CC7" i="40"/>
  <c r="CD7" i="40"/>
  <c r="CE7" i="40"/>
  <c r="CF7" i="40"/>
  <c r="CG7" i="40"/>
  <c r="CH7" i="40"/>
  <c r="CI7" i="40"/>
  <c r="CJ7" i="40"/>
  <c r="CK7" i="40"/>
  <c r="CL7" i="40"/>
  <c r="CM7" i="40"/>
  <c r="CN7" i="40"/>
  <c r="CO7" i="40"/>
  <c r="CP7" i="40"/>
  <c r="CQ7" i="40"/>
  <c r="CR7" i="40"/>
  <c r="CS7" i="40"/>
  <c r="CT7" i="40"/>
  <c r="CU7" i="40"/>
  <c r="CV7" i="40"/>
  <c r="CW7" i="40"/>
  <c r="CX7" i="40"/>
  <c r="CY7" i="40"/>
  <c r="CZ7" i="40"/>
  <c r="DA7" i="40"/>
  <c r="C8" i="40"/>
  <c r="D8" i="40"/>
  <c r="E8" i="40"/>
  <c r="F8" i="40"/>
  <c r="G8" i="40"/>
  <c r="H8" i="40"/>
  <c r="I8" i="40"/>
  <c r="J8" i="40"/>
  <c r="K8" i="40"/>
  <c r="L8" i="40"/>
  <c r="M8" i="40"/>
  <c r="N8" i="40"/>
  <c r="O8" i="40"/>
  <c r="P8" i="40"/>
  <c r="Q8" i="40"/>
  <c r="R8" i="40"/>
  <c r="S8" i="40"/>
  <c r="T8" i="40"/>
  <c r="U8" i="40"/>
  <c r="V8" i="40"/>
  <c r="W8" i="40"/>
  <c r="X8" i="40"/>
  <c r="Y8" i="40"/>
  <c r="Z8" i="40"/>
  <c r="AA8" i="40"/>
  <c r="AB8" i="40"/>
  <c r="AC8" i="40"/>
  <c r="AD8" i="40"/>
  <c r="AE8" i="40"/>
  <c r="AF8" i="40"/>
  <c r="AG8" i="40"/>
  <c r="AH8" i="40"/>
  <c r="AI8" i="40"/>
  <c r="AJ8" i="40"/>
  <c r="AK8" i="40"/>
  <c r="AL8" i="40"/>
  <c r="AM8" i="40"/>
  <c r="AN8" i="40"/>
  <c r="AO8" i="40"/>
  <c r="AP8" i="40"/>
  <c r="AQ8" i="40"/>
  <c r="AR8" i="40"/>
  <c r="AS8" i="40"/>
  <c r="AT8" i="40"/>
  <c r="AU8" i="40"/>
  <c r="AV8" i="40"/>
  <c r="AW8" i="40"/>
  <c r="AX8" i="40"/>
  <c r="AY8" i="40"/>
  <c r="AZ8" i="40"/>
  <c r="BA8" i="40"/>
  <c r="BB8" i="40"/>
  <c r="BC8" i="40"/>
  <c r="BD8" i="40"/>
  <c r="BE8" i="40"/>
  <c r="BF8" i="40"/>
  <c r="BG8" i="40"/>
  <c r="BH8" i="40"/>
  <c r="BI8" i="40"/>
  <c r="BJ8" i="40"/>
  <c r="BK8" i="40"/>
  <c r="BL8" i="40"/>
  <c r="BM8" i="40"/>
  <c r="BN8" i="40"/>
  <c r="BO8" i="40"/>
  <c r="BP8" i="40"/>
  <c r="BQ8" i="40"/>
  <c r="BR8" i="40"/>
  <c r="BS8" i="40"/>
  <c r="BT8" i="40"/>
  <c r="BU8" i="40"/>
  <c r="BV8" i="40"/>
  <c r="BW8" i="40"/>
  <c r="BX8" i="40"/>
  <c r="BY8" i="40"/>
  <c r="BZ8" i="40"/>
  <c r="CA8" i="40"/>
  <c r="CB8" i="40"/>
  <c r="CC8" i="40"/>
  <c r="CD8" i="40"/>
  <c r="CE8" i="40"/>
  <c r="CF8" i="40"/>
  <c r="CG8" i="40"/>
  <c r="CH8" i="40"/>
  <c r="CI8" i="40"/>
  <c r="CJ8" i="40"/>
  <c r="CK8" i="40"/>
  <c r="CL8" i="40"/>
  <c r="CM8" i="40"/>
  <c r="CN8" i="40"/>
  <c r="CO8" i="40"/>
  <c r="CP8" i="40"/>
  <c r="CQ8" i="40"/>
  <c r="CR8" i="40"/>
  <c r="CS8" i="40"/>
  <c r="CT8" i="40"/>
  <c r="CU8" i="40"/>
  <c r="CV8" i="40"/>
  <c r="CW8" i="40"/>
  <c r="CX8" i="40"/>
  <c r="CY8" i="40"/>
  <c r="CZ8" i="40"/>
  <c r="DA8" i="40"/>
  <c r="C9" i="40"/>
  <c r="D9" i="40"/>
  <c r="E9" i="40"/>
  <c r="F9" i="40"/>
  <c r="G9" i="40"/>
  <c r="H9" i="40"/>
  <c r="I9" i="40"/>
  <c r="J9" i="40"/>
  <c r="K9" i="40"/>
  <c r="L9" i="40"/>
  <c r="M9" i="40"/>
  <c r="N9" i="40"/>
  <c r="O9" i="40"/>
  <c r="P9" i="40"/>
  <c r="Q9" i="40"/>
  <c r="R9" i="40"/>
  <c r="S9" i="40"/>
  <c r="T9" i="40"/>
  <c r="U9" i="40"/>
  <c r="V9" i="40"/>
  <c r="W9" i="40"/>
  <c r="X9" i="40"/>
  <c r="Y9" i="40"/>
  <c r="Z9" i="40"/>
  <c r="AA9" i="40"/>
  <c r="AB9" i="40"/>
  <c r="AC9" i="40"/>
  <c r="AD9" i="40"/>
  <c r="AE9" i="40"/>
  <c r="AF9" i="40"/>
  <c r="AG9" i="40"/>
  <c r="AH9" i="40"/>
  <c r="AI9" i="40"/>
  <c r="AJ9" i="40"/>
  <c r="AK9" i="40"/>
  <c r="AL9" i="40"/>
  <c r="AM9" i="40"/>
  <c r="AN9" i="40"/>
  <c r="AO9" i="40"/>
  <c r="AP9" i="40"/>
  <c r="AQ9" i="40"/>
  <c r="AR9" i="40"/>
  <c r="AS9" i="40"/>
  <c r="AT9" i="40"/>
  <c r="AU9" i="40"/>
  <c r="AV9" i="40"/>
  <c r="AW9" i="40"/>
  <c r="AX9" i="40"/>
  <c r="AY9" i="40"/>
  <c r="AZ9" i="40"/>
  <c r="BA9" i="40"/>
  <c r="BB9" i="40"/>
  <c r="BC9" i="40"/>
  <c r="BD9" i="40"/>
  <c r="BE9" i="40"/>
  <c r="BF9" i="40"/>
  <c r="BG9" i="40"/>
  <c r="BH9" i="40"/>
  <c r="BI9" i="40"/>
  <c r="BJ9" i="40"/>
  <c r="BK9" i="40"/>
  <c r="BL9" i="40"/>
  <c r="BM9" i="40"/>
  <c r="BN9" i="40"/>
  <c r="BO9" i="40"/>
  <c r="BP9" i="40"/>
  <c r="BQ9" i="40"/>
  <c r="BR9" i="40"/>
  <c r="BS9" i="40"/>
  <c r="BT9" i="40"/>
  <c r="BU9" i="40"/>
  <c r="BV9" i="40"/>
  <c r="BW9" i="40"/>
  <c r="BX9" i="40"/>
  <c r="BY9" i="40"/>
  <c r="BZ9" i="40"/>
  <c r="CA9" i="40"/>
  <c r="CB9" i="40"/>
  <c r="CC9" i="40"/>
  <c r="CD9" i="40"/>
  <c r="CE9" i="40"/>
  <c r="CF9" i="40"/>
  <c r="CG9" i="40"/>
  <c r="CH9" i="40"/>
  <c r="CI9" i="40"/>
  <c r="CJ9" i="40"/>
  <c r="CK9" i="40"/>
  <c r="CL9" i="40"/>
  <c r="CM9" i="40"/>
  <c r="CN9" i="40"/>
  <c r="CO9" i="40"/>
  <c r="CP9" i="40"/>
  <c r="CQ9" i="40"/>
  <c r="CR9" i="40"/>
  <c r="CS9" i="40"/>
  <c r="CT9" i="40"/>
  <c r="CU9" i="40"/>
  <c r="CV9" i="40"/>
  <c r="CW9" i="40"/>
  <c r="CX9" i="40"/>
  <c r="CY9" i="40"/>
  <c r="CZ9" i="40"/>
  <c r="DA9" i="40"/>
  <c r="C10" i="40"/>
  <c r="D10" i="40"/>
  <c r="E10" i="40"/>
  <c r="F10" i="40"/>
  <c r="G10" i="40"/>
  <c r="H10" i="40"/>
  <c r="I10" i="40"/>
  <c r="J10" i="40"/>
  <c r="K10" i="40"/>
  <c r="L10" i="40"/>
  <c r="M10" i="40"/>
  <c r="N10" i="40"/>
  <c r="O10" i="40"/>
  <c r="P10" i="40"/>
  <c r="Q10" i="40"/>
  <c r="R10" i="40"/>
  <c r="S10" i="40"/>
  <c r="T10" i="40"/>
  <c r="U10" i="40"/>
  <c r="V10" i="40"/>
  <c r="W10" i="40"/>
  <c r="X10" i="40"/>
  <c r="Y10" i="40"/>
  <c r="Z10" i="40"/>
  <c r="AA10" i="40"/>
  <c r="AB10" i="40"/>
  <c r="AC10" i="40"/>
  <c r="AD10" i="40"/>
  <c r="AE10" i="40"/>
  <c r="AF10" i="40"/>
  <c r="AG10" i="40"/>
  <c r="AH10" i="40"/>
  <c r="AI10" i="40"/>
  <c r="AJ10" i="40"/>
  <c r="AK10" i="40"/>
  <c r="AL10" i="40"/>
  <c r="AM10" i="40"/>
  <c r="AN10" i="40"/>
  <c r="AO10" i="40"/>
  <c r="AP10" i="40"/>
  <c r="AQ10" i="40"/>
  <c r="AR10" i="40"/>
  <c r="AS10" i="40"/>
  <c r="AT10" i="40"/>
  <c r="AU10" i="40"/>
  <c r="AV10" i="40"/>
  <c r="AW10" i="40"/>
  <c r="AX10" i="40"/>
  <c r="AY10" i="40"/>
  <c r="AZ10" i="40"/>
  <c r="BA10" i="40"/>
  <c r="BB10" i="40"/>
  <c r="BC10" i="40"/>
  <c r="BD10" i="40"/>
  <c r="BE10" i="40"/>
  <c r="BF10" i="40"/>
  <c r="BG10" i="40"/>
  <c r="BH10" i="40"/>
  <c r="BI10" i="40"/>
  <c r="BJ10" i="40"/>
  <c r="BK10" i="40"/>
  <c r="BL10" i="40"/>
  <c r="BM10" i="40"/>
  <c r="BN10" i="40"/>
  <c r="BO10" i="40"/>
  <c r="BP10" i="40"/>
  <c r="BQ10" i="40"/>
  <c r="BR10" i="40"/>
  <c r="BS10" i="40"/>
  <c r="BT10" i="40"/>
  <c r="BU10" i="40"/>
  <c r="BV10" i="40"/>
  <c r="BW10" i="40"/>
  <c r="BX10" i="40"/>
  <c r="BY10" i="40"/>
  <c r="BZ10" i="40"/>
  <c r="CA10" i="40"/>
  <c r="CB10" i="40"/>
  <c r="CC10" i="40"/>
  <c r="CD10" i="40"/>
  <c r="CE10" i="40"/>
  <c r="CF10" i="40"/>
  <c r="CG10" i="40"/>
  <c r="CH10" i="40"/>
  <c r="CI10" i="40"/>
  <c r="CJ10" i="40"/>
  <c r="CK10" i="40"/>
  <c r="CL10" i="40"/>
  <c r="CM10" i="40"/>
  <c r="CN10" i="40"/>
  <c r="CO10" i="40"/>
  <c r="CP10" i="40"/>
  <c r="CQ10" i="40"/>
  <c r="CR10" i="40"/>
  <c r="CS10" i="40"/>
  <c r="CT10" i="40"/>
  <c r="CU10" i="40"/>
  <c r="CV10" i="40"/>
  <c r="CW10" i="40"/>
  <c r="CX10" i="40"/>
  <c r="CY10" i="40"/>
  <c r="CZ10" i="40"/>
  <c r="DA10" i="40"/>
  <c r="C11" i="40"/>
  <c r="D11" i="40"/>
  <c r="E11" i="40"/>
  <c r="F11" i="40"/>
  <c r="G11" i="40"/>
  <c r="H11" i="40"/>
  <c r="I11" i="40"/>
  <c r="J11" i="40"/>
  <c r="K11" i="40"/>
  <c r="L11" i="40"/>
  <c r="M11" i="40"/>
  <c r="N11" i="40"/>
  <c r="O11" i="40"/>
  <c r="P11" i="40"/>
  <c r="Q11" i="40"/>
  <c r="R11" i="40"/>
  <c r="S11" i="40"/>
  <c r="T11" i="40"/>
  <c r="U11" i="40"/>
  <c r="V11" i="40"/>
  <c r="W11" i="40"/>
  <c r="X11" i="40"/>
  <c r="Y11" i="40"/>
  <c r="Z11" i="40"/>
  <c r="AA11" i="40"/>
  <c r="AB11" i="40"/>
  <c r="AC11" i="40"/>
  <c r="AD11" i="40"/>
  <c r="AE11" i="40"/>
  <c r="AF11" i="40"/>
  <c r="AG11" i="40"/>
  <c r="AH11" i="40"/>
  <c r="AI11" i="40"/>
  <c r="AJ11" i="40"/>
  <c r="AK11" i="40"/>
  <c r="AL11" i="40"/>
  <c r="AM11" i="40"/>
  <c r="AN11" i="40"/>
  <c r="AO11" i="40"/>
  <c r="AP11" i="40"/>
  <c r="AQ11" i="40"/>
  <c r="AR11" i="40"/>
  <c r="AS11" i="40"/>
  <c r="AT11" i="40"/>
  <c r="AU11" i="40"/>
  <c r="AV11" i="40"/>
  <c r="AW11" i="40"/>
  <c r="AX11" i="40"/>
  <c r="AY11" i="40"/>
  <c r="AZ11" i="40"/>
  <c r="BA11" i="40"/>
  <c r="BB11" i="40"/>
  <c r="BC11" i="40"/>
  <c r="BD11" i="40"/>
  <c r="BE11" i="40"/>
  <c r="BF11" i="40"/>
  <c r="BG11" i="40"/>
  <c r="BH11" i="40"/>
  <c r="BI11" i="40"/>
  <c r="BJ11" i="40"/>
  <c r="BK11" i="40"/>
  <c r="BL11" i="40"/>
  <c r="BM11" i="40"/>
  <c r="BN11" i="40"/>
  <c r="BO11" i="40"/>
  <c r="BP11" i="40"/>
  <c r="BQ11" i="40"/>
  <c r="BR11" i="40"/>
  <c r="BS11" i="40"/>
  <c r="BT11" i="40"/>
  <c r="BU11" i="40"/>
  <c r="BV11" i="40"/>
  <c r="BW11" i="40"/>
  <c r="BX11" i="40"/>
  <c r="BY11" i="40"/>
  <c r="BZ11" i="40"/>
  <c r="CA11" i="40"/>
  <c r="CB11" i="40"/>
  <c r="CC11" i="40"/>
  <c r="CD11" i="40"/>
  <c r="CE11" i="40"/>
  <c r="CF11" i="40"/>
  <c r="CG11" i="40"/>
  <c r="CH11" i="40"/>
  <c r="CI11" i="40"/>
  <c r="CJ11" i="40"/>
  <c r="CK11" i="40"/>
  <c r="CL11" i="40"/>
  <c r="CM11" i="40"/>
  <c r="CN11" i="40"/>
  <c r="CO11" i="40"/>
  <c r="CP11" i="40"/>
  <c r="CQ11" i="40"/>
  <c r="CR11" i="40"/>
  <c r="CS11" i="40"/>
  <c r="CT11" i="40"/>
  <c r="CU11" i="40"/>
  <c r="CV11" i="40"/>
  <c r="CW11" i="40"/>
  <c r="CX11" i="40"/>
  <c r="CY11" i="40"/>
  <c r="CZ11" i="40"/>
  <c r="DA11" i="40"/>
  <c r="C12" i="40"/>
  <c r="D12" i="40"/>
  <c r="E12" i="40"/>
  <c r="F12" i="40"/>
  <c r="G12" i="40"/>
  <c r="H12" i="40"/>
  <c r="I12" i="40"/>
  <c r="J12" i="40"/>
  <c r="K12" i="40"/>
  <c r="L12" i="40"/>
  <c r="M12" i="40"/>
  <c r="N12" i="40"/>
  <c r="O12" i="40"/>
  <c r="P12" i="40"/>
  <c r="Q12" i="40"/>
  <c r="R12" i="40"/>
  <c r="S12" i="40"/>
  <c r="T12" i="40"/>
  <c r="U12" i="40"/>
  <c r="V12" i="40"/>
  <c r="W12" i="40"/>
  <c r="X12" i="40"/>
  <c r="Y12" i="40"/>
  <c r="Z12" i="40"/>
  <c r="AA12" i="40"/>
  <c r="AB12" i="40"/>
  <c r="AC12" i="40"/>
  <c r="AD12" i="40"/>
  <c r="AE12" i="40"/>
  <c r="AF12" i="40"/>
  <c r="AG12" i="40"/>
  <c r="AH12" i="40"/>
  <c r="AI12" i="40"/>
  <c r="AJ12" i="40"/>
  <c r="AK12" i="40"/>
  <c r="AL12" i="40"/>
  <c r="AM12" i="40"/>
  <c r="AN12" i="40"/>
  <c r="AO12" i="40"/>
  <c r="AP12" i="40"/>
  <c r="AQ12" i="40"/>
  <c r="AR12" i="40"/>
  <c r="AS12" i="40"/>
  <c r="AT12" i="40"/>
  <c r="AU12" i="40"/>
  <c r="AV12" i="40"/>
  <c r="AW12" i="40"/>
  <c r="AX12" i="40"/>
  <c r="AY12" i="40"/>
  <c r="AZ12" i="40"/>
  <c r="BA12" i="40"/>
  <c r="BB12" i="40"/>
  <c r="BC12" i="40"/>
  <c r="BD12" i="40"/>
  <c r="BE12" i="40"/>
  <c r="BF12" i="40"/>
  <c r="BG12" i="40"/>
  <c r="BH12" i="40"/>
  <c r="BI12" i="40"/>
  <c r="BJ12" i="40"/>
  <c r="BK12" i="40"/>
  <c r="BL12" i="40"/>
  <c r="BM12" i="40"/>
  <c r="BN12" i="40"/>
  <c r="BO12" i="40"/>
  <c r="BP12" i="40"/>
  <c r="BQ12" i="40"/>
  <c r="BR12" i="40"/>
  <c r="BS12" i="40"/>
  <c r="BT12" i="40"/>
  <c r="BU12" i="40"/>
  <c r="BV12" i="40"/>
  <c r="BW12" i="40"/>
  <c r="BX12" i="40"/>
  <c r="BY12" i="40"/>
  <c r="BZ12" i="40"/>
  <c r="CA12" i="40"/>
  <c r="CB12" i="40"/>
  <c r="CC12" i="40"/>
  <c r="CD12" i="40"/>
  <c r="CE12" i="40"/>
  <c r="CF12" i="40"/>
  <c r="CG12" i="40"/>
  <c r="CH12" i="40"/>
  <c r="CI12" i="40"/>
  <c r="CJ12" i="40"/>
  <c r="CK12" i="40"/>
  <c r="CL12" i="40"/>
  <c r="CM12" i="40"/>
  <c r="CN12" i="40"/>
  <c r="CO12" i="40"/>
  <c r="CP12" i="40"/>
  <c r="CQ12" i="40"/>
  <c r="CR12" i="40"/>
  <c r="CS12" i="40"/>
  <c r="CT12" i="40"/>
  <c r="CU12" i="40"/>
  <c r="CV12" i="40"/>
  <c r="CW12" i="40"/>
  <c r="CX12" i="40"/>
  <c r="CY12" i="40"/>
  <c r="CZ12" i="40"/>
  <c r="DA12" i="40"/>
  <c r="C13" i="40"/>
  <c r="D13" i="40"/>
  <c r="E13" i="40"/>
  <c r="F13" i="40"/>
  <c r="G13" i="40"/>
  <c r="H13" i="40"/>
  <c r="I13" i="40"/>
  <c r="J13" i="40"/>
  <c r="K13" i="40"/>
  <c r="L13" i="40"/>
  <c r="M13" i="40"/>
  <c r="N13" i="40"/>
  <c r="O13" i="40"/>
  <c r="P13" i="40"/>
  <c r="Q13" i="40"/>
  <c r="R13" i="40"/>
  <c r="S13" i="40"/>
  <c r="T13" i="40"/>
  <c r="U13" i="40"/>
  <c r="V13" i="40"/>
  <c r="W13" i="40"/>
  <c r="X13" i="40"/>
  <c r="Y13" i="40"/>
  <c r="Z13" i="40"/>
  <c r="AA13" i="40"/>
  <c r="AB13" i="40"/>
  <c r="AC13" i="40"/>
  <c r="AD13" i="40"/>
  <c r="AE13" i="40"/>
  <c r="AF13" i="40"/>
  <c r="AG13" i="40"/>
  <c r="AH13" i="40"/>
  <c r="AI13" i="40"/>
  <c r="AJ13" i="40"/>
  <c r="AK13" i="40"/>
  <c r="AL13" i="40"/>
  <c r="AM13" i="40"/>
  <c r="AN13" i="40"/>
  <c r="AO13" i="40"/>
  <c r="AP13" i="40"/>
  <c r="AQ13" i="40"/>
  <c r="AR13" i="40"/>
  <c r="AS13" i="40"/>
  <c r="AT13" i="40"/>
  <c r="AU13" i="40"/>
  <c r="AV13" i="40"/>
  <c r="AW13" i="40"/>
  <c r="AX13" i="40"/>
  <c r="AY13" i="40"/>
  <c r="AZ13" i="40"/>
  <c r="BA13" i="40"/>
  <c r="BB13" i="40"/>
  <c r="BC13" i="40"/>
  <c r="BD13" i="40"/>
  <c r="BE13" i="40"/>
  <c r="BF13" i="40"/>
  <c r="BG13" i="40"/>
  <c r="BH13" i="40"/>
  <c r="BI13" i="40"/>
  <c r="BJ13" i="40"/>
  <c r="BK13" i="40"/>
  <c r="BL13" i="40"/>
  <c r="BM13" i="40"/>
  <c r="BN13" i="40"/>
  <c r="BO13" i="40"/>
  <c r="BP13" i="40"/>
  <c r="BQ13" i="40"/>
  <c r="BR13" i="40"/>
  <c r="BS13" i="40"/>
  <c r="BT13" i="40"/>
  <c r="BU13" i="40"/>
  <c r="BV13" i="40"/>
  <c r="BW13" i="40"/>
  <c r="BX13" i="40"/>
  <c r="BY13" i="40"/>
  <c r="BZ13" i="40"/>
  <c r="CA13" i="40"/>
  <c r="CB13" i="40"/>
  <c r="CC13" i="40"/>
  <c r="CD13" i="40"/>
  <c r="CE13" i="40"/>
  <c r="CF13" i="40"/>
  <c r="CG13" i="40"/>
  <c r="CH13" i="40"/>
  <c r="CI13" i="40"/>
  <c r="CJ13" i="40"/>
  <c r="CK13" i="40"/>
  <c r="CL13" i="40"/>
  <c r="CM13" i="40"/>
  <c r="CN13" i="40"/>
  <c r="CO13" i="40"/>
  <c r="CP13" i="40"/>
  <c r="CQ13" i="40"/>
  <c r="CR13" i="40"/>
  <c r="CS13" i="40"/>
  <c r="CT13" i="40"/>
  <c r="CU13" i="40"/>
  <c r="CV13" i="40"/>
  <c r="CW13" i="40"/>
  <c r="CX13" i="40"/>
  <c r="CY13" i="40"/>
  <c r="CZ13" i="40"/>
  <c r="DA13" i="40"/>
  <c r="C14" i="40"/>
  <c r="D14" i="40"/>
  <c r="E14" i="40"/>
  <c r="F14" i="40"/>
  <c r="G14" i="40"/>
  <c r="H14" i="40"/>
  <c r="I14" i="40"/>
  <c r="J14" i="40"/>
  <c r="K14" i="40"/>
  <c r="L14" i="40"/>
  <c r="M14" i="40"/>
  <c r="N14" i="40"/>
  <c r="O14" i="40"/>
  <c r="P14" i="40"/>
  <c r="Q14" i="40"/>
  <c r="R14" i="40"/>
  <c r="S14" i="40"/>
  <c r="T14" i="40"/>
  <c r="U14" i="40"/>
  <c r="V14" i="40"/>
  <c r="W14" i="40"/>
  <c r="X14" i="40"/>
  <c r="Y14" i="40"/>
  <c r="Z14" i="40"/>
  <c r="AA14" i="40"/>
  <c r="AB14" i="40"/>
  <c r="AC14" i="40"/>
  <c r="AD14" i="40"/>
  <c r="AE14" i="40"/>
  <c r="AF14" i="40"/>
  <c r="AG14" i="40"/>
  <c r="AH14" i="40"/>
  <c r="AI14" i="40"/>
  <c r="AJ14" i="40"/>
  <c r="AK14" i="40"/>
  <c r="AL14" i="40"/>
  <c r="AM14" i="40"/>
  <c r="AN14" i="40"/>
  <c r="AO14" i="40"/>
  <c r="AP14" i="40"/>
  <c r="AQ14" i="40"/>
  <c r="AR14" i="40"/>
  <c r="AS14" i="40"/>
  <c r="AT14" i="40"/>
  <c r="AU14" i="40"/>
  <c r="AV14" i="40"/>
  <c r="AW14" i="40"/>
  <c r="AX14" i="40"/>
  <c r="AY14" i="40"/>
  <c r="AZ14" i="40"/>
  <c r="BA14" i="40"/>
  <c r="BB14" i="40"/>
  <c r="BC14" i="40"/>
  <c r="BD14" i="40"/>
  <c r="BE14" i="40"/>
  <c r="BF14" i="40"/>
  <c r="BG14" i="40"/>
  <c r="BH14" i="40"/>
  <c r="BI14" i="40"/>
  <c r="BJ14" i="40"/>
  <c r="BK14" i="40"/>
  <c r="BL14" i="40"/>
  <c r="BM14" i="40"/>
  <c r="BN14" i="40"/>
  <c r="BO14" i="40"/>
  <c r="BP14" i="40"/>
  <c r="BQ14" i="40"/>
  <c r="BR14" i="40"/>
  <c r="BS14" i="40"/>
  <c r="BT14" i="40"/>
  <c r="BU14" i="40"/>
  <c r="BV14" i="40"/>
  <c r="BW14" i="40"/>
  <c r="BX14" i="40"/>
  <c r="BY14" i="40"/>
  <c r="BZ14" i="40"/>
  <c r="CA14" i="40"/>
  <c r="CB14" i="40"/>
  <c r="CC14" i="40"/>
  <c r="CD14" i="40"/>
  <c r="CE14" i="40"/>
  <c r="CF14" i="40"/>
  <c r="CG14" i="40"/>
  <c r="CH14" i="40"/>
  <c r="CI14" i="40"/>
  <c r="CJ14" i="40"/>
  <c r="CK14" i="40"/>
  <c r="CL14" i="40"/>
  <c r="CM14" i="40"/>
  <c r="CN14" i="40"/>
  <c r="CO14" i="40"/>
  <c r="CP14" i="40"/>
  <c r="CQ14" i="40"/>
  <c r="CR14" i="40"/>
  <c r="CS14" i="40"/>
  <c r="CT14" i="40"/>
  <c r="CU14" i="40"/>
  <c r="CV14" i="40"/>
  <c r="CW14" i="40"/>
  <c r="CX14" i="40"/>
  <c r="CY14" i="40"/>
  <c r="CZ14" i="40"/>
  <c r="DA14" i="40"/>
  <c r="C15" i="40"/>
  <c r="D15" i="40"/>
  <c r="E15" i="40"/>
  <c r="F15" i="40"/>
  <c r="G15" i="40"/>
  <c r="H15" i="40"/>
  <c r="I15" i="40"/>
  <c r="J15" i="40"/>
  <c r="K15" i="40"/>
  <c r="L15" i="40"/>
  <c r="M15" i="40"/>
  <c r="N15" i="40"/>
  <c r="O15" i="40"/>
  <c r="P15" i="40"/>
  <c r="Q15" i="40"/>
  <c r="R15" i="40"/>
  <c r="S15" i="40"/>
  <c r="T15" i="40"/>
  <c r="U15" i="40"/>
  <c r="V15" i="40"/>
  <c r="W15" i="40"/>
  <c r="X15" i="40"/>
  <c r="Y15" i="40"/>
  <c r="Z15" i="40"/>
  <c r="AA15" i="40"/>
  <c r="AB15" i="40"/>
  <c r="AC15" i="40"/>
  <c r="AD15" i="40"/>
  <c r="AE15" i="40"/>
  <c r="AF15" i="40"/>
  <c r="AG15" i="40"/>
  <c r="AH15" i="40"/>
  <c r="AI15" i="40"/>
  <c r="AJ15" i="40"/>
  <c r="AK15" i="40"/>
  <c r="AL15" i="40"/>
  <c r="AM15" i="40"/>
  <c r="AN15" i="40"/>
  <c r="AO15" i="40"/>
  <c r="AP15" i="40"/>
  <c r="AQ15" i="40"/>
  <c r="AR15" i="40"/>
  <c r="AS15" i="40"/>
  <c r="AT15" i="40"/>
  <c r="AU15" i="40"/>
  <c r="AV15" i="40"/>
  <c r="AW15" i="40"/>
  <c r="AX15" i="40"/>
  <c r="AY15" i="40"/>
  <c r="AZ15" i="40"/>
  <c r="BA15" i="40"/>
  <c r="BB15" i="40"/>
  <c r="BC15" i="40"/>
  <c r="BD15" i="40"/>
  <c r="BE15" i="40"/>
  <c r="BF15" i="40"/>
  <c r="BG15" i="40"/>
  <c r="BH15" i="40"/>
  <c r="BI15" i="40"/>
  <c r="BJ15" i="40"/>
  <c r="BK15" i="40"/>
  <c r="BL15" i="40"/>
  <c r="BM15" i="40"/>
  <c r="BN15" i="40"/>
  <c r="BO15" i="40"/>
  <c r="BP15" i="40"/>
  <c r="BQ15" i="40"/>
  <c r="BR15" i="40"/>
  <c r="BS15" i="40"/>
  <c r="BT15" i="40"/>
  <c r="BU15" i="40"/>
  <c r="BV15" i="40"/>
  <c r="BW15" i="40"/>
  <c r="BX15" i="40"/>
  <c r="BY15" i="40"/>
  <c r="BZ15" i="40"/>
  <c r="CA15" i="40"/>
  <c r="CB15" i="40"/>
  <c r="CC15" i="40"/>
  <c r="CD15" i="40"/>
  <c r="CE15" i="40"/>
  <c r="CF15" i="40"/>
  <c r="CG15" i="40"/>
  <c r="CH15" i="40"/>
  <c r="CI15" i="40"/>
  <c r="CJ15" i="40"/>
  <c r="CK15" i="40"/>
  <c r="CL15" i="40"/>
  <c r="CM15" i="40"/>
  <c r="CN15" i="40"/>
  <c r="CO15" i="40"/>
  <c r="CP15" i="40"/>
  <c r="CQ15" i="40"/>
  <c r="CR15" i="40"/>
  <c r="CS15" i="40"/>
  <c r="CT15" i="40"/>
  <c r="CU15" i="40"/>
  <c r="CV15" i="40"/>
  <c r="CW15" i="40"/>
  <c r="CX15" i="40"/>
  <c r="CY15" i="40"/>
  <c r="CZ15" i="40"/>
  <c r="DA15" i="40"/>
  <c r="C16" i="40"/>
  <c r="D16" i="40"/>
  <c r="E16" i="40"/>
  <c r="F16" i="40"/>
  <c r="G16" i="40"/>
  <c r="H16" i="40"/>
  <c r="I16" i="40"/>
  <c r="J16" i="40"/>
  <c r="K16" i="40"/>
  <c r="L16" i="40"/>
  <c r="M16" i="40"/>
  <c r="N16" i="40"/>
  <c r="O16" i="40"/>
  <c r="P16" i="40"/>
  <c r="Q16" i="40"/>
  <c r="R16" i="40"/>
  <c r="S16" i="40"/>
  <c r="T16" i="40"/>
  <c r="U16" i="40"/>
  <c r="V16" i="40"/>
  <c r="W16" i="40"/>
  <c r="X16" i="40"/>
  <c r="Y16" i="40"/>
  <c r="Z16" i="40"/>
  <c r="AA16" i="40"/>
  <c r="AB16" i="40"/>
  <c r="AC16" i="40"/>
  <c r="AD16" i="40"/>
  <c r="AE16" i="40"/>
  <c r="AF16" i="40"/>
  <c r="AG16" i="40"/>
  <c r="AH16" i="40"/>
  <c r="AI16" i="40"/>
  <c r="AJ16" i="40"/>
  <c r="AK16" i="40"/>
  <c r="AL16" i="40"/>
  <c r="AM16" i="40"/>
  <c r="AN16" i="40"/>
  <c r="AO16" i="40"/>
  <c r="AP16" i="40"/>
  <c r="AQ16" i="40"/>
  <c r="AR16" i="40"/>
  <c r="AS16" i="40"/>
  <c r="AT16" i="40"/>
  <c r="AU16" i="40"/>
  <c r="AV16" i="40"/>
  <c r="AW16" i="40"/>
  <c r="AX16" i="40"/>
  <c r="AY16" i="40"/>
  <c r="AZ16" i="40"/>
  <c r="BA16" i="40"/>
  <c r="BB16" i="40"/>
  <c r="BC16" i="40"/>
  <c r="BD16" i="40"/>
  <c r="BE16" i="40"/>
  <c r="BF16" i="40"/>
  <c r="BG16" i="40"/>
  <c r="BH16" i="40"/>
  <c r="BI16" i="40"/>
  <c r="BJ16" i="40"/>
  <c r="BK16" i="40"/>
  <c r="BL16" i="40"/>
  <c r="BM16" i="40"/>
  <c r="BN16" i="40"/>
  <c r="BO16" i="40"/>
  <c r="BP16" i="40"/>
  <c r="BQ16" i="40"/>
  <c r="BR16" i="40"/>
  <c r="BS16" i="40"/>
  <c r="BT16" i="40"/>
  <c r="BU16" i="40"/>
  <c r="BV16" i="40"/>
  <c r="BW16" i="40"/>
  <c r="BX16" i="40"/>
  <c r="BY16" i="40"/>
  <c r="BZ16" i="40"/>
  <c r="CA16" i="40"/>
  <c r="CB16" i="40"/>
  <c r="CC16" i="40"/>
  <c r="CD16" i="40"/>
  <c r="CE16" i="40"/>
  <c r="CF16" i="40"/>
  <c r="CG16" i="40"/>
  <c r="CH16" i="40"/>
  <c r="CI16" i="40"/>
  <c r="CJ16" i="40"/>
  <c r="CK16" i="40"/>
  <c r="CL16" i="40"/>
  <c r="CM16" i="40"/>
  <c r="CN16" i="40"/>
  <c r="CO16" i="40"/>
  <c r="CP16" i="40"/>
  <c r="CQ16" i="40"/>
  <c r="CR16" i="40"/>
  <c r="CS16" i="40"/>
  <c r="CT16" i="40"/>
  <c r="CU16" i="40"/>
  <c r="CV16" i="40"/>
  <c r="CW16" i="40"/>
  <c r="CX16" i="40"/>
  <c r="CY16" i="40"/>
  <c r="CZ16" i="40"/>
  <c r="DA16" i="40"/>
  <c r="C17" i="40"/>
  <c r="D17" i="40"/>
  <c r="E17" i="40"/>
  <c r="F17" i="40"/>
  <c r="G17" i="40"/>
  <c r="H17" i="40"/>
  <c r="I17" i="40"/>
  <c r="J17" i="40"/>
  <c r="K17" i="40"/>
  <c r="L17" i="40"/>
  <c r="M17" i="40"/>
  <c r="N17" i="40"/>
  <c r="O17" i="40"/>
  <c r="P17" i="40"/>
  <c r="Q17" i="40"/>
  <c r="R17" i="40"/>
  <c r="S17" i="40"/>
  <c r="T17" i="40"/>
  <c r="U17" i="40"/>
  <c r="V17" i="40"/>
  <c r="W17" i="40"/>
  <c r="X17" i="40"/>
  <c r="Y17" i="40"/>
  <c r="Z17" i="40"/>
  <c r="AA17" i="40"/>
  <c r="AB17" i="40"/>
  <c r="AC17" i="40"/>
  <c r="AD17" i="40"/>
  <c r="AE17" i="40"/>
  <c r="AF17" i="40"/>
  <c r="AG17" i="40"/>
  <c r="AH17" i="40"/>
  <c r="AI17" i="40"/>
  <c r="AJ17" i="40"/>
  <c r="AK17" i="40"/>
  <c r="AL17" i="40"/>
  <c r="AM17" i="40"/>
  <c r="AN17" i="40"/>
  <c r="AO17" i="40"/>
  <c r="AP17" i="40"/>
  <c r="AQ17" i="40"/>
  <c r="AR17" i="40"/>
  <c r="AS17" i="40"/>
  <c r="AT17" i="40"/>
  <c r="AU17" i="40"/>
  <c r="AV17" i="40"/>
  <c r="AW17" i="40"/>
  <c r="AX17" i="40"/>
  <c r="AY17" i="40"/>
  <c r="AZ17" i="40"/>
  <c r="BA17" i="40"/>
  <c r="BB17" i="40"/>
  <c r="BC17" i="40"/>
  <c r="BD17" i="40"/>
  <c r="BE17" i="40"/>
  <c r="BF17" i="40"/>
  <c r="BG17" i="40"/>
  <c r="BH17" i="40"/>
  <c r="BI17" i="40"/>
  <c r="BJ17" i="40"/>
  <c r="BK17" i="40"/>
  <c r="BL17" i="40"/>
  <c r="BM17" i="40"/>
  <c r="BN17" i="40"/>
  <c r="BO17" i="40"/>
  <c r="BP17" i="40"/>
  <c r="BQ17" i="40"/>
  <c r="BR17" i="40"/>
  <c r="BS17" i="40"/>
  <c r="BT17" i="40"/>
  <c r="BU17" i="40"/>
  <c r="BV17" i="40"/>
  <c r="BW17" i="40"/>
  <c r="BX17" i="40"/>
  <c r="BY17" i="40"/>
  <c r="BZ17" i="40"/>
  <c r="CA17" i="40"/>
  <c r="CB17" i="40"/>
  <c r="CC17" i="40"/>
  <c r="CD17" i="40"/>
  <c r="CE17" i="40"/>
  <c r="CF17" i="40"/>
  <c r="CG17" i="40"/>
  <c r="CH17" i="40"/>
  <c r="CI17" i="40"/>
  <c r="CJ17" i="40"/>
  <c r="CK17" i="40"/>
  <c r="CL17" i="40"/>
  <c r="CM17" i="40"/>
  <c r="CN17" i="40"/>
  <c r="CO17" i="40"/>
  <c r="CP17" i="40"/>
  <c r="CQ17" i="40"/>
  <c r="CR17" i="40"/>
  <c r="CS17" i="40"/>
  <c r="CT17" i="40"/>
  <c r="CU17" i="40"/>
  <c r="CV17" i="40"/>
  <c r="CW17" i="40"/>
  <c r="CX17" i="40"/>
  <c r="CY17" i="40"/>
  <c r="CZ17" i="40"/>
  <c r="DA17" i="40"/>
  <c r="C18" i="40"/>
  <c r="D18" i="40"/>
  <c r="E18" i="40"/>
  <c r="F18" i="40"/>
  <c r="G18" i="40"/>
  <c r="H18" i="40"/>
  <c r="I18" i="40"/>
  <c r="J18" i="40"/>
  <c r="K18" i="40"/>
  <c r="L18" i="40"/>
  <c r="M18" i="40"/>
  <c r="N18" i="40"/>
  <c r="O18" i="40"/>
  <c r="P18" i="40"/>
  <c r="Q18" i="40"/>
  <c r="R18" i="40"/>
  <c r="S18" i="40"/>
  <c r="T18" i="40"/>
  <c r="U18" i="40"/>
  <c r="V18" i="40"/>
  <c r="W18" i="40"/>
  <c r="X18" i="40"/>
  <c r="Y18" i="40"/>
  <c r="Z18" i="40"/>
  <c r="AA18" i="40"/>
  <c r="AB18" i="40"/>
  <c r="AC18" i="40"/>
  <c r="AD18" i="40"/>
  <c r="AE18" i="40"/>
  <c r="AF18" i="40"/>
  <c r="AG18" i="40"/>
  <c r="AH18" i="40"/>
  <c r="AI18" i="40"/>
  <c r="AJ18" i="40"/>
  <c r="AK18" i="40"/>
  <c r="AL18" i="40"/>
  <c r="AM18" i="40"/>
  <c r="AN18" i="40"/>
  <c r="AO18" i="40"/>
  <c r="AP18" i="40"/>
  <c r="AQ18" i="40"/>
  <c r="AR18" i="40"/>
  <c r="AS18" i="40"/>
  <c r="AT18" i="40"/>
  <c r="AU18" i="40"/>
  <c r="AV18" i="40"/>
  <c r="AW18" i="40"/>
  <c r="AX18" i="40"/>
  <c r="AY18" i="40"/>
  <c r="AZ18" i="40"/>
  <c r="BA18" i="40"/>
  <c r="BB18" i="40"/>
  <c r="BC18" i="40"/>
  <c r="BD18" i="40"/>
  <c r="BE18" i="40"/>
  <c r="BF18" i="40"/>
  <c r="BG18" i="40"/>
  <c r="BH18" i="40"/>
  <c r="BI18" i="40"/>
  <c r="BJ18" i="40"/>
  <c r="BK18" i="40"/>
  <c r="BL18" i="40"/>
  <c r="BM18" i="40"/>
  <c r="BN18" i="40"/>
  <c r="BO18" i="40"/>
  <c r="BP18" i="40"/>
  <c r="BQ18" i="40"/>
  <c r="BR18" i="40"/>
  <c r="BS18" i="40"/>
  <c r="BT18" i="40"/>
  <c r="BU18" i="40"/>
  <c r="BV18" i="40"/>
  <c r="BW18" i="40"/>
  <c r="BX18" i="40"/>
  <c r="BY18" i="40"/>
  <c r="BZ18" i="40"/>
  <c r="CA18" i="40"/>
  <c r="CB18" i="40"/>
  <c r="CC18" i="40"/>
  <c r="CD18" i="40"/>
  <c r="CE18" i="40"/>
  <c r="CF18" i="40"/>
  <c r="CG18" i="40"/>
  <c r="CH18" i="40"/>
  <c r="CI18" i="40"/>
  <c r="CJ18" i="40"/>
  <c r="CK18" i="40"/>
  <c r="CL18" i="40"/>
  <c r="CM18" i="40"/>
  <c r="CN18" i="40"/>
  <c r="CO18" i="40"/>
  <c r="CP18" i="40"/>
  <c r="CQ18" i="40"/>
  <c r="CR18" i="40"/>
  <c r="CS18" i="40"/>
  <c r="CT18" i="40"/>
  <c r="CU18" i="40"/>
  <c r="CV18" i="40"/>
  <c r="CW18" i="40"/>
  <c r="CX18" i="40"/>
  <c r="CY18" i="40"/>
  <c r="CZ18" i="40"/>
  <c r="DA18" i="40"/>
  <c r="C19" i="40"/>
  <c r="D19" i="40"/>
  <c r="E19" i="40"/>
  <c r="F19" i="40"/>
  <c r="G19" i="40"/>
  <c r="H19" i="40"/>
  <c r="I19" i="40"/>
  <c r="J19" i="40"/>
  <c r="K19" i="40"/>
  <c r="L19" i="40"/>
  <c r="M19" i="40"/>
  <c r="N19" i="40"/>
  <c r="O19" i="40"/>
  <c r="P19" i="40"/>
  <c r="Q19" i="40"/>
  <c r="R19" i="40"/>
  <c r="S19" i="40"/>
  <c r="T19" i="40"/>
  <c r="U19" i="40"/>
  <c r="V19" i="40"/>
  <c r="W19" i="40"/>
  <c r="X19" i="40"/>
  <c r="Y19" i="40"/>
  <c r="Z19" i="40"/>
  <c r="AA19" i="40"/>
  <c r="AB19" i="40"/>
  <c r="AC19" i="40"/>
  <c r="AD19" i="40"/>
  <c r="AE19" i="40"/>
  <c r="AF19" i="40"/>
  <c r="AG19" i="40"/>
  <c r="AH19" i="40"/>
  <c r="AI19" i="40"/>
  <c r="AJ19" i="40"/>
  <c r="AK19" i="40"/>
  <c r="AL19" i="40"/>
  <c r="AM19" i="40"/>
  <c r="AN19" i="40"/>
  <c r="AO19" i="40"/>
  <c r="AP19" i="40"/>
  <c r="AQ19" i="40"/>
  <c r="AR19" i="40"/>
  <c r="AS19" i="40"/>
  <c r="AT19" i="40"/>
  <c r="AU19" i="40"/>
  <c r="AV19" i="40"/>
  <c r="AW19" i="40"/>
  <c r="AX19" i="40"/>
  <c r="AY19" i="40"/>
  <c r="AZ19" i="40"/>
  <c r="BA19" i="40"/>
  <c r="BB19" i="40"/>
  <c r="BC19" i="40"/>
  <c r="BD19" i="40"/>
  <c r="BE19" i="40"/>
  <c r="BF19" i="40"/>
  <c r="BG19" i="40"/>
  <c r="BH19" i="40"/>
  <c r="BI19" i="40"/>
  <c r="BJ19" i="40"/>
  <c r="BK19" i="40"/>
  <c r="BL19" i="40"/>
  <c r="BM19" i="40"/>
  <c r="BN19" i="40"/>
  <c r="BO19" i="40"/>
  <c r="BP19" i="40"/>
  <c r="BQ19" i="40"/>
  <c r="BR19" i="40"/>
  <c r="BS19" i="40"/>
  <c r="BT19" i="40"/>
  <c r="BU19" i="40"/>
  <c r="BV19" i="40"/>
  <c r="BW19" i="40"/>
  <c r="BX19" i="40"/>
  <c r="BY19" i="40"/>
  <c r="BZ19" i="40"/>
  <c r="CA19" i="40"/>
  <c r="CB19" i="40"/>
  <c r="CC19" i="40"/>
  <c r="CD19" i="40"/>
  <c r="CE19" i="40"/>
  <c r="CF19" i="40"/>
  <c r="CG19" i="40"/>
  <c r="CH19" i="40"/>
  <c r="CI19" i="40"/>
  <c r="CJ19" i="40"/>
  <c r="CK19" i="40"/>
  <c r="CL19" i="40"/>
  <c r="CM19" i="40"/>
  <c r="CN19" i="40"/>
  <c r="CO19" i="40"/>
  <c r="CP19" i="40"/>
  <c r="CQ19" i="40"/>
  <c r="CR19" i="40"/>
  <c r="CS19" i="40"/>
  <c r="CT19" i="40"/>
  <c r="CU19" i="40"/>
  <c r="CV19" i="40"/>
  <c r="CW19" i="40"/>
  <c r="CX19" i="40"/>
  <c r="CY19" i="40"/>
  <c r="CZ19" i="40"/>
  <c r="DA19" i="40"/>
  <c r="C20" i="40"/>
  <c r="D20" i="40"/>
  <c r="E20" i="40"/>
  <c r="F20" i="40"/>
  <c r="G20" i="40"/>
  <c r="H20" i="40"/>
  <c r="I20" i="40"/>
  <c r="J20" i="40"/>
  <c r="K20" i="40"/>
  <c r="L20" i="40"/>
  <c r="M20" i="40"/>
  <c r="N20" i="40"/>
  <c r="O20" i="40"/>
  <c r="P20" i="40"/>
  <c r="Q20" i="40"/>
  <c r="R20" i="40"/>
  <c r="S20" i="40"/>
  <c r="T20" i="40"/>
  <c r="U20" i="40"/>
  <c r="V20" i="40"/>
  <c r="W20" i="40"/>
  <c r="X20" i="40"/>
  <c r="Y20" i="40"/>
  <c r="Z20" i="40"/>
  <c r="AA20" i="40"/>
  <c r="AB20" i="40"/>
  <c r="AC20" i="40"/>
  <c r="AD20" i="40"/>
  <c r="AE20" i="40"/>
  <c r="AF20" i="40"/>
  <c r="AG20" i="40"/>
  <c r="AH20" i="40"/>
  <c r="AI20" i="40"/>
  <c r="AJ20" i="40"/>
  <c r="AK20" i="40"/>
  <c r="AL20" i="40"/>
  <c r="AM20" i="40"/>
  <c r="AN20" i="40"/>
  <c r="AO20" i="40"/>
  <c r="AP20" i="40"/>
  <c r="AQ20" i="40"/>
  <c r="AR20" i="40"/>
  <c r="AS20" i="40"/>
  <c r="AT20" i="40"/>
  <c r="AU20" i="40"/>
  <c r="AV20" i="40"/>
  <c r="AW20" i="40"/>
  <c r="AX20" i="40"/>
  <c r="AY20" i="40"/>
  <c r="AZ20" i="40"/>
  <c r="BA20" i="40"/>
  <c r="BB20" i="40"/>
  <c r="BC20" i="40"/>
  <c r="BD20" i="40"/>
  <c r="BE20" i="40"/>
  <c r="BF20" i="40"/>
  <c r="BG20" i="40"/>
  <c r="BH20" i="40"/>
  <c r="BI20" i="40"/>
  <c r="BJ20" i="40"/>
  <c r="BK20" i="40"/>
  <c r="BL20" i="40"/>
  <c r="BM20" i="40"/>
  <c r="BN20" i="40"/>
  <c r="BO20" i="40"/>
  <c r="BP20" i="40"/>
  <c r="BQ20" i="40"/>
  <c r="BR20" i="40"/>
  <c r="BS20" i="40"/>
  <c r="BT20" i="40"/>
  <c r="BU20" i="40"/>
  <c r="BV20" i="40"/>
  <c r="BW20" i="40"/>
  <c r="BX20" i="40"/>
  <c r="BY20" i="40"/>
  <c r="BZ20" i="40"/>
  <c r="CA20" i="40"/>
  <c r="CB20" i="40"/>
  <c r="CC20" i="40"/>
  <c r="CD20" i="40"/>
  <c r="CE20" i="40"/>
  <c r="CF20" i="40"/>
  <c r="CG20" i="40"/>
  <c r="CH20" i="40"/>
  <c r="CI20" i="40"/>
  <c r="CJ20" i="40"/>
  <c r="CK20" i="40"/>
  <c r="CL20" i="40"/>
  <c r="CM20" i="40"/>
  <c r="CN20" i="40"/>
  <c r="CO20" i="40"/>
  <c r="CP20" i="40"/>
  <c r="CQ20" i="40"/>
  <c r="CR20" i="40"/>
  <c r="CS20" i="40"/>
  <c r="CT20" i="40"/>
  <c r="CU20" i="40"/>
  <c r="CV20" i="40"/>
  <c r="CW20" i="40"/>
  <c r="CX20" i="40"/>
  <c r="CY20" i="40"/>
  <c r="CZ20" i="40"/>
  <c r="DA20" i="40"/>
  <c r="C21" i="40"/>
  <c r="D21" i="40"/>
  <c r="E21" i="40"/>
  <c r="F21" i="40"/>
  <c r="G21" i="40"/>
  <c r="H21" i="40"/>
  <c r="I21" i="40"/>
  <c r="J21" i="40"/>
  <c r="K21" i="40"/>
  <c r="L21" i="40"/>
  <c r="M21" i="40"/>
  <c r="N21" i="40"/>
  <c r="O21" i="40"/>
  <c r="P21" i="40"/>
  <c r="Q21" i="40"/>
  <c r="R21" i="40"/>
  <c r="S21" i="40"/>
  <c r="T21" i="40"/>
  <c r="U21" i="40"/>
  <c r="V21" i="40"/>
  <c r="W21" i="40"/>
  <c r="X21" i="40"/>
  <c r="Y21" i="40"/>
  <c r="Z21" i="40"/>
  <c r="AA21" i="40"/>
  <c r="AB21" i="40"/>
  <c r="AC21" i="40"/>
  <c r="AD21" i="40"/>
  <c r="AE21" i="40"/>
  <c r="AF21" i="40"/>
  <c r="AG21" i="40"/>
  <c r="AH21" i="40"/>
  <c r="AI21" i="40"/>
  <c r="AJ21" i="40"/>
  <c r="AK21" i="40"/>
  <c r="AL21" i="40"/>
  <c r="AM21" i="40"/>
  <c r="AN21" i="40"/>
  <c r="AO21" i="40"/>
  <c r="AP21" i="40"/>
  <c r="AQ21" i="40"/>
  <c r="AR21" i="40"/>
  <c r="AS21" i="40"/>
  <c r="AT21" i="40"/>
  <c r="AU21" i="40"/>
  <c r="AV21" i="40"/>
  <c r="AW21" i="40"/>
  <c r="AX21" i="40"/>
  <c r="AY21" i="40"/>
  <c r="AZ21" i="40"/>
  <c r="BA21" i="40"/>
  <c r="BB21" i="40"/>
  <c r="BC21" i="40"/>
  <c r="BD21" i="40"/>
  <c r="BE21" i="40"/>
  <c r="BF21" i="40"/>
  <c r="BG21" i="40"/>
  <c r="BH21" i="40"/>
  <c r="BI21" i="40"/>
  <c r="BJ21" i="40"/>
  <c r="BK21" i="40"/>
  <c r="BL21" i="40"/>
  <c r="BM21" i="40"/>
  <c r="BN21" i="40"/>
  <c r="BO21" i="40"/>
  <c r="BP21" i="40"/>
  <c r="BQ21" i="40"/>
  <c r="BR21" i="40"/>
  <c r="BS21" i="40"/>
  <c r="BT21" i="40"/>
  <c r="BU21" i="40"/>
  <c r="BV21" i="40"/>
  <c r="BW21" i="40"/>
  <c r="BX21" i="40"/>
  <c r="BY21" i="40"/>
  <c r="BZ21" i="40"/>
  <c r="CA21" i="40"/>
  <c r="CB21" i="40"/>
  <c r="CC21" i="40"/>
  <c r="CD21" i="40"/>
  <c r="CE21" i="40"/>
  <c r="CF21" i="40"/>
  <c r="CG21" i="40"/>
  <c r="CH21" i="40"/>
  <c r="CI21" i="40"/>
  <c r="CJ21" i="40"/>
  <c r="CK21" i="40"/>
  <c r="CL21" i="40"/>
  <c r="CM21" i="40"/>
  <c r="CN21" i="40"/>
  <c r="CO21" i="40"/>
  <c r="CP21" i="40"/>
  <c r="CQ21" i="40"/>
  <c r="CR21" i="40"/>
  <c r="CS21" i="40"/>
  <c r="CT21" i="40"/>
  <c r="CU21" i="40"/>
  <c r="CV21" i="40"/>
  <c r="CW21" i="40"/>
  <c r="CX21" i="40"/>
  <c r="CY21" i="40"/>
  <c r="CZ21" i="40"/>
  <c r="DA21" i="40"/>
  <c r="C22" i="40"/>
  <c r="D22" i="40"/>
  <c r="E22" i="40"/>
  <c r="F22" i="40"/>
  <c r="G22" i="40"/>
  <c r="H22" i="40"/>
  <c r="I22" i="40"/>
  <c r="J22" i="40"/>
  <c r="K22" i="40"/>
  <c r="L22" i="40"/>
  <c r="M22" i="40"/>
  <c r="N22" i="40"/>
  <c r="O22" i="40"/>
  <c r="P22" i="40"/>
  <c r="Q22" i="40"/>
  <c r="R22" i="40"/>
  <c r="S22" i="40"/>
  <c r="T22" i="40"/>
  <c r="U22" i="40"/>
  <c r="V22" i="40"/>
  <c r="W22" i="40"/>
  <c r="X22" i="40"/>
  <c r="Y22" i="40"/>
  <c r="Z22" i="40"/>
  <c r="AA22" i="40"/>
  <c r="AB22" i="40"/>
  <c r="AC22" i="40"/>
  <c r="AD22" i="40"/>
  <c r="AE22" i="40"/>
  <c r="AF22" i="40"/>
  <c r="AG22" i="40"/>
  <c r="AH22" i="40"/>
  <c r="AI22" i="40"/>
  <c r="AJ22" i="40"/>
  <c r="AK22" i="40"/>
  <c r="AL22" i="40"/>
  <c r="AM22" i="40"/>
  <c r="AN22" i="40"/>
  <c r="AO22" i="40"/>
  <c r="AP22" i="40"/>
  <c r="AQ22" i="40"/>
  <c r="AR22" i="40"/>
  <c r="AS22" i="40"/>
  <c r="AT22" i="40"/>
  <c r="AU22" i="40"/>
  <c r="AV22" i="40"/>
  <c r="AW22" i="40"/>
  <c r="AX22" i="40"/>
  <c r="AY22" i="40"/>
  <c r="AZ22" i="40"/>
  <c r="BA22" i="40"/>
  <c r="BB22" i="40"/>
  <c r="BC22" i="40"/>
  <c r="BD22" i="40"/>
  <c r="BE22" i="40"/>
  <c r="BF22" i="40"/>
  <c r="BG22" i="40"/>
  <c r="BH22" i="40"/>
  <c r="BI22" i="40"/>
  <c r="BJ22" i="40"/>
  <c r="BK22" i="40"/>
  <c r="BL22" i="40"/>
  <c r="BM22" i="40"/>
  <c r="BN22" i="40"/>
  <c r="BO22" i="40"/>
  <c r="BP22" i="40"/>
  <c r="BQ22" i="40"/>
  <c r="BR22" i="40"/>
  <c r="BS22" i="40"/>
  <c r="BT22" i="40"/>
  <c r="BU22" i="40"/>
  <c r="BV22" i="40"/>
  <c r="BW22" i="40"/>
  <c r="BX22" i="40"/>
  <c r="BY22" i="40"/>
  <c r="BZ22" i="40"/>
  <c r="CA22" i="40"/>
  <c r="CB22" i="40"/>
  <c r="CC22" i="40"/>
  <c r="CD22" i="40"/>
  <c r="CE22" i="40"/>
  <c r="CF22" i="40"/>
  <c r="CG22" i="40"/>
  <c r="CH22" i="40"/>
  <c r="CI22" i="40"/>
  <c r="CJ22" i="40"/>
  <c r="CK22" i="40"/>
  <c r="CL22" i="40"/>
  <c r="CM22" i="40"/>
  <c r="CN22" i="40"/>
  <c r="CO22" i="40"/>
  <c r="CP22" i="40"/>
  <c r="CQ22" i="40"/>
  <c r="CR22" i="40"/>
  <c r="CS22" i="40"/>
  <c r="CT22" i="40"/>
  <c r="CU22" i="40"/>
  <c r="CV22" i="40"/>
  <c r="CW22" i="40"/>
  <c r="CX22" i="40"/>
  <c r="CY22" i="40"/>
  <c r="CZ22" i="40"/>
  <c r="DA22" i="40"/>
  <c r="C23" i="40"/>
  <c r="D23" i="40"/>
  <c r="E23" i="40"/>
  <c r="F23" i="40"/>
  <c r="G23" i="40"/>
  <c r="H23" i="40"/>
  <c r="I23" i="40"/>
  <c r="J23" i="40"/>
  <c r="K23" i="40"/>
  <c r="L23" i="40"/>
  <c r="M23" i="40"/>
  <c r="N23" i="40"/>
  <c r="O23" i="40"/>
  <c r="P23" i="40"/>
  <c r="Q23" i="40"/>
  <c r="R23" i="40"/>
  <c r="S23" i="40"/>
  <c r="T23" i="40"/>
  <c r="U23" i="40"/>
  <c r="V23" i="40"/>
  <c r="W23" i="40"/>
  <c r="X23" i="40"/>
  <c r="Y23" i="40"/>
  <c r="Z23" i="40"/>
  <c r="AA23" i="40"/>
  <c r="AB23" i="40"/>
  <c r="AC23" i="40"/>
  <c r="AD23" i="40"/>
  <c r="AE23" i="40"/>
  <c r="AF23" i="40"/>
  <c r="AG23" i="40"/>
  <c r="AH23" i="40"/>
  <c r="AI23" i="40"/>
  <c r="AJ23" i="40"/>
  <c r="AK23" i="40"/>
  <c r="AL23" i="40"/>
  <c r="AM23" i="40"/>
  <c r="AN23" i="40"/>
  <c r="AO23" i="40"/>
  <c r="AP23" i="40"/>
  <c r="AQ23" i="40"/>
  <c r="AR23" i="40"/>
  <c r="AS23" i="40"/>
  <c r="AT23" i="40"/>
  <c r="AU23" i="40"/>
  <c r="AV23" i="40"/>
  <c r="AW23" i="40"/>
  <c r="AX23" i="40"/>
  <c r="AY23" i="40"/>
  <c r="AZ23" i="40"/>
  <c r="BA23" i="40"/>
  <c r="BB23" i="40"/>
  <c r="BC23" i="40"/>
  <c r="BD23" i="40"/>
  <c r="BE23" i="40"/>
  <c r="BF23" i="40"/>
  <c r="BG23" i="40"/>
  <c r="BH23" i="40"/>
  <c r="BI23" i="40"/>
  <c r="BJ23" i="40"/>
  <c r="BK23" i="40"/>
  <c r="BL23" i="40"/>
  <c r="BM23" i="40"/>
  <c r="BN23" i="40"/>
  <c r="BO23" i="40"/>
  <c r="BP23" i="40"/>
  <c r="BQ23" i="40"/>
  <c r="BR23" i="40"/>
  <c r="BS23" i="40"/>
  <c r="BT23" i="40"/>
  <c r="BU23" i="40"/>
  <c r="BV23" i="40"/>
  <c r="BW23" i="40"/>
  <c r="BX23" i="40"/>
  <c r="BY23" i="40"/>
  <c r="BZ23" i="40"/>
  <c r="CA23" i="40"/>
  <c r="CB23" i="40"/>
  <c r="CC23" i="40"/>
  <c r="CD23" i="40"/>
  <c r="CE23" i="40"/>
  <c r="CF23" i="40"/>
  <c r="CG23" i="40"/>
  <c r="CH23" i="40"/>
  <c r="CI23" i="40"/>
  <c r="CJ23" i="40"/>
  <c r="CK23" i="40"/>
  <c r="CL23" i="40"/>
  <c r="CM23" i="40"/>
  <c r="CN23" i="40"/>
  <c r="CO23" i="40"/>
  <c r="CP23" i="40"/>
  <c r="CQ23" i="40"/>
  <c r="CR23" i="40"/>
  <c r="CS23" i="40"/>
  <c r="CT23" i="40"/>
  <c r="CU23" i="40"/>
  <c r="CV23" i="40"/>
  <c r="CW23" i="40"/>
  <c r="CX23" i="40"/>
  <c r="CY23" i="40"/>
  <c r="CZ23" i="40"/>
  <c r="DA2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A2" i="40"/>
  <c r="B2" i="40"/>
  <c r="K7" i="34"/>
  <c r="K8" i="34"/>
  <c r="K9" i="34"/>
  <c r="K10" i="34"/>
  <c r="K11" i="34"/>
  <c r="K12" i="34"/>
  <c r="K13" i="34"/>
  <c r="K14" i="34"/>
  <c r="K15" i="34"/>
  <c r="K16" i="34"/>
  <c r="K17" i="34"/>
  <c r="K18" i="34"/>
  <c r="K19" i="34"/>
  <c r="K20" i="34"/>
  <c r="K21" i="34"/>
  <c r="K22" i="34"/>
  <c r="K23" i="34"/>
  <c r="K24" i="34"/>
  <c r="K25" i="34"/>
  <c r="K26" i="34"/>
  <c r="K27" i="34"/>
  <c r="K28" i="34"/>
  <c r="K29" i="34"/>
  <c r="K30" i="34"/>
  <c r="K31" i="34"/>
  <c r="K32" i="34"/>
  <c r="K33" i="34"/>
  <c r="K34" i="34"/>
  <c r="K35" i="34"/>
  <c r="K36" i="34"/>
  <c r="K37" i="34"/>
  <c r="K38" i="34"/>
  <c r="K39" i="34"/>
  <c r="K40" i="34"/>
  <c r="K41" i="34"/>
  <c r="K42" i="34"/>
  <c r="K43" i="34"/>
  <c r="K44" i="34"/>
  <c r="K45" i="34"/>
  <c r="K46" i="34"/>
  <c r="K47" i="34"/>
  <c r="K48" i="34"/>
  <c r="K49" i="34"/>
  <c r="K50" i="34"/>
  <c r="K51" i="34"/>
  <c r="K52" i="34"/>
  <c r="K53" i="34"/>
  <c r="K54" i="34"/>
  <c r="K55" i="34"/>
  <c r="K56" i="34"/>
  <c r="K57" i="34"/>
  <c r="K58" i="34"/>
  <c r="K59" i="34"/>
  <c r="K60" i="34"/>
  <c r="K61" i="34"/>
  <c r="K62" i="34"/>
  <c r="K63" i="34"/>
  <c r="K64" i="34"/>
  <c r="K65" i="34"/>
  <c r="K66" i="34"/>
  <c r="K67" i="34"/>
  <c r="K68" i="34"/>
  <c r="K69" i="34"/>
  <c r="K70" i="34"/>
  <c r="K71" i="34"/>
  <c r="K72" i="34"/>
  <c r="K73" i="34"/>
  <c r="K74" i="34"/>
  <c r="K75" i="34"/>
  <c r="K76" i="34"/>
  <c r="K77" i="34"/>
  <c r="K78" i="34"/>
  <c r="K79" i="34"/>
  <c r="K80" i="34"/>
  <c r="K81" i="34"/>
  <c r="K82" i="34"/>
  <c r="K83" i="34"/>
  <c r="K84" i="34"/>
  <c r="K85" i="34"/>
  <c r="K86" i="34"/>
  <c r="K87" i="34"/>
  <c r="K88" i="34"/>
  <c r="K89" i="34"/>
  <c r="K90" i="34"/>
  <c r="K91" i="34"/>
  <c r="K92" i="34"/>
  <c r="K93" i="34"/>
  <c r="K94" i="34"/>
  <c r="K95" i="34"/>
  <c r="K96" i="34"/>
  <c r="K97" i="34"/>
  <c r="K98" i="34"/>
  <c r="K99" i="34"/>
  <c r="K100" i="34"/>
  <c r="K101" i="34"/>
  <c r="K102" i="34"/>
  <c r="K103" i="34"/>
  <c r="K104" i="34"/>
  <c r="K105" i="34"/>
  <c r="K106" i="34"/>
  <c r="K107" i="34"/>
  <c r="K108" i="34"/>
  <c r="K109" i="34"/>
  <c r="K110" i="34"/>
  <c r="K111" i="34"/>
  <c r="K112" i="34"/>
  <c r="K113" i="34"/>
  <c r="K114" i="34"/>
  <c r="K115" i="34"/>
  <c r="K116" i="34"/>
  <c r="K117" i="34"/>
  <c r="K118" i="34"/>
  <c r="K119" i="34"/>
  <c r="K120" i="34"/>
  <c r="K121" i="34"/>
  <c r="K122" i="34"/>
  <c r="K123" i="34"/>
  <c r="K124" i="34"/>
  <c r="K125" i="34"/>
  <c r="D2" i="34" l="1"/>
  <c r="E2" i="34" s="1"/>
  <c r="E6" i="34" s="1" a="1"/>
  <c r="E6" i="34" s="1"/>
  <c r="L2" i="34"/>
  <c r="M2" i="34" s="1"/>
  <c r="M6" i="34" s="1" a="1"/>
  <c r="M6" i="34" s="1"/>
  <c r="H2" i="34"/>
  <c r="I2" i="34" s="1"/>
  <c r="I6" i="34" s="1" a="1"/>
  <c r="O10" i="34"/>
  <c r="A4" i="54" l="1"/>
  <c r="A8" i="54"/>
  <c r="A5" i="54"/>
  <c r="A7" i="54"/>
  <c r="A6" i="54"/>
  <c r="A9" i="54"/>
  <c r="A10" i="54"/>
  <c r="A11" i="54"/>
  <c r="A12" i="54"/>
  <c r="A13" i="54"/>
  <c r="A14" i="54"/>
  <c r="A15" i="54"/>
  <c r="A16" i="54"/>
  <c r="A17" i="54"/>
  <c r="A18" i="54"/>
  <c r="A19" i="54"/>
  <c r="A20" i="54"/>
  <c r="I6" i="34"/>
  <c r="A4" i="53"/>
  <c r="A32" i="53"/>
  <c r="A37" i="53"/>
  <c r="A5" i="53"/>
  <c r="A33" i="53"/>
  <c r="A35" i="53"/>
  <c r="A6" i="53"/>
  <c r="A34" i="53"/>
  <c r="A7" i="53"/>
  <c r="A8" i="53"/>
  <c r="A36" i="53"/>
  <c r="A9" i="53"/>
  <c r="A10" i="53"/>
  <c r="A11" i="53"/>
  <c r="A12" i="53"/>
  <c r="A13" i="53"/>
  <c r="A14" i="53"/>
  <c r="A15" i="53"/>
  <c r="A31" i="53"/>
  <c r="A16" i="53"/>
  <c r="A17" i="53"/>
  <c r="A18" i="53"/>
  <c r="A19" i="53"/>
  <c r="A25" i="53"/>
  <c r="A28" i="53"/>
  <c r="A29" i="53"/>
  <c r="A20" i="53"/>
  <c r="A21" i="53"/>
  <c r="A22" i="53"/>
  <c r="A23" i="53"/>
  <c r="A24" i="53"/>
  <c r="A26" i="53"/>
  <c r="A27" i="53"/>
  <c r="A30" i="53"/>
  <c r="A3" i="40"/>
  <c r="A4" i="40"/>
  <c r="A10" i="40"/>
  <c r="A20" i="40"/>
  <c r="A5" i="40"/>
  <c r="A6" i="40"/>
  <c r="A11" i="40"/>
  <c r="A13" i="40"/>
  <c r="A15" i="40"/>
  <c r="A19" i="40"/>
  <c r="A23" i="40"/>
  <c r="A7" i="40"/>
  <c r="A9" i="40"/>
  <c r="A12" i="40"/>
  <c r="A14" i="40"/>
  <c r="A16" i="40"/>
  <c r="A18" i="40"/>
  <c r="A21" i="40"/>
  <c r="A8" i="40"/>
  <c r="A17" i="40"/>
  <c r="A22" i="40"/>
  <c r="A3" i="53" l="1"/>
  <c r="A3" i="54"/>
  <c r="C3" i="39"/>
  <c r="D3" i="39"/>
  <c r="E3" i="39"/>
  <c r="F3" i="39"/>
  <c r="G3" i="39"/>
  <c r="H3" i="39"/>
  <c r="I3" i="39"/>
  <c r="J3" i="39"/>
  <c r="K3" i="39"/>
  <c r="L3" i="39"/>
  <c r="M3" i="39"/>
  <c r="N3" i="39"/>
  <c r="O3" i="39"/>
  <c r="P3" i="39"/>
  <c r="Q3" i="39"/>
  <c r="R3" i="39"/>
  <c r="S3" i="39"/>
  <c r="T3" i="39"/>
  <c r="U3" i="39"/>
  <c r="V3" i="39"/>
  <c r="W3" i="39"/>
  <c r="X3" i="39"/>
  <c r="Y3" i="39"/>
  <c r="Z3" i="39"/>
  <c r="AA3" i="39"/>
  <c r="AB3" i="39"/>
  <c r="AC3" i="39"/>
  <c r="AD3" i="39"/>
  <c r="AE3" i="39"/>
  <c r="AF3" i="39"/>
  <c r="AG3" i="39"/>
  <c r="AH3" i="39"/>
  <c r="AI3" i="39"/>
  <c r="AJ3" i="39"/>
  <c r="AK3" i="39"/>
  <c r="AL3" i="39"/>
  <c r="AM3" i="39"/>
  <c r="AN3" i="39"/>
  <c r="AO3" i="39"/>
  <c r="AP3" i="39"/>
  <c r="AQ3" i="39"/>
  <c r="AR3" i="39"/>
  <c r="AS3" i="39"/>
  <c r="AT3" i="39"/>
  <c r="AU3" i="39"/>
  <c r="AV3" i="39"/>
  <c r="AW3" i="39"/>
  <c r="AX3" i="39"/>
  <c r="AY3" i="39"/>
  <c r="AZ3" i="39"/>
  <c r="BA3" i="39"/>
  <c r="BB3" i="39"/>
  <c r="BC3" i="39"/>
  <c r="BD3" i="39"/>
  <c r="BE3" i="39"/>
  <c r="BF3" i="39"/>
  <c r="BG3" i="39"/>
  <c r="BH3" i="39"/>
  <c r="BI3" i="39"/>
  <c r="BJ3" i="39"/>
  <c r="BK3" i="39"/>
  <c r="BL3" i="39"/>
  <c r="BM3" i="39"/>
  <c r="BN3" i="39"/>
  <c r="BO3" i="39"/>
  <c r="BP3" i="39"/>
  <c r="BQ3" i="39"/>
  <c r="BR3" i="39"/>
  <c r="BS3" i="39"/>
  <c r="BT3" i="39"/>
  <c r="BU3" i="39"/>
  <c r="BV3" i="39"/>
  <c r="BW3" i="39"/>
  <c r="BX3" i="39"/>
  <c r="BY3" i="39"/>
  <c r="BZ3" i="39"/>
  <c r="CA3" i="39"/>
  <c r="CB3" i="39"/>
  <c r="CC3" i="39"/>
  <c r="CD3" i="39"/>
  <c r="CE3" i="39"/>
  <c r="CF3" i="39"/>
  <c r="CG3" i="39"/>
  <c r="CH3" i="39"/>
  <c r="CI3" i="39"/>
  <c r="CJ3" i="39"/>
  <c r="CK3" i="39"/>
  <c r="CL3" i="39"/>
  <c r="C4" i="39"/>
  <c r="D4" i="39"/>
  <c r="E4" i="39"/>
  <c r="F4" i="39"/>
  <c r="G4" i="39"/>
  <c r="H4" i="39"/>
  <c r="I4" i="39"/>
  <c r="J4" i="39"/>
  <c r="K4" i="39"/>
  <c r="L4" i="39"/>
  <c r="M4" i="39"/>
  <c r="N4" i="39"/>
  <c r="O4" i="39"/>
  <c r="P4" i="39"/>
  <c r="Q4" i="39"/>
  <c r="R4" i="39"/>
  <c r="S4" i="39"/>
  <c r="T4" i="39"/>
  <c r="U4" i="39"/>
  <c r="V4" i="39"/>
  <c r="W4" i="39"/>
  <c r="X4" i="39"/>
  <c r="Y4" i="39"/>
  <c r="Z4" i="39"/>
  <c r="AA4" i="39"/>
  <c r="AB4" i="39"/>
  <c r="AC4" i="39"/>
  <c r="AD4" i="39"/>
  <c r="AE4" i="39"/>
  <c r="AF4" i="39"/>
  <c r="AG4" i="39"/>
  <c r="AH4" i="39"/>
  <c r="AI4" i="39"/>
  <c r="AJ4" i="39"/>
  <c r="AK4" i="39"/>
  <c r="AL4" i="39"/>
  <c r="AM4" i="39"/>
  <c r="AN4" i="39"/>
  <c r="AO4" i="39"/>
  <c r="AP4" i="39"/>
  <c r="AQ4" i="39"/>
  <c r="AR4" i="39"/>
  <c r="AS4" i="39"/>
  <c r="AT4" i="39"/>
  <c r="AU4" i="39"/>
  <c r="AV4" i="39"/>
  <c r="AW4" i="39"/>
  <c r="AX4" i="39"/>
  <c r="AY4" i="39"/>
  <c r="AZ4" i="39"/>
  <c r="BA4" i="39"/>
  <c r="BB4" i="39"/>
  <c r="BC4" i="39"/>
  <c r="BD4" i="39"/>
  <c r="BE4" i="39"/>
  <c r="BF4" i="39"/>
  <c r="BG4" i="39"/>
  <c r="BH4" i="39"/>
  <c r="BI4" i="39"/>
  <c r="BJ4" i="39"/>
  <c r="BK4" i="39"/>
  <c r="BL4" i="39"/>
  <c r="BM4" i="39"/>
  <c r="BN4" i="39"/>
  <c r="BO4" i="39"/>
  <c r="BP4" i="39"/>
  <c r="BQ4" i="39"/>
  <c r="BR4" i="39"/>
  <c r="BS4" i="39"/>
  <c r="BT4" i="39"/>
  <c r="BU4" i="39"/>
  <c r="BV4" i="39"/>
  <c r="BW4" i="39"/>
  <c r="BX4" i="39"/>
  <c r="BY4" i="39"/>
  <c r="BZ4" i="39"/>
  <c r="CA4" i="39"/>
  <c r="CB4" i="39"/>
  <c r="CC4" i="39"/>
  <c r="CD4" i="39"/>
  <c r="CE4" i="39"/>
  <c r="CF4" i="39"/>
  <c r="CG4" i="39"/>
  <c r="CH4" i="39"/>
  <c r="CI4" i="39"/>
  <c r="CJ4" i="39"/>
  <c r="CK4" i="39"/>
  <c r="CL4" i="39"/>
  <c r="C5" i="39"/>
  <c r="D5" i="39"/>
  <c r="E5" i="39"/>
  <c r="F5" i="39"/>
  <c r="G5" i="39"/>
  <c r="H5" i="39"/>
  <c r="I5" i="39"/>
  <c r="J5" i="39"/>
  <c r="K5" i="39"/>
  <c r="L5" i="39"/>
  <c r="M5" i="39"/>
  <c r="N5" i="39"/>
  <c r="O5" i="39"/>
  <c r="P5" i="39"/>
  <c r="Q5" i="39"/>
  <c r="R5" i="39"/>
  <c r="S5" i="39"/>
  <c r="T5" i="39"/>
  <c r="U5" i="39"/>
  <c r="V5" i="39"/>
  <c r="W5" i="39"/>
  <c r="X5" i="39"/>
  <c r="Y5" i="39"/>
  <c r="Z5" i="39"/>
  <c r="AA5" i="39"/>
  <c r="AB5" i="39"/>
  <c r="AC5" i="39"/>
  <c r="AD5" i="39"/>
  <c r="AE5" i="39"/>
  <c r="AF5" i="39"/>
  <c r="AG5" i="39"/>
  <c r="AH5" i="39"/>
  <c r="AI5" i="39"/>
  <c r="AJ5" i="39"/>
  <c r="AK5" i="39"/>
  <c r="AL5" i="39"/>
  <c r="AM5" i="39"/>
  <c r="AN5" i="39"/>
  <c r="AO5" i="39"/>
  <c r="AP5" i="39"/>
  <c r="AQ5" i="39"/>
  <c r="AR5" i="39"/>
  <c r="AS5" i="39"/>
  <c r="AT5" i="39"/>
  <c r="AU5" i="39"/>
  <c r="AV5" i="39"/>
  <c r="AW5" i="39"/>
  <c r="AX5" i="39"/>
  <c r="AY5" i="39"/>
  <c r="AZ5" i="39"/>
  <c r="BA5" i="39"/>
  <c r="BB5" i="39"/>
  <c r="BC5" i="39"/>
  <c r="BD5" i="39"/>
  <c r="BE5" i="39"/>
  <c r="BF5" i="39"/>
  <c r="BG5" i="39"/>
  <c r="BH5" i="39"/>
  <c r="BI5" i="39"/>
  <c r="BJ5" i="39"/>
  <c r="BK5" i="39"/>
  <c r="BL5" i="39"/>
  <c r="BM5" i="39"/>
  <c r="BN5" i="39"/>
  <c r="BO5" i="39"/>
  <c r="BP5" i="39"/>
  <c r="BQ5" i="39"/>
  <c r="BR5" i="39"/>
  <c r="BS5" i="39"/>
  <c r="BT5" i="39"/>
  <c r="BU5" i="39"/>
  <c r="BV5" i="39"/>
  <c r="BW5" i="39"/>
  <c r="BX5" i="39"/>
  <c r="BY5" i="39"/>
  <c r="BZ5" i="39"/>
  <c r="CA5" i="39"/>
  <c r="CB5" i="39"/>
  <c r="CC5" i="39"/>
  <c r="CD5" i="39"/>
  <c r="CE5" i="39"/>
  <c r="CF5" i="39"/>
  <c r="CG5" i="39"/>
  <c r="CH5" i="39"/>
  <c r="CI5" i="39"/>
  <c r="CJ5" i="39"/>
  <c r="CK5" i="39"/>
  <c r="CL5" i="39"/>
  <c r="C6" i="39"/>
  <c r="D6" i="39"/>
  <c r="E6" i="39"/>
  <c r="F6" i="39"/>
  <c r="G6" i="39"/>
  <c r="H6" i="39"/>
  <c r="I6" i="39"/>
  <c r="J6" i="39"/>
  <c r="K6" i="39"/>
  <c r="L6" i="39"/>
  <c r="M6" i="39"/>
  <c r="N6" i="39"/>
  <c r="O6" i="39"/>
  <c r="P6" i="39"/>
  <c r="Q6" i="39"/>
  <c r="R6" i="39"/>
  <c r="S6" i="39"/>
  <c r="T6" i="39"/>
  <c r="U6" i="39"/>
  <c r="V6" i="39"/>
  <c r="W6" i="39"/>
  <c r="X6" i="39"/>
  <c r="Y6" i="39"/>
  <c r="Z6" i="39"/>
  <c r="AA6" i="39"/>
  <c r="AB6" i="39"/>
  <c r="AC6" i="39"/>
  <c r="AD6" i="39"/>
  <c r="AE6" i="39"/>
  <c r="AF6" i="39"/>
  <c r="AG6" i="39"/>
  <c r="AH6" i="39"/>
  <c r="AI6" i="39"/>
  <c r="AJ6" i="39"/>
  <c r="AK6" i="39"/>
  <c r="AL6" i="39"/>
  <c r="AM6" i="39"/>
  <c r="AN6" i="39"/>
  <c r="AO6" i="39"/>
  <c r="AP6" i="39"/>
  <c r="AQ6" i="39"/>
  <c r="AR6" i="39"/>
  <c r="AS6" i="39"/>
  <c r="AT6" i="39"/>
  <c r="AU6" i="39"/>
  <c r="AV6" i="39"/>
  <c r="AW6" i="39"/>
  <c r="AX6" i="39"/>
  <c r="AY6" i="39"/>
  <c r="AZ6" i="39"/>
  <c r="BA6" i="39"/>
  <c r="BB6" i="39"/>
  <c r="BC6" i="39"/>
  <c r="BD6" i="39"/>
  <c r="BE6" i="39"/>
  <c r="BF6" i="39"/>
  <c r="BG6" i="39"/>
  <c r="BH6" i="39"/>
  <c r="BI6" i="39"/>
  <c r="BJ6" i="39"/>
  <c r="BK6" i="39"/>
  <c r="BL6" i="39"/>
  <c r="BM6" i="39"/>
  <c r="BN6" i="39"/>
  <c r="BO6" i="39"/>
  <c r="BP6" i="39"/>
  <c r="BQ6" i="39"/>
  <c r="BR6" i="39"/>
  <c r="BS6" i="39"/>
  <c r="BT6" i="39"/>
  <c r="BU6" i="39"/>
  <c r="BV6" i="39"/>
  <c r="BW6" i="39"/>
  <c r="BX6" i="39"/>
  <c r="BY6" i="39"/>
  <c r="BZ6" i="39"/>
  <c r="CA6" i="39"/>
  <c r="CB6" i="39"/>
  <c r="CC6" i="39"/>
  <c r="CD6" i="39"/>
  <c r="CE6" i="39"/>
  <c r="CF6" i="39"/>
  <c r="CG6" i="39"/>
  <c r="CH6" i="39"/>
  <c r="CI6" i="39"/>
  <c r="CJ6" i="39"/>
  <c r="CK6" i="39"/>
  <c r="CL6" i="39"/>
  <c r="C7" i="39"/>
  <c r="D7" i="39"/>
  <c r="E7" i="39"/>
  <c r="F7" i="39"/>
  <c r="G7" i="39"/>
  <c r="H7" i="39"/>
  <c r="I7" i="39"/>
  <c r="J7" i="39"/>
  <c r="K7" i="39"/>
  <c r="L7" i="39"/>
  <c r="M7" i="39"/>
  <c r="N7" i="39"/>
  <c r="O7" i="39"/>
  <c r="P7" i="39"/>
  <c r="Q7" i="39"/>
  <c r="R7" i="39"/>
  <c r="S7" i="39"/>
  <c r="T7" i="39"/>
  <c r="U7" i="39"/>
  <c r="V7" i="39"/>
  <c r="W7" i="39"/>
  <c r="X7" i="39"/>
  <c r="Y7" i="39"/>
  <c r="Z7" i="39"/>
  <c r="AA7" i="39"/>
  <c r="AB7" i="39"/>
  <c r="AC7" i="39"/>
  <c r="AD7" i="39"/>
  <c r="AE7" i="39"/>
  <c r="AF7" i="39"/>
  <c r="AG7" i="39"/>
  <c r="AH7" i="39"/>
  <c r="AI7" i="39"/>
  <c r="AJ7" i="39"/>
  <c r="AK7" i="39"/>
  <c r="AL7" i="39"/>
  <c r="AM7" i="39"/>
  <c r="AN7" i="39"/>
  <c r="AO7" i="39"/>
  <c r="AP7" i="39"/>
  <c r="AQ7" i="39"/>
  <c r="AR7" i="39"/>
  <c r="AS7" i="39"/>
  <c r="AT7" i="39"/>
  <c r="AU7" i="39"/>
  <c r="AV7" i="39"/>
  <c r="AW7" i="39"/>
  <c r="AX7" i="39"/>
  <c r="AY7" i="39"/>
  <c r="AZ7" i="39"/>
  <c r="BA7" i="39"/>
  <c r="BB7" i="39"/>
  <c r="BC7" i="39"/>
  <c r="BD7" i="39"/>
  <c r="BE7" i="39"/>
  <c r="BF7" i="39"/>
  <c r="BG7" i="39"/>
  <c r="BH7" i="39"/>
  <c r="BI7" i="39"/>
  <c r="BJ7" i="39"/>
  <c r="BK7" i="39"/>
  <c r="BL7" i="39"/>
  <c r="BM7" i="39"/>
  <c r="BN7" i="39"/>
  <c r="BO7" i="39"/>
  <c r="BP7" i="39"/>
  <c r="BQ7" i="39"/>
  <c r="BR7" i="39"/>
  <c r="BS7" i="39"/>
  <c r="BT7" i="39"/>
  <c r="BU7" i="39"/>
  <c r="BV7" i="39"/>
  <c r="BW7" i="39"/>
  <c r="BX7" i="39"/>
  <c r="BY7" i="39"/>
  <c r="BZ7" i="39"/>
  <c r="CA7" i="39"/>
  <c r="CB7" i="39"/>
  <c r="CC7" i="39"/>
  <c r="CD7" i="39"/>
  <c r="CE7" i="39"/>
  <c r="CF7" i="39"/>
  <c r="CG7" i="39"/>
  <c r="CH7" i="39"/>
  <c r="CI7" i="39"/>
  <c r="CJ7" i="39"/>
  <c r="CK7" i="39"/>
  <c r="CL7" i="39"/>
  <c r="C8" i="39"/>
  <c r="D8" i="39"/>
  <c r="E8" i="39"/>
  <c r="F8" i="39"/>
  <c r="G8" i="39"/>
  <c r="H8" i="39"/>
  <c r="I8" i="39"/>
  <c r="J8" i="39"/>
  <c r="K8" i="39"/>
  <c r="L8" i="39"/>
  <c r="M8" i="39"/>
  <c r="N8" i="39"/>
  <c r="O8" i="39"/>
  <c r="P8" i="39"/>
  <c r="Q8" i="39"/>
  <c r="R8" i="39"/>
  <c r="S8" i="39"/>
  <c r="T8" i="39"/>
  <c r="U8" i="39"/>
  <c r="V8" i="39"/>
  <c r="W8" i="39"/>
  <c r="X8" i="39"/>
  <c r="Y8" i="39"/>
  <c r="Z8" i="39"/>
  <c r="AA8" i="39"/>
  <c r="AB8" i="39"/>
  <c r="AC8" i="39"/>
  <c r="AD8" i="39"/>
  <c r="AE8" i="39"/>
  <c r="AF8" i="39"/>
  <c r="AG8" i="39"/>
  <c r="AH8" i="39"/>
  <c r="AI8" i="39"/>
  <c r="AJ8" i="39"/>
  <c r="AK8" i="39"/>
  <c r="AL8" i="39"/>
  <c r="AM8" i="39"/>
  <c r="AN8" i="39"/>
  <c r="AO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BB8" i="39"/>
  <c r="BC8" i="39"/>
  <c r="BD8" i="39"/>
  <c r="BE8" i="39"/>
  <c r="BF8" i="39"/>
  <c r="BG8" i="39"/>
  <c r="BH8" i="39"/>
  <c r="BI8" i="39"/>
  <c r="BJ8" i="39"/>
  <c r="BK8" i="39"/>
  <c r="BL8" i="39"/>
  <c r="BM8" i="39"/>
  <c r="BN8" i="39"/>
  <c r="BO8" i="39"/>
  <c r="BP8" i="39"/>
  <c r="BQ8" i="39"/>
  <c r="BR8" i="39"/>
  <c r="BS8" i="39"/>
  <c r="BT8" i="39"/>
  <c r="BU8" i="39"/>
  <c r="BV8" i="39"/>
  <c r="BW8" i="39"/>
  <c r="BX8" i="39"/>
  <c r="BY8" i="39"/>
  <c r="BZ8" i="39"/>
  <c r="CA8" i="39"/>
  <c r="CB8" i="39"/>
  <c r="CC8" i="39"/>
  <c r="CD8" i="39"/>
  <c r="CE8" i="39"/>
  <c r="CF8" i="39"/>
  <c r="CG8" i="39"/>
  <c r="CH8" i="39"/>
  <c r="CI8" i="39"/>
  <c r="CJ8" i="39"/>
  <c r="CK8" i="39"/>
  <c r="CL8" i="39"/>
  <c r="C9" i="39"/>
  <c r="D9" i="39"/>
  <c r="E9" i="39"/>
  <c r="F9" i="39"/>
  <c r="G9" i="39"/>
  <c r="H9" i="39"/>
  <c r="I9" i="39"/>
  <c r="J9" i="39"/>
  <c r="K9" i="39"/>
  <c r="L9" i="39"/>
  <c r="M9" i="39"/>
  <c r="N9" i="39"/>
  <c r="O9" i="39"/>
  <c r="P9" i="39"/>
  <c r="Q9" i="39"/>
  <c r="R9" i="39"/>
  <c r="S9" i="39"/>
  <c r="T9" i="39"/>
  <c r="U9" i="39"/>
  <c r="V9" i="39"/>
  <c r="W9" i="39"/>
  <c r="X9" i="39"/>
  <c r="Y9" i="39"/>
  <c r="Z9" i="39"/>
  <c r="AA9" i="39"/>
  <c r="AB9" i="39"/>
  <c r="AC9" i="39"/>
  <c r="AD9" i="39"/>
  <c r="AE9" i="39"/>
  <c r="AF9" i="39"/>
  <c r="AG9" i="39"/>
  <c r="AH9" i="39"/>
  <c r="AI9" i="39"/>
  <c r="AJ9" i="39"/>
  <c r="AK9" i="39"/>
  <c r="AL9" i="39"/>
  <c r="AM9" i="39"/>
  <c r="AN9" i="39"/>
  <c r="AO9" i="39"/>
  <c r="AP9" i="39"/>
  <c r="AQ9" i="39"/>
  <c r="AR9" i="39"/>
  <c r="AS9" i="39"/>
  <c r="AT9" i="39"/>
  <c r="AU9" i="39"/>
  <c r="AV9" i="39"/>
  <c r="AW9" i="39"/>
  <c r="AX9" i="39"/>
  <c r="AY9" i="39"/>
  <c r="AZ9" i="39"/>
  <c r="BA9" i="39"/>
  <c r="BB9" i="39"/>
  <c r="BC9" i="39"/>
  <c r="BD9" i="39"/>
  <c r="BE9" i="39"/>
  <c r="BF9" i="39"/>
  <c r="BG9" i="39"/>
  <c r="BH9" i="39"/>
  <c r="BI9" i="39"/>
  <c r="BJ9" i="39"/>
  <c r="BK9" i="39"/>
  <c r="BL9" i="39"/>
  <c r="BM9" i="39"/>
  <c r="BN9" i="39"/>
  <c r="BO9" i="39"/>
  <c r="BP9" i="39"/>
  <c r="BQ9" i="39"/>
  <c r="BR9" i="39"/>
  <c r="BS9" i="39"/>
  <c r="BT9" i="39"/>
  <c r="BU9" i="39"/>
  <c r="BV9" i="39"/>
  <c r="BW9" i="39"/>
  <c r="BX9" i="39"/>
  <c r="BY9" i="39"/>
  <c r="BZ9" i="39"/>
  <c r="CA9" i="39"/>
  <c r="CB9" i="39"/>
  <c r="CC9" i="39"/>
  <c r="CD9" i="39"/>
  <c r="CE9" i="39"/>
  <c r="CF9" i="39"/>
  <c r="CG9" i="39"/>
  <c r="CH9" i="39"/>
  <c r="CI9" i="39"/>
  <c r="CJ9" i="39"/>
  <c r="CK9" i="39"/>
  <c r="CL9" i="39"/>
  <c r="C10" i="39"/>
  <c r="D10" i="39"/>
  <c r="E10" i="39"/>
  <c r="F10" i="39"/>
  <c r="G10" i="39"/>
  <c r="H10" i="39"/>
  <c r="I10" i="39"/>
  <c r="J10" i="39"/>
  <c r="K10" i="39"/>
  <c r="L10" i="39"/>
  <c r="M10" i="39"/>
  <c r="N10" i="39"/>
  <c r="O10" i="39"/>
  <c r="P10" i="39"/>
  <c r="Q10" i="39"/>
  <c r="R10" i="39"/>
  <c r="S10" i="39"/>
  <c r="T10" i="39"/>
  <c r="U10" i="39"/>
  <c r="V10" i="39"/>
  <c r="W10" i="39"/>
  <c r="X10" i="39"/>
  <c r="Y10" i="39"/>
  <c r="Z10" i="39"/>
  <c r="AA10" i="39"/>
  <c r="AB10" i="39"/>
  <c r="AC10" i="39"/>
  <c r="AD10" i="39"/>
  <c r="AE10" i="39"/>
  <c r="AF10" i="39"/>
  <c r="AG10" i="39"/>
  <c r="AH10" i="39"/>
  <c r="AI10" i="39"/>
  <c r="AJ10" i="39"/>
  <c r="AK10" i="39"/>
  <c r="AL10" i="39"/>
  <c r="AM10" i="39"/>
  <c r="AN10" i="39"/>
  <c r="AO10" i="39"/>
  <c r="AP10" i="39"/>
  <c r="AQ10" i="39"/>
  <c r="AR10" i="39"/>
  <c r="AS10" i="39"/>
  <c r="AT10" i="39"/>
  <c r="AU10" i="39"/>
  <c r="AV10" i="39"/>
  <c r="AW10" i="39"/>
  <c r="AX10" i="39"/>
  <c r="AY10" i="39"/>
  <c r="AZ10" i="39"/>
  <c r="BA10" i="39"/>
  <c r="BB10" i="39"/>
  <c r="BC10" i="39"/>
  <c r="BD10" i="39"/>
  <c r="BE10" i="39"/>
  <c r="BF10" i="39"/>
  <c r="BG10" i="39"/>
  <c r="BH10" i="39"/>
  <c r="BI10" i="39"/>
  <c r="BJ10" i="39"/>
  <c r="BK10" i="39"/>
  <c r="BL10" i="39"/>
  <c r="BM10" i="39"/>
  <c r="BN10" i="39"/>
  <c r="BO10" i="39"/>
  <c r="BP10" i="39"/>
  <c r="BQ10" i="39"/>
  <c r="BR10" i="39"/>
  <c r="BS10" i="39"/>
  <c r="BT10" i="39"/>
  <c r="BU10" i="39"/>
  <c r="BV10" i="39"/>
  <c r="BW10" i="39"/>
  <c r="BX10" i="39"/>
  <c r="BY10" i="39"/>
  <c r="BZ10" i="39"/>
  <c r="CA10" i="39"/>
  <c r="CB10" i="39"/>
  <c r="CC10" i="39"/>
  <c r="CD10" i="39"/>
  <c r="CE10" i="39"/>
  <c r="CF10" i="39"/>
  <c r="CG10" i="39"/>
  <c r="CH10" i="39"/>
  <c r="CI10" i="39"/>
  <c r="CJ10" i="39"/>
  <c r="CK10" i="39"/>
  <c r="CL10" i="39"/>
  <c r="C11" i="39"/>
  <c r="D11" i="39"/>
  <c r="E11" i="39"/>
  <c r="F11" i="39"/>
  <c r="G11" i="39"/>
  <c r="H11" i="39"/>
  <c r="I11" i="39"/>
  <c r="J11" i="39"/>
  <c r="K11" i="39"/>
  <c r="L11" i="39"/>
  <c r="M11" i="39"/>
  <c r="N11" i="39"/>
  <c r="O11" i="39"/>
  <c r="P11" i="39"/>
  <c r="Q11" i="39"/>
  <c r="R11" i="39"/>
  <c r="S11" i="39"/>
  <c r="T11" i="39"/>
  <c r="U11" i="39"/>
  <c r="V11" i="39"/>
  <c r="W11" i="39"/>
  <c r="X11" i="39"/>
  <c r="Y11" i="39"/>
  <c r="Z11" i="39"/>
  <c r="AA11" i="39"/>
  <c r="AB11" i="39"/>
  <c r="AC11" i="39"/>
  <c r="AD11" i="39"/>
  <c r="AE11" i="39"/>
  <c r="AF11" i="39"/>
  <c r="AG11" i="39"/>
  <c r="AH11" i="39"/>
  <c r="AI11" i="39"/>
  <c r="AJ11" i="39"/>
  <c r="AK11" i="39"/>
  <c r="AL11" i="39"/>
  <c r="AM11" i="39"/>
  <c r="AN11" i="39"/>
  <c r="AO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BB11" i="39"/>
  <c r="BC11" i="39"/>
  <c r="BD11" i="39"/>
  <c r="BE11" i="39"/>
  <c r="BF11" i="39"/>
  <c r="BG11" i="39"/>
  <c r="BH11" i="39"/>
  <c r="BI11" i="39"/>
  <c r="BJ11" i="39"/>
  <c r="BK11" i="39"/>
  <c r="BL11" i="39"/>
  <c r="BM11" i="39"/>
  <c r="BN11" i="39"/>
  <c r="BO11" i="39"/>
  <c r="BP11" i="39"/>
  <c r="BQ11" i="39"/>
  <c r="BR11" i="39"/>
  <c r="BS11" i="39"/>
  <c r="BT11" i="39"/>
  <c r="BU11" i="39"/>
  <c r="BV11" i="39"/>
  <c r="BW11" i="39"/>
  <c r="BX11" i="39"/>
  <c r="BY11" i="39"/>
  <c r="BZ11" i="39"/>
  <c r="CA11" i="39"/>
  <c r="CB11" i="39"/>
  <c r="CC11" i="39"/>
  <c r="CD11" i="39"/>
  <c r="CE11" i="39"/>
  <c r="CF11" i="39"/>
  <c r="CG11" i="39"/>
  <c r="CH11" i="39"/>
  <c r="CI11" i="39"/>
  <c r="CJ11" i="39"/>
  <c r="CK11" i="39"/>
  <c r="CL11" i="39"/>
  <c r="C12" i="39"/>
  <c r="D12" i="39"/>
  <c r="E12" i="39"/>
  <c r="F12" i="39"/>
  <c r="G12" i="39"/>
  <c r="H12" i="39"/>
  <c r="I12" i="39"/>
  <c r="J12" i="39"/>
  <c r="K12" i="39"/>
  <c r="L12" i="39"/>
  <c r="M12" i="39"/>
  <c r="N12" i="39"/>
  <c r="O12" i="39"/>
  <c r="P12" i="39"/>
  <c r="Q12" i="39"/>
  <c r="R12" i="39"/>
  <c r="S12" i="39"/>
  <c r="T12" i="39"/>
  <c r="U12" i="39"/>
  <c r="V12" i="39"/>
  <c r="W12" i="39"/>
  <c r="X12" i="39"/>
  <c r="Y12" i="39"/>
  <c r="Z12" i="39"/>
  <c r="AA12" i="39"/>
  <c r="AB12" i="39"/>
  <c r="AC12" i="39"/>
  <c r="AD12" i="39"/>
  <c r="AE12" i="39"/>
  <c r="AF12" i="39"/>
  <c r="AG12" i="39"/>
  <c r="AH12" i="39"/>
  <c r="AI12" i="39"/>
  <c r="AJ12" i="39"/>
  <c r="AK12" i="39"/>
  <c r="AL12" i="39"/>
  <c r="AM12" i="39"/>
  <c r="AN12" i="39"/>
  <c r="AO12" i="39"/>
  <c r="AP12" i="39"/>
  <c r="AQ12" i="39"/>
  <c r="AR12" i="39"/>
  <c r="AS12" i="39"/>
  <c r="AT12" i="39"/>
  <c r="AU12" i="39"/>
  <c r="AV12" i="39"/>
  <c r="AW12" i="39"/>
  <c r="AX12" i="39"/>
  <c r="AY12" i="39"/>
  <c r="AZ12" i="39"/>
  <c r="BA12" i="39"/>
  <c r="BB12" i="39"/>
  <c r="BC12" i="39"/>
  <c r="BD12" i="39"/>
  <c r="BE12" i="39"/>
  <c r="BF12" i="39"/>
  <c r="BG12" i="39"/>
  <c r="BH12" i="39"/>
  <c r="BI12" i="39"/>
  <c r="BJ12" i="39"/>
  <c r="BK12" i="39"/>
  <c r="BL12" i="39"/>
  <c r="BM12" i="39"/>
  <c r="BN12" i="39"/>
  <c r="BO12" i="39"/>
  <c r="BP12" i="39"/>
  <c r="BQ12" i="39"/>
  <c r="BR12" i="39"/>
  <c r="BS12" i="39"/>
  <c r="BT12" i="39"/>
  <c r="BU12" i="39"/>
  <c r="BV12" i="39"/>
  <c r="BW12" i="39"/>
  <c r="BX12" i="39"/>
  <c r="BY12" i="39"/>
  <c r="BZ12" i="39"/>
  <c r="CA12" i="39"/>
  <c r="CB12" i="39"/>
  <c r="CC12" i="39"/>
  <c r="CD12" i="39"/>
  <c r="CE12" i="39"/>
  <c r="CF12" i="39"/>
  <c r="CG12" i="39"/>
  <c r="CH12" i="39"/>
  <c r="CI12" i="39"/>
  <c r="CJ12" i="39"/>
  <c r="CK12" i="39"/>
  <c r="CL12" i="39"/>
  <c r="C13" i="39"/>
  <c r="D13" i="39"/>
  <c r="E13" i="39"/>
  <c r="F13" i="39"/>
  <c r="G13" i="39"/>
  <c r="H13" i="39"/>
  <c r="I13" i="39"/>
  <c r="J13" i="39"/>
  <c r="K13" i="39"/>
  <c r="L13" i="39"/>
  <c r="M13" i="39"/>
  <c r="N13" i="39"/>
  <c r="O13" i="39"/>
  <c r="P13" i="39"/>
  <c r="Q13" i="39"/>
  <c r="R13" i="39"/>
  <c r="S13" i="39"/>
  <c r="T13" i="39"/>
  <c r="U13" i="39"/>
  <c r="V13" i="39"/>
  <c r="W13" i="39"/>
  <c r="X13" i="39"/>
  <c r="Y13" i="39"/>
  <c r="Z13" i="39"/>
  <c r="AA13" i="39"/>
  <c r="AB13" i="39"/>
  <c r="AC13" i="39"/>
  <c r="AD13" i="39"/>
  <c r="AE13" i="39"/>
  <c r="AF13" i="39"/>
  <c r="AG13" i="39"/>
  <c r="AH13" i="39"/>
  <c r="AI13" i="39"/>
  <c r="AJ13" i="39"/>
  <c r="AK13" i="39"/>
  <c r="AL13" i="39"/>
  <c r="AM13" i="39"/>
  <c r="AN13" i="39"/>
  <c r="AO13" i="39"/>
  <c r="AP13" i="39"/>
  <c r="AQ13" i="39"/>
  <c r="AR13" i="39"/>
  <c r="AS13" i="39"/>
  <c r="AT13" i="39"/>
  <c r="AU13" i="39"/>
  <c r="AV13" i="39"/>
  <c r="AW13" i="39"/>
  <c r="AX13" i="39"/>
  <c r="AY13" i="39"/>
  <c r="AZ13" i="39"/>
  <c r="BA13" i="39"/>
  <c r="BB13" i="39"/>
  <c r="BC13" i="39"/>
  <c r="BD13" i="39"/>
  <c r="BE13" i="39"/>
  <c r="BF13" i="39"/>
  <c r="BG13" i="39"/>
  <c r="BH13" i="39"/>
  <c r="BI13" i="39"/>
  <c r="BJ13" i="39"/>
  <c r="BK13" i="39"/>
  <c r="BL13" i="39"/>
  <c r="BM13" i="39"/>
  <c r="BN13" i="39"/>
  <c r="BO13" i="39"/>
  <c r="BP13" i="39"/>
  <c r="BQ13" i="39"/>
  <c r="BR13" i="39"/>
  <c r="BS13" i="39"/>
  <c r="BT13" i="39"/>
  <c r="BU13" i="39"/>
  <c r="BV13" i="39"/>
  <c r="BW13" i="39"/>
  <c r="BX13" i="39"/>
  <c r="BY13" i="39"/>
  <c r="BZ13" i="39"/>
  <c r="CA13" i="39"/>
  <c r="CB13" i="39"/>
  <c r="CC13" i="39"/>
  <c r="CD13" i="39"/>
  <c r="CE13" i="39"/>
  <c r="CF13" i="39"/>
  <c r="CG13" i="39"/>
  <c r="CH13" i="39"/>
  <c r="CI13" i="39"/>
  <c r="CJ13" i="39"/>
  <c r="CK13" i="39"/>
  <c r="CL13" i="39"/>
  <c r="C14" i="39"/>
  <c r="D14" i="39"/>
  <c r="E14" i="39"/>
  <c r="F14" i="39"/>
  <c r="G14" i="39"/>
  <c r="H14" i="39"/>
  <c r="I14" i="39"/>
  <c r="J14" i="39"/>
  <c r="K14" i="39"/>
  <c r="L14" i="39"/>
  <c r="M14" i="39"/>
  <c r="N14" i="39"/>
  <c r="O14" i="39"/>
  <c r="P14" i="39"/>
  <c r="Q14" i="39"/>
  <c r="R14" i="39"/>
  <c r="S14" i="39"/>
  <c r="T14" i="39"/>
  <c r="U14" i="39"/>
  <c r="V14" i="39"/>
  <c r="W14" i="39"/>
  <c r="X14" i="39"/>
  <c r="Y14" i="39"/>
  <c r="Z14" i="39"/>
  <c r="AA14" i="39"/>
  <c r="AB14" i="39"/>
  <c r="AC14" i="39"/>
  <c r="AD14" i="39"/>
  <c r="AE14" i="39"/>
  <c r="AF14" i="39"/>
  <c r="AG14" i="39"/>
  <c r="AH14" i="39"/>
  <c r="AI14" i="39"/>
  <c r="AJ14" i="39"/>
  <c r="AK14" i="39"/>
  <c r="AL14" i="39"/>
  <c r="AM14" i="39"/>
  <c r="AN14" i="39"/>
  <c r="AO14" i="39"/>
  <c r="AP14" i="39"/>
  <c r="AQ14" i="39"/>
  <c r="AR14" i="39"/>
  <c r="AS14" i="39"/>
  <c r="AT14" i="39"/>
  <c r="AU14" i="39"/>
  <c r="AV14" i="39"/>
  <c r="AW14" i="39"/>
  <c r="AX14" i="39"/>
  <c r="AY14" i="39"/>
  <c r="AZ14" i="39"/>
  <c r="BA14" i="39"/>
  <c r="BB14" i="39"/>
  <c r="BC14" i="39"/>
  <c r="BD14" i="39"/>
  <c r="BE14" i="39"/>
  <c r="BF14" i="39"/>
  <c r="BG14" i="39"/>
  <c r="BH14" i="39"/>
  <c r="BI14" i="39"/>
  <c r="BJ14" i="39"/>
  <c r="BK14" i="39"/>
  <c r="BL14" i="39"/>
  <c r="BM14" i="39"/>
  <c r="BN14" i="39"/>
  <c r="BO14" i="39"/>
  <c r="BP14" i="39"/>
  <c r="BQ14" i="39"/>
  <c r="BR14" i="39"/>
  <c r="BS14" i="39"/>
  <c r="BT14" i="39"/>
  <c r="BU14" i="39"/>
  <c r="BV14" i="39"/>
  <c r="BW14" i="39"/>
  <c r="BX14" i="39"/>
  <c r="BY14" i="39"/>
  <c r="BZ14" i="39"/>
  <c r="CA14" i="39"/>
  <c r="CB14" i="39"/>
  <c r="CC14" i="39"/>
  <c r="CD14" i="39"/>
  <c r="CE14" i="39"/>
  <c r="CF14" i="39"/>
  <c r="CG14" i="39"/>
  <c r="CH14" i="39"/>
  <c r="CI14" i="39"/>
  <c r="CJ14" i="39"/>
  <c r="CK14" i="39"/>
  <c r="CL14" i="39"/>
  <c r="C15" i="39"/>
  <c r="D15" i="39"/>
  <c r="E15" i="39"/>
  <c r="F15" i="39"/>
  <c r="G15" i="39"/>
  <c r="H15" i="39"/>
  <c r="I15" i="39"/>
  <c r="J15" i="39"/>
  <c r="K15" i="39"/>
  <c r="L15" i="39"/>
  <c r="M15" i="39"/>
  <c r="N15" i="39"/>
  <c r="O15" i="39"/>
  <c r="P15" i="39"/>
  <c r="Q15" i="39"/>
  <c r="R15" i="39"/>
  <c r="S15" i="39"/>
  <c r="T15" i="39"/>
  <c r="U15" i="39"/>
  <c r="V15" i="39"/>
  <c r="W15" i="39"/>
  <c r="X15" i="39"/>
  <c r="Y15" i="39"/>
  <c r="Z15" i="39"/>
  <c r="AA15" i="39"/>
  <c r="AB15" i="39"/>
  <c r="AC15" i="39"/>
  <c r="AD15" i="39"/>
  <c r="AE15" i="39"/>
  <c r="AF15" i="39"/>
  <c r="AG15" i="39"/>
  <c r="AH15" i="39"/>
  <c r="AI15" i="39"/>
  <c r="AJ15" i="39"/>
  <c r="AK15" i="39"/>
  <c r="AL15" i="39"/>
  <c r="AM15" i="39"/>
  <c r="AN15" i="39"/>
  <c r="AO15" i="39"/>
  <c r="AP15" i="39"/>
  <c r="AQ15" i="39"/>
  <c r="AR15" i="39"/>
  <c r="AS15" i="39"/>
  <c r="AT15" i="39"/>
  <c r="AU15" i="39"/>
  <c r="AV15" i="39"/>
  <c r="AW15" i="39"/>
  <c r="AX15" i="39"/>
  <c r="AY15" i="39"/>
  <c r="AZ15" i="39"/>
  <c r="BA15" i="39"/>
  <c r="BB15" i="39"/>
  <c r="BC15" i="39"/>
  <c r="BD15" i="39"/>
  <c r="BE15" i="39"/>
  <c r="BF15" i="39"/>
  <c r="BG15" i="39"/>
  <c r="BH15" i="39"/>
  <c r="BI15" i="39"/>
  <c r="BJ15" i="39"/>
  <c r="BK15" i="39"/>
  <c r="BL15" i="39"/>
  <c r="BM15" i="39"/>
  <c r="BN15" i="39"/>
  <c r="BO15" i="39"/>
  <c r="BP15" i="39"/>
  <c r="BQ15" i="39"/>
  <c r="BR15" i="39"/>
  <c r="BS15" i="39"/>
  <c r="BT15" i="39"/>
  <c r="BU15" i="39"/>
  <c r="BV15" i="39"/>
  <c r="BW15" i="39"/>
  <c r="BX15" i="39"/>
  <c r="BY15" i="39"/>
  <c r="BZ15" i="39"/>
  <c r="CA15" i="39"/>
  <c r="CB15" i="39"/>
  <c r="CC15" i="39"/>
  <c r="CD15" i="39"/>
  <c r="CE15" i="39"/>
  <c r="CF15" i="39"/>
  <c r="CG15" i="39"/>
  <c r="CH15" i="39"/>
  <c r="CI15" i="39"/>
  <c r="CJ15" i="39"/>
  <c r="CK15" i="39"/>
  <c r="CL15" i="39"/>
  <c r="C16" i="39"/>
  <c r="D16" i="39"/>
  <c r="E16" i="39"/>
  <c r="F16" i="39"/>
  <c r="G16" i="39"/>
  <c r="H16" i="39"/>
  <c r="I16" i="39"/>
  <c r="J16" i="39"/>
  <c r="K16" i="39"/>
  <c r="L16" i="39"/>
  <c r="M16" i="39"/>
  <c r="N16" i="39"/>
  <c r="O16" i="39"/>
  <c r="P16" i="39"/>
  <c r="Q16" i="39"/>
  <c r="R16" i="39"/>
  <c r="S16" i="39"/>
  <c r="T16" i="39"/>
  <c r="U16" i="39"/>
  <c r="V16" i="39"/>
  <c r="W16" i="39"/>
  <c r="X16" i="39"/>
  <c r="Y16" i="39"/>
  <c r="Z16" i="39"/>
  <c r="AA16" i="39"/>
  <c r="AB16" i="39"/>
  <c r="AC16" i="39"/>
  <c r="AD16" i="39"/>
  <c r="AE16" i="39"/>
  <c r="AF16" i="39"/>
  <c r="AG16" i="39"/>
  <c r="AH16" i="39"/>
  <c r="AI16" i="39"/>
  <c r="AJ16" i="39"/>
  <c r="AK16" i="39"/>
  <c r="AL16" i="39"/>
  <c r="AM16" i="39"/>
  <c r="AN16" i="39"/>
  <c r="AO16" i="39"/>
  <c r="AP16" i="39"/>
  <c r="AQ16" i="39"/>
  <c r="AR16" i="39"/>
  <c r="AS16" i="39"/>
  <c r="AT16" i="39"/>
  <c r="AU16" i="39"/>
  <c r="AV16" i="39"/>
  <c r="AW16" i="39"/>
  <c r="AX16" i="39"/>
  <c r="AY16" i="39"/>
  <c r="AZ16" i="39"/>
  <c r="BA16" i="39"/>
  <c r="BB16" i="39"/>
  <c r="BC16" i="39"/>
  <c r="BD16" i="39"/>
  <c r="BE16" i="39"/>
  <c r="BF16" i="39"/>
  <c r="BG16" i="39"/>
  <c r="BH16" i="39"/>
  <c r="BI16" i="39"/>
  <c r="BJ16" i="39"/>
  <c r="BK16" i="39"/>
  <c r="BL16" i="39"/>
  <c r="BM16" i="39"/>
  <c r="BN16" i="39"/>
  <c r="BO16" i="39"/>
  <c r="BP16" i="39"/>
  <c r="BQ16" i="39"/>
  <c r="BR16" i="39"/>
  <c r="BS16" i="39"/>
  <c r="BT16" i="39"/>
  <c r="BU16" i="39"/>
  <c r="BV16" i="39"/>
  <c r="BW16" i="39"/>
  <c r="BX16" i="39"/>
  <c r="BY16" i="39"/>
  <c r="BZ16" i="39"/>
  <c r="CA16" i="39"/>
  <c r="CB16" i="39"/>
  <c r="CC16" i="39"/>
  <c r="CD16" i="39"/>
  <c r="CE16" i="39"/>
  <c r="CF16" i="39"/>
  <c r="CG16" i="39"/>
  <c r="CH16" i="39"/>
  <c r="CI16" i="39"/>
  <c r="CJ16" i="39"/>
  <c r="CK16" i="39"/>
  <c r="CL16" i="39"/>
  <c r="C17" i="39"/>
  <c r="D17" i="39"/>
  <c r="E17" i="39"/>
  <c r="F17" i="39"/>
  <c r="G17" i="39"/>
  <c r="H17" i="39"/>
  <c r="I17" i="39"/>
  <c r="J17" i="39"/>
  <c r="K17" i="39"/>
  <c r="L17" i="39"/>
  <c r="M17" i="39"/>
  <c r="N17" i="39"/>
  <c r="O17" i="39"/>
  <c r="P17" i="39"/>
  <c r="Q17" i="39"/>
  <c r="R17" i="39"/>
  <c r="S17" i="39"/>
  <c r="T17" i="39"/>
  <c r="U17" i="39"/>
  <c r="V17" i="39"/>
  <c r="W17" i="39"/>
  <c r="X17" i="39"/>
  <c r="Y17" i="39"/>
  <c r="Z17" i="39"/>
  <c r="AA17" i="39"/>
  <c r="AB17" i="39"/>
  <c r="AC17" i="39"/>
  <c r="AD17" i="39"/>
  <c r="AE17" i="39"/>
  <c r="AF17" i="39"/>
  <c r="AG17" i="39"/>
  <c r="AH17" i="39"/>
  <c r="AI17" i="39"/>
  <c r="AJ17" i="39"/>
  <c r="AK17" i="39"/>
  <c r="AL17" i="39"/>
  <c r="AM17" i="39"/>
  <c r="AN17" i="39"/>
  <c r="AO17" i="39"/>
  <c r="AP17" i="39"/>
  <c r="AQ17" i="39"/>
  <c r="AR17" i="39"/>
  <c r="AS17" i="39"/>
  <c r="AT17" i="39"/>
  <c r="AU17" i="39"/>
  <c r="AV17" i="39"/>
  <c r="AW17" i="39"/>
  <c r="AX17" i="39"/>
  <c r="AY17" i="39"/>
  <c r="AZ17" i="39"/>
  <c r="BA17" i="39"/>
  <c r="BB17" i="39"/>
  <c r="BC17" i="39"/>
  <c r="BD17" i="39"/>
  <c r="BE17" i="39"/>
  <c r="BF17" i="39"/>
  <c r="BG17" i="39"/>
  <c r="BH17" i="39"/>
  <c r="BI17" i="39"/>
  <c r="BJ17" i="39"/>
  <c r="BK17" i="39"/>
  <c r="BL17" i="39"/>
  <c r="BM17" i="39"/>
  <c r="BN17" i="39"/>
  <c r="BO17" i="39"/>
  <c r="BP17" i="39"/>
  <c r="BQ17" i="39"/>
  <c r="BR17" i="39"/>
  <c r="BS17" i="39"/>
  <c r="BT17" i="39"/>
  <c r="BU17" i="39"/>
  <c r="BV17" i="39"/>
  <c r="BW17" i="39"/>
  <c r="BX17" i="39"/>
  <c r="BY17" i="39"/>
  <c r="BZ17" i="39"/>
  <c r="CA17" i="39"/>
  <c r="CB17" i="39"/>
  <c r="CC17" i="39"/>
  <c r="CD17" i="39"/>
  <c r="CE17" i="39"/>
  <c r="CF17" i="39"/>
  <c r="CG17" i="39"/>
  <c r="CH17" i="39"/>
  <c r="CI17" i="39"/>
  <c r="CJ17" i="39"/>
  <c r="CK17" i="39"/>
  <c r="CL17" i="39"/>
  <c r="C18" i="39"/>
  <c r="D18" i="39"/>
  <c r="E18" i="39"/>
  <c r="F18" i="39"/>
  <c r="G18" i="39"/>
  <c r="H18" i="39"/>
  <c r="I18" i="39"/>
  <c r="J18" i="39"/>
  <c r="K18" i="39"/>
  <c r="L18" i="39"/>
  <c r="M18" i="39"/>
  <c r="N18" i="39"/>
  <c r="O18" i="39"/>
  <c r="P18" i="39"/>
  <c r="Q18" i="39"/>
  <c r="R18" i="39"/>
  <c r="S18" i="39"/>
  <c r="T18" i="39"/>
  <c r="U18" i="39"/>
  <c r="V18" i="39"/>
  <c r="W18" i="39"/>
  <c r="X18" i="39"/>
  <c r="Y18" i="39"/>
  <c r="Z18" i="39"/>
  <c r="AA18" i="39"/>
  <c r="AB18" i="39"/>
  <c r="AC18" i="39"/>
  <c r="AD18" i="39"/>
  <c r="AE18" i="39"/>
  <c r="AF18" i="39"/>
  <c r="AG18" i="39"/>
  <c r="AH18" i="39"/>
  <c r="AI18" i="39"/>
  <c r="AJ18" i="39"/>
  <c r="AK18" i="39"/>
  <c r="AL18" i="39"/>
  <c r="AM18" i="39"/>
  <c r="AN18" i="39"/>
  <c r="AO18" i="39"/>
  <c r="AP18" i="39"/>
  <c r="AQ18" i="39"/>
  <c r="AR18" i="39"/>
  <c r="AS18" i="39"/>
  <c r="AT18" i="39"/>
  <c r="AU18" i="39"/>
  <c r="AV18" i="39"/>
  <c r="AW18" i="39"/>
  <c r="AX18" i="39"/>
  <c r="AY18" i="39"/>
  <c r="AZ18" i="39"/>
  <c r="BA18" i="39"/>
  <c r="BB18" i="39"/>
  <c r="BC18" i="39"/>
  <c r="BD18" i="39"/>
  <c r="BE18" i="39"/>
  <c r="BF18" i="39"/>
  <c r="BG18" i="39"/>
  <c r="BH18" i="39"/>
  <c r="BI18" i="39"/>
  <c r="BJ18" i="39"/>
  <c r="BK18" i="39"/>
  <c r="BL18" i="39"/>
  <c r="BM18" i="39"/>
  <c r="BN18" i="39"/>
  <c r="BO18" i="39"/>
  <c r="BP18" i="39"/>
  <c r="BQ18" i="39"/>
  <c r="BR18" i="39"/>
  <c r="BS18" i="39"/>
  <c r="BT18" i="39"/>
  <c r="BU18" i="39"/>
  <c r="BV18" i="39"/>
  <c r="BW18" i="39"/>
  <c r="BX18" i="39"/>
  <c r="BY18" i="39"/>
  <c r="BZ18" i="39"/>
  <c r="CA18" i="39"/>
  <c r="CB18" i="39"/>
  <c r="CC18" i="39"/>
  <c r="CD18" i="39"/>
  <c r="CE18" i="39"/>
  <c r="CF18" i="39"/>
  <c r="CG18" i="39"/>
  <c r="CH18" i="39"/>
  <c r="CI18" i="39"/>
  <c r="CJ18" i="39"/>
  <c r="CK18" i="39"/>
  <c r="CL18" i="39"/>
  <c r="C19" i="39"/>
  <c r="D19" i="39"/>
  <c r="E19" i="39"/>
  <c r="F19" i="39"/>
  <c r="G19" i="39"/>
  <c r="H19" i="39"/>
  <c r="I19" i="39"/>
  <c r="J19" i="39"/>
  <c r="K19" i="39"/>
  <c r="L19" i="39"/>
  <c r="M19" i="39"/>
  <c r="N19" i="39"/>
  <c r="O19" i="39"/>
  <c r="P19" i="39"/>
  <c r="Q19" i="39"/>
  <c r="R19" i="39"/>
  <c r="S19" i="39"/>
  <c r="T19" i="39"/>
  <c r="U19" i="39"/>
  <c r="V19" i="39"/>
  <c r="W19" i="39"/>
  <c r="X19" i="39"/>
  <c r="Y19" i="39"/>
  <c r="Z19" i="39"/>
  <c r="AA19" i="39"/>
  <c r="AB19" i="39"/>
  <c r="AC19" i="39"/>
  <c r="AD19" i="39"/>
  <c r="AE19" i="39"/>
  <c r="AF19" i="39"/>
  <c r="AG19" i="39"/>
  <c r="AH19" i="39"/>
  <c r="AI19" i="39"/>
  <c r="AJ19" i="39"/>
  <c r="AK19" i="39"/>
  <c r="AL19" i="39"/>
  <c r="AM19" i="39"/>
  <c r="AN19" i="39"/>
  <c r="AO19" i="39"/>
  <c r="AP19" i="39"/>
  <c r="AQ19" i="39"/>
  <c r="AR19" i="39"/>
  <c r="AS19" i="39"/>
  <c r="AT19" i="39"/>
  <c r="AU19" i="39"/>
  <c r="AV19" i="39"/>
  <c r="AW19" i="39"/>
  <c r="AX19" i="39"/>
  <c r="AY19" i="39"/>
  <c r="AZ19" i="39"/>
  <c r="BA19" i="39"/>
  <c r="BB19" i="39"/>
  <c r="BC19" i="39"/>
  <c r="BD19" i="39"/>
  <c r="BE19" i="39"/>
  <c r="BF19" i="39"/>
  <c r="BG19" i="39"/>
  <c r="BH19" i="39"/>
  <c r="BI19" i="39"/>
  <c r="BJ19" i="39"/>
  <c r="BK19" i="39"/>
  <c r="BL19" i="39"/>
  <c r="BM19" i="39"/>
  <c r="BN19" i="39"/>
  <c r="BO19" i="39"/>
  <c r="BP19" i="39"/>
  <c r="BQ19" i="39"/>
  <c r="BR19" i="39"/>
  <c r="BS19" i="39"/>
  <c r="BT19" i="39"/>
  <c r="BU19" i="39"/>
  <c r="BV19" i="39"/>
  <c r="BW19" i="39"/>
  <c r="BX19" i="39"/>
  <c r="BY19" i="39"/>
  <c r="BZ19" i="39"/>
  <c r="CA19" i="39"/>
  <c r="CB19" i="39"/>
  <c r="CC19" i="39"/>
  <c r="CD19" i="39"/>
  <c r="CE19" i="39"/>
  <c r="CF19" i="39"/>
  <c r="CG19" i="39"/>
  <c r="CH19" i="39"/>
  <c r="CI19" i="39"/>
  <c r="CJ19" i="39"/>
  <c r="CK19" i="39"/>
  <c r="CL19" i="39"/>
  <c r="C20" i="39"/>
  <c r="D20" i="39"/>
  <c r="E20" i="39"/>
  <c r="F20" i="39"/>
  <c r="G20" i="39"/>
  <c r="H20" i="39"/>
  <c r="I20" i="39"/>
  <c r="J20" i="39"/>
  <c r="K20" i="39"/>
  <c r="L20" i="39"/>
  <c r="M20" i="39"/>
  <c r="N20" i="39"/>
  <c r="O20" i="39"/>
  <c r="P20" i="39"/>
  <c r="Q20" i="39"/>
  <c r="R20" i="39"/>
  <c r="S20" i="39"/>
  <c r="T20" i="39"/>
  <c r="U20" i="39"/>
  <c r="V20" i="39"/>
  <c r="W20" i="39"/>
  <c r="X20" i="39"/>
  <c r="Y20" i="39"/>
  <c r="Z20" i="39"/>
  <c r="AA20" i="39"/>
  <c r="AB20" i="39"/>
  <c r="AC20" i="39"/>
  <c r="AD20" i="39"/>
  <c r="AE20" i="39"/>
  <c r="AF20" i="39"/>
  <c r="AG20" i="39"/>
  <c r="AH20" i="39"/>
  <c r="AI20" i="39"/>
  <c r="AJ20" i="39"/>
  <c r="AK20" i="39"/>
  <c r="AL20" i="39"/>
  <c r="AM20" i="39"/>
  <c r="AN20" i="39"/>
  <c r="AO20" i="39"/>
  <c r="AP20" i="39"/>
  <c r="AQ20" i="39"/>
  <c r="AR20" i="39"/>
  <c r="AS20" i="39"/>
  <c r="AT20" i="39"/>
  <c r="AU20" i="39"/>
  <c r="AV20" i="39"/>
  <c r="AW20" i="39"/>
  <c r="AX20" i="39"/>
  <c r="AY20" i="39"/>
  <c r="AZ20" i="39"/>
  <c r="BA20" i="39"/>
  <c r="BB20" i="39"/>
  <c r="BC20" i="39"/>
  <c r="BD20" i="39"/>
  <c r="BE20" i="39"/>
  <c r="BF20" i="39"/>
  <c r="BG20" i="39"/>
  <c r="BH20" i="39"/>
  <c r="BI20" i="39"/>
  <c r="BJ20" i="39"/>
  <c r="BK20" i="39"/>
  <c r="BL20" i="39"/>
  <c r="BM20" i="39"/>
  <c r="BN20" i="39"/>
  <c r="BO20" i="39"/>
  <c r="BP20" i="39"/>
  <c r="BQ20" i="39"/>
  <c r="BR20" i="39"/>
  <c r="BS20" i="39"/>
  <c r="BT20" i="39"/>
  <c r="BU20" i="39"/>
  <c r="BV20" i="39"/>
  <c r="BW20" i="39"/>
  <c r="BX20" i="39"/>
  <c r="BY20" i="39"/>
  <c r="BZ20" i="39"/>
  <c r="CA20" i="39"/>
  <c r="CB20" i="39"/>
  <c r="CC20" i="39"/>
  <c r="CD20" i="39"/>
  <c r="CE20" i="39"/>
  <c r="CF20" i="39"/>
  <c r="CG20" i="39"/>
  <c r="CH20" i="39"/>
  <c r="CI20" i="39"/>
  <c r="CJ20" i="39"/>
  <c r="CK20" i="39"/>
  <c r="CL20" i="39"/>
  <c r="C21" i="39"/>
  <c r="D21" i="39"/>
  <c r="E21" i="39"/>
  <c r="F21" i="39"/>
  <c r="G21" i="39"/>
  <c r="H21" i="39"/>
  <c r="I21" i="39"/>
  <c r="J21" i="39"/>
  <c r="K21" i="39"/>
  <c r="L21" i="39"/>
  <c r="M21" i="39"/>
  <c r="N21" i="39"/>
  <c r="O21" i="39"/>
  <c r="P21" i="39"/>
  <c r="Q21" i="39"/>
  <c r="R21" i="39"/>
  <c r="S21" i="39"/>
  <c r="T21" i="39"/>
  <c r="U21" i="39"/>
  <c r="V21" i="39"/>
  <c r="W21" i="39"/>
  <c r="X21" i="39"/>
  <c r="Y21" i="39"/>
  <c r="Z21" i="39"/>
  <c r="AA21" i="39"/>
  <c r="AB21" i="39"/>
  <c r="AC21" i="39"/>
  <c r="AD21" i="39"/>
  <c r="AE21" i="39"/>
  <c r="AF21" i="39"/>
  <c r="AG21" i="39"/>
  <c r="AH21" i="39"/>
  <c r="AI21" i="39"/>
  <c r="AJ21" i="39"/>
  <c r="AK21" i="39"/>
  <c r="AL21" i="39"/>
  <c r="AM21" i="39"/>
  <c r="AN21" i="39"/>
  <c r="AO21" i="39"/>
  <c r="AP21" i="39"/>
  <c r="AQ21" i="39"/>
  <c r="AR21" i="39"/>
  <c r="AS21" i="39"/>
  <c r="AT21" i="39"/>
  <c r="AU21" i="39"/>
  <c r="AV21" i="39"/>
  <c r="AW21" i="39"/>
  <c r="AX21" i="39"/>
  <c r="AY21" i="39"/>
  <c r="AZ21" i="39"/>
  <c r="BA21" i="39"/>
  <c r="BB21" i="39"/>
  <c r="BC21" i="39"/>
  <c r="BD21" i="39"/>
  <c r="BE21" i="39"/>
  <c r="BF21" i="39"/>
  <c r="BG21" i="39"/>
  <c r="BH21" i="39"/>
  <c r="BI21" i="39"/>
  <c r="BJ21" i="39"/>
  <c r="BK21" i="39"/>
  <c r="BL21" i="39"/>
  <c r="BM21" i="39"/>
  <c r="BN21" i="39"/>
  <c r="BO21" i="39"/>
  <c r="BP21" i="39"/>
  <c r="BQ21" i="39"/>
  <c r="BR21" i="39"/>
  <c r="BS21" i="39"/>
  <c r="BT21" i="39"/>
  <c r="BU21" i="39"/>
  <c r="BV21" i="39"/>
  <c r="BW21" i="39"/>
  <c r="BX21" i="39"/>
  <c r="BY21" i="39"/>
  <c r="BZ21" i="39"/>
  <c r="CA21" i="39"/>
  <c r="CB21" i="39"/>
  <c r="CC21" i="39"/>
  <c r="CD21" i="39"/>
  <c r="CE21" i="39"/>
  <c r="CF21" i="39"/>
  <c r="CG21" i="39"/>
  <c r="CH21" i="39"/>
  <c r="CI21" i="39"/>
  <c r="CJ21" i="39"/>
  <c r="CK21" i="39"/>
  <c r="CL21" i="39"/>
  <c r="C22" i="39"/>
  <c r="D22" i="39"/>
  <c r="E22" i="39"/>
  <c r="F22" i="39"/>
  <c r="G22" i="39"/>
  <c r="H22" i="39"/>
  <c r="I22" i="39"/>
  <c r="J22" i="39"/>
  <c r="K22" i="39"/>
  <c r="L22" i="39"/>
  <c r="M22" i="39"/>
  <c r="N22" i="39"/>
  <c r="O22" i="39"/>
  <c r="P22" i="39"/>
  <c r="Q22" i="39"/>
  <c r="R22" i="39"/>
  <c r="S22" i="39"/>
  <c r="T22" i="39"/>
  <c r="U22" i="39"/>
  <c r="V22" i="39"/>
  <c r="W22" i="39"/>
  <c r="X22" i="39"/>
  <c r="Y22" i="39"/>
  <c r="Z22" i="39"/>
  <c r="AA22" i="39"/>
  <c r="AB22" i="39"/>
  <c r="AC22" i="39"/>
  <c r="AD22" i="39"/>
  <c r="AE22" i="39"/>
  <c r="AF22" i="39"/>
  <c r="AG22" i="39"/>
  <c r="AH22" i="39"/>
  <c r="AI22" i="39"/>
  <c r="AJ22" i="39"/>
  <c r="AK22" i="39"/>
  <c r="AL22" i="39"/>
  <c r="AM22" i="39"/>
  <c r="AN22" i="39"/>
  <c r="AO22" i="39"/>
  <c r="AP22" i="39"/>
  <c r="AQ22" i="39"/>
  <c r="AR22" i="39"/>
  <c r="AS22" i="39"/>
  <c r="AT22" i="39"/>
  <c r="AU22" i="39"/>
  <c r="AV22" i="39"/>
  <c r="AW22" i="39"/>
  <c r="AX22" i="39"/>
  <c r="AY22" i="39"/>
  <c r="AZ22" i="39"/>
  <c r="BA22" i="39"/>
  <c r="BB22" i="39"/>
  <c r="BC22" i="39"/>
  <c r="BD22" i="39"/>
  <c r="BE22" i="39"/>
  <c r="BF22" i="39"/>
  <c r="BG22" i="39"/>
  <c r="BH22" i="39"/>
  <c r="BI22" i="39"/>
  <c r="BJ22" i="39"/>
  <c r="BK22" i="39"/>
  <c r="BL22" i="39"/>
  <c r="BM22" i="39"/>
  <c r="BN22" i="39"/>
  <c r="BO22" i="39"/>
  <c r="BP22" i="39"/>
  <c r="BQ22" i="39"/>
  <c r="BR22" i="39"/>
  <c r="BS22" i="39"/>
  <c r="BT22" i="39"/>
  <c r="BU22" i="39"/>
  <c r="BV22" i="39"/>
  <c r="BW22" i="39"/>
  <c r="BX22" i="39"/>
  <c r="BY22" i="39"/>
  <c r="BZ22" i="39"/>
  <c r="CA22" i="39"/>
  <c r="CB22" i="39"/>
  <c r="CC22" i="39"/>
  <c r="CD22" i="39"/>
  <c r="CE22" i="39"/>
  <c r="CF22" i="39"/>
  <c r="CG22" i="39"/>
  <c r="CH22" i="39"/>
  <c r="CI22" i="39"/>
  <c r="CJ22" i="39"/>
  <c r="CK22" i="39"/>
  <c r="CL22" i="39"/>
  <c r="C23" i="39"/>
  <c r="D23" i="39"/>
  <c r="E23" i="39"/>
  <c r="F23" i="39"/>
  <c r="G23" i="39"/>
  <c r="H23" i="39"/>
  <c r="I23" i="39"/>
  <c r="J23" i="39"/>
  <c r="K23" i="39"/>
  <c r="L23" i="39"/>
  <c r="M23" i="39"/>
  <c r="N23" i="39"/>
  <c r="O23" i="39"/>
  <c r="P23" i="39"/>
  <c r="Q23" i="39"/>
  <c r="R23" i="39"/>
  <c r="S23" i="39"/>
  <c r="T23" i="39"/>
  <c r="U23" i="39"/>
  <c r="V23" i="39"/>
  <c r="W23" i="39"/>
  <c r="X23" i="39"/>
  <c r="Y23" i="39"/>
  <c r="Z23" i="39"/>
  <c r="AA23" i="39"/>
  <c r="AB23" i="39"/>
  <c r="AC23" i="39"/>
  <c r="AD23" i="39"/>
  <c r="AE23" i="39"/>
  <c r="AF23" i="39"/>
  <c r="AG23" i="39"/>
  <c r="AH23" i="39"/>
  <c r="AI23" i="39"/>
  <c r="AJ23" i="39"/>
  <c r="AK23" i="39"/>
  <c r="AL23" i="39"/>
  <c r="AM23" i="39"/>
  <c r="AN23" i="39"/>
  <c r="AO23" i="39"/>
  <c r="AP23" i="39"/>
  <c r="AQ23" i="39"/>
  <c r="AR23" i="39"/>
  <c r="AS23" i="39"/>
  <c r="AT23" i="39"/>
  <c r="AU23" i="39"/>
  <c r="AV23" i="39"/>
  <c r="AW23" i="39"/>
  <c r="AX23" i="39"/>
  <c r="AY23" i="39"/>
  <c r="AZ23" i="39"/>
  <c r="BA23" i="39"/>
  <c r="BB23" i="39"/>
  <c r="BC23" i="39"/>
  <c r="BD23" i="39"/>
  <c r="BE23" i="39"/>
  <c r="BF23" i="39"/>
  <c r="BG23" i="39"/>
  <c r="BH23" i="39"/>
  <c r="BI23" i="39"/>
  <c r="BJ23" i="39"/>
  <c r="BK23" i="39"/>
  <c r="BL23" i="39"/>
  <c r="BM23" i="39"/>
  <c r="BN23" i="39"/>
  <c r="BO23" i="39"/>
  <c r="BP23" i="39"/>
  <c r="BQ23" i="39"/>
  <c r="BR23" i="39"/>
  <c r="BS23" i="39"/>
  <c r="BT23" i="39"/>
  <c r="BU23" i="39"/>
  <c r="BV23" i="39"/>
  <c r="BW23" i="39"/>
  <c r="BX23" i="39"/>
  <c r="BY23" i="39"/>
  <c r="BZ23" i="39"/>
  <c r="CA23" i="39"/>
  <c r="CB23" i="39"/>
  <c r="CC23" i="39"/>
  <c r="CD23" i="39"/>
  <c r="CE23" i="39"/>
  <c r="CF23" i="39"/>
  <c r="CG23" i="39"/>
  <c r="CH23" i="39"/>
  <c r="CI23" i="39"/>
  <c r="CJ23" i="39"/>
  <c r="CK23" i="39"/>
  <c r="CL23" i="39"/>
  <c r="C24" i="39"/>
  <c r="D24" i="39"/>
  <c r="E24" i="39"/>
  <c r="F24" i="39"/>
  <c r="G24" i="39"/>
  <c r="H24" i="39"/>
  <c r="I24" i="39"/>
  <c r="J24" i="39"/>
  <c r="K24" i="39"/>
  <c r="L24" i="39"/>
  <c r="M24" i="39"/>
  <c r="N24" i="39"/>
  <c r="O24" i="39"/>
  <c r="P24" i="39"/>
  <c r="Q24" i="39"/>
  <c r="R24" i="39"/>
  <c r="S24" i="39"/>
  <c r="T24" i="39"/>
  <c r="U24" i="39"/>
  <c r="V24" i="39"/>
  <c r="W24" i="39"/>
  <c r="X24" i="39"/>
  <c r="Y24" i="39"/>
  <c r="Z24" i="39"/>
  <c r="AA24" i="39"/>
  <c r="AB24" i="39"/>
  <c r="AC24" i="39"/>
  <c r="AD24" i="39"/>
  <c r="AE24" i="39"/>
  <c r="AF24" i="39"/>
  <c r="AG24" i="39"/>
  <c r="AH24" i="39"/>
  <c r="AI24" i="39"/>
  <c r="AJ24" i="39"/>
  <c r="AK24" i="39"/>
  <c r="AL24" i="39"/>
  <c r="AM24" i="39"/>
  <c r="AN24" i="39"/>
  <c r="AO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BC24" i="39"/>
  <c r="BD24" i="39"/>
  <c r="BE24" i="39"/>
  <c r="BF24" i="39"/>
  <c r="BG24" i="39"/>
  <c r="BH24" i="39"/>
  <c r="BI24" i="39"/>
  <c r="BJ24" i="39"/>
  <c r="BK24" i="39"/>
  <c r="BL24" i="39"/>
  <c r="BM24" i="39"/>
  <c r="BN24" i="39"/>
  <c r="BO24" i="39"/>
  <c r="BP24" i="39"/>
  <c r="BQ24" i="39"/>
  <c r="BR24" i="39"/>
  <c r="BS24" i="39"/>
  <c r="BT24" i="39"/>
  <c r="BU24" i="39"/>
  <c r="BV24" i="39"/>
  <c r="BW24" i="39"/>
  <c r="BX24" i="39"/>
  <c r="BY24" i="39"/>
  <c r="BZ24" i="39"/>
  <c r="CA24" i="39"/>
  <c r="CB24" i="39"/>
  <c r="CC24" i="39"/>
  <c r="CD24" i="39"/>
  <c r="CE24" i="39"/>
  <c r="CF24" i="39"/>
  <c r="CG24" i="39"/>
  <c r="CH24" i="39"/>
  <c r="CI24" i="39"/>
  <c r="CJ24" i="39"/>
  <c r="CK24" i="39"/>
  <c r="CL24" i="39"/>
  <c r="C25" i="39"/>
  <c r="D25" i="39"/>
  <c r="E25" i="39"/>
  <c r="F25" i="39"/>
  <c r="G25" i="39"/>
  <c r="H25" i="39"/>
  <c r="I25" i="39"/>
  <c r="J25" i="39"/>
  <c r="K25" i="39"/>
  <c r="L25" i="39"/>
  <c r="M25" i="39"/>
  <c r="N25" i="39"/>
  <c r="O25" i="39"/>
  <c r="P25" i="39"/>
  <c r="Q25" i="39"/>
  <c r="R25" i="39"/>
  <c r="S25" i="39"/>
  <c r="T25" i="39"/>
  <c r="U25" i="39"/>
  <c r="V25" i="39"/>
  <c r="W25" i="39"/>
  <c r="X25" i="39"/>
  <c r="Y25" i="39"/>
  <c r="Z25" i="39"/>
  <c r="AA25" i="39"/>
  <c r="AB25" i="39"/>
  <c r="AC25" i="39"/>
  <c r="AD25" i="39"/>
  <c r="AE25" i="39"/>
  <c r="AF25" i="39"/>
  <c r="AG25" i="39"/>
  <c r="AH25" i="39"/>
  <c r="AI25" i="39"/>
  <c r="AJ25" i="39"/>
  <c r="AK25" i="39"/>
  <c r="AL25" i="39"/>
  <c r="AM25" i="39"/>
  <c r="AN25" i="39"/>
  <c r="AO25" i="39"/>
  <c r="AP25" i="39"/>
  <c r="AQ25" i="39"/>
  <c r="AR25" i="39"/>
  <c r="AS25" i="39"/>
  <c r="AT25" i="39"/>
  <c r="AU25" i="39"/>
  <c r="AV25" i="39"/>
  <c r="AW25" i="39"/>
  <c r="AX25" i="39"/>
  <c r="AY25" i="39"/>
  <c r="AZ25" i="39"/>
  <c r="BA25" i="39"/>
  <c r="BB25" i="39"/>
  <c r="BC25" i="39"/>
  <c r="BD25" i="39"/>
  <c r="BE25" i="39"/>
  <c r="BF25" i="39"/>
  <c r="BG25" i="39"/>
  <c r="BH25" i="39"/>
  <c r="BI25" i="39"/>
  <c r="BJ25" i="39"/>
  <c r="BK25" i="39"/>
  <c r="BL25" i="39"/>
  <c r="BM25" i="39"/>
  <c r="BN25" i="39"/>
  <c r="BO25" i="39"/>
  <c r="BP25" i="39"/>
  <c r="BQ25" i="39"/>
  <c r="BR25" i="39"/>
  <c r="BS25" i="39"/>
  <c r="BT25" i="39"/>
  <c r="BU25" i="39"/>
  <c r="BV25" i="39"/>
  <c r="BW25" i="39"/>
  <c r="BX25" i="39"/>
  <c r="BY25" i="39"/>
  <c r="BZ25" i="39"/>
  <c r="CA25" i="39"/>
  <c r="CB25" i="39"/>
  <c r="CC25" i="39"/>
  <c r="CD25" i="39"/>
  <c r="CE25" i="39"/>
  <c r="CF25" i="39"/>
  <c r="CG25" i="39"/>
  <c r="CH25" i="39"/>
  <c r="CI25" i="39"/>
  <c r="CJ25" i="39"/>
  <c r="CK25" i="39"/>
  <c r="CL25" i="39"/>
  <c r="C26" i="39"/>
  <c r="D26" i="39"/>
  <c r="E26" i="39"/>
  <c r="F26" i="39"/>
  <c r="G26" i="39"/>
  <c r="H26" i="39"/>
  <c r="I26" i="39"/>
  <c r="J26" i="39"/>
  <c r="K26" i="39"/>
  <c r="L26" i="39"/>
  <c r="M26" i="39"/>
  <c r="N26" i="39"/>
  <c r="O26" i="39"/>
  <c r="P26" i="39"/>
  <c r="Q26" i="39"/>
  <c r="R26" i="39"/>
  <c r="S26" i="39"/>
  <c r="T26" i="39"/>
  <c r="U26" i="39"/>
  <c r="V26" i="39"/>
  <c r="W26" i="39"/>
  <c r="X26" i="39"/>
  <c r="Y26" i="39"/>
  <c r="Z26" i="39"/>
  <c r="AA26" i="39"/>
  <c r="AB26" i="39"/>
  <c r="AC26" i="39"/>
  <c r="AD26" i="39"/>
  <c r="AE26" i="39"/>
  <c r="AF26" i="39"/>
  <c r="AG26" i="39"/>
  <c r="AH26" i="39"/>
  <c r="AI26" i="39"/>
  <c r="AJ26" i="39"/>
  <c r="AK26" i="39"/>
  <c r="AL26" i="39"/>
  <c r="AM26" i="39"/>
  <c r="AN26" i="39"/>
  <c r="AO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BC26" i="39"/>
  <c r="BD26" i="39"/>
  <c r="BE26" i="39"/>
  <c r="BF26" i="39"/>
  <c r="BG26" i="39"/>
  <c r="BH26" i="39"/>
  <c r="BI26" i="39"/>
  <c r="BJ26" i="39"/>
  <c r="BK26" i="39"/>
  <c r="BL26" i="39"/>
  <c r="BM26" i="39"/>
  <c r="BN26" i="39"/>
  <c r="BO26" i="39"/>
  <c r="BP26" i="39"/>
  <c r="BQ26" i="39"/>
  <c r="BR26" i="39"/>
  <c r="BS26" i="39"/>
  <c r="BT26" i="39"/>
  <c r="BU26" i="39"/>
  <c r="BV26" i="39"/>
  <c r="BW26" i="39"/>
  <c r="BX26" i="39"/>
  <c r="BY26" i="39"/>
  <c r="BZ26" i="39"/>
  <c r="CA26" i="39"/>
  <c r="CB26" i="39"/>
  <c r="CC26" i="39"/>
  <c r="CD26" i="39"/>
  <c r="CE26" i="39"/>
  <c r="CF26" i="39"/>
  <c r="CG26" i="39"/>
  <c r="CH26" i="39"/>
  <c r="CI26" i="39"/>
  <c r="CJ26" i="39"/>
  <c r="CK26" i="39"/>
  <c r="CL26" i="39"/>
  <c r="A2" i="39"/>
  <c r="B3" i="39"/>
  <c r="B4" i="39"/>
  <c r="B5" i="39"/>
  <c r="B6" i="39"/>
  <c r="B7" i="39"/>
  <c r="B8" i="39"/>
  <c r="B9" i="39"/>
  <c r="B10" i="39"/>
  <c r="B11" i="39"/>
  <c r="B12" i="39"/>
  <c r="B13" i="39"/>
  <c r="B14" i="39"/>
  <c r="B15" i="39"/>
  <c r="B16" i="39"/>
  <c r="B17" i="39"/>
  <c r="B18" i="39"/>
  <c r="B19" i="39"/>
  <c r="B20" i="39"/>
  <c r="B21" i="39"/>
  <c r="B22" i="39"/>
  <c r="B23" i="39"/>
  <c r="B24" i="39"/>
  <c r="B25" i="39"/>
  <c r="B26" i="39"/>
  <c r="B2" i="39"/>
  <c r="C2" i="38"/>
  <c r="D2" i="38"/>
  <c r="E2" i="38"/>
  <c r="F2" i="38"/>
  <c r="G2" i="38"/>
  <c r="H2" i="38"/>
  <c r="I2" i="38"/>
  <c r="J2" i="38"/>
  <c r="K2" i="38"/>
  <c r="L2" i="38"/>
  <c r="M2" i="38"/>
  <c r="N2" i="38"/>
  <c r="O2" i="38"/>
  <c r="P2" i="38"/>
  <c r="Q2" i="38"/>
  <c r="R2" i="38"/>
  <c r="S2" i="38"/>
  <c r="T2" i="38"/>
  <c r="U2" i="38"/>
  <c r="V2" i="38"/>
  <c r="W2" i="38"/>
  <c r="X2" i="38"/>
  <c r="Y2" i="38"/>
  <c r="Z2" i="38"/>
  <c r="AA2" i="38"/>
  <c r="AB2" i="38"/>
  <c r="AC2" i="38"/>
  <c r="AD2" i="38"/>
  <c r="AE2" i="38"/>
  <c r="AF2" i="38"/>
  <c r="AG2" i="38"/>
  <c r="AH2" i="38"/>
  <c r="AI2" i="38"/>
  <c r="AJ2" i="38"/>
  <c r="AK2" i="38"/>
  <c r="AL2" i="38"/>
  <c r="AM2" i="38"/>
  <c r="AN2" i="38"/>
  <c r="AO2" i="38"/>
  <c r="AP2" i="38"/>
  <c r="AQ2" i="38"/>
  <c r="AR2" i="38"/>
  <c r="C3" i="38"/>
  <c r="E3" i="38"/>
  <c r="F3" i="38"/>
  <c r="G3" i="38"/>
  <c r="H3" i="38"/>
  <c r="I3" i="38"/>
  <c r="J3" i="38"/>
  <c r="K3" i="38"/>
  <c r="L3" i="38"/>
  <c r="M3" i="38"/>
  <c r="N3" i="38"/>
  <c r="O3" i="38"/>
  <c r="P3" i="38"/>
  <c r="Q3" i="38"/>
  <c r="R3" i="38"/>
  <c r="S3" i="38"/>
  <c r="T3" i="38"/>
  <c r="U3" i="38"/>
  <c r="V3" i="38"/>
  <c r="W3" i="38"/>
  <c r="X3" i="38"/>
  <c r="Y3" i="38"/>
  <c r="Z3" i="38"/>
  <c r="AA3" i="38"/>
  <c r="AB3" i="38"/>
  <c r="AC3" i="38"/>
  <c r="AD3" i="38"/>
  <c r="AE3" i="38"/>
  <c r="AF3" i="38"/>
  <c r="AG3" i="38"/>
  <c r="AH3" i="38"/>
  <c r="AI3" i="38"/>
  <c r="AJ3" i="38"/>
  <c r="AK3" i="38"/>
  <c r="AL3" i="38"/>
  <c r="AM3" i="38"/>
  <c r="AN3" i="38"/>
  <c r="AO3" i="38"/>
  <c r="AP3" i="38"/>
  <c r="AQ3" i="38"/>
  <c r="AR3" i="38"/>
  <c r="C4" i="38"/>
  <c r="E4" i="38"/>
  <c r="F4" i="38"/>
  <c r="G4" i="38"/>
  <c r="H4" i="38"/>
  <c r="I4" i="38"/>
  <c r="J4" i="38"/>
  <c r="K4" i="38"/>
  <c r="L4" i="38"/>
  <c r="M4" i="38"/>
  <c r="N4" i="38"/>
  <c r="O4" i="38"/>
  <c r="P4" i="38"/>
  <c r="Q4" i="38"/>
  <c r="R4" i="38"/>
  <c r="S4" i="38"/>
  <c r="T4" i="38"/>
  <c r="U4" i="38"/>
  <c r="V4" i="38"/>
  <c r="W4" i="38"/>
  <c r="X4" i="38"/>
  <c r="Y4" i="38"/>
  <c r="Z4" i="38"/>
  <c r="AA4" i="38"/>
  <c r="AB4" i="38"/>
  <c r="AC4" i="38"/>
  <c r="AD4" i="38"/>
  <c r="AE4" i="38"/>
  <c r="AF4" i="38"/>
  <c r="AG4" i="38"/>
  <c r="AH4" i="38"/>
  <c r="AI4" i="38"/>
  <c r="AJ4" i="38"/>
  <c r="AK4" i="38"/>
  <c r="AL4" i="38"/>
  <c r="AM4" i="38"/>
  <c r="AN4" i="38"/>
  <c r="AO4" i="38"/>
  <c r="AP4" i="38"/>
  <c r="AQ4" i="38"/>
  <c r="AR4" i="38"/>
  <c r="C5" i="38"/>
  <c r="E5" i="38"/>
  <c r="F5" i="38"/>
  <c r="G5" i="38"/>
  <c r="H5" i="38"/>
  <c r="I5" i="38"/>
  <c r="J5" i="38"/>
  <c r="K5" i="38"/>
  <c r="L5" i="38"/>
  <c r="M5" i="38"/>
  <c r="N5" i="38"/>
  <c r="O5" i="38"/>
  <c r="P5" i="38"/>
  <c r="Q5" i="38"/>
  <c r="R5" i="38"/>
  <c r="S5" i="38"/>
  <c r="T5" i="38"/>
  <c r="U5" i="38"/>
  <c r="V5" i="38"/>
  <c r="W5" i="38"/>
  <c r="X5" i="38"/>
  <c r="Y5" i="38"/>
  <c r="Z5" i="38"/>
  <c r="AA5" i="38"/>
  <c r="AB5" i="38"/>
  <c r="AC5" i="38"/>
  <c r="AD5" i="38"/>
  <c r="AE5" i="38"/>
  <c r="AF5" i="38"/>
  <c r="AG5" i="38"/>
  <c r="AH5" i="38"/>
  <c r="AI5" i="38"/>
  <c r="AJ5" i="38"/>
  <c r="AK5" i="38"/>
  <c r="AL5" i="38"/>
  <c r="AM5" i="38"/>
  <c r="AN5" i="38"/>
  <c r="AO5" i="38"/>
  <c r="AP5" i="38"/>
  <c r="AQ5" i="38"/>
  <c r="AR5" i="38"/>
  <c r="C6" i="38"/>
  <c r="E6" i="38"/>
  <c r="F6" i="38"/>
  <c r="G6" i="38"/>
  <c r="H6" i="38"/>
  <c r="I6" i="38"/>
  <c r="J6" i="38"/>
  <c r="K6" i="38"/>
  <c r="L6" i="38"/>
  <c r="M6" i="38"/>
  <c r="N6" i="38"/>
  <c r="O6" i="38"/>
  <c r="P6" i="38"/>
  <c r="Q6" i="38"/>
  <c r="R6" i="38"/>
  <c r="S6" i="38"/>
  <c r="T6" i="38"/>
  <c r="U6" i="38"/>
  <c r="V6" i="38"/>
  <c r="W6" i="38"/>
  <c r="X6" i="38"/>
  <c r="Y6" i="38"/>
  <c r="Z6" i="38"/>
  <c r="AA6" i="38"/>
  <c r="AB6" i="38"/>
  <c r="AC6" i="38"/>
  <c r="AD6" i="38"/>
  <c r="AE6" i="38"/>
  <c r="AF6" i="38"/>
  <c r="AG6" i="38"/>
  <c r="AH6" i="38"/>
  <c r="AI6" i="38"/>
  <c r="AJ6" i="38"/>
  <c r="AK6" i="38"/>
  <c r="AL6" i="38"/>
  <c r="AM6" i="38"/>
  <c r="AN6" i="38"/>
  <c r="AO6" i="38"/>
  <c r="AP6" i="38"/>
  <c r="AQ6" i="38"/>
  <c r="AR6" i="38"/>
  <c r="C7" i="38"/>
  <c r="E7" i="38"/>
  <c r="F7" i="38"/>
  <c r="G7" i="38"/>
  <c r="H7" i="38"/>
  <c r="I7" i="38"/>
  <c r="J7" i="38"/>
  <c r="K7" i="38"/>
  <c r="L7" i="38"/>
  <c r="M7" i="38"/>
  <c r="N7" i="38"/>
  <c r="O7" i="38"/>
  <c r="P7" i="38"/>
  <c r="Q7" i="38"/>
  <c r="R7" i="38"/>
  <c r="S7" i="38"/>
  <c r="T7" i="38"/>
  <c r="U7" i="38"/>
  <c r="V7" i="38"/>
  <c r="W7" i="38"/>
  <c r="X7" i="38"/>
  <c r="Y7" i="38"/>
  <c r="Z7" i="38"/>
  <c r="AA7" i="38"/>
  <c r="AB7" i="38"/>
  <c r="AC7" i="38"/>
  <c r="AD7" i="38"/>
  <c r="AE7" i="38"/>
  <c r="AF7" i="38"/>
  <c r="AG7" i="38"/>
  <c r="AH7" i="38"/>
  <c r="AI7" i="38"/>
  <c r="AJ7" i="38"/>
  <c r="AK7" i="38"/>
  <c r="AL7" i="38"/>
  <c r="AM7" i="38"/>
  <c r="AN7" i="38"/>
  <c r="AO7" i="38"/>
  <c r="AP7" i="38"/>
  <c r="AQ7" i="38"/>
  <c r="AR7" i="38"/>
  <c r="C8" i="38"/>
  <c r="E8" i="38"/>
  <c r="F8" i="38"/>
  <c r="G8" i="38"/>
  <c r="H8" i="38"/>
  <c r="I8" i="38"/>
  <c r="J8" i="38"/>
  <c r="K8" i="38"/>
  <c r="L8" i="38"/>
  <c r="M8" i="38"/>
  <c r="N8" i="38"/>
  <c r="O8" i="38"/>
  <c r="P8" i="38"/>
  <c r="Q8" i="38"/>
  <c r="R8" i="38"/>
  <c r="S8" i="38"/>
  <c r="T8" i="38"/>
  <c r="U8" i="38"/>
  <c r="V8" i="38"/>
  <c r="W8" i="38"/>
  <c r="X8" i="38"/>
  <c r="Y8" i="38"/>
  <c r="Z8" i="38"/>
  <c r="AA8" i="38"/>
  <c r="AB8" i="38"/>
  <c r="AC8" i="38"/>
  <c r="AD8" i="38"/>
  <c r="AE8" i="38"/>
  <c r="AF8" i="38"/>
  <c r="AG8" i="38"/>
  <c r="AH8" i="38"/>
  <c r="AI8" i="38"/>
  <c r="AJ8" i="38"/>
  <c r="AK8" i="38"/>
  <c r="AL8" i="38"/>
  <c r="AM8" i="38"/>
  <c r="AN8" i="38"/>
  <c r="AO8" i="38"/>
  <c r="AP8" i="38"/>
  <c r="AQ8" i="38"/>
  <c r="AR8" i="38"/>
  <c r="C9" i="38"/>
  <c r="E9" i="38"/>
  <c r="F9" i="38"/>
  <c r="G9" i="38"/>
  <c r="H9" i="38"/>
  <c r="I9" i="38"/>
  <c r="J9" i="38"/>
  <c r="K9" i="38"/>
  <c r="L9" i="38"/>
  <c r="M9" i="38"/>
  <c r="N9" i="38"/>
  <c r="O9" i="38"/>
  <c r="P9" i="38"/>
  <c r="Q9" i="38"/>
  <c r="R9" i="38"/>
  <c r="S9" i="38"/>
  <c r="T9" i="38"/>
  <c r="U9" i="38"/>
  <c r="V9" i="38"/>
  <c r="W9" i="38"/>
  <c r="X9" i="38"/>
  <c r="Y9" i="38"/>
  <c r="Z9" i="38"/>
  <c r="AA9" i="38"/>
  <c r="AB9" i="38"/>
  <c r="AC9" i="38"/>
  <c r="AD9" i="38"/>
  <c r="AE9" i="38"/>
  <c r="AF9" i="38"/>
  <c r="AG9" i="38"/>
  <c r="AH9" i="38"/>
  <c r="AI9" i="38"/>
  <c r="AJ9" i="38"/>
  <c r="AK9" i="38"/>
  <c r="AL9" i="38"/>
  <c r="AM9" i="38"/>
  <c r="AN9" i="38"/>
  <c r="AO9" i="38"/>
  <c r="AP9" i="38"/>
  <c r="AQ9" i="38"/>
  <c r="AR9" i="38"/>
  <c r="C10" i="38"/>
  <c r="E10" i="38"/>
  <c r="F10" i="38"/>
  <c r="G10" i="38"/>
  <c r="H10" i="38"/>
  <c r="I10" i="38"/>
  <c r="J10" i="38"/>
  <c r="K10" i="38"/>
  <c r="L10" i="38"/>
  <c r="M10" i="38"/>
  <c r="N10" i="38"/>
  <c r="O10" i="38"/>
  <c r="P10" i="38"/>
  <c r="Q10" i="38"/>
  <c r="R10" i="38"/>
  <c r="S10" i="38"/>
  <c r="T10" i="38"/>
  <c r="U10" i="38"/>
  <c r="V10" i="38"/>
  <c r="W10" i="38"/>
  <c r="X10" i="38"/>
  <c r="Y10" i="38"/>
  <c r="Z10" i="38"/>
  <c r="AA10" i="38"/>
  <c r="AB10" i="38"/>
  <c r="AC10" i="38"/>
  <c r="AD10" i="38"/>
  <c r="AE10" i="38"/>
  <c r="AF10" i="38"/>
  <c r="AG10" i="38"/>
  <c r="AH10" i="38"/>
  <c r="AI10" i="38"/>
  <c r="AJ10" i="38"/>
  <c r="AK10" i="38"/>
  <c r="AL10" i="38"/>
  <c r="AM10" i="38"/>
  <c r="AN10" i="38"/>
  <c r="AO10" i="38"/>
  <c r="AP10" i="38"/>
  <c r="AQ10" i="38"/>
  <c r="AR10" i="38"/>
  <c r="C11" i="38"/>
  <c r="E11" i="38"/>
  <c r="F11" i="38"/>
  <c r="G11" i="38"/>
  <c r="H11" i="38"/>
  <c r="I11" i="38"/>
  <c r="J11" i="38"/>
  <c r="K11" i="38"/>
  <c r="L11" i="38"/>
  <c r="M11" i="38"/>
  <c r="N11" i="38"/>
  <c r="O11" i="38"/>
  <c r="P11" i="38"/>
  <c r="Q11" i="38"/>
  <c r="R11" i="38"/>
  <c r="S11" i="38"/>
  <c r="T11" i="38"/>
  <c r="U11" i="38"/>
  <c r="V11" i="38"/>
  <c r="W11" i="38"/>
  <c r="X11" i="38"/>
  <c r="Y11" i="38"/>
  <c r="Z11" i="38"/>
  <c r="AA11" i="38"/>
  <c r="AB11" i="38"/>
  <c r="AC11" i="38"/>
  <c r="AD11" i="38"/>
  <c r="AE11" i="38"/>
  <c r="AF11" i="38"/>
  <c r="AG11" i="38"/>
  <c r="AH11" i="38"/>
  <c r="AI11" i="38"/>
  <c r="AJ11" i="38"/>
  <c r="AK11" i="38"/>
  <c r="AL11" i="38"/>
  <c r="AM11" i="38"/>
  <c r="AN11" i="38"/>
  <c r="AO11" i="38"/>
  <c r="AP11" i="38"/>
  <c r="AQ11" i="38"/>
  <c r="AR11" i="38"/>
  <c r="C12" i="38"/>
  <c r="E12" i="38"/>
  <c r="F12" i="38"/>
  <c r="G12" i="38"/>
  <c r="H12" i="38"/>
  <c r="I12" i="38"/>
  <c r="J12" i="38"/>
  <c r="K12" i="38"/>
  <c r="L12" i="38"/>
  <c r="M12" i="38"/>
  <c r="N12" i="38"/>
  <c r="O12" i="38"/>
  <c r="P12" i="38"/>
  <c r="Q12" i="38"/>
  <c r="R12" i="38"/>
  <c r="S12" i="38"/>
  <c r="T12" i="38"/>
  <c r="U12" i="38"/>
  <c r="V12" i="38"/>
  <c r="W12" i="38"/>
  <c r="X12" i="38"/>
  <c r="Y12" i="38"/>
  <c r="Z12" i="38"/>
  <c r="AA12" i="38"/>
  <c r="AB12" i="38"/>
  <c r="AC12" i="38"/>
  <c r="AD12" i="38"/>
  <c r="AE12" i="38"/>
  <c r="AF12" i="38"/>
  <c r="AG12" i="38"/>
  <c r="AH12" i="38"/>
  <c r="AI12" i="38"/>
  <c r="AJ12" i="38"/>
  <c r="AK12" i="38"/>
  <c r="AL12" i="38"/>
  <c r="AM12" i="38"/>
  <c r="AN12" i="38"/>
  <c r="AO12" i="38"/>
  <c r="AP12" i="38"/>
  <c r="AQ12" i="38"/>
  <c r="AR12" i="38"/>
  <c r="C13" i="38"/>
  <c r="E13" i="38"/>
  <c r="F13" i="38"/>
  <c r="G13" i="38"/>
  <c r="H13" i="38"/>
  <c r="I13" i="38"/>
  <c r="J13" i="38"/>
  <c r="K13" i="38"/>
  <c r="L13" i="38"/>
  <c r="M13" i="38"/>
  <c r="N13" i="38"/>
  <c r="O13" i="38"/>
  <c r="P13" i="38"/>
  <c r="Q13" i="38"/>
  <c r="R13" i="38"/>
  <c r="S13" i="38"/>
  <c r="T13" i="38"/>
  <c r="U13" i="38"/>
  <c r="V13" i="38"/>
  <c r="W13" i="38"/>
  <c r="X13" i="38"/>
  <c r="Y13" i="38"/>
  <c r="Z13" i="38"/>
  <c r="AA13" i="38"/>
  <c r="AB13" i="38"/>
  <c r="AC13" i="38"/>
  <c r="AD13" i="38"/>
  <c r="AE13" i="38"/>
  <c r="AF13" i="38"/>
  <c r="AG13" i="38"/>
  <c r="AH13" i="38"/>
  <c r="AI13" i="38"/>
  <c r="AJ13" i="38"/>
  <c r="AK13" i="38"/>
  <c r="AL13" i="38"/>
  <c r="AM13" i="38"/>
  <c r="AN13" i="38"/>
  <c r="AO13" i="38"/>
  <c r="AP13" i="38"/>
  <c r="AQ13" i="38"/>
  <c r="AR13" i="38"/>
  <c r="C14" i="38"/>
  <c r="E14" i="38"/>
  <c r="F14" i="38"/>
  <c r="G14" i="38"/>
  <c r="H14" i="38"/>
  <c r="I14" i="38"/>
  <c r="J14" i="38"/>
  <c r="K14" i="38"/>
  <c r="L14" i="38"/>
  <c r="M14" i="38"/>
  <c r="N14" i="38"/>
  <c r="O14" i="38"/>
  <c r="P14" i="38"/>
  <c r="Q14" i="38"/>
  <c r="R14" i="38"/>
  <c r="S14" i="38"/>
  <c r="T14" i="38"/>
  <c r="U14" i="38"/>
  <c r="V14" i="38"/>
  <c r="W14" i="38"/>
  <c r="X14" i="38"/>
  <c r="Y14" i="38"/>
  <c r="Z14" i="38"/>
  <c r="AA14" i="38"/>
  <c r="AB14" i="38"/>
  <c r="AC14" i="38"/>
  <c r="AD14" i="38"/>
  <c r="AE14" i="38"/>
  <c r="AF14" i="38"/>
  <c r="AG14" i="38"/>
  <c r="AH14" i="38"/>
  <c r="AI14" i="38"/>
  <c r="AJ14" i="38"/>
  <c r="AK14" i="38"/>
  <c r="AL14" i="38"/>
  <c r="AM14" i="38"/>
  <c r="AN14" i="38"/>
  <c r="AO14" i="38"/>
  <c r="AP14" i="38"/>
  <c r="AQ14" i="38"/>
  <c r="AR14" i="38"/>
  <c r="C15" i="38"/>
  <c r="E15" i="38"/>
  <c r="F15" i="38"/>
  <c r="G15" i="38"/>
  <c r="H15" i="38"/>
  <c r="I15" i="38"/>
  <c r="J15" i="38"/>
  <c r="K15" i="38"/>
  <c r="L15" i="38"/>
  <c r="M15" i="38"/>
  <c r="N15" i="38"/>
  <c r="O15" i="38"/>
  <c r="P15" i="38"/>
  <c r="Q15" i="38"/>
  <c r="R15" i="38"/>
  <c r="S15" i="38"/>
  <c r="T15" i="38"/>
  <c r="U15" i="38"/>
  <c r="V15" i="38"/>
  <c r="W15" i="38"/>
  <c r="X15" i="38"/>
  <c r="Y15" i="38"/>
  <c r="Z15" i="38"/>
  <c r="AA15" i="38"/>
  <c r="AB15" i="38"/>
  <c r="AC15" i="38"/>
  <c r="AD15" i="38"/>
  <c r="AE15" i="38"/>
  <c r="AF15" i="38"/>
  <c r="AG15" i="38"/>
  <c r="AH15" i="38"/>
  <c r="AI15" i="38"/>
  <c r="AJ15" i="38"/>
  <c r="AK15" i="38"/>
  <c r="AL15" i="38"/>
  <c r="AM15" i="38"/>
  <c r="AN15" i="38"/>
  <c r="AO15" i="38"/>
  <c r="AP15" i="38"/>
  <c r="AQ15" i="38"/>
  <c r="AR15" i="38"/>
  <c r="C16" i="38"/>
  <c r="E16" i="38"/>
  <c r="F16" i="38"/>
  <c r="G16" i="38"/>
  <c r="H16" i="38"/>
  <c r="I16" i="38"/>
  <c r="J16" i="38"/>
  <c r="K16" i="38"/>
  <c r="L16" i="38"/>
  <c r="M16" i="38"/>
  <c r="N16" i="38"/>
  <c r="O16" i="38"/>
  <c r="P16" i="38"/>
  <c r="Q16" i="38"/>
  <c r="R16" i="38"/>
  <c r="S16" i="38"/>
  <c r="T16" i="38"/>
  <c r="U16" i="38"/>
  <c r="V16" i="38"/>
  <c r="W16" i="38"/>
  <c r="X16" i="38"/>
  <c r="Y16" i="38"/>
  <c r="Z16" i="38"/>
  <c r="AA16" i="38"/>
  <c r="AB16" i="38"/>
  <c r="AC16" i="38"/>
  <c r="AD16" i="38"/>
  <c r="AE16" i="38"/>
  <c r="AF16" i="38"/>
  <c r="AG16" i="38"/>
  <c r="AH16" i="38"/>
  <c r="AI16" i="38"/>
  <c r="AJ16" i="38"/>
  <c r="AK16" i="38"/>
  <c r="AL16" i="38"/>
  <c r="AM16" i="38"/>
  <c r="AN16" i="38"/>
  <c r="AO16" i="38"/>
  <c r="AP16" i="38"/>
  <c r="AQ16" i="38"/>
  <c r="AR16" i="38"/>
  <c r="C17" i="38"/>
  <c r="E17" i="38"/>
  <c r="F17" i="38"/>
  <c r="G17" i="38"/>
  <c r="H17" i="38"/>
  <c r="I17" i="38"/>
  <c r="J17" i="38"/>
  <c r="K17" i="38"/>
  <c r="L17" i="38"/>
  <c r="M17" i="38"/>
  <c r="N17" i="38"/>
  <c r="O17" i="38"/>
  <c r="P17" i="38"/>
  <c r="Q17" i="38"/>
  <c r="R17" i="38"/>
  <c r="S17" i="38"/>
  <c r="T17" i="38"/>
  <c r="U17" i="38"/>
  <c r="V17" i="38"/>
  <c r="W17" i="38"/>
  <c r="X17" i="38"/>
  <c r="Y17" i="38"/>
  <c r="Z17" i="38"/>
  <c r="AA17" i="38"/>
  <c r="AB17" i="38"/>
  <c r="AC17" i="38"/>
  <c r="AD17" i="38"/>
  <c r="AE17" i="38"/>
  <c r="AF17" i="38"/>
  <c r="AG17" i="38"/>
  <c r="AH17" i="38"/>
  <c r="AI17" i="38"/>
  <c r="AJ17" i="38"/>
  <c r="AK17" i="38"/>
  <c r="AL17" i="38"/>
  <c r="AM17" i="38"/>
  <c r="AN17" i="38"/>
  <c r="AO17" i="38"/>
  <c r="AP17" i="38"/>
  <c r="AQ17" i="38"/>
  <c r="AR17" i="38"/>
  <c r="C18" i="38"/>
  <c r="E18" i="38"/>
  <c r="F18" i="38"/>
  <c r="G18" i="38"/>
  <c r="H18" i="38"/>
  <c r="I18" i="38"/>
  <c r="J18" i="38"/>
  <c r="K18" i="38"/>
  <c r="L18" i="38"/>
  <c r="M18" i="38"/>
  <c r="N18" i="38"/>
  <c r="O18" i="38"/>
  <c r="P18" i="38"/>
  <c r="Q18" i="38"/>
  <c r="R18" i="38"/>
  <c r="S18" i="38"/>
  <c r="T18" i="38"/>
  <c r="U18" i="38"/>
  <c r="V18" i="38"/>
  <c r="W18" i="38"/>
  <c r="X18" i="38"/>
  <c r="Y18" i="38"/>
  <c r="Z18" i="38"/>
  <c r="AA18" i="38"/>
  <c r="AB18" i="38"/>
  <c r="AC18" i="38"/>
  <c r="AD18" i="38"/>
  <c r="AE18" i="38"/>
  <c r="AF18" i="38"/>
  <c r="AG18" i="38"/>
  <c r="AH18" i="38"/>
  <c r="AI18" i="38"/>
  <c r="AJ18" i="38"/>
  <c r="AK18" i="38"/>
  <c r="AL18" i="38"/>
  <c r="AM18" i="38"/>
  <c r="AN18" i="38"/>
  <c r="AO18" i="38"/>
  <c r="AP18" i="38"/>
  <c r="AQ18" i="38"/>
  <c r="AR18" i="38"/>
  <c r="C19" i="38"/>
  <c r="E19" i="38"/>
  <c r="F19" i="38"/>
  <c r="G19" i="38"/>
  <c r="H19" i="38"/>
  <c r="I19" i="38"/>
  <c r="J19" i="38"/>
  <c r="K19" i="38"/>
  <c r="L19" i="38"/>
  <c r="M19" i="38"/>
  <c r="N19" i="38"/>
  <c r="O19" i="38"/>
  <c r="P19" i="38"/>
  <c r="Q19" i="38"/>
  <c r="R19" i="38"/>
  <c r="S19" i="38"/>
  <c r="T19" i="38"/>
  <c r="U19" i="38"/>
  <c r="V19" i="38"/>
  <c r="W19" i="38"/>
  <c r="X19" i="38"/>
  <c r="Y19" i="38"/>
  <c r="Z19" i="38"/>
  <c r="AA19" i="38"/>
  <c r="AB19" i="38"/>
  <c r="AC19" i="38"/>
  <c r="AD19" i="38"/>
  <c r="AE19" i="38"/>
  <c r="AF19" i="38"/>
  <c r="AG19" i="38"/>
  <c r="AH19" i="38"/>
  <c r="AI19" i="38"/>
  <c r="AJ19" i="38"/>
  <c r="AK19" i="38"/>
  <c r="AL19" i="38"/>
  <c r="AM19" i="38"/>
  <c r="AN19" i="38"/>
  <c r="AO19" i="38"/>
  <c r="AP19" i="38"/>
  <c r="AQ19" i="38"/>
  <c r="AR19" i="38"/>
  <c r="C20" i="38"/>
  <c r="E20" i="38"/>
  <c r="F20" i="38"/>
  <c r="G20" i="38"/>
  <c r="H20" i="38"/>
  <c r="I20" i="38"/>
  <c r="J20" i="38"/>
  <c r="K20" i="38"/>
  <c r="L20" i="38"/>
  <c r="M20" i="38"/>
  <c r="N20" i="38"/>
  <c r="O20" i="38"/>
  <c r="P20" i="38"/>
  <c r="Q20" i="38"/>
  <c r="R20" i="38"/>
  <c r="S20" i="38"/>
  <c r="T20" i="38"/>
  <c r="U20" i="38"/>
  <c r="V20" i="38"/>
  <c r="W20" i="38"/>
  <c r="X20" i="38"/>
  <c r="Y20" i="38"/>
  <c r="Z20" i="38"/>
  <c r="AA20" i="38"/>
  <c r="AB20" i="38"/>
  <c r="AC20" i="38"/>
  <c r="AD20" i="38"/>
  <c r="AE20" i="38"/>
  <c r="AF20" i="38"/>
  <c r="AG20" i="38"/>
  <c r="AH20" i="38"/>
  <c r="AI20" i="38"/>
  <c r="AJ20" i="38"/>
  <c r="AK20" i="38"/>
  <c r="AL20" i="38"/>
  <c r="AM20" i="38"/>
  <c r="AN20" i="38"/>
  <c r="AO20" i="38"/>
  <c r="AP20" i="38"/>
  <c r="AQ20" i="38"/>
  <c r="AR20" i="38"/>
  <c r="C21" i="38"/>
  <c r="E21" i="38"/>
  <c r="F21" i="38"/>
  <c r="G21" i="38"/>
  <c r="H21" i="38"/>
  <c r="I21" i="38"/>
  <c r="J21" i="38"/>
  <c r="K21" i="38"/>
  <c r="L21" i="38"/>
  <c r="M21" i="38"/>
  <c r="N21" i="38"/>
  <c r="O21" i="38"/>
  <c r="P21" i="38"/>
  <c r="Q21" i="38"/>
  <c r="R21" i="38"/>
  <c r="S21" i="38"/>
  <c r="T21" i="38"/>
  <c r="U21" i="38"/>
  <c r="V21" i="38"/>
  <c r="W21" i="38"/>
  <c r="X21" i="38"/>
  <c r="Y21" i="38"/>
  <c r="Z21" i="38"/>
  <c r="AA21" i="38"/>
  <c r="AB21" i="38"/>
  <c r="AC21" i="38"/>
  <c r="AD21" i="38"/>
  <c r="AE21" i="38"/>
  <c r="AF21" i="38"/>
  <c r="AG21" i="38"/>
  <c r="AH21" i="38"/>
  <c r="AI21" i="38"/>
  <c r="AJ21" i="38"/>
  <c r="AK21" i="38"/>
  <c r="AL21" i="38"/>
  <c r="AM21" i="38"/>
  <c r="AN21" i="38"/>
  <c r="AO21" i="38"/>
  <c r="AP21" i="38"/>
  <c r="AQ21" i="38"/>
  <c r="AR21" i="38"/>
  <c r="C22" i="38"/>
  <c r="E22" i="38"/>
  <c r="F22" i="38"/>
  <c r="G22" i="38"/>
  <c r="H22" i="38"/>
  <c r="I22" i="38"/>
  <c r="J22" i="38"/>
  <c r="K22" i="38"/>
  <c r="L22" i="38"/>
  <c r="M22" i="38"/>
  <c r="N22" i="38"/>
  <c r="O22" i="38"/>
  <c r="P22" i="38"/>
  <c r="Q22" i="38"/>
  <c r="R22" i="38"/>
  <c r="S22" i="38"/>
  <c r="T22" i="38"/>
  <c r="U22" i="38"/>
  <c r="V22" i="38"/>
  <c r="W22" i="38"/>
  <c r="X22" i="38"/>
  <c r="Y22" i="38"/>
  <c r="Z22" i="38"/>
  <c r="AA22" i="38"/>
  <c r="AB22" i="38"/>
  <c r="AC22" i="38"/>
  <c r="AD22" i="38"/>
  <c r="AE22" i="38"/>
  <c r="AF22" i="38"/>
  <c r="AG22" i="38"/>
  <c r="AH22" i="38"/>
  <c r="AI22" i="38"/>
  <c r="AJ22" i="38"/>
  <c r="AK22" i="38"/>
  <c r="AL22" i="38"/>
  <c r="AM22" i="38"/>
  <c r="AN22" i="38"/>
  <c r="AO22" i="38"/>
  <c r="AP22" i="38"/>
  <c r="AQ22" i="38"/>
  <c r="AR22" i="38"/>
  <c r="C23" i="38"/>
  <c r="E23" i="38"/>
  <c r="F23" i="38"/>
  <c r="G23" i="38"/>
  <c r="H23" i="38"/>
  <c r="I23" i="38"/>
  <c r="J23" i="38"/>
  <c r="K23" i="38"/>
  <c r="L23" i="38"/>
  <c r="M23" i="38"/>
  <c r="N23" i="38"/>
  <c r="O23" i="38"/>
  <c r="P23" i="38"/>
  <c r="Q23" i="38"/>
  <c r="R23" i="38"/>
  <c r="S23" i="38"/>
  <c r="T23" i="38"/>
  <c r="U23" i="38"/>
  <c r="V23" i="38"/>
  <c r="W23" i="38"/>
  <c r="X23" i="38"/>
  <c r="Y23" i="38"/>
  <c r="Z23" i="38"/>
  <c r="AA23" i="38"/>
  <c r="AB23" i="38"/>
  <c r="AC23" i="38"/>
  <c r="AD23" i="38"/>
  <c r="AE23" i="38"/>
  <c r="AF23" i="38"/>
  <c r="AG23" i="38"/>
  <c r="AH23" i="38"/>
  <c r="AI23" i="38"/>
  <c r="AJ23" i="38"/>
  <c r="AK23" i="38"/>
  <c r="AL23" i="38"/>
  <c r="AM23" i="38"/>
  <c r="AN23" i="38"/>
  <c r="AO23" i="38"/>
  <c r="AP23" i="38"/>
  <c r="AQ23" i="38"/>
  <c r="AR23" i="38"/>
  <c r="C24" i="38"/>
  <c r="E24" i="38"/>
  <c r="F24" i="38"/>
  <c r="G24" i="38"/>
  <c r="H24" i="38"/>
  <c r="I24" i="38"/>
  <c r="J24" i="38"/>
  <c r="K24" i="38"/>
  <c r="L24" i="38"/>
  <c r="M24" i="38"/>
  <c r="N24" i="38"/>
  <c r="O24" i="38"/>
  <c r="P24" i="38"/>
  <c r="Q24" i="38"/>
  <c r="R24" i="38"/>
  <c r="S24" i="38"/>
  <c r="T24" i="38"/>
  <c r="U24" i="38"/>
  <c r="V24" i="38"/>
  <c r="W24" i="38"/>
  <c r="X24" i="38"/>
  <c r="Y24" i="38"/>
  <c r="Z24" i="38"/>
  <c r="AA24" i="38"/>
  <c r="AB24" i="38"/>
  <c r="AC24" i="38"/>
  <c r="AD24" i="38"/>
  <c r="AE24" i="38"/>
  <c r="AF24" i="38"/>
  <c r="AG24" i="38"/>
  <c r="AH24" i="38"/>
  <c r="AI24" i="38"/>
  <c r="AJ24" i="38"/>
  <c r="AK24" i="38"/>
  <c r="AL24" i="38"/>
  <c r="AM24" i="38"/>
  <c r="AN24" i="38"/>
  <c r="AO24" i="38"/>
  <c r="AP24" i="38"/>
  <c r="AQ24" i="38"/>
  <c r="AR24" i="38"/>
  <c r="C25" i="38"/>
  <c r="E25" i="38"/>
  <c r="F25" i="38"/>
  <c r="G25" i="38"/>
  <c r="H25" i="38"/>
  <c r="I25" i="38"/>
  <c r="J25" i="38"/>
  <c r="K25" i="38"/>
  <c r="L25" i="38"/>
  <c r="M25" i="38"/>
  <c r="N25" i="38"/>
  <c r="O25" i="38"/>
  <c r="P25" i="38"/>
  <c r="Q25" i="38"/>
  <c r="R25" i="38"/>
  <c r="S25" i="38"/>
  <c r="T25" i="38"/>
  <c r="U25" i="38"/>
  <c r="V25" i="38"/>
  <c r="W25" i="38"/>
  <c r="X25" i="38"/>
  <c r="Y25" i="38"/>
  <c r="Z25" i="38"/>
  <c r="AA25" i="38"/>
  <c r="AB25" i="38"/>
  <c r="AC25" i="38"/>
  <c r="AD25" i="38"/>
  <c r="AE25" i="38"/>
  <c r="AF25" i="38"/>
  <c r="AG25" i="38"/>
  <c r="AH25" i="38"/>
  <c r="AI25" i="38"/>
  <c r="AJ25" i="38"/>
  <c r="AK25" i="38"/>
  <c r="AL25" i="38"/>
  <c r="AM25" i="38"/>
  <c r="AN25" i="38"/>
  <c r="AO25" i="38"/>
  <c r="AP25" i="38"/>
  <c r="AQ25" i="38"/>
  <c r="AR25" i="38"/>
  <c r="C26" i="38"/>
  <c r="E26" i="38"/>
  <c r="F26" i="38"/>
  <c r="G26" i="38"/>
  <c r="H26" i="38"/>
  <c r="I26" i="38"/>
  <c r="J26" i="38"/>
  <c r="K26" i="38"/>
  <c r="L26" i="38"/>
  <c r="M26" i="38"/>
  <c r="N26" i="38"/>
  <c r="O26" i="38"/>
  <c r="P26" i="38"/>
  <c r="Q26" i="38"/>
  <c r="R26" i="38"/>
  <c r="S26" i="38"/>
  <c r="T26" i="38"/>
  <c r="U26" i="38"/>
  <c r="V26" i="38"/>
  <c r="W26" i="38"/>
  <c r="X26" i="38"/>
  <c r="Y26" i="38"/>
  <c r="Z26" i="38"/>
  <c r="AA26" i="38"/>
  <c r="AB26" i="38"/>
  <c r="AC26" i="38"/>
  <c r="AD26" i="38"/>
  <c r="AE26" i="38"/>
  <c r="AF26" i="38"/>
  <c r="AG26" i="38"/>
  <c r="AH26" i="38"/>
  <c r="AI26" i="38"/>
  <c r="AJ26" i="38"/>
  <c r="AK26" i="38"/>
  <c r="AL26" i="38"/>
  <c r="AM26" i="38"/>
  <c r="AN26" i="38"/>
  <c r="AO26" i="38"/>
  <c r="AP26" i="38"/>
  <c r="AQ26" i="38"/>
  <c r="AR26" i="38"/>
  <c r="C27" i="38"/>
  <c r="E27" i="38"/>
  <c r="F27" i="38"/>
  <c r="G27" i="38"/>
  <c r="H27" i="38"/>
  <c r="I27" i="38"/>
  <c r="J27" i="38"/>
  <c r="K27" i="38"/>
  <c r="L27" i="38"/>
  <c r="M27" i="38"/>
  <c r="N27" i="38"/>
  <c r="O27" i="38"/>
  <c r="P27" i="38"/>
  <c r="Q27" i="38"/>
  <c r="R27" i="38"/>
  <c r="S27" i="38"/>
  <c r="T27" i="38"/>
  <c r="U27" i="38"/>
  <c r="V27" i="38"/>
  <c r="W27" i="38"/>
  <c r="X27" i="38"/>
  <c r="Y27" i="38"/>
  <c r="Z27" i="38"/>
  <c r="AA27" i="38"/>
  <c r="AB27" i="38"/>
  <c r="AC27" i="38"/>
  <c r="AD27" i="38"/>
  <c r="AE27" i="38"/>
  <c r="AF27" i="38"/>
  <c r="AG27" i="38"/>
  <c r="AH27" i="38"/>
  <c r="AI27" i="38"/>
  <c r="AJ27" i="38"/>
  <c r="AK27" i="38"/>
  <c r="AL27" i="38"/>
  <c r="AM27" i="38"/>
  <c r="AN27" i="38"/>
  <c r="AO27" i="38"/>
  <c r="AP27" i="38"/>
  <c r="AQ27" i="38"/>
  <c r="AR27" i="38"/>
  <c r="C28" i="38"/>
  <c r="E28" i="38"/>
  <c r="F28" i="38"/>
  <c r="G28" i="38"/>
  <c r="H28" i="38"/>
  <c r="I28" i="38"/>
  <c r="J28" i="38"/>
  <c r="K28" i="38"/>
  <c r="L28" i="38"/>
  <c r="M28" i="38"/>
  <c r="N28" i="38"/>
  <c r="O28" i="38"/>
  <c r="P28" i="38"/>
  <c r="Q28" i="38"/>
  <c r="R28" i="38"/>
  <c r="S28" i="38"/>
  <c r="T28" i="38"/>
  <c r="U28" i="38"/>
  <c r="V28" i="38"/>
  <c r="W28" i="38"/>
  <c r="X28" i="38"/>
  <c r="Y28" i="38"/>
  <c r="Z28" i="38"/>
  <c r="AA28" i="38"/>
  <c r="AB28" i="38"/>
  <c r="AC28" i="38"/>
  <c r="AD28" i="38"/>
  <c r="AE28" i="38"/>
  <c r="AF28" i="38"/>
  <c r="AG28" i="38"/>
  <c r="AH28" i="38"/>
  <c r="AI28" i="38"/>
  <c r="AJ28" i="38"/>
  <c r="AK28" i="38"/>
  <c r="AL28" i="38"/>
  <c r="AM28" i="38"/>
  <c r="AN28" i="38"/>
  <c r="AO28" i="38"/>
  <c r="AP28" i="38"/>
  <c r="AQ28" i="38"/>
  <c r="AR28" i="38"/>
  <c r="C29" i="38"/>
  <c r="E29" i="38"/>
  <c r="F29" i="38"/>
  <c r="G29" i="38"/>
  <c r="H29" i="38"/>
  <c r="I29" i="38"/>
  <c r="J29" i="38"/>
  <c r="K29" i="38"/>
  <c r="L29" i="38"/>
  <c r="M29" i="38"/>
  <c r="N29" i="38"/>
  <c r="O29" i="38"/>
  <c r="P29" i="38"/>
  <c r="Q29" i="38"/>
  <c r="R29" i="38"/>
  <c r="S29" i="38"/>
  <c r="T29" i="38"/>
  <c r="U29" i="38"/>
  <c r="V29" i="38"/>
  <c r="W29" i="38"/>
  <c r="X29" i="38"/>
  <c r="Y29" i="38"/>
  <c r="Z29" i="38"/>
  <c r="AA29" i="38"/>
  <c r="AB29" i="38"/>
  <c r="AC29" i="38"/>
  <c r="AD29" i="38"/>
  <c r="AE29" i="38"/>
  <c r="AF29" i="38"/>
  <c r="AG29" i="38"/>
  <c r="AH29" i="38"/>
  <c r="AI29" i="38"/>
  <c r="AJ29" i="38"/>
  <c r="AK29" i="38"/>
  <c r="AL29" i="38"/>
  <c r="AM29" i="38"/>
  <c r="AN29" i="38"/>
  <c r="AO29" i="38"/>
  <c r="AP29" i="38"/>
  <c r="AQ29" i="38"/>
  <c r="AR29" i="38"/>
  <c r="C30" i="38"/>
  <c r="E30" i="38"/>
  <c r="F30" i="38"/>
  <c r="G30" i="38"/>
  <c r="H30" i="38"/>
  <c r="I30" i="38"/>
  <c r="J30" i="38"/>
  <c r="K30" i="38"/>
  <c r="L30" i="38"/>
  <c r="M30" i="38"/>
  <c r="N30" i="38"/>
  <c r="O30" i="38"/>
  <c r="P30" i="38"/>
  <c r="Q30" i="38"/>
  <c r="R30" i="38"/>
  <c r="S30" i="38"/>
  <c r="T30" i="38"/>
  <c r="U30" i="38"/>
  <c r="V30" i="38"/>
  <c r="W30" i="38"/>
  <c r="X30" i="38"/>
  <c r="Y30" i="38"/>
  <c r="Z30" i="38"/>
  <c r="AA30" i="38"/>
  <c r="AB30" i="38"/>
  <c r="AC30" i="38"/>
  <c r="AD30" i="38"/>
  <c r="AE30" i="38"/>
  <c r="AF30" i="38"/>
  <c r="AG30" i="38"/>
  <c r="AH30" i="38"/>
  <c r="AI30" i="38"/>
  <c r="AJ30" i="38"/>
  <c r="AK30" i="38"/>
  <c r="AL30" i="38"/>
  <c r="AM30" i="38"/>
  <c r="AN30" i="38"/>
  <c r="AO30" i="38"/>
  <c r="AP30" i="38"/>
  <c r="AQ30" i="38"/>
  <c r="AR30" i="38"/>
  <c r="C31" i="38"/>
  <c r="E31" i="38"/>
  <c r="F31" i="38"/>
  <c r="G31" i="38"/>
  <c r="H31" i="38"/>
  <c r="I31" i="38"/>
  <c r="J31" i="38"/>
  <c r="K31" i="38"/>
  <c r="L31" i="38"/>
  <c r="M31" i="38"/>
  <c r="N31" i="38"/>
  <c r="O31" i="38"/>
  <c r="P31" i="38"/>
  <c r="Q31" i="38"/>
  <c r="R31" i="38"/>
  <c r="S31" i="38"/>
  <c r="T31" i="38"/>
  <c r="U31" i="38"/>
  <c r="V31" i="38"/>
  <c r="W31" i="38"/>
  <c r="X31" i="38"/>
  <c r="Y31" i="38"/>
  <c r="Z31" i="38"/>
  <c r="AA31" i="38"/>
  <c r="AB31" i="38"/>
  <c r="AC31" i="38"/>
  <c r="AD31" i="38"/>
  <c r="AE31" i="38"/>
  <c r="AF31" i="38"/>
  <c r="AG31" i="38"/>
  <c r="AH31" i="38"/>
  <c r="AI31" i="38"/>
  <c r="AJ31" i="38"/>
  <c r="AK31" i="38"/>
  <c r="AL31" i="38"/>
  <c r="AM31" i="38"/>
  <c r="AN31" i="38"/>
  <c r="AO31" i="38"/>
  <c r="AP31" i="38"/>
  <c r="AQ31" i="38"/>
  <c r="AR31" i="38"/>
  <c r="C32" i="38"/>
  <c r="E32" i="38"/>
  <c r="F32" i="38"/>
  <c r="G32" i="38"/>
  <c r="H32" i="38"/>
  <c r="I32" i="38"/>
  <c r="J32" i="38"/>
  <c r="K32" i="38"/>
  <c r="L32" i="38"/>
  <c r="M32" i="38"/>
  <c r="N32" i="38"/>
  <c r="O32" i="38"/>
  <c r="P32" i="38"/>
  <c r="Q32" i="38"/>
  <c r="R32" i="38"/>
  <c r="S32" i="38"/>
  <c r="T32" i="38"/>
  <c r="U32" i="38"/>
  <c r="V32" i="38"/>
  <c r="W32" i="38"/>
  <c r="X32" i="38"/>
  <c r="Y32" i="38"/>
  <c r="Z32" i="38"/>
  <c r="AA32" i="38"/>
  <c r="AB32" i="38"/>
  <c r="AC32" i="38"/>
  <c r="AD32" i="38"/>
  <c r="AE32" i="38"/>
  <c r="AF32" i="38"/>
  <c r="AG32" i="38"/>
  <c r="AH32" i="38"/>
  <c r="AI32" i="38"/>
  <c r="AJ32" i="38"/>
  <c r="AK32" i="38"/>
  <c r="AL32" i="38"/>
  <c r="AM32" i="38"/>
  <c r="AN32" i="38"/>
  <c r="AO32" i="38"/>
  <c r="AP32" i="38"/>
  <c r="AQ32" i="38"/>
  <c r="AR32" i="38"/>
  <c r="C33" i="38"/>
  <c r="E33" i="38"/>
  <c r="F33" i="38"/>
  <c r="G33" i="38"/>
  <c r="H33" i="38"/>
  <c r="I33" i="38"/>
  <c r="J33" i="38"/>
  <c r="K33" i="38"/>
  <c r="L33" i="38"/>
  <c r="M33" i="38"/>
  <c r="N33" i="38"/>
  <c r="O33" i="38"/>
  <c r="P33" i="38"/>
  <c r="Q33" i="38"/>
  <c r="R33" i="38"/>
  <c r="S33" i="38"/>
  <c r="T33" i="38"/>
  <c r="U33" i="38"/>
  <c r="V33" i="38"/>
  <c r="W33" i="38"/>
  <c r="X33" i="38"/>
  <c r="Y33" i="38"/>
  <c r="Z33" i="38"/>
  <c r="AA33" i="38"/>
  <c r="AB33" i="38"/>
  <c r="AC33" i="38"/>
  <c r="AD33" i="38"/>
  <c r="AE33" i="38"/>
  <c r="AF33" i="38"/>
  <c r="AG33" i="38"/>
  <c r="AH33" i="38"/>
  <c r="AI33" i="38"/>
  <c r="AJ33" i="38"/>
  <c r="AK33" i="38"/>
  <c r="AL33" i="38"/>
  <c r="AM33" i="38"/>
  <c r="AN33" i="38"/>
  <c r="AO33" i="38"/>
  <c r="AP33" i="38"/>
  <c r="AQ33" i="38"/>
  <c r="AR33" i="38"/>
  <c r="C34" i="38"/>
  <c r="E34" i="38"/>
  <c r="F34" i="38"/>
  <c r="G34" i="38"/>
  <c r="H34" i="38"/>
  <c r="I34" i="38"/>
  <c r="J34" i="38"/>
  <c r="K34" i="38"/>
  <c r="L34" i="38"/>
  <c r="M34" i="38"/>
  <c r="N34" i="38"/>
  <c r="O34" i="38"/>
  <c r="P34" i="38"/>
  <c r="Q34" i="38"/>
  <c r="R34" i="38"/>
  <c r="S34" i="38"/>
  <c r="T34" i="38"/>
  <c r="U34" i="38"/>
  <c r="V34" i="38"/>
  <c r="W34" i="38"/>
  <c r="X34" i="38"/>
  <c r="Y34" i="38"/>
  <c r="Z34" i="38"/>
  <c r="AA34" i="38"/>
  <c r="AB34" i="38"/>
  <c r="AC34" i="38"/>
  <c r="AD34" i="38"/>
  <c r="AE34" i="38"/>
  <c r="AF34" i="38"/>
  <c r="AG34" i="38"/>
  <c r="AH34" i="38"/>
  <c r="AI34" i="38"/>
  <c r="AJ34" i="38"/>
  <c r="AK34" i="38"/>
  <c r="AL34" i="38"/>
  <c r="AM34" i="38"/>
  <c r="AN34" i="38"/>
  <c r="AO34" i="38"/>
  <c r="AP34" i="38"/>
  <c r="AQ34" i="38"/>
  <c r="AR34" i="38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16" i="38"/>
  <c r="B17" i="38"/>
  <c r="B18" i="38"/>
  <c r="B19" i="38"/>
  <c r="B20" i="38"/>
  <c r="B21" i="38"/>
  <c r="B22" i="38"/>
  <c r="B23" i="38"/>
  <c r="B24" i="38"/>
  <c r="B25" i="38"/>
  <c r="B26" i="38"/>
  <c r="B27" i="38"/>
  <c r="B28" i="38"/>
  <c r="B29" i="38"/>
  <c r="B30" i="38"/>
  <c r="B31" i="38"/>
  <c r="B32" i="38"/>
  <c r="B33" i="38"/>
  <c r="B34" i="38"/>
  <c r="A2" i="38"/>
  <c r="B2" i="38"/>
  <c r="B38" i="2" l="1"/>
  <c r="B37" i="2"/>
  <c r="C2" i="37" l="1"/>
  <c r="D2" i="37"/>
  <c r="E2" i="37"/>
  <c r="F2" i="37"/>
  <c r="G2" i="37"/>
  <c r="H2" i="37"/>
  <c r="I2" i="37"/>
  <c r="J2" i="37"/>
  <c r="K2" i="37"/>
  <c r="L2" i="37"/>
  <c r="M2" i="37"/>
  <c r="N2" i="37"/>
  <c r="O2" i="37"/>
  <c r="P2" i="37"/>
  <c r="Q2" i="37"/>
  <c r="R2" i="37"/>
  <c r="S2" i="37"/>
  <c r="T2" i="37"/>
  <c r="U2" i="37"/>
  <c r="V2" i="37"/>
  <c r="W2" i="37"/>
  <c r="X2" i="37"/>
  <c r="Y2" i="37"/>
  <c r="Z2" i="37"/>
  <c r="AA2" i="37"/>
  <c r="AB2" i="37"/>
  <c r="AC2" i="37"/>
  <c r="AD2" i="37"/>
  <c r="AE2" i="37"/>
  <c r="AF2" i="37"/>
  <c r="AG2" i="37"/>
  <c r="AH2" i="37"/>
  <c r="AI2" i="37"/>
  <c r="AJ2" i="37"/>
  <c r="AK2" i="37"/>
  <c r="AL2" i="37"/>
  <c r="AM2" i="37"/>
  <c r="AN2" i="37"/>
  <c r="AO2" i="37"/>
  <c r="AP2" i="37"/>
  <c r="AQ2" i="37"/>
  <c r="AR2" i="37"/>
  <c r="AS2" i="37"/>
  <c r="C3" i="37"/>
  <c r="D3" i="37"/>
  <c r="E3" i="37"/>
  <c r="F3" i="37"/>
  <c r="G3" i="37"/>
  <c r="H3" i="37"/>
  <c r="I3" i="37"/>
  <c r="J3" i="37"/>
  <c r="K3" i="37"/>
  <c r="L3" i="37"/>
  <c r="M3" i="37"/>
  <c r="N3" i="37"/>
  <c r="O3" i="37"/>
  <c r="P3" i="37"/>
  <c r="Q3" i="37"/>
  <c r="R3" i="37"/>
  <c r="S3" i="37"/>
  <c r="T3" i="37"/>
  <c r="U3" i="37"/>
  <c r="V3" i="37"/>
  <c r="W3" i="37"/>
  <c r="X3" i="37"/>
  <c r="Y3" i="37"/>
  <c r="Z3" i="37"/>
  <c r="AA3" i="37"/>
  <c r="AB3" i="37"/>
  <c r="AC3" i="37"/>
  <c r="AD3" i="37"/>
  <c r="AE3" i="37"/>
  <c r="AF3" i="37"/>
  <c r="AG3" i="37"/>
  <c r="AH3" i="37"/>
  <c r="AI3" i="37"/>
  <c r="AJ3" i="37"/>
  <c r="AK3" i="37"/>
  <c r="AL3" i="37"/>
  <c r="AM3" i="37"/>
  <c r="AN3" i="37"/>
  <c r="AO3" i="37"/>
  <c r="AP3" i="37"/>
  <c r="AQ3" i="37"/>
  <c r="AR3" i="37"/>
  <c r="AS3" i="37"/>
  <c r="C4" i="37"/>
  <c r="D4" i="37"/>
  <c r="E4" i="37"/>
  <c r="F4" i="37"/>
  <c r="G4" i="37"/>
  <c r="H4" i="37"/>
  <c r="I4" i="37"/>
  <c r="J4" i="37"/>
  <c r="K4" i="37"/>
  <c r="L4" i="37"/>
  <c r="M4" i="37"/>
  <c r="N4" i="37"/>
  <c r="O4" i="37"/>
  <c r="P4" i="37"/>
  <c r="Q4" i="37"/>
  <c r="R4" i="37"/>
  <c r="S4" i="37"/>
  <c r="T4" i="37"/>
  <c r="U4" i="37"/>
  <c r="V4" i="37"/>
  <c r="W4" i="37"/>
  <c r="X4" i="37"/>
  <c r="Y4" i="37"/>
  <c r="Z4" i="37"/>
  <c r="AA4" i="37"/>
  <c r="AB4" i="37"/>
  <c r="AC4" i="37"/>
  <c r="AD4" i="37"/>
  <c r="AE4" i="37"/>
  <c r="AF4" i="37"/>
  <c r="AG4" i="37"/>
  <c r="AH4" i="37"/>
  <c r="AI4" i="37"/>
  <c r="AJ4" i="37"/>
  <c r="AK4" i="37"/>
  <c r="AL4" i="37"/>
  <c r="AM4" i="37"/>
  <c r="AN4" i="37"/>
  <c r="AO4" i="37"/>
  <c r="AP4" i="37"/>
  <c r="AQ4" i="37"/>
  <c r="AR4" i="37"/>
  <c r="AS4" i="37"/>
  <c r="C5" i="37"/>
  <c r="D5" i="37"/>
  <c r="E5" i="37"/>
  <c r="F5" i="37"/>
  <c r="G5" i="37"/>
  <c r="H5" i="37"/>
  <c r="I5" i="37"/>
  <c r="J5" i="37"/>
  <c r="K5" i="37"/>
  <c r="L5" i="37"/>
  <c r="M5" i="37"/>
  <c r="N5" i="37"/>
  <c r="O5" i="37"/>
  <c r="P5" i="37"/>
  <c r="Q5" i="37"/>
  <c r="R5" i="37"/>
  <c r="S5" i="37"/>
  <c r="T5" i="37"/>
  <c r="U5" i="37"/>
  <c r="V5" i="37"/>
  <c r="W5" i="37"/>
  <c r="X5" i="37"/>
  <c r="Y5" i="37"/>
  <c r="Z5" i="37"/>
  <c r="AA5" i="37"/>
  <c r="AB5" i="37"/>
  <c r="AC5" i="37"/>
  <c r="AD5" i="37"/>
  <c r="AE5" i="37"/>
  <c r="AF5" i="37"/>
  <c r="AG5" i="37"/>
  <c r="AH5" i="37"/>
  <c r="AI5" i="37"/>
  <c r="AJ5" i="37"/>
  <c r="AK5" i="37"/>
  <c r="AL5" i="37"/>
  <c r="AM5" i="37"/>
  <c r="AN5" i="37"/>
  <c r="AO5" i="37"/>
  <c r="AP5" i="37"/>
  <c r="AQ5" i="37"/>
  <c r="AR5" i="37"/>
  <c r="AS5" i="37"/>
  <c r="C6" i="37"/>
  <c r="D6" i="37"/>
  <c r="E6" i="37"/>
  <c r="F6" i="37"/>
  <c r="G6" i="37"/>
  <c r="H6" i="37"/>
  <c r="I6" i="37"/>
  <c r="J6" i="37"/>
  <c r="K6" i="37"/>
  <c r="L6" i="37"/>
  <c r="M6" i="37"/>
  <c r="N6" i="37"/>
  <c r="O6" i="37"/>
  <c r="P6" i="37"/>
  <c r="Q6" i="37"/>
  <c r="R6" i="37"/>
  <c r="S6" i="37"/>
  <c r="T6" i="37"/>
  <c r="U6" i="37"/>
  <c r="V6" i="37"/>
  <c r="W6" i="37"/>
  <c r="X6" i="37"/>
  <c r="Y6" i="37"/>
  <c r="Z6" i="37"/>
  <c r="AA6" i="37"/>
  <c r="AB6" i="37"/>
  <c r="AC6" i="37"/>
  <c r="AD6" i="37"/>
  <c r="AE6" i="37"/>
  <c r="AF6" i="37"/>
  <c r="AG6" i="37"/>
  <c r="AH6" i="37"/>
  <c r="AI6" i="37"/>
  <c r="AJ6" i="37"/>
  <c r="AK6" i="37"/>
  <c r="AL6" i="37"/>
  <c r="AM6" i="37"/>
  <c r="AN6" i="37"/>
  <c r="AO6" i="37"/>
  <c r="AP6" i="37"/>
  <c r="AQ6" i="37"/>
  <c r="AR6" i="37"/>
  <c r="AS6" i="37"/>
  <c r="C7" i="37"/>
  <c r="D7" i="37"/>
  <c r="E7" i="37"/>
  <c r="F7" i="37"/>
  <c r="G7" i="37"/>
  <c r="H7" i="37"/>
  <c r="I7" i="37"/>
  <c r="J7" i="37"/>
  <c r="K7" i="37"/>
  <c r="L7" i="37"/>
  <c r="M7" i="37"/>
  <c r="N7" i="37"/>
  <c r="O7" i="37"/>
  <c r="P7" i="37"/>
  <c r="Q7" i="37"/>
  <c r="R7" i="37"/>
  <c r="S7" i="37"/>
  <c r="T7" i="37"/>
  <c r="U7" i="37"/>
  <c r="V7" i="37"/>
  <c r="W7" i="37"/>
  <c r="X7" i="37"/>
  <c r="Y7" i="37"/>
  <c r="Z7" i="37"/>
  <c r="AA7" i="37"/>
  <c r="AB7" i="37"/>
  <c r="AC7" i="37"/>
  <c r="AD7" i="37"/>
  <c r="AE7" i="37"/>
  <c r="AF7" i="37"/>
  <c r="AG7" i="37"/>
  <c r="AH7" i="37"/>
  <c r="AI7" i="37"/>
  <c r="AJ7" i="37"/>
  <c r="AK7" i="37"/>
  <c r="AL7" i="37"/>
  <c r="AM7" i="37"/>
  <c r="AN7" i="37"/>
  <c r="AO7" i="37"/>
  <c r="AP7" i="37"/>
  <c r="AQ7" i="37"/>
  <c r="AR7" i="37"/>
  <c r="AS7" i="37"/>
  <c r="C8" i="37"/>
  <c r="D8" i="37"/>
  <c r="E8" i="37"/>
  <c r="F8" i="37"/>
  <c r="G8" i="37"/>
  <c r="H8" i="37"/>
  <c r="I8" i="37"/>
  <c r="J8" i="37"/>
  <c r="K8" i="37"/>
  <c r="L8" i="37"/>
  <c r="M8" i="37"/>
  <c r="N8" i="37"/>
  <c r="O8" i="37"/>
  <c r="P8" i="37"/>
  <c r="Q8" i="37"/>
  <c r="R8" i="37"/>
  <c r="S8" i="37"/>
  <c r="T8" i="37"/>
  <c r="U8" i="37"/>
  <c r="V8" i="37"/>
  <c r="W8" i="37"/>
  <c r="X8" i="37"/>
  <c r="Y8" i="37"/>
  <c r="Z8" i="37"/>
  <c r="AA8" i="37"/>
  <c r="AB8" i="37"/>
  <c r="AC8" i="37"/>
  <c r="AD8" i="37"/>
  <c r="AE8" i="37"/>
  <c r="AF8" i="37"/>
  <c r="AG8" i="37"/>
  <c r="AH8" i="37"/>
  <c r="AI8" i="37"/>
  <c r="AJ8" i="37"/>
  <c r="AK8" i="37"/>
  <c r="AL8" i="37"/>
  <c r="AM8" i="37"/>
  <c r="AN8" i="37"/>
  <c r="AO8" i="37"/>
  <c r="AP8" i="37"/>
  <c r="AQ8" i="37"/>
  <c r="AR8" i="37"/>
  <c r="AS8" i="37"/>
  <c r="C9" i="37"/>
  <c r="D9" i="37"/>
  <c r="E9" i="37"/>
  <c r="F9" i="37"/>
  <c r="G9" i="37"/>
  <c r="H9" i="37"/>
  <c r="I9" i="37"/>
  <c r="J9" i="37"/>
  <c r="K9" i="37"/>
  <c r="L9" i="37"/>
  <c r="M9" i="37"/>
  <c r="N9" i="37"/>
  <c r="O9" i="37"/>
  <c r="P9" i="37"/>
  <c r="Q9" i="37"/>
  <c r="R9" i="37"/>
  <c r="S9" i="37"/>
  <c r="T9" i="37"/>
  <c r="U9" i="37"/>
  <c r="V9" i="37"/>
  <c r="W9" i="37"/>
  <c r="X9" i="37"/>
  <c r="Y9" i="37"/>
  <c r="Z9" i="37"/>
  <c r="AA9" i="37"/>
  <c r="AB9" i="37"/>
  <c r="AC9" i="37"/>
  <c r="AD9" i="37"/>
  <c r="AE9" i="37"/>
  <c r="AF9" i="37"/>
  <c r="AG9" i="37"/>
  <c r="AH9" i="37"/>
  <c r="AI9" i="37"/>
  <c r="AJ9" i="37"/>
  <c r="AK9" i="37"/>
  <c r="AL9" i="37"/>
  <c r="AM9" i="37"/>
  <c r="AN9" i="37"/>
  <c r="AO9" i="37"/>
  <c r="AP9" i="37"/>
  <c r="AQ9" i="37"/>
  <c r="AR9" i="37"/>
  <c r="AS9" i="37"/>
  <c r="C10" i="37"/>
  <c r="D10" i="37"/>
  <c r="E10" i="37"/>
  <c r="F10" i="37"/>
  <c r="G10" i="37"/>
  <c r="H10" i="37"/>
  <c r="I10" i="37"/>
  <c r="J10" i="37"/>
  <c r="K10" i="37"/>
  <c r="L10" i="37"/>
  <c r="M10" i="37"/>
  <c r="N10" i="37"/>
  <c r="O10" i="37"/>
  <c r="P10" i="37"/>
  <c r="Q10" i="37"/>
  <c r="R10" i="37"/>
  <c r="S10" i="37"/>
  <c r="T10" i="37"/>
  <c r="U10" i="37"/>
  <c r="V10" i="37"/>
  <c r="W10" i="37"/>
  <c r="X10" i="37"/>
  <c r="Y10" i="37"/>
  <c r="Z10" i="37"/>
  <c r="AA10" i="37"/>
  <c r="AB10" i="37"/>
  <c r="AC10" i="37"/>
  <c r="AD10" i="37"/>
  <c r="AE10" i="37"/>
  <c r="AF10" i="37"/>
  <c r="AG10" i="37"/>
  <c r="AH10" i="37"/>
  <c r="AI10" i="37"/>
  <c r="AJ10" i="37"/>
  <c r="AK10" i="37"/>
  <c r="AL10" i="37"/>
  <c r="AM10" i="37"/>
  <c r="AN10" i="37"/>
  <c r="AO10" i="37"/>
  <c r="AP10" i="37"/>
  <c r="AQ10" i="37"/>
  <c r="AR10" i="37"/>
  <c r="AS10" i="37"/>
  <c r="C11" i="37"/>
  <c r="D11" i="37"/>
  <c r="E11" i="37"/>
  <c r="F11" i="37"/>
  <c r="G11" i="37"/>
  <c r="H11" i="37"/>
  <c r="I11" i="37"/>
  <c r="J11" i="37"/>
  <c r="K11" i="37"/>
  <c r="L11" i="37"/>
  <c r="M11" i="37"/>
  <c r="N11" i="37"/>
  <c r="O11" i="37"/>
  <c r="P11" i="37"/>
  <c r="Q11" i="37"/>
  <c r="R11" i="37"/>
  <c r="S11" i="37"/>
  <c r="T11" i="37"/>
  <c r="U11" i="37"/>
  <c r="V11" i="37"/>
  <c r="W11" i="37"/>
  <c r="X11" i="37"/>
  <c r="Y11" i="37"/>
  <c r="Z11" i="37"/>
  <c r="AA11" i="37"/>
  <c r="AB11" i="37"/>
  <c r="AC11" i="37"/>
  <c r="AD11" i="37"/>
  <c r="AE11" i="37"/>
  <c r="AF11" i="37"/>
  <c r="AG11" i="37"/>
  <c r="AH11" i="37"/>
  <c r="AI11" i="37"/>
  <c r="AJ11" i="37"/>
  <c r="AK11" i="37"/>
  <c r="AL11" i="37"/>
  <c r="AM11" i="37"/>
  <c r="AN11" i="37"/>
  <c r="AO11" i="37"/>
  <c r="AP11" i="37"/>
  <c r="AQ11" i="37"/>
  <c r="AR11" i="37"/>
  <c r="AS11" i="37"/>
  <c r="C12" i="37"/>
  <c r="D12" i="37"/>
  <c r="E12" i="37"/>
  <c r="F12" i="37"/>
  <c r="G12" i="37"/>
  <c r="H12" i="37"/>
  <c r="I12" i="37"/>
  <c r="J12" i="37"/>
  <c r="K12" i="37"/>
  <c r="L12" i="37"/>
  <c r="M12" i="37"/>
  <c r="N12" i="37"/>
  <c r="O12" i="37"/>
  <c r="P12" i="37"/>
  <c r="Q12" i="37"/>
  <c r="R12" i="37"/>
  <c r="S12" i="37"/>
  <c r="T12" i="37"/>
  <c r="U12" i="37"/>
  <c r="V12" i="37"/>
  <c r="W12" i="37"/>
  <c r="X12" i="37"/>
  <c r="Y12" i="37"/>
  <c r="Z12" i="37"/>
  <c r="AA12" i="37"/>
  <c r="AB12" i="37"/>
  <c r="AC12" i="37"/>
  <c r="AD12" i="37"/>
  <c r="AE12" i="37"/>
  <c r="AF12" i="37"/>
  <c r="AG12" i="37"/>
  <c r="AH12" i="37"/>
  <c r="AI12" i="37"/>
  <c r="AJ12" i="37"/>
  <c r="AK12" i="37"/>
  <c r="AL12" i="37"/>
  <c r="AM12" i="37"/>
  <c r="AN12" i="37"/>
  <c r="AO12" i="37"/>
  <c r="AP12" i="37"/>
  <c r="AQ12" i="37"/>
  <c r="AR12" i="37"/>
  <c r="AS12" i="37"/>
  <c r="C13" i="37"/>
  <c r="D13" i="37"/>
  <c r="E13" i="37"/>
  <c r="F13" i="37"/>
  <c r="G13" i="37"/>
  <c r="H13" i="37"/>
  <c r="I13" i="37"/>
  <c r="J13" i="37"/>
  <c r="K13" i="37"/>
  <c r="L13" i="37"/>
  <c r="M13" i="37"/>
  <c r="N13" i="37"/>
  <c r="O13" i="37"/>
  <c r="P13" i="37"/>
  <c r="Q13" i="37"/>
  <c r="R13" i="37"/>
  <c r="S13" i="37"/>
  <c r="T13" i="37"/>
  <c r="U13" i="37"/>
  <c r="V13" i="37"/>
  <c r="W13" i="37"/>
  <c r="X13" i="37"/>
  <c r="Y13" i="37"/>
  <c r="Z13" i="37"/>
  <c r="AA13" i="37"/>
  <c r="AB13" i="37"/>
  <c r="AC13" i="37"/>
  <c r="AD13" i="37"/>
  <c r="AE13" i="37"/>
  <c r="AF13" i="37"/>
  <c r="AG13" i="37"/>
  <c r="AH13" i="37"/>
  <c r="AI13" i="37"/>
  <c r="AJ13" i="37"/>
  <c r="AK13" i="37"/>
  <c r="AL13" i="37"/>
  <c r="AM13" i="37"/>
  <c r="AN13" i="37"/>
  <c r="AO13" i="37"/>
  <c r="AP13" i="37"/>
  <c r="AQ13" i="37"/>
  <c r="AR13" i="37"/>
  <c r="AS13" i="37"/>
  <c r="C14" i="37"/>
  <c r="D14" i="37"/>
  <c r="E14" i="37"/>
  <c r="F14" i="37"/>
  <c r="G14" i="37"/>
  <c r="H14" i="37"/>
  <c r="I14" i="37"/>
  <c r="J14" i="37"/>
  <c r="K14" i="37"/>
  <c r="L14" i="37"/>
  <c r="M14" i="37"/>
  <c r="N14" i="37"/>
  <c r="O14" i="37"/>
  <c r="P14" i="37"/>
  <c r="Q14" i="37"/>
  <c r="R14" i="37"/>
  <c r="S14" i="37"/>
  <c r="T14" i="37"/>
  <c r="U14" i="37"/>
  <c r="V14" i="37"/>
  <c r="W14" i="37"/>
  <c r="X14" i="37"/>
  <c r="Y14" i="37"/>
  <c r="Z14" i="37"/>
  <c r="AA14" i="37"/>
  <c r="AB14" i="37"/>
  <c r="AC14" i="37"/>
  <c r="AD14" i="37"/>
  <c r="AE14" i="37"/>
  <c r="AF14" i="37"/>
  <c r="AG14" i="37"/>
  <c r="AH14" i="37"/>
  <c r="AI14" i="37"/>
  <c r="AJ14" i="37"/>
  <c r="AK14" i="37"/>
  <c r="AL14" i="37"/>
  <c r="AM14" i="37"/>
  <c r="AN14" i="37"/>
  <c r="AO14" i="37"/>
  <c r="AP14" i="37"/>
  <c r="AQ14" i="37"/>
  <c r="AR14" i="37"/>
  <c r="AS14" i="37"/>
  <c r="C15" i="37"/>
  <c r="D15" i="37"/>
  <c r="E15" i="37"/>
  <c r="F15" i="37"/>
  <c r="G15" i="37"/>
  <c r="H15" i="37"/>
  <c r="I15" i="37"/>
  <c r="J15" i="37"/>
  <c r="K15" i="37"/>
  <c r="L15" i="37"/>
  <c r="M15" i="37"/>
  <c r="N15" i="37"/>
  <c r="O15" i="37"/>
  <c r="P15" i="37"/>
  <c r="Q15" i="37"/>
  <c r="R15" i="37"/>
  <c r="S15" i="37"/>
  <c r="T15" i="37"/>
  <c r="U15" i="37"/>
  <c r="V15" i="37"/>
  <c r="W15" i="37"/>
  <c r="X15" i="37"/>
  <c r="Y15" i="37"/>
  <c r="Z15" i="37"/>
  <c r="AA15" i="37"/>
  <c r="AB15" i="37"/>
  <c r="AC15" i="37"/>
  <c r="AD15" i="37"/>
  <c r="AE15" i="37"/>
  <c r="AF15" i="37"/>
  <c r="AG15" i="37"/>
  <c r="AH15" i="37"/>
  <c r="AI15" i="37"/>
  <c r="AJ15" i="37"/>
  <c r="AK15" i="37"/>
  <c r="AL15" i="37"/>
  <c r="AM15" i="37"/>
  <c r="AN15" i="37"/>
  <c r="AO15" i="37"/>
  <c r="AP15" i="37"/>
  <c r="AQ15" i="37"/>
  <c r="AR15" i="37"/>
  <c r="AS15" i="37"/>
  <c r="C16" i="37"/>
  <c r="D16" i="37"/>
  <c r="E16" i="37"/>
  <c r="F16" i="37"/>
  <c r="G16" i="37"/>
  <c r="H16" i="37"/>
  <c r="I16" i="37"/>
  <c r="J16" i="37"/>
  <c r="K16" i="37"/>
  <c r="L16" i="37"/>
  <c r="M16" i="37"/>
  <c r="N16" i="37"/>
  <c r="O16" i="37"/>
  <c r="P16" i="37"/>
  <c r="Q16" i="37"/>
  <c r="R16" i="37"/>
  <c r="S16" i="37"/>
  <c r="T16" i="37"/>
  <c r="U16" i="37"/>
  <c r="V16" i="37"/>
  <c r="W16" i="37"/>
  <c r="X16" i="37"/>
  <c r="Y16" i="37"/>
  <c r="Z16" i="37"/>
  <c r="AA16" i="37"/>
  <c r="AB16" i="37"/>
  <c r="AC16" i="37"/>
  <c r="AD16" i="37"/>
  <c r="AE16" i="37"/>
  <c r="AF16" i="37"/>
  <c r="AG16" i="37"/>
  <c r="AH16" i="37"/>
  <c r="AI16" i="37"/>
  <c r="AJ16" i="37"/>
  <c r="AK16" i="37"/>
  <c r="AL16" i="37"/>
  <c r="AM16" i="37"/>
  <c r="AN16" i="37"/>
  <c r="AO16" i="37"/>
  <c r="AP16" i="37"/>
  <c r="AQ16" i="37"/>
  <c r="AR16" i="37"/>
  <c r="AS16" i="37"/>
  <c r="C17" i="37"/>
  <c r="D17" i="37"/>
  <c r="E17" i="37"/>
  <c r="F17" i="37"/>
  <c r="G17" i="37"/>
  <c r="H17" i="37"/>
  <c r="I17" i="37"/>
  <c r="J17" i="37"/>
  <c r="K17" i="37"/>
  <c r="L17" i="37"/>
  <c r="M17" i="37"/>
  <c r="N17" i="37"/>
  <c r="O17" i="37"/>
  <c r="P17" i="37"/>
  <c r="Q17" i="37"/>
  <c r="R17" i="37"/>
  <c r="S17" i="37"/>
  <c r="T17" i="37"/>
  <c r="U17" i="37"/>
  <c r="V17" i="37"/>
  <c r="W17" i="37"/>
  <c r="X17" i="37"/>
  <c r="Y17" i="37"/>
  <c r="Z17" i="37"/>
  <c r="AA17" i="37"/>
  <c r="AB17" i="37"/>
  <c r="AC17" i="37"/>
  <c r="AD17" i="37"/>
  <c r="AE17" i="37"/>
  <c r="AF17" i="37"/>
  <c r="AG17" i="37"/>
  <c r="AH17" i="37"/>
  <c r="AI17" i="37"/>
  <c r="AJ17" i="37"/>
  <c r="AK17" i="37"/>
  <c r="AL17" i="37"/>
  <c r="AM17" i="37"/>
  <c r="AN17" i="37"/>
  <c r="AO17" i="37"/>
  <c r="AP17" i="37"/>
  <c r="AQ17" i="37"/>
  <c r="AR17" i="37"/>
  <c r="AS17" i="37"/>
  <c r="C18" i="37"/>
  <c r="D18" i="37"/>
  <c r="E18" i="37"/>
  <c r="F18" i="37"/>
  <c r="G18" i="37"/>
  <c r="H18" i="37"/>
  <c r="I18" i="37"/>
  <c r="J18" i="37"/>
  <c r="K18" i="37"/>
  <c r="L18" i="37"/>
  <c r="M18" i="37"/>
  <c r="N18" i="37"/>
  <c r="O18" i="37"/>
  <c r="P18" i="37"/>
  <c r="Q18" i="37"/>
  <c r="R18" i="37"/>
  <c r="S18" i="37"/>
  <c r="T18" i="37"/>
  <c r="U18" i="37"/>
  <c r="V18" i="37"/>
  <c r="W18" i="37"/>
  <c r="X18" i="37"/>
  <c r="Y18" i="37"/>
  <c r="Z18" i="37"/>
  <c r="AA18" i="37"/>
  <c r="AB18" i="37"/>
  <c r="AC18" i="37"/>
  <c r="AD18" i="37"/>
  <c r="AE18" i="37"/>
  <c r="AF18" i="37"/>
  <c r="AG18" i="37"/>
  <c r="AH18" i="37"/>
  <c r="AI18" i="37"/>
  <c r="AJ18" i="37"/>
  <c r="AK18" i="37"/>
  <c r="AL18" i="37"/>
  <c r="AM18" i="37"/>
  <c r="AN18" i="37"/>
  <c r="AO18" i="37"/>
  <c r="AP18" i="37"/>
  <c r="AQ18" i="37"/>
  <c r="AR18" i="37"/>
  <c r="AS18" i="37"/>
  <c r="C19" i="37"/>
  <c r="D19" i="37"/>
  <c r="E19" i="37"/>
  <c r="F19" i="37"/>
  <c r="G19" i="37"/>
  <c r="H19" i="37"/>
  <c r="I19" i="37"/>
  <c r="J19" i="37"/>
  <c r="K19" i="37"/>
  <c r="L19" i="37"/>
  <c r="M19" i="37"/>
  <c r="N19" i="37"/>
  <c r="O19" i="37"/>
  <c r="P19" i="37"/>
  <c r="Q19" i="37"/>
  <c r="R19" i="37"/>
  <c r="S19" i="37"/>
  <c r="T19" i="37"/>
  <c r="U19" i="37"/>
  <c r="V19" i="37"/>
  <c r="W19" i="37"/>
  <c r="X19" i="37"/>
  <c r="Y19" i="37"/>
  <c r="Z19" i="37"/>
  <c r="AA19" i="37"/>
  <c r="AB19" i="37"/>
  <c r="AC19" i="37"/>
  <c r="AD19" i="37"/>
  <c r="AE19" i="37"/>
  <c r="AF19" i="37"/>
  <c r="AG19" i="37"/>
  <c r="AH19" i="37"/>
  <c r="AI19" i="37"/>
  <c r="AJ19" i="37"/>
  <c r="AK19" i="37"/>
  <c r="AL19" i="37"/>
  <c r="AM19" i="37"/>
  <c r="AN19" i="37"/>
  <c r="AO19" i="37"/>
  <c r="AP19" i="37"/>
  <c r="AQ19" i="37"/>
  <c r="AR19" i="37"/>
  <c r="AS19" i="37"/>
  <c r="C20" i="37"/>
  <c r="D20" i="37"/>
  <c r="E20" i="37"/>
  <c r="F20" i="37"/>
  <c r="G20" i="37"/>
  <c r="H20" i="37"/>
  <c r="I20" i="37"/>
  <c r="J20" i="37"/>
  <c r="K20" i="37"/>
  <c r="L20" i="37"/>
  <c r="M20" i="37"/>
  <c r="N20" i="37"/>
  <c r="O20" i="37"/>
  <c r="P20" i="37"/>
  <c r="Q20" i="37"/>
  <c r="R20" i="37"/>
  <c r="S20" i="37"/>
  <c r="T20" i="37"/>
  <c r="U20" i="37"/>
  <c r="V20" i="37"/>
  <c r="W20" i="37"/>
  <c r="X20" i="37"/>
  <c r="Y20" i="37"/>
  <c r="Z20" i="37"/>
  <c r="AA20" i="37"/>
  <c r="AB20" i="37"/>
  <c r="AC20" i="37"/>
  <c r="AD20" i="37"/>
  <c r="AE20" i="37"/>
  <c r="AF20" i="37"/>
  <c r="AG20" i="37"/>
  <c r="AH20" i="37"/>
  <c r="AI20" i="37"/>
  <c r="AJ20" i="37"/>
  <c r="AK20" i="37"/>
  <c r="AL20" i="37"/>
  <c r="AM20" i="37"/>
  <c r="AN20" i="37"/>
  <c r="AO20" i="37"/>
  <c r="AP20" i="37"/>
  <c r="AQ20" i="37"/>
  <c r="AR20" i="37"/>
  <c r="AS20" i="37"/>
  <c r="C21" i="37"/>
  <c r="D21" i="37"/>
  <c r="E21" i="37"/>
  <c r="F21" i="37"/>
  <c r="G21" i="37"/>
  <c r="H21" i="37"/>
  <c r="I21" i="37"/>
  <c r="J21" i="37"/>
  <c r="K21" i="37"/>
  <c r="L21" i="37"/>
  <c r="M21" i="37"/>
  <c r="N21" i="37"/>
  <c r="O21" i="37"/>
  <c r="P21" i="37"/>
  <c r="Q21" i="37"/>
  <c r="R21" i="37"/>
  <c r="S21" i="37"/>
  <c r="T21" i="37"/>
  <c r="U21" i="37"/>
  <c r="V21" i="37"/>
  <c r="W21" i="37"/>
  <c r="X21" i="37"/>
  <c r="Y21" i="37"/>
  <c r="Z21" i="37"/>
  <c r="AA21" i="37"/>
  <c r="AB21" i="37"/>
  <c r="AC21" i="37"/>
  <c r="AD21" i="37"/>
  <c r="AE21" i="37"/>
  <c r="AF21" i="37"/>
  <c r="AG21" i="37"/>
  <c r="AH21" i="37"/>
  <c r="AI21" i="37"/>
  <c r="AJ21" i="37"/>
  <c r="AK21" i="37"/>
  <c r="AL21" i="37"/>
  <c r="AM21" i="37"/>
  <c r="AN21" i="37"/>
  <c r="AO21" i="37"/>
  <c r="AP21" i="37"/>
  <c r="AQ21" i="37"/>
  <c r="AR21" i="37"/>
  <c r="AS21" i="37"/>
  <c r="C22" i="37"/>
  <c r="D22" i="37"/>
  <c r="E22" i="37"/>
  <c r="F22" i="37"/>
  <c r="G22" i="37"/>
  <c r="H22" i="37"/>
  <c r="I22" i="37"/>
  <c r="J22" i="37"/>
  <c r="K22" i="37"/>
  <c r="L22" i="37"/>
  <c r="M22" i="37"/>
  <c r="N22" i="37"/>
  <c r="O22" i="37"/>
  <c r="P22" i="37"/>
  <c r="Q22" i="37"/>
  <c r="R22" i="37"/>
  <c r="S22" i="37"/>
  <c r="T22" i="37"/>
  <c r="U22" i="37"/>
  <c r="V22" i="37"/>
  <c r="W22" i="37"/>
  <c r="X22" i="37"/>
  <c r="Y22" i="37"/>
  <c r="Z22" i="37"/>
  <c r="AA22" i="37"/>
  <c r="AB22" i="37"/>
  <c r="AC22" i="37"/>
  <c r="AD22" i="37"/>
  <c r="AE22" i="37"/>
  <c r="AF22" i="37"/>
  <c r="AG22" i="37"/>
  <c r="AH22" i="37"/>
  <c r="AI22" i="37"/>
  <c r="AJ22" i="37"/>
  <c r="AK22" i="37"/>
  <c r="AL22" i="37"/>
  <c r="AM22" i="37"/>
  <c r="AN22" i="37"/>
  <c r="AO22" i="37"/>
  <c r="AP22" i="37"/>
  <c r="AQ22" i="37"/>
  <c r="AR22" i="37"/>
  <c r="AS22" i="37"/>
  <c r="C23" i="37"/>
  <c r="D23" i="37"/>
  <c r="E23" i="37"/>
  <c r="F23" i="37"/>
  <c r="G23" i="37"/>
  <c r="H23" i="37"/>
  <c r="I23" i="37"/>
  <c r="J23" i="37"/>
  <c r="K23" i="37"/>
  <c r="L23" i="37"/>
  <c r="M23" i="37"/>
  <c r="N23" i="37"/>
  <c r="O23" i="37"/>
  <c r="P23" i="37"/>
  <c r="Q23" i="37"/>
  <c r="R23" i="37"/>
  <c r="S23" i="37"/>
  <c r="T23" i="37"/>
  <c r="U23" i="37"/>
  <c r="V23" i="37"/>
  <c r="W23" i="37"/>
  <c r="X23" i="37"/>
  <c r="Y23" i="37"/>
  <c r="Z23" i="37"/>
  <c r="AA23" i="37"/>
  <c r="AB23" i="37"/>
  <c r="AC23" i="37"/>
  <c r="AD23" i="37"/>
  <c r="AE23" i="37"/>
  <c r="AF23" i="37"/>
  <c r="AG23" i="37"/>
  <c r="AH23" i="37"/>
  <c r="AI23" i="37"/>
  <c r="AJ23" i="37"/>
  <c r="AK23" i="37"/>
  <c r="AL23" i="37"/>
  <c r="AM23" i="37"/>
  <c r="AN23" i="37"/>
  <c r="AO23" i="37"/>
  <c r="AP23" i="37"/>
  <c r="AQ23" i="37"/>
  <c r="AR23" i="37"/>
  <c r="AS23" i="37"/>
  <c r="C24" i="37"/>
  <c r="D24" i="37"/>
  <c r="E24" i="37"/>
  <c r="F24" i="37"/>
  <c r="G24" i="37"/>
  <c r="H24" i="37"/>
  <c r="I24" i="37"/>
  <c r="J24" i="37"/>
  <c r="K24" i="37"/>
  <c r="L24" i="37"/>
  <c r="M24" i="37"/>
  <c r="N24" i="37"/>
  <c r="O24" i="37"/>
  <c r="P24" i="37"/>
  <c r="Q24" i="37"/>
  <c r="R24" i="37"/>
  <c r="S24" i="37"/>
  <c r="T24" i="37"/>
  <c r="U24" i="37"/>
  <c r="V24" i="37"/>
  <c r="W24" i="37"/>
  <c r="X24" i="37"/>
  <c r="Y24" i="37"/>
  <c r="Z24" i="37"/>
  <c r="AA24" i="37"/>
  <c r="AB24" i="37"/>
  <c r="AC24" i="37"/>
  <c r="AD24" i="37"/>
  <c r="AE24" i="37"/>
  <c r="AF24" i="37"/>
  <c r="AG24" i="37"/>
  <c r="AH24" i="37"/>
  <c r="AI24" i="37"/>
  <c r="AJ24" i="37"/>
  <c r="AK24" i="37"/>
  <c r="AL24" i="37"/>
  <c r="AM24" i="37"/>
  <c r="AN24" i="37"/>
  <c r="AO24" i="37"/>
  <c r="AP24" i="37"/>
  <c r="AQ24" i="37"/>
  <c r="AR24" i="37"/>
  <c r="AS24" i="37"/>
  <c r="C25" i="37"/>
  <c r="D25" i="37"/>
  <c r="E25" i="37"/>
  <c r="F25" i="37"/>
  <c r="G25" i="37"/>
  <c r="H25" i="37"/>
  <c r="I25" i="37"/>
  <c r="J25" i="37"/>
  <c r="K25" i="37"/>
  <c r="L25" i="37"/>
  <c r="M25" i="37"/>
  <c r="N25" i="37"/>
  <c r="O25" i="37"/>
  <c r="P25" i="37"/>
  <c r="Q25" i="37"/>
  <c r="R25" i="37"/>
  <c r="S25" i="37"/>
  <c r="T25" i="37"/>
  <c r="U25" i="37"/>
  <c r="V25" i="37"/>
  <c r="W25" i="37"/>
  <c r="X25" i="37"/>
  <c r="Y25" i="37"/>
  <c r="Z25" i="37"/>
  <c r="AA25" i="37"/>
  <c r="AB25" i="37"/>
  <c r="AC25" i="37"/>
  <c r="AD25" i="37"/>
  <c r="AE25" i="37"/>
  <c r="AF25" i="37"/>
  <c r="AG25" i="37"/>
  <c r="AH25" i="37"/>
  <c r="AI25" i="37"/>
  <c r="AJ25" i="37"/>
  <c r="AK25" i="37"/>
  <c r="AL25" i="37"/>
  <c r="AM25" i="37"/>
  <c r="AN25" i="37"/>
  <c r="AO25" i="37"/>
  <c r="AP25" i="37"/>
  <c r="AQ25" i="37"/>
  <c r="AR25" i="37"/>
  <c r="AS25" i="37"/>
  <c r="C26" i="37"/>
  <c r="D26" i="37"/>
  <c r="E26" i="37"/>
  <c r="F26" i="37"/>
  <c r="G26" i="37"/>
  <c r="H26" i="37"/>
  <c r="I26" i="37"/>
  <c r="J26" i="37"/>
  <c r="K26" i="37"/>
  <c r="L26" i="37"/>
  <c r="M26" i="37"/>
  <c r="N26" i="37"/>
  <c r="O26" i="37"/>
  <c r="P26" i="37"/>
  <c r="Q26" i="37"/>
  <c r="R26" i="37"/>
  <c r="S26" i="37"/>
  <c r="T26" i="37"/>
  <c r="U26" i="37"/>
  <c r="V26" i="37"/>
  <c r="W26" i="37"/>
  <c r="X26" i="37"/>
  <c r="Y26" i="37"/>
  <c r="Z26" i="37"/>
  <c r="AA26" i="37"/>
  <c r="AB26" i="37"/>
  <c r="AC26" i="37"/>
  <c r="AD26" i="37"/>
  <c r="AE26" i="37"/>
  <c r="AF26" i="37"/>
  <c r="AG26" i="37"/>
  <c r="AH26" i="37"/>
  <c r="AI26" i="37"/>
  <c r="AJ26" i="37"/>
  <c r="AK26" i="37"/>
  <c r="AL26" i="37"/>
  <c r="AM26" i="37"/>
  <c r="AN26" i="37"/>
  <c r="AO26" i="37"/>
  <c r="AP26" i="37"/>
  <c r="AQ26" i="37"/>
  <c r="AR26" i="37"/>
  <c r="AS26" i="37"/>
  <c r="B3" i="37"/>
  <c r="B4" i="37"/>
  <c r="B5" i="37"/>
  <c r="B6" i="37"/>
  <c r="B7" i="37"/>
  <c r="B8" i="37"/>
  <c r="B9" i="37"/>
  <c r="B10" i="37"/>
  <c r="B11" i="37"/>
  <c r="B12" i="37"/>
  <c r="B13" i="37"/>
  <c r="B14" i="37"/>
  <c r="B15" i="37"/>
  <c r="B16" i="37"/>
  <c r="B17" i="37"/>
  <c r="B18" i="37"/>
  <c r="B19" i="37"/>
  <c r="B20" i="37"/>
  <c r="B21" i="37"/>
  <c r="B22" i="37"/>
  <c r="B23" i="37"/>
  <c r="B24" i="37"/>
  <c r="B25" i="37"/>
  <c r="B26" i="37"/>
  <c r="A2" i="37"/>
  <c r="A4" i="39" l="1"/>
  <c r="A4" i="43"/>
  <c r="A7" i="43"/>
  <c r="A11" i="43"/>
  <c r="A14" i="43"/>
  <c r="A5" i="43"/>
  <c r="A6" i="43"/>
  <c r="A13" i="43"/>
  <c r="A8" i="43"/>
  <c r="A9" i="43"/>
  <c r="A10" i="43"/>
  <c r="A12" i="43"/>
  <c r="A13" i="38"/>
  <c r="A20" i="38"/>
  <c r="A18" i="38"/>
  <c r="A17" i="38"/>
  <c r="A16" i="38"/>
  <c r="A15" i="38"/>
  <c r="A14" i="38"/>
  <c r="A6" i="38"/>
  <c r="A33" i="38"/>
  <c r="A30" i="38"/>
  <c r="A29" i="38"/>
  <c r="A8" i="38"/>
  <c r="A32" i="38"/>
  <c r="A31" i="38"/>
  <c r="A28" i="38"/>
  <c r="A27" i="38"/>
  <c r="A25" i="38"/>
  <c r="A24" i="38"/>
  <c r="A19" i="38"/>
  <c r="A20" i="39"/>
  <c r="A23" i="39"/>
  <c r="A19" i="39"/>
  <c r="A18" i="39"/>
  <c r="A17" i="39"/>
  <c r="A26" i="39"/>
  <c r="A16" i="39"/>
  <c r="A10" i="39"/>
  <c r="A9" i="39"/>
  <c r="A4" i="38"/>
  <c r="A5" i="38"/>
  <c r="A24" i="39"/>
  <c r="A22" i="39"/>
  <c r="A21" i="39"/>
  <c r="A26" i="38"/>
  <c r="A25" i="39"/>
  <c r="A23" i="38"/>
  <c r="A11" i="39"/>
  <c r="A22" i="38"/>
  <c r="A8" i="39"/>
  <c r="A21" i="38"/>
  <c r="A7" i="39"/>
  <c r="A14" i="39"/>
  <c r="A12" i="38"/>
  <c r="A15" i="39"/>
  <c r="A11" i="38"/>
  <c r="A12" i="39"/>
  <c r="A10" i="38"/>
  <c r="A6" i="39"/>
  <c r="A9" i="38"/>
  <c r="A5" i="39"/>
  <c r="A7" i="38"/>
  <c r="A13" i="39"/>
  <c r="A34" i="38"/>
  <c r="BB3" i="35"/>
  <c r="BC3" i="35"/>
  <c r="BD3" i="35"/>
  <c r="BE3" i="35"/>
  <c r="BF3" i="35"/>
  <c r="BG3" i="35"/>
  <c r="BH3" i="35"/>
  <c r="BI3" i="35"/>
  <c r="BJ3" i="35"/>
  <c r="BK3" i="35"/>
  <c r="BL3" i="35"/>
  <c r="BM3" i="35"/>
  <c r="BN3" i="35"/>
  <c r="BO3" i="35"/>
  <c r="BP3" i="35"/>
  <c r="BQ3" i="35"/>
  <c r="BR3" i="35"/>
  <c r="BS3" i="35"/>
  <c r="BT3" i="35"/>
  <c r="BU3" i="35"/>
  <c r="BV3" i="35"/>
  <c r="BW3" i="35"/>
  <c r="BX3" i="35"/>
  <c r="BY3" i="35"/>
  <c r="BZ3" i="35"/>
  <c r="CA3" i="35"/>
  <c r="CB3" i="35"/>
  <c r="CC3" i="35"/>
  <c r="CD3" i="35"/>
  <c r="CE3" i="35"/>
  <c r="CF3" i="35"/>
  <c r="CG3" i="35"/>
  <c r="CH3" i="35"/>
  <c r="CI3" i="35"/>
  <c r="CJ3" i="35"/>
  <c r="CK3" i="35"/>
  <c r="CL3" i="35"/>
  <c r="CM3" i="35"/>
  <c r="CN3" i="35"/>
  <c r="CO3" i="35"/>
  <c r="CP3" i="35"/>
  <c r="CQ3" i="35"/>
  <c r="CR3" i="35"/>
  <c r="CS3" i="35"/>
  <c r="CT3" i="35"/>
  <c r="CU3" i="35"/>
  <c r="CV3" i="35"/>
  <c r="CW3" i="35"/>
  <c r="BB4" i="35"/>
  <c r="BC4" i="35"/>
  <c r="BD4" i="35"/>
  <c r="BE4" i="35"/>
  <c r="BF4" i="35"/>
  <c r="BG4" i="35"/>
  <c r="BH4" i="35"/>
  <c r="BI4" i="35"/>
  <c r="BJ4" i="35"/>
  <c r="BK4" i="35"/>
  <c r="BL4" i="35"/>
  <c r="BM4" i="35"/>
  <c r="BN4" i="35"/>
  <c r="BO4" i="35"/>
  <c r="BP4" i="35"/>
  <c r="BQ4" i="35"/>
  <c r="BR4" i="35"/>
  <c r="BS4" i="35"/>
  <c r="BT4" i="35"/>
  <c r="BU4" i="35"/>
  <c r="BV4" i="35"/>
  <c r="BW4" i="35"/>
  <c r="BX4" i="35"/>
  <c r="BY4" i="35"/>
  <c r="BZ4" i="35"/>
  <c r="CA4" i="35"/>
  <c r="CB4" i="35"/>
  <c r="CC4" i="35"/>
  <c r="CD4" i="35"/>
  <c r="CE4" i="35"/>
  <c r="CF4" i="35"/>
  <c r="CG4" i="35"/>
  <c r="CH4" i="35"/>
  <c r="CI4" i="35"/>
  <c r="CJ4" i="35"/>
  <c r="CK4" i="35"/>
  <c r="CL4" i="35"/>
  <c r="CM4" i="35"/>
  <c r="CN4" i="35"/>
  <c r="CO4" i="35"/>
  <c r="CP4" i="35"/>
  <c r="CQ4" i="35"/>
  <c r="CR4" i="35"/>
  <c r="CS4" i="35"/>
  <c r="CT4" i="35"/>
  <c r="CU4" i="35"/>
  <c r="CV4" i="35"/>
  <c r="CW4" i="35"/>
  <c r="BB5" i="35"/>
  <c r="BC5" i="35"/>
  <c r="BD5" i="35"/>
  <c r="BE5" i="35"/>
  <c r="BF5" i="35"/>
  <c r="BG5" i="35"/>
  <c r="BH5" i="35"/>
  <c r="BI5" i="35"/>
  <c r="BJ5" i="35"/>
  <c r="BK5" i="35"/>
  <c r="BL5" i="35"/>
  <c r="BM5" i="35"/>
  <c r="BN5" i="35"/>
  <c r="BO5" i="35"/>
  <c r="BP5" i="35"/>
  <c r="BQ5" i="35"/>
  <c r="BR5" i="35"/>
  <c r="BS5" i="35"/>
  <c r="BT5" i="35"/>
  <c r="BU5" i="35"/>
  <c r="BV5" i="35"/>
  <c r="BW5" i="35"/>
  <c r="BX5" i="35"/>
  <c r="BY5" i="35"/>
  <c r="BZ5" i="35"/>
  <c r="CA5" i="35"/>
  <c r="CB5" i="35"/>
  <c r="CC5" i="35"/>
  <c r="CD5" i="35"/>
  <c r="CE5" i="35"/>
  <c r="CF5" i="35"/>
  <c r="CG5" i="35"/>
  <c r="CH5" i="35"/>
  <c r="CI5" i="35"/>
  <c r="CJ5" i="35"/>
  <c r="CK5" i="35"/>
  <c r="CL5" i="35"/>
  <c r="CM5" i="35"/>
  <c r="CN5" i="35"/>
  <c r="CO5" i="35"/>
  <c r="CP5" i="35"/>
  <c r="CQ5" i="35"/>
  <c r="CR5" i="35"/>
  <c r="CS5" i="35"/>
  <c r="CT5" i="35"/>
  <c r="CU5" i="35"/>
  <c r="CV5" i="35"/>
  <c r="CW5" i="35"/>
  <c r="BB6" i="35"/>
  <c r="BC6" i="35"/>
  <c r="BD6" i="35"/>
  <c r="BE6" i="35"/>
  <c r="BF6" i="35"/>
  <c r="BG6" i="35"/>
  <c r="BH6" i="35"/>
  <c r="BI6" i="35"/>
  <c r="BJ6" i="35"/>
  <c r="BK6" i="35"/>
  <c r="BL6" i="35"/>
  <c r="BM6" i="35"/>
  <c r="BN6" i="35"/>
  <c r="BO6" i="35"/>
  <c r="BP6" i="35"/>
  <c r="BQ6" i="35"/>
  <c r="BR6" i="35"/>
  <c r="BS6" i="35"/>
  <c r="BT6" i="35"/>
  <c r="BU6" i="35"/>
  <c r="BV6" i="35"/>
  <c r="BW6" i="35"/>
  <c r="BX6" i="35"/>
  <c r="BY6" i="35"/>
  <c r="BZ6" i="35"/>
  <c r="CA6" i="35"/>
  <c r="CB6" i="35"/>
  <c r="CC6" i="35"/>
  <c r="CD6" i="35"/>
  <c r="CE6" i="35"/>
  <c r="CF6" i="35"/>
  <c r="CG6" i="35"/>
  <c r="CH6" i="35"/>
  <c r="CI6" i="35"/>
  <c r="CJ6" i="35"/>
  <c r="CK6" i="35"/>
  <c r="CL6" i="35"/>
  <c r="CM6" i="35"/>
  <c r="CN6" i="35"/>
  <c r="CO6" i="35"/>
  <c r="CP6" i="35"/>
  <c r="CQ6" i="35"/>
  <c r="CR6" i="35"/>
  <c r="CS6" i="35"/>
  <c r="CT6" i="35"/>
  <c r="CU6" i="35"/>
  <c r="CV6" i="35"/>
  <c r="CW6" i="35"/>
  <c r="BB7" i="35"/>
  <c r="BC7" i="35"/>
  <c r="BD7" i="35"/>
  <c r="BE7" i="35"/>
  <c r="BF7" i="35"/>
  <c r="BG7" i="35"/>
  <c r="BH7" i="35"/>
  <c r="BI7" i="35"/>
  <c r="BJ7" i="35"/>
  <c r="BK7" i="35"/>
  <c r="BL7" i="35"/>
  <c r="BM7" i="35"/>
  <c r="BN7" i="35"/>
  <c r="BO7" i="35"/>
  <c r="BP7" i="35"/>
  <c r="BQ7" i="35"/>
  <c r="BR7" i="35"/>
  <c r="BS7" i="35"/>
  <c r="BT7" i="35"/>
  <c r="BU7" i="35"/>
  <c r="BV7" i="35"/>
  <c r="BW7" i="35"/>
  <c r="BX7" i="35"/>
  <c r="BY7" i="35"/>
  <c r="BZ7" i="35"/>
  <c r="CA7" i="35"/>
  <c r="CB7" i="35"/>
  <c r="CC7" i="35"/>
  <c r="CD7" i="35"/>
  <c r="CE7" i="35"/>
  <c r="CF7" i="35"/>
  <c r="CG7" i="35"/>
  <c r="CH7" i="35"/>
  <c r="CI7" i="35"/>
  <c r="CJ7" i="35"/>
  <c r="CK7" i="35"/>
  <c r="CL7" i="35"/>
  <c r="CM7" i="35"/>
  <c r="CN7" i="35"/>
  <c r="CO7" i="35"/>
  <c r="CP7" i="35"/>
  <c r="CQ7" i="35"/>
  <c r="CR7" i="35"/>
  <c r="CS7" i="35"/>
  <c r="CT7" i="35"/>
  <c r="CU7" i="35"/>
  <c r="CV7" i="35"/>
  <c r="CW7" i="35"/>
  <c r="BB8" i="35"/>
  <c r="BC8" i="35"/>
  <c r="BD8" i="35"/>
  <c r="BE8" i="35"/>
  <c r="BF8" i="35"/>
  <c r="BG8" i="35"/>
  <c r="BH8" i="35"/>
  <c r="BI8" i="35"/>
  <c r="BJ8" i="35"/>
  <c r="BK8" i="35"/>
  <c r="BL8" i="35"/>
  <c r="BM8" i="35"/>
  <c r="BN8" i="35"/>
  <c r="BO8" i="35"/>
  <c r="BP8" i="35"/>
  <c r="BQ8" i="35"/>
  <c r="BR8" i="35"/>
  <c r="BS8" i="35"/>
  <c r="BT8" i="35"/>
  <c r="BU8" i="35"/>
  <c r="BV8" i="35"/>
  <c r="BW8" i="35"/>
  <c r="BX8" i="35"/>
  <c r="BY8" i="35"/>
  <c r="BZ8" i="35"/>
  <c r="CA8" i="35"/>
  <c r="CB8" i="35"/>
  <c r="CC8" i="35"/>
  <c r="CD8" i="35"/>
  <c r="CE8" i="35"/>
  <c r="CF8" i="35"/>
  <c r="CG8" i="35"/>
  <c r="CH8" i="35"/>
  <c r="CI8" i="35"/>
  <c r="CJ8" i="35"/>
  <c r="CK8" i="35"/>
  <c r="CL8" i="35"/>
  <c r="CM8" i="35"/>
  <c r="CN8" i="35"/>
  <c r="CO8" i="35"/>
  <c r="CP8" i="35"/>
  <c r="CQ8" i="35"/>
  <c r="CR8" i="35"/>
  <c r="CS8" i="35"/>
  <c r="CT8" i="35"/>
  <c r="CU8" i="35"/>
  <c r="CV8" i="35"/>
  <c r="CW8" i="35"/>
  <c r="BB9" i="35"/>
  <c r="BC9" i="35"/>
  <c r="BD9" i="35"/>
  <c r="BE9" i="35"/>
  <c r="BF9" i="35"/>
  <c r="BG9" i="35"/>
  <c r="BH9" i="35"/>
  <c r="BI9" i="35"/>
  <c r="BJ9" i="35"/>
  <c r="BK9" i="35"/>
  <c r="BL9" i="35"/>
  <c r="BM9" i="35"/>
  <c r="BN9" i="35"/>
  <c r="BO9" i="35"/>
  <c r="BP9" i="35"/>
  <c r="BQ9" i="35"/>
  <c r="BR9" i="35"/>
  <c r="BS9" i="35"/>
  <c r="BT9" i="35"/>
  <c r="BU9" i="35"/>
  <c r="BV9" i="35"/>
  <c r="BW9" i="35"/>
  <c r="BX9" i="35"/>
  <c r="BY9" i="35"/>
  <c r="BZ9" i="35"/>
  <c r="CA9" i="35"/>
  <c r="CB9" i="35"/>
  <c r="CC9" i="35"/>
  <c r="CD9" i="35"/>
  <c r="CE9" i="35"/>
  <c r="CF9" i="35"/>
  <c r="CG9" i="35"/>
  <c r="CH9" i="35"/>
  <c r="CI9" i="35"/>
  <c r="CJ9" i="35"/>
  <c r="CK9" i="35"/>
  <c r="CL9" i="35"/>
  <c r="CM9" i="35"/>
  <c r="CN9" i="35"/>
  <c r="CO9" i="35"/>
  <c r="CP9" i="35"/>
  <c r="CQ9" i="35"/>
  <c r="CR9" i="35"/>
  <c r="CS9" i="35"/>
  <c r="CT9" i="35"/>
  <c r="CU9" i="35"/>
  <c r="CV9" i="35"/>
  <c r="CW9" i="35"/>
  <c r="BB10" i="35"/>
  <c r="BC10" i="35"/>
  <c r="BD10" i="35"/>
  <c r="BE10" i="35"/>
  <c r="BF10" i="35"/>
  <c r="BG10" i="35"/>
  <c r="BH10" i="35"/>
  <c r="BI10" i="35"/>
  <c r="BJ10" i="35"/>
  <c r="BK10" i="35"/>
  <c r="BL10" i="35"/>
  <c r="BM10" i="35"/>
  <c r="BN10" i="35"/>
  <c r="BO10" i="35"/>
  <c r="BP10" i="35"/>
  <c r="BQ10" i="35"/>
  <c r="BR10" i="35"/>
  <c r="BS10" i="35"/>
  <c r="BT10" i="35"/>
  <c r="BU10" i="35"/>
  <c r="BV10" i="35"/>
  <c r="BW10" i="35"/>
  <c r="BX10" i="35"/>
  <c r="BY10" i="35"/>
  <c r="BZ10" i="35"/>
  <c r="CA10" i="35"/>
  <c r="CB10" i="35"/>
  <c r="CC10" i="35"/>
  <c r="CD10" i="35"/>
  <c r="CE10" i="35"/>
  <c r="CF10" i="35"/>
  <c r="CG10" i="35"/>
  <c r="CH10" i="35"/>
  <c r="CI10" i="35"/>
  <c r="CJ10" i="35"/>
  <c r="CK10" i="35"/>
  <c r="CL10" i="35"/>
  <c r="CM10" i="35"/>
  <c r="CN10" i="35"/>
  <c r="CO10" i="35"/>
  <c r="CP10" i="35"/>
  <c r="CQ10" i="35"/>
  <c r="CR10" i="35"/>
  <c r="CS10" i="35"/>
  <c r="CT10" i="35"/>
  <c r="CU10" i="35"/>
  <c r="CV10" i="35"/>
  <c r="CW10" i="35"/>
  <c r="BB11" i="35"/>
  <c r="BC11" i="35"/>
  <c r="BD11" i="35"/>
  <c r="BE11" i="35"/>
  <c r="BF11" i="35"/>
  <c r="BG11" i="35"/>
  <c r="BH11" i="35"/>
  <c r="BI11" i="35"/>
  <c r="BJ11" i="35"/>
  <c r="BK11" i="35"/>
  <c r="BL11" i="35"/>
  <c r="BM11" i="35"/>
  <c r="BN11" i="35"/>
  <c r="BO11" i="35"/>
  <c r="BP11" i="35"/>
  <c r="BQ11" i="35"/>
  <c r="BR11" i="35"/>
  <c r="BS11" i="35"/>
  <c r="BT11" i="35"/>
  <c r="BU11" i="35"/>
  <c r="BV11" i="35"/>
  <c r="BW11" i="35"/>
  <c r="BX11" i="35"/>
  <c r="BY11" i="35"/>
  <c r="BZ11" i="35"/>
  <c r="CA11" i="35"/>
  <c r="CB11" i="35"/>
  <c r="CC11" i="35"/>
  <c r="CD11" i="35"/>
  <c r="CE11" i="35"/>
  <c r="CF11" i="35"/>
  <c r="CG11" i="35"/>
  <c r="CH11" i="35"/>
  <c r="CI11" i="35"/>
  <c r="CJ11" i="35"/>
  <c r="CK11" i="35"/>
  <c r="CL11" i="35"/>
  <c r="CM11" i="35"/>
  <c r="CN11" i="35"/>
  <c r="CO11" i="35"/>
  <c r="CP11" i="35"/>
  <c r="CQ11" i="35"/>
  <c r="CR11" i="35"/>
  <c r="CS11" i="35"/>
  <c r="CT11" i="35"/>
  <c r="CU11" i="35"/>
  <c r="CV11" i="35"/>
  <c r="CW11" i="35"/>
  <c r="BB12" i="35"/>
  <c r="BC12" i="35"/>
  <c r="BD12" i="35"/>
  <c r="BE12" i="35"/>
  <c r="BF12" i="35"/>
  <c r="BG12" i="35"/>
  <c r="BH12" i="35"/>
  <c r="BI12" i="35"/>
  <c r="BJ12" i="35"/>
  <c r="BK12" i="35"/>
  <c r="BL12" i="35"/>
  <c r="BM12" i="35"/>
  <c r="BN12" i="35"/>
  <c r="BO12" i="35"/>
  <c r="BP12" i="35"/>
  <c r="BQ12" i="35"/>
  <c r="BR12" i="35"/>
  <c r="BS12" i="35"/>
  <c r="BT12" i="35"/>
  <c r="BU12" i="35"/>
  <c r="BV12" i="35"/>
  <c r="BW12" i="35"/>
  <c r="BX12" i="35"/>
  <c r="BY12" i="35"/>
  <c r="BZ12" i="35"/>
  <c r="CA12" i="35"/>
  <c r="CB12" i="35"/>
  <c r="CC12" i="35"/>
  <c r="CD12" i="35"/>
  <c r="CE12" i="35"/>
  <c r="CF12" i="35"/>
  <c r="CG12" i="35"/>
  <c r="CH12" i="35"/>
  <c r="CI12" i="35"/>
  <c r="CJ12" i="35"/>
  <c r="CK12" i="35"/>
  <c r="CL12" i="35"/>
  <c r="CM12" i="35"/>
  <c r="CN12" i="35"/>
  <c r="CO12" i="35"/>
  <c r="CP12" i="35"/>
  <c r="CQ12" i="35"/>
  <c r="CR12" i="35"/>
  <c r="CS12" i="35"/>
  <c r="CT12" i="35"/>
  <c r="CU12" i="35"/>
  <c r="CV12" i="35"/>
  <c r="CW12" i="35"/>
  <c r="BB13" i="35"/>
  <c r="BC13" i="35"/>
  <c r="BD13" i="35"/>
  <c r="BE13" i="35"/>
  <c r="BF13" i="35"/>
  <c r="BG13" i="35"/>
  <c r="BH13" i="35"/>
  <c r="BI13" i="35"/>
  <c r="BJ13" i="35"/>
  <c r="BK13" i="35"/>
  <c r="BL13" i="35"/>
  <c r="BM13" i="35"/>
  <c r="BN13" i="35"/>
  <c r="BO13" i="35"/>
  <c r="BP13" i="35"/>
  <c r="BQ13" i="35"/>
  <c r="BR13" i="35"/>
  <c r="BS13" i="35"/>
  <c r="BT13" i="35"/>
  <c r="BU13" i="35"/>
  <c r="BV13" i="35"/>
  <c r="BW13" i="35"/>
  <c r="BX13" i="35"/>
  <c r="BY13" i="35"/>
  <c r="BZ13" i="35"/>
  <c r="CA13" i="35"/>
  <c r="CB13" i="35"/>
  <c r="CC13" i="35"/>
  <c r="CD13" i="35"/>
  <c r="CE13" i="35"/>
  <c r="CF13" i="35"/>
  <c r="CG13" i="35"/>
  <c r="CH13" i="35"/>
  <c r="CI13" i="35"/>
  <c r="CJ13" i="35"/>
  <c r="CK13" i="35"/>
  <c r="CL13" i="35"/>
  <c r="CM13" i="35"/>
  <c r="CN13" i="35"/>
  <c r="CO13" i="35"/>
  <c r="CP13" i="35"/>
  <c r="CQ13" i="35"/>
  <c r="CR13" i="35"/>
  <c r="CS13" i="35"/>
  <c r="CT13" i="35"/>
  <c r="CU13" i="35"/>
  <c r="CV13" i="35"/>
  <c r="CW13" i="35"/>
  <c r="BB14" i="35"/>
  <c r="BC14" i="35"/>
  <c r="BD14" i="35"/>
  <c r="BE14" i="35"/>
  <c r="BF14" i="35"/>
  <c r="BG14" i="35"/>
  <c r="BH14" i="35"/>
  <c r="BI14" i="35"/>
  <c r="BJ14" i="35"/>
  <c r="BK14" i="35"/>
  <c r="BL14" i="35"/>
  <c r="BM14" i="35"/>
  <c r="BN14" i="35"/>
  <c r="BO14" i="35"/>
  <c r="BP14" i="35"/>
  <c r="BQ14" i="35"/>
  <c r="BR14" i="35"/>
  <c r="BS14" i="35"/>
  <c r="BT14" i="35"/>
  <c r="BU14" i="35"/>
  <c r="BV14" i="35"/>
  <c r="BW14" i="35"/>
  <c r="BX14" i="35"/>
  <c r="BY14" i="35"/>
  <c r="BZ14" i="35"/>
  <c r="CA14" i="35"/>
  <c r="CB14" i="35"/>
  <c r="CC14" i="35"/>
  <c r="CD14" i="35"/>
  <c r="CE14" i="35"/>
  <c r="CF14" i="35"/>
  <c r="CG14" i="35"/>
  <c r="CH14" i="35"/>
  <c r="CI14" i="35"/>
  <c r="CJ14" i="35"/>
  <c r="CK14" i="35"/>
  <c r="CL14" i="35"/>
  <c r="CM14" i="35"/>
  <c r="CN14" i="35"/>
  <c r="CO14" i="35"/>
  <c r="CP14" i="35"/>
  <c r="CQ14" i="35"/>
  <c r="CR14" i="35"/>
  <c r="CS14" i="35"/>
  <c r="CT14" i="35"/>
  <c r="CU14" i="35"/>
  <c r="CV14" i="35"/>
  <c r="CW14" i="35"/>
  <c r="BB15" i="35"/>
  <c r="BC15" i="35"/>
  <c r="BD15" i="35"/>
  <c r="BE15" i="35"/>
  <c r="BF15" i="35"/>
  <c r="BG15" i="35"/>
  <c r="BH15" i="35"/>
  <c r="BI15" i="35"/>
  <c r="BJ15" i="35"/>
  <c r="BK15" i="35"/>
  <c r="BL15" i="35"/>
  <c r="BM15" i="35"/>
  <c r="BN15" i="35"/>
  <c r="BO15" i="35"/>
  <c r="BP15" i="35"/>
  <c r="BQ15" i="35"/>
  <c r="BR15" i="35"/>
  <c r="BS15" i="35"/>
  <c r="BT15" i="35"/>
  <c r="BU15" i="35"/>
  <c r="BV15" i="35"/>
  <c r="BW15" i="35"/>
  <c r="BX15" i="35"/>
  <c r="BY15" i="35"/>
  <c r="BZ15" i="35"/>
  <c r="CA15" i="35"/>
  <c r="CB15" i="35"/>
  <c r="CC15" i="35"/>
  <c r="CD15" i="35"/>
  <c r="CE15" i="35"/>
  <c r="CF15" i="35"/>
  <c r="CG15" i="35"/>
  <c r="CH15" i="35"/>
  <c r="CI15" i="35"/>
  <c r="CJ15" i="35"/>
  <c r="CK15" i="35"/>
  <c r="CL15" i="35"/>
  <c r="CM15" i="35"/>
  <c r="CN15" i="35"/>
  <c r="CO15" i="35"/>
  <c r="CP15" i="35"/>
  <c r="CQ15" i="35"/>
  <c r="CR15" i="35"/>
  <c r="CS15" i="35"/>
  <c r="CT15" i="35"/>
  <c r="CU15" i="35"/>
  <c r="CV15" i="35"/>
  <c r="CW15" i="35"/>
  <c r="BB16" i="35"/>
  <c r="BC16" i="35"/>
  <c r="BD16" i="35"/>
  <c r="BE16" i="35"/>
  <c r="BF16" i="35"/>
  <c r="BG16" i="35"/>
  <c r="BH16" i="35"/>
  <c r="BI16" i="35"/>
  <c r="BJ16" i="35"/>
  <c r="BK16" i="35"/>
  <c r="BL16" i="35"/>
  <c r="BM16" i="35"/>
  <c r="BN16" i="35"/>
  <c r="BO16" i="35"/>
  <c r="BP16" i="35"/>
  <c r="BQ16" i="35"/>
  <c r="BR16" i="35"/>
  <c r="BS16" i="35"/>
  <c r="BT16" i="35"/>
  <c r="BU16" i="35"/>
  <c r="BV16" i="35"/>
  <c r="BW16" i="35"/>
  <c r="BX16" i="35"/>
  <c r="BY16" i="35"/>
  <c r="BZ16" i="35"/>
  <c r="CA16" i="35"/>
  <c r="CB16" i="35"/>
  <c r="CC16" i="35"/>
  <c r="CD16" i="35"/>
  <c r="CE16" i="35"/>
  <c r="CF16" i="35"/>
  <c r="CG16" i="35"/>
  <c r="CH16" i="35"/>
  <c r="CI16" i="35"/>
  <c r="CJ16" i="35"/>
  <c r="CK16" i="35"/>
  <c r="CL16" i="35"/>
  <c r="CM16" i="35"/>
  <c r="CN16" i="35"/>
  <c r="CO16" i="35"/>
  <c r="CP16" i="35"/>
  <c r="CQ16" i="35"/>
  <c r="CR16" i="35"/>
  <c r="CS16" i="35"/>
  <c r="CT16" i="35"/>
  <c r="CU16" i="35"/>
  <c r="CV16" i="35"/>
  <c r="CW16" i="35"/>
  <c r="BB17" i="35"/>
  <c r="BC17" i="35"/>
  <c r="BD17" i="35"/>
  <c r="BE17" i="35"/>
  <c r="BF17" i="35"/>
  <c r="BG17" i="35"/>
  <c r="BH17" i="35"/>
  <c r="BI17" i="35"/>
  <c r="BJ17" i="35"/>
  <c r="BK17" i="35"/>
  <c r="BL17" i="35"/>
  <c r="BM17" i="35"/>
  <c r="BN17" i="35"/>
  <c r="BO17" i="35"/>
  <c r="BP17" i="35"/>
  <c r="BQ17" i="35"/>
  <c r="BR17" i="35"/>
  <c r="BS17" i="35"/>
  <c r="BT17" i="35"/>
  <c r="BU17" i="35"/>
  <c r="BV17" i="35"/>
  <c r="BW17" i="35"/>
  <c r="BX17" i="35"/>
  <c r="BY17" i="35"/>
  <c r="BZ17" i="35"/>
  <c r="CA17" i="35"/>
  <c r="CB17" i="35"/>
  <c r="CC17" i="35"/>
  <c r="CD17" i="35"/>
  <c r="CE17" i="35"/>
  <c r="CF17" i="35"/>
  <c r="CG17" i="35"/>
  <c r="CH17" i="35"/>
  <c r="CI17" i="35"/>
  <c r="CJ17" i="35"/>
  <c r="CK17" i="35"/>
  <c r="CL17" i="35"/>
  <c r="CM17" i="35"/>
  <c r="CN17" i="35"/>
  <c r="CO17" i="35"/>
  <c r="CP17" i="35"/>
  <c r="CQ17" i="35"/>
  <c r="CR17" i="35"/>
  <c r="CS17" i="35"/>
  <c r="CT17" i="35"/>
  <c r="CU17" i="35"/>
  <c r="CV17" i="35"/>
  <c r="CW17" i="35"/>
  <c r="BB18" i="35"/>
  <c r="BC18" i="35"/>
  <c r="BD18" i="35"/>
  <c r="BE18" i="35"/>
  <c r="BF18" i="35"/>
  <c r="BG18" i="35"/>
  <c r="BH18" i="35"/>
  <c r="BI18" i="35"/>
  <c r="BJ18" i="35"/>
  <c r="BK18" i="35"/>
  <c r="BL18" i="35"/>
  <c r="BM18" i="35"/>
  <c r="BN18" i="35"/>
  <c r="BO18" i="35"/>
  <c r="BP18" i="35"/>
  <c r="BQ18" i="35"/>
  <c r="BR18" i="35"/>
  <c r="BS18" i="35"/>
  <c r="BT18" i="35"/>
  <c r="BU18" i="35"/>
  <c r="BV18" i="35"/>
  <c r="BW18" i="35"/>
  <c r="BX18" i="35"/>
  <c r="BY18" i="35"/>
  <c r="BZ18" i="35"/>
  <c r="CA18" i="35"/>
  <c r="CB18" i="35"/>
  <c r="CC18" i="35"/>
  <c r="CD18" i="35"/>
  <c r="CE18" i="35"/>
  <c r="CF18" i="35"/>
  <c r="CG18" i="35"/>
  <c r="CH18" i="35"/>
  <c r="CI18" i="35"/>
  <c r="CJ18" i="35"/>
  <c r="CK18" i="35"/>
  <c r="CL18" i="35"/>
  <c r="CM18" i="35"/>
  <c r="CN18" i="35"/>
  <c r="CO18" i="35"/>
  <c r="CP18" i="35"/>
  <c r="CQ18" i="35"/>
  <c r="CR18" i="35"/>
  <c r="CS18" i="35"/>
  <c r="CT18" i="35"/>
  <c r="CU18" i="35"/>
  <c r="CV18" i="35"/>
  <c r="CW18" i="35"/>
  <c r="BB19" i="35"/>
  <c r="BC19" i="35"/>
  <c r="BD19" i="35"/>
  <c r="BE19" i="35"/>
  <c r="BF19" i="35"/>
  <c r="BG19" i="35"/>
  <c r="BH19" i="35"/>
  <c r="BI19" i="35"/>
  <c r="BJ19" i="35"/>
  <c r="BK19" i="35"/>
  <c r="BL19" i="35"/>
  <c r="BM19" i="35"/>
  <c r="BN19" i="35"/>
  <c r="BO19" i="35"/>
  <c r="BP19" i="35"/>
  <c r="BQ19" i="35"/>
  <c r="BR19" i="35"/>
  <c r="BS19" i="35"/>
  <c r="BT19" i="35"/>
  <c r="BU19" i="35"/>
  <c r="BV19" i="35"/>
  <c r="BW19" i="35"/>
  <c r="BX19" i="35"/>
  <c r="BY19" i="35"/>
  <c r="BZ19" i="35"/>
  <c r="CA19" i="35"/>
  <c r="CB19" i="35"/>
  <c r="CC19" i="35"/>
  <c r="CD19" i="35"/>
  <c r="CE19" i="35"/>
  <c r="CF19" i="35"/>
  <c r="CG19" i="35"/>
  <c r="CH19" i="35"/>
  <c r="CI19" i="35"/>
  <c r="CJ19" i="35"/>
  <c r="CK19" i="35"/>
  <c r="CL19" i="35"/>
  <c r="CM19" i="35"/>
  <c r="CN19" i="35"/>
  <c r="CO19" i="35"/>
  <c r="CP19" i="35"/>
  <c r="CQ19" i="35"/>
  <c r="CR19" i="35"/>
  <c r="CS19" i="35"/>
  <c r="CT19" i="35"/>
  <c r="CU19" i="35"/>
  <c r="CV19" i="35"/>
  <c r="CW19" i="35"/>
  <c r="BB20" i="35"/>
  <c r="BC20" i="35"/>
  <c r="BD20" i="35"/>
  <c r="BE20" i="35"/>
  <c r="BF20" i="35"/>
  <c r="BG20" i="35"/>
  <c r="BH20" i="35"/>
  <c r="BI20" i="35"/>
  <c r="BJ20" i="35"/>
  <c r="BK20" i="35"/>
  <c r="BL20" i="35"/>
  <c r="BM20" i="35"/>
  <c r="BN20" i="35"/>
  <c r="BO20" i="35"/>
  <c r="BP20" i="35"/>
  <c r="BQ20" i="35"/>
  <c r="BR20" i="35"/>
  <c r="BS20" i="35"/>
  <c r="BT20" i="35"/>
  <c r="BU20" i="35"/>
  <c r="BV20" i="35"/>
  <c r="BW20" i="35"/>
  <c r="BX20" i="35"/>
  <c r="BY20" i="35"/>
  <c r="BZ20" i="35"/>
  <c r="CA20" i="35"/>
  <c r="CB20" i="35"/>
  <c r="CC20" i="35"/>
  <c r="CD20" i="35"/>
  <c r="CE20" i="35"/>
  <c r="CF20" i="35"/>
  <c r="CG20" i="35"/>
  <c r="CH20" i="35"/>
  <c r="CI20" i="35"/>
  <c r="CJ20" i="35"/>
  <c r="CK20" i="35"/>
  <c r="CL20" i="35"/>
  <c r="CM20" i="35"/>
  <c r="CN20" i="35"/>
  <c r="CO20" i="35"/>
  <c r="CP20" i="35"/>
  <c r="CQ20" i="35"/>
  <c r="CR20" i="35"/>
  <c r="CS20" i="35"/>
  <c r="CT20" i="35"/>
  <c r="CU20" i="35"/>
  <c r="CV20" i="35"/>
  <c r="CW20" i="35"/>
  <c r="BB21" i="35"/>
  <c r="BC21" i="35"/>
  <c r="BD21" i="35"/>
  <c r="BE21" i="35"/>
  <c r="BF21" i="35"/>
  <c r="BG21" i="35"/>
  <c r="BH21" i="35"/>
  <c r="BI21" i="35"/>
  <c r="BJ21" i="35"/>
  <c r="BK21" i="35"/>
  <c r="BL21" i="35"/>
  <c r="BM21" i="35"/>
  <c r="BN21" i="35"/>
  <c r="BO21" i="35"/>
  <c r="BP21" i="35"/>
  <c r="BQ21" i="35"/>
  <c r="BR21" i="35"/>
  <c r="BS21" i="35"/>
  <c r="BT21" i="35"/>
  <c r="BU21" i="35"/>
  <c r="BV21" i="35"/>
  <c r="BW21" i="35"/>
  <c r="BX21" i="35"/>
  <c r="BY21" i="35"/>
  <c r="BZ21" i="35"/>
  <c r="CA21" i="35"/>
  <c r="CB21" i="35"/>
  <c r="CC21" i="35"/>
  <c r="CD21" i="35"/>
  <c r="CE21" i="35"/>
  <c r="CF21" i="35"/>
  <c r="CG21" i="35"/>
  <c r="CH21" i="35"/>
  <c r="CI21" i="35"/>
  <c r="CJ21" i="35"/>
  <c r="CK21" i="35"/>
  <c r="CL21" i="35"/>
  <c r="CM21" i="35"/>
  <c r="CN21" i="35"/>
  <c r="CO21" i="35"/>
  <c r="CP21" i="35"/>
  <c r="CQ21" i="35"/>
  <c r="CR21" i="35"/>
  <c r="CS21" i="35"/>
  <c r="CT21" i="35"/>
  <c r="CU21" i="35"/>
  <c r="CV21" i="35"/>
  <c r="CW21" i="35"/>
  <c r="BB22" i="35"/>
  <c r="BC22" i="35"/>
  <c r="BD22" i="35"/>
  <c r="BE22" i="35"/>
  <c r="BF22" i="35"/>
  <c r="BG22" i="35"/>
  <c r="BH22" i="35"/>
  <c r="BI22" i="35"/>
  <c r="BJ22" i="35"/>
  <c r="BK22" i="35"/>
  <c r="BL22" i="35"/>
  <c r="BM22" i="35"/>
  <c r="BN22" i="35"/>
  <c r="BO22" i="35"/>
  <c r="BP22" i="35"/>
  <c r="BQ22" i="35"/>
  <c r="BR22" i="35"/>
  <c r="BS22" i="35"/>
  <c r="BT22" i="35"/>
  <c r="BU22" i="35"/>
  <c r="BV22" i="35"/>
  <c r="BW22" i="35"/>
  <c r="BX22" i="35"/>
  <c r="BY22" i="35"/>
  <c r="BZ22" i="35"/>
  <c r="CA22" i="35"/>
  <c r="CB22" i="35"/>
  <c r="CC22" i="35"/>
  <c r="CD22" i="35"/>
  <c r="CE22" i="35"/>
  <c r="CF22" i="35"/>
  <c r="CG22" i="35"/>
  <c r="CH22" i="35"/>
  <c r="CI22" i="35"/>
  <c r="CJ22" i="35"/>
  <c r="CK22" i="35"/>
  <c r="CL22" i="35"/>
  <c r="CM22" i="35"/>
  <c r="CN22" i="35"/>
  <c r="CO22" i="35"/>
  <c r="CP22" i="35"/>
  <c r="CQ22" i="35"/>
  <c r="CR22" i="35"/>
  <c r="CS22" i="35"/>
  <c r="CT22" i="35"/>
  <c r="CU22" i="35"/>
  <c r="CV22" i="35"/>
  <c r="CW22" i="35"/>
  <c r="BB23" i="35"/>
  <c r="BC23" i="35"/>
  <c r="BD23" i="35"/>
  <c r="BE23" i="35"/>
  <c r="BF23" i="35"/>
  <c r="BG23" i="35"/>
  <c r="BH23" i="35"/>
  <c r="BI23" i="35"/>
  <c r="BJ23" i="35"/>
  <c r="BK23" i="35"/>
  <c r="BL23" i="35"/>
  <c r="BM23" i="35"/>
  <c r="BN23" i="35"/>
  <c r="BO23" i="35"/>
  <c r="BP23" i="35"/>
  <c r="BQ23" i="35"/>
  <c r="BR23" i="35"/>
  <c r="BS23" i="35"/>
  <c r="BT23" i="35"/>
  <c r="BU23" i="35"/>
  <c r="BV23" i="35"/>
  <c r="BW23" i="35"/>
  <c r="BX23" i="35"/>
  <c r="BY23" i="35"/>
  <c r="BZ23" i="35"/>
  <c r="CA23" i="35"/>
  <c r="CB23" i="35"/>
  <c r="CC23" i="35"/>
  <c r="CD23" i="35"/>
  <c r="CE23" i="35"/>
  <c r="CF23" i="35"/>
  <c r="CG23" i="35"/>
  <c r="CH23" i="35"/>
  <c r="CI23" i="35"/>
  <c r="CJ23" i="35"/>
  <c r="CK23" i="35"/>
  <c r="CL23" i="35"/>
  <c r="CM23" i="35"/>
  <c r="CN23" i="35"/>
  <c r="CO23" i="35"/>
  <c r="CP23" i="35"/>
  <c r="CQ23" i="35"/>
  <c r="CR23" i="35"/>
  <c r="CS23" i="35"/>
  <c r="CT23" i="35"/>
  <c r="CU23" i="35"/>
  <c r="CV23" i="35"/>
  <c r="CW23" i="35"/>
  <c r="BB24" i="35"/>
  <c r="BC24" i="35"/>
  <c r="BD24" i="35"/>
  <c r="BE24" i="35"/>
  <c r="BF24" i="35"/>
  <c r="BG24" i="35"/>
  <c r="BH24" i="35"/>
  <c r="BI24" i="35"/>
  <c r="BJ24" i="35"/>
  <c r="BK24" i="35"/>
  <c r="BL24" i="35"/>
  <c r="BM24" i="35"/>
  <c r="BN24" i="35"/>
  <c r="BO24" i="35"/>
  <c r="BP24" i="35"/>
  <c r="BQ24" i="35"/>
  <c r="BR24" i="35"/>
  <c r="BS24" i="35"/>
  <c r="BT24" i="35"/>
  <c r="BU24" i="35"/>
  <c r="BV24" i="35"/>
  <c r="BW24" i="35"/>
  <c r="BX24" i="35"/>
  <c r="BY24" i="35"/>
  <c r="BZ24" i="35"/>
  <c r="CA24" i="35"/>
  <c r="CB24" i="35"/>
  <c r="CC24" i="35"/>
  <c r="CD24" i="35"/>
  <c r="CE24" i="35"/>
  <c r="CF24" i="35"/>
  <c r="CG24" i="35"/>
  <c r="CH24" i="35"/>
  <c r="CI24" i="35"/>
  <c r="CJ24" i="35"/>
  <c r="CK24" i="35"/>
  <c r="CL24" i="35"/>
  <c r="CM24" i="35"/>
  <c r="CN24" i="35"/>
  <c r="CO24" i="35"/>
  <c r="CP24" i="35"/>
  <c r="CQ24" i="35"/>
  <c r="CR24" i="35"/>
  <c r="CS24" i="35"/>
  <c r="CT24" i="35"/>
  <c r="CU24" i="35"/>
  <c r="CV24" i="35"/>
  <c r="CW24" i="35"/>
  <c r="BB25" i="35"/>
  <c r="BC25" i="35"/>
  <c r="BD25" i="35"/>
  <c r="BE25" i="35"/>
  <c r="BF25" i="35"/>
  <c r="BG25" i="35"/>
  <c r="BH25" i="35"/>
  <c r="BI25" i="35"/>
  <c r="BJ25" i="35"/>
  <c r="BK25" i="35"/>
  <c r="BL25" i="35"/>
  <c r="BM25" i="35"/>
  <c r="BN25" i="35"/>
  <c r="BO25" i="35"/>
  <c r="BP25" i="35"/>
  <c r="BQ25" i="35"/>
  <c r="BR25" i="35"/>
  <c r="BS25" i="35"/>
  <c r="BT25" i="35"/>
  <c r="BU25" i="35"/>
  <c r="BV25" i="35"/>
  <c r="BW25" i="35"/>
  <c r="BX25" i="35"/>
  <c r="BY25" i="35"/>
  <c r="BZ25" i="35"/>
  <c r="CA25" i="35"/>
  <c r="CB25" i="35"/>
  <c r="CC25" i="35"/>
  <c r="CD25" i="35"/>
  <c r="CE25" i="35"/>
  <c r="CF25" i="35"/>
  <c r="CG25" i="35"/>
  <c r="CH25" i="35"/>
  <c r="CI25" i="35"/>
  <c r="CJ25" i="35"/>
  <c r="CK25" i="35"/>
  <c r="CL25" i="35"/>
  <c r="CM25" i="35"/>
  <c r="CN25" i="35"/>
  <c r="CO25" i="35"/>
  <c r="CP25" i="35"/>
  <c r="CQ25" i="35"/>
  <c r="CR25" i="35"/>
  <c r="CS25" i="35"/>
  <c r="CT25" i="35"/>
  <c r="CU25" i="35"/>
  <c r="CV25" i="35"/>
  <c r="CW25" i="35"/>
  <c r="BB26" i="35"/>
  <c r="BC26" i="35"/>
  <c r="BD26" i="35"/>
  <c r="BE26" i="35"/>
  <c r="BF26" i="35"/>
  <c r="BG26" i="35"/>
  <c r="BH26" i="35"/>
  <c r="BI26" i="35"/>
  <c r="BJ26" i="35"/>
  <c r="BK26" i="35"/>
  <c r="BL26" i="35"/>
  <c r="BM26" i="35"/>
  <c r="BN26" i="35"/>
  <c r="BO26" i="35"/>
  <c r="BP26" i="35"/>
  <c r="BQ26" i="35"/>
  <c r="BR26" i="35"/>
  <c r="BS26" i="35"/>
  <c r="BT26" i="35"/>
  <c r="BU26" i="35"/>
  <c r="BV26" i="35"/>
  <c r="BW26" i="35"/>
  <c r="BX26" i="35"/>
  <c r="BY26" i="35"/>
  <c r="BZ26" i="35"/>
  <c r="CA26" i="35"/>
  <c r="CB26" i="35"/>
  <c r="CC26" i="35"/>
  <c r="CD26" i="35"/>
  <c r="CE26" i="35"/>
  <c r="CF26" i="35"/>
  <c r="CG26" i="35"/>
  <c r="CH26" i="35"/>
  <c r="CI26" i="35"/>
  <c r="CJ26" i="35"/>
  <c r="CK26" i="35"/>
  <c r="CL26" i="35"/>
  <c r="CM26" i="35"/>
  <c r="CN26" i="35"/>
  <c r="CO26" i="35"/>
  <c r="CP26" i="35"/>
  <c r="CQ26" i="35"/>
  <c r="CR26" i="35"/>
  <c r="CS26" i="35"/>
  <c r="CT26" i="35"/>
  <c r="CU26" i="35"/>
  <c r="CV26" i="35"/>
  <c r="CW26" i="35"/>
  <c r="BB27" i="35"/>
  <c r="BC27" i="35"/>
  <c r="BD27" i="35"/>
  <c r="BE27" i="35"/>
  <c r="BF27" i="35"/>
  <c r="BG27" i="35"/>
  <c r="BH27" i="35"/>
  <c r="BI27" i="35"/>
  <c r="BJ27" i="35"/>
  <c r="BK27" i="35"/>
  <c r="BL27" i="35"/>
  <c r="BM27" i="35"/>
  <c r="BN27" i="35"/>
  <c r="BO27" i="35"/>
  <c r="BP27" i="35"/>
  <c r="BQ27" i="35"/>
  <c r="BR27" i="35"/>
  <c r="BS27" i="35"/>
  <c r="BT27" i="35"/>
  <c r="BU27" i="35"/>
  <c r="BV27" i="35"/>
  <c r="BW27" i="35"/>
  <c r="BX27" i="35"/>
  <c r="BY27" i="35"/>
  <c r="BZ27" i="35"/>
  <c r="CA27" i="35"/>
  <c r="CB27" i="35"/>
  <c r="CC27" i="35"/>
  <c r="CD27" i="35"/>
  <c r="CE27" i="35"/>
  <c r="CF27" i="35"/>
  <c r="CG27" i="35"/>
  <c r="CH27" i="35"/>
  <c r="CI27" i="35"/>
  <c r="CJ27" i="35"/>
  <c r="CK27" i="35"/>
  <c r="CL27" i="35"/>
  <c r="CM27" i="35"/>
  <c r="CN27" i="35"/>
  <c r="CO27" i="35"/>
  <c r="CP27" i="35"/>
  <c r="CQ27" i="35"/>
  <c r="CR27" i="35"/>
  <c r="CS27" i="35"/>
  <c r="CT27" i="35"/>
  <c r="CU27" i="35"/>
  <c r="CV27" i="35"/>
  <c r="CW27" i="35"/>
  <c r="BB28" i="35"/>
  <c r="BC28" i="35"/>
  <c r="BD28" i="35"/>
  <c r="BE28" i="35"/>
  <c r="BF28" i="35"/>
  <c r="BG28" i="35"/>
  <c r="BH28" i="35"/>
  <c r="BI28" i="35"/>
  <c r="BJ28" i="35"/>
  <c r="BK28" i="35"/>
  <c r="BL28" i="35"/>
  <c r="BM28" i="35"/>
  <c r="BN28" i="35"/>
  <c r="BO28" i="35"/>
  <c r="BP28" i="35"/>
  <c r="BQ28" i="35"/>
  <c r="BR28" i="35"/>
  <c r="BS28" i="35"/>
  <c r="BT28" i="35"/>
  <c r="BU28" i="35"/>
  <c r="BV28" i="35"/>
  <c r="BW28" i="35"/>
  <c r="BX28" i="35"/>
  <c r="BY28" i="35"/>
  <c r="BZ28" i="35"/>
  <c r="CA28" i="35"/>
  <c r="CB28" i="35"/>
  <c r="CC28" i="35"/>
  <c r="CD28" i="35"/>
  <c r="CE28" i="35"/>
  <c r="CF28" i="35"/>
  <c r="CG28" i="35"/>
  <c r="CH28" i="35"/>
  <c r="CI28" i="35"/>
  <c r="CJ28" i="35"/>
  <c r="CK28" i="35"/>
  <c r="CL28" i="35"/>
  <c r="CM28" i="35"/>
  <c r="CN28" i="35"/>
  <c r="CO28" i="35"/>
  <c r="CP28" i="35"/>
  <c r="CQ28" i="35"/>
  <c r="CR28" i="35"/>
  <c r="CS28" i="35"/>
  <c r="CT28" i="35"/>
  <c r="CU28" i="35"/>
  <c r="CV28" i="35"/>
  <c r="CW28" i="35"/>
  <c r="BB29" i="35"/>
  <c r="BC29" i="35"/>
  <c r="BD29" i="35"/>
  <c r="BE29" i="35"/>
  <c r="BF29" i="35"/>
  <c r="BG29" i="35"/>
  <c r="BH29" i="35"/>
  <c r="BI29" i="35"/>
  <c r="BJ29" i="35"/>
  <c r="BK29" i="35"/>
  <c r="BL29" i="35"/>
  <c r="BM29" i="35"/>
  <c r="BN29" i="35"/>
  <c r="BO29" i="35"/>
  <c r="BP29" i="35"/>
  <c r="BQ29" i="35"/>
  <c r="BR29" i="35"/>
  <c r="BS29" i="35"/>
  <c r="BT29" i="35"/>
  <c r="BU29" i="35"/>
  <c r="BV29" i="35"/>
  <c r="BW29" i="35"/>
  <c r="BX29" i="35"/>
  <c r="BY29" i="35"/>
  <c r="BZ29" i="35"/>
  <c r="CA29" i="35"/>
  <c r="CB29" i="35"/>
  <c r="CC29" i="35"/>
  <c r="CD29" i="35"/>
  <c r="CE29" i="35"/>
  <c r="CF29" i="35"/>
  <c r="CG29" i="35"/>
  <c r="CH29" i="35"/>
  <c r="CI29" i="35"/>
  <c r="CJ29" i="35"/>
  <c r="CK29" i="35"/>
  <c r="CL29" i="35"/>
  <c r="CM29" i="35"/>
  <c r="CN29" i="35"/>
  <c r="CO29" i="35"/>
  <c r="CP29" i="35"/>
  <c r="CQ29" i="35"/>
  <c r="CR29" i="35"/>
  <c r="CS29" i="35"/>
  <c r="CT29" i="35"/>
  <c r="CU29" i="35"/>
  <c r="CV29" i="35"/>
  <c r="CW29" i="35"/>
  <c r="BB30" i="35"/>
  <c r="BC30" i="35"/>
  <c r="BD30" i="35"/>
  <c r="BE30" i="35"/>
  <c r="BF30" i="35"/>
  <c r="BG30" i="35"/>
  <c r="BH30" i="35"/>
  <c r="BI30" i="35"/>
  <c r="BJ30" i="35"/>
  <c r="BK30" i="35"/>
  <c r="BL30" i="35"/>
  <c r="BM30" i="35"/>
  <c r="BN30" i="35"/>
  <c r="BO30" i="35"/>
  <c r="BP30" i="35"/>
  <c r="BQ30" i="35"/>
  <c r="BR30" i="35"/>
  <c r="BS30" i="35"/>
  <c r="BT30" i="35"/>
  <c r="BU30" i="35"/>
  <c r="BV30" i="35"/>
  <c r="BW30" i="35"/>
  <c r="BX30" i="35"/>
  <c r="BY30" i="35"/>
  <c r="BZ30" i="35"/>
  <c r="CA30" i="35"/>
  <c r="CB30" i="35"/>
  <c r="CC30" i="35"/>
  <c r="CD30" i="35"/>
  <c r="CE30" i="35"/>
  <c r="CF30" i="35"/>
  <c r="CG30" i="35"/>
  <c r="CH30" i="35"/>
  <c r="CI30" i="35"/>
  <c r="CJ30" i="35"/>
  <c r="CK30" i="35"/>
  <c r="CL30" i="35"/>
  <c r="CM30" i="35"/>
  <c r="CN30" i="35"/>
  <c r="CO30" i="35"/>
  <c r="CP30" i="35"/>
  <c r="CQ30" i="35"/>
  <c r="CR30" i="35"/>
  <c r="CS30" i="35"/>
  <c r="CT30" i="35"/>
  <c r="CU30" i="35"/>
  <c r="CV30" i="35"/>
  <c r="CW30" i="35"/>
  <c r="BB31" i="35"/>
  <c r="BC31" i="35"/>
  <c r="BD31" i="35"/>
  <c r="BE31" i="35"/>
  <c r="BF31" i="35"/>
  <c r="BG31" i="35"/>
  <c r="BH31" i="35"/>
  <c r="BI31" i="35"/>
  <c r="BJ31" i="35"/>
  <c r="BK31" i="35"/>
  <c r="BL31" i="35"/>
  <c r="BM31" i="35"/>
  <c r="BN31" i="35"/>
  <c r="BO31" i="35"/>
  <c r="BP31" i="35"/>
  <c r="BQ31" i="35"/>
  <c r="BR31" i="35"/>
  <c r="BS31" i="35"/>
  <c r="BT31" i="35"/>
  <c r="BU31" i="35"/>
  <c r="BV31" i="35"/>
  <c r="BW31" i="35"/>
  <c r="BX31" i="35"/>
  <c r="BY31" i="35"/>
  <c r="BZ31" i="35"/>
  <c r="CA31" i="35"/>
  <c r="CB31" i="35"/>
  <c r="CC31" i="35"/>
  <c r="CD31" i="35"/>
  <c r="CE31" i="35"/>
  <c r="CF31" i="35"/>
  <c r="CG31" i="35"/>
  <c r="CH31" i="35"/>
  <c r="CI31" i="35"/>
  <c r="CJ31" i="35"/>
  <c r="CK31" i="35"/>
  <c r="CL31" i="35"/>
  <c r="CM31" i="35"/>
  <c r="CN31" i="35"/>
  <c r="CO31" i="35"/>
  <c r="CP31" i="35"/>
  <c r="CQ31" i="35"/>
  <c r="CR31" i="35"/>
  <c r="CS31" i="35"/>
  <c r="CT31" i="35"/>
  <c r="CU31" i="35"/>
  <c r="CV31" i="35"/>
  <c r="CW31" i="35"/>
  <c r="BB32" i="35"/>
  <c r="BC32" i="35"/>
  <c r="BD32" i="35"/>
  <c r="BE32" i="35"/>
  <c r="BF32" i="35"/>
  <c r="BG32" i="35"/>
  <c r="BH32" i="35"/>
  <c r="BI32" i="35"/>
  <c r="BJ32" i="35"/>
  <c r="BK32" i="35"/>
  <c r="BL32" i="35"/>
  <c r="BM32" i="35"/>
  <c r="BN32" i="35"/>
  <c r="BO32" i="35"/>
  <c r="BP32" i="35"/>
  <c r="BQ32" i="35"/>
  <c r="BR32" i="35"/>
  <c r="BS32" i="35"/>
  <c r="BT32" i="35"/>
  <c r="BU32" i="35"/>
  <c r="BV32" i="35"/>
  <c r="BW32" i="35"/>
  <c r="BX32" i="35"/>
  <c r="BY32" i="35"/>
  <c r="BZ32" i="35"/>
  <c r="CA32" i="35"/>
  <c r="CB32" i="35"/>
  <c r="CC32" i="35"/>
  <c r="CD32" i="35"/>
  <c r="CE32" i="35"/>
  <c r="CF32" i="35"/>
  <c r="CG32" i="35"/>
  <c r="CH32" i="35"/>
  <c r="CI32" i="35"/>
  <c r="CJ32" i="35"/>
  <c r="CK32" i="35"/>
  <c r="CL32" i="35"/>
  <c r="CM32" i="35"/>
  <c r="CN32" i="35"/>
  <c r="CO32" i="35"/>
  <c r="CP32" i="35"/>
  <c r="CQ32" i="35"/>
  <c r="CR32" i="35"/>
  <c r="CS32" i="35"/>
  <c r="CT32" i="35"/>
  <c r="CU32" i="35"/>
  <c r="CV32" i="35"/>
  <c r="CW32" i="35"/>
  <c r="BB33" i="35"/>
  <c r="BC33" i="35"/>
  <c r="BD33" i="35"/>
  <c r="BE33" i="35"/>
  <c r="BF33" i="35"/>
  <c r="BG33" i="35"/>
  <c r="BH33" i="35"/>
  <c r="BI33" i="35"/>
  <c r="BJ33" i="35"/>
  <c r="BK33" i="35"/>
  <c r="BL33" i="35"/>
  <c r="BM33" i="35"/>
  <c r="BN33" i="35"/>
  <c r="BO33" i="35"/>
  <c r="BP33" i="35"/>
  <c r="BQ33" i="35"/>
  <c r="BR33" i="35"/>
  <c r="BS33" i="35"/>
  <c r="BT33" i="35"/>
  <c r="BU33" i="35"/>
  <c r="BV33" i="35"/>
  <c r="BW33" i="35"/>
  <c r="BX33" i="35"/>
  <c r="BY33" i="35"/>
  <c r="BZ33" i="35"/>
  <c r="CA33" i="35"/>
  <c r="CB33" i="35"/>
  <c r="CC33" i="35"/>
  <c r="CD33" i="35"/>
  <c r="CE33" i="35"/>
  <c r="CF33" i="35"/>
  <c r="CG33" i="35"/>
  <c r="CH33" i="35"/>
  <c r="CI33" i="35"/>
  <c r="CJ33" i="35"/>
  <c r="CK33" i="35"/>
  <c r="CL33" i="35"/>
  <c r="CM33" i="35"/>
  <c r="CN33" i="35"/>
  <c r="CO33" i="35"/>
  <c r="CP33" i="35"/>
  <c r="CQ33" i="35"/>
  <c r="CR33" i="35"/>
  <c r="CS33" i="35"/>
  <c r="CT33" i="35"/>
  <c r="CU33" i="35"/>
  <c r="CV33" i="35"/>
  <c r="CW33" i="35"/>
  <c r="BB34" i="35"/>
  <c r="BC34" i="35"/>
  <c r="BD34" i="35"/>
  <c r="BE34" i="35"/>
  <c r="BF34" i="35"/>
  <c r="BG34" i="35"/>
  <c r="BH34" i="35"/>
  <c r="BI34" i="35"/>
  <c r="BJ34" i="35"/>
  <c r="BK34" i="35"/>
  <c r="BL34" i="35"/>
  <c r="BM34" i="35"/>
  <c r="BN34" i="35"/>
  <c r="BO34" i="35"/>
  <c r="BP34" i="35"/>
  <c r="BQ34" i="35"/>
  <c r="BR34" i="35"/>
  <c r="BS34" i="35"/>
  <c r="BT34" i="35"/>
  <c r="BU34" i="35"/>
  <c r="BV34" i="35"/>
  <c r="BW34" i="35"/>
  <c r="BX34" i="35"/>
  <c r="BY34" i="35"/>
  <c r="BZ34" i="35"/>
  <c r="CA34" i="35"/>
  <c r="CB34" i="35"/>
  <c r="CC34" i="35"/>
  <c r="CD34" i="35"/>
  <c r="CE34" i="35"/>
  <c r="CF34" i="35"/>
  <c r="CG34" i="35"/>
  <c r="CH34" i="35"/>
  <c r="CI34" i="35"/>
  <c r="CJ34" i="35"/>
  <c r="CK34" i="35"/>
  <c r="CL34" i="35"/>
  <c r="CM34" i="35"/>
  <c r="CN34" i="35"/>
  <c r="CO34" i="35"/>
  <c r="CP34" i="35"/>
  <c r="CQ34" i="35"/>
  <c r="CR34" i="35"/>
  <c r="CS34" i="35"/>
  <c r="CT34" i="35"/>
  <c r="CU34" i="35"/>
  <c r="CV34" i="35"/>
  <c r="CW34" i="35"/>
  <c r="BB35" i="35"/>
  <c r="BC35" i="35"/>
  <c r="BD35" i="35"/>
  <c r="BE35" i="35"/>
  <c r="BF35" i="35"/>
  <c r="BG35" i="35"/>
  <c r="BH35" i="35"/>
  <c r="BI35" i="35"/>
  <c r="BJ35" i="35"/>
  <c r="BK35" i="35"/>
  <c r="BL35" i="35"/>
  <c r="BM35" i="35"/>
  <c r="BN35" i="35"/>
  <c r="BO35" i="35"/>
  <c r="BP35" i="35"/>
  <c r="BQ35" i="35"/>
  <c r="BR35" i="35"/>
  <c r="BS35" i="35"/>
  <c r="BT35" i="35"/>
  <c r="BU35" i="35"/>
  <c r="BV35" i="35"/>
  <c r="BW35" i="35"/>
  <c r="BX35" i="35"/>
  <c r="BY35" i="35"/>
  <c r="BZ35" i="35"/>
  <c r="CA35" i="35"/>
  <c r="CB35" i="35"/>
  <c r="CC35" i="35"/>
  <c r="CD35" i="35"/>
  <c r="CE35" i="35"/>
  <c r="CF35" i="35"/>
  <c r="CG35" i="35"/>
  <c r="CH35" i="35"/>
  <c r="CI35" i="35"/>
  <c r="CJ35" i="35"/>
  <c r="CK35" i="35"/>
  <c r="CL35" i="35"/>
  <c r="CM35" i="35"/>
  <c r="CN35" i="35"/>
  <c r="CO35" i="35"/>
  <c r="CP35" i="35"/>
  <c r="CQ35" i="35"/>
  <c r="CR35" i="35"/>
  <c r="CS35" i="35"/>
  <c r="CT35" i="35"/>
  <c r="CU35" i="35"/>
  <c r="CV35" i="35"/>
  <c r="CW35" i="35"/>
  <c r="BB36" i="35"/>
  <c r="BC36" i="35"/>
  <c r="BD36" i="35"/>
  <c r="BE36" i="35"/>
  <c r="BF36" i="35"/>
  <c r="BG36" i="35"/>
  <c r="BH36" i="35"/>
  <c r="BI36" i="35"/>
  <c r="BJ36" i="35"/>
  <c r="BK36" i="35"/>
  <c r="BL36" i="35"/>
  <c r="BM36" i="35"/>
  <c r="BN36" i="35"/>
  <c r="BO36" i="35"/>
  <c r="BP36" i="35"/>
  <c r="BQ36" i="35"/>
  <c r="BR36" i="35"/>
  <c r="BS36" i="35"/>
  <c r="BT36" i="35"/>
  <c r="BU36" i="35"/>
  <c r="BV36" i="35"/>
  <c r="BW36" i="35"/>
  <c r="BX36" i="35"/>
  <c r="BY36" i="35"/>
  <c r="BZ36" i="35"/>
  <c r="CA36" i="35"/>
  <c r="CB36" i="35"/>
  <c r="CC36" i="35"/>
  <c r="CD36" i="35"/>
  <c r="CE36" i="35"/>
  <c r="CF36" i="35"/>
  <c r="CG36" i="35"/>
  <c r="CH36" i="35"/>
  <c r="CI36" i="35"/>
  <c r="CJ36" i="35"/>
  <c r="CK36" i="35"/>
  <c r="CL36" i="35"/>
  <c r="CM36" i="35"/>
  <c r="CN36" i="35"/>
  <c r="CO36" i="35"/>
  <c r="CP36" i="35"/>
  <c r="CQ36" i="35"/>
  <c r="CR36" i="35"/>
  <c r="CS36" i="35"/>
  <c r="CT36" i="35"/>
  <c r="CU36" i="35"/>
  <c r="CV36" i="35"/>
  <c r="CW36" i="35"/>
  <c r="BB37" i="35"/>
  <c r="BC37" i="35"/>
  <c r="BD37" i="35"/>
  <c r="BE37" i="35"/>
  <c r="BF37" i="35"/>
  <c r="BG37" i="35"/>
  <c r="BH37" i="35"/>
  <c r="BI37" i="35"/>
  <c r="BJ37" i="35"/>
  <c r="BK37" i="35"/>
  <c r="BL37" i="35"/>
  <c r="BM37" i="35"/>
  <c r="BN37" i="35"/>
  <c r="BO37" i="35"/>
  <c r="BP37" i="35"/>
  <c r="BQ37" i="35"/>
  <c r="BR37" i="35"/>
  <c r="BS37" i="35"/>
  <c r="BT37" i="35"/>
  <c r="BU37" i="35"/>
  <c r="BV37" i="35"/>
  <c r="BW37" i="35"/>
  <c r="BX37" i="35"/>
  <c r="BY37" i="35"/>
  <c r="BZ37" i="35"/>
  <c r="CA37" i="35"/>
  <c r="CB37" i="35"/>
  <c r="CC37" i="35"/>
  <c r="CD37" i="35"/>
  <c r="CE37" i="35"/>
  <c r="CF37" i="35"/>
  <c r="CG37" i="35"/>
  <c r="CH37" i="35"/>
  <c r="CI37" i="35"/>
  <c r="CJ37" i="35"/>
  <c r="CK37" i="35"/>
  <c r="CL37" i="35"/>
  <c r="CM37" i="35"/>
  <c r="CN37" i="35"/>
  <c r="CO37" i="35"/>
  <c r="CP37" i="35"/>
  <c r="CQ37" i="35"/>
  <c r="CR37" i="35"/>
  <c r="CS37" i="35"/>
  <c r="CT37" i="35"/>
  <c r="CU37" i="35"/>
  <c r="CV37" i="35"/>
  <c r="CW37" i="35"/>
  <c r="BB38" i="35"/>
  <c r="BC38" i="35"/>
  <c r="BD38" i="35"/>
  <c r="BE38" i="35"/>
  <c r="BF38" i="35"/>
  <c r="BG38" i="35"/>
  <c r="BH38" i="35"/>
  <c r="BI38" i="35"/>
  <c r="BJ38" i="35"/>
  <c r="BK38" i="35"/>
  <c r="BL38" i="35"/>
  <c r="BM38" i="35"/>
  <c r="BN38" i="35"/>
  <c r="BO38" i="35"/>
  <c r="BP38" i="35"/>
  <c r="BQ38" i="35"/>
  <c r="BR38" i="35"/>
  <c r="BS38" i="35"/>
  <c r="BT38" i="35"/>
  <c r="BU38" i="35"/>
  <c r="BV38" i="35"/>
  <c r="BW38" i="35"/>
  <c r="BX38" i="35"/>
  <c r="BY38" i="35"/>
  <c r="BZ38" i="35"/>
  <c r="CA38" i="35"/>
  <c r="CB38" i="35"/>
  <c r="CC38" i="35"/>
  <c r="CD38" i="35"/>
  <c r="CE38" i="35"/>
  <c r="CF38" i="35"/>
  <c r="CG38" i="35"/>
  <c r="CH38" i="35"/>
  <c r="CI38" i="35"/>
  <c r="CJ38" i="35"/>
  <c r="CK38" i="35"/>
  <c r="CL38" i="35"/>
  <c r="CM38" i="35"/>
  <c r="CN38" i="35"/>
  <c r="CO38" i="35"/>
  <c r="CP38" i="35"/>
  <c r="CQ38" i="35"/>
  <c r="CR38" i="35"/>
  <c r="CS38" i="35"/>
  <c r="CT38" i="35"/>
  <c r="CU38" i="35"/>
  <c r="CV38" i="35"/>
  <c r="CW38" i="35"/>
  <c r="BB39" i="35"/>
  <c r="BC39" i="35"/>
  <c r="BD39" i="35"/>
  <c r="BE39" i="35"/>
  <c r="BF39" i="35"/>
  <c r="BG39" i="35"/>
  <c r="BH39" i="35"/>
  <c r="BI39" i="35"/>
  <c r="BJ39" i="35"/>
  <c r="BK39" i="35"/>
  <c r="BL39" i="35"/>
  <c r="BM39" i="35"/>
  <c r="BN39" i="35"/>
  <c r="BO39" i="35"/>
  <c r="BP39" i="35"/>
  <c r="BQ39" i="35"/>
  <c r="BR39" i="35"/>
  <c r="BS39" i="35"/>
  <c r="BT39" i="35"/>
  <c r="BU39" i="35"/>
  <c r="BV39" i="35"/>
  <c r="BW39" i="35"/>
  <c r="BX39" i="35"/>
  <c r="BY39" i="35"/>
  <c r="BZ39" i="35"/>
  <c r="CA39" i="35"/>
  <c r="CB39" i="35"/>
  <c r="CC39" i="35"/>
  <c r="CD39" i="35"/>
  <c r="CE39" i="35"/>
  <c r="CF39" i="35"/>
  <c r="CG39" i="35"/>
  <c r="CH39" i="35"/>
  <c r="CI39" i="35"/>
  <c r="CJ39" i="35"/>
  <c r="CK39" i="35"/>
  <c r="CL39" i="35"/>
  <c r="CM39" i="35"/>
  <c r="CN39" i="35"/>
  <c r="CO39" i="35"/>
  <c r="CP39" i="35"/>
  <c r="CQ39" i="35"/>
  <c r="CR39" i="35"/>
  <c r="CS39" i="35"/>
  <c r="CT39" i="35"/>
  <c r="CU39" i="35"/>
  <c r="CV39" i="35"/>
  <c r="CW39" i="35"/>
  <c r="BB40" i="35"/>
  <c r="BC40" i="35"/>
  <c r="BD40" i="35"/>
  <c r="BE40" i="35"/>
  <c r="BF40" i="35"/>
  <c r="BG40" i="35"/>
  <c r="BH40" i="35"/>
  <c r="BI40" i="35"/>
  <c r="BJ40" i="35"/>
  <c r="BK40" i="35"/>
  <c r="BL40" i="35"/>
  <c r="BM40" i="35"/>
  <c r="BN40" i="35"/>
  <c r="BO40" i="35"/>
  <c r="BP40" i="35"/>
  <c r="BQ40" i="35"/>
  <c r="BR40" i="35"/>
  <c r="BS40" i="35"/>
  <c r="BT40" i="35"/>
  <c r="BU40" i="35"/>
  <c r="BV40" i="35"/>
  <c r="BW40" i="35"/>
  <c r="BX40" i="35"/>
  <c r="BY40" i="35"/>
  <c r="BZ40" i="35"/>
  <c r="CA40" i="35"/>
  <c r="CB40" i="35"/>
  <c r="CC40" i="35"/>
  <c r="CD40" i="35"/>
  <c r="CE40" i="35"/>
  <c r="CF40" i="35"/>
  <c r="CG40" i="35"/>
  <c r="CH40" i="35"/>
  <c r="CI40" i="35"/>
  <c r="CJ40" i="35"/>
  <c r="CK40" i="35"/>
  <c r="CL40" i="35"/>
  <c r="CM40" i="35"/>
  <c r="CN40" i="35"/>
  <c r="CO40" i="35"/>
  <c r="CP40" i="35"/>
  <c r="CQ40" i="35"/>
  <c r="CR40" i="35"/>
  <c r="CS40" i="35"/>
  <c r="CT40" i="35"/>
  <c r="CU40" i="35"/>
  <c r="CV40" i="35"/>
  <c r="CW40" i="35"/>
  <c r="BB41" i="35"/>
  <c r="BC41" i="35"/>
  <c r="BD41" i="35"/>
  <c r="BE41" i="35"/>
  <c r="BF41" i="35"/>
  <c r="BG41" i="35"/>
  <c r="BH41" i="35"/>
  <c r="BI41" i="35"/>
  <c r="BJ41" i="35"/>
  <c r="BK41" i="35"/>
  <c r="BL41" i="35"/>
  <c r="BM41" i="35"/>
  <c r="BN41" i="35"/>
  <c r="BO41" i="35"/>
  <c r="BP41" i="35"/>
  <c r="BQ41" i="35"/>
  <c r="BR41" i="35"/>
  <c r="BS41" i="35"/>
  <c r="BT41" i="35"/>
  <c r="BU41" i="35"/>
  <c r="BV41" i="35"/>
  <c r="BW41" i="35"/>
  <c r="BX41" i="35"/>
  <c r="BY41" i="35"/>
  <c r="BZ41" i="35"/>
  <c r="CA41" i="35"/>
  <c r="CB41" i="35"/>
  <c r="CC41" i="35"/>
  <c r="CD41" i="35"/>
  <c r="CE41" i="35"/>
  <c r="CF41" i="35"/>
  <c r="CG41" i="35"/>
  <c r="CH41" i="35"/>
  <c r="CI41" i="35"/>
  <c r="CJ41" i="35"/>
  <c r="CK41" i="35"/>
  <c r="CL41" i="35"/>
  <c r="CM41" i="35"/>
  <c r="CN41" i="35"/>
  <c r="CO41" i="35"/>
  <c r="CP41" i="35"/>
  <c r="CQ41" i="35"/>
  <c r="CR41" i="35"/>
  <c r="CS41" i="35"/>
  <c r="CT41" i="35"/>
  <c r="CU41" i="35"/>
  <c r="CV41" i="35"/>
  <c r="CW41" i="35"/>
  <c r="BB42" i="35"/>
  <c r="BC42" i="35"/>
  <c r="BD42" i="35"/>
  <c r="BE42" i="35"/>
  <c r="BF42" i="35"/>
  <c r="BG42" i="35"/>
  <c r="BH42" i="35"/>
  <c r="BI42" i="35"/>
  <c r="BJ42" i="35"/>
  <c r="BK42" i="35"/>
  <c r="BL42" i="35"/>
  <c r="BM42" i="35"/>
  <c r="BN42" i="35"/>
  <c r="BO42" i="35"/>
  <c r="BP42" i="35"/>
  <c r="BQ42" i="35"/>
  <c r="BR42" i="35"/>
  <c r="BS42" i="35"/>
  <c r="BT42" i="35"/>
  <c r="BU42" i="35"/>
  <c r="BV42" i="35"/>
  <c r="BW42" i="35"/>
  <c r="BX42" i="35"/>
  <c r="BY42" i="35"/>
  <c r="BZ42" i="35"/>
  <c r="CA42" i="35"/>
  <c r="CB42" i="35"/>
  <c r="CC42" i="35"/>
  <c r="CD42" i="35"/>
  <c r="CE42" i="35"/>
  <c r="CF42" i="35"/>
  <c r="CG42" i="35"/>
  <c r="CH42" i="35"/>
  <c r="CI42" i="35"/>
  <c r="CJ42" i="35"/>
  <c r="CK42" i="35"/>
  <c r="CL42" i="35"/>
  <c r="CM42" i="35"/>
  <c r="CN42" i="35"/>
  <c r="CO42" i="35"/>
  <c r="CP42" i="35"/>
  <c r="CQ42" i="35"/>
  <c r="CR42" i="35"/>
  <c r="CS42" i="35"/>
  <c r="CT42" i="35"/>
  <c r="CU42" i="35"/>
  <c r="CV42" i="35"/>
  <c r="CW42" i="35"/>
  <c r="BB43" i="35"/>
  <c r="BC43" i="35"/>
  <c r="BD43" i="35"/>
  <c r="BE43" i="35"/>
  <c r="BF43" i="35"/>
  <c r="BG43" i="35"/>
  <c r="BH43" i="35"/>
  <c r="BI43" i="35"/>
  <c r="BJ43" i="35"/>
  <c r="BK43" i="35"/>
  <c r="BL43" i="35"/>
  <c r="BM43" i="35"/>
  <c r="BN43" i="35"/>
  <c r="BO43" i="35"/>
  <c r="BP43" i="35"/>
  <c r="BQ43" i="35"/>
  <c r="BR43" i="35"/>
  <c r="BS43" i="35"/>
  <c r="BT43" i="35"/>
  <c r="BU43" i="35"/>
  <c r="BV43" i="35"/>
  <c r="BW43" i="35"/>
  <c r="BX43" i="35"/>
  <c r="BY43" i="35"/>
  <c r="BZ43" i="35"/>
  <c r="CA43" i="35"/>
  <c r="CB43" i="35"/>
  <c r="CC43" i="35"/>
  <c r="CD43" i="35"/>
  <c r="CE43" i="35"/>
  <c r="CF43" i="35"/>
  <c r="CG43" i="35"/>
  <c r="CH43" i="35"/>
  <c r="CI43" i="35"/>
  <c r="CJ43" i="35"/>
  <c r="CK43" i="35"/>
  <c r="CL43" i="35"/>
  <c r="CM43" i="35"/>
  <c r="CN43" i="35"/>
  <c r="CO43" i="35"/>
  <c r="CP43" i="35"/>
  <c r="CQ43" i="35"/>
  <c r="CR43" i="35"/>
  <c r="CS43" i="35"/>
  <c r="CT43" i="35"/>
  <c r="CU43" i="35"/>
  <c r="CV43" i="35"/>
  <c r="CW43" i="35"/>
  <c r="BB44" i="35"/>
  <c r="BC44" i="35"/>
  <c r="BD44" i="35"/>
  <c r="BE44" i="35"/>
  <c r="BF44" i="35"/>
  <c r="BG44" i="35"/>
  <c r="BH44" i="35"/>
  <c r="BI44" i="35"/>
  <c r="BJ44" i="35"/>
  <c r="BK44" i="35"/>
  <c r="BL44" i="35"/>
  <c r="BM44" i="35"/>
  <c r="BN44" i="35"/>
  <c r="BO44" i="35"/>
  <c r="BP44" i="35"/>
  <c r="BQ44" i="35"/>
  <c r="BR44" i="35"/>
  <c r="BS44" i="35"/>
  <c r="BT44" i="35"/>
  <c r="BU44" i="35"/>
  <c r="BV44" i="35"/>
  <c r="BW44" i="35"/>
  <c r="BX44" i="35"/>
  <c r="BY44" i="35"/>
  <c r="BZ44" i="35"/>
  <c r="CA44" i="35"/>
  <c r="CB44" i="35"/>
  <c r="CC44" i="35"/>
  <c r="CD44" i="35"/>
  <c r="CE44" i="35"/>
  <c r="CF44" i="35"/>
  <c r="CG44" i="35"/>
  <c r="CH44" i="35"/>
  <c r="CI44" i="35"/>
  <c r="CJ44" i="35"/>
  <c r="CK44" i="35"/>
  <c r="CL44" i="35"/>
  <c r="CM44" i="35"/>
  <c r="CN44" i="35"/>
  <c r="CO44" i="35"/>
  <c r="CP44" i="35"/>
  <c r="CQ44" i="35"/>
  <c r="CR44" i="35"/>
  <c r="CS44" i="35"/>
  <c r="CT44" i="35"/>
  <c r="CU44" i="35"/>
  <c r="CV44" i="35"/>
  <c r="CW44" i="35"/>
  <c r="BB45" i="35"/>
  <c r="BC45" i="35"/>
  <c r="BD45" i="35"/>
  <c r="BE45" i="35"/>
  <c r="BF45" i="35"/>
  <c r="BG45" i="35"/>
  <c r="BH45" i="35"/>
  <c r="BI45" i="35"/>
  <c r="BJ45" i="35"/>
  <c r="BK45" i="35"/>
  <c r="BL45" i="35"/>
  <c r="BM45" i="35"/>
  <c r="BN45" i="35"/>
  <c r="BO45" i="35"/>
  <c r="BP45" i="35"/>
  <c r="BQ45" i="35"/>
  <c r="BR45" i="35"/>
  <c r="BS45" i="35"/>
  <c r="BT45" i="35"/>
  <c r="BU45" i="35"/>
  <c r="BV45" i="35"/>
  <c r="BW45" i="35"/>
  <c r="BX45" i="35"/>
  <c r="BY45" i="35"/>
  <c r="BZ45" i="35"/>
  <c r="CA45" i="35"/>
  <c r="CB45" i="35"/>
  <c r="CC45" i="35"/>
  <c r="CD45" i="35"/>
  <c r="CE45" i="35"/>
  <c r="CF45" i="35"/>
  <c r="CG45" i="35"/>
  <c r="CH45" i="35"/>
  <c r="CI45" i="35"/>
  <c r="CJ45" i="35"/>
  <c r="CK45" i="35"/>
  <c r="CL45" i="35"/>
  <c r="CM45" i="35"/>
  <c r="CN45" i="35"/>
  <c r="CO45" i="35"/>
  <c r="CP45" i="35"/>
  <c r="CQ45" i="35"/>
  <c r="CR45" i="35"/>
  <c r="CS45" i="35"/>
  <c r="CT45" i="35"/>
  <c r="CU45" i="35"/>
  <c r="CV45" i="35"/>
  <c r="CW45" i="35"/>
  <c r="BB46" i="35"/>
  <c r="BC46" i="35"/>
  <c r="BD46" i="35"/>
  <c r="BE46" i="35"/>
  <c r="BF46" i="35"/>
  <c r="BG46" i="35"/>
  <c r="BH46" i="35"/>
  <c r="BI46" i="35"/>
  <c r="BJ46" i="35"/>
  <c r="BK46" i="35"/>
  <c r="BL46" i="35"/>
  <c r="BM46" i="35"/>
  <c r="BN46" i="35"/>
  <c r="BO46" i="35"/>
  <c r="BP46" i="35"/>
  <c r="BQ46" i="35"/>
  <c r="BR46" i="35"/>
  <c r="BS46" i="35"/>
  <c r="BT46" i="35"/>
  <c r="BU46" i="35"/>
  <c r="BV46" i="35"/>
  <c r="BW46" i="35"/>
  <c r="BX46" i="35"/>
  <c r="BY46" i="35"/>
  <c r="BZ46" i="35"/>
  <c r="CA46" i="35"/>
  <c r="CB46" i="35"/>
  <c r="CC46" i="35"/>
  <c r="CD46" i="35"/>
  <c r="CE46" i="35"/>
  <c r="CF46" i="35"/>
  <c r="CG46" i="35"/>
  <c r="CH46" i="35"/>
  <c r="CI46" i="35"/>
  <c r="CJ46" i="35"/>
  <c r="CK46" i="35"/>
  <c r="CL46" i="35"/>
  <c r="CM46" i="35"/>
  <c r="CN46" i="35"/>
  <c r="CO46" i="35"/>
  <c r="CP46" i="35"/>
  <c r="CQ46" i="35"/>
  <c r="CR46" i="35"/>
  <c r="CS46" i="35"/>
  <c r="CT46" i="35"/>
  <c r="CU46" i="35"/>
  <c r="CV46" i="35"/>
  <c r="CW46" i="35"/>
  <c r="BB47" i="35"/>
  <c r="BC47" i="35"/>
  <c r="BD47" i="35"/>
  <c r="BE47" i="35"/>
  <c r="BF47" i="35"/>
  <c r="BG47" i="35"/>
  <c r="BH47" i="35"/>
  <c r="BI47" i="35"/>
  <c r="BJ47" i="35"/>
  <c r="BK47" i="35"/>
  <c r="BL47" i="35"/>
  <c r="BM47" i="35"/>
  <c r="BN47" i="35"/>
  <c r="BO47" i="35"/>
  <c r="BP47" i="35"/>
  <c r="BQ47" i="35"/>
  <c r="BR47" i="35"/>
  <c r="BS47" i="35"/>
  <c r="BT47" i="35"/>
  <c r="BU47" i="35"/>
  <c r="BV47" i="35"/>
  <c r="BW47" i="35"/>
  <c r="BX47" i="35"/>
  <c r="BY47" i="35"/>
  <c r="BZ47" i="35"/>
  <c r="CA47" i="35"/>
  <c r="CB47" i="35"/>
  <c r="CC47" i="35"/>
  <c r="CD47" i="35"/>
  <c r="CE47" i="35"/>
  <c r="CF47" i="35"/>
  <c r="CG47" i="35"/>
  <c r="CH47" i="35"/>
  <c r="CI47" i="35"/>
  <c r="CJ47" i="35"/>
  <c r="CK47" i="35"/>
  <c r="CL47" i="35"/>
  <c r="CM47" i="35"/>
  <c r="CN47" i="35"/>
  <c r="CO47" i="35"/>
  <c r="CP47" i="35"/>
  <c r="CQ47" i="35"/>
  <c r="CR47" i="35"/>
  <c r="CS47" i="35"/>
  <c r="CT47" i="35"/>
  <c r="CU47" i="35"/>
  <c r="CV47" i="35"/>
  <c r="CW47" i="35"/>
  <c r="C3" i="35"/>
  <c r="D3" i="35"/>
  <c r="E3" i="35"/>
  <c r="F3" i="35"/>
  <c r="G3" i="35"/>
  <c r="H3" i="35"/>
  <c r="I3" i="35"/>
  <c r="J3" i="35"/>
  <c r="K3" i="35"/>
  <c r="L3" i="35"/>
  <c r="M3" i="35"/>
  <c r="N3" i="35"/>
  <c r="O3" i="35"/>
  <c r="P3" i="35"/>
  <c r="Q3" i="35"/>
  <c r="R3" i="35"/>
  <c r="S3" i="35"/>
  <c r="T3" i="35"/>
  <c r="U3" i="35"/>
  <c r="V3" i="35"/>
  <c r="W3" i="35"/>
  <c r="X3" i="35"/>
  <c r="Y3" i="35"/>
  <c r="Z3" i="35"/>
  <c r="AA3" i="35"/>
  <c r="AB3" i="35"/>
  <c r="AC3" i="35"/>
  <c r="AD3" i="35"/>
  <c r="AE3" i="35"/>
  <c r="AF3" i="35"/>
  <c r="AG3" i="35"/>
  <c r="AH3" i="35"/>
  <c r="AI3" i="35"/>
  <c r="AJ3" i="35"/>
  <c r="AK3" i="35"/>
  <c r="AL3" i="35"/>
  <c r="AM3" i="35"/>
  <c r="AN3" i="35"/>
  <c r="AO3" i="35"/>
  <c r="AP3" i="35"/>
  <c r="AQ3" i="35"/>
  <c r="AR3" i="35"/>
  <c r="AS3" i="35"/>
  <c r="AT3" i="35"/>
  <c r="AU3" i="35"/>
  <c r="AV3" i="35"/>
  <c r="AW3" i="35"/>
  <c r="AX3" i="35"/>
  <c r="AY3" i="35"/>
  <c r="AZ3" i="35"/>
  <c r="BA3" i="35"/>
  <c r="C4" i="35"/>
  <c r="D4" i="35"/>
  <c r="E4" i="35"/>
  <c r="F4" i="35"/>
  <c r="G4" i="35"/>
  <c r="H4" i="35"/>
  <c r="I4" i="35"/>
  <c r="J4" i="35"/>
  <c r="K4" i="35"/>
  <c r="L4" i="35"/>
  <c r="M4" i="35"/>
  <c r="N4" i="35"/>
  <c r="O4" i="35"/>
  <c r="P4" i="35"/>
  <c r="Q4" i="35"/>
  <c r="R4" i="35"/>
  <c r="S4" i="35"/>
  <c r="T4" i="35"/>
  <c r="U4" i="35"/>
  <c r="V4" i="35"/>
  <c r="W4" i="35"/>
  <c r="X4" i="35"/>
  <c r="Y4" i="35"/>
  <c r="Z4" i="35"/>
  <c r="AA4" i="35"/>
  <c r="AB4" i="35"/>
  <c r="AC4" i="35"/>
  <c r="AD4" i="35"/>
  <c r="AE4" i="35"/>
  <c r="AF4" i="35"/>
  <c r="AG4" i="35"/>
  <c r="AH4" i="35"/>
  <c r="AI4" i="35"/>
  <c r="AJ4" i="35"/>
  <c r="AK4" i="35"/>
  <c r="AL4" i="35"/>
  <c r="AM4" i="35"/>
  <c r="AN4" i="35"/>
  <c r="AO4" i="35"/>
  <c r="AP4" i="35"/>
  <c r="AQ4" i="35"/>
  <c r="AR4" i="35"/>
  <c r="AS4" i="35"/>
  <c r="AT4" i="35"/>
  <c r="AU4" i="35"/>
  <c r="AV4" i="35"/>
  <c r="AW4" i="35"/>
  <c r="AX4" i="35"/>
  <c r="AY4" i="35"/>
  <c r="AZ4" i="35"/>
  <c r="BA4" i="35"/>
  <c r="C5" i="35"/>
  <c r="D5" i="35"/>
  <c r="E5" i="35"/>
  <c r="F5" i="35"/>
  <c r="G5" i="35"/>
  <c r="H5" i="35"/>
  <c r="I5" i="35"/>
  <c r="J5" i="35"/>
  <c r="K5" i="35"/>
  <c r="L5" i="35"/>
  <c r="M5" i="35"/>
  <c r="N5" i="35"/>
  <c r="O5" i="35"/>
  <c r="P5" i="35"/>
  <c r="Q5" i="35"/>
  <c r="R5" i="35"/>
  <c r="S5" i="35"/>
  <c r="T5" i="35"/>
  <c r="U5" i="35"/>
  <c r="V5" i="35"/>
  <c r="W5" i="35"/>
  <c r="X5" i="35"/>
  <c r="Y5" i="35"/>
  <c r="Z5" i="35"/>
  <c r="AA5" i="35"/>
  <c r="AB5" i="35"/>
  <c r="AC5" i="35"/>
  <c r="AD5" i="35"/>
  <c r="AE5" i="35"/>
  <c r="AF5" i="35"/>
  <c r="AG5" i="35"/>
  <c r="AH5" i="35"/>
  <c r="AI5" i="35"/>
  <c r="AJ5" i="35"/>
  <c r="AK5" i="35"/>
  <c r="AL5" i="35"/>
  <c r="AM5" i="35"/>
  <c r="AN5" i="35"/>
  <c r="AO5" i="35"/>
  <c r="AP5" i="35"/>
  <c r="AQ5" i="35"/>
  <c r="AR5" i="35"/>
  <c r="AS5" i="35"/>
  <c r="AT5" i="35"/>
  <c r="AU5" i="35"/>
  <c r="AV5" i="35"/>
  <c r="AW5" i="35"/>
  <c r="AX5" i="35"/>
  <c r="AY5" i="35"/>
  <c r="AZ5" i="35"/>
  <c r="BA5" i="35"/>
  <c r="C6" i="35"/>
  <c r="D6" i="35"/>
  <c r="E6" i="35"/>
  <c r="F6" i="35"/>
  <c r="G6" i="35"/>
  <c r="H6" i="35"/>
  <c r="I6" i="35"/>
  <c r="J6" i="35"/>
  <c r="K6" i="35"/>
  <c r="L6" i="35"/>
  <c r="M6" i="35"/>
  <c r="N6" i="35"/>
  <c r="O6" i="35"/>
  <c r="P6" i="35"/>
  <c r="Q6" i="35"/>
  <c r="R6" i="35"/>
  <c r="S6" i="35"/>
  <c r="T6" i="35"/>
  <c r="U6" i="35"/>
  <c r="V6" i="35"/>
  <c r="W6" i="35"/>
  <c r="X6" i="35"/>
  <c r="Y6" i="35"/>
  <c r="Z6" i="35"/>
  <c r="AA6" i="35"/>
  <c r="AB6" i="35"/>
  <c r="AC6" i="35"/>
  <c r="AD6" i="35"/>
  <c r="AE6" i="35"/>
  <c r="AF6" i="35"/>
  <c r="AG6" i="35"/>
  <c r="AH6" i="35"/>
  <c r="AI6" i="35"/>
  <c r="AJ6" i="35"/>
  <c r="AK6" i="35"/>
  <c r="AL6" i="35"/>
  <c r="AM6" i="35"/>
  <c r="AN6" i="35"/>
  <c r="AO6" i="35"/>
  <c r="AP6" i="35"/>
  <c r="AQ6" i="35"/>
  <c r="AR6" i="35"/>
  <c r="AS6" i="35"/>
  <c r="AT6" i="35"/>
  <c r="AU6" i="35"/>
  <c r="AV6" i="35"/>
  <c r="AW6" i="35"/>
  <c r="AX6" i="35"/>
  <c r="AY6" i="35"/>
  <c r="AZ6" i="35"/>
  <c r="BA6" i="35"/>
  <c r="C7" i="35"/>
  <c r="D7" i="35"/>
  <c r="E7" i="35"/>
  <c r="F7" i="35"/>
  <c r="G7" i="35"/>
  <c r="H7" i="35"/>
  <c r="I7" i="35"/>
  <c r="J7" i="35"/>
  <c r="K7" i="35"/>
  <c r="L7" i="35"/>
  <c r="M7" i="35"/>
  <c r="N7" i="35"/>
  <c r="O7" i="35"/>
  <c r="P7" i="35"/>
  <c r="Q7" i="35"/>
  <c r="R7" i="35"/>
  <c r="S7" i="35"/>
  <c r="T7" i="35"/>
  <c r="U7" i="35"/>
  <c r="V7" i="35"/>
  <c r="W7" i="35"/>
  <c r="X7" i="35"/>
  <c r="Y7" i="35"/>
  <c r="Z7" i="35"/>
  <c r="AA7" i="35"/>
  <c r="AB7" i="35"/>
  <c r="AC7" i="35"/>
  <c r="AD7" i="35"/>
  <c r="AE7" i="35"/>
  <c r="AF7" i="35"/>
  <c r="AG7" i="35"/>
  <c r="AH7" i="35"/>
  <c r="AI7" i="35"/>
  <c r="AJ7" i="35"/>
  <c r="AK7" i="35"/>
  <c r="AL7" i="35"/>
  <c r="AM7" i="35"/>
  <c r="AN7" i="35"/>
  <c r="AO7" i="35"/>
  <c r="AP7" i="35"/>
  <c r="AQ7" i="35"/>
  <c r="AR7" i="35"/>
  <c r="AS7" i="35"/>
  <c r="AT7" i="35"/>
  <c r="AU7" i="35"/>
  <c r="AV7" i="35"/>
  <c r="AW7" i="35"/>
  <c r="AX7" i="35"/>
  <c r="AY7" i="35"/>
  <c r="AZ7" i="35"/>
  <c r="BA7" i="35"/>
  <c r="C8" i="35"/>
  <c r="D8" i="35"/>
  <c r="E8" i="35"/>
  <c r="F8" i="35"/>
  <c r="G8" i="35"/>
  <c r="H8" i="35"/>
  <c r="I8" i="35"/>
  <c r="J8" i="35"/>
  <c r="K8" i="35"/>
  <c r="L8" i="35"/>
  <c r="M8" i="35"/>
  <c r="N8" i="35"/>
  <c r="O8" i="35"/>
  <c r="P8" i="35"/>
  <c r="Q8" i="35"/>
  <c r="R8" i="35"/>
  <c r="S8" i="35"/>
  <c r="T8" i="35"/>
  <c r="U8" i="35"/>
  <c r="V8" i="35"/>
  <c r="W8" i="35"/>
  <c r="X8" i="35"/>
  <c r="Y8" i="35"/>
  <c r="Z8" i="35"/>
  <c r="AA8" i="35"/>
  <c r="AB8" i="35"/>
  <c r="AC8" i="35"/>
  <c r="AD8" i="35"/>
  <c r="AE8" i="35"/>
  <c r="AF8" i="35"/>
  <c r="AG8" i="35"/>
  <c r="AH8" i="35"/>
  <c r="AI8" i="35"/>
  <c r="AJ8" i="35"/>
  <c r="AK8" i="35"/>
  <c r="AL8" i="35"/>
  <c r="AM8" i="35"/>
  <c r="AN8" i="35"/>
  <c r="AO8" i="35"/>
  <c r="AP8" i="35"/>
  <c r="AQ8" i="35"/>
  <c r="AR8" i="35"/>
  <c r="AS8" i="35"/>
  <c r="AT8" i="35"/>
  <c r="AU8" i="35"/>
  <c r="AV8" i="35"/>
  <c r="AW8" i="35"/>
  <c r="AX8" i="35"/>
  <c r="AY8" i="35"/>
  <c r="AZ8" i="35"/>
  <c r="BA8" i="35"/>
  <c r="C9" i="35"/>
  <c r="D9" i="35"/>
  <c r="E9" i="35"/>
  <c r="F9" i="35"/>
  <c r="G9" i="35"/>
  <c r="H9" i="35"/>
  <c r="I9" i="35"/>
  <c r="J9" i="35"/>
  <c r="K9" i="35"/>
  <c r="L9" i="35"/>
  <c r="M9" i="35"/>
  <c r="N9" i="35"/>
  <c r="O9" i="35"/>
  <c r="P9" i="35"/>
  <c r="Q9" i="35"/>
  <c r="R9" i="35"/>
  <c r="S9" i="35"/>
  <c r="T9" i="35"/>
  <c r="U9" i="35"/>
  <c r="V9" i="35"/>
  <c r="W9" i="35"/>
  <c r="X9" i="35"/>
  <c r="Y9" i="35"/>
  <c r="Z9" i="35"/>
  <c r="AA9" i="35"/>
  <c r="AB9" i="35"/>
  <c r="AC9" i="35"/>
  <c r="AD9" i="35"/>
  <c r="AE9" i="35"/>
  <c r="AF9" i="35"/>
  <c r="AG9" i="35"/>
  <c r="AH9" i="35"/>
  <c r="AI9" i="35"/>
  <c r="AJ9" i="35"/>
  <c r="AK9" i="35"/>
  <c r="AL9" i="35"/>
  <c r="AM9" i="35"/>
  <c r="AN9" i="35"/>
  <c r="AO9" i="35"/>
  <c r="AP9" i="35"/>
  <c r="AQ9" i="35"/>
  <c r="AR9" i="35"/>
  <c r="AS9" i="35"/>
  <c r="AT9" i="35"/>
  <c r="AU9" i="35"/>
  <c r="AV9" i="35"/>
  <c r="AW9" i="35"/>
  <c r="AX9" i="35"/>
  <c r="AY9" i="35"/>
  <c r="AZ9" i="35"/>
  <c r="BA9" i="35"/>
  <c r="C10" i="35"/>
  <c r="D10" i="35"/>
  <c r="E10" i="35"/>
  <c r="F10" i="35"/>
  <c r="G10" i="35"/>
  <c r="H10" i="35"/>
  <c r="I10" i="35"/>
  <c r="J10" i="35"/>
  <c r="K10" i="35"/>
  <c r="L10" i="35"/>
  <c r="M10" i="35"/>
  <c r="N10" i="35"/>
  <c r="O10" i="35"/>
  <c r="P10" i="35"/>
  <c r="Q10" i="35"/>
  <c r="R10" i="35"/>
  <c r="S10" i="35"/>
  <c r="T10" i="35"/>
  <c r="U10" i="35"/>
  <c r="V10" i="35"/>
  <c r="W10" i="35"/>
  <c r="X10" i="35"/>
  <c r="Y10" i="35"/>
  <c r="Z10" i="35"/>
  <c r="AA10" i="35"/>
  <c r="AB10" i="35"/>
  <c r="AC10" i="35"/>
  <c r="AD10" i="35"/>
  <c r="AE10" i="35"/>
  <c r="AF10" i="35"/>
  <c r="AG10" i="35"/>
  <c r="AH10" i="35"/>
  <c r="AI10" i="35"/>
  <c r="AJ10" i="35"/>
  <c r="AK10" i="35"/>
  <c r="AL10" i="35"/>
  <c r="AM10" i="35"/>
  <c r="AN10" i="35"/>
  <c r="AO10" i="35"/>
  <c r="AP10" i="35"/>
  <c r="AQ10" i="35"/>
  <c r="AR10" i="35"/>
  <c r="AS10" i="35"/>
  <c r="AT10" i="35"/>
  <c r="AU10" i="35"/>
  <c r="AV10" i="35"/>
  <c r="AW10" i="35"/>
  <c r="AX10" i="35"/>
  <c r="AY10" i="35"/>
  <c r="AZ10" i="35"/>
  <c r="BA10" i="35"/>
  <c r="C11" i="35"/>
  <c r="D11" i="35"/>
  <c r="E11" i="35"/>
  <c r="F11" i="35"/>
  <c r="G11" i="35"/>
  <c r="H11" i="35"/>
  <c r="I11" i="35"/>
  <c r="J11" i="35"/>
  <c r="K11" i="35"/>
  <c r="L11" i="35"/>
  <c r="M11" i="35"/>
  <c r="N11" i="35"/>
  <c r="O11" i="35"/>
  <c r="P11" i="35"/>
  <c r="Q11" i="35"/>
  <c r="R11" i="35"/>
  <c r="S11" i="35"/>
  <c r="T11" i="35"/>
  <c r="U11" i="35"/>
  <c r="V11" i="35"/>
  <c r="W11" i="35"/>
  <c r="X11" i="35"/>
  <c r="Y11" i="35"/>
  <c r="Z11" i="35"/>
  <c r="AA11" i="35"/>
  <c r="AB11" i="35"/>
  <c r="AC11" i="35"/>
  <c r="AD11" i="35"/>
  <c r="AE11" i="35"/>
  <c r="AF11" i="35"/>
  <c r="AG11" i="35"/>
  <c r="AH11" i="35"/>
  <c r="AI11" i="35"/>
  <c r="AJ11" i="35"/>
  <c r="AK11" i="35"/>
  <c r="AL11" i="35"/>
  <c r="AM11" i="35"/>
  <c r="AN11" i="35"/>
  <c r="AO11" i="35"/>
  <c r="AP11" i="35"/>
  <c r="AQ11" i="35"/>
  <c r="AR11" i="35"/>
  <c r="AS11" i="35"/>
  <c r="AT11" i="35"/>
  <c r="AU11" i="35"/>
  <c r="AV11" i="35"/>
  <c r="AW11" i="35"/>
  <c r="AX11" i="35"/>
  <c r="AY11" i="35"/>
  <c r="AZ11" i="35"/>
  <c r="BA11" i="35"/>
  <c r="C12" i="35"/>
  <c r="D12" i="35"/>
  <c r="E12" i="35"/>
  <c r="F12" i="35"/>
  <c r="G12" i="35"/>
  <c r="H12" i="35"/>
  <c r="I12" i="35"/>
  <c r="J12" i="35"/>
  <c r="K12" i="35"/>
  <c r="L12" i="35"/>
  <c r="M12" i="35"/>
  <c r="N12" i="35"/>
  <c r="O12" i="35"/>
  <c r="P12" i="35"/>
  <c r="Q12" i="35"/>
  <c r="R12" i="35"/>
  <c r="S12" i="35"/>
  <c r="T12" i="35"/>
  <c r="U12" i="35"/>
  <c r="V12" i="35"/>
  <c r="W12" i="35"/>
  <c r="X12" i="35"/>
  <c r="Y12" i="35"/>
  <c r="Z12" i="35"/>
  <c r="AA12" i="35"/>
  <c r="AB12" i="35"/>
  <c r="AC12" i="35"/>
  <c r="AD12" i="35"/>
  <c r="AE12" i="35"/>
  <c r="AF12" i="35"/>
  <c r="AG12" i="35"/>
  <c r="AH12" i="35"/>
  <c r="AI12" i="35"/>
  <c r="AJ12" i="35"/>
  <c r="AK12" i="35"/>
  <c r="AL12" i="35"/>
  <c r="AM12" i="35"/>
  <c r="AN12" i="35"/>
  <c r="AO12" i="35"/>
  <c r="AP12" i="35"/>
  <c r="AQ12" i="35"/>
  <c r="AR12" i="35"/>
  <c r="AS12" i="35"/>
  <c r="AT12" i="35"/>
  <c r="AU12" i="35"/>
  <c r="AV12" i="35"/>
  <c r="AW12" i="35"/>
  <c r="AX12" i="35"/>
  <c r="AY12" i="35"/>
  <c r="AZ12" i="35"/>
  <c r="BA12" i="35"/>
  <c r="C13" i="35"/>
  <c r="D13" i="35"/>
  <c r="E13" i="35"/>
  <c r="F13" i="35"/>
  <c r="G13" i="35"/>
  <c r="H13" i="35"/>
  <c r="I13" i="35"/>
  <c r="J13" i="35"/>
  <c r="K13" i="35"/>
  <c r="L13" i="35"/>
  <c r="M13" i="35"/>
  <c r="N13" i="35"/>
  <c r="O13" i="35"/>
  <c r="P13" i="35"/>
  <c r="Q13" i="35"/>
  <c r="R13" i="35"/>
  <c r="S13" i="35"/>
  <c r="T13" i="35"/>
  <c r="U13" i="35"/>
  <c r="V13" i="35"/>
  <c r="W13" i="35"/>
  <c r="X13" i="35"/>
  <c r="Y13" i="35"/>
  <c r="Z13" i="35"/>
  <c r="AA13" i="35"/>
  <c r="AB13" i="35"/>
  <c r="AC13" i="35"/>
  <c r="AD13" i="35"/>
  <c r="AE13" i="35"/>
  <c r="AF13" i="35"/>
  <c r="AG13" i="35"/>
  <c r="AH13" i="35"/>
  <c r="AI13" i="35"/>
  <c r="AJ13" i="35"/>
  <c r="AK13" i="35"/>
  <c r="AL13" i="35"/>
  <c r="AM13" i="35"/>
  <c r="AN13" i="35"/>
  <c r="AO13" i="35"/>
  <c r="AP13" i="35"/>
  <c r="AQ13" i="35"/>
  <c r="AR13" i="35"/>
  <c r="AS13" i="35"/>
  <c r="AT13" i="35"/>
  <c r="AU13" i="35"/>
  <c r="AV13" i="35"/>
  <c r="AW13" i="35"/>
  <c r="AX13" i="35"/>
  <c r="AY13" i="35"/>
  <c r="AZ13" i="35"/>
  <c r="BA13" i="35"/>
  <c r="C14" i="35"/>
  <c r="D14" i="35"/>
  <c r="E14" i="35"/>
  <c r="F14" i="35"/>
  <c r="G14" i="35"/>
  <c r="H14" i="35"/>
  <c r="I14" i="35"/>
  <c r="J14" i="35"/>
  <c r="K14" i="35"/>
  <c r="L14" i="35"/>
  <c r="M14" i="35"/>
  <c r="N14" i="35"/>
  <c r="O14" i="35"/>
  <c r="P14" i="35"/>
  <c r="Q14" i="35"/>
  <c r="R14" i="35"/>
  <c r="S14" i="35"/>
  <c r="T14" i="35"/>
  <c r="U14" i="35"/>
  <c r="V14" i="35"/>
  <c r="W14" i="35"/>
  <c r="X14" i="35"/>
  <c r="Y14" i="35"/>
  <c r="Z14" i="35"/>
  <c r="AA14" i="35"/>
  <c r="AB14" i="35"/>
  <c r="AC14" i="35"/>
  <c r="AD14" i="35"/>
  <c r="AE14" i="35"/>
  <c r="AF14" i="35"/>
  <c r="AG14" i="35"/>
  <c r="AH14" i="35"/>
  <c r="AI14" i="35"/>
  <c r="AJ14" i="35"/>
  <c r="AK14" i="35"/>
  <c r="AL14" i="35"/>
  <c r="AM14" i="35"/>
  <c r="AN14" i="35"/>
  <c r="AO14" i="35"/>
  <c r="AP14" i="35"/>
  <c r="AQ14" i="35"/>
  <c r="AR14" i="35"/>
  <c r="AS14" i="35"/>
  <c r="AT14" i="35"/>
  <c r="AU14" i="35"/>
  <c r="AV14" i="35"/>
  <c r="AW14" i="35"/>
  <c r="AX14" i="35"/>
  <c r="AY14" i="35"/>
  <c r="AZ14" i="35"/>
  <c r="BA14" i="35"/>
  <c r="C15" i="35"/>
  <c r="D15" i="35"/>
  <c r="E15" i="35"/>
  <c r="F15" i="35"/>
  <c r="G15" i="35"/>
  <c r="H15" i="35"/>
  <c r="I15" i="35"/>
  <c r="J15" i="35"/>
  <c r="K15" i="35"/>
  <c r="L15" i="35"/>
  <c r="M15" i="35"/>
  <c r="N15" i="35"/>
  <c r="O15" i="35"/>
  <c r="P15" i="35"/>
  <c r="Q15" i="35"/>
  <c r="R15" i="35"/>
  <c r="S15" i="35"/>
  <c r="T15" i="35"/>
  <c r="U15" i="35"/>
  <c r="V15" i="35"/>
  <c r="W15" i="35"/>
  <c r="X15" i="35"/>
  <c r="Y15" i="35"/>
  <c r="Z15" i="35"/>
  <c r="AA15" i="35"/>
  <c r="AB15" i="35"/>
  <c r="AC15" i="35"/>
  <c r="AD15" i="35"/>
  <c r="AE15" i="35"/>
  <c r="AF15" i="35"/>
  <c r="AG15" i="35"/>
  <c r="AH15" i="35"/>
  <c r="AI15" i="35"/>
  <c r="AJ15" i="35"/>
  <c r="AK15" i="35"/>
  <c r="AL15" i="35"/>
  <c r="AM15" i="35"/>
  <c r="AN15" i="35"/>
  <c r="AO15" i="35"/>
  <c r="AP15" i="35"/>
  <c r="AQ15" i="35"/>
  <c r="AR15" i="35"/>
  <c r="AS15" i="35"/>
  <c r="AT15" i="35"/>
  <c r="AU15" i="35"/>
  <c r="AV15" i="35"/>
  <c r="AW15" i="35"/>
  <c r="AX15" i="35"/>
  <c r="AY15" i="35"/>
  <c r="AZ15" i="35"/>
  <c r="BA15" i="35"/>
  <c r="C16" i="35"/>
  <c r="D16" i="35"/>
  <c r="E16" i="35"/>
  <c r="F16" i="35"/>
  <c r="G16" i="35"/>
  <c r="H16" i="35"/>
  <c r="I16" i="35"/>
  <c r="J16" i="35"/>
  <c r="K16" i="35"/>
  <c r="L16" i="35"/>
  <c r="M16" i="35"/>
  <c r="N16" i="35"/>
  <c r="O16" i="35"/>
  <c r="P16" i="35"/>
  <c r="Q16" i="35"/>
  <c r="R16" i="35"/>
  <c r="S16" i="35"/>
  <c r="T16" i="35"/>
  <c r="U16" i="35"/>
  <c r="V16" i="35"/>
  <c r="W16" i="35"/>
  <c r="X16" i="35"/>
  <c r="Y16" i="35"/>
  <c r="Z16" i="35"/>
  <c r="AA16" i="35"/>
  <c r="AB16" i="35"/>
  <c r="AC16" i="35"/>
  <c r="AD16" i="35"/>
  <c r="AE16" i="35"/>
  <c r="AF16" i="35"/>
  <c r="AG16" i="35"/>
  <c r="AH16" i="35"/>
  <c r="AI16" i="35"/>
  <c r="AJ16" i="35"/>
  <c r="AK16" i="35"/>
  <c r="AL16" i="35"/>
  <c r="AM16" i="35"/>
  <c r="AN16" i="35"/>
  <c r="AO16" i="35"/>
  <c r="AP16" i="35"/>
  <c r="AQ16" i="35"/>
  <c r="AR16" i="35"/>
  <c r="AS16" i="35"/>
  <c r="AT16" i="35"/>
  <c r="AU16" i="35"/>
  <c r="AV16" i="35"/>
  <c r="AW16" i="35"/>
  <c r="AX16" i="35"/>
  <c r="AY16" i="35"/>
  <c r="AZ16" i="35"/>
  <c r="BA16" i="35"/>
  <c r="C17" i="35"/>
  <c r="D17" i="35"/>
  <c r="E17" i="35"/>
  <c r="F17" i="35"/>
  <c r="G17" i="35"/>
  <c r="H17" i="35"/>
  <c r="I17" i="35"/>
  <c r="J17" i="35"/>
  <c r="K17" i="35"/>
  <c r="L17" i="35"/>
  <c r="M17" i="35"/>
  <c r="N17" i="35"/>
  <c r="O17" i="35"/>
  <c r="P17" i="35"/>
  <c r="Q17" i="35"/>
  <c r="R17" i="35"/>
  <c r="S17" i="35"/>
  <c r="T17" i="35"/>
  <c r="U17" i="35"/>
  <c r="V17" i="35"/>
  <c r="W17" i="35"/>
  <c r="X17" i="35"/>
  <c r="Y17" i="35"/>
  <c r="Z17" i="35"/>
  <c r="AA17" i="35"/>
  <c r="AB17" i="35"/>
  <c r="AC17" i="35"/>
  <c r="AD17" i="35"/>
  <c r="AE17" i="35"/>
  <c r="AF17" i="35"/>
  <c r="AG17" i="35"/>
  <c r="AH17" i="35"/>
  <c r="AI17" i="35"/>
  <c r="AJ17" i="35"/>
  <c r="AK17" i="35"/>
  <c r="AL17" i="35"/>
  <c r="AM17" i="35"/>
  <c r="AN17" i="35"/>
  <c r="AO17" i="35"/>
  <c r="AP17" i="35"/>
  <c r="AQ17" i="35"/>
  <c r="AR17" i="35"/>
  <c r="AS17" i="35"/>
  <c r="AT17" i="35"/>
  <c r="AU17" i="35"/>
  <c r="AV17" i="35"/>
  <c r="AW17" i="35"/>
  <c r="AX17" i="35"/>
  <c r="AY17" i="35"/>
  <c r="AZ17" i="35"/>
  <c r="BA17" i="35"/>
  <c r="C18" i="35"/>
  <c r="D18" i="35"/>
  <c r="E18" i="35"/>
  <c r="F18" i="35"/>
  <c r="G18" i="35"/>
  <c r="H18" i="35"/>
  <c r="I18" i="35"/>
  <c r="J18" i="35"/>
  <c r="K18" i="35"/>
  <c r="L18" i="35"/>
  <c r="M18" i="35"/>
  <c r="N18" i="35"/>
  <c r="O18" i="35"/>
  <c r="P18" i="35"/>
  <c r="Q18" i="35"/>
  <c r="R18" i="35"/>
  <c r="S18" i="35"/>
  <c r="T18" i="35"/>
  <c r="U18" i="35"/>
  <c r="V18" i="35"/>
  <c r="W18" i="35"/>
  <c r="X18" i="35"/>
  <c r="Y18" i="35"/>
  <c r="Z18" i="35"/>
  <c r="AA18" i="35"/>
  <c r="AB18" i="35"/>
  <c r="AC18" i="35"/>
  <c r="AD18" i="35"/>
  <c r="AE18" i="35"/>
  <c r="AF18" i="35"/>
  <c r="AG18" i="35"/>
  <c r="AH18" i="35"/>
  <c r="AI18" i="35"/>
  <c r="AJ18" i="35"/>
  <c r="AK18" i="35"/>
  <c r="AL18" i="35"/>
  <c r="AM18" i="35"/>
  <c r="AN18" i="35"/>
  <c r="AO18" i="35"/>
  <c r="AP18" i="35"/>
  <c r="AQ18" i="35"/>
  <c r="AR18" i="35"/>
  <c r="AS18" i="35"/>
  <c r="AT18" i="35"/>
  <c r="AU18" i="35"/>
  <c r="AV18" i="35"/>
  <c r="AW18" i="35"/>
  <c r="AX18" i="35"/>
  <c r="AY18" i="35"/>
  <c r="AZ18" i="35"/>
  <c r="BA18" i="35"/>
  <c r="C19" i="35"/>
  <c r="D19" i="35"/>
  <c r="E19" i="35"/>
  <c r="F19" i="35"/>
  <c r="G19" i="35"/>
  <c r="H19" i="35"/>
  <c r="I19" i="35"/>
  <c r="J19" i="35"/>
  <c r="K19" i="35"/>
  <c r="L19" i="35"/>
  <c r="M19" i="35"/>
  <c r="N19" i="35"/>
  <c r="O19" i="35"/>
  <c r="P19" i="35"/>
  <c r="Q19" i="35"/>
  <c r="R19" i="35"/>
  <c r="S19" i="35"/>
  <c r="T19" i="35"/>
  <c r="U19" i="35"/>
  <c r="V19" i="35"/>
  <c r="W19" i="35"/>
  <c r="X19" i="35"/>
  <c r="Y19" i="35"/>
  <c r="Z19" i="35"/>
  <c r="AA19" i="35"/>
  <c r="AB19" i="35"/>
  <c r="AC19" i="35"/>
  <c r="AD19" i="35"/>
  <c r="AE19" i="35"/>
  <c r="AF19" i="35"/>
  <c r="AG19" i="35"/>
  <c r="AH19" i="35"/>
  <c r="AI19" i="35"/>
  <c r="AJ19" i="35"/>
  <c r="AK19" i="35"/>
  <c r="AL19" i="35"/>
  <c r="AM19" i="35"/>
  <c r="AN19" i="35"/>
  <c r="AO19" i="35"/>
  <c r="AP19" i="35"/>
  <c r="AQ19" i="35"/>
  <c r="AR19" i="35"/>
  <c r="AS19" i="35"/>
  <c r="AT19" i="35"/>
  <c r="AU19" i="35"/>
  <c r="AV19" i="35"/>
  <c r="AW19" i="35"/>
  <c r="AX19" i="35"/>
  <c r="AY19" i="35"/>
  <c r="AZ19" i="35"/>
  <c r="BA19" i="35"/>
  <c r="C20" i="35"/>
  <c r="D20" i="35"/>
  <c r="E20" i="35"/>
  <c r="F20" i="35"/>
  <c r="G20" i="35"/>
  <c r="H20" i="35"/>
  <c r="I20" i="35"/>
  <c r="J20" i="35"/>
  <c r="K20" i="35"/>
  <c r="L20" i="35"/>
  <c r="M20" i="35"/>
  <c r="N20" i="35"/>
  <c r="O20" i="35"/>
  <c r="P20" i="35"/>
  <c r="Q20" i="35"/>
  <c r="R20" i="35"/>
  <c r="S20" i="35"/>
  <c r="T20" i="35"/>
  <c r="U20" i="35"/>
  <c r="V20" i="35"/>
  <c r="W20" i="35"/>
  <c r="X20" i="35"/>
  <c r="Y20" i="35"/>
  <c r="Z20" i="35"/>
  <c r="AA20" i="35"/>
  <c r="AB20" i="35"/>
  <c r="AC20" i="35"/>
  <c r="AD20" i="35"/>
  <c r="AE20" i="35"/>
  <c r="AF20" i="35"/>
  <c r="AG20" i="35"/>
  <c r="AH20" i="35"/>
  <c r="AI20" i="35"/>
  <c r="AJ20" i="35"/>
  <c r="AK20" i="35"/>
  <c r="AL20" i="35"/>
  <c r="AM20" i="35"/>
  <c r="AN20" i="35"/>
  <c r="AO20" i="35"/>
  <c r="AP20" i="35"/>
  <c r="AQ20" i="35"/>
  <c r="AR20" i="35"/>
  <c r="AS20" i="35"/>
  <c r="AT20" i="35"/>
  <c r="AU20" i="35"/>
  <c r="AV20" i="35"/>
  <c r="AW20" i="35"/>
  <c r="AX20" i="35"/>
  <c r="AY20" i="35"/>
  <c r="AZ20" i="35"/>
  <c r="BA20" i="35"/>
  <c r="C21" i="35"/>
  <c r="D21" i="35"/>
  <c r="E21" i="35"/>
  <c r="F21" i="35"/>
  <c r="G21" i="35"/>
  <c r="H21" i="35"/>
  <c r="I21" i="35"/>
  <c r="J21" i="35"/>
  <c r="K21" i="35"/>
  <c r="L21" i="35"/>
  <c r="M21" i="35"/>
  <c r="N21" i="35"/>
  <c r="O21" i="35"/>
  <c r="P21" i="35"/>
  <c r="Q21" i="35"/>
  <c r="R21" i="35"/>
  <c r="S21" i="35"/>
  <c r="T21" i="35"/>
  <c r="U21" i="35"/>
  <c r="V21" i="35"/>
  <c r="W21" i="35"/>
  <c r="X21" i="35"/>
  <c r="Y21" i="35"/>
  <c r="Z21" i="35"/>
  <c r="AA21" i="35"/>
  <c r="AB21" i="35"/>
  <c r="AC21" i="35"/>
  <c r="AD21" i="35"/>
  <c r="AE21" i="35"/>
  <c r="AF21" i="35"/>
  <c r="AG21" i="35"/>
  <c r="AH21" i="35"/>
  <c r="AI21" i="35"/>
  <c r="AJ21" i="35"/>
  <c r="AK21" i="35"/>
  <c r="AL21" i="35"/>
  <c r="AM21" i="35"/>
  <c r="AN21" i="35"/>
  <c r="AO21" i="35"/>
  <c r="AP21" i="35"/>
  <c r="AQ21" i="35"/>
  <c r="AR21" i="35"/>
  <c r="AS21" i="35"/>
  <c r="AT21" i="35"/>
  <c r="AU21" i="35"/>
  <c r="AV21" i="35"/>
  <c r="AW21" i="35"/>
  <c r="AX21" i="35"/>
  <c r="AY21" i="35"/>
  <c r="AZ21" i="35"/>
  <c r="BA21" i="35"/>
  <c r="C22" i="35"/>
  <c r="D22" i="35"/>
  <c r="E22" i="35"/>
  <c r="F22" i="35"/>
  <c r="G22" i="35"/>
  <c r="H22" i="35"/>
  <c r="I22" i="35"/>
  <c r="J22" i="35"/>
  <c r="K22" i="35"/>
  <c r="L22" i="35"/>
  <c r="M22" i="35"/>
  <c r="N22" i="35"/>
  <c r="O22" i="35"/>
  <c r="P22" i="35"/>
  <c r="Q22" i="35"/>
  <c r="R22" i="35"/>
  <c r="S22" i="35"/>
  <c r="T22" i="35"/>
  <c r="U22" i="35"/>
  <c r="V22" i="35"/>
  <c r="W22" i="35"/>
  <c r="X22" i="35"/>
  <c r="Y22" i="35"/>
  <c r="Z22" i="35"/>
  <c r="AA22" i="35"/>
  <c r="AB22" i="35"/>
  <c r="AC22" i="35"/>
  <c r="AD22" i="35"/>
  <c r="AE22" i="35"/>
  <c r="AF22" i="35"/>
  <c r="AG22" i="35"/>
  <c r="AH22" i="35"/>
  <c r="AI22" i="35"/>
  <c r="AJ22" i="35"/>
  <c r="AK22" i="35"/>
  <c r="AL22" i="35"/>
  <c r="AM22" i="35"/>
  <c r="AN22" i="35"/>
  <c r="AO22" i="35"/>
  <c r="AP22" i="35"/>
  <c r="AQ22" i="35"/>
  <c r="AR22" i="35"/>
  <c r="AS22" i="35"/>
  <c r="AT22" i="35"/>
  <c r="AU22" i="35"/>
  <c r="AV22" i="35"/>
  <c r="AW22" i="35"/>
  <c r="AX22" i="35"/>
  <c r="AY22" i="35"/>
  <c r="AZ22" i="35"/>
  <c r="BA22" i="35"/>
  <c r="C23" i="35"/>
  <c r="D23" i="35"/>
  <c r="E23" i="35"/>
  <c r="F23" i="35"/>
  <c r="G23" i="35"/>
  <c r="H23" i="35"/>
  <c r="I23" i="35"/>
  <c r="J23" i="35"/>
  <c r="K23" i="35"/>
  <c r="L23" i="35"/>
  <c r="M23" i="35"/>
  <c r="N23" i="35"/>
  <c r="O23" i="35"/>
  <c r="P23" i="35"/>
  <c r="Q23" i="35"/>
  <c r="R23" i="35"/>
  <c r="S23" i="35"/>
  <c r="T23" i="35"/>
  <c r="U23" i="35"/>
  <c r="V23" i="35"/>
  <c r="W23" i="35"/>
  <c r="X23" i="35"/>
  <c r="Y23" i="35"/>
  <c r="Z23" i="35"/>
  <c r="AA23" i="35"/>
  <c r="AB23" i="35"/>
  <c r="AC23" i="35"/>
  <c r="AD23" i="35"/>
  <c r="AE23" i="35"/>
  <c r="AF23" i="35"/>
  <c r="AG23" i="35"/>
  <c r="AH23" i="35"/>
  <c r="AI23" i="35"/>
  <c r="AJ23" i="35"/>
  <c r="AK23" i="35"/>
  <c r="AL23" i="35"/>
  <c r="AM23" i="35"/>
  <c r="AN23" i="35"/>
  <c r="AO23" i="35"/>
  <c r="AP23" i="35"/>
  <c r="AQ23" i="35"/>
  <c r="AR23" i="35"/>
  <c r="AS23" i="35"/>
  <c r="AT23" i="35"/>
  <c r="AU23" i="35"/>
  <c r="AV23" i="35"/>
  <c r="AW23" i="35"/>
  <c r="AX23" i="35"/>
  <c r="AY23" i="35"/>
  <c r="AZ23" i="35"/>
  <c r="BA23" i="35"/>
  <c r="C24" i="35"/>
  <c r="D24" i="35"/>
  <c r="E24" i="35"/>
  <c r="F24" i="35"/>
  <c r="G24" i="35"/>
  <c r="H24" i="35"/>
  <c r="I24" i="35"/>
  <c r="J24" i="35"/>
  <c r="K24" i="35"/>
  <c r="L24" i="35"/>
  <c r="M24" i="35"/>
  <c r="N24" i="35"/>
  <c r="O24" i="35"/>
  <c r="P24" i="35"/>
  <c r="Q24" i="35"/>
  <c r="R24" i="35"/>
  <c r="S24" i="35"/>
  <c r="T24" i="35"/>
  <c r="U24" i="35"/>
  <c r="V24" i="35"/>
  <c r="W24" i="35"/>
  <c r="X24" i="35"/>
  <c r="Y24" i="35"/>
  <c r="Z24" i="35"/>
  <c r="AA24" i="35"/>
  <c r="AB24" i="35"/>
  <c r="AC24" i="35"/>
  <c r="AD24" i="35"/>
  <c r="AE24" i="35"/>
  <c r="AF24" i="35"/>
  <c r="AG24" i="35"/>
  <c r="AH24" i="35"/>
  <c r="AI24" i="35"/>
  <c r="AJ24" i="35"/>
  <c r="AK24" i="35"/>
  <c r="AL24" i="35"/>
  <c r="AM24" i="35"/>
  <c r="AN24" i="35"/>
  <c r="AO24" i="35"/>
  <c r="AP24" i="35"/>
  <c r="AQ24" i="35"/>
  <c r="AR24" i="35"/>
  <c r="AS24" i="35"/>
  <c r="AT24" i="35"/>
  <c r="AU24" i="35"/>
  <c r="AV24" i="35"/>
  <c r="AW24" i="35"/>
  <c r="AX24" i="35"/>
  <c r="AY24" i="35"/>
  <c r="AZ24" i="35"/>
  <c r="BA24" i="35"/>
  <c r="C25" i="35"/>
  <c r="D25" i="35"/>
  <c r="E25" i="35"/>
  <c r="F25" i="35"/>
  <c r="G25" i="35"/>
  <c r="H25" i="35"/>
  <c r="I25" i="35"/>
  <c r="J25" i="35"/>
  <c r="K25" i="35"/>
  <c r="L25" i="35"/>
  <c r="M25" i="35"/>
  <c r="N25" i="35"/>
  <c r="O25" i="35"/>
  <c r="P25" i="35"/>
  <c r="Q25" i="35"/>
  <c r="R25" i="35"/>
  <c r="S25" i="35"/>
  <c r="T25" i="35"/>
  <c r="U25" i="35"/>
  <c r="V25" i="35"/>
  <c r="W25" i="35"/>
  <c r="X25" i="35"/>
  <c r="Y25" i="35"/>
  <c r="Z25" i="35"/>
  <c r="AA25" i="35"/>
  <c r="AB25" i="35"/>
  <c r="AC25" i="35"/>
  <c r="AD25" i="35"/>
  <c r="AE25" i="35"/>
  <c r="AF25" i="35"/>
  <c r="AG25" i="35"/>
  <c r="AH25" i="35"/>
  <c r="AI25" i="35"/>
  <c r="AJ25" i="35"/>
  <c r="AK25" i="35"/>
  <c r="AL25" i="35"/>
  <c r="AM25" i="35"/>
  <c r="AN25" i="35"/>
  <c r="AO25" i="35"/>
  <c r="AP25" i="35"/>
  <c r="AQ25" i="35"/>
  <c r="AR25" i="35"/>
  <c r="AS25" i="35"/>
  <c r="AT25" i="35"/>
  <c r="AU25" i="35"/>
  <c r="AV25" i="35"/>
  <c r="AW25" i="35"/>
  <c r="AX25" i="35"/>
  <c r="AY25" i="35"/>
  <c r="AZ25" i="35"/>
  <c r="BA25" i="35"/>
  <c r="C26" i="35"/>
  <c r="D26" i="35"/>
  <c r="E26" i="35"/>
  <c r="F26" i="35"/>
  <c r="G26" i="35"/>
  <c r="H26" i="35"/>
  <c r="I26" i="35"/>
  <c r="J26" i="35"/>
  <c r="K26" i="35"/>
  <c r="L26" i="35"/>
  <c r="M26" i="35"/>
  <c r="N26" i="35"/>
  <c r="O26" i="35"/>
  <c r="P26" i="35"/>
  <c r="Q26" i="35"/>
  <c r="R26" i="35"/>
  <c r="S26" i="35"/>
  <c r="T26" i="35"/>
  <c r="U26" i="35"/>
  <c r="V26" i="35"/>
  <c r="W26" i="35"/>
  <c r="X26" i="35"/>
  <c r="Y26" i="35"/>
  <c r="Z26" i="35"/>
  <c r="AA26" i="35"/>
  <c r="AB26" i="35"/>
  <c r="AC26" i="35"/>
  <c r="AD26" i="35"/>
  <c r="AE26" i="35"/>
  <c r="AF26" i="35"/>
  <c r="AG26" i="35"/>
  <c r="AH26" i="35"/>
  <c r="AI26" i="35"/>
  <c r="AJ26" i="35"/>
  <c r="AK26" i="35"/>
  <c r="AL26" i="35"/>
  <c r="AM26" i="35"/>
  <c r="AN26" i="35"/>
  <c r="AO26" i="35"/>
  <c r="AP26" i="35"/>
  <c r="AQ26" i="35"/>
  <c r="AR26" i="35"/>
  <c r="AS26" i="35"/>
  <c r="AT26" i="35"/>
  <c r="AU26" i="35"/>
  <c r="AV26" i="35"/>
  <c r="AW26" i="35"/>
  <c r="AX26" i="35"/>
  <c r="AY26" i="35"/>
  <c r="AZ26" i="35"/>
  <c r="BA26" i="35"/>
  <c r="C27" i="35"/>
  <c r="D27" i="35"/>
  <c r="E27" i="35"/>
  <c r="F27" i="35"/>
  <c r="G27" i="35"/>
  <c r="H27" i="35"/>
  <c r="I27" i="35"/>
  <c r="J27" i="35"/>
  <c r="K27" i="35"/>
  <c r="L27" i="35"/>
  <c r="M27" i="35"/>
  <c r="N27" i="35"/>
  <c r="O27" i="35"/>
  <c r="P27" i="35"/>
  <c r="Q27" i="35"/>
  <c r="R27" i="35"/>
  <c r="S27" i="35"/>
  <c r="T27" i="35"/>
  <c r="U27" i="35"/>
  <c r="V27" i="35"/>
  <c r="W27" i="35"/>
  <c r="X27" i="35"/>
  <c r="Y27" i="35"/>
  <c r="Z27" i="35"/>
  <c r="AA27" i="35"/>
  <c r="AB27" i="35"/>
  <c r="AC27" i="35"/>
  <c r="AD27" i="35"/>
  <c r="AE27" i="35"/>
  <c r="AF27" i="35"/>
  <c r="AG27" i="35"/>
  <c r="AH27" i="35"/>
  <c r="AI27" i="35"/>
  <c r="AJ27" i="35"/>
  <c r="AK27" i="35"/>
  <c r="AL27" i="35"/>
  <c r="AM27" i="35"/>
  <c r="AN27" i="35"/>
  <c r="AO27" i="35"/>
  <c r="AP27" i="35"/>
  <c r="AQ27" i="35"/>
  <c r="AR27" i="35"/>
  <c r="AS27" i="35"/>
  <c r="AT27" i="35"/>
  <c r="AU27" i="35"/>
  <c r="AV27" i="35"/>
  <c r="AW27" i="35"/>
  <c r="AX27" i="35"/>
  <c r="AY27" i="35"/>
  <c r="AZ27" i="35"/>
  <c r="BA27" i="35"/>
  <c r="C28" i="35"/>
  <c r="D28" i="35"/>
  <c r="E28" i="35"/>
  <c r="F28" i="35"/>
  <c r="G28" i="35"/>
  <c r="H28" i="35"/>
  <c r="I28" i="35"/>
  <c r="J28" i="35"/>
  <c r="K28" i="35"/>
  <c r="L28" i="35"/>
  <c r="M28" i="35"/>
  <c r="N28" i="35"/>
  <c r="O28" i="35"/>
  <c r="P28" i="35"/>
  <c r="Q28" i="35"/>
  <c r="R28" i="35"/>
  <c r="S28" i="35"/>
  <c r="T28" i="35"/>
  <c r="U28" i="35"/>
  <c r="V28" i="35"/>
  <c r="W28" i="35"/>
  <c r="X28" i="35"/>
  <c r="Y28" i="35"/>
  <c r="Z28" i="35"/>
  <c r="AA28" i="35"/>
  <c r="AB28" i="35"/>
  <c r="AC28" i="35"/>
  <c r="AD28" i="35"/>
  <c r="AE28" i="35"/>
  <c r="AF28" i="35"/>
  <c r="AG28" i="35"/>
  <c r="AH28" i="35"/>
  <c r="AI28" i="35"/>
  <c r="AJ28" i="35"/>
  <c r="AK28" i="35"/>
  <c r="AL28" i="35"/>
  <c r="AM28" i="35"/>
  <c r="AN28" i="35"/>
  <c r="AO28" i="35"/>
  <c r="AP28" i="35"/>
  <c r="AQ28" i="35"/>
  <c r="AR28" i="35"/>
  <c r="AS28" i="35"/>
  <c r="AT28" i="35"/>
  <c r="AU28" i="35"/>
  <c r="AV28" i="35"/>
  <c r="AW28" i="35"/>
  <c r="AX28" i="35"/>
  <c r="AY28" i="35"/>
  <c r="AZ28" i="35"/>
  <c r="BA28" i="35"/>
  <c r="C29" i="35"/>
  <c r="D29" i="35"/>
  <c r="E29" i="35"/>
  <c r="F29" i="35"/>
  <c r="G29" i="35"/>
  <c r="H29" i="35"/>
  <c r="I29" i="35"/>
  <c r="J29" i="35"/>
  <c r="K29" i="35"/>
  <c r="L29" i="35"/>
  <c r="M29" i="35"/>
  <c r="N29" i="35"/>
  <c r="O29" i="35"/>
  <c r="P29" i="35"/>
  <c r="Q29" i="35"/>
  <c r="R29" i="35"/>
  <c r="S29" i="35"/>
  <c r="T29" i="35"/>
  <c r="U29" i="35"/>
  <c r="V29" i="35"/>
  <c r="W29" i="35"/>
  <c r="X29" i="35"/>
  <c r="Y29" i="35"/>
  <c r="Z29" i="35"/>
  <c r="AA29" i="35"/>
  <c r="AB29" i="35"/>
  <c r="AC29" i="35"/>
  <c r="AD29" i="35"/>
  <c r="AE29" i="35"/>
  <c r="AF29" i="35"/>
  <c r="AG29" i="35"/>
  <c r="AH29" i="35"/>
  <c r="AI29" i="35"/>
  <c r="AJ29" i="35"/>
  <c r="AK29" i="35"/>
  <c r="AL29" i="35"/>
  <c r="AM29" i="35"/>
  <c r="AN29" i="35"/>
  <c r="AO29" i="35"/>
  <c r="AP29" i="35"/>
  <c r="AQ29" i="35"/>
  <c r="AR29" i="35"/>
  <c r="AS29" i="35"/>
  <c r="AT29" i="35"/>
  <c r="AU29" i="35"/>
  <c r="AV29" i="35"/>
  <c r="AW29" i="35"/>
  <c r="AX29" i="35"/>
  <c r="AY29" i="35"/>
  <c r="AZ29" i="35"/>
  <c r="BA29" i="35"/>
  <c r="C30" i="35"/>
  <c r="D30" i="35"/>
  <c r="E30" i="35"/>
  <c r="F30" i="35"/>
  <c r="G30" i="35"/>
  <c r="H30" i="35"/>
  <c r="I30" i="35"/>
  <c r="J30" i="35"/>
  <c r="K30" i="35"/>
  <c r="L30" i="35"/>
  <c r="M30" i="35"/>
  <c r="N30" i="35"/>
  <c r="O30" i="35"/>
  <c r="P30" i="35"/>
  <c r="Q30" i="35"/>
  <c r="R30" i="35"/>
  <c r="S30" i="35"/>
  <c r="T30" i="35"/>
  <c r="U30" i="35"/>
  <c r="V30" i="35"/>
  <c r="W30" i="35"/>
  <c r="X30" i="35"/>
  <c r="Y30" i="35"/>
  <c r="Z30" i="35"/>
  <c r="AA30" i="35"/>
  <c r="AB30" i="35"/>
  <c r="AC30" i="35"/>
  <c r="AD30" i="35"/>
  <c r="AE30" i="35"/>
  <c r="AF30" i="35"/>
  <c r="AG30" i="35"/>
  <c r="AH30" i="35"/>
  <c r="AI30" i="35"/>
  <c r="AJ30" i="35"/>
  <c r="AK30" i="35"/>
  <c r="AL30" i="35"/>
  <c r="AM30" i="35"/>
  <c r="AN30" i="35"/>
  <c r="AO30" i="35"/>
  <c r="AP30" i="35"/>
  <c r="AQ30" i="35"/>
  <c r="AR30" i="35"/>
  <c r="AS30" i="35"/>
  <c r="AT30" i="35"/>
  <c r="AU30" i="35"/>
  <c r="AV30" i="35"/>
  <c r="AW30" i="35"/>
  <c r="AX30" i="35"/>
  <c r="AY30" i="35"/>
  <c r="AZ30" i="35"/>
  <c r="BA30" i="35"/>
  <c r="C31" i="35"/>
  <c r="D31" i="35"/>
  <c r="E31" i="35"/>
  <c r="F31" i="35"/>
  <c r="G31" i="35"/>
  <c r="H31" i="35"/>
  <c r="I31" i="35"/>
  <c r="J31" i="35"/>
  <c r="K31" i="35"/>
  <c r="L31" i="35"/>
  <c r="M31" i="35"/>
  <c r="N31" i="35"/>
  <c r="O31" i="35"/>
  <c r="P31" i="35"/>
  <c r="Q31" i="35"/>
  <c r="R31" i="35"/>
  <c r="S31" i="35"/>
  <c r="T31" i="35"/>
  <c r="U31" i="35"/>
  <c r="V31" i="35"/>
  <c r="W31" i="35"/>
  <c r="X31" i="35"/>
  <c r="Y31" i="35"/>
  <c r="Z31" i="35"/>
  <c r="AA31" i="35"/>
  <c r="AB31" i="35"/>
  <c r="AC31" i="35"/>
  <c r="AD31" i="35"/>
  <c r="AE31" i="35"/>
  <c r="AF31" i="35"/>
  <c r="AG31" i="35"/>
  <c r="AH31" i="35"/>
  <c r="AI31" i="35"/>
  <c r="AJ31" i="35"/>
  <c r="AK31" i="35"/>
  <c r="AL31" i="35"/>
  <c r="AM31" i="35"/>
  <c r="AN31" i="35"/>
  <c r="AO31" i="35"/>
  <c r="AP31" i="35"/>
  <c r="AQ31" i="35"/>
  <c r="AR31" i="35"/>
  <c r="AS31" i="35"/>
  <c r="AT31" i="35"/>
  <c r="AU31" i="35"/>
  <c r="AV31" i="35"/>
  <c r="AW31" i="35"/>
  <c r="AX31" i="35"/>
  <c r="AY31" i="35"/>
  <c r="AZ31" i="35"/>
  <c r="BA31" i="35"/>
  <c r="C32" i="35"/>
  <c r="D32" i="35"/>
  <c r="E32" i="35"/>
  <c r="F32" i="35"/>
  <c r="G32" i="35"/>
  <c r="H32" i="35"/>
  <c r="I32" i="35"/>
  <c r="J32" i="35"/>
  <c r="K32" i="35"/>
  <c r="L32" i="35"/>
  <c r="M32" i="35"/>
  <c r="N32" i="35"/>
  <c r="O32" i="35"/>
  <c r="P32" i="35"/>
  <c r="Q32" i="35"/>
  <c r="R32" i="35"/>
  <c r="S32" i="35"/>
  <c r="T32" i="35"/>
  <c r="U32" i="35"/>
  <c r="V32" i="35"/>
  <c r="W32" i="35"/>
  <c r="X32" i="35"/>
  <c r="Y32" i="35"/>
  <c r="Z32" i="35"/>
  <c r="AA32" i="35"/>
  <c r="AB32" i="35"/>
  <c r="AC32" i="35"/>
  <c r="AD32" i="35"/>
  <c r="AE32" i="35"/>
  <c r="AF32" i="35"/>
  <c r="AG32" i="35"/>
  <c r="AH32" i="35"/>
  <c r="AI32" i="35"/>
  <c r="AJ32" i="35"/>
  <c r="AK32" i="35"/>
  <c r="AL32" i="35"/>
  <c r="AM32" i="35"/>
  <c r="AN32" i="35"/>
  <c r="AO32" i="35"/>
  <c r="AP32" i="35"/>
  <c r="AQ32" i="35"/>
  <c r="AR32" i="35"/>
  <c r="AS32" i="35"/>
  <c r="AT32" i="35"/>
  <c r="AU32" i="35"/>
  <c r="AV32" i="35"/>
  <c r="AW32" i="35"/>
  <c r="AX32" i="35"/>
  <c r="AY32" i="35"/>
  <c r="AZ32" i="35"/>
  <c r="BA32" i="35"/>
  <c r="C33" i="35"/>
  <c r="D33" i="35"/>
  <c r="E33" i="35"/>
  <c r="F33" i="35"/>
  <c r="G33" i="35"/>
  <c r="H33" i="35"/>
  <c r="I33" i="35"/>
  <c r="J33" i="35"/>
  <c r="K33" i="35"/>
  <c r="L33" i="35"/>
  <c r="M33" i="35"/>
  <c r="N33" i="35"/>
  <c r="O33" i="35"/>
  <c r="P33" i="35"/>
  <c r="Q33" i="35"/>
  <c r="R33" i="35"/>
  <c r="S33" i="35"/>
  <c r="T33" i="35"/>
  <c r="U33" i="35"/>
  <c r="V33" i="35"/>
  <c r="W33" i="35"/>
  <c r="X33" i="35"/>
  <c r="Y33" i="35"/>
  <c r="Z33" i="35"/>
  <c r="AA33" i="35"/>
  <c r="AB33" i="35"/>
  <c r="AC33" i="35"/>
  <c r="AD33" i="35"/>
  <c r="AE33" i="35"/>
  <c r="AF33" i="35"/>
  <c r="AG33" i="35"/>
  <c r="AH33" i="35"/>
  <c r="AI33" i="35"/>
  <c r="AJ33" i="35"/>
  <c r="AK33" i="35"/>
  <c r="AL33" i="35"/>
  <c r="AM33" i="35"/>
  <c r="AN33" i="35"/>
  <c r="AO33" i="35"/>
  <c r="AP33" i="35"/>
  <c r="AQ33" i="35"/>
  <c r="AR33" i="35"/>
  <c r="AS33" i="35"/>
  <c r="AT33" i="35"/>
  <c r="AU33" i="35"/>
  <c r="AV33" i="35"/>
  <c r="AW33" i="35"/>
  <c r="AX33" i="35"/>
  <c r="AY33" i="35"/>
  <c r="AZ33" i="35"/>
  <c r="BA33" i="35"/>
  <c r="C34" i="35"/>
  <c r="D34" i="35"/>
  <c r="E34" i="35"/>
  <c r="F34" i="35"/>
  <c r="G34" i="35"/>
  <c r="H34" i="35"/>
  <c r="I34" i="35"/>
  <c r="J34" i="35"/>
  <c r="K34" i="35"/>
  <c r="L34" i="35"/>
  <c r="M34" i="35"/>
  <c r="N34" i="35"/>
  <c r="O34" i="35"/>
  <c r="P34" i="35"/>
  <c r="Q34" i="35"/>
  <c r="R34" i="35"/>
  <c r="S34" i="35"/>
  <c r="T34" i="35"/>
  <c r="U34" i="35"/>
  <c r="V34" i="35"/>
  <c r="W34" i="35"/>
  <c r="X34" i="35"/>
  <c r="Y34" i="35"/>
  <c r="Z34" i="35"/>
  <c r="AA34" i="35"/>
  <c r="AB34" i="35"/>
  <c r="AC34" i="35"/>
  <c r="AD34" i="35"/>
  <c r="AE34" i="35"/>
  <c r="AF34" i="35"/>
  <c r="AG34" i="35"/>
  <c r="AH34" i="35"/>
  <c r="AI34" i="35"/>
  <c r="AJ34" i="35"/>
  <c r="AK34" i="35"/>
  <c r="AL34" i="35"/>
  <c r="AM34" i="35"/>
  <c r="AN34" i="35"/>
  <c r="AO34" i="35"/>
  <c r="AP34" i="35"/>
  <c r="AQ34" i="35"/>
  <c r="AR34" i="35"/>
  <c r="AS34" i="35"/>
  <c r="AT34" i="35"/>
  <c r="AU34" i="35"/>
  <c r="AV34" i="35"/>
  <c r="AW34" i="35"/>
  <c r="AX34" i="35"/>
  <c r="AY34" i="35"/>
  <c r="AZ34" i="35"/>
  <c r="BA34" i="35"/>
  <c r="C35" i="35"/>
  <c r="D35" i="35"/>
  <c r="E35" i="35"/>
  <c r="F35" i="35"/>
  <c r="G35" i="35"/>
  <c r="H35" i="35"/>
  <c r="I35" i="35"/>
  <c r="J35" i="35"/>
  <c r="K35" i="35"/>
  <c r="L35" i="35"/>
  <c r="M35" i="35"/>
  <c r="N35" i="35"/>
  <c r="O35" i="35"/>
  <c r="P35" i="35"/>
  <c r="Q35" i="35"/>
  <c r="R35" i="35"/>
  <c r="S35" i="35"/>
  <c r="T35" i="35"/>
  <c r="U35" i="35"/>
  <c r="V35" i="35"/>
  <c r="W35" i="35"/>
  <c r="X35" i="35"/>
  <c r="Y35" i="35"/>
  <c r="Z35" i="35"/>
  <c r="AA35" i="35"/>
  <c r="AB35" i="35"/>
  <c r="AC35" i="35"/>
  <c r="AD35" i="35"/>
  <c r="AE35" i="35"/>
  <c r="AF35" i="35"/>
  <c r="AG35" i="35"/>
  <c r="AH35" i="35"/>
  <c r="AI35" i="35"/>
  <c r="AJ35" i="35"/>
  <c r="AK35" i="35"/>
  <c r="AL35" i="35"/>
  <c r="AM35" i="35"/>
  <c r="AN35" i="35"/>
  <c r="AO35" i="35"/>
  <c r="AP35" i="35"/>
  <c r="AQ35" i="35"/>
  <c r="AR35" i="35"/>
  <c r="AS35" i="35"/>
  <c r="AT35" i="35"/>
  <c r="AU35" i="35"/>
  <c r="AV35" i="35"/>
  <c r="AW35" i="35"/>
  <c r="AX35" i="35"/>
  <c r="AY35" i="35"/>
  <c r="AZ35" i="35"/>
  <c r="BA35" i="35"/>
  <c r="C36" i="35"/>
  <c r="D36" i="35"/>
  <c r="E36" i="35"/>
  <c r="F36" i="35"/>
  <c r="G36" i="35"/>
  <c r="H36" i="35"/>
  <c r="I36" i="35"/>
  <c r="J36" i="35"/>
  <c r="K36" i="35"/>
  <c r="L36" i="35"/>
  <c r="M36" i="35"/>
  <c r="N36" i="35"/>
  <c r="O36" i="35"/>
  <c r="P36" i="35"/>
  <c r="Q36" i="35"/>
  <c r="R36" i="35"/>
  <c r="S36" i="35"/>
  <c r="T36" i="35"/>
  <c r="U36" i="35"/>
  <c r="V36" i="35"/>
  <c r="W36" i="35"/>
  <c r="X36" i="35"/>
  <c r="Y36" i="35"/>
  <c r="Z36" i="35"/>
  <c r="AA36" i="35"/>
  <c r="AB36" i="35"/>
  <c r="AC36" i="35"/>
  <c r="AD36" i="35"/>
  <c r="AE36" i="35"/>
  <c r="AF36" i="35"/>
  <c r="AG36" i="35"/>
  <c r="AH36" i="35"/>
  <c r="AI36" i="35"/>
  <c r="AJ36" i="35"/>
  <c r="AK36" i="35"/>
  <c r="AL36" i="35"/>
  <c r="AM36" i="35"/>
  <c r="AN36" i="35"/>
  <c r="AO36" i="35"/>
  <c r="AP36" i="35"/>
  <c r="AQ36" i="35"/>
  <c r="AR36" i="35"/>
  <c r="AS36" i="35"/>
  <c r="AT36" i="35"/>
  <c r="AU36" i="35"/>
  <c r="AV36" i="35"/>
  <c r="AW36" i="35"/>
  <c r="AX36" i="35"/>
  <c r="AY36" i="35"/>
  <c r="AZ36" i="35"/>
  <c r="BA36" i="35"/>
  <c r="C37" i="35"/>
  <c r="D37" i="35"/>
  <c r="E37" i="35"/>
  <c r="F37" i="35"/>
  <c r="G37" i="35"/>
  <c r="H37" i="35"/>
  <c r="I37" i="35"/>
  <c r="J37" i="35"/>
  <c r="K37" i="35"/>
  <c r="L37" i="35"/>
  <c r="M37" i="35"/>
  <c r="N37" i="35"/>
  <c r="O37" i="35"/>
  <c r="P37" i="35"/>
  <c r="Q37" i="35"/>
  <c r="R37" i="35"/>
  <c r="S37" i="35"/>
  <c r="T37" i="35"/>
  <c r="U37" i="35"/>
  <c r="V37" i="35"/>
  <c r="W37" i="35"/>
  <c r="X37" i="35"/>
  <c r="Y37" i="35"/>
  <c r="Z37" i="35"/>
  <c r="AA37" i="35"/>
  <c r="AB37" i="35"/>
  <c r="AC37" i="35"/>
  <c r="AD37" i="35"/>
  <c r="AE37" i="35"/>
  <c r="AF37" i="35"/>
  <c r="AG37" i="35"/>
  <c r="AH37" i="35"/>
  <c r="AI37" i="35"/>
  <c r="AJ37" i="35"/>
  <c r="AK37" i="35"/>
  <c r="AL37" i="35"/>
  <c r="AM37" i="35"/>
  <c r="AN37" i="35"/>
  <c r="AO37" i="35"/>
  <c r="AP37" i="35"/>
  <c r="AQ37" i="35"/>
  <c r="AR37" i="35"/>
  <c r="AS37" i="35"/>
  <c r="AT37" i="35"/>
  <c r="AU37" i="35"/>
  <c r="AV37" i="35"/>
  <c r="AW37" i="35"/>
  <c r="AX37" i="35"/>
  <c r="AY37" i="35"/>
  <c r="AZ37" i="35"/>
  <c r="BA37" i="35"/>
  <c r="C38" i="35"/>
  <c r="D38" i="35"/>
  <c r="E38" i="35"/>
  <c r="F38" i="35"/>
  <c r="G38" i="35"/>
  <c r="H38" i="35"/>
  <c r="I38" i="35"/>
  <c r="J38" i="35"/>
  <c r="K38" i="35"/>
  <c r="L38" i="35"/>
  <c r="M38" i="35"/>
  <c r="N38" i="35"/>
  <c r="O38" i="35"/>
  <c r="P38" i="35"/>
  <c r="Q38" i="35"/>
  <c r="R38" i="35"/>
  <c r="S38" i="35"/>
  <c r="T38" i="35"/>
  <c r="U38" i="35"/>
  <c r="V38" i="35"/>
  <c r="W38" i="35"/>
  <c r="X38" i="35"/>
  <c r="Y38" i="35"/>
  <c r="Z38" i="35"/>
  <c r="AA38" i="35"/>
  <c r="AB38" i="35"/>
  <c r="AC38" i="35"/>
  <c r="AD38" i="35"/>
  <c r="AE38" i="35"/>
  <c r="AF38" i="35"/>
  <c r="AG38" i="35"/>
  <c r="AH38" i="35"/>
  <c r="AI38" i="35"/>
  <c r="AJ38" i="35"/>
  <c r="AK38" i="35"/>
  <c r="AL38" i="35"/>
  <c r="AM38" i="35"/>
  <c r="AN38" i="35"/>
  <c r="AO38" i="35"/>
  <c r="AP38" i="35"/>
  <c r="AQ38" i="35"/>
  <c r="AR38" i="35"/>
  <c r="AS38" i="35"/>
  <c r="AT38" i="35"/>
  <c r="AU38" i="35"/>
  <c r="AV38" i="35"/>
  <c r="AW38" i="35"/>
  <c r="AX38" i="35"/>
  <c r="AY38" i="35"/>
  <c r="AZ38" i="35"/>
  <c r="BA38" i="35"/>
  <c r="C39" i="35"/>
  <c r="D39" i="35"/>
  <c r="E39" i="35"/>
  <c r="F39" i="35"/>
  <c r="G39" i="35"/>
  <c r="H39" i="35"/>
  <c r="I39" i="35"/>
  <c r="J39" i="35"/>
  <c r="K39" i="35"/>
  <c r="L39" i="35"/>
  <c r="M39" i="35"/>
  <c r="N39" i="35"/>
  <c r="O39" i="35"/>
  <c r="P39" i="35"/>
  <c r="Q39" i="35"/>
  <c r="R39" i="35"/>
  <c r="S39" i="35"/>
  <c r="T39" i="35"/>
  <c r="U39" i="35"/>
  <c r="V39" i="35"/>
  <c r="W39" i="35"/>
  <c r="X39" i="35"/>
  <c r="Y39" i="35"/>
  <c r="Z39" i="35"/>
  <c r="AA39" i="35"/>
  <c r="AB39" i="35"/>
  <c r="AC39" i="35"/>
  <c r="AD39" i="35"/>
  <c r="AE39" i="35"/>
  <c r="AF39" i="35"/>
  <c r="AG39" i="35"/>
  <c r="AH39" i="35"/>
  <c r="AI39" i="35"/>
  <c r="AJ39" i="35"/>
  <c r="AK39" i="35"/>
  <c r="AL39" i="35"/>
  <c r="AM39" i="35"/>
  <c r="AN39" i="35"/>
  <c r="AO39" i="35"/>
  <c r="AP39" i="35"/>
  <c r="AQ39" i="35"/>
  <c r="AR39" i="35"/>
  <c r="AS39" i="35"/>
  <c r="AT39" i="35"/>
  <c r="AU39" i="35"/>
  <c r="AV39" i="35"/>
  <c r="AW39" i="35"/>
  <c r="AX39" i="35"/>
  <c r="AY39" i="35"/>
  <c r="AZ39" i="35"/>
  <c r="BA39" i="35"/>
  <c r="C40" i="35"/>
  <c r="D40" i="35"/>
  <c r="E40" i="35"/>
  <c r="F40" i="35"/>
  <c r="G40" i="35"/>
  <c r="H40" i="35"/>
  <c r="I40" i="35"/>
  <c r="J40" i="35"/>
  <c r="K40" i="35"/>
  <c r="L40" i="35"/>
  <c r="M40" i="35"/>
  <c r="N40" i="35"/>
  <c r="O40" i="35"/>
  <c r="P40" i="35"/>
  <c r="Q40" i="35"/>
  <c r="R40" i="35"/>
  <c r="S40" i="35"/>
  <c r="T40" i="35"/>
  <c r="U40" i="35"/>
  <c r="V40" i="35"/>
  <c r="W40" i="35"/>
  <c r="X40" i="35"/>
  <c r="Y40" i="35"/>
  <c r="Z40" i="35"/>
  <c r="AA40" i="35"/>
  <c r="AB40" i="35"/>
  <c r="AC40" i="35"/>
  <c r="AD40" i="35"/>
  <c r="AE40" i="35"/>
  <c r="AF40" i="35"/>
  <c r="AG40" i="35"/>
  <c r="AH40" i="35"/>
  <c r="AI40" i="35"/>
  <c r="AJ40" i="35"/>
  <c r="AK40" i="35"/>
  <c r="AL40" i="35"/>
  <c r="AM40" i="35"/>
  <c r="AN40" i="35"/>
  <c r="AO40" i="35"/>
  <c r="AP40" i="35"/>
  <c r="AQ40" i="35"/>
  <c r="AR40" i="35"/>
  <c r="AS40" i="35"/>
  <c r="AT40" i="35"/>
  <c r="AU40" i="35"/>
  <c r="AV40" i="35"/>
  <c r="AW40" i="35"/>
  <c r="AX40" i="35"/>
  <c r="AY40" i="35"/>
  <c r="AZ40" i="35"/>
  <c r="BA40" i="35"/>
  <c r="C41" i="35"/>
  <c r="D41" i="35"/>
  <c r="E41" i="35"/>
  <c r="F41" i="35"/>
  <c r="G41" i="35"/>
  <c r="H41" i="35"/>
  <c r="I41" i="35"/>
  <c r="J41" i="35"/>
  <c r="K41" i="35"/>
  <c r="L41" i="35"/>
  <c r="M41" i="35"/>
  <c r="N41" i="35"/>
  <c r="O41" i="35"/>
  <c r="P41" i="35"/>
  <c r="Q41" i="35"/>
  <c r="R41" i="35"/>
  <c r="S41" i="35"/>
  <c r="T41" i="35"/>
  <c r="U41" i="35"/>
  <c r="V41" i="35"/>
  <c r="W41" i="35"/>
  <c r="X41" i="35"/>
  <c r="Y41" i="35"/>
  <c r="Z41" i="35"/>
  <c r="AA41" i="35"/>
  <c r="AB41" i="35"/>
  <c r="AC41" i="35"/>
  <c r="AD41" i="35"/>
  <c r="AE41" i="35"/>
  <c r="AF41" i="35"/>
  <c r="AG41" i="35"/>
  <c r="AH41" i="35"/>
  <c r="AI41" i="35"/>
  <c r="AJ41" i="35"/>
  <c r="AK41" i="35"/>
  <c r="AL41" i="35"/>
  <c r="AM41" i="35"/>
  <c r="AN41" i="35"/>
  <c r="AO41" i="35"/>
  <c r="AP41" i="35"/>
  <c r="AQ41" i="35"/>
  <c r="AR41" i="35"/>
  <c r="AS41" i="35"/>
  <c r="AT41" i="35"/>
  <c r="AU41" i="35"/>
  <c r="AV41" i="35"/>
  <c r="AW41" i="35"/>
  <c r="AX41" i="35"/>
  <c r="AY41" i="35"/>
  <c r="AZ41" i="35"/>
  <c r="BA41" i="35"/>
  <c r="C42" i="35"/>
  <c r="D42" i="35"/>
  <c r="E42" i="35"/>
  <c r="F42" i="35"/>
  <c r="G42" i="35"/>
  <c r="H42" i="35"/>
  <c r="I42" i="35"/>
  <c r="J42" i="35"/>
  <c r="K42" i="35"/>
  <c r="L42" i="35"/>
  <c r="M42" i="35"/>
  <c r="N42" i="35"/>
  <c r="O42" i="35"/>
  <c r="P42" i="35"/>
  <c r="Q42" i="35"/>
  <c r="R42" i="35"/>
  <c r="S42" i="35"/>
  <c r="T42" i="35"/>
  <c r="U42" i="35"/>
  <c r="V42" i="35"/>
  <c r="W42" i="35"/>
  <c r="X42" i="35"/>
  <c r="Y42" i="35"/>
  <c r="Z42" i="35"/>
  <c r="AA42" i="35"/>
  <c r="AB42" i="35"/>
  <c r="AC42" i="35"/>
  <c r="AD42" i="35"/>
  <c r="AE42" i="35"/>
  <c r="AF42" i="35"/>
  <c r="AG42" i="35"/>
  <c r="AH42" i="35"/>
  <c r="AI42" i="35"/>
  <c r="AJ42" i="35"/>
  <c r="AK42" i="35"/>
  <c r="AL42" i="35"/>
  <c r="AM42" i="35"/>
  <c r="AN42" i="35"/>
  <c r="AO42" i="35"/>
  <c r="AP42" i="35"/>
  <c r="AQ42" i="35"/>
  <c r="AR42" i="35"/>
  <c r="AS42" i="35"/>
  <c r="AT42" i="35"/>
  <c r="AU42" i="35"/>
  <c r="AV42" i="35"/>
  <c r="AW42" i="35"/>
  <c r="AX42" i="35"/>
  <c r="AY42" i="35"/>
  <c r="AZ42" i="35"/>
  <c r="BA42" i="35"/>
  <c r="C43" i="35"/>
  <c r="D43" i="35"/>
  <c r="E43" i="35"/>
  <c r="F43" i="35"/>
  <c r="G43" i="35"/>
  <c r="H43" i="35"/>
  <c r="I43" i="35"/>
  <c r="J43" i="35"/>
  <c r="K43" i="35"/>
  <c r="L43" i="35"/>
  <c r="M43" i="35"/>
  <c r="N43" i="35"/>
  <c r="O43" i="35"/>
  <c r="P43" i="35"/>
  <c r="Q43" i="35"/>
  <c r="R43" i="35"/>
  <c r="S43" i="35"/>
  <c r="T43" i="35"/>
  <c r="U43" i="35"/>
  <c r="V43" i="35"/>
  <c r="W43" i="35"/>
  <c r="X43" i="35"/>
  <c r="Y43" i="35"/>
  <c r="Z43" i="35"/>
  <c r="AA43" i="35"/>
  <c r="AB43" i="35"/>
  <c r="AC43" i="35"/>
  <c r="AD43" i="35"/>
  <c r="AE43" i="35"/>
  <c r="AF43" i="35"/>
  <c r="AG43" i="35"/>
  <c r="AH43" i="35"/>
  <c r="AI43" i="35"/>
  <c r="AJ43" i="35"/>
  <c r="AK43" i="35"/>
  <c r="AL43" i="35"/>
  <c r="AM43" i="35"/>
  <c r="AN43" i="35"/>
  <c r="AO43" i="35"/>
  <c r="AP43" i="35"/>
  <c r="AQ43" i="35"/>
  <c r="AR43" i="35"/>
  <c r="AS43" i="35"/>
  <c r="AT43" i="35"/>
  <c r="AU43" i="35"/>
  <c r="AV43" i="35"/>
  <c r="AW43" i="35"/>
  <c r="AX43" i="35"/>
  <c r="AY43" i="35"/>
  <c r="AZ43" i="35"/>
  <c r="BA43" i="35"/>
  <c r="C44" i="35"/>
  <c r="D44" i="35"/>
  <c r="E44" i="35"/>
  <c r="F44" i="35"/>
  <c r="G44" i="35"/>
  <c r="H44" i="35"/>
  <c r="I44" i="35"/>
  <c r="J44" i="35"/>
  <c r="K44" i="35"/>
  <c r="L44" i="35"/>
  <c r="M44" i="35"/>
  <c r="N44" i="35"/>
  <c r="O44" i="35"/>
  <c r="P44" i="35"/>
  <c r="Q44" i="35"/>
  <c r="R44" i="35"/>
  <c r="S44" i="35"/>
  <c r="T44" i="35"/>
  <c r="U44" i="35"/>
  <c r="V44" i="35"/>
  <c r="W44" i="35"/>
  <c r="X44" i="35"/>
  <c r="Y44" i="35"/>
  <c r="Z44" i="35"/>
  <c r="AA44" i="35"/>
  <c r="AB44" i="35"/>
  <c r="AC44" i="35"/>
  <c r="AD44" i="35"/>
  <c r="AE44" i="35"/>
  <c r="AF44" i="35"/>
  <c r="AG44" i="35"/>
  <c r="AH44" i="35"/>
  <c r="AI44" i="35"/>
  <c r="AJ44" i="35"/>
  <c r="AK44" i="35"/>
  <c r="AL44" i="35"/>
  <c r="AM44" i="35"/>
  <c r="AN44" i="35"/>
  <c r="AO44" i="35"/>
  <c r="AP44" i="35"/>
  <c r="AQ44" i="35"/>
  <c r="AR44" i="35"/>
  <c r="AS44" i="35"/>
  <c r="AT44" i="35"/>
  <c r="AU44" i="35"/>
  <c r="AV44" i="35"/>
  <c r="AW44" i="35"/>
  <c r="AX44" i="35"/>
  <c r="AY44" i="35"/>
  <c r="AZ44" i="35"/>
  <c r="BA44" i="35"/>
  <c r="C45" i="35"/>
  <c r="D45" i="35"/>
  <c r="E45" i="35"/>
  <c r="F45" i="35"/>
  <c r="G45" i="35"/>
  <c r="H45" i="35"/>
  <c r="I45" i="35"/>
  <c r="J45" i="35"/>
  <c r="K45" i="35"/>
  <c r="L45" i="35"/>
  <c r="M45" i="35"/>
  <c r="N45" i="35"/>
  <c r="O45" i="35"/>
  <c r="P45" i="35"/>
  <c r="Q45" i="35"/>
  <c r="R45" i="35"/>
  <c r="S45" i="35"/>
  <c r="T45" i="35"/>
  <c r="U45" i="35"/>
  <c r="V45" i="35"/>
  <c r="W45" i="35"/>
  <c r="X45" i="35"/>
  <c r="Y45" i="35"/>
  <c r="Z45" i="35"/>
  <c r="AA45" i="35"/>
  <c r="AB45" i="35"/>
  <c r="AC45" i="35"/>
  <c r="AD45" i="35"/>
  <c r="AE45" i="35"/>
  <c r="AF45" i="35"/>
  <c r="AG45" i="35"/>
  <c r="AH45" i="35"/>
  <c r="AI45" i="35"/>
  <c r="AJ45" i="35"/>
  <c r="AK45" i="35"/>
  <c r="AL45" i="35"/>
  <c r="AM45" i="35"/>
  <c r="AN45" i="35"/>
  <c r="AO45" i="35"/>
  <c r="AP45" i="35"/>
  <c r="AQ45" i="35"/>
  <c r="AR45" i="35"/>
  <c r="AS45" i="35"/>
  <c r="AT45" i="35"/>
  <c r="AU45" i="35"/>
  <c r="AV45" i="35"/>
  <c r="AW45" i="35"/>
  <c r="AX45" i="35"/>
  <c r="AY45" i="35"/>
  <c r="AZ45" i="35"/>
  <c r="BA45" i="35"/>
  <c r="C46" i="35"/>
  <c r="D46" i="35"/>
  <c r="E46" i="35"/>
  <c r="F46" i="35"/>
  <c r="G46" i="35"/>
  <c r="H46" i="35"/>
  <c r="I46" i="35"/>
  <c r="J46" i="35"/>
  <c r="K46" i="35"/>
  <c r="L46" i="35"/>
  <c r="M46" i="35"/>
  <c r="N46" i="35"/>
  <c r="O46" i="35"/>
  <c r="P46" i="35"/>
  <c r="Q46" i="35"/>
  <c r="R46" i="35"/>
  <c r="S46" i="35"/>
  <c r="T46" i="35"/>
  <c r="U46" i="35"/>
  <c r="V46" i="35"/>
  <c r="W46" i="35"/>
  <c r="X46" i="35"/>
  <c r="Y46" i="35"/>
  <c r="Z46" i="35"/>
  <c r="AA46" i="35"/>
  <c r="AB46" i="35"/>
  <c r="AC46" i="35"/>
  <c r="AD46" i="35"/>
  <c r="AE46" i="35"/>
  <c r="AF46" i="35"/>
  <c r="AG46" i="35"/>
  <c r="AH46" i="35"/>
  <c r="AI46" i="35"/>
  <c r="AJ46" i="35"/>
  <c r="AK46" i="35"/>
  <c r="AL46" i="35"/>
  <c r="AM46" i="35"/>
  <c r="AN46" i="35"/>
  <c r="AO46" i="35"/>
  <c r="AP46" i="35"/>
  <c r="AQ46" i="35"/>
  <c r="AR46" i="35"/>
  <c r="AS46" i="35"/>
  <c r="AT46" i="35"/>
  <c r="AU46" i="35"/>
  <c r="AV46" i="35"/>
  <c r="AW46" i="35"/>
  <c r="AX46" i="35"/>
  <c r="AY46" i="35"/>
  <c r="AZ46" i="35"/>
  <c r="BA46" i="35"/>
  <c r="C47" i="35"/>
  <c r="D47" i="35"/>
  <c r="E47" i="35"/>
  <c r="F47" i="35"/>
  <c r="G47" i="35"/>
  <c r="H47" i="35"/>
  <c r="I47" i="35"/>
  <c r="J47" i="35"/>
  <c r="K47" i="35"/>
  <c r="L47" i="35"/>
  <c r="M47" i="35"/>
  <c r="N47" i="35"/>
  <c r="O47" i="35"/>
  <c r="P47" i="35"/>
  <c r="Q47" i="35"/>
  <c r="R47" i="35"/>
  <c r="S47" i="35"/>
  <c r="T47" i="35"/>
  <c r="U47" i="35"/>
  <c r="V47" i="35"/>
  <c r="W47" i="35"/>
  <c r="X47" i="35"/>
  <c r="Y47" i="35"/>
  <c r="Z47" i="35"/>
  <c r="AA47" i="35"/>
  <c r="AB47" i="35"/>
  <c r="AC47" i="35"/>
  <c r="AD47" i="35"/>
  <c r="AE47" i="35"/>
  <c r="AF47" i="35"/>
  <c r="AG47" i="35"/>
  <c r="AH47" i="35"/>
  <c r="AI47" i="35"/>
  <c r="AJ47" i="35"/>
  <c r="AK47" i="35"/>
  <c r="AL47" i="35"/>
  <c r="AM47" i="35"/>
  <c r="AN47" i="35"/>
  <c r="AO47" i="35"/>
  <c r="AP47" i="35"/>
  <c r="AQ47" i="35"/>
  <c r="AR47" i="35"/>
  <c r="AS47" i="35"/>
  <c r="AT47" i="35"/>
  <c r="AU47" i="35"/>
  <c r="AV47" i="35"/>
  <c r="AW47" i="35"/>
  <c r="AX47" i="35"/>
  <c r="AY47" i="35"/>
  <c r="AZ47" i="35"/>
  <c r="BA47" i="35"/>
  <c r="B4" i="35"/>
  <c r="B5" i="35"/>
  <c r="B6" i="35"/>
  <c r="B7" i="35"/>
  <c r="B8" i="35"/>
  <c r="B9" i="35"/>
  <c r="B10" i="35"/>
  <c r="B11" i="35"/>
  <c r="B12" i="35"/>
  <c r="B13" i="35"/>
  <c r="B14" i="35"/>
  <c r="B15" i="35"/>
  <c r="B16" i="35"/>
  <c r="B17" i="35"/>
  <c r="B18" i="35"/>
  <c r="B19" i="35"/>
  <c r="B20" i="35"/>
  <c r="B21" i="35"/>
  <c r="B22" i="35"/>
  <c r="B23" i="35"/>
  <c r="B24" i="35"/>
  <c r="B25" i="35"/>
  <c r="B26" i="35"/>
  <c r="B27" i="35"/>
  <c r="B28" i="35"/>
  <c r="B29" i="35"/>
  <c r="B30" i="35"/>
  <c r="B31" i="35"/>
  <c r="B32" i="35"/>
  <c r="B33" i="35"/>
  <c r="B34" i="35"/>
  <c r="B35" i="35"/>
  <c r="B36" i="35"/>
  <c r="B37" i="35"/>
  <c r="B38" i="35"/>
  <c r="B39" i="35"/>
  <c r="B40" i="35"/>
  <c r="B41" i="35"/>
  <c r="B42" i="35"/>
  <c r="B43" i="35"/>
  <c r="B44" i="35"/>
  <c r="B45" i="35"/>
  <c r="B46" i="35"/>
  <c r="B47" i="35"/>
  <c r="B3" i="35"/>
  <c r="B71" i="2"/>
  <c r="B77" i="2" s="1"/>
  <c r="A73" i="2"/>
  <c r="C73" i="2"/>
  <c r="A74" i="2"/>
  <c r="C74" i="2"/>
  <c r="A75" i="2"/>
  <c r="C75" i="2"/>
  <c r="A76" i="2"/>
  <c r="C76" i="2"/>
  <c r="A77" i="2"/>
  <c r="C77" i="2"/>
  <c r="A3" i="38" l="1"/>
  <c r="A3" i="43"/>
  <c r="A3" i="39"/>
  <c r="B76" i="2"/>
  <c r="D76" i="2" s="1"/>
  <c r="B75" i="2"/>
  <c r="D75" i="2" s="1"/>
  <c r="B74" i="2"/>
  <c r="D74" i="2" s="1"/>
  <c r="B73" i="2"/>
  <c r="D73" i="2" s="1"/>
  <c r="D77" i="2"/>
  <c r="C78" i="2" l="1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A96" i="2"/>
  <c r="A97" i="2"/>
  <c r="A98" i="2"/>
  <c r="A99" i="2"/>
  <c r="A100" i="2"/>
  <c r="A101" i="2"/>
  <c r="A102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B95" i="2" l="1"/>
  <c r="D95" i="2" s="1"/>
  <c r="B93" i="2"/>
  <c r="D93" i="2" s="1"/>
  <c r="B92" i="2"/>
  <c r="D92" i="2" s="1"/>
  <c r="B91" i="2"/>
  <c r="D91" i="2" s="1"/>
  <c r="B90" i="2"/>
  <c r="D90" i="2" s="1"/>
  <c r="B89" i="2"/>
  <c r="D89" i="2" s="1"/>
  <c r="B88" i="2"/>
  <c r="D88" i="2" s="1"/>
  <c r="B87" i="2"/>
  <c r="D87" i="2" s="1"/>
  <c r="B86" i="2"/>
  <c r="D86" i="2" s="1"/>
  <c r="B85" i="2"/>
  <c r="D85" i="2" s="1"/>
  <c r="B84" i="2"/>
  <c r="D84" i="2" s="1"/>
  <c r="B83" i="2"/>
  <c r="D83" i="2" s="1"/>
  <c r="B82" i="2"/>
  <c r="D82" i="2" s="1"/>
  <c r="B81" i="2"/>
  <c r="D81" i="2" s="1"/>
  <c r="B80" i="2"/>
  <c r="D80" i="2" s="1"/>
  <c r="B94" i="2"/>
  <c r="D94" i="2" s="1"/>
  <c r="B79" i="2"/>
  <c r="D79" i="2" s="1"/>
  <c r="B78" i="2"/>
  <c r="D78" i="2" s="1"/>
  <c r="B102" i="2"/>
  <c r="D102" i="2" s="1"/>
  <c r="B101" i="2"/>
  <c r="D101" i="2" s="1"/>
  <c r="B100" i="2"/>
  <c r="D100" i="2" s="1"/>
  <c r="B99" i="2"/>
  <c r="D99" i="2" s="1"/>
  <c r="B98" i="2"/>
  <c r="D98" i="2" s="1"/>
  <c r="B97" i="2"/>
  <c r="D97" i="2" s="1"/>
  <c r="B96" i="2"/>
  <c r="D96" i="2" s="1"/>
  <c r="A8" i="37" l="1"/>
  <c r="A22" i="37"/>
  <c r="A23" i="37"/>
  <c r="A10" i="37"/>
  <c r="A3" i="37"/>
  <c r="A25" i="37"/>
  <c r="A19" i="37"/>
  <c r="A21" i="37"/>
  <c r="A5" i="37"/>
  <c r="A6" i="37"/>
  <c r="A15" i="37"/>
  <c r="A14" i="37"/>
  <c r="A7" i="37"/>
  <c r="A18" i="37"/>
  <c r="A20" i="37"/>
  <c r="A12" i="37"/>
  <c r="A16" i="37"/>
  <c r="A24" i="37"/>
  <c r="A9" i="37"/>
  <c r="A11" i="37"/>
  <c r="A17" i="37"/>
  <c r="A26" i="37"/>
  <c r="A13" i="37"/>
  <c r="A4" i="3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B54E15-4C31-439D-845C-2B7BDF4D30EB}" keepAlive="1" name="Query - Brazil" description="Connection to the 'Brazil' query in the workbook." type="5" refreshedVersion="8" background="1" refreshOnLoad="1" saveData="1">
    <dbPr connection="Provider=Microsoft.Mashup.OleDb.1;Data Source=$Workbook$;Location=Brazil;Extended Properties=&quot;&quot;" command="SELECT * FROM [Brazil]"/>
  </connection>
  <connection id="2" xr16:uid="{9348D0BE-595C-4EC5-82AC-9B496CDB1230}" keepAlive="1" name="Query - cont list" description="Connection to the 'cont list' query in the workbook." type="5" refreshedVersion="8" background="1" saveData="1">
    <dbPr connection="Provider=Microsoft.Mashup.OleDb.1;Data Source=$Workbook$;Location=&quot;cont list&quot;;Extended Properties=&quot;&quot;" command="SELECT * FROM [cont list]"/>
  </connection>
  <connection id="3" xr16:uid="{9D50C63C-E2FF-4697-AAD0-3136BD683569}" keepAlive="1" name="Query - CORRA" description="Connection to the 'CORRA' query in the workbook." type="5" refreshedVersion="8" background="1" refreshOnLoad="1" saveData="1">
    <dbPr connection="Provider=Microsoft.Mashup.OleDb.1;Data Source=$Workbook$;Location=CORRA;Extended Properties=&quot;&quot;" command="SELECT * FROM [CORRA]"/>
  </connection>
  <connection id="4" xr16:uid="{405AEA5E-3A27-4741-8957-4DD3A35A11E3}" keepAlive="1" name="Query - ER PX" description="Connection to the 'ER PX' query in the workbook." type="5" refreshedVersion="8" background="1" refreshOnLoad="1" saveData="1">
    <dbPr connection="Provider=Microsoft.Mashup.OleDb.1;Data Source=$Workbook$;Location=&quot;ER PX&quot;;Extended Properties=&quot;&quot;" command="SELECT * FROM [ER PX]"/>
  </connection>
  <connection id="5" xr16:uid="{5C0D01D4-8CA2-49BC-923B-5910E73D36A3}" keepAlive="1" name="Query - FF PX" description="Connection to the 'FF PX' query in the workbook." type="5" refreshedVersion="8" background="1" refreshOnLoad="1" saveData="1">
    <dbPr connection="Provider=Microsoft.Mashup.OleDb.1;Data Source=$Workbook$;Location=&quot;FF PX&quot;;Extended Properties=&quot;&quot;" command="SELECT * FROM [FF PX]"/>
  </connection>
  <connection id="6" xr16:uid="{9F3C984A-CA27-492D-B06A-1D54E2F13933}" keepAlive="1" name="Query - SOFR3mo PX" description="Connection to the 'SOFR3mo PX' query in the workbook." type="5" refreshedVersion="8" background="1" refreshOnLoad="1" saveData="1">
    <dbPr connection="Provider=Microsoft.Mashup.OleDb.1;Data Source=$Workbook$;Location=&quot;SOFR3mo PX&quot;;Extended Properties=&quot;&quot;" command="SELECT * FROM [SOFR3mo PX]"/>
  </connection>
  <connection id="7" xr16:uid="{F86F2C7A-A01F-4FB3-AFB3-EC9FE9487313}" keepAlive="1" name="Query - SOFR3mo PX (2)" description="Connection to the 'SOFR3mo PX (2)' query in the workbook." type="5" refreshedVersion="8" background="1" saveData="1">
    <dbPr connection="Provider=Microsoft.Mashup.OleDb.1;Data Source=$Workbook$;Location=&quot;SOFR3mo PX (2)&quot;;Extended Properties=&quot;&quot;" command="SELECT * FROM [SOFR3mo PX (2)]"/>
  </connection>
  <connection id="8" xr16:uid="{F5420056-90A6-42DB-8CC5-B2704D143FAB}" keepAlive="1" name="Query - SOFR3mo PX (3)" description="Connection to the 'SOFR3mo PX (3)' query in the workbook." type="5" refreshedVersion="8" background="1" saveData="1">
    <dbPr connection="Provider=Microsoft.Mashup.OleDb.1;Data Source=$Workbook$;Location=&quot;SOFR3mo PX (3)&quot;;Extended Properties=&quot;&quot;" command="SELECT * FROM [SOFR3mo PX (3)]"/>
  </connection>
  <connection id="9" xr16:uid="{DC679439-2978-4B78-A920-53A51D53EC5F}" keepAlive="1" name="Query - SONIA PX" description="Connection to the 'SONIA PX' query in the workbook." type="5" refreshedVersion="8" background="1" refreshOnLoad="1" saveData="1">
    <dbPr connection="Provider=Microsoft.Mashup.OleDb.1;Data Source=$Workbook$;Location=&quot;SONIA PX&quot;;Extended Properties=&quot;&quot;" command="SELECT * FROM [SONIA PX]"/>
  </connection>
  <connection id="10" xr16:uid="{3CA9A940-7666-43E5-87B9-D2645EED8FE3}" keepAlive="1" name="Query - treasuries" description="Connection to the 'treasuries' query in the workbook." type="5" refreshedVersion="8" background="1" refreshOnLoad="1" saveData="1">
    <dbPr connection="Provider=Microsoft.Mashup.OleDb.1;Data Source=$Workbook$;Location=treasuries;Extended Properties=&quot;&quot;" command="SELECT * FROM [treasuries]"/>
  </connection>
  <connection id="11" xr16:uid="{883779AA-C34B-452F-BC65-04805D03402F}" name="WorksheetConnection_OI!$Y$5:$AE$23" type="102" refreshedVersion="8" minRefreshableVersion="5">
    <extLst>
      <ext xmlns:x15="http://schemas.microsoft.com/office/spreadsheetml/2010/11/main" uri="{DE250136-89BD-433C-8126-D09CA5730AF9}">
        <x15:connection id="Range">
          <x15:rangePr sourceName="_xlcn.WorksheetConnection_OIY5AE2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<sst xmlns="http://schemas.openxmlformats.org/spreadsheetml/2006/main" count="18317" uniqueCount="7833">
  <si>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</si>
  <si>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</si>
  <si>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</si>
  <si>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</si>
  <si>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</si>
  <si>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</si>
  <si>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</si>
  <si>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</si>
  <si>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</si>
  <si>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</si>
  <si>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</si>
  <si>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</si>
  <si>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</si>
  <si>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</si>
  <si>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</si>
  <si>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</si>
  <si>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</si>
  <si>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</si>
  <si>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</si>
  <si>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</si>
  <si>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</si>
  <si>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</si>
  <si>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</si>
  <si>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</si>
  <si>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</si>
  <si>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</si>
  <si>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</si>
  <si>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</si>
  <si>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</si>
  <si>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</si>
  <si>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</si>
  <si>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</si>
  <si>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</si>
  <si>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</si>
  <si>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</si>
  <si>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</si>
  <si>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</si>
  <si>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</si>
  <si>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</si>
  <si>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</si>
  <si>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</si>
  <si>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</si>
  <si>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</si>
  <si>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</si>
  <si>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</si>
  <si>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</si>
  <si>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</si>
  <si>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</si>
  <si>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</si>
  <si>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</si>
  <si>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</si>
  <si>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</si>
  <si>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</si>
  <si>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</si>
  <si>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</si>
  <si>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</si>
  <si>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</si>
  <si>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</si>
  <si>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</si>
  <si>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</si>
  <si>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</si>
  <si>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</si>
  <si>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</si>
  <si>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</si>
  <si>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</si>
  <si>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</si>
  <si>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</si>
  <si>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</si>
  <si>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</si>
  <si>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</si>
  <si>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</si>
  <si>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</si>
  <si>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</si>
  <si>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</si>
  <si>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</si>
  <si>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</si>
  <si>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</si>
  <si>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</si>
  <si>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</si>
  <si>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</si>
  <si>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</si>
  <si>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</si>
  <si>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</si>
  <si>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</si>
  <si>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</si>
  <si>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</si>
  <si>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</si>
  <si>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</si>
  <si>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</si>
  <si>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</si>
  <si>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</si>
  <si>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</si>
  <si>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</si>
  <si>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</si>
  <si>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</si>
  <si>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</si>
  <si>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</si>
  <si>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</si>
  <si>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</si>
  <si>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</si>
  <si>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</si>
  <si>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</si>
  <si>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</si>
  <si>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</si>
  <si>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</si>
  <si>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</si>
  <si>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</si>
  <si>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</si>
  <si>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</si>
  <si>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</si>
  <si>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</si>
  <si>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</si>
  <si>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</si>
  <si>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</si>
  <si>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</si>
  <si>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</si>
  <si>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</si>
  <si>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</si>
  <si>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</si>
  <si>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</si>
  <si>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</si>
  <si>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Dates</t>
  </si>
  <si>
    <t>SFR1 Comdty</t>
  </si>
  <si>
    <t>SFR2 Comdty</t>
  </si>
  <si>
    <t>SFR3 Comdty</t>
  </si>
  <si>
    <t>SFR4 Comdty</t>
  </si>
  <si>
    <t>SFR5 Comdty</t>
  </si>
  <si>
    <t>SFR6 Comdty</t>
  </si>
  <si>
    <t>SFR7 Comdty</t>
  </si>
  <si>
    <t>SFR8 Comdty</t>
  </si>
  <si>
    <t>SFR9 Comdty</t>
  </si>
  <si>
    <t>SFR10 Comdty</t>
  </si>
  <si>
    <t>SFR11 Comdty</t>
  </si>
  <si>
    <t>SFR12 Comdty</t>
  </si>
  <si>
    <t>SFR13 Comdty</t>
  </si>
  <si>
    <t>SFR14 Comdty</t>
  </si>
  <si>
    <t>SFR15 Comdty</t>
  </si>
  <si>
    <t>SFR16 Comdty</t>
  </si>
  <si>
    <t>SFR17 Comdty</t>
  </si>
  <si>
    <t>SFR18 Comdty</t>
  </si>
  <si>
    <t>SFR19 Comdty</t>
  </si>
  <si>
    <t>SFR20 Comdty</t>
  </si>
  <si>
    <t>SFR21 Comdty</t>
  </si>
  <si>
    <t>SFR22 Comdty</t>
  </si>
  <si>
    <t>SFR23 Comdty</t>
  </si>
  <si>
    <t>SFR24 Comdty</t>
  </si>
  <si>
    <t>SFR25 Comdty</t>
  </si>
  <si>
    <t>SFR26 Comdty</t>
  </si>
  <si>
    <t>SFR27 Comdty</t>
  </si>
  <si>
    <t>SFR28 Comdty</t>
  </si>
  <si>
    <t>SFR29 Comdty</t>
  </si>
  <si>
    <t>SFR30 Comdty</t>
  </si>
  <si>
    <t>SFR31 Comdty</t>
  </si>
  <si>
    <t>SFR32 Comdty</t>
  </si>
  <si>
    <t>ER1 Comdty</t>
  </si>
  <si>
    <t>ER2 Comdty</t>
  </si>
  <si>
    <t>ER3 Comdty</t>
  </si>
  <si>
    <t>ER4 Comdty</t>
  </si>
  <si>
    <t>ER5 Comdty</t>
  </si>
  <si>
    <t>ER6 Comdty</t>
  </si>
  <si>
    <t>ER7 Comdty</t>
  </si>
  <si>
    <t>ER8 Comdty</t>
  </si>
  <si>
    <t>ER9 Comdty</t>
  </si>
  <si>
    <t>ER10 Comdty</t>
  </si>
  <si>
    <t>ER11 Comdty</t>
  </si>
  <si>
    <t>ER12 Comdty</t>
  </si>
  <si>
    <t>ER13 Comdty</t>
  </si>
  <si>
    <t>ER14 Comdty</t>
  </si>
  <si>
    <t>ER15 Comdty</t>
  </si>
  <si>
    <t>ER16 Comdty</t>
  </si>
  <si>
    <t>ER17 Comdty</t>
  </si>
  <si>
    <t>ER18 Comdty</t>
  </si>
  <si>
    <t>ER19 Comdty</t>
  </si>
  <si>
    <t>ER20 Comdty</t>
  </si>
  <si>
    <t>ER21 Comdty</t>
  </si>
  <si>
    <t>ER22 Comdty</t>
  </si>
  <si>
    <t>ER23 Comdty</t>
  </si>
  <si>
    <t>ER24 Comdty</t>
  </si>
  <si>
    <t>FF1 Comdty</t>
  </si>
  <si>
    <t>FF2 Comdty</t>
  </si>
  <si>
    <t>FF3 Comdty</t>
  </si>
  <si>
    <t>FF4 Comdty</t>
  </si>
  <si>
    <t>FF5 Comdty</t>
  </si>
  <si>
    <t>FF6 Comdty</t>
  </si>
  <si>
    <t>FF7 Comdty</t>
  </si>
  <si>
    <t>FF8 Comdty</t>
  </si>
  <si>
    <t>FF9 Comdty</t>
  </si>
  <si>
    <t>FF10 Comdty</t>
  </si>
  <si>
    <t>FF11 Comdty</t>
  </si>
  <si>
    <t>FF12 Comdty</t>
  </si>
  <si>
    <t>FF13 Comdty</t>
  </si>
  <si>
    <t>FF14 Comdty</t>
  </si>
  <si>
    <t>FF15 Comdty</t>
  </si>
  <si>
    <t>FF16 Comdty</t>
  </si>
  <si>
    <t>FF17 Comdty</t>
  </si>
  <si>
    <t>FF18 Comdty</t>
  </si>
  <si>
    <t>FF19 Comdty</t>
  </si>
  <si>
    <t>FF20 Comdty</t>
  </si>
  <si>
    <t>FF21 Comdty</t>
  </si>
  <si>
    <t>FF22 Comdty</t>
  </si>
  <si>
    <t>FF23 Comdty</t>
  </si>
  <si>
    <t>FF24 Comdty</t>
  </si>
  <si>
    <t>FF25 Comdty</t>
  </si>
  <si>
    <t>FF26 Comdty</t>
  </si>
  <si>
    <t>FF27 Comdty</t>
  </si>
  <si>
    <t>FF28 Comdty</t>
  </si>
  <si>
    <t>FF29 Comdty</t>
  </si>
  <si>
    <t>FF30 Comdty</t>
  </si>
  <si>
    <t>FF31 Comdty</t>
  </si>
  <si>
    <t>FF32 Comdty</t>
  </si>
  <si>
    <t>FF33 Comdty</t>
  </si>
  <si>
    <t>FF34 Comdty</t>
  </si>
  <si>
    <t>FF35 Comdty</t>
  </si>
  <si>
    <t>FF36 Comdty</t>
  </si>
  <si>
    <t>SFI1 Comdty</t>
  </si>
  <si>
    <t>SFI2 Comdty</t>
  </si>
  <si>
    <t>SFI3 Comdty</t>
  </si>
  <si>
    <t>SFI4 Comdty</t>
  </si>
  <si>
    <t>SFI5 Comdty</t>
  </si>
  <si>
    <t>SFI6 Comdty</t>
  </si>
  <si>
    <t>SFI7 Comdty</t>
  </si>
  <si>
    <t>SFI8 Comdty</t>
  </si>
  <si>
    <t>SFI9 Comdty</t>
  </si>
  <si>
    <t>SFI10 Comdty</t>
  </si>
  <si>
    <t>SFI11 Comdty</t>
  </si>
  <si>
    <t>SFI12 Comdty</t>
  </si>
  <si>
    <t>SFI13 Comdty</t>
  </si>
  <si>
    <t>SFI14 Comdty</t>
  </si>
  <si>
    <t>SFI15 Comdty</t>
  </si>
  <si>
    <t>SFI16 Comdty</t>
  </si>
  <si>
    <t>SFI17 Comdty</t>
  </si>
  <si>
    <t>SFI18 Comdty</t>
  </si>
  <si>
    <t>SFI19 Comdty</t>
  </si>
  <si>
    <t>SFI20 Comdty</t>
  </si>
  <si>
    <t>SFI21 Comdty</t>
  </si>
  <si>
    <t>SFI22 Comdty</t>
  </si>
  <si>
    <t>SFI23 Comdty</t>
  </si>
  <si>
    <t>SFI24 Comdty</t>
  </si>
  <si>
    <t>today</t>
  </si>
  <si>
    <t>AVERAGE</t>
  </si>
  <si>
    <t xml:space="preserve">delta  % </t>
  </si>
  <si>
    <t>US 2 YEAR TREASURY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</si>
  <si>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</si>
  <si>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</si>
  <si>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</si>
  <si>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</si>
  <si>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</si>
  <si>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</si>
  <si>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</si>
  <si>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</si>
  <si>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</si>
  <si>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</si>
  <si>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</si>
  <si>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</si>
  <si>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</si>
  <si>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</si>
  <si>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</si>
  <si>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</si>
  <si>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</si>
  <si>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</si>
  <si>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</si>
  <si>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</si>
  <si>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</si>
  <si>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</si>
  <si>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</si>
  <si>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</si>
  <si>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</si>
  <si>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</si>
  <si>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</si>
  <si>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</si>
  <si>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</si>
  <si>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</si>
  <si>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</si>
  <si>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</si>
  <si>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</si>
  <si>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</si>
  <si>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</si>
  <si>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</si>
  <si>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</si>
  <si>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</si>
  <si>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</si>
  <si>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</si>
  <si>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</si>
  <si>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</si>
  <si>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</si>
  <si>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</si>
  <si>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</si>
  <si>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</si>
  <si>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</si>
  <si>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</si>
  <si>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</si>
  <si>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</si>
  <si>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</si>
  <si>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</si>
  <si>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</si>
  <si>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</si>
  <si>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</si>
  <si>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</si>
  <si>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</si>
  <si>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</si>
  <si>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</si>
  <si>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</si>
  <si>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</si>
  <si>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</si>
  <si>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</si>
  <si>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</si>
  <si>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</si>
  <si>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</si>
  <si>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</si>
  <si>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</si>
  <si>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</si>
  <si>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</si>
  <si>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</si>
  <si>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</si>
  <si>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</si>
  <si>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</si>
  <si>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</si>
  <si>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</si>
  <si>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</si>
  <si>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</si>
  <si>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</si>
  <si>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</si>
  <si>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</si>
  <si>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</si>
  <si>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</si>
  <si>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</si>
  <si>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</si>
  <si>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</si>
  <si>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</si>
  <si>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</si>
  <si>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</si>
  <si>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</si>
  <si>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</si>
  <si>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</si>
  <si>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</si>
  <si>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</si>
  <si>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</si>
  <si>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</si>
  <si>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</si>
  <si>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</si>
  <si>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</si>
  <si>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</si>
  <si>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</si>
  <si>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</si>
  <si>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</si>
  <si>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</si>
  <si>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</si>
  <si>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</si>
  <si>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</si>
  <si>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</si>
  <si>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</si>
  <si>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</si>
  <si>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</si>
  <si>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</si>
  <si>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</si>
  <si>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</si>
  <si>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</si>
  <si>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</si>
  <si>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</si>
  <si>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</si>
  <si>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</si>
  <si>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</si>
  <si>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</si>
  <si>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</si>
  <si>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</si>
  <si>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</si>
  <si>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</si>
  <si>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</si>
  <si>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</si>
  <si>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</si>
  <si>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</si>
  <si>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</si>
  <si>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</si>
  <si>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</si>
  <si>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</si>
  <si>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</si>
  <si>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</si>
  <si>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</si>
  <si>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</si>
  <si>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</si>
  <si>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</si>
  <si>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</si>
  <si>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</si>
  <si>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</si>
  <si>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</si>
  <si>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</si>
  <si>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</si>
  <si>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</si>
  <si>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</si>
  <si>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</si>
  <si>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</si>
  <si>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</si>
  <si>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</si>
  <si>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</si>
  <si>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</si>
  <si>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</si>
  <si>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</si>
  <si>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</si>
  <si>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</si>
  <si>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</si>
  <si>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</si>
  <si>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</si>
  <si>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</si>
  <si>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</si>
  <si>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</si>
  <si>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</si>
  <si>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</si>
  <si>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</si>
  <si>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</si>
  <si>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</si>
  <si>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</si>
  <si>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</si>
  <si>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</si>
  <si>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</si>
  <si>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</si>
  <si>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</si>
  <si>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</si>
  <si>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</si>
  <si>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</si>
  <si>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</si>
  <si>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</si>
  <si>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</si>
  <si>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</si>
  <si>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</si>
  <si>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</si>
  <si>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</si>
  <si>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</si>
  <si>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</si>
  <si>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</si>
  <si>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</si>
  <si>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</si>
  <si>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</si>
  <si>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</si>
  <si>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</si>
  <si>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</si>
  <si>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</si>
  <si>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</si>
  <si>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</si>
  <si>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</si>
  <si>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</si>
  <si>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</si>
  <si>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</si>
  <si>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</si>
  <si>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</si>
  <si>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</si>
  <si>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</si>
  <si>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</si>
  <si>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</si>
  <si>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</si>
  <si>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</si>
  <si>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</si>
  <si>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</si>
  <si>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</si>
  <si>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</si>
  <si>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</si>
  <si>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</si>
  <si>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</si>
  <si>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</si>
  <si>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</si>
  <si>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</si>
  <si>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</si>
  <si>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</si>
  <si>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</si>
  <si>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</si>
  <si>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</si>
  <si>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</si>
  <si>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</si>
  <si>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</si>
  <si>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</si>
  <si>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</si>
  <si>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</si>
  <si>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</si>
  <si>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</si>
  <si>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</si>
  <si>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</si>
  <si>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</si>
  <si>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</si>
  <si>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</si>
  <si>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</si>
  <si>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</si>
  <si>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</si>
  <si>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</si>
  <si>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</si>
  <si>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</si>
  <si>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</si>
  <si>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</si>
  <si>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</si>
  <si>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</si>
  <si>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</si>
  <si>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</si>
  <si>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</si>
  <si>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</si>
  <si>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</si>
  <si>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</si>
  <si>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</si>
  <si>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</si>
  <si>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</si>
  <si>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</si>
  <si>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</si>
  <si>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</si>
  <si>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</si>
  <si>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</si>
  <si>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</si>
  <si>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</si>
  <si>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</si>
  <si>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</si>
  <si>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</si>
  <si>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</si>
  <si>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</si>
  <si>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</si>
  <si>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</si>
  <si>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</si>
  <si>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</si>
  <si>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</si>
  <si>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</si>
  <si>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</si>
  <si>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</si>
  <si>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</si>
  <si>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</si>
  <si>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</si>
  <si>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</si>
  <si>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</si>
  <si>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</si>
  <si>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</si>
  <si>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</si>
  <si>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</si>
  <si>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</si>
  <si>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</si>
  <si>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</si>
  <si>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</si>
  <si>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</si>
  <si>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</si>
  <si>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</si>
  <si>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</si>
  <si>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</si>
  <si>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</si>
  <si>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</si>
  <si>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</si>
  <si>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</si>
  <si>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</si>
  <si>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</si>
  <si>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</si>
  <si>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</si>
  <si>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</si>
  <si>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</si>
  <si>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</si>
  <si>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</si>
  <si>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</si>
  <si>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</si>
  <si>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</si>
  <si>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</si>
  <si>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</si>
  <si>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</si>
  <si>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</si>
  <si>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</si>
  <si>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</si>
  <si>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</si>
  <si>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</si>
  <si>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</si>
  <si>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</si>
  <si>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</si>
  <si>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</si>
  <si>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</si>
  <si>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</si>
  <si>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</si>
  <si>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</si>
  <si>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</si>
  <si>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</si>
  <si>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</si>
  <si>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</si>
  <si>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</si>
  <si>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</si>
  <si>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</si>
  <si>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</si>
  <si>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</si>
  <si>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</si>
  <si>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</si>
  <si>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</si>
  <si>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</si>
  <si>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</si>
  <si>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</si>
  <si>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</si>
  <si>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</si>
  <si>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</si>
  <si>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</si>
  <si>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</si>
  <si>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</si>
  <si>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</si>
  <si>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</si>
  <si>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</si>
  <si>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</si>
  <si>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</si>
  <si>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</si>
  <si>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</si>
  <si>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</si>
  <si>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</si>
  <si>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</si>
  <si>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</si>
  <si>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</si>
  <si>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</si>
  <si>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</si>
  <si>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</si>
  <si>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</si>
  <si>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</si>
  <si>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</si>
  <si>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</si>
  <si>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</si>
  <si>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</si>
  <si>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</si>
  <si>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</si>
  <si>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</si>
  <si>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</si>
  <si>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</si>
  <si>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</si>
  <si>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</si>
  <si>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</si>
  <si>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</si>
  <si>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</si>
  <si>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</si>
  <si>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</si>
  <si>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</si>
  <si>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</si>
  <si>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</si>
  <si>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</si>
  <si>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</si>
  <si>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</si>
  <si>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</si>
  <si>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</si>
  <si>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</si>
  <si>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</si>
  <si>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</si>
  <si>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</si>
  <si>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</si>
  <si>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</si>
  <si>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</si>
  <si>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</si>
  <si>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</si>
  <si>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</si>
  <si>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</si>
  <si>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</si>
  <si>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</si>
  <si>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</si>
  <si>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</si>
  <si>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</si>
  <si>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</si>
  <si>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</si>
  <si>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</si>
  <si>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</si>
  <si>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</si>
  <si>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</si>
  <si>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</si>
  <si>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</si>
  <si>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</si>
  <si>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</si>
  <si>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</si>
  <si>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</si>
  <si>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</si>
  <si>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</si>
  <si>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</si>
  <si>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</si>
  <si>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</si>
  <si>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</si>
  <si>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</si>
  <si>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</si>
  <si>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</si>
  <si>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</si>
  <si>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</si>
  <si>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</si>
  <si>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</si>
  <si>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</si>
  <si>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</si>
  <si>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</si>
  <si>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</si>
  <si>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</si>
  <si>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</si>
  <si>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</si>
  <si>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</si>
  <si>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</si>
  <si>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</si>
  <si>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</si>
  <si>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</si>
  <si>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</si>
  <si>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</si>
  <si>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</si>
  <si>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</si>
  <si>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</si>
  <si>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</si>
  <si>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</si>
  <si>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</si>
  <si>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</si>
  <si>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</si>
  <si>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</si>
  <si>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</si>
  <si>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</si>
  <si>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</si>
  <si>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</si>
  <si>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</si>
  <si>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</si>
  <si>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</si>
  <si>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</si>
  <si>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</si>
  <si>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</si>
  <si>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</si>
  <si>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</si>
  <si>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</si>
  <si>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</si>
  <si>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</si>
  <si>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</si>
  <si>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</si>
  <si>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</si>
  <si>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</si>
  <si>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</si>
  <si>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</si>
  <si>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</si>
  <si>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</si>
  <si>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</si>
  <si>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</si>
  <si>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</si>
  <si>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</si>
  <si>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</si>
  <si>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</si>
  <si>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</si>
  <si>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</si>
  <si>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</si>
  <si>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</si>
  <si>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</si>
  <si>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</si>
  <si>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</si>
  <si>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</si>
  <si>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</si>
  <si>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</si>
  <si>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</si>
  <si>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</si>
  <si>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</si>
  <si>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</si>
  <si>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</si>
  <si>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</si>
  <si>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</si>
  <si>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</si>
  <si>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</si>
  <si>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</si>
  <si>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</si>
  <si>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</si>
  <si>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</si>
  <si>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</si>
  <si>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</si>
  <si>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</si>
  <si>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</si>
  <si>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</si>
  <si>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</si>
  <si>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</si>
  <si>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</si>
  <si>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</si>
  <si>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</si>
  <si>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</si>
  <si>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</si>
  <si>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</si>
  <si>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</si>
  <si>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</si>
  <si>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</si>
  <si>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</si>
  <si>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</si>
  <si>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</si>
  <si>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</si>
  <si>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</si>
  <si>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</si>
  <si>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</si>
  <si>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</si>
  <si>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</si>
  <si>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</si>
  <si>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</si>
  <si>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</si>
  <si>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</si>
  <si>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</si>
  <si>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</si>
  <si>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</si>
  <si>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</si>
  <si>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</si>
  <si>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</si>
  <si>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</si>
  <si>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</si>
  <si>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</si>
  <si>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</si>
  <si>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</si>
  <si>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</si>
  <si>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</si>
  <si>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</si>
  <si>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</si>
  <si>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</si>
  <si>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</si>
  <si>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</si>
  <si>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</si>
  <si>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</si>
  <si>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</si>
  <si>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</si>
  <si>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</si>
  <si>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</si>
  <si>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</si>
  <si>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</si>
  <si>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</si>
  <si>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</si>
  <si>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</si>
  <si>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</si>
  <si>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</si>
  <si>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</si>
  <si>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</si>
  <si>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</si>
  <si>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</si>
  <si>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</si>
  <si>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</si>
  <si>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</si>
  <si>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</si>
  <si>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</si>
  <si>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</si>
  <si>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</si>
  <si>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</si>
  <si>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</si>
  <si>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</si>
  <si>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</si>
  <si>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</si>
  <si>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</si>
  <si>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</si>
  <si>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</si>
  <si>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</si>
  <si>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</si>
  <si>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</si>
  <si>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</si>
  <si>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</si>
  <si>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</si>
  <si>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</si>
  <si>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</si>
  <si>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</si>
  <si>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</si>
  <si>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</si>
  <si>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</si>
  <si>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</si>
  <si>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</si>
  <si>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</si>
  <si>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</si>
  <si>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</si>
  <si>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</si>
  <si>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</si>
  <si>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</si>
  <si>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</si>
  <si>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</si>
  <si>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</si>
  <si>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</si>
  <si>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</si>
  <si>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</si>
  <si>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</si>
  <si>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</si>
  <si>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</si>
  <si>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</si>
  <si>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</si>
  <si>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</si>
  <si>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</si>
  <si>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</si>
  <si>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</si>
  <si>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</si>
  <si>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</si>
  <si>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</si>
  <si>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</si>
  <si>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</si>
  <si>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</si>
  <si>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</si>
  <si>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</si>
  <si>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</si>
  <si>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</si>
  <si>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</si>
  <si>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</si>
  <si>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</si>
  <si>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</si>
  <si>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</si>
  <si>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</si>
  <si>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</si>
  <si>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</si>
  <si>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</si>
  <si>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</si>
  <si>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</si>
  <si>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</si>
  <si>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</si>
  <si>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</si>
  <si>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</si>
  <si>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</si>
  <si>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</si>
  <si>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</si>
  <si>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</si>
  <si>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</si>
  <si>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</si>
  <si>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</si>
  <si>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</si>
  <si>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</si>
  <si>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</si>
  <si>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</si>
  <si>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</si>
  <si>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</si>
  <si>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</si>
  <si>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</si>
  <si>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</si>
  <si>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</si>
  <si>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</si>
  <si>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</si>
  <si>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</si>
  <si>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</si>
  <si>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</si>
  <si>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</si>
  <si>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</si>
  <si>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</si>
  <si>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</si>
  <si>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</si>
  <si>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</si>
  <si>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</si>
  <si>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</si>
  <si>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</si>
  <si>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</si>
  <si>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</si>
  <si>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</si>
  <si>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</si>
  <si>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</si>
  <si>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</si>
  <si>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</si>
  <si>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</si>
  <si>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</si>
  <si>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</si>
  <si>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</si>
  <si>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</si>
  <si>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</si>
  <si>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</si>
  <si>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</si>
  <si>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</si>
  <si>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</si>
  <si>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</si>
  <si>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</si>
  <si>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</si>
  <si>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</si>
  <si>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</si>
  <si>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</si>
  <si>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</si>
  <si>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</si>
  <si>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</si>
  <si>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</si>
  <si>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</si>
  <si>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</si>
  <si>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</si>
  <si>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</si>
  <si>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</si>
  <si>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</si>
  <si>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</si>
  <si>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</si>
  <si>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</si>
  <si>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</si>
  <si>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</si>
  <si>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</si>
  <si>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</si>
  <si>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</si>
  <si>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</si>
  <si>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</si>
  <si>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</si>
  <si>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</si>
  <si>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</si>
  <si>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</si>
  <si>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</si>
  <si>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</si>
  <si>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</si>
  <si>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</si>
  <si>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</si>
  <si>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</si>
  <si>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</si>
  <si>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</si>
  <si>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</si>
  <si>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</si>
  <si>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</si>
  <si>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</si>
  <si>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</si>
  <si>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</si>
  <si>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</si>
  <si>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</si>
  <si>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</si>
  <si>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</si>
  <si>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</si>
  <si>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</si>
  <si>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</si>
  <si>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</si>
  <si>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</si>
  <si>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</si>
  <si>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</si>
  <si>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</si>
  <si>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</si>
  <si>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</si>
  <si>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</si>
  <si>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</si>
  <si>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</si>
  <si>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</si>
  <si>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</si>
  <si>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</si>
  <si>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</si>
  <si>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</si>
  <si>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</si>
  <si>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</si>
  <si>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</si>
  <si>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</si>
  <si>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</si>
  <si>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</si>
  <si>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</si>
  <si>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</si>
  <si>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</si>
  <si>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</si>
  <si>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</si>
  <si>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</si>
  <si>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</si>
  <si>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</si>
  <si>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</si>
  <si>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</si>
  <si>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</si>
  <si>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</si>
  <si>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</si>
  <si>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</si>
  <si>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</si>
  <si>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</si>
  <si>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</si>
  <si>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</si>
  <si>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</si>
  <si>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</si>
  <si>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</si>
  <si>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</si>
  <si>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</si>
  <si>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</si>
  <si>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</si>
  <si>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</si>
  <si>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</si>
  <si>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</si>
  <si>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</si>
  <si>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</si>
  <si>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</si>
  <si>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</si>
  <si>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</si>
  <si>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</si>
  <si>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</si>
  <si>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</si>
  <si>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</si>
  <si>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</si>
  <si>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</si>
  <si>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</si>
  <si>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</si>
  <si>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</si>
  <si>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</si>
  <si>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</si>
  <si>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</si>
  <si>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</si>
  <si>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</si>
  <si>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</si>
  <si>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</si>
  <si>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</si>
  <si>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</si>
  <si>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</si>
  <si>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</si>
  <si>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</si>
  <si>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</si>
  <si>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</si>
  <si>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</si>
  <si>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</si>
  <si>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</si>
  <si>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</si>
  <si>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</si>
  <si>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</si>
  <si>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</si>
  <si>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</si>
  <si>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</si>
  <si>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</si>
  <si>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</si>
  <si>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</si>
  <si>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</si>
  <si>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</si>
  <si>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</si>
  <si>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</si>
  <si>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</si>
  <si>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</si>
  <si>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</si>
  <si>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</si>
  <si>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</si>
  <si>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</si>
  <si>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</si>
  <si>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</si>
  <si>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</si>
  <si>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</si>
  <si>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</si>
  <si>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</si>
  <si>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</si>
  <si>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</si>
  <si>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</si>
  <si>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</si>
  <si>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</si>
  <si>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</si>
  <si>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</si>
  <si>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</si>
  <si>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</si>
  <si>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</si>
  <si>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</si>
  <si>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</si>
  <si>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</si>
  <si>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</si>
  <si>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</si>
  <si>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</si>
  <si>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</si>
  <si>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</si>
  <si>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</si>
  <si>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</si>
  <si>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</si>
  <si>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</si>
  <si>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</si>
  <si>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</si>
  <si>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</si>
  <si>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</si>
  <si>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</si>
  <si>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</si>
  <si>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</si>
  <si>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</si>
  <si>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</si>
  <si>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</si>
  <si>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</si>
  <si>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</si>
  <si>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</si>
  <si>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</si>
  <si>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</si>
  <si>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</si>
  <si>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</si>
  <si>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</si>
  <si>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</si>
  <si>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</si>
  <si>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</si>
  <si>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</si>
  <si>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</si>
  <si>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</si>
  <si>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</si>
  <si>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</si>
  <si>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</si>
  <si>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</si>
  <si>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</si>
  <si>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</si>
  <si>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</si>
  <si>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</si>
  <si>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</si>
  <si>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</si>
  <si>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</si>
  <si>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</si>
  <si>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</si>
  <si>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</si>
  <si>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</si>
  <si>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</si>
  <si>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</si>
  <si>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</si>
  <si>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</si>
  <si>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</si>
  <si>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</si>
  <si>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</si>
  <si>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</si>
  <si>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</si>
  <si>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</si>
  <si>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</si>
  <si>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</si>
  <si>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</si>
  <si>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</si>
  <si>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</si>
  <si>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</si>
  <si>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</si>
  <si>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</si>
  <si>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</si>
  <si>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</si>
  <si>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</si>
  <si>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</si>
  <si>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</si>
  <si>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</si>
  <si>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</si>
  <si>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</si>
  <si>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</si>
  <si>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</si>
  <si>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</si>
  <si>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</si>
  <si>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</si>
  <si>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</si>
  <si>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</si>
  <si>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</si>
  <si>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</si>
  <si>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</si>
  <si>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</si>
  <si>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</si>
  <si>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</si>
  <si>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</si>
  <si>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</si>
  <si>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</si>
  <si>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</si>
  <si>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</si>
  <si>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</si>
  <si>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</si>
  <si>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</si>
  <si>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</si>
  <si>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</si>
  <si>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</si>
  <si>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</si>
  <si>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</si>
  <si>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</si>
  <si>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</si>
  <si>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</si>
  <si>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</si>
  <si>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</si>
  <si>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</si>
  <si>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</si>
  <si>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</si>
  <si>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</si>
  <si>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</si>
  <si>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</si>
  <si>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</si>
  <si>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</si>
  <si>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</si>
  <si>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</si>
  <si>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</si>
  <si>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</si>
  <si>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</si>
  <si>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</si>
  <si>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</si>
  <si>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</si>
  <si>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</si>
  <si>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</si>
  <si>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</si>
  <si>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</si>
  <si>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</si>
  <si>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</si>
  <si>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</si>
  <si>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</si>
  <si>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</si>
  <si>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</si>
  <si>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</si>
  <si>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</si>
  <si>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</si>
  <si>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</si>
  <si>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</si>
  <si>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</si>
  <si>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</si>
  <si>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</si>
  <si>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</si>
  <si>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</si>
  <si>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</si>
  <si>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</si>
  <si>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</si>
  <si>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</si>
  <si>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</si>
  <si>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</si>
  <si>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</si>
  <si>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</si>
  <si>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</si>
  <si>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</si>
  <si>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</si>
  <si>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</si>
  <si>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</si>
  <si>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</si>
  <si>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</si>
  <si>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</si>
  <si>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</si>
  <si>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</si>
  <si>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</si>
  <si>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</si>
  <si>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</si>
  <si>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</si>
  <si>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</si>
  <si>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</si>
  <si>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</si>
  <si>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</si>
  <si>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</si>
  <si>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</si>
  <si>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</si>
  <si>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</si>
  <si>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</si>
  <si>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</si>
  <si>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</si>
  <si>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</si>
  <si>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</si>
  <si>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</si>
  <si>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</si>
  <si>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</si>
  <si>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</si>
  <si>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</si>
  <si>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</si>
  <si>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</si>
  <si>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</si>
  <si>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</si>
  <si>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</si>
  <si>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</si>
  <si>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</si>
  <si>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</si>
  <si>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</si>
  <si>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</si>
  <si>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</si>
  <si>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</si>
  <si>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</si>
  <si>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</si>
  <si>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</si>
  <si>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</si>
  <si>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</si>
  <si>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</si>
  <si>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</si>
  <si>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</si>
  <si>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</si>
  <si>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</si>
  <si>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</si>
  <si>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</si>
  <si>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</si>
  <si>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</si>
  <si>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</si>
  <si>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</si>
  <si>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</si>
  <si>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</si>
  <si>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</si>
  <si>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</si>
  <si>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</si>
  <si>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</si>
  <si>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</si>
  <si>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</si>
  <si>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</si>
  <si>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</si>
  <si>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</si>
  <si>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</si>
  <si>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</si>
  <si>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</si>
  <si>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</si>
  <si>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</si>
  <si>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</si>
  <si>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</si>
  <si>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</si>
  <si>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</si>
  <si>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</si>
  <si>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</si>
  <si>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</si>
  <si>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</si>
  <si>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</si>
  <si>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</si>
  <si>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</si>
  <si>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</si>
  <si>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</si>
  <si>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</si>
  <si>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</si>
  <si>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</si>
  <si>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</si>
  <si>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</si>
  <si>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</si>
  <si>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</si>
  <si>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</si>
  <si>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</si>
  <si>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</si>
  <si>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</si>
  <si>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</si>
  <si>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</si>
  <si>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</si>
  <si>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</si>
  <si>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</si>
  <si>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</si>
  <si>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</si>
  <si>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</si>
  <si>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</si>
  <si>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</si>
  <si>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</si>
  <si>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</si>
  <si>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</si>
  <si>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</si>
  <si>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</si>
  <si>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</si>
  <si>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</si>
  <si>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</si>
  <si>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</si>
  <si>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</si>
  <si>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</si>
  <si>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</si>
  <si>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</si>
  <si>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</si>
  <si>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</si>
  <si>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</si>
  <si>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</si>
  <si>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</si>
  <si>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</si>
  <si>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</si>
  <si>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</si>
  <si>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</si>
  <si>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</si>
  <si>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</si>
  <si>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</si>
  <si>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</si>
  <si>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</si>
  <si>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</si>
  <si>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</si>
  <si>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</si>
  <si>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</si>
  <si>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</si>
  <si>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</si>
  <si>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</si>
  <si>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</si>
  <si>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</si>
  <si>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</si>
  <si>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</si>
  <si>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</si>
  <si>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</si>
  <si>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</si>
  <si>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</si>
  <si>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</si>
  <si>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</si>
  <si>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</si>
  <si>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</si>
  <si>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</si>
  <si>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</si>
  <si>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</si>
  <si>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</si>
  <si>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</si>
  <si>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</si>
  <si>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</si>
  <si>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</si>
  <si>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</si>
  <si>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</si>
  <si>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</si>
  <si>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</si>
  <si>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</si>
  <si>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</si>
  <si>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</si>
  <si>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</si>
  <si>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</si>
  <si>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</si>
  <si>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</si>
  <si>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</si>
  <si>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</si>
  <si>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</si>
  <si>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</si>
  <si>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</si>
  <si>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</si>
  <si>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</si>
  <si>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</si>
  <si>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</si>
  <si>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</si>
  <si>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</si>
  <si>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</si>
  <si>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</si>
  <si>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</si>
  <si>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</si>
  <si>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</si>
  <si>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</si>
  <si>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</si>
  <si>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</si>
  <si>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</si>
  <si>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</si>
  <si>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</si>
  <si>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</si>
  <si>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</si>
  <si>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</si>
  <si>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</si>
  <si>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</si>
  <si>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</si>
  <si>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</si>
  <si>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</si>
  <si>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</si>
  <si>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</si>
  <si>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</si>
  <si>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</si>
  <si>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</si>
  <si>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</si>
  <si>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</si>
  <si>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</si>
  <si>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</si>
  <si>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</si>
  <si>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</si>
  <si>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</si>
  <si>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</si>
  <si>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</si>
  <si>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</si>
  <si>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</si>
  <si>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</si>
  <si>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</si>
  <si>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</si>
  <si>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</si>
  <si>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</si>
  <si>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</si>
  <si>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</si>
  <si>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</si>
  <si>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</si>
  <si>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</si>
  <si>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</si>
  <si>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</si>
  <si>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</si>
  <si>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</si>
  <si>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</si>
  <si>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</si>
  <si>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</si>
  <si>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</si>
  <si>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</si>
  <si>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</si>
  <si>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</si>
  <si>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</si>
  <si>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</si>
  <si>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</si>
  <si>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</si>
  <si>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</si>
  <si>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</si>
  <si>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</si>
  <si>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</si>
  <si>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</si>
  <si>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</si>
  <si>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</si>
  <si>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</si>
  <si>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</si>
  <si>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</si>
  <si>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</si>
  <si>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</si>
  <si>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</si>
  <si>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</si>
  <si>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</si>
  <si>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</si>
  <si>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</si>
  <si>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</si>
  <si>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</si>
  <si>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</si>
  <si>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</si>
  <si>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</si>
  <si>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</si>
  <si>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</si>
  <si>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</si>
  <si>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</si>
  <si>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</si>
  <si>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</si>
  <si>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</si>
  <si>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</si>
  <si>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</si>
  <si>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</si>
  <si>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</si>
  <si>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</si>
  <si>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</si>
  <si>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</si>
  <si>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</si>
  <si>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</si>
  <si>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</si>
  <si>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</si>
  <si>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</si>
  <si>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</si>
  <si>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</si>
  <si>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</si>
  <si>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</si>
  <si>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</si>
  <si>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</si>
  <si>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</si>
  <si>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</si>
  <si>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</si>
  <si>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</si>
  <si>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</si>
  <si>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</si>
  <si>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</si>
  <si>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</si>
  <si>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</si>
  <si>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</si>
  <si>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</si>
  <si>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</si>
  <si>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</si>
  <si>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</si>
  <si>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</si>
  <si>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</si>
  <si>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</si>
  <si>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</si>
  <si>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</si>
  <si>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</si>
  <si>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</si>
  <si>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</si>
  <si>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</si>
  <si>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</si>
  <si>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</si>
  <si>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</si>
  <si>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</si>
  <si>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</si>
  <si>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</si>
  <si>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</si>
  <si>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</si>
  <si>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</si>
  <si>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</si>
  <si>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</si>
  <si>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</si>
  <si>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</si>
  <si>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</si>
  <si>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</si>
  <si>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</si>
  <si>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</si>
  <si>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</si>
  <si>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</si>
  <si>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</si>
  <si>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</si>
  <si>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</si>
  <si>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</si>
  <si>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</si>
  <si>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</si>
  <si>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</si>
  <si>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</si>
  <si>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</si>
  <si>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</si>
  <si>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</si>
  <si>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</si>
  <si>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</si>
  <si>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</si>
  <si>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</si>
  <si>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</si>
  <si>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</si>
  <si>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</si>
  <si>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</si>
  <si>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</si>
  <si>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</si>
  <si>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</si>
  <si>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</si>
  <si>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</si>
  <si>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</si>
  <si>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</si>
  <si>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</si>
  <si>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</si>
  <si>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</si>
  <si>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</si>
  <si>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</si>
  <si>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</si>
  <si>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</si>
  <si>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</si>
  <si>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</si>
  <si>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</si>
  <si>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</si>
  <si>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</si>
  <si>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</si>
  <si>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</si>
  <si>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</si>
  <si>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</si>
  <si>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</si>
  <si>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</si>
  <si>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</si>
  <si>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</si>
  <si>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</si>
  <si>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</si>
  <si>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</si>
  <si>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</si>
  <si>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</si>
  <si>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</si>
  <si>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</si>
  <si>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</si>
  <si>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</si>
  <si>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</si>
  <si>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</si>
  <si>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</si>
  <si>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</si>
  <si>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</si>
  <si>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</si>
  <si>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</si>
  <si>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</si>
  <si>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</si>
  <si>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</si>
  <si>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</si>
  <si>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</si>
  <si>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</si>
  <si>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</si>
  <si>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</si>
  <si>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</si>
  <si>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</si>
  <si>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</si>
  <si>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</si>
  <si>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</si>
  <si>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</si>
  <si>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</si>
  <si>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</si>
  <si>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</si>
  <si>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</si>
  <si>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</si>
  <si>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</si>
  <si>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</si>
  <si>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</si>
  <si>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</si>
  <si>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</si>
  <si>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</si>
  <si>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</si>
  <si>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</si>
  <si>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</si>
  <si>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</si>
  <si>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</si>
  <si>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</si>
  <si>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</si>
  <si>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</si>
  <si>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</si>
  <si>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</si>
  <si>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</si>
  <si>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</si>
  <si>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</si>
  <si>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</si>
  <si>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</si>
  <si>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</si>
  <si>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</si>
  <si>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</si>
  <si>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</si>
  <si>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</si>
  <si>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</si>
  <si>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</si>
  <si>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</si>
  <si>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</si>
  <si>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</si>
  <si>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</si>
  <si>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</si>
  <si>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</si>
  <si>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</si>
  <si>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</si>
  <si>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</si>
  <si>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</si>
  <si>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</si>
  <si>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</si>
  <si>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</si>
  <si>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</si>
  <si>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</si>
  <si>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</si>
  <si>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</si>
  <si>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</si>
  <si>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</si>
  <si>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</si>
  <si>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</si>
  <si>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</si>
  <si>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</si>
  <si>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</si>
  <si>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</si>
  <si>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</si>
  <si>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</si>
  <si>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</si>
  <si>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</si>
  <si>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</si>
  <si>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</si>
  <si>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</si>
  <si>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</si>
  <si>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</si>
  <si>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</si>
  <si>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</si>
  <si>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</si>
  <si>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</si>
  <si>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</si>
  <si>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</si>
  <si>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</si>
  <si>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</si>
  <si>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</si>
  <si>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</si>
  <si>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</si>
  <si>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</si>
  <si>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</si>
  <si>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</si>
  <si>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</si>
  <si>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</si>
  <si>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</si>
  <si>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</si>
  <si>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</si>
  <si>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</si>
  <si>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</si>
  <si>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</si>
  <si>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</si>
  <si>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</si>
  <si>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</si>
  <si>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</si>
  <si>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</si>
  <si>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</si>
  <si>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</si>
  <si>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</si>
  <si>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</si>
  <si>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</si>
  <si>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</si>
  <si>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</si>
  <si>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</si>
  <si>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</si>
  <si>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</si>
  <si>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</si>
  <si>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</si>
  <si>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</si>
  <si>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</si>
  <si>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</si>
  <si>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</si>
  <si>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</si>
  <si>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</si>
  <si>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</si>
  <si>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</si>
  <si>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</si>
  <si>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</si>
  <si>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</si>
  <si>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</si>
  <si>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</si>
  <si>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</si>
  <si>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</si>
  <si>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</si>
  <si>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</si>
  <si>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</si>
  <si>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</si>
  <si>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</si>
  <si>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</si>
  <si>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</si>
  <si>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</si>
  <si>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</si>
  <si>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</si>
  <si>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</si>
  <si>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</si>
  <si>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</si>
  <si>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</si>
  <si>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</si>
  <si>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</si>
  <si>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</si>
  <si>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</si>
  <si>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</si>
  <si>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</si>
  <si>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</si>
  <si>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</si>
  <si>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</si>
  <si>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</si>
  <si>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</si>
  <si>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</si>
  <si>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</si>
  <si>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</si>
  <si>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</si>
  <si>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</si>
  <si>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</si>
  <si>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</si>
  <si>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</si>
  <si>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</si>
  <si>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</si>
  <si>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</si>
  <si>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</si>
  <si>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</si>
  <si>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</si>
  <si>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</si>
  <si>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</si>
  <si>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</si>
  <si>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</si>
  <si>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</si>
  <si>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</si>
  <si>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</si>
  <si>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</si>
  <si>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</si>
  <si>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</si>
  <si>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</si>
  <si>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</si>
  <si>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</si>
  <si>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</si>
  <si>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</si>
  <si>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</si>
  <si>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</si>
  <si>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</si>
  <si>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</si>
  <si>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</si>
  <si>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</si>
  <si>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</si>
  <si>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</si>
  <si>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</si>
  <si>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</si>
  <si>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</si>
  <si>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</si>
  <si>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</si>
  <si>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</si>
  <si>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</si>
  <si>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</si>
  <si>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</si>
  <si>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</si>
  <si>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</si>
  <si>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</si>
  <si>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</si>
  <si>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</si>
  <si>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</si>
  <si>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</si>
  <si>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</si>
  <si>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</si>
  <si>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</si>
  <si>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</si>
  <si>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</si>
  <si>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</si>
  <si>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</si>
  <si>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</si>
  <si>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</si>
  <si>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</si>
  <si>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</si>
  <si>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</si>
  <si>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</si>
  <si>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</si>
  <si>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</si>
  <si>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</si>
  <si>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</si>
  <si>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</si>
  <si>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</si>
  <si>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</si>
  <si>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</si>
  <si>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</si>
  <si>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</si>
  <si>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</si>
  <si>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</si>
  <si>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</si>
  <si>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</si>
  <si>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</si>
  <si>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</si>
  <si>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</si>
  <si>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</si>
  <si>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</si>
  <si>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</si>
  <si>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</si>
  <si>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</si>
  <si>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</si>
  <si>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</si>
  <si>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</si>
  <si>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</si>
  <si>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</si>
  <si>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</si>
  <si>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</si>
  <si>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</si>
  <si>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</si>
  <si>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</si>
  <si>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</si>
  <si>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</si>
  <si>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</si>
  <si>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</si>
  <si>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</si>
  <si>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</si>
  <si>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</si>
  <si>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</si>
  <si>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</si>
  <si>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</si>
  <si>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</si>
  <si>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</si>
  <si>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</si>
  <si>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</si>
  <si>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</si>
  <si>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</si>
  <si>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</si>
  <si>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</si>
  <si>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</si>
  <si>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</si>
  <si>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</si>
  <si>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</si>
  <si>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</si>
  <si>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</si>
  <si>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</si>
  <si>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</si>
  <si>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</si>
  <si>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</si>
  <si>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</si>
  <si>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</si>
  <si>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</si>
  <si>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</si>
  <si>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</si>
  <si>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</si>
  <si>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</si>
  <si>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</si>
  <si>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</si>
  <si>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</si>
  <si>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</si>
  <si>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</si>
  <si>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</si>
  <si>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</si>
  <si>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</si>
  <si>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</si>
  <si>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</si>
  <si>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</si>
  <si>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</si>
  <si>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</si>
  <si>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</si>
  <si>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</si>
  <si>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</si>
  <si>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</si>
  <si>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</si>
  <si>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</si>
  <si>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</si>
  <si>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</si>
  <si>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</si>
  <si>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</si>
  <si>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</si>
  <si>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</si>
  <si>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</si>
  <si>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</si>
  <si>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</si>
  <si>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</si>
  <si>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</si>
  <si>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</si>
  <si>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</si>
  <si>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</si>
  <si>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</si>
  <si>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</si>
  <si>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</si>
  <si>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</si>
  <si>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</si>
  <si>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</si>
  <si>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</si>
  <si>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</si>
  <si>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</si>
  <si>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</si>
  <si>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</si>
  <si>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</si>
  <si>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</si>
  <si>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</si>
  <si>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</si>
  <si>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</si>
  <si>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</si>
  <si>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</si>
  <si>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</si>
  <si>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</si>
  <si>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</si>
  <si>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</si>
  <si>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</si>
  <si>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</si>
  <si>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</si>
  <si>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</si>
  <si>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</si>
  <si>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</si>
  <si>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</si>
  <si>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</si>
  <si>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</si>
  <si>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</si>
  <si>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</si>
  <si>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</si>
  <si>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</si>
  <si>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</si>
  <si>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</si>
  <si>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</si>
  <si>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</si>
  <si>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</si>
  <si>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</si>
  <si>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</si>
  <si>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</si>
  <si>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</si>
  <si>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</si>
  <si>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</si>
  <si>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</si>
  <si>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</si>
  <si>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</si>
  <si>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</si>
  <si>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</si>
  <si>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</si>
  <si>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</si>
  <si>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</si>
  <si>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</si>
  <si>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</si>
  <si>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</si>
  <si>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</si>
  <si>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</si>
  <si>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</si>
  <si>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</si>
  <si>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</si>
  <si>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</si>
  <si>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</si>
  <si>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</si>
  <si>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</si>
  <si>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</si>
  <si>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</si>
  <si>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</si>
  <si>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</si>
  <si>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</si>
  <si>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</si>
  <si>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</si>
  <si>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</si>
  <si>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</si>
  <si>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</si>
  <si>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</si>
  <si>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</si>
  <si>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</si>
  <si>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</si>
  <si>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</si>
  <si>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</si>
  <si>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</si>
  <si>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</si>
  <si>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</si>
  <si>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</si>
  <si>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</si>
  <si>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</si>
  <si>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</si>
  <si>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</si>
  <si>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</si>
  <si>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</si>
  <si>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</si>
  <si>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</si>
  <si>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</si>
  <si>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</si>
  <si>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</si>
  <si>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</si>
  <si>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</si>
  <si>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</si>
  <si>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</si>
  <si>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</si>
  <si>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</si>
  <si>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</si>
  <si>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</si>
  <si>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</si>
  <si>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</si>
  <si>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</si>
  <si>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</si>
  <si>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</si>
  <si>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</si>
  <si>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</si>
  <si>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</si>
  <si>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</si>
  <si>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</si>
  <si>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</si>
  <si>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</si>
  <si>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</si>
  <si>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</si>
  <si>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</si>
  <si>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</si>
  <si>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</si>
  <si>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</si>
  <si>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</si>
  <si>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</si>
  <si>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</si>
  <si>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</si>
  <si>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</si>
  <si>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</si>
  <si>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</si>
  <si>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</si>
  <si>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</si>
  <si>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</si>
  <si>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</si>
  <si>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</si>
  <si>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</si>
  <si>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</si>
  <si>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</si>
  <si>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</si>
  <si>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</si>
  <si>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</si>
  <si>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</si>
  <si>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</si>
  <si>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</si>
  <si>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</si>
  <si>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</si>
  <si>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</si>
  <si>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</si>
  <si>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</si>
  <si>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</si>
  <si>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</si>
  <si>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</si>
  <si>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</si>
  <si>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</si>
  <si>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</si>
  <si>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</si>
  <si>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</si>
  <si>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</si>
  <si>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</si>
  <si>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</si>
  <si>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</si>
  <si>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</si>
  <si>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</si>
  <si>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</si>
  <si>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</si>
  <si>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</si>
  <si>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</si>
  <si>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</si>
  <si>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</si>
  <si>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</si>
  <si>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</si>
  <si>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</si>
  <si>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</si>
  <si>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</si>
  <si>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</si>
  <si>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</si>
  <si>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</si>
  <si>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</si>
  <si>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</si>
  <si>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</si>
  <si>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</si>
  <si>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</si>
  <si>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</si>
  <si>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</si>
  <si>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</si>
  <si>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</si>
  <si>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</si>
  <si>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</si>
  <si>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</si>
  <si>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</si>
  <si>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</si>
  <si>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</si>
  <si>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</si>
  <si>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</si>
  <si>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</si>
  <si>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</si>
  <si>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</si>
  <si>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</si>
  <si>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</si>
  <si>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</si>
  <si>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</si>
  <si>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</si>
  <si>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</si>
  <si>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</si>
  <si>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</si>
  <si>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</si>
  <si>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</si>
  <si>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</si>
  <si>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</si>
  <si>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</si>
  <si>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</si>
  <si>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</si>
  <si>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</si>
  <si>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</si>
  <si>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</si>
  <si>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</si>
  <si>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</si>
  <si>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</si>
  <si>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</si>
  <si>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</si>
  <si>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</si>
  <si>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</si>
  <si>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</si>
  <si>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</si>
  <si>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</si>
  <si>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</si>
  <si>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</si>
  <si>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</si>
  <si>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</si>
  <si>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</si>
  <si>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</si>
  <si>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</si>
  <si>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</si>
  <si>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</si>
  <si>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</si>
  <si>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</si>
  <si>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</si>
  <si>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</si>
  <si>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</si>
  <si>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</si>
  <si>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</si>
  <si>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</si>
  <si>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</si>
  <si>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</si>
  <si>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</si>
  <si>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</si>
  <si>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</si>
  <si>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</si>
  <si>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</si>
  <si>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</si>
  <si>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</si>
  <si>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</si>
  <si>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</si>
  <si>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</si>
  <si>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</si>
  <si>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</si>
  <si>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</si>
  <si>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</si>
  <si>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</si>
  <si>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</si>
  <si>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</si>
  <si>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</si>
  <si>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</si>
  <si>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</si>
  <si>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</si>
  <si>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</si>
  <si>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</si>
  <si>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</si>
  <si>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</si>
  <si>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</si>
  <si>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</si>
  <si>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</si>
  <si>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</si>
  <si>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</si>
  <si>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</si>
  <si>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</si>
  <si>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</si>
  <si>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</si>
  <si>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</si>
  <si>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</si>
  <si>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</si>
  <si>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</si>
  <si>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</si>
  <si>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</si>
  <si>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</si>
  <si>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</si>
  <si>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</si>
  <si>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</si>
  <si>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</si>
  <si>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</si>
  <si>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</si>
  <si>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</si>
  <si>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</si>
  <si>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</si>
  <si>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</si>
  <si>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</si>
  <si>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</si>
  <si>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</si>
  <si>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</si>
  <si>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</si>
  <si>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</si>
  <si>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</si>
  <si>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</si>
  <si>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</si>
  <si>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</si>
  <si>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</si>
  <si>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</si>
  <si>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</si>
  <si>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</si>
  <si>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</si>
  <si>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</si>
  <si>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</si>
  <si>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</si>
  <si>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</si>
  <si>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</si>
  <si>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</si>
  <si>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</si>
  <si>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</si>
  <si>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</si>
  <si>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</si>
  <si>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</si>
  <si>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</si>
  <si>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</si>
  <si>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</si>
  <si>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</si>
  <si>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</si>
  <si>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</si>
  <si>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</si>
  <si>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</si>
  <si>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</si>
  <si>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</si>
  <si>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</si>
  <si>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</si>
  <si>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</si>
  <si>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</si>
  <si>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</si>
  <si>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</si>
  <si>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</si>
  <si>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</si>
  <si>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</si>
  <si>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</si>
  <si>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</si>
  <si>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</si>
  <si>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</si>
  <si>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</si>
  <si>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</si>
  <si>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</si>
  <si>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</si>
  <si>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</si>
  <si>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</si>
  <si>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</si>
  <si>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</si>
  <si>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</si>
  <si>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</si>
  <si>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</si>
  <si>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</si>
  <si>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</si>
  <si>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</si>
  <si>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</si>
  <si>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</si>
  <si>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</si>
  <si>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</si>
  <si>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</si>
  <si>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</si>
  <si>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</si>
  <si>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</si>
  <si>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</si>
  <si>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</si>
  <si>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</si>
  <si>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</si>
  <si>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</si>
  <si>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</si>
  <si>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</si>
  <si>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</si>
  <si>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</si>
  <si>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</si>
  <si>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</si>
  <si>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</si>
  <si>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</si>
  <si>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</si>
  <si>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</si>
  <si>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</si>
  <si>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</si>
  <si>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</si>
  <si>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</si>
  <si>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</si>
  <si>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</si>
  <si>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</si>
  <si>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</si>
  <si>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</si>
  <si>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</si>
  <si>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</si>
  <si>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</si>
  <si>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</si>
  <si>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</si>
  <si>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</si>
  <si>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</si>
  <si>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</si>
  <si>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</si>
  <si>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</si>
  <si>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</si>
  <si>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</si>
  <si>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</si>
  <si>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</si>
  <si>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</si>
  <si>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</si>
  <si>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</si>
  <si>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</si>
  <si>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</si>
  <si>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</si>
  <si>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</si>
  <si>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</si>
  <si>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</si>
  <si>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</si>
  <si>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</si>
  <si>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</si>
  <si>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</si>
  <si>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</si>
  <si>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</si>
  <si>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</si>
  <si>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</si>
  <si>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</si>
  <si>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</si>
  <si>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</si>
  <si>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</si>
  <si>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</si>
  <si>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</si>
  <si>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</si>
  <si>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</si>
  <si>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</si>
  <si>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</si>
  <si>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</si>
  <si>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</si>
  <si>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</si>
  <si>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</si>
  <si>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</si>
  <si>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</si>
  <si>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</si>
  <si>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</si>
  <si>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</si>
  <si>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</si>
  <si>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</si>
  <si>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</si>
  <si>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</si>
  <si>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</si>
  <si>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</si>
  <si>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</si>
  <si>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</si>
  <si>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</si>
  <si>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</si>
  <si>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</si>
  <si>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</si>
  <si>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</si>
  <si>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</si>
  <si>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</si>
  <si>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</si>
  <si>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</si>
  <si>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</si>
  <si>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</si>
  <si>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</si>
  <si>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</si>
  <si>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</si>
  <si>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</si>
  <si>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</si>
  <si>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</si>
  <si>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</si>
  <si>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</si>
  <si>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</si>
  <si>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</si>
  <si>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</si>
  <si>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</si>
  <si>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</si>
  <si>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</si>
  <si>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</si>
  <si>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</si>
  <si>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</si>
  <si>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</si>
  <si>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</si>
  <si>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</si>
  <si>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</si>
  <si>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</si>
  <si>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</si>
  <si>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</si>
  <si>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</si>
  <si>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</si>
  <si>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</si>
  <si>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</si>
  <si>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</si>
  <si>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</si>
  <si>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</si>
  <si>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</si>
  <si>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</si>
  <si>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</si>
  <si>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</si>
  <si>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</si>
  <si>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</si>
  <si>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</si>
  <si>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</si>
  <si>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</si>
  <si>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</si>
  <si>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</si>
  <si>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</si>
  <si>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</si>
  <si>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</si>
  <si>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</si>
  <si>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</si>
  <si>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</si>
  <si>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</si>
  <si>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</si>
  <si>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</si>
  <si>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</si>
  <si>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</si>
  <si>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</si>
  <si>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</si>
  <si>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</si>
  <si>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</si>
  <si>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</si>
  <si>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</si>
  <si>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</si>
  <si>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</si>
  <si>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</si>
  <si>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</si>
  <si>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</si>
  <si>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</si>
  <si>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</si>
  <si>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</si>
  <si>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</si>
  <si>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</si>
  <si>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</si>
  <si>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</si>
  <si>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</si>
  <si>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</si>
  <si>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</si>
  <si>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</si>
  <si>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</si>
  <si>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</si>
  <si>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</si>
  <si>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</si>
  <si>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</si>
  <si>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</si>
  <si>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</si>
  <si>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</si>
  <si>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</si>
  <si>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</si>
  <si>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</si>
  <si>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</si>
  <si>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</si>
  <si>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</si>
  <si>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</si>
  <si>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</si>
  <si>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</si>
  <si>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</si>
  <si>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</si>
  <si>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</si>
  <si>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</si>
  <si>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</si>
  <si>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</si>
  <si>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</si>
  <si>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</si>
  <si>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</si>
  <si>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</si>
  <si>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</si>
  <si>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</si>
  <si>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</si>
  <si>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</si>
  <si>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</si>
  <si>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</si>
  <si>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</si>
  <si>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</si>
  <si>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</si>
  <si>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</si>
  <si>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</si>
  <si>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</si>
  <si>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</si>
  <si>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</si>
  <si>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</si>
  <si>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</si>
  <si>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</si>
  <si>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</si>
  <si>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</si>
  <si>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</si>
  <si>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</si>
  <si>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</si>
  <si>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</si>
  <si>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</si>
  <si>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</si>
  <si>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</si>
  <si>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</si>
  <si>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</si>
  <si>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</si>
  <si>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</si>
  <si>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</si>
  <si>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</si>
  <si>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</si>
  <si>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</si>
  <si>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</si>
  <si>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</si>
  <si>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</si>
  <si>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</si>
  <si>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</si>
  <si>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</si>
  <si>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</si>
  <si>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</si>
  <si>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</si>
  <si>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</si>
  <si>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</si>
  <si>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</si>
  <si>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</si>
  <si>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</si>
  <si>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</si>
  <si>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</si>
  <si>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</si>
  <si>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</si>
  <si>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</si>
  <si>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</si>
  <si>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</si>
  <si>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</si>
  <si>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</si>
  <si>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</si>
  <si>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</si>
  <si>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</si>
  <si>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</si>
  <si>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</si>
  <si>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</si>
  <si>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</si>
  <si>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</si>
  <si>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</si>
  <si>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</si>
  <si>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</si>
  <si>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</si>
  <si>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</si>
  <si>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</si>
  <si>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</si>
  <si>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</si>
  <si>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</si>
  <si>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</si>
  <si>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</si>
  <si>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</si>
  <si>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</si>
  <si>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</si>
  <si>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</si>
  <si>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</si>
  <si>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</si>
  <si>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</si>
  <si>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</si>
  <si>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</si>
  <si>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</si>
  <si>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</si>
  <si>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</si>
  <si>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</si>
  <si>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</si>
  <si>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</si>
  <si>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</si>
  <si>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</si>
  <si>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</si>
  <si>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</si>
  <si>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</si>
  <si>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</si>
  <si>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</si>
  <si>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</si>
  <si>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</si>
  <si>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</si>
  <si>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</si>
  <si>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</si>
  <si>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</si>
  <si>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</si>
  <si>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</si>
  <si>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</si>
  <si>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</si>
  <si>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</si>
  <si>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</si>
  <si>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</si>
  <si>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</si>
  <si>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</si>
  <si>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</si>
  <si>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</si>
  <si>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</si>
  <si>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</si>
  <si>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</si>
  <si>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</si>
  <si>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</si>
  <si>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</si>
  <si>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</si>
  <si>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</si>
  <si>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</si>
  <si>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</si>
  <si>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</si>
  <si>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</si>
  <si>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</si>
  <si>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</si>
  <si>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</si>
  <si>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</si>
  <si>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</si>
  <si>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</si>
  <si>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</si>
  <si>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</si>
  <si>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</si>
  <si>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</si>
  <si>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</si>
  <si>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</si>
  <si>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</si>
  <si>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</si>
  <si>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</si>
  <si>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</si>
  <si>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</si>
  <si>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</si>
  <si>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</si>
  <si>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</si>
  <si>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</si>
  <si>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</si>
  <si>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</si>
  <si>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</si>
  <si>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</si>
  <si>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</si>
  <si>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</si>
  <si>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</si>
  <si>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</si>
  <si>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</si>
  <si>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</si>
  <si>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</si>
  <si>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</si>
  <si>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</si>
  <si>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</si>
  <si>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</si>
  <si>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</si>
  <si>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</si>
  <si>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</si>
  <si>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</si>
  <si>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</si>
  <si>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</si>
  <si>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</si>
  <si>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</si>
  <si>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</si>
  <si>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</si>
  <si>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</si>
  <si>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</si>
  <si>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</si>
  <si>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</si>
  <si>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</si>
  <si>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</si>
  <si>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</si>
  <si>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</si>
  <si>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</si>
  <si>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</si>
  <si>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</si>
  <si>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</si>
  <si>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</si>
  <si>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</si>
  <si>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</si>
  <si>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</si>
  <si>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</si>
  <si>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</si>
  <si>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</si>
  <si>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</si>
  <si>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</si>
  <si>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</si>
  <si>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</si>
  <si>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</si>
  <si>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</si>
  <si>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</si>
  <si>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</si>
  <si>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</si>
  <si>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</si>
  <si>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</si>
  <si>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</si>
  <si>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</si>
  <si>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</si>
  <si>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</si>
  <si>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</si>
  <si>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</si>
  <si>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</si>
  <si>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</si>
  <si>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</si>
  <si>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</si>
  <si>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</si>
  <si>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</si>
  <si>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</si>
  <si>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</si>
  <si>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</si>
  <si>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</si>
  <si>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</si>
  <si>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</si>
  <si>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</si>
  <si>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</si>
  <si>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</si>
  <si>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</si>
  <si>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</si>
  <si>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</si>
  <si>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</si>
  <si>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</si>
  <si>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</si>
  <si>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</si>
  <si>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</si>
  <si>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</si>
  <si>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</si>
  <si>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</si>
  <si>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</si>
  <si>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</si>
  <si>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</si>
  <si>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</si>
  <si>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</si>
  <si>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</si>
  <si>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</si>
  <si>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</si>
  <si>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</si>
  <si>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</si>
  <si>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</si>
  <si>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</si>
  <si>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</si>
  <si>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</si>
  <si>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</si>
  <si>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</si>
  <si>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</si>
  <si>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</si>
  <si>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</si>
  <si>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</si>
  <si>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</si>
  <si>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</si>
  <si>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</si>
  <si>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</si>
  <si>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</si>
  <si>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</si>
  <si>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</si>
  <si>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</si>
  <si>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</si>
  <si>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</si>
  <si>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</si>
  <si>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</si>
  <si>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</si>
  <si>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</si>
  <si>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</si>
  <si>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</si>
  <si>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</si>
  <si>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</si>
  <si>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</si>
  <si>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</si>
  <si>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</si>
  <si>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</si>
  <si>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</si>
  <si>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</si>
  <si>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</si>
  <si>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</si>
  <si>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</si>
  <si>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</si>
  <si>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</si>
  <si>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</si>
  <si>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</si>
  <si>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</si>
  <si>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</si>
  <si>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</si>
  <si>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</si>
  <si>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</si>
  <si>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</si>
  <si>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</si>
  <si>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</si>
  <si>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</si>
  <si>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</si>
  <si>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</si>
  <si>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</si>
  <si>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</si>
  <si>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</si>
  <si>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</si>
  <si>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</si>
  <si>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</si>
  <si>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</si>
  <si>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</si>
  <si>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</si>
  <si>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</si>
  <si>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</si>
  <si>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</si>
  <si>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</si>
  <si>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</si>
  <si>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</si>
  <si>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</si>
  <si>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</si>
  <si>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</si>
  <si>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</si>
  <si>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</si>
  <si>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</si>
  <si>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</si>
  <si>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</si>
  <si>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</si>
  <si>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</si>
  <si>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</si>
  <si>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</si>
  <si>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</si>
  <si>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</si>
  <si>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</si>
  <si>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</si>
  <si>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</si>
  <si>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</si>
  <si>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</si>
  <si>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</si>
  <si>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</si>
  <si>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</si>
  <si>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</si>
  <si>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</si>
  <si>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</si>
  <si>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</si>
  <si>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</si>
  <si>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</si>
  <si>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</si>
  <si>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</si>
  <si>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</si>
  <si>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</si>
  <si>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</si>
  <si>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</si>
  <si>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</si>
  <si>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</si>
  <si>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</si>
  <si>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</si>
  <si>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</si>
  <si>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</si>
  <si>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</si>
  <si>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</si>
  <si>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</si>
  <si>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</si>
  <si>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</si>
  <si>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</si>
  <si>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</si>
  <si>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</si>
  <si>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</si>
  <si>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</si>
  <si>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</si>
  <si>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</si>
  <si>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</si>
  <si>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</si>
  <si>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</si>
  <si>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</si>
  <si>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</si>
  <si>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</si>
  <si>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</si>
  <si>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</si>
  <si>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</si>
  <si>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</si>
  <si>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</si>
  <si>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</si>
  <si>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</si>
  <si>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</si>
  <si>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</si>
  <si>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</si>
  <si>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</si>
  <si>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</si>
  <si>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</si>
  <si>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</si>
  <si>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</si>
  <si>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</si>
  <si>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</si>
  <si>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</si>
  <si>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</si>
  <si>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</si>
  <si>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</si>
  <si>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</si>
  <si>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</si>
  <si>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</si>
  <si>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</si>
  <si>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</si>
  <si>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</si>
  <si>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</si>
  <si>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</si>
  <si>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</si>
  <si>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</si>
  <si>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</si>
  <si>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</si>
  <si>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</si>
  <si>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</si>
  <si>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</si>
  <si>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</si>
  <si>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</si>
  <si>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</si>
  <si>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</si>
  <si>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</si>
  <si>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</si>
  <si>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</si>
  <si>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</si>
  <si>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</si>
  <si>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</si>
  <si>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</si>
  <si>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</si>
  <si>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</si>
  <si>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</si>
  <si>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</si>
  <si>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</si>
  <si>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</si>
  <si>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</si>
  <si>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</si>
  <si>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</si>
  <si>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</si>
  <si>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</si>
  <si>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</si>
  <si>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</si>
  <si>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</si>
  <si>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</si>
  <si>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</si>
  <si>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</si>
  <si>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</si>
  <si>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</si>
  <si>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</si>
  <si>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</si>
  <si>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</si>
  <si>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</si>
  <si>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</si>
  <si>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</si>
  <si>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</si>
  <si>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</si>
  <si>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</si>
  <si>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</si>
  <si>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</si>
  <si>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</si>
  <si>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</si>
  <si>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</si>
  <si>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</si>
  <si>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</si>
  <si>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</si>
  <si>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</si>
  <si>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</si>
  <si>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</si>
  <si>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</si>
  <si>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</si>
  <si>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</si>
  <si>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</si>
  <si>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</si>
  <si>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</si>
  <si>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</si>
  <si>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</si>
  <si>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</si>
  <si>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</si>
  <si>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</si>
  <si>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</si>
  <si>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</si>
  <si>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</si>
  <si>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</si>
  <si>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</si>
  <si>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</si>
  <si>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</si>
  <si>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</si>
  <si>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</si>
  <si>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</si>
  <si>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</si>
  <si>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</si>
  <si>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</si>
  <si>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</si>
  <si>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</si>
  <si>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</si>
  <si>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</si>
  <si>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</si>
  <si>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</si>
  <si>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</si>
  <si>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</si>
  <si>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</si>
  <si>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</si>
  <si>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</si>
  <si>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</si>
  <si>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</si>
  <si>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</si>
  <si>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</si>
  <si>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</si>
  <si>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</si>
  <si>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</si>
  <si>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</si>
  <si>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</si>
  <si>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</si>
  <si>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</si>
  <si>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</si>
  <si>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</si>
  <si>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</si>
  <si>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</si>
  <si>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</si>
  <si>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</si>
  <si>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</si>
  <si>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</si>
  <si>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</si>
  <si>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</si>
  <si>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</si>
  <si>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</si>
  <si>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</si>
  <si>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</si>
  <si>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</si>
  <si>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</si>
  <si>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</si>
  <si>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</si>
  <si>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</si>
  <si>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</si>
  <si>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</si>
  <si>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</si>
  <si>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</si>
  <si>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</si>
  <si>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</si>
  <si>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</si>
  <si>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</si>
  <si>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</si>
  <si>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</si>
  <si>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</si>
  <si>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</si>
  <si>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</si>
  <si>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</si>
  <si>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</si>
  <si>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</si>
  <si>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</si>
  <si>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</si>
  <si>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</si>
  <si>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</si>
  <si>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</si>
  <si>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</si>
  <si>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</si>
  <si>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</si>
  <si>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</si>
  <si>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</si>
  <si>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</si>
  <si>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</si>
  <si>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</si>
  <si>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</si>
  <si>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</si>
  <si>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</si>
  <si>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</si>
  <si>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</si>
  <si>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</si>
  <si>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</si>
  <si>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</si>
  <si>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</si>
  <si>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</si>
  <si>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</si>
  <si>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</si>
  <si>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</si>
  <si>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</si>
  <si>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</si>
  <si>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</si>
  <si>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</si>
  <si>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</si>
  <si>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</si>
  <si>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</si>
  <si>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</si>
  <si>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</si>
  <si>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</si>
  <si>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</si>
  <si>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</si>
  <si>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</si>
  <si>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</si>
  <si>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</si>
  <si>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</si>
  <si>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</si>
  <si>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</si>
  <si>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</si>
  <si>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</si>
  <si>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</si>
  <si>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</si>
  <si>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</si>
  <si>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</si>
  <si>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</si>
  <si>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</si>
  <si>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</si>
  <si>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</si>
  <si>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</si>
  <si>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</si>
  <si>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</si>
  <si>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</si>
  <si>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</si>
  <si>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</si>
  <si>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</si>
  <si>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</si>
  <si>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</si>
  <si>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</si>
  <si>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</si>
  <si>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</si>
  <si>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</si>
  <si>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</si>
  <si>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</si>
  <si>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</si>
  <si>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</si>
  <si>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</si>
  <si>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</si>
  <si>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</si>
  <si>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</si>
  <si>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</si>
  <si>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</si>
  <si>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</si>
  <si>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</si>
  <si>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</si>
  <si>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</si>
  <si>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</si>
  <si>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</si>
  <si>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</si>
  <si>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</si>
  <si>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</si>
  <si>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</si>
  <si>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</si>
  <si>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</si>
  <si>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</si>
  <si>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</si>
  <si>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</si>
  <si>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</si>
  <si>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</si>
  <si>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</si>
  <si>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</si>
  <si>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</si>
  <si>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</si>
  <si>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</si>
  <si>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</si>
  <si>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</si>
  <si>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</si>
  <si>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</si>
  <si>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</si>
  <si>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</si>
  <si>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</si>
  <si>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</si>
  <si>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</si>
  <si>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</si>
  <si>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</si>
  <si>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</si>
  <si>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</si>
  <si>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</si>
  <si>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</si>
  <si>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</si>
  <si>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</si>
  <si>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</si>
  <si>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</si>
  <si>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</si>
  <si>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</si>
  <si>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</si>
  <si>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</si>
  <si>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</si>
  <si>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</si>
  <si>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</si>
  <si>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</si>
  <si>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</si>
  <si>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</si>
  <si>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</si>
  <si>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</si>
  <si>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</si>
  <si>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</si>
  <si>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</si>
  <si>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</si>
  <si>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</si>
  <si>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</si>
  <si>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</si>
  <si>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</si>
  <si>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</si>
  <si>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</si>
  <si>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</si>
  <si>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</si>
  <si>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</si>
  <si>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</si>
  <si>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</si>
  <si>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</si>
  <si>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</si>
  <si>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</si>
  <si>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</si>
  <si>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</si>
  <si>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</si>
  <si>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</si>
  <si>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</si>
  <si>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</si>
  <si>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</si>
  <si>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</si>
  <si>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</si>
  <si>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</si>
  <si>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</si>
  <si>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</si>
  <si>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</si>
  <si>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</si>
  <si>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</si>
  <si>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</si>
  <si>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</si>
  <si>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</si>
  <si>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</si>
  <si>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</si>
  <si>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</si>
  <si>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</si>
  <si>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</si>
  <si>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</si>
  <si>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</si>
  <si>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</si>
  <si>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</si>
  <si>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</si>
  <si>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</si>
  <si>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</si>
  <si>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</si>
  <si>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</si>
  <si>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</si>
  <si>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</si>
  <si>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</si>
  <si>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</si>
  <si>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</si>
  <si>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</si>
  <si>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</si>
  <si>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</si>
  <si>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</si>
  <si>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</si>
  <si>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</si>
  <si>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</si>
  <si>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</si>
  <si>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</si>
  <si>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</si>
  <si>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</si>
  <si>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</si>
  <si>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</si>
  <si>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</si>
  <si>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</si>
  <si>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</si>
  <si>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</si>
  <si>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</si>
  <si>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</si>
  <si>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</si>
  <si>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</si>
  <si>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</si>
  <si>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</si>
  <si>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</si>
  <si>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</si>
  <si>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</si>
  <si>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</si>
  <si>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</si>
  <si>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</si>
  <si>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</si>
  <si>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</si>
  <si>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</si>
  <si>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</si>
  <si>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</si>
  <si>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</si>
  <si>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</si>
  <si>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</si>
  <si>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</si>
  <si>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</si>
  <si>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</si>
  <si>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</si>
  <si>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</si>
  <si>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</si>
  <si>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</si>
  <si>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</si>
  <si>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</si>
  <si>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</si>
  <si>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</si>
  <si>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</si>
  <si>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</si>
  <si>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</si>
  <si>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</si>
  <si>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</si>
  <si>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</si>
  <si>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</si>
  <si>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</si>
  <si>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</si>
  <si>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</si>
  <si>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</si>
  <si>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</si>
  <si>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</si>
  <si>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</si>
  <si>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</si>
  <si>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</si>
  <si>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</si>
  <si>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</si>
  <si>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</si>
  <si>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</si>
  <si>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</si>
  <si>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</si>
  <si>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</si>
  <si>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</si>
  <si>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</si>
  <si>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</si>
  <si>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</si>
  <si>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</si>
  <si>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</si>
  <si>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</si>
  <si>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</si>
  <si>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</si>
  <si>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</si>
  <si>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</si>
  <si>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</si>
  <si>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</si>
  <si>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</si>
  <si>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</si>
  <si>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</si>
  <si>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</si>
  <si>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</si>
  <si>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</si>
  <si>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</si>
  <si>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</si>
  <si>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</si>
  <si>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</si>
  <si>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</si>
  <si>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</si>
  <si>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</si>
  <si>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</si>
  <si>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</si>
  <si>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</si>
  <si>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</si>
  <si>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</si>
  <si>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</si>
  <si>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</si>
  <si>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</si>
  <si>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</si>
  <si>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</si>
  <si>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</si>
  <si>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</si>
  <si>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</si>
  <si>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</si>
  <si>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</si>
  <si>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</si>
  <si>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</si>
  <si>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</si>
  <si>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</si>
  <si>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</si>
  <si>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</si>
  <si>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</si>
  <si>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</si>
  <si>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</si>
  <si>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</si>
  <si>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</si>
  <si>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</si>
  <si>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</si>
  <si>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</si>
  <si>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</si>
  <si>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</si>
  <si>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</si>
  <si>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</si>
  <si>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</si>
  <si>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</si>
  <si>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</si>
  <si>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</si>
  <si>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</si>
  <si>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</si>
  <si>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</si>
  <si>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</si>
  <si>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</si>
  <si>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</si>
  <si>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</si>
  <si>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</si>
  <si>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</si>
  <si>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</si>
  <si>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</si>
  <si>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</si>
  <si>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</si>
  <si>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</si>
  <si>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</si>
  <si>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</si>
  <si>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</si>
  <si>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</si>
  <si>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</si>
  <si>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</si>
  <si>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</si>
  <si>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</si>
  <si>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</si>
  <si>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</si>
  <si>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</si>
  <si>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</si>
  <si>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</si>
  <si>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</si>
  <si>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</si>
  <si>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</si>
  <si>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</si>
  <si>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</si>
  <si>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</si>
  <si>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</si>
  <si>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</si>
  <si>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</si>
  <si>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</si>
  <si>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</si>
  <si>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</si>
  <si>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</si>
  <si>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</si>
  <si>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</si>
  <si>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</si>
  <si>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</si>
  <si>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</si>
  <si>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</si>
  <si>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</si>
  <si>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</si>
  <si>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</si>
  <si>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</si>
  <si>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</si>
  <si>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</si>
  <si>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</si>
  <si>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</si>
  <si>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</si>
  <si>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</si>
  <si>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</si>
  <si>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</si>
  <si>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</si>
  <si>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</si>
  <si>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</si>
  <si>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</si>
  <si>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</si>
  <si>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</si>
  <si>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</si>
  <si>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</si>
  <si>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</si>
  <si>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</si>
  <si>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</si>
  <si>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</si>
  <si>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</si>
  <si>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</si>
  <si>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</si>
  <si>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</si>
  <si>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</si>
  <si>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</si>
  <si>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</si>
  <si>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</si>
  <si>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</si>
  <si>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</si>
  <si>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</si>
  <si>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</si>
  <si>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</si>
  <si>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</si>
  <si>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</si>
  <si>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</si>
  <si>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</si>
  <si>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</si>
  <si>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</si>
  <si>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</si>
  <si>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</si>
  <si>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</si>
  <si>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</si>
  <si>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</si>
  <si>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</si>
  <si>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</si>
  <si>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</si>
  <si>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</si>
  <si>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</si>
  <si>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</si>
  <si>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</si>
  <si>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</si>
  <si>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</si>
  <si>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</si>
  <si>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</si>
  <si>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</si>
  <si>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</si>
  <si>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</si>
  <si>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</si>
  <si>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</si>
  <si>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</si>
  <si>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</si>
  <si>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</si>
  <si>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</si>
  <si>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</si>
  <si>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</si>
  <si>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</si>
  <si>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</si>
  <si>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</si>
  <si>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</si>
  <si>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</si>
  <si>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</si>
  <si>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</si>
  <si>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</si>
  <si>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</si>
  <si>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</si>
  <si>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</si>
  <si>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</si>
  <si>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</si>
  <si>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</si>
  <si>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</si>
  <si>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</si>
  <si>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</si>
  <si>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</si>
  <si>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</si>
  <si>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</si>
  <si>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</si>
  <si>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</si>
  <si>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</si>
  <si>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</si>
  <si>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</si>
  <si>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</si>
  <si>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</si>
  <si>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</si>
  <si>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</si>
  <si>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</si>
  <si>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</si>
  <si>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</si>
  <si>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</si>
  <si>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</si>
  <si>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</si>
  <si>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</si>
  <si>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</si>
  <si>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</si>
  <si>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</si>
  <si>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</si>
  <si>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</si>
  <si>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</si>
  <si>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</si>
  <si>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</si>
  <si>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</si>
  <si>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</si>
  <si>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</si>
  <si>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</si>
  <si>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</si>
  <si>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</si>
  <si>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</si>
  <si>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</si>
  <si>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</si>
  <si>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</si>
  <si>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</si>
  <si>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</si>
  <si>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</si>
  <si>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</si>
  <si>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</si>
  <si>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</si>
  <si>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</si>
  <si>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</si>
  <si>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</si>
  <si>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</si>
  <si>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</si>
  <si>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</si>
  <si>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</si>
  <si>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</si>
  <si>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</si>
  <si>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</si>
  <si>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</si>
  <si>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</si>
  <si>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</si>
  <si>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</si>
  <si>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</si>
  <si>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</si>
  <si>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</si>
  <si>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</si>
  <si>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</si>
  <si>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</si>
  <si>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</si>
  <si>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</si>
  <si>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</si>
  <si>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</si>
  <si>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</si>
  <si>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</si>
  <si>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</si>
  <si>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</si>
  <si>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</si>
  <si>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</si>
  <si>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</si>
  <si>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</si>
  <si>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</si>
  <si>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</si>
  <si>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</si>
  <si>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</si>
  <si>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</si>
  <si>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</si>
  <si>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</si>
  <si>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</si>
  <si>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</si>
  <si>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</si>
  <si>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</si>
  <si>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</si>
  <si>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</si>
  <si>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</si>
  <si>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</si>
  <si>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</si>
  <si>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</si>
  <si>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</si>
  <si>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</si>
  <si>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</si>
  <si>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</si>
  <si>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</si>
  <si>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</si>
  <si>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</si>
  <si>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</si>
  <si>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</si>
  <si>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</si>
  <si>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</si>
  <si>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</si>
  <si>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</si>
  <si>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</si>
  <si>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</si>
  <si>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</si>
  <si>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</si>
  <si>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</si>
  <si>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</si>
  <si>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</si>
  <si>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</si>
  <si>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</si>
  <si>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</si>
  <si>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</si>
  <si>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</si>
  <si>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</si>
  <si>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</si>
  <si>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</si>
  <si>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</si>
  <si>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</si>
  <si>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</si>
  <si>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</si>
  <si>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</si>
  <si>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</si>
  <si>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</si>
  <si>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</si>
  <si>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</si>
  <si>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</si>
  <si>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</si>
  <si>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</si>
  <si>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</si>
  <si>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</si>
  <si>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</si>
  <si>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</si>
  <si>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</si>
  <si>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</si>
  <si>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</si>
  <si>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</si>
  <si>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</si>
  <si>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</si>
  <si>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</si>
  <si>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</si>
  <si>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</si>
  <si>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</si>
  <si>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</si>
  <si>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</si>
  <si>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</si>
  <si>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</si>
  <si>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</si>
  <si>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</si>
  <si>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</si>
  <si>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</si>
  <si>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</si>
  <si>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</si>
  <si>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</si>
  <si>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</si>
  <si>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</si>
  <si>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</si>
  <si>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</si>
  <si>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</si>
  <si>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</si>
  <si>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</si>
  <si>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</si>
  <si>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</si>
  <si>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</si>
  <si>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</si>
  <si>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</si>
  <si>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</si>
  <si>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</si>
  <si>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</si>
  <si>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</si>
  <si>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</si>
  <si>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</si>
  <si>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</si>
  <si>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</si>
  <si>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</si>
  <si>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</si>
  <si>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</si>
  <si>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</si>
  <si>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</si>
  <si>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</si>
  <si>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</si>
  <si>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</si>
  <si>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</si>
  <si>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</si>
  <si>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</si>
  <si>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</si>
  <si>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</si>
  <si>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</si>
  <si>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</si>
  <si>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</si>
  <si>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</si>
  <si>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</si>
  <si>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</si>
  <si>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</si>
  <si>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</si>
  <si>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</si>
  <si>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</si>
  <si>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</si>
  <si>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</si>
  <si>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</si>
  <si>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</si>
  <si>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</si>
  <si>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</si>
  <si>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</si>
  <si>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</si>
  <si>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</si>
  <si>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</si>
  <si>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</si>
  <si>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</si>
  <si>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</si>
  <si>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</si>
  <si>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</si>
  <si>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</si>
  <si>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</si>
  <si>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</si>
  <si>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</si>
  <si>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</si>
  <si>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</si>
  <si>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</si>
  <si>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</si>
  <si>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</si>
  <si>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</si>
  <si>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</si>
  <si>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</si>
  <si>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</si>
  <si>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</si>
  <si>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</si>
  <si>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</si>
  <si>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</si>
  <si>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</si>
  <si>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</si>
  <si>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</si>
  <si>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</si>
  <si>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</si>
  <si>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</si>
  <si>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</si>
  <si>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</si>
  <si>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</si>
  <si>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</si>
  <si>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</si>
  <si>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</si>
  <si>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</si>
  <si>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</si>
  <si>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</si>
  <si>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</si>
  <si>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</si>
  <si>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</si>
  <si>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</si>
  <si>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</si>
  <si>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</si>
  <si>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</si>
  <si>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</si>
  <si>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</si>
  <si>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</si>
  <si>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</si>
  <si>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</si>
  <si>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</si>
  <si>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</si>
  <si>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</si>
  <si>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</si>
  <si>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</si>
  <si>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</si>
  <si>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</si>
  <si>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</si>
  <si>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</si>
  <si>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</si>
  <si>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</si>
  <si>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</si>
  <si>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</si>
  <si>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</si>
  <si>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</si>
  <si>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</si>
  <si>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</si>
  <si>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</si>
  <si>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</si>
  <si>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</si>
  <si>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</si>
  <si>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</si>
  <si>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</si>
  <si>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</si>
  <si>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</si>
  <si>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</si>
  <si>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</si>
  <si>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</si>
  <si>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</si>
  <si>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</si>
  <si>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</si>
  <si>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</si>
  <si>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</si>
  <si>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</si>
  <si>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</si>
  <si>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</si>
  <si>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</si>
  <si>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</si>
  <si>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</si>
  <si>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</si>
  <si>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</si>
  <si>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</si>
  <si>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</si>
  <si>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</si>
  <si>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</si>
  <si>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</si>
  <si>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</si>
  <si>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</si>
  <si>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</si>
  <si>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</si>
  <si>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</si>
  <si>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</si>
  <si>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</si>
  <si>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</si>
  <si>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</si>
  <si>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</si>
  <si>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</si>
  <si>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</si>
  <si>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</si>
  <si>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</si>
  <si>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</si>
  <si>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</si>
  <si>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</si>
  <si>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</si>
  <si>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</si>
  <si>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</si>
  <si>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</si>
  <si>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</si>
  <si>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</si>
  <si>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</si>
  <si>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</si>
  <si>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</si>
  <si>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</si>
  <si>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</si>
  <si>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</si>
  <si>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</si>
  <si>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</si>
  <si>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</si>
  <si>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</si>
  <si>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</si>
  <si>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</si>
  <si>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</si>
  <si>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</si>
  <si>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</si>
  <si>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</si>
  <si>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</si>
  <si>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</si>
  <si>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</si>
  <si>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</si>
  <si>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</si>
  <si>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</si>
  <si>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</si>
  <si>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</si>
  <si>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</si>
  <si>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</si>
  <si>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</si>
  <si>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</si>
  <si>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</si>
  <si>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</si>
  <si>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</si>
  <si>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</si>
  <si>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</si>
  <si>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</si>
  <si>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</si>
  <si>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</si>
  <si>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</si>
  <si>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</si>
  <si>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</si>
  <si>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</si>
  <si>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</si>
  <si>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</si>
  <si>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</si>
  <si>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</si>
  <si>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</si>
  <si>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</si>
  <si>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</si>
  <si>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</si>
  <si>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</si>
  <si>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</si>
  <si>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</si>
  <si>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</si>
  <si>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</si>
  <si>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</si>
  <si>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</si>
  <si>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</si>
  <si>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</si>
  <si>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</si>
  <si>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</si>
  <si>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</si>
  <si>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</si>
  <si>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</si>
  <si>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</si>
  <si>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</si>
  <si>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</si>
  <si>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</si>
  <si>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</si>
  <si>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</si>
  <si>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</si>
  <si>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</si>
  <si>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</si>
  <si>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</si>
  <si>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</si>
  <si>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</si>
  <si>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</si>
  <si>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</si>
  <si>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</si>
  <si>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</si>
  <si>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</si>
  <si>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</si>
  <si>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</si>
  <si>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</si>
  <si>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</si>
  <si>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</si>
  <si>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</si>
  <si>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</si>
  <si>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</si>
  <si>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</si>
  <si>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</si>
  <si>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</si>
  <si>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</si>
  <si>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</si>
  <si>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</si>
  <si>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</si>
  <si>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</si>
  <si>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</si>
  <si>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</si>
  <si>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</si>
  <si>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</si>
  <si>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</si>
  <si>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</si>
  <si>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</si>
  <si>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</si>
  <si>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</si>
  <si>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</si>
  <si>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</si>
  <si>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</si>
  <si>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</si>
  <si>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</si>
  <si>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</si>
  <si>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</si>
  <si>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</si>
  <si>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</si>
  <si>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</si>
  <si>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</si>
  <si>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</si>
  <si>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</si>
  <si>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</si>
  <si>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</si>
  <si>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</si>
  <si>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</si>
  <si>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</si>
  <si>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</si>
  <si>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</si>
  <si>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</si>
  <si>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</si>
  <si>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</si>
  <si>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</si>
  <si>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</si>
  <si>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</si>
  <si>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</si>
  <si>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</si>
  <si>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</si>
  <si>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</si>
  <si>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</si>
  <si>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</si>
  <si>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</si>
  <si>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</si>
  <si>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</si>
  <si>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</si>
  <si>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</si>
  <si>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</si>
  <si>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</si>
  <si>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</si>
  <si>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</si>
  <si>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</si>
  <si>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</si>
  <si>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</si>
  <si>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</si>
  <si>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</si>
  <si>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</si>
  <si>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</si>
  <si>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</si>
  <si>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</si>
  <si>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</si>
  <si>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</si>
  <si>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</si>
  <si>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</si>
  <si>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</si>
  <si>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</si>
  <si>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</si>
  <si>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</si>
  <si>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</si>
  <si>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</si>
  <si>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</si>
  <si>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</si>
  <si>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</si>
  <si>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</si>
  <si>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</si>
  <si>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</si>
  <si>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</si>
  <si>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</si>
  <si>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</si>
  <si>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</si>
  <si>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</si>
  <si>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</si>
  <si>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</si>
  <si>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</si>
  <si>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</si>
  <si>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</si>
  <si>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</si>
  <si>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</si>
  <si>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</si>
  <si>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</si>
  <si>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</si>
  <si>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</si>
  <si>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</si>
  <si>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</si>
  <si>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</si>
  <si>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</si>
  <si>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</si>
  <si>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</si>
  <si>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</si>
  <si>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</si>
  <si>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</si>
  <si>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</si>
  <si>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</si>
  <si>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</si>
  <si>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</si>
  <si>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</si>
  <si>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</si>
  <si>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</si>
  <si>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</si>
  <si>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</si>
  <si>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</si>
  <si>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</si>
  <si>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</si>
  <si>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</si>
  <si>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</si>
  <si>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</si>
  <si>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</si>
  <si>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</si>
  <si>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</si>
  <si>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</si>
  <si>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</si>
  <si>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</si>
  <si>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</si>
  <si>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</si>
  <si>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</si>
  <si>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</si>
  <si>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</si>
  <si>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</si>
  <si>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</si>
  <si>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</si>
  <si>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</si>
  <si>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</si>
  <si>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</si>
  <si>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</si>
  <si>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</si>
  <si>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</si>
  <si>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</si>
  <si>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</si>
  <si>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</si>
  <si>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</si>
  <si>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</si>
  <si>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</si>
  <si>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</si>
  <si>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</si>
  <si>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</si>
  <si>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</si>
  <si>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</si>
  <si>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</si>
  <si>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</si>
  <si>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</si>
  <si>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</si>
  <si>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</si>
  <si>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</si>
  <si>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</si>
  <si>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</si>
  <si>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</si>
  <si>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</si>
  <si>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</si>
  <si>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</si>
  <si>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</si>
  <si>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</si>
  <si>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</si>
  <si>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</si>
  <si>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</si>
  <si>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</si>
  <si>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</si>
  <si>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</si>
  <si>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</si>
  <si>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</si>
  <si>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</si>
  <si>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</si>
  <si>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</si>
  <si>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</si>
  <si>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</si>
  <si>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</si>
  <si>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</si>
  <si>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</si>
  <si>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</si>
  <si>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</si>
  <si>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</si>
  <si>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</si>
  <si>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</si>
  <si>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</si>
  <si>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</si>
  <si>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</si>
  <si>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</si>
  <si>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</si>
  <si>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</si>
  <si>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</si>
  <si>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</si>
  <si>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</si>
  <si>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</si>
  <si>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</si>
  <si>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</si>
  <si>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</si>
  <si>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</si>
  <si>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</si>
  <si>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</si>
  <si>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</si>
  <si>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</si>
  <si>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</si>
  <si>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</si>
  <si>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</si>
  <si>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</si>
  <si>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</si>
  <si>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</si>
  <si>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</si>
  <si>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</si>
  <si>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</si>
  <si>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</si>
  <si>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</si>
  <si>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</si>
  <si>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</si>
  <si>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</si>
  <si>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</si>
  <si>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</si>
  <si>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</si>
  <si>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</si>
  <si>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</si>
  <si>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</si>
  <si>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</si>
  <si>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</si>
  <si>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</si>
  <si>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</si>
  <si>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</si>
  <si>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</si>
  <si>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</si>
  <si>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</si>
  <si>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</si>
  <si>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</si>
  <si>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</si>
  <si>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</si>
  <si>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</si>
  <si>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</si>
  <si>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</si>
  <si>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</si>
  <si>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</si>
  <si>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</si>
  <si>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</si>
  <si>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</si>
  <si>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</si>
  <si>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</si>
  <si>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</si>
  <si>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</si>
  <si>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</si>
  <si>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</si>
  <si>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</si>
  <si>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</si>
  <si>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</si>
  <si>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</si>
  <si>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</si>
  <si>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</si>
  <si>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</si>
  <si>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</si>
  <si>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</si>
  <si>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</si>
  <si>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</si>
  <si>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</si>
  <si>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</si>
  <si>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</si>
  <si>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</si>
  <si>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</si>
  <si>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</si>
  <si>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</si>
  <si>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</si>
  <si>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</si>
  <si>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</si>
  <si>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</si>
  <si>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</si>
  <si>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</si>
  <si>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</si>
  <si>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</si>
  <si>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</si>
  <si>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</si>
  <si>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</si>
  <si>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</si>
  <si>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</si>
  <si>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</si>
  <si>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</si>
  <si>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</si>
  <si>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</si>
  <si>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</si>
  <si>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</si>
  <si>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</si>
  <si>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</si>
  <si>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</si>
  <si>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</si>
  <si>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</si>
  <si>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</si>
  <si>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</si>
  <si>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</si>
  <si>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</si>
  <si>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</si>
  <si>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</si>
  <si>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</si>
  <si>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</si>
  <si>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</si>
  <si>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</si>
  <si>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</si>
  <si>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</si>
  <si>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</si>
  <si>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</si>
  <si>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</si>
  <si>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</si>
  <si>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</si>
  <si>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</si>
  <si>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</si>
  <si>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</si>
  <si>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</si>
  <si>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</si>
  <si>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</si>
  <si>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</si>
  <si>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</si>
  <si>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</si>
  <si>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</si>
  <si>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</si>
  <si>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</si>
  <si>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</si>
  <si>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</si>
  <si>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</si>
  <si>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</si>
  <si>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</si>
  <si>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</si>
  <si>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</si>
  <si>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</si>
  <si>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</si>
  <si>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</si>
  <si>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</si>
  <si>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</si>
  <si>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</si>
  <si>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</si>
  <si>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</si>
  <si>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</si>
  <si>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</si>
  <si>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</si>
  <si>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</si>
  <si>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</si>
  <si>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</si>
  <si>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</si>
  <si>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</si>
  <si>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</si>
  <si>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</si>
  <si>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</si>
  <si>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</si>
  <si>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</si>
  <si>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</si>
  <si>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</si>
  <si>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</si>
  <si>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</si>
  <si>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</si>
  <si>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</si>
  <si>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</si>
  <si>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</si>
  <si>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</si>
  <si>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</si>
  <si>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</si>
  <si>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</si>
  <si>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</si>
  <si>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</si>
  <si>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</si>
  <si>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</si>
  <si>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</si>
  <si>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</si>
  <si>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</si>
  <si>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</si>
  <si>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</si>
  <si>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</si>
  <si>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</si>
  <si>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</si>
  <si>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</si>
  <si>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</si>
  <si>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</si>
  <si>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</si>
  <si>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</si>
  <si>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</si>
  <si>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</si>
  <si>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</si>
  <si>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</si>
  <si>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</si>
  <si>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</si>
  <si>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</si>
  <si>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</si>
  <si>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</si>
  <si>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</si>
  <si>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</si>
  <si>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</si>
  <si>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</si>
  <si>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</si>
  <si>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</si>
  <si>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</si>
  <si>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</si>
  <si>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</si>
  <si>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</si>
  <si>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</si>
  <si>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</si>
  <si>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</si>
  <si>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</si>
  <si>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</si>
  <si>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</si>
  <si>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</si>
  <si>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</si>
  <si>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</si>
  <si>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</si>
  <si>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</si>
  <si>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</si>
  <si>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</si>
  <si>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</si>
  <si>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</si>
  <si>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</si>
  <si>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</si>
  <si>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</si>
  <si>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</si>
  <si>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</si>
  <si>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</si>
  <si>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</si>
  <si>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</si>
  <si>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</si>
  <si>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</si>
  <si>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</si>
  <si>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</si>
  <si>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</si>
  <si>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</si>
  <si>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</si>
  <si>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</si>
  <si>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</si>
  <si>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</si>
  <si>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</si>
  <si>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</si>
  <si>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</si>
  <si>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</si>
  <si>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</si>
  <si>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</si>
  <si>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</si>
  <si>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</si>
  <si>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</si>
  <si>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</si>
  <si>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</si>
  <si>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</si>
  <si>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</si>
  <si>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</si>
  <si>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</si>
  <si>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</si>
  <si>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</si>
  <si>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</si>
  <si>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</si>
  <si>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</si>
  <si>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</si>
  <si>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</si>
  <si>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</si>
  <si>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</si>
  <si>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</si>
  <si>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</si>
  <si>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</si>
  <si>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</si>
  <si>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</si>
  <si>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</si>
  <si>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</si>
  <si>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</si>
  <si>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</si>
  <si>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</si>
  <si>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</si>
  <si>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</si>
  <si>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</si>
  <si>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</si>
  <si>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</si>
  <si>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</si>
  <si>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</si>
  <si>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</si>
  <si>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</si>
  <si>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</si>
  <si>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</si>
  <si>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</si>
  <si>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</si>
  <si>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</si>
  <si>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</si>
  <si>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</si>
  <si>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</si>
  <si>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</si>
  <si>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</si>
  <si>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</si>
  <si>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</si>
  <si>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</si>
  <si>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</si>
  <si>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</si>
  <si>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</si>
  <si>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</si>
  <si>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</si>
  <si>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</si>
  <si>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</si>
  <si>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</si>
  <si>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</si>
  <si>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</si>
  <si>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</si>
  <si>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</si>
  <si>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</si>
  <si>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</si>
  <si>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</si>
  <si>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</si>
  <si>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</si>
  <si>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</si>
  <si>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</si>
  <si>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</si>
  <si>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</si>
  <si>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</si>
  <si>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</si>
  <si>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</si>
  <si>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</si>
  <si>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</si>
  <si>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</si>
  <si>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</si>
  <si>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</si>
  <si>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</si>
  <si>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</si>
  <si>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</si>
  <si>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</si>
  <si>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</si>
  <si>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</si>
  <si>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</si>
  <si>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</si>
  <si>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</si>
  <si>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</si>
  <si>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</si>
  <si>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</si>
  <si>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</si>
  <si>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</si>
  <si>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</si>
  <si>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</si>
  <si>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</si>
  <si>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</si>
  <si>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</si>
  <si>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</si>
  <si>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</si>
  <si>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</si>
  <si>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</si>
  <si>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</si>
  <si>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</si>
  <si>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</si>
  <si>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</si>
  <si>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</si>
  <si>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</si>
  <si>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</si>
  <si>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</si>
  <si>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</si>
  <si>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</si>
  <si>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</si>
  <si>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</si>
  <si>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</si>
  <si>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</si>
  <si>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</si>
  <si>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</si>
  <si>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</si>
  <si>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</si>
  <si>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</si>
  <si>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</si>
  <si>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</si>
  <si>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</si>
  <si>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</si>
  <si>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</si>
  <si>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</si>
  <si>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</si>
  <si>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</si>
  <si>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</si>
  <si>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</si>
  <si>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</si>
  <si>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</si>
  <si>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</si>
  <si>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</si>
  <si>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</si>
  <si>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</si>
  <si>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</si>
  <si>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</si>
  <si>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</si>
  <si>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</si>
  <si>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</si>
  <si>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</si>
  <si>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</si>
  <si>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</si>
  <si>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</si>
  <si>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</si>
  <si>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</si>
  <si>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</si>
  <si>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</si>
  <si>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</si>
  <si>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</si>
  <si>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</si>
  <si>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</si>
  <si>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</si>
  <si>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</si>
  <si>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</si>
  <si>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</si>
  <si>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</si>
  <si>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</si>
  <si>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</si>
  <si>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</si>
  <si>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</si>
  <si>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</si>
  <si>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</si>
  <si>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</si>
  <si>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</si>
  <si>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</si>
  <si>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</si>
  <si>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</si>
  <si>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</si>
  <si>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</si>
  <si>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</si>
  <si>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</si>
  <si>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</si>
  <si>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</si>
  <si>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</si>
  <si>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</si>
  <si>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</si>
  <si>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</si>
  <si>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</si>
  <si>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</si>
  <si>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</si>
  <si>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</si>
  <si>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</si>
  <si>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</si>
  <si>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</si>
  <si>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</si>
  <si>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</si>
  <si>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</si>
  <si>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</si>
  <si>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</si>
  <si>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</si>
  <si>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</si>
  <si>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</si>
  <si>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</si>
  <si>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</si>
  <si>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</si>
  <si>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</si>
  <si>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</si>
  <si>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</si>
  <si>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</si>
  <si>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</si>
  <si>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</si>
  <si>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</si>
  <si>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</si>
  <si>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</si>
  <si>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</si>
  <si>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</si>
  <si>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</si>
  <si>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</si>
  <si>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</si>
  <si>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</si>
  <si>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</si>
  <si>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</si>
  <si>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</si>
  <si>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</si>
  <si>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</si>
  <si>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</si>
  <si>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</si>
  <si>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</si>
  <si>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</si>
  <si>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</si>
  <si>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</si>
  <si>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</si>
  <si>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</si>
  <si>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</si>
  <si>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</si>
  <si>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</si>
  <si>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</si>
  <si>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</si>
  <si>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</si>
  <si>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</si>
  <si>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</si>
  <si>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</si>
  <si>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</si>
  <si>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</si>
  <si>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</si>
  <si>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</si>
  <si>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</si>
  <si>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</si>
  <si>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</si>
  <si>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</si>
  <si>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</si>
  <si>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</si>
  <si>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</si>
  <si>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</si>
  <si>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</si>
  <si>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</si>
  <si>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</si>
  <si>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</si>
  <si>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</si>
  <si>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</si>
  <si>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</si>
  <si>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</si>
  <si>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</si>
  <si>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</si>
  <si>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</si>
  <si>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</si>
  <si>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</si>
  <si>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</si>
  <si>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</si>
  <si>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</si>
  <si>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</si>
  <si>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</si>
  <si>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</si>
  <si>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</si>
  <si>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</si>
  <si>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</si>
  <si>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</si>
  <si>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</si>
  <si>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</si>
  <si>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</si>
  <si>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</si>
  <si>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</si>
  <si>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</si>
  <si>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</si>
  <si>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</si>
  <si>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</si>
  <si>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</si>
  <si>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</si>
  <si>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</si>
  <si>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</si>
  <si>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</si>
  <si>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</si>
  <si>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</si>
  <si>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</si>
  <si>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</si>
  <si>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</si>
  <si>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</si>
  <si>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</si>
  <si>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</si>
  <si>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</si>
  <si>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</si>
  <si>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</si>
  <si>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</si>
  <si>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</si>
  <si>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</si>
  <si>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</si>
  <si>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</si>
  <si>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</si>
  <si>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</si>
  <si>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</si>
  <si>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</si>
  <si>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</si>
  <si>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</si>
  <si>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</si>
  <si>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</si>
  <si>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</si>
  <si>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</si>
  <si>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</si>
  <si>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</si>
  <si>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</si>
  <si>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</si>
  <si>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</si>
  <si>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</si>
  <si>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</si>
  <si>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</si>
  <si>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</si>
  <si>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</si>
  <si>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</si>
  <si>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</si>
  <si>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</si>
  <si>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</si>
  <si>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</si>
  <si>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</si>
  <si>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</si>
  <si>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</si>
  <si>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</si>
  <si>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</si>
  <si>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</si>
  <si>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</si>
  <si>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</si>
  <si>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</si>
  <si>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</si>
  <si>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</si>
  <si>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</si>
  <si>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</si>
  <si>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</si>
  <si>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</si>
  <si>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</si>
  <si>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</si>
  <si>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</si>
  <si>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</si>
  <si>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</si>
  <si>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</si>
  <si>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</si>
  <si>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</si>
  <si>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</si>
  <si>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</si>
  <si>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</si>
  <si>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</si>
  <si>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</si>
  <si>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</si>
  <si>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</si>
  <si>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</si>
  <si>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</si>
  <si>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</si>
  <si>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</si>
  <si>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</si>
  <si>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</si>
  <si>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</si>
  <si>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</si>
  <si>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</si>
  <si>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</si>
  <si>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</si>
  <si>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</si>
  <si>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</si>
  <si>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</si>
  <si>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</si>
  <si>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</si>
  <si>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</si>
  <si>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</si>
  <si>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</si>
  <si>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</si>
  <si>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</si>
  <si>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</si>
  <si>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</si>
  <si>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</si>
  <si>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</si>
  <si>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</si>
  <si>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</si>
  <si>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</si>
  <si>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</si>
  <si>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</si>
  <si>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</si>
  <si>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</si>
  <si>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</si>
  <si>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</si>
  <si>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</si>
  <si>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</si>
  <si>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</si>
  <si>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</si>
  <si>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</si>
  <si>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</si>
  <si>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</si>
  <si>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</si>
  <si>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</si>
  <si>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</si>
  <si>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</si>
  <si>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</si>
  <si>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</si>
  <si>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</si>
  <si>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</si>
  <si>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</si>
  <si>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</si>
  <si>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</si>
  <si>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</si>
  <si>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</si>
  <si>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</si>
  <si>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</si>
  <si>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</si>
  <si>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</si>
  <si>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</si>
  <si>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</si>
  <si>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</si>
  <si>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</si>
  <si>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</si>
  <si>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</si>
  <si>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</si>
  <si>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</si>
  <si>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</si>
  <si>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</si>
  <si>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</si>
  <si>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</si>
  <si>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</si>
  <si>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</si>
  <si>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</si>
  <si>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</si>
  <si>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</si>
  <si>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</si>
  <si>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</si>
  <si>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</si>
  <si>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</si>
  <si>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</si>
  <si>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</si>
  <si>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</si>
  <si>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</si>
  <si>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</si>
  <si>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</si>
  <si>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</si>
  <si>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</si>
  <si>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</si>
  <si>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</si>
  <si>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</si>
  <si>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</si>
  <si>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</si>
  <si>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</si>
  <si>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</si>
  <si>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</si>
  <si>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</si>
  <si>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</si>
  <si>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</si>
  <si>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</si>
  <si>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</si>
  <si>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</si>
  <si>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</si>
  <si>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</si>
  <si>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</si>
  <si>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</si>
  <si>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</si>
  <si>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</si>
  <si>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</si>
  <si>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</si>
  <si>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</si>
  <si>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</si>
  <si>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</si>
  <si>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</si>
  <si>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</si>
  <si>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</si>
  <si>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</si>
  <si>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</si>
  <si>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</si>
  <si>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</si>
  <si>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</si>
  <si>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</si>
  <si>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</si>
  <si>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</si>
  <si>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</si>
  <si>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</si>
  <si>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</si>
  <si>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</si>
  <si>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</si>
  <si>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</si>
  <si>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</si>
  <si>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</si>
  <si>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</si>
  <si>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</si>
  <si>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</si>
  <si>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</si>
  <si>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</si>
  <si>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</si>
  <si>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</si>
  <si>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</si>
  <si>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</si>
  <si>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</si>
  <si>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</si>
  <si>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</si>
  <si>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</si>
  <si>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</si>
  <si>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</si>
  <si>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</si>
  <si>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</si>
  <si>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</si>
  <si>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</si>
  <si>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</si>
  <si>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</si>
  <si>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</si>
  <si>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</si>
  <si>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</si>
  <si>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</si>
  <si>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</si>
  <si>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</si>
  <si>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</si>
  <si>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</si>
  <si>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</si>
  <si>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</si>
  <si>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</si>
  <si>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</si>
  <si>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</si>
  <si>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</si>
  <si>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</si>
  <si>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</si>
  <si>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</si>
  <si>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</si>
  <si>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</si>
  <si>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</si>
  <si>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</si>
  <si>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</si>
  <si>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</si>
  <si>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</si>
  <si>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</si>
  <si>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</si>
  <si>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</si>
  <si>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</si>
  <si>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</si>
  <si>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</si>
  <si>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</si>
  <si>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</si>
  <si>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</si>
  <si>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</si>
  <si>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</si>
  <si>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</si>
  <si>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</si>
  <si>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</si>
  <si>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</si>
  <si>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</si>
  <si>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</si>
  <si>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</si>
  <si>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</si>
  <si>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</si>
  <si>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</si>
  <si>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</si>
  <si>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</si>
  <si>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</si>
  <si>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</si>
  <si>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</si>
  <si>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</si>
  <si>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</si>
  <si>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</si>
  <si>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</si>
  <si>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</si>
  <si>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</si>
  <si>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</si>
  <si>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</si>
  <si>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</si>
  <si>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</si>
  <si>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</si>
  <si>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</si>
  <si>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</si>
  <si>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</si>
  <si>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</si>
  <si>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</si>
  <si>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</si>
  <si>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</si>
  <si>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</si>
  <si>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</si>
  <si>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</si>
  <si>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</si>
  <si>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</si>
  <si>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</si>
  <si>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</si>
  <si>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</si>
  <si>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</si>
  <si>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</si>
  <si>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</si>
  <si>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</si>
  <si>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</si>
  <si>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</si>
  <si>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</si>
  <si>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</si>
  <si>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</si>
  <si>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</si>
  <si>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</si>
  <si>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</si>
  <si>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</si>
  <si>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</si>
  <si>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</si>
  <si>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</si>
  <si>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</si>
  <si>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</si>
  <si>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</si>
  <si>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</si>
  <si>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</si>
  <si>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</si>
  <si>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</si>
  <si>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</si>
  <si>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</si>
  <si>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</si>
  <si>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</si>
  <si>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</si>
  <si>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</si>
  <si>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</si>
  <si>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</si>
  <si>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</si>
  <si>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</si>
  <si>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</si>
  <si>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</si>
  <si>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</si>
  <si>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</si>
  <si>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</si>
  <si>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</si>
  <si>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</si>
  <si>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</si>
  <si>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</si>
  <si>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</si>
  <si>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</si>
  <si>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</si>
  <si>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</si>
  <si>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</si>
  <si>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</si>
  <si>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</si>
  <si>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</si>
  <si>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</si>
  <si>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</si>
  <si>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</si>
  <si>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</si>
  <si>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</si>
  <si>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</si>
  <si>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</si>
  <si>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</si>
  <si>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</si>
  <si>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</si>
  <si>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</si>
  <si>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</si>
  <si>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</si>
  <si>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</si>
  <si>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</si>
  <si>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</si>
  <si>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</si>
  <si>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</si>
  <si>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</si>
  <si>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</si>
  <si>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</si>
  <si>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</si>
  <si>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</si>
  <si>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</si>
  <si>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</si>
  <si>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</si>
  <si>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</si>
  <si>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</si>
  <si>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</si>
  <si>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</si>
  <si>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</si>
  <si>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</si>
  <si>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</si>
  <si>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</si>
  <si>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</si>
  <si>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</si>
  <si>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</si>
  <si>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</si>
  <si>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</si>
  <si>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</si>
  <si>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</si>
  <si>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</si>
  <si>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</si>
  <si>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</si>
  <si>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</si>
  <si>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</si>
  <si>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</si>
  <si>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</si>
  <si>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</si>
  <si>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</si>
  <si>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</si>
  <si>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</si>
  <si>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</si>
  <si>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</si>
  <si>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</si>
  <si>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</si>
  <si>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</si>
  <si>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</si>
  <si>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</si>
  <si>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</si>
  <si>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</si>
  <si>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</si>
  <si>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</si>
  <si>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</si>
  <si>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</si>
  <si>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</si>
  <si>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</si>
  <si>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</si>
  <si>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</si>
  <si>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</si>
  <si>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</si>
  <si>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</si>
  <si>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</si>
  <si>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</si>
  <si>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</si>
  <si>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</si>
  <si>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</si>
  <si>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</si>
  <si>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</si>
  <si>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</si>
  <si>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</si>
  <si>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</si>
  <si>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</si>
  <si>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</si>
  <si>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</si>
  <si>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</si>
  <si>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</si>
  <si>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</si>
  <si>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</si>
  <si>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</si>
  <si>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</si>
  <si>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</si>
  <si>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</si>
  <si>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</si>
  <si>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</si>
  <si>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</si>
  <si>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</si>
  <si>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</si>
  <si>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</si>
  <si>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</si>
  <si>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</si>
  <si>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</si>
  <si>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</si>
  <si>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</si>
  <si>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</si>
  <si>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</si>
  <si>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</si>
  <si>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</si>
  <si>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</si>
  <si>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</si>
  <si>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</si>
  <si>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</si>
  <si>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</si>
  <si>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</si>
  <si>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</si>
  <si>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</si>
  <si>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</si>
  <si>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</si>
  <si>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</si>
  <si>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</si>
  <si>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</si>
  <si>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</si>
  <si>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</si>
  <si>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</si>
  <si>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</si>
  <si>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</si>
  <si>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</si>
  <si>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</si>
  <si>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</si>
  <si>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</si>
  <si>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</si>
  <si>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</si>
  <si>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</si>
  <si>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</si>
  <si>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</si>
  <si>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</si>
  <si>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</si>
  <si>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</si>
  <si>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</si>
  <si>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</si>
  <si>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</si>
  <si>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</si>
  <si>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</si>
  <si>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</si>
  <si>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</si>
  <si>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</si>
  <si>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</si>
  <si>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</si>
  <si>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</si>
  <si>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</si>
  <si>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</si>
  <si>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</si>
  <si>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</si>
  <si>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</si>
  <si>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</si>
  <si>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</si>
  <si>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</si>
  <si>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</si>
  <si>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</si>
  <si>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</si>
  <si>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</si>
  <si>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</si>
  <si>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</si>
  <si>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</si>
  <si>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</si>
  <si>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</si>
  <si>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</si>
  <si>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</si>
  <si>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</si>
  <si>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</si>
  <si>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</si>
  <si>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</si>
  <si>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</si>
  <si>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</si>
  <si>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</si>
  <si>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</si>
  <si>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</si>
  <si>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</si>
  <si>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</si>
  <si>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</si>
  <si>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</si>
  <si>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</si>
  <si>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</si>
  <si>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</si>
  <si>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</si>
  <si>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</si>
  <si>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</si>
  <si>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</si>
  <si>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</si>
  <si>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</si>
  <si>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</si>
  <si>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</si>
  <si>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</si>
  <si>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</si>
  <si>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</si>
  <si>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</si>
  <si>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</si>
  <si>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</si>
  <si>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</si>
  <si>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</si>
  <si>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</si>
  <si>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</si>
  <si>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</si>
  <si>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</si>
  <si>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</si>
  <si>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</si>
  <si>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</si>
  <si>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</si>
  <si>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</si>
  <si>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</si>
  <si>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</si>
  <si>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</si>
  <si>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</si>
  <si>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</si>
  <si>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</si>
  <si>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</si>
  <si>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</si>
  <si>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</si>
  <si>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</si>
  <si>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</si>
  <si>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</si>
  <si>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</si>
  <si>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</si>
  <si>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</si>
  <si>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</si>
  <si>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</si>
  <si>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</si>
  <si>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</si>
  <si>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</si>
  <si>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</si>
  <si>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</si>
  <si>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</si>
  <si>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</si>
  <si>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</si>
  <si>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</si>
  <si>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</si>
  <si>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</si>
  <si>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</si>
  <si>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</si>
  <si>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</si>
  <si>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</si>
  <si>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</si>
  <si>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</si>
  <si>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</si>
  <si>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</si>
  <si>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</si>
  <si>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</si>
  <si>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</si>
  <si>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</si>
  <si>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</si>
  <si>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</si>
  <si>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</si>
  <si>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</si>
  <si>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</si>
  <si>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</si>
  <si>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</si>
  <si>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</si>
  <si>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</si>
  <si>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</si>
  <si>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</si>
  <si>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</si>
  <si>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</si>
  <si>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</si>
  <si>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</si>
  <si>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</si>
  <si>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</si>
  <si>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</si>
  <si>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</si>
  <si>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</si>
  <si>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</si>
  <si>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</si>
  <si>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</si>
  <si>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</si>
  <si>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</si>
  <si>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</si>
  <si>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</si>
  <si>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</si>
  <si>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</si>
  <si>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</si>
  <si>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</si>
  <si>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</si>
  <si>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</si>
  <si>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</si>
  <si>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</si>
  <si>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</si>
  <si>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</si>
  <si>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</si>
  <si>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</si>
  <si>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</si>
  <si>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</si>
  <si>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</si>
  <si>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</si>
  <si>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</si>
  <si>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</si>
  <si>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</si>
  <si>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</si>
  <si>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</si>
  <si>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</si>
  <si>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</si>
  <si>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</si>
  <si>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</si>
  <si>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</si>
  <si>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</si>
  <si>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</si>
  <si>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</si>
  <si>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</si>
  <si>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</si>
  <si>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</si>
  <si>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</si>
  <si>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</si>
  <si>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</si>
  <si>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</si>
  <si>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</si>
  <si>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</si>
  <si>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</si>
  <si>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</si>
  <si>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</si>
  <si>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</si>
  <si>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</si>
  <si>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</si>
  <si>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</si>
  <si>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</si>
  <si>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</si>
  <si>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</si>
  <si>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</si>
  <si>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</si>
  <si>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</si>
  <si>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</si>
  <si>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</si>
  <si>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</si>
  <si>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</si>
  <si>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</si>
  <si>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</si>
  <si>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</si>
  <si>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</si>
  <si>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</si>
  <si>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</si>
  <si>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</si>
  <si>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</si>
  <si>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</si>
  <si>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</si>
  <si>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</si>
  <si>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</si>
  <si>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</si>
  <si>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</si>
  <si>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</si>
  <si>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</si>
  <si>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</si>
  <si>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</si>
  <si>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</si>
  <si>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</si>
  <si>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</si>
  <si>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</si>
  <si>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</si>
  <si>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</si>
  <si>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</si>
  <si>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</si>
  <si>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</si>
  <si>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</si>
  <si>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</si>
  <si>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</si>
  <si>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</si>
  <si>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</si>
  <si>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</si>
  <si>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</si>
  <si>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</si>
  <si>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</si>
  <si>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</si>
  <si>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</si>
  <si>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</si>
  <si>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</si>
  <si>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</si>
  <si>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</si>
  <si>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</si>
  <si>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</si>
  <si>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</si>
  <si>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</si>
  <si>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</si>
  <si>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</si>
  <si>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</si>
  <si>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</si>
  <si>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</si>
  <si>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</si>
  <si>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</si>
  <si>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</si>
  <si>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</si>
  <si>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</si>
  <si>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</si>
  <si>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</si>
  <si>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</si>
  <si>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</si>
  <si>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</si>
  <si>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</si>
  <si>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</si>
  <si>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</si>
  <si>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</si>
  <si>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</si>
  <si>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</si>
  <si>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</si>
  <si>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</si>
  <si>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</si>
  <si>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</si>
  <si>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</si>
  <si>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</si>
  <si>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</si>
  <si>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</si>
  <si>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</si>
  <si>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</si>
  <si>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</si>
  <si>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</si>
  <si>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</si>
  <si>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</si>
  <si>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</si>
  <si>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</si>
  <si>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</si>
  <si>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</si>
  <si>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</si>
  <si>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</si>
  <si>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</si>
  <si>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</si>
  <si>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</si>
  <si>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</si>
  <si>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</si>
  <si>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</si>
  <si>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</si>
  <si>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</si>
  <si>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</si>
  <si>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</si>
  <si>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</si>
  <si>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</si>
  <si>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</si>
  <si>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</si>
  <si>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</si>
  <si>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</si>
  <si>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</si>
  <si>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</si>
  <si>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</si>
  <si>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</si>
  <si>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</si>
  <si>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</si>
  <si>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</si>
  <si>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</si>
  <si>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</si>
  <si>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</si>
  <si>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</si>
  <si>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</si>
  <si>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</si>
  <si>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</si>
  <si>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</si>
  <si>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</si>
  <si>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</si>
  <si>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</si>
  <si>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</si>
  <si>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</si>
  <si>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</si>
  <si>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</si>
  <si>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</si>
  <si>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</si>
  <si>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</si>
  <si>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</si>
  <si>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</si>
  <si>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</si>
  <si>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</si>
  <si>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</si>
  <si>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</si>
  <si>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</si>
  <si>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</si>
  <si>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</si>
  <si>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</si>
  <si>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</si>
  <si>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</si>
  <si>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</si>
  <si>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</si>
  <si>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</si>
  <si>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</si>
  <si>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</si>
  <si>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</si>
  <si>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</si>
  <si>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</si>
  <si>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</si>
  <si>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</si>
  <si>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</si>
  <si>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</si>
  <si>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</si>
  <si>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</si>
  <si>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</si>
  <si>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</si>
  <si>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</si>
  <si>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</si>
  <si>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</si>
  <si>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</si>
  <si>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</si>
  <si>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</si>
  <si>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</si>
  <si>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</si>
  <si>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</si>
  <si>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</si>
  <si>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</si>
  <si>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</si>
  <si>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</si>
  <si>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</si>
  <si>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</si>
  <si>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</si>
  <si>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</si>
  <si>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</si>
  <si>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</si>
  <si>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</si>
  <si>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</si>
  <si>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</si>
  <si>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</si>
  <si>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</si>
  <si>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</si>
  <si>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</si>
  <si>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</si>
  <si>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</si>
  <si>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</si>
  <si>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</si>
  <si>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</si>
  <si>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</si>
  <si>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</si>
  <si>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</si>
  <si>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</si>
  <si>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</si>
  <si>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</si>
  <si>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</si>
  <si>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</si>
  <si>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</si>
  <si>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</si>
  <si>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</si>
  <si>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</si>
  <si>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</si>
  <si>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</si>
  <si>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</si>
  <si>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</si>
  <si>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</si>
  <si>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</si>
  <si>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</si>
  <si>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</si>
  <si>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</si>
  <si>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</si>
  <si>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</si>
  <si>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</si>
  <si>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</si>
  <si>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</si>
  <si>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</si>
  <si>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</si>
  <si>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</si>
  <si>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</si>
  <si>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</si>
  <si>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</si>
  <si>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</si>
  <si>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</si>
  <si>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</si>
  <si>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</si>
  <si>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</si>
  <si>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</si>
  <si>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</si>
  <si>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</si>
  <si>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</si>
  <si>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</si>
  <si>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</si>
  <si>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</si>
  <si>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</si>
  <si>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</si>
  <si>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</si>
  <si>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</si>
  <si>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</si>
  <si>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</si>
  <si>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</si>
  <si>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</si>
  <si>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</si>
  <si>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</si>
  <si>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</si>
  <si>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</si>
  <si>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</si>
  <si>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</si>
  <si>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</si>
  <si>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</si>
  <si>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</si>
  <si>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</si>
  <si>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</si>
  <si>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</si>
  <si>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</si>
  <si>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</si>
  <si>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</si>
  <si>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</si>
  <si>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</si>
  <si>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</si>
  <si>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</si>
  <si>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</si>
  <si>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</si>
  <si>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</si>
  <si>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</si>
  <si>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</si>
  <si>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</si>
  <si>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</si>
  <si>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</si>
  <si>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</si>
  <si>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</si>
  <si>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</si>
  <si>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</si>
  <si>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</si>
  <si>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</si>
  <si>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</si>
  <si>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</si>
  <si>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</si>
  <si>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</si>
  <si>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</si>
  <si>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</si>
  <si>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</si>
  <si>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</si>
  <si>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</si>
  <si>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</si>
  <si>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</si>
  <si>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</si>
  <si>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</si>
  <si>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</si>
  <si>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</si>
  <si>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</si>
  <si>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</si>
  <si>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</si>
  <si>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</si>
  <si>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</si>
  <si>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</si>
  <si>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</si>
  <si>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</si>
  <si>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</si>
  <si>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</si>
  <si>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</si>
  <si>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</si>
  <si>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</si>
  <si>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</si>
  <si>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</si>
  <si>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</si>
  <si>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</si>
  <si>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</si>
  <si>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</si>
  <si>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</si>
  <si>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</si>
  <si>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</si>
  <si>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</si>
  <si>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</si>
  <si>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</si>
  <si>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</si>
  <si>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</si>
  <si>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</si>
  <si>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</si>
  <si>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</si>
  <si>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</si>
  <si>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</si>
  <si>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</si>
  <si>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</si>
  <si>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</si>
  <si>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</si>
  <si>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</si>
  <si>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</si>
  <si>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</si>
  <si>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</si>
  <si>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</si>
  <si>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</si>
  <si>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</si>
  <si>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</si>
  <si>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</si>
  <si>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</si>
  <si>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</si>
  <si>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</si>
  <si>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</si>
  <si>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</si>
  <si>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</si>
  <si>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</si>
  <si>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</si>
  <si>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</si>
  <si>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</si>
  <si>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</si>
  <si>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</si>
  <si>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</si>
  <si>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</si>
  <si>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</si>
  <si>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</si>
  <si>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</si>
  <si>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</si>
  <si>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</si>
  <si>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</si>
  <si>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</si>
  <si>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</si>
  <si>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</si>
  <si>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</si>
  <si>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</si>
  <si>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</si>
  <si>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</si>
  <si>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</si>
  <si>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</si>
  <si>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</si>
  <si>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</si>
  <si>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</si>
  <si>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</si>
  <si>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</si>
  <si>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</si>
  <si>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</si>
  <si>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</si>
  <si>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</si>
  <si>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</si>
  <si>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</si>
  <si>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</si>
  <si>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</si>
  <si>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</si>
  <si>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</si>
  <si>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</si>
  <si>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</si>
  <si>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</si>
  <si>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</si>
  <si>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</si>
  <si>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</si>
  <si>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</si>
  <si>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</si>
  <si>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</si>
  <si>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</si>
  <si>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</si>
  <si>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</si>
  <si>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</si>
  <si>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</si>
  <si>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</si>
  <si>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</si>
  <si>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</si>
  <si>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</si>
  <si>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</si>
  <si>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</si>
  <si>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</si>
  <si>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</si>
  <si>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</si>
  <si>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</si>
  <si>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</si>
  <si>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</si>
  <si>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</si>
  <si>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</si>
  <si>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</si>
  <si>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</si>
  <si>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</si>
  <si>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</si>
  <si>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</si>
  <si>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</si>
  <si>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</si>
  <si>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</si>
  <si>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</si>
  <si>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</si>
  <si>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</si>
  <si>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</si>
  <si>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</si>
  <si>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</si>
  <si>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</si>
  <si>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</si>
  <si>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</si>
  <si>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</si>
  <si>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</si>
  <si>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</si>
  <si>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</si>
  <si>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</si>
  <si>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</si>
  <si>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</si>
  <si>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</si>
  <si>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</si>
  <si>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</si>
  <si>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</si>
  <si>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</si>
  <si>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</si>
  <si>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</si>
  <si>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</si>
  <si>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</si>
  <si>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</si>
  <si>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</si>
  <si>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</si>
  <si>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</si>
  <si>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</si>
  <si>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</si>
  <si>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</si>
  <si>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</si>
  <si>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</si>
  <si>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</si>
  <si>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</si>
  <si>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</si>
  <si>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</si>
  <si>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</si>
  <si>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</si>
  <si>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</si>
  <si>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</si>
  <si>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</si>
  <si>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</si>
  <si>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</si>
  <si>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</si>
  <si>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</si>
  <si>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</si>
  <si>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</si>
  <si>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</si>
  <si>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</si>
  <si>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</si>
  <si>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</si>
  <si>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</si>
  <si>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</si>
  <si>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</si>
  <si>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</si>
  <si>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</si>
  <si>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</si>
  <si>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</si>
  <si>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</si>
  <si>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</si>
  <si>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</si>
  <si>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</si>
  <si>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</si>
  <si>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</si>
  <si>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</si>
  <si>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</si>
  <si>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</si>
  <si>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</si>
  <si>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</si>
  <si>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</si>
  <si>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</si>
  <si>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</si>
  <si>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</si>
  <si>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</si>
  <si>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</si>
  <si>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</si>
  <si>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</si>
  <si>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</si>
  <si>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</si>
  <si>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</si>
  <si>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</si>
  <si>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</si>
  <si>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</si>
  <si>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</si>
  <si>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</si>
  <si>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</si>
  <si>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</si>
  <si>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</si>
  <si>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</si>
  <si>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</si>
  <si>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</si>
  <si>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</si>
  <si>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</si>
  <si>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</si>
  <si>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</si>
  <si>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</si>
  <si>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</si>
  <si>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</si>
  <si>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</si>
  <si>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</si>
  <si>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</si>
  <si>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</si>
  <si>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</si>
  <si>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</si>
  <si>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</si>
  <si>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</si>
  <si>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</si>
  <si>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</si>
  <si>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</si>
  <si>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</si>
  <si>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</si>
  <si>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</si>
  <si>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</si>
  <si>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</si>
  <si>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</si>
  <si>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</si>
  <si>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</si>
  <si>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</si>
  <si>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</si>
  <si>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</si>
  <si>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</si>
  <si>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</si>
  <si>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</si>
  <si>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</si>
  <si>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</si>
  <si>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</si>
  <si>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</si>
  <si>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</si>
  <si>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</si>
  <si>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</si>
  <si>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</si>
  <si>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</si>
  <si>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</si>
  <si>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</si>
  <si>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</si>
  <si>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</si>
  <si>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</si>
  <si>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</si>
  <si>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</si>
  <si>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</si>
  <si>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</si>
  <si>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</si>
  <si>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</si>
  <si>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</si>
  <si>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</si>
  <si>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</si>
  <si>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</si>
  <si>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</si>
  <si>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</si>
  <si>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</si>
  <si>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</si>
  <si>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</si>
  <si>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</si>
  <si>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</si>
  <si>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</si>
  <si>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</si>
  <si>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</si>
  <si>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</si>
  <si>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</si>
  <si>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</si>
  <si>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</si>
  <si>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</si>
  <si>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</si>
  <si>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</si>
  <si>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</si>
  <si>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</si>
  <si>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</si>
  <si>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</si>
  <si>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</si>
  <si>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</si>
  <si>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</si>
  <si>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</si>
  <si>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</si>
  <si>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</si>
  <si>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</si>
  <si>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</si>
  <si>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</si>
  <si>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</si>
  <si>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</si>
  <si>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</si>
  <si>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</si>
  <si>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</si>
  <si>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</si>
  <si>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</si>
  <si>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</si>
  <si>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</si>
  <si>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</si>
  <si>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</si>
  <si>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</si>
  <si>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</si>
  <si>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</si>
  <si>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</si>
  <si>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</si>
  <si>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</si>
  <si>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</si>
  <si>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</si>
  <si>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</si>
  <si>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</si>
  <si>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</si>
  <si>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</si>
  <si>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</si>
  <si>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</si>
  <si>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</si>
  <si>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</si>
  <si>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</si>
  <si>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</si>
  <si>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</si>
  <si>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</si>
  <si>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</si>
  <si>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</si>
  <si>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</si>
  <si>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</si>
  <si>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</si>
  <si>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</si>
  <si>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</si>
  <si>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</si>
  <si>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</si>
  <si>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</si>
  <si>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</si>
  <si>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</si>
  <si>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</si>
  <si>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</si>
  <si>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</si>
  <si>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</si>
  <si>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</si>
  <si>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</si>
  <si>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</si>
  <si>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</si>
  <si>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</si>
  <si>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</si>
  <si>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</si>
  <si>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</si>
  <si>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</si>
  <si>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</si>
  <si>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</si>
  <si>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</si>
  <si>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</si>
  <si>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</si>
  <si>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</si>
  <si>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</si>
  <si>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</si>
  <si>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</si>
  <si>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</si>
  <si>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</si>
  <si>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</si>
  <si>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</si>
  <si>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</si>
  <si>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</si>
  <si>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</si>
  <si>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</si>
  <si>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</si>
  <si>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</si>
  <si>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</si>
  <si>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</si>
  <si>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</si>
  <si>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</si>
  <si>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</si>
  <si>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</si>
  <si>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</si>
  <si>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</si>
  <si>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</si>
  <si>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</si>
  <si>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</si>
  <si>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</si>
  <si>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</si>
  <si>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</si>
  <si>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</si>
  <si>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</si>
  <si>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</si>
  <si>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</si>
  <si>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</si>
  <si>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</si>
  <si>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</si>
  <si>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</si>
  <si>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</si>
  <si>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</si>
  <si>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</si>
  <si>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</si>
  <si>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</si>
  <si>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</si>
  <si>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</si>
  <si>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</si>
  <si>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</si>
  <si>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</si>
  <si>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</si>
  <si>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</si>
  <si>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</si>
  <si>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</si>
  <si>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</si>
  <si>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</si>
  <si>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</si>
  <si>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</si>
  <si>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</si>
  <si>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</si>
  <si>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</si>
  <si>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</si>
  <si>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</si>
  <si>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</si>
  <si>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</si>
  <si>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</si>
  <si>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</si>
  <si>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</si>
  <si>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</si>
  <si>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</si>
  <si>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</si>
  <si>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</si>
  <si>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</si>
  <si>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</si>
  <si>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</si>
  <si>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</si>
  <si>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</si>
  <si>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</si>
  <si>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</si>
  <si>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</si>
  <si>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</si>
  <si>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</si>
  <si>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</si>
  <si>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</si>
  <si>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</si>
  <si>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</si>
  <si>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</si>
  <si>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</si>
  <si>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</si>
  <si>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</si>
  <si>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</si>
  <si>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</si>
  <si>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</si>
  <si>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</si>
  <si>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</si>
  <si>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</si>
  <si>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</si>
  <si>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</si>
  <si>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</si>
  <si>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</si>
  <si>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</si>
  <si>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</si>
  <si>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</si>
  <si>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</si>
  <si>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</si>
  <si>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</si>
  <si>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</si>
  <si>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</si>
  <si>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</si>
  <si>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</si>
  <si>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</si>
  <si>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</si>
  <si>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</si>
  <si>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</si>
  <si>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</si>
  <si>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</si>
  <si>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</si>
  <si>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</si>
  <si>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</si>
  <si>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</si>
  <si>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</si>
  <si>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</si>
  <si>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</si>
  <si>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</si>
  <si>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</si>
  <si>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</si>
  <si>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</si>
  <si>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</si>
  <si>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</si>
  <si>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</si>
  <si>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</si>
  <si>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</si>
  <si>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</si>
  <si>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</si>
  <si>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</si>
  <si>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</si>
  <si>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</si>
  <si>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</si>
  <si>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</si>
  <si>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</si>
  <si>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</si>
  <si>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</si>
  <si>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</si>
  <si>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</si>
  <si>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</si>
  <si>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</si>
  <si>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</si>
  <si>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</si>
  <si>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</si>
  <si>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</si>
  <si>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</si>
  <si>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</si>
  <si>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</si>
  <si>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</si>
  <si>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</si>
  <si>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</si>
  <si>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</si>
  <si>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</si>
  <si>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</si>
  <si>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</si>
  <si>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</si>
  <si>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</si>
  <si>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</si>
  <si>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</si>
  <si>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</si>
  <si>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</si>
  <si>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</si>
  <si>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</si>
  <si>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</si>
  <si>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</si>
  <si>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</si>
  <si>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</si>
  <si>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</si>
  <si>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</si>
  <si>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</si>
  <si>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</si>
  <si>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</si>
  <si>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</si>
  <si>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</si>
  <si>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</si>
  <si>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</si>
  <si>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</si>
  <si>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</si>
  <si>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</si>
  <si>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</si>
  <si>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</si>
  <si>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</si>
  <si>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</si>
  <si>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</si>
  <si>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</si>
  <si>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</si>
  <si>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</si>
  <si>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</si>
  <si>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</si>
  <si>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</si>
  <si>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</si>
  <si>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</si>
  <si>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</si>
  <si>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</si>
  <si>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</si>
  <si>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</si>
  <si>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</si>
  <si>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</si>
  <si>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</si>
  <si>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</si>
  <si>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</si>
  <si>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</si>
  <si>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</si>
  <si>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</si>
  <si>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</si>
  <si>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</si>
  <si>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</si>
  <si>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</si>
  <si>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</si>
  <si>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</si>
  <si>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</si>
  <si>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</si>
  <si>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</si>
  <si>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</si>
  <si>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</si>
  <si>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</si>
  <si>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</si>
  <si>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</si>
  <si>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</si>
  <si>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</si>
  <si>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</si>
  <si>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</si>
  <si>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</si>
  <si>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</si>
  <si>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</si>
  <si>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</si>
  <si>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</si>
  <si>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</si>
  <si>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</si>
  <si>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</si>
  <si>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</si>
  <si>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</si>
  <si>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</si>
  <si>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</si>
  <si>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</si>
  <si>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</si>
  <si>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</si>
  <si>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</si>
  <si>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</si>
  <si>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</si>
  <si>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</si>
  <si>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</si>
  <si>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</si>
  <si>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</si>
  <si>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</si>
  <si>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</si>
  <si>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</si>
  <si>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</si>
  <si>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</si>
  <si>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</si>
  <si>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</si>
  <si>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</si>
  <si>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</si>
  <si>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</si>
  <si>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</si>
  <si>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</si>
  <si>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</si>
  <si>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</si>
  <si>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</si>
  <si>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</si>
  <si>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</si>
  <si>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</si>
  <si>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</si>
  <si>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</si>
  <si>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</si>
  <si>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</si>
  <si>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</si>
  <si>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</si>
  <si>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</si>
  <si>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</si>
  <si>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</si>
  <si>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</si>
  <si>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</si>
  <si>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</si>
  <si>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</si>
  <si>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</si>
  <si>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</si>
  <si>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</si>
  <si>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</si>
  <si>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</si>
  <si>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</si>
  <si>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</si>
  <si>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</si>
  <si>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</si>
  <si>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</si>
  <si>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</si>
  <si>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</si>
  <si>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</si>
  <si>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</si>
  <si>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</si>
  <si>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</si>
  <si>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</si>
  <si>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</si>
  <si>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</si>
  <si>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</si>
  <si>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</si>
  <si>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</si>
  <si>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</si>
  <si>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</si>
  <si>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</si>
  <si>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</si>
  <si>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</si>
  <si>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</si>
  <si>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</si>
  <si>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</si>
  <si>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</si>
  <si>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</si>
  <si>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</si>
  <si>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</si>
  <si>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</si>
  <si>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</si>
  <si>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</si>
  <si>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</si>
  <si>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</si>
  <si>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</si>
  <si>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</si>
  <si>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</si>
  <si>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</si>
  <si>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</si>
  <si>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</si>
  <si>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</si>
  <si>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</si>
  <si>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</si>
  <si>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</si>
  <si>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</si>
  <si>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</si>
  <si>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</si>
  <si>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</si>
  <si>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</si>
  <si>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</si>
  <si>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</si>
  <si>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</si>
  <si>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</si>
  <si>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</si>
  <si>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</si>
  <si>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</si>
  <si>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</si>
  <si>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</si>
  <si>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</si>
  <si>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</si>
  <si>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</si>
  <si>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</si>
  <si>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</si>
  <si>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</si>
  <si>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</si>
  <si>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</si>
  <si>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</si>
  <si>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</si>
  <si>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</si>
  <si>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</si>
  <si>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</si>
  <si>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</si>
  <si>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</si>
  <si>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</si>
  <si>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</si>
  <si>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</si>
  <si>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</si>
  <si>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</si>
  <si>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</si>
  <si>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</si>
  <si>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</si>
  <si>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</si>
  <si>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</si>
  <si>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</si>
  <si>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</si>
  <si>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</si>
  <si>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</si>
  <si>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</si>
  <si>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</si>
  <si>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</si>
  <si>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</si>
  <si>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</si>
  <si>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</si>
  <si>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</si>
  <si>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</si>
  <si>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</si>
  <si>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</si>
  <si>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</si>
  <si>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</si>
  <si>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</si>
  <si>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</si>
  <si>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</si>
  <si>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</si>
  <si>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</si>
  <si>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</si>
  <si>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</si>
  <si>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</si>
  <si>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</si>
  <si>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</si>
  <si>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</si>
  <si>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</si>
  <si>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</si>
  <si>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</si>
  <si>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</si>
  <si>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</si>
  <si>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</si>
  <si>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</si>
  <si>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</si>
  <si>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</si>
  <si>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</si>
  <si>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</si>
  <si>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</si>
  <si>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</si>
  <si>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</si>
  <si>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</si>
  <si>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</si>
  <si>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</si>
  <si>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</si>
  <si>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</si>
  <si>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</si>
  <si>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</si>
  <si>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</si>
  <si>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</si>
  <si>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</si>
  <si>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</si>
  <si>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</si>
  <si>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</si>
  <si>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</si>
  <si>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</si>
  <si>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</si>
  <si>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</si>
  <si>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</si>
  <si>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</si>
  <si>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</si>
  <si>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</si>
  <si>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</si>
  <si>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</si>
  <si>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</si>
  <si>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</si>
  <si>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</si>
  <si>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</si>
  <si>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</si>
  <si>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</si>
  <si>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</si>
  <si>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</si>
  <si>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</si>
  <si>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</si>
  <si>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</si>
  <si>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</si>
  <si>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</si>
  <si>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</si>
  <si>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</si>
  <si>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</si>
  <si>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</si>
  <si>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</si>
  <si>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</si>
  <si>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</si>
  <si>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</si>
  <si>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</si>
  <si>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</si>
  <si>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</si>
  <si>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</si>
  <si>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</si>
  <si>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</si>
  <si>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</si>
  <si>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</si>
  <si>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</si>
  <si>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</si>
  <si>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</si>
  <si>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</si>
  <si>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</si>
  <si>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</si>
  <si>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</si>
  <si>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</si>
  <si>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</si>
  <si>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</si>
  <si>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</si>
  <si>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</si>
  <si>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</si>
  <si>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</si>
  <si>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</si>
  <si>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</si>
  <si>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</si>
  <si>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</si>
  <si>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</si>
  <si>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</si>
  <si>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</si>
  <si>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</si>
  <si>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</si>
  <si>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</si>
  <si>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</si>
  <si>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</si>
  <si>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</si>
  <si>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</si>
  <si>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</si>
  <si>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</si>
  <si>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</si>
  <si>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</si>
  <si>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</si>
  <si>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</si>
  <si>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</si>
  <si>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</si>
  <si>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</si>
  <si>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</si>
  <si>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</si>
  <si>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</si>
  <si>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</si>
  <si>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</si>
  <si>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</si>
  <si>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</si>
  <si>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</si>
  <si>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</si>
  <si>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</si>
  <si>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</si>
  <si>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</si>
  <si>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</si>
  <si>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</si>
  <si>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</si>
  <si>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</si>
  <si>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</si>
  <si>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</si>
  <si>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</si>
  <si>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</si>
  <si>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</si>
  <si>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</si>
  <si>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</si>
  <si>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</si>
  <si>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</si>
  <si>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</si>
  <si>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</si>
  <si>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</si>
  <si>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</si>
  <si>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</si>
  <si>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</si>
  <si>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</si>
  <si>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</si>
  <si>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</si>
  <si>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</si>
  <si>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</si>
  <si>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</si>
  <si>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</si>
  <si>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</si>
  <si>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</si>
  <si>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</si>
  <si>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</si>
  <si>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</si>
  <si>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</si>
  <si>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</si>
  <si>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</si>
  <si>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</si>
  <si>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</si>
  <si>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</si>
  <si>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</si>
  <si>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</si>
  <si>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</si>
  <si>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</si>
  <si>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</si>
  <si>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</si>
  <si>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</si>
  <si>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</si>
  <si>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</si>
  <si>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</si>
  <si>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</si>
  <si>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</si>
  <si>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</si>
  <si>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</si>
  <si>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</si>
  <si>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</si>
  <si>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</si>
  <si>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</si>
  <si>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</si>
  <si>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</si>
  <si>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</si>
  <si>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</si>
  <si>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</si>
  <si>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</si>
  <si>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</si>
  <si>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</si>
  <si>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</si>
  <si>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</si>
  <si>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</si>
  <si>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</si>
  <si>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</si>
  <si>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</si>
  <si>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</si>
  <si>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</si>
  <si>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</si>
  <si>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</si>
  <si>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</si>
  <si>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</si>
  <si>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</si>
  <si>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</si>
  <si>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</si>
  <si>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</si>
  <si>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</si>
  <si>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</si>
  <si>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</si>
  <si>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</si>
  <si>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</si>
  <si>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</si>
  <si>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</si>
  <si>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</si>
  <si>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</si>
  <si>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</si>
  <si>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</si>
  <si>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</si>
  <si>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</si>
  <si>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</si>
  <si>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</si>
  <si>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</si>
  <si>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</si>
  <si>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</si>
  <si>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</si>
  <si>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</si>
  <si>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</si>
  <si>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</si>
  <si>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</si>
  <si>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</si>
  <si>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</si>
  <si>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</si>
  <si>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</si>
  <si>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</si>
  <si>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</si>
  <si>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</si>
  <si>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</si>
  <si>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</si>
  <si>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</si>
  <si>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</si>
  <si>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</si>
  <si>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</si>
  <si>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</si>
  <si>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</si>
  <si>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</si>
  <si>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</si>
  <si>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</si>
  <si>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</si>
  <si>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</si>
  <si>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</si>
  <si>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</si>
  <si>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</si>
  <si>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</si>
  <si>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</si>
  <si>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</si>
  <si>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</si>
  <si>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</si>
  <si>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</si>
  <si>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</si>
  <si>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</si>
  <si>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</si>
  <si>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</si>
  <si>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</si>
  <si>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</si>
  <si>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</si>
  <si>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</si>
  <si>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</si>
  <si>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</si>
  <si>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</si>
  <si>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</si>
  <si>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</si>
  <si>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</si>
  <si>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</si>
  <si>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</si>
  <si>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</si>
  <si>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</si>
  <si>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</si>
  <si>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</si>
  <si>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</si>
  <si>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</si>
  <si>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</si>
  <si>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</si>
  <si>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</si>
  <si>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</si>
  <si>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</si>
  <si>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</si>
  <si>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</si>
  <si>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</si>
  <si>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</si>
  <si>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</si>
  <si>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</si>
  <si>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</si>
  <si>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</si>
  <si>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</si>
  <si>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</si>
  <si>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</si>
  <si>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</si>
  <si>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</si>
  <si>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</si>
  <si>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</si>
  <si>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</si>
  <si>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</si>
  <si>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</si>
  <si>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</si>
  <si>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</si>
  <si>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</si>
  <si>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</si>
  <si>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</si>
  <si>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</si>
  <si>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</si>
  <si>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</si>
  <si>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</si>
  <si>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</si>
  <si>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</si>
  <si>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</si>
  <si>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</si>
  <si>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</si>
  <si>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</si>
  <si>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</si>
  <si>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</si>
  <si>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</si>
  <si>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</si>
  <si>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</si>
  <si>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</si>
  <si>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</si>
  <si>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</si>
  <si>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</si>
  <si>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</si>
  <si>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</si>
  <si>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</si>
  <si>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</si>
  <si>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</si>
  <si>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</si>
  <si>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</si>
  <si>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</si>
  <si>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</si>
  <si>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</si>
  <si>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</si>
  <si>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</si>
  <si>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</si>
  <si>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</si>
  <si>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</si>
  <si>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</si>
  <si>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</si>
  <si>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</si>
  <si>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</si>
  <si>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</si>
  <si>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</si>
  <si>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</si>
  <si>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</si>
  <si>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</si>
  <si>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</si>
  <si>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</si>
  <si>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</si>
  <si>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</si>
  <si>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</si>
  <si>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</si>
  <si>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</si>
  <si>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</si>
  <si>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</si>
  <si>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</si>
  <si>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</si>
  <si>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</si>
  <si>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</si>
  <si>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</si>
  <si>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</si>
  <si>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</si>
  <si>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</si>
  <si>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</si>
  <si>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</si>
  <si>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</si>
  <si>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</si>
  <si>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</si>
  <si>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</si>
  <si>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</si>
  <si>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</si>
  <si>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</si>
  <si>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</si>
  <si>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</si>
  <si>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</si>
  <si>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</si>
  <si>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</si>
  <si>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</si>
  <si>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</si>
  <si>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</si>
  <si>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</si>
  <si>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</si>
  <si>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</si>
  <si>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</si>
  <si>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</si>
  <si>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</si>
  <si>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</si>
  <si>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</si>
  <si>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</si>
  <si>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</si>
  <si>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</si>
  <si>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</si>
  <si>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</si>
  <si>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</si>
  <si>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</si>
  <si>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</si>
  <si>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</si>
  <si>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</si>
  <si>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</si>
  <si>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</si>
  <si>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</si>
  <si>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</si>
  <si>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</si>
  <si>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</si>
  <si>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</si>
  <si>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</si>
  <si>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</si>
  <si>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</si>
  <si>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</si>
  <si>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</si>
  <si>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</si>
  <si>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</si>
  <si>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</si>
  <si>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</si>
  <si>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</si>
  <si>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</si>
  <si>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</si>
  <si>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</si>
  <si>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</si>
  <si>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</si>
  <si>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</si>
  <si>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</si>
  <si>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</si>
  <si>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</si>
  <si>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</si>
  <si>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</si>
  <si>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</si>
  <si>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</si>
  <si>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</si>
  <si>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</si>
  <si>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</si>
  <si>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</si>
  <si>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</si>
  <si>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</si>
  <si>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</si>
  <si>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</si>
  <si>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</si>
  <si>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</si>
  <si>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</si>
  <si>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</si>
  <si>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</si>
  <si>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</si>
  <si>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</si>
  <si>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</si>
  <si>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</si>
  <si>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</si>
  <si>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</si>
  <si>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</si>
  <si>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</si>
  <si>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</si>
  <si>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</si>
  <si>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</si>
  <si>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</si>
  <si>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</si>
  <si>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</si>
  <si>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</si>
  <si>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</si>
  <si>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</si>
  <si>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</si>
  <si>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</si>
  <si>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</si>
  <si>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</si>
  <si>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</si>
  <si>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</si>
  <si>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</si>
  <si>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</si>
  <si>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</si>
  <si>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</si>
  <si>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</si>
  <si>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</si>
  <si>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</si>
  <si>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</si>
  <si>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</si>
  <si>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</si>
  <si>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</si>
  <si>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</si>
  <si>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</si>
  <si>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</si>
  <si>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</si>
  <si>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</si>
  <si>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</si>
  <si>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</si>
  <si>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</si>
  <si>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</si>
  <si>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</si>
  <si>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</si>
  <si>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</si>
  <si>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</si>
  <si>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</si>
  <si>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</si>
  <si>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</si>
  <si>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</si>
  <si>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</si>
  <si>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</si>
  <si>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</si>
  <si>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</si>
  <si>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</si>
  <si>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</si>
  <si>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</si>
  <si>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</si>
  <si>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</si>
  <si>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</si>
  <si>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</si>
  <si>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</si>
  <si>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</si>
  <si>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</si>
  <si>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</si>
  <si>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</si>
  <si>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</si>
  <si>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</si>
  <si>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</si>
  <si>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</si>
  <si>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</si>
  <si>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</si>
  <si>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</si>
  <si>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</si>
  <si>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</si>
  <si>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</si>
  <si>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</si>
  <si>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</si>
  <si>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</si>
  <si>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</si>
  <si>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</si>
  <si>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</si>
  <si>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</si>
  <si>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</si>
  <si>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</si>
  <si>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</si>
  <si>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</si>
  <si>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</si>
  <si>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</si>
  <si>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</si>
  <si>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</si>
  <si>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</si>
  <si>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</si>
  <si>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</si>
  <si>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</si>
  <si>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</si>
  <si>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</si>
  <si>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</si>
  <si>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</si>
  <si>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</si>
  <si>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</si>
  <si>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</si>
  <si>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</si>
  <si>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</si>
  <si>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</si>
  <si>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</si>
  <si>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</si>
  <si>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</si>
  <si>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</si>
  <si>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</si>
  <si>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</si>
  <si>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</si>
  <si>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</si>
  <si>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</si>
  <si>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</si>
  <si>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</si>
  <si>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</si>
  <si>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</si>
  <si>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</si>
  <si>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</si>
  <si>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</si>
  <si>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</si>
  <si>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</si>
  <si>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</si>
  <si>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</si>
  <si>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</si>
  <si>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</si>
  <si>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</si>
  <si>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</si>
  <si>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</si>
  <si>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</si>
  <si>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</si>
  <si>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</si>
  <si>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</si>
  <si>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</si>
  <si>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</si>
  <si>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</si>
  <si>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</si>
  <si>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</si>
  <si>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</si>
  <si>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</si>
  <si>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</si>
  <si>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</si>
  <si>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</si>
  <si>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</si>
  <si>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</si>
  <si>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</si>
  <si>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</si>
  <si>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</si>
  <si>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</si>
  <si>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</si>
  <si>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</si>
  <si>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</si>
  <si>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</si>
  <si>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</si>
  <si>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</si>
  <si>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</si>
  <si>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</si>
  <si>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</si>
  <si>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</si>
  <si>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</si>
  <si>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</si>
  <si>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</si>
  <si>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</si>
  <si>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</si>
  <si>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</si>
  <si>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</si>
  <si>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</si>
  <si>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</si>
  <si>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</si>
  <si>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</si>
  <si>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</si>
  <si>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</si>
  <si>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</si>
  <si>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</si>
  <si>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</si>
  <si>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</si>
  <si>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</si>
  <si>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</si>
  <si>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</si>
  <si>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</si>
  <si>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</si>
  <si>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</si>
  <si>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</si>
  <si>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</si>
  <si>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</si>
  <si>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</si>
  <si>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</si>
  <si>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</si>
  <si>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</si>
  <si>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</si>
  <si>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</si>
  <si>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</si>
  <si>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</si>
  <si>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</si>
  <si>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</si>
  <si>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</si>
  <si>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</si>
  <si>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</si>
  <si>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</si>
  <si>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</si>
  <si>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</si>
  <si>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</si>
  <si>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</si>
  <si>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</si>
  <si>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</si>
  <si>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</si>
  <si>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</si>
  <si>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</si>
  <si>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</si>
  <si>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</si>
  <si>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</si>
  <si>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</si>
  <si>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</si>
  <si>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</si>
  <si>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</si>
  <si>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</si>
  <si>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</si>
  <si>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</si>
  <si>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</si>
  <si>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</si>
  <si>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</si>
  <si>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</si>
  <si>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</si>
  <si>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</si>
  <si>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</si>
  <si>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</si>
  <si>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</si>
  <si>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</si>
  <si>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</si>
  <si>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</si>
  <si>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</si>
  <si>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</si>
  <si>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</si>
  <si>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</si>
  <si>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</si>
  <si>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</si>
  <si>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</si>
  <si>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</si>
  <si>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</si>
  <si>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</si>
  <si>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</si>
  <si>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</si>
  <si>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</si>
  <si>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</si>
  <si>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</si>
  <si>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</si>
  <si>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</si>
  <si>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</si>
  <si>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</si>
  <si>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</si>
  <si>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</si>
  <si>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</si>
  <si>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</si>
  <si>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</si>
  <si>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</si>
  <si>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</si>
  <si>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</si>
  <si>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</si>
  <si>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</si>
  <si>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</si>
  <si>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</si>
  <si>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</si>
  <si>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</si>
  <si>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</si>
  <si>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</si>
  <si>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</si>
  <si>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</si>
  <si>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</si>
  <si>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</si>
  <si>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</si>
  <si>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</si>
  <si>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</si>
  <si>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</si>
  <si>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</si>
  <si>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</si>
  <si>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</si>
  <si>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</si>
  <si>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</si>
  <si>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</si>
  <si>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</si>
  <si>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</si>
  <si>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</si>
  <si>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</si>
  <si>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</si>
  <si>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</si>
  <si>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</si>
  <si>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</si>
  <si>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</si>
  <si>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</si>
  <si>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</si>
  <si>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</si>
  <si>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</si>
  <si>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</si>
  <si>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</si>
  <si>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</si>
  <si>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</si>
  <si>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</si>
  <si>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</si>
  <si>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</si>
  <si>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</si>
  <si>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</si>
  <si>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</si>
  <si>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</si>
  <si>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</si>
  <si>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</si>
  <si>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</si>
  <si>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</si>
  <si>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</si>
  <si>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</si>
  <si>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</si>
  <si>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</si>
  <si>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</si>
  <si>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</si>
  <si>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</si>
  <si>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</si>
  <si>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</si>
  <si>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</si>
  <si>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</si>
  <si>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</si>
  <si>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</si>
  <si>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</si>
  <si>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</si>
  <si>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</si>
  <si>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</si>
  <si>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</si>
  <si>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</si>
  <si>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</si>
  <si>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</si>
  <si>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</si>
  <si>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</si>
  <si>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</si>
  <si>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</si>
  <si>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</si>
  <si>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</si>
  <si>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</si>
  <si>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</si>
  <si>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</si>
  <si>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</si>
  <si>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</si>
  <si>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</si>
  <si>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</si>
  <si>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</si>
  <si>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</si>
  <si>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</si>
  <si>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</si>
  <si>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</si>
  <si>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</si>
  <si>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</si>
  <si>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</si>
  <si>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</si>
  <si>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</si>
  <si>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</si>
  <si>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</si>
  <si>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</si>
  <si>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</si>
  <si>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</si>
  <si>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</si>
  <si>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</si>
  <si>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</si>
  <si>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</si>
  <si>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</si>
  <si>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</si>
  <si>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</si>
  <si>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</si>
  <si>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</si>
  <si>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</si>
  <si>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</si>
  <si>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</si>
  <si>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</si>
  <si>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</si>
  <si>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</si>
  <si>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</si>
  <si>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</si>
  <si>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TU1 Comdty</t>
  </si>
  <si>
    <t>TU2 Comdty</t>
  </si>
  <si>
    <t>US 5 YEAR TREASURY</t>
  </si>
  <si>
    <t>FV1 COMDTY</t>
  </si>
  <si>
    <t>FV2 COMDTY</t>
  </si>
  <si>
    <t>US 10 YEAR TREASURY</t>
  </si>
  <si>
    <t>TY1 COMDTY</t>
  </si>
  <si>
    <t>TY2 COMDTY</t>
  </si>
  <si>
    <t>US 10 YEAR ULTRA TREASURY</t>
  </si>
  <si>
    <t>UXY1 Comdty</t>
  </si>
  <si>
    <t>#N/A N/A</t>
  </si>
  <si>
    <t>UXY2 Comdty</t>
  </si>
  <si>
    <t>US 30 YEAR TREASURY</t>
  </si>
  <si>
    <t>US1 Comdty</t>
  </si>
  <si>
    <t>US2 Comdty</t>
  </si>
  <si>
    <t>US 30 YEAR ULTRA TREASURY</t>
  </si>
  <si>
    <t>WN1 Comdty</t>
  </si>
  <si>
    <t>WN2 Comdty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</si>
  <si>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</si>
  <si>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</si>
  <si>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</si>
  <si>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</si>
  <si>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</si>
  <si>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</si>
  <si>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</si>
  <si>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</si>
  <si>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</si>
  <si>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</si>
  <si>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</si>
  <si>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</si>
  <si>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</si>
  <si>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</si>
  <si>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</si>
  <si>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</si>
  <si>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</si>
  <si>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</si>
  <si>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</si>
  <si>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</si>
  <si>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</si>
  <si>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</si>
  <si>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</si>
  <si>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</si>
  <si>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</si>
  <si>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</si>
  <si>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</si>
  <si>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</si>
  <si>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</si>
  <si>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</si>
  <si>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</si>
  <si>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</si>
  <si>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</si>
  <si>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</si>
  <si>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</si>
  <si>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</si>
  <si>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</si>
  <si>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</si>
  <si>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</si>
  <si>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</si>
  <si>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</si>
  <si>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</si>
  <si>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</si>
  <si>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</si>
  <si>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</si>
  <si>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</si>
  <si>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</si>
  <si>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</si>
  <si>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</si>
  <si>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</si>
  <si>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</si>
  <si>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</si>
  <si>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</si>
  <si>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</si>
  <si>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</si>
  <si>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</si>
  <si>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</si>
  <si>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</si>
  <si>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</si>
  <si>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</si>
  <si>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</si>
  <si>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</si>
  <si>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</si>
  <si>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</si>
  <si>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</si>
  <si>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</si>
  <si>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</si>
  <si>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</si>
  <si>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</si>
  <si>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</si>
  <si>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</si>
  <si>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</si>
  <si>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</si>
  <si>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</si>
  <si>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</si>
  <si>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</si>
  <si>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</si>
  <si>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</si>
  <si>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</si>
  <si>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</si>
  <si>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</si>
  <si>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</si>
  <si>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</si>
  <si>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</si>
  <si>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</si>
  <si>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</si>
  <si>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</si>
  <si>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</si>
  <si>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</si>
  <si>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</si>
  <si>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</si>
  <si>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</si>
  <si>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</si>
  <si>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</si>
  <si>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</si>
  <si>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</si>
  <si>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</si>
  <si>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</si>
  <si>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</si>
  <si>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</si>
  <si>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</si>
  <si>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</si>
  <si>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</si>
  <si>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</si>
  <si>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</si>
  <si>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</si>
  <si>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</si>
  <si>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</si>
  <si>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</si>
  <si>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</si>
  <si>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</si>
  <si>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</si>
  <si>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</si>
  <si>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</si>
  <si>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</si>
  <si>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</si>
  <si>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</si>
  <si>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</si>
  <si>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</si>
  <si>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</si>
  <si>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</si>
  <si>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</si>
  <si>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</si>
  <si>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</si>
  <si>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</si>
  <si>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</si>
  <si>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#N/A Invalid Security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</si>
  <si>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</si>
  <si>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</si>
  <si>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</si>
  <si>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</si>
  <si>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</si>
  <si>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</si>
  <si>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</si>
  <si>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</si>
  <si>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</si>
  <si>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</si>
  <si>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</si>
  <si>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</si>
  <si>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</si>
  <si>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</si>
  <si>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</si>
  <si>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</si>
  <si>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</si>
  <si>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</si>
  <si>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</si>
  <si>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</si>
  <si>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</si>
  <si>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</si>
  <si>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</si>
  <si>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</si>
  <si>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</si>
  <si>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</si>
  <si>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</si>
  <si>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</si>
  <si>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</si>
  <si>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</si>
  <si>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</si>
  <si>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</si>
  <si>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</si>
  <si>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OD1 Comdty</t>
  </si>
  <si>
    <t>OD2 Comdty</t>
  </si>
  <si>
    <t>OD3 Comdty</t>
  </si>
  <si>
    <t>OD4 Comdty</t>
  </si>
  <si>
    <t>OD5 Comdty</t>
  </si>
  <si>
    <t>OD6 Comdty</t>
  </si>
  <si>
    <t>OD7 Comdty</t>
  </si>
  <si>
    <t>OD8 Comdty</t>
  </si>
  <si>
    <t>OD9 Comdty</t>
  </si>
  <si>
    <t>OD10 Comdty</t>
  </si>
  <si>
    <t>OD11 Comdty</t>
  </si>
  <si>
    <t>OD12 Comdty</t>
  </si>
  <si>
    <t>OD13 Comdty</t>
  </si>
  <si>
    <t>OD14 Comdty</t>
  </si>
  <si>
    <t>OD15 Comdty</t>
  </si>
  <si>
    <t>OD16 Comdty</t>
  </si>
  <si>
    <t>OD17 Comdty</t>
  </si>
  <si>
    <t>OD18 Comdty</t>
  </si>
  <si>
    <t>OD19 Comdty</t>
  </si>
  <si>
    <t>OD20 Comdty</t>
  </si>
  <si>
    <t>OD21 Comdty</t>
  </si>
  <si>
    <t>OD22 Comdty</t>
  </si>
  <si>
    <t>OD23 Comdty</t>
  </si>
  <si>
    <t>OD24 Comdty</t>
  </si>
  <si>
    <t>OD25 Comdty</t>
  </si>
  <si>
    <t>OD26 Comdty</t>
  </si>
  <si>
    <t>OD27 Comdty</t>
  </si>
  <si>
    <t>OD28 Comdty</t>
  </si>
  <si>
    <t>OD29 Comdty</t>
  </si>
  <si>
    <t>OD30 Comdty</t>
  </si>
  <si>
    <t>OD31 Comdty</t>
  </si>
  <si>
    <t>OD32 Comdty</t>
  </si>
  <si>
    <t>OD33 Comdty</t>
  </si>
  <si>
    <t>OD34 Comdty</t>
  </si>
  <si>
    <t>OD35 Comdty</t>
  </si>
  <si>
    <t>OD36 Comdty</t>
  </si>
  <si>
    <t>OD37 Comdty</t>
  </si>
  <si>
    <t>OD38 Comdty</t>
  </si>
  <si>
    <t>OD39 Comdty</t>
  </si>
  <si>
    <t>OD40 Comdty</t>
  </si>
  <si>
    <t>OD41 Comdty</t>
  </si>
  <si>
    <t>OD42 Comdty</t>
  </si>
  <si>
    <t>OD43 Comdty</t>
  </si>
  <si>
    <t>OD44 Comdty</t>
  </si>
  <si>
    <t>OD45 Comdty</t>
  </si>
  <si>
    <t>OD46 Comdty</t>
  </si>
  <si>
    <t>ODQ26 Comdty</t>
  </si>
  <si>
    <t>ODU26 Comdty</t>
  </si>
  <si>
    <t>ODV26 Comdty</t>
  </si>
  <si>
    <t>ODX26 Comdty</t>
  </si>
  <si>
    <t>ODZ26 Comdty</t>
  </si>
  <si>
    <t>ODF27 Comdty</t>
  </si>
  <si>
    <t>ODG27 Comdty</t>
  </si>
  <si>
    <t>ODH27 Comdty</t>
  </si>
  <si>
    <t>ODJ27 Comdty</t>
  </si>
  <si>
    <t>ODN27 Comdty</t>
  </si>
  <si>
    <t>ODQ27 Comdty</t>
  </si>
  <si>
    <t>ODV27 Comdty</t>
  </si>
  <si>
    <t>ODX27 Comdty</t>
  </si>
  <si>
    <t>ODZ27 Comdty</t>
  </si>
  <si>
    <t>ODF28 Comdty</t>
  </si>
  <si>
    <t>ODJ28 Comdty</t>
  </si>
  <si>
    <t>ODN28 Comdty</t>
  </si>
  <si>
    <t>ODV28 Comdty</t>
  </si>
  <si>
    <t>ODX28 Comdty</t>
  </si>
  <si>
    <t>ODZ28 Comdty</t>
  </si>
  <si>
    <t>ODF29 Comdty</t>
  </si>
  <si>
    <t>ODJ29 Comdty</t>
  </si>
  <si>
    <t>ODN29 Comdty</t>
  </si>
  <si>
    <t>ODV29 Comdty</t>
  </si>
  <si>
    <t>ODX29 Comdty</t>
  </si>
  <si>
    <t>ODZ29 Comdty</t>
  </si>
  <si>
    <t>ODF30 Comdty</t>
  </si>
  <si>
    <t>ODJ30 Comdty</t>
  </si>
  <si>
    <t>ODN30 Comdty</t>
  </si>
  <si>
    <t>ODV30 Comdty</t>
  </si>
  <si>
    <t>ODF31 Comdty</t>
  </si>
  <si>
    <t>ODJ31 Comdty</t>
  </si>
  <si>
    <t>ODN31 Comdty</t>
  </si>
  <si>
    <t>ODV31 Comdty</t>
  </si>
  <si>
    <t>ODF32 Comdty</t>
  </si>
  <si>
    <t>ODF33 Comdty</t>
  </si>
  <si>
    <t>ODF34 Comdty</t>
  </si>
  <si>
    <t>ODF35 Comdty</t>
  </si>
  <si>
    <t>ODF36 Comdty</t>
  </si>
  <si>
    <t>ODF37 Comdty</t>
  </si>
  <si>
    <t>ODF38 Comdty</t>
  </si>
  <si>
    <t>ODF39 Comdty</t>
  </si>
  <si>
    <t>ODF40 Comdty</t>
  </si>
  <si>
    <t>ODF41 Comdty</t>
  </si>
  <si>
    <t>Column7231</t>
  </si>
  <si>
    <t>Column7232</t>
  </si>
  <si>
    <t>Column7233</t>
  </si>
  <si>
    <t>Column7234</t>
  </si>
  <si>
    <t>Column7235</t>
  </si>
  <si>
    <t>today's date -1</t>
  </si>
  <si>
    <t xml:space="preserve">hence first contract </t>
  </si>
  <si>
    <t>row #</t>
  </si>
  <si>
    <t>#euro contract are behind by  2 days</t>
  </si>
  <si>
    <t>I</t>
  </si>
  <si>
    <t>ICE_L</t>
  </si>
  <si>
    <t>start of tenure (SR3)</t>
  </si>
  <si>
    <t>Qtr</t>
  </si>
  <si>
    <t>contracts after first contract</t>
  </si>
  <si>
    <t>U25</t>
  </si>
  <si>
    <t>Z25</t>
  </si>
  <si>
    <t>H26</t>
  </si>
  <si>
    <t>M26</t>
  </si>
  <si>
    <t>U26</t>
  </si>
  <si>
    <t>Z26</t>
  </si>
  <si>
    <t>H27</t>
  </si>
  <si>
    <t>M27</t>
  </si>
  <si>
    <t>U27</t>
  </si>
  <si>
    <t>Z27</t>
  </si>
  <si>
    <t>H28</t>
  </si>
  <si>
    <t>M28</t>
  </si>
  <si>
    <t>U28</t>
  </si>
  <si>
    <t>Z28</t>
  </si>
  <si>
    <t>H29</t>
  </si>
  <si>
    <t>M29</t>
  </si>
  <si>
    <t>U29</t>
  </si>
  <si>
    <t>Z29</t>
  </si>
  <si>
    <t>H30</t>
  </si>
  <si>
    <t>M30</t>
  </si>
  <si>
    <t>U30</t>
  </si>
  <si>
    <t>Z30</t>
  </si>
  <si>
    <t>H31</t>
  </si>
  <si>
    <t>M31</t>
  </si>
  <si>
    <t>U31</t>
  </si>
  <si>
    <t>Z31</t>
  </si>
  <si>
    <t>H32</t>
  </si>
  <si>
    <t>M32</t>
  </si>
  <si>
    <t>U32</t>
  </si>
  <si>
    <t>Z32</t>
  </si>
  <si>
    <t>H33</t>
  </si>
  <si>
    <t>M33</t>
  </si>
  <si>
    <t>U33</t>
  </si>
  <si>
    <t>Z33</t>
  </si>
  <si>
    <t>H34</t>
  </si>
  <si>
    <t>M34</t>
  </si>
  <si>
    <t>U34</t>
  </si>
  <si>
    <t>Z34</t>
  </si>
  <si>
    <t>H35</t>
  </si>
  <si>
    <t>M35</t>
  </si>
  <si>
    <t>U35</t>
  </si>
  <si>
    <t>Z35</t>
  </si>
  <si>
    <t>H36</t>
  </si>
  <si>
    <t>M36</t>
  </si>
  <si>
    <t>U36</t>
  </si>
  <si>
    <t>Z36</t>
  </si>
  <si>
    <t>H37</t>
  </si>
  <si>
    <t>F</t>
  </si>
  <si>
    <t>M37</t>
  </si>
  <si>
    <t>G</t>
  </si>
  <si>
    <t>U37</t>
  </si>
  <si>
    <t>H</t>
  </si>
  <si>
    <t>Z37</t>
  </si>
  <si>
    <t>J</t>
  </si>
  <si>
    <t>H39</t>
  </si>
  <si>
    <t>K</t>
  </si>
  <si>
    <t>M39</t>
  </si>
  <si>
    <t>M</t>
  </si>
  <si>
    <t>U39</t>
  </si>
  <si>
    <t>N</t>
  </si>
  <si>
    <t>Z39</t>
  </si>
  <si>
    <t>Q</t>
  </si>
  <si>
    <t>H40</t>
  </si>
  <si>
    <t>U</t>
  </si>
  <si>
    <t>M40</t>
  </si>
  <si>
    <t>V</t>
  </si>
  <si>
    <t>U40</t>
  </si>
  <si>
    <t>X</t>
  </si>
  <si>
    <t>Z40</t>
  </si>
  <si>
    <t>Z</t>
  </si>
  <si>
    <t>today's date</t>
  </si>
  <si>
    <t>CME</t>
  </si>
  <si>
    <t>SR3/SO3</t>
  </si>
  <si>
    <t>ZQ</t>
  </si>
  <si>
    <t>F25</t>
  </si>
  <si>
    <t>G25</t>
  </si>
  <si>
    <t>H25</t>
  </si>
  <si>
    <t>J25</t>
  </si>
  <si>
    <t>K25</t>
  </si>
  <si>
    <t>M25</t>
  </si>
  <si>
    <t>N25</t>
  </si>
  <si>
    <t>Q25</t>
  </si>
  <si>
    <t>V25</t>
  </si>
  <si>
    <t>X25</t>
  </si>
  <si>
    <t>F26</t>
  </si>
  <si>
    <t>G26</t>
  </si>
  <si>
    <t>J26</t>
  </si>
  <si>
    <t>K26</t>
  </si>
  <si>
    <t>N26</t>
  </si>
  <si>
    <t>Q26</t>
  </si>
  <si>
    <t>V26</t>
  </si>
  <si>
    <t>X26</t>
  </si>
  <si>
    <t>F27</t>
  </si>
  <si>
    <t>G27</t>
  </si>
  <si>
    <t>J27</t>
  </si>
  <si>
    <t>K27</t>
  </si>
  <si>
    <t>N27</t>
  </si>
  <si>
    <t>Q27</t>
  </si>
  <si>
    <t>V27</t>
  </si>
  <si>
    <t>X27</t>
  </si>
  <si>
    <t>F28</t>
  </si>
  <si>
    <t>G28</t>
  </si>
  <si>
    <t>J28</t>
  </si>
  <si>
    <t>K28</t>
  </si>
  <si>
    <t>N28</t>
  </si>
  <si>
    <t>Q28</t>
  </si>
  <si>
    <t>V28</t>
  </si>
  <si>
    <t>X28</t>
  </si>
  <si>
    <t>F29</t>
  </si>
  <si>
    <t>G29</t>
  </si>
  <si>
    <t>J29</t>
  </si>
  <si>
    <t>K29</t>
  </si>
  <si>
    <t>N29</t>
  </si>
  <si>
    <t>Q29</t>
  </si>
  <si>
    <t>V29</t>
  </si>
  <si>
    <t>X29</t>
  </si>
  <si>
    <t>F30</t>
  </si>
  <si>
    <t>G30</t>
  </si>
  <si>
    <t>J30</t>
  </si>
  <si>
    <t>K30</t>
  </si>
  <si>
    <t>N30</t>
  </si>
  <si>
    <t>Q30</t>
  </si>
  <si>
    <t>V30</t>
  </si>
  <si>
    <t>X30</t>
  </si>
  <si>
    <t>F31</t>
  </si>
  <si>
    <t>G31</t>
  </si>
  <si>
    <t>J31</t>
  </si>
  <si>
    <t>K31</t>
  </si>
  <si>
    <t>N31</t>
  </si>
  <si>
    <t>Q31</t>
  </si>
  <si>
    <t>V31</t>
  </si>
  <si>
    <t>X31</t>
  </si>
  <si>
    <t>F32</t>
  </si>
  <si>
    <t>G32</t>
  </si>
  <si>
    <t>J32</t>
  </si>
  <si>
    <t>K32</t>
  </si>
  <si>
    <t>N32</t>
  </si>
  <si>
    <t>Q32</t>
  </si>
  <si>
    <t>V32</t>
  </si>
  <si>
    <t>X32</t>
  </si>
  <si>
    <t>F33</t>
  </si>
  <si>
    <t>G33</t>
  </si>
  <si>
    <t>J33</t>
  </si>
  <si>
    <t>K33</t>
  </si>
  <si>
    <t>N33</t>
  </si>
  <si>
    <t>Q33</t>
  </si>
  <si>
    <t>V33</t>
  </si>
  <si>
    <t>X33</t>
  </si>
  <si>
    <t>F34</t>
  </si>
  <si>
    <t>G34</t>
  </si>
  <si>
    <t>J34</t>
  </si>
  <si>
    <t>K34</t>
  </si>
  <si>
    <t>N34</t>
  </si>
  <si>
    <t>Q34</t>
  </si>
  <si>
    <t>V34</t>
  </si>
  <si>
    <t>X34</t>
  </si>
  <si>
    <t>Column7236</t>
  </si>
  <si>
    <t>COR1 Comdty</t>
  </si>
  <si>
    <t>COR2 Comdty</t>
  </si>
  <si>
    <t>COR3 Comdty</t>
  </si>
  <si>
    <t>COR4 Comdty</t>
  </si>
  <si>
    <t>COR5 Comdty</t>
  </si>
  <si>
    <t>COR6 Comdty</t>
  </si>
  <si>
    <t>COR7 Comdty</t>
  </si>
  <si>
    <t>COR8 Comdty</t>
  </si>
  <si>
    <t>COR9 Comdty</t>
  </si>
  <si>
    <t>COR10 Comdty</t>
  </si>
  <si>
    <t>COR11 Comdty</t>
  </si>
  <si>
    <t>COR12 Comdty</t>
  </si>
  <si>
    <t>COR13 Comdty</t>
  </si>
  <si>
    <t>COR14 Comdty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</si>
  <si>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</si>
  <si>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</si>
  <si>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</si>
  <si>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</si>
  <si>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</si>
  <si>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</si>
  <si>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</si>
  <si>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</si>
  <si>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</si>
  <si>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</si>
  <si>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</si>
  <si>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</si>
  <si>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</si>
  <si>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</si>
  <si>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</si>
  <si>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</si>
  <si>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</si>
  <si>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</si>
  <si>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</si>
  <si>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</si>
  <si>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</si>
  <si>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</si>
  <si>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</si>
  <si>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</si>
  <si>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</si>
  <si>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</si>
  <si>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</si>
  <si>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</si>
  <si>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</si>
  <si>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</si>
  <si>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</si>
  <si>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ODK27 Comdty</t>
  </si>
  <si>
    <t>ODM27 Comdty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</si>
  <si>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</si>
  <si>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</si>
  <si>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</si>
  <si>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</si>
  <si>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</si>
  <si>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</si>
  <si>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</si>
  <si>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</si>
  <si>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</si>
  <si>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</si>
  <si>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</si>
  <si>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</si>
  <si>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year</t>
  </si>
  <si>
    <t>month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</si>
  <si>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</si>
  <si>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</si>
  <si>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</si>
  <si>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</si>
  <si>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</si>
  <si>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</si>
  <si>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</si>
  <si>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</si>
  <si>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</si>
  <si>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</si>
  <si>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</si>
  <si>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</si>
  <si>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</si>
  <si>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</si>
  <si>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</si>
  <si>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</si>
  <si>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</si>
  <si>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</si>
  <si>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</si>
  <si>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#day offset</t>
  </si>
  <si>
    <t>SFRM6 Comdty</t>
  </si>
  <si>
    <t>SFRU6 Comdty</t>
  </si>
  <si>
    <t>SFRZ6 Comdty</t>
  </si>
  <si>
    <t>SFRH7 Comdty</t>
  </si>
  <si>
    <t>SFRM7 Comdty</t>
  </si>
  <si>
    <t>SFRU7 Comdty</t>
  </si>
  <si>
    <t>SFRZ7 Comdty</t>
  </si>
  <si>
    <t>SFRH8 Comdty</t>
  </si>
  <si>
    <t>SFRM8 Comdty</t>
  </si>
  <si>
    <t>SFRU28 Comdty</t>
  </si>
  <si>
    <t>SFRZ28 Comdty</t>
  </si>
  <si>
    <t>SFRH29 Comdty</t>
  </si>
  <si>
    <t>SFRM29 Comdty</t>
  </si>
  <si>
    <t>SFRU29 Comdty</t>
  </si>
  <si>
    <t>SFRZ29 Comdty</t>
  </si>
  <si>
    <t>SFRH30 Comdty</t>
  </si>
  <si>
    <t>SFRM30 Comdty</t>
  </si>
  <si>
    <t>SFRU30 Comdty</t>
  </si>
  <si>
    <t>S3</t>
  </si>
  <si>
    <t>SFRM6U6 Comdty</t>
  </si>
  <si>
    <t>SFRU6Z6 Comdty</t>
  </si>
  <si>
    <t>SFRZ6H7 Comdty</t>
  </si>
  <si>
    <t>SFRH7M7 Comdty</t>
  </si>
  <si>
    <t>SFRM7U7 Comdty</t>
  </si>
  <si>
    <t>SFRU7Z7 Comdty</t>
  </si>
  <si>
    <t>SFRZ7H8 Comdty</t>
  </si>
  <si>
    <t>SFRH8M8 Comdty</t>
  </si>
  <si>
    <t>SFRM8U8 Comdty</t>
  </si>
  <si>
    <t>SFRU8Z8 Comdty</t>
  </si>
  <si>
    <t>SFRZ8H9 Comdty</t>
  </si>
  <si>
    <t>SFRH9M9 Comdty</t>
  </si>
  <si>
    <t>SFRM9U9 Comdty</t>
  </si>
  <si>
    <t>SFRU9Z9 Comdty</t>
  </si>
  <si>
    <t>S6</t>
  </si>
  <si>
    <t>SFRM6Z6 Comdty</t>
  </si>
  <si>
    <t>SFRU6H7 Comdty</t>
  </si>
  <si>
    <t>SFRZ6M7 Comdty</t>
  </si>
  <si>
    <t>SFRH7U7 Comdty</t>
  </si>
  <si>
    <t>SFRM7Z7 Comdty</t>
  </si>
  <si>
    <t>SFRU7H8 Comdty</t>
  </si>
  <si>
    <t>SFRZ7M8 Comdty</t>
  </si>
  <si>
    <t>SFRH8U8 Comdty</t>
  </si>
  <si>
    <t>SFRM8Z8 Comdty</t>
  </si>
  <si>
    <t>SFRU8H9 Comdty</t>
  </si>
  <si>
    <t>SFRZ8M9 Comdty</t>
  </si>
  <si>
    <t>SFRH9U9 Comdty</t>
  </si>
  <si>
    <t>SFRM9Z9 Comdty</t>
  </si>
  <si>
    <t>SFRU9H0 Comdty</t>
  </si>
  <si>
    <t>S12</t>
  </si>
  <si>
    <t>SFRM6M7 Comdty</t>
  </si>
  <si>
    <t>SFRU6U7 Comdty</t>
  </si>
  <si>
    <t>SFRZ6Z7 Comdty</t>
  </si>
  <si>
    <t>SFRH7H8 Comdty</t>
  </si>
  <si>
    <t>SFRM7M8 Comdty</t>
  </si>
  <si>
    <t>SFRU7U8 Comdty</t>
  </si>
  <si>
    <t>SFRZ7Z8 Comdty</t>
  </si>
  <si>
    <t>SFRH8H9 Comdty</t>
  </si>
  <si>
    <t>SFRM8M9 Comdty</t>
  </si>
  <si>
    <t>SFRU8U9 Comdty</t>
  </si>
  <si>
    <t>SFRZ8Z9 Comdty</t>
  </si>
  <si>
    <t>SFRH9H0 Comdty</t>
  </si>
  <si>
    <t>SFRM9M0 Comdty</t>
  </si>
  <si>
    <t>SFRU9U0 Comdty</t>
  </si>
  <si>
    <t>L3</t>
  </si>
  <si>
    <t>BSFRM6Z6 Comdty</t>
  </si>
  <si>
    <t>BSFRU6H7 Comdty</t>
  </si>
  <si>
    <t>BSFRZ6M7 Comdty</t>
  </si>
  <si>
    <t>BSFRH7U7 Comdty</t>
  </si>
  <si>
    <t>BSFRM7Z7 Comdty</t>
  </si>
  <si>
    <t>BSFRU7H8 Comdty</t>
  </si>
  <si>
    <t>BSFRZ7M8 Comdty</t>
  </si>
  <si>
    <t>BSFRH8U8 Comdty</t>
  </si>
  <si>
    <t>BSFRM8Z8 Comdty</t>
  </si>
  <si>
    <t>BSFRU8H9 Comdty</t>
  </si>
  <si>
    <t>BSFRZ8M9 Comdty</t>
  </si>
  <si>
    <t>BSFRH9U9 Comdty</t>
  </si>
  <si>
    <t>BSFRM9Z9 Comdty</t>
  </si>
  <si>
    <t>BSFRU9H0 Comdty</t>
  </si>
  <si>
    <t>L6</t>
  </si>
  <si>
    <t>BSFRM6M7 Comdty</t>
  </si>
  <si>
    <t>BSFRU6U7 Comdty</t>
  </si>
  <si>
    <t>BSFRZ6Z7 Comdty</t>
  </si>
  <si>
    <t>BSFRH7H8 Comdty</t>
  </si>
  <si>
    <t>BSFRM7M8 Comdty</t>
  </si>
  <si>
    <t>BSFRU7U8 Comdty</t>
  </si>
  <si>
    <t>BSFRZ7Z8 Comdty</t>
  </si>
  <si>
    <t>BSFRH8H9 Comdty</t>
  </si>
  <si>
    <t>BSFRM8M9 Comdty</t>
  </si>
  <si>
    <t>BSFRU8U9 Comdty</t>
  </si>
  <si>
    <t>BSFRZ8Z9 Comdty</t>
  </si>
  <si>
    <t>BSFRH9H0 Comdty</t>
  </si>
  <si>
    <t>BSFRM9M0 Comdty</t>
  </si>
  <si>
    <t>BSFRU9U0 Comdty</t>
  </si>
  <si>
    <t>L12</t>
  </si>
  <si>
    <t>BSFRM6M8 Comdty</t>
  </si>
  <si>
    <t>BSFRU6U8 Comdty</t>
  </si>
  <si>
    <t>BSFRZ6Z8 Comdty</t>
  </si>
  <si>
    <t>BSFRH7H9 Comdty</t>
  </si>
  <si>
    <t>BSFRM7M9 Comdty</t>
  </si>
  <si>
    <t>BSFRU7U9 Comdty</t>
  </si>
  <si>
    <t>BSFRZ7Z9 Comdty</t>
  </si>
  <si>
    <t>BSFRH8H0 Comdty</t>
  </si>
  <si>
    <t>BSFRM8M0 Comdty</t>
  </si>
  <si>
    <t>BSFRU8U0 Comdty</t>
  </si>
  <si>
    <t>SFR33 Comdty</t>
  </si>
  <si>
    <t>SFR34 Comdty</t>
  </si>
  <si>
    <t>SFR35 Comdty</t>
  </si>
  <si>
    <t>SFR36 Comdty</t>
  </si>
  <si>
    <t>Column7299</t>
  </si>
  <si>
    <t>O/I</t>
  </si>
  <si>
    <t>Column7300</t>
  </si>
  <si>
    <t>SFRZ9H0 Comdty</t>
  </si>
  <si>
    <t>SFRH0M0 Comdty</t>
  </si>
  <si>
    <t>SFRM0U0 Comdty</t>
  </si>
  <si>
    <t>SFRZ9M0 Comdty</t>
  </si>
  <si>
    <t>SFRH0U0 Comdty</t>
  </si>
  <si>
    <t>BSFRZ9M0 Comdty</t>
  </si>
  <si>
    <t>BSFRH0U0 Comdty</t>
  </si>
  <si>
    <t>Column7301</t>
  </si>
  <si>
    <t>Column7302</t>
  </si>
  <si>
    <t>Column7303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</si>
</sst>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;@"/>
    <numFmt numFmtId="165" formatCode="yyyy/mm/dd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1" xfId="0" applyBorder="1"/>
    <xf numFmtId="1" fontId="0" fillId="0" borderId="0" xfId="0" applyNumberFormat="1"/>
    <xf numFmtId="9" fontId="0" fillId="0" borderId="0" xfId="1" applyFont="1"/>
    <xf numFmtId="1" fontId="0" fillId="0" borderId="0" xfId="1" applyNumberFormat="1" applyFont="1" applyFill="1" applyBorder="1"/>
    <xf numFmtId="0" fontId="0" fillId="0" borderId="6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0" fontId="0" fillId="0" borderId="7" xfId="0" applyBorder="1"/>
    <xf numFmtId="0" fontId="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1" xfId="0" applyBorder="1"/>
    <xf numFmtId="0" fontId="0" fillId="0" borderId="10" xfId="0" applyBorder="1" applyAlignment="1">
      <alignment horizontal="right"/>
    </xf>
    <xf numFmtId="0" fontId="1" fillId="0" borderId="8" xfId="0" applyFont="1" applyBorder="1"/>
    <xf numFmtId="14" fontId="0" fillId="0" borderId="8" xfId="0" applyNumberFormat="1" applyBorder="1"/>
    <xf numFmtId="14" fontId="0" fillId="0" borderId="9" xfId="0" applyNumberFormat="1" applyBorder="1"/>
    <xf numFmtId="165" fontId="0" fillId="0" borderId="0" xfId="0" applyNumberFormat="1"/>
  </cellXfs>
  <cellStyles count="2">
    <cellStyle name="Normal" xfId="0" builtinId="0"/>
    <cellStyle name="Percent" xfId="1" builtinId="5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F9991E5E-B709-4559-98B3-F70B37164A85}"/>
  </tableStyles>
  <colors>
    <mruColors>
      <color rgb="FFCCCCFF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34" Type="http://schemas.openxmlformats.org/officeDocument/2006/relationships/customXml" Target="../customXml/item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33" Type="http://schemas.openxmlformats.org/officeDocument/2006/relationships/customXml" Target="../customXml/item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32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Relationship Id="rId35" Type="http://schemas.openxmlformats.org/officeDocument/2006/relationships/customXml" Target="../customXml/item8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OI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I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6" xr16:uid="{AFAAFF6A-4770-4CB5-86FB-F85B39F179A1}" autoFormatId="16" applyNumberFormats="0" applyBorderFormats="0" applyFontFormats="0" applyPatternFormats="0" applyAlignmentFormats="0" applyWidthHeightFormats="0">
  <queryTableRefresh nextId="2031">
    <queryTableFields count="44">
      <queryTableField id="1" name="Column1" tableColumnId="1584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9" xr16:uid="{3401CAAB-7FAC-463F-8DE0-409FDF9004A0}" autoFormatId="16" applyNumberFormats="0" applyBorderFormats="0" applyFontFormats="0" applyPatternFormats="0" applyAlignmentFormats="0" applyWidthHeightFormats="0">
  <queryTableRefresh nextId="2422">
    <queryTableFields count="45">
      <queryTableField id="1" name="Column1" tableColumnId="2080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06154B2D-BAE1-45F2-AB99-0DC653EA0BE5}" autoFormatId="16" applyNumberFormats="0" applyBorderFormats="0" applyFontFormats="0" applyPatternFormats="0" applyAlignmentFormats="0" applyWidthHeightFormats="0">
  <queryTableRefresh nextId="2666">
    <queryTableFields count="101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4" xr16:uid="{D7CD5A7F-3F44-4649-A085-4559C0902A79}" autoFormatId="16" applyNumberFormats="0" applyBorderFormats="0" applyFontFormats="0" applyPatternFormats="0" applyAlignmentFormats="0" applyWidthHeightFormats="0">
  <queryTableRefresh nextId="2423">
    <queryTableFields count="45">
      <queryTableField id="1" name="Column1" tableColumnId="1975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5" xr16:uid="{99AD36EE-E1E5-45A8-A6A9-B6AF788B9E3B}" autoFormatId="16" applyNumberFormats="0" applyBorderFormats="0" applyFontFormats="0" applyPatternFormats="0" applyAlignmentFormats="0" applyWidthHeightFormats="0">
  <queryTableRefresh nextId="2422">
    <queryTableFields count="121">
      <queryTableField id="1" name="Column1" tableColumnId="2090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0" xr16:uid="{7C77FD4E-28F6-4CE5-83DA-C133550B757A}" autoFormatId="16" applyNumberFormats="0" applyBorderFormats="0" applyFontFormats="0" applyPatternFormats="0" applyAlignmentFormats="0" applyWidthHeightFormats="0">
  <queryTableRefresh nextId="7304">
    <queryTableFields count="7303">
      <queryTableField id="1" name="US 2 YEAR TREASURY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  <queryTableField id="1972" name="Column1972" tableColumnId="1972"/>
      <queryTableField id="1973" name="Column1973" tableColumnId="1973"/>
      <queryTableField id="1974" name="Column1974" tableColumnId="1974"/>
      <queryTableField id="1975" name="Column1975" tableColumnId="1975"/>
      <queryTableField id="1976" name="Column1976" tableColumnId="1976"/>
      <queryTableField id="1977" name="Column1977" tableColumnId="1977"/>
      <queryTableField id="1978" name="Column1978" tableColumnId="1978"/>
      <queryTableField id="1979" name="Column1979" tableColumnId="1979"/>
      <queryTableField id="1980" name="Column1980" tableColumnId="1980"/>
      <queryTableField id="1981" name="Column1981" tableColumnId="1981"/>
      <queryTableField id="1982" name="Column1982" tableColumnId="1982"/>
      <queryTableField id="1983" name="Column1983" tableColumnId="1983"/>
      <queryTableField id="1984" name="Column1984" tableColumnId="1984"/>
      <queryTableField id="1985" name="Column1985" tableColumnId="1985"/>
      <queryTableField id="1986" name="Column1986" tableColumnId="1986"/>
      <queryTableField id="1987" name="Column1987" tableColumnId="1987"/>
      <queryTableField id="1988" name="Column1988" tableColumnId="1988"/>
      <queryTableField id="1989" name="Column1989" tableColumnId="1989"/>
      <queryTableField id="1990" name="Column1990" tableColumnId="1990"/>
      <queryTableField id="1991" name="Column1991" tableColumnId="1991"/>
      <queryTableField id="1992" name="Column1992" tableColumnId="1992"/>
      <queryTableField id="1993" name="Column1993" tableColumnId="1993"/>
      <queryTableField id="1994" name="Column1994" tableColumnId="1994"/>
      <queryTableField id="1995" name="Column1995" tableColumnId="1995"/>
      <queryTableField id="1996" name="Column1996" tableColumnId="1996"/>
      <queryTableField id="1997" name="Column1997" tableColumnId="1997"/>
      <queryTableField id="1998" name="Column1998" tableColumnId="1998"/>
      <queryTableField id="1999" name="Column1999" tableColumnId="1999"/>
      <queryTableField id="2000" name="Column2000" tableColumnId="2000"/>
      <queryTableField id="2001" name="Column2001" tableColumnId="2001"/>
      <queryTableField id="2002" name="Column2002" tableColumnId="2002"/>
      <queryTableField id="2003" name="Column2003" tableColumnId="2003"/>
      <queryTableField id="2004" name="Column2004" tableColumnId="2004"/>
      <queryTableField id="2005" name="Column2005" tableColumnId="2005"/>
      <queryTableField id="2006" name="Column2006" tableColumnId="2006"/>
      <queryTableField id="2007" name="Column2007" tableColumnId="2007"/>
      <queryTableField id="2008" name="Column2008" tableColumnId="2008"/>
      <queryTableField id="2009" name="Column2009" tableColumnId="2009"/>
      <queryTableField id="2010" name="Column2010" tableColumnId="2010"/>
      <queryTableField id="2011" name="Column2011" tableColumnId="2011"/>
      <queryTableField id="2012" name="Column2012" tableColumnId="2012"/>
      <queryTableField id="2013" name="Column2013" tableColumnId="2013"/>
      <queryTableField id="2014" name="Column2014" tableColumnId="2014"/>
      <queryTableField id="2015" name="Column2015" tableColumnId="2015"/>
      <queryTableField id="2016" name="Column2016" tableColumnId="2016"/>
      <queryTableField id="2017" name="Column2017" tableColumnId="2017"/>
      <queryTableField id="2018" name="Column2018" tableColumnId="2018"/>
      <queryTableField id="2019" name="Column2019" tableColumnId="2019"/>
      <queryTableField id="2020" name="Column2020" tableColumnId="2020"/>
      <queryTableField id="2021" name="Column2021" tableColumnId="2021"/>
      <queryTableField id="2022" name="Column2022" tableColumnId="2022"/>
      <queryTableField id="2023" name="Column2023" tableColumnId="2023"/>
      <queryTableField id="2024" name="Column2024" tableColumnId="2024"/>
      <queryTableField id="2025" name="Column2025" tableColumnId="2025"/>
      <queryTableField id="2026" name="Column2026" tableColumnId="2026"/>
      <queryTableField id="2027" name="Column2027" tableColumnId="2027"/>
      <queryTableField id="2028" name="Column2028" tableColumnId="2028"/>
      <queryTableField id="2029" name="Column2029" tableColumnId="2029"/>
      <queryTableField id="2030" name="Column2030" tableColumnId="2030"/>
      <queryTableField id="2031" name="Column2031" tableColumnId="2031"/>
      <queryTableField id="2032" name="Column2032" tableColumnId="2032"/>
      <queryTableField id="2033" name="Column2033" tableColumnId="2033"/>
      <queryTableField id="2034" name="Column2034" tableColumnId="2034"/>
      <queryTableField id="2035" name="Column2035" tableColumnId="2035"/>
      <queryTableField id="2036" name="Column2036" tableColumnId="2036"/>
      <queryTableField id="2037" name="Column2037" tableColumnId="2037"/>
      <queryTableField id="2038" name="Column2038" tableColumnId="2038"/>
      <queryTableField id="2039" name="Column2039" tableColumnId="2039"/>
      <queryTableField id="2040" name="Column2040" tableColumnId="2040"/>
      <queryTableField id="2041" name="Column2041" tableColumnId="2041"/>
      <queryTableField id="2042" name="Column2042" tableColumnId="2042"/>
      <queryTableField id="2043" name="Column2043" tableColumnId="2043"/>
      <queryTableField id="2044" name="Column2044" tableColumnId="2044"/>
      <queryTableField id="2045" name="Column2045" tableColumnId="2045"/>
      <queryTableField id="2046" name="Column2046" tableColumnId="2046"/>
      <queryTableField id="2047" name="Column2047" tableColumnId="2047"/>
      <queryTableField id="2048" name="Column2048" tableColumnId="2048"/>
      <queryTableField id="2049" name="Column2049" tableColumnId="2049"/>
      <queryTableField id="2050" name="Column2050" tableColumnId="2050"/>
      <queryTableField id="2051" name="Column2051" tableColumnId="2051"/>
      <queryTableField id="2052" name="Column2052" tableColumnId="2052"/>
      <queryTableField id="2053" name="Column2053" tableColumnId="2053"/>
      <queryTableField id="2054" name="Column2054" tableColumnId="2054"/>
      <queryTableField id="2055" name="Column2055" tableColumnId="2055"/>
      <queryTableField id="2056" name="Column2056" tableColumnId="2056"/>
      <queryTableField id="2057" name="Column2057" tableColumnId="2057"/>
      <queryTableField id="2058" name="Column2058" tableColumnId="2058"/>
      <queryTableField id="2059" name="Column2059" tableColumnId="2059"/>
      <queryTableField id="2060" name="Column2060" tableColumnId="2060"/>
      <queryTableField id="2061" name="Column2061" tableColumnId="2061"/>
      <queryTableField id="2062" name="Column2062" tableColumnId="2062"/>
      <queryTableField id="2063" name="Column2063" tableColumnId="2063"/>
      <queryTableField id="2064" name="Column2064" tableColumnId="2064"/>
      <queryTableField id="2065" name="Column2065" tableColumnId="2065"/>
      <queryTableField id="2066" name="Column2066" tableColumnId="2066"/>
      <queryTableField id="2067" name="Column2067" tableColumnId="2067"/>
      <queryTableField id="2068" name="Column2068" tableColumnId="2068"/>
      <queryTableField id="2069" name="Column2069" tableColumnId="2069"/>
      <queryTableField id="2070" name="Column2070" tableColumnId="2070"/>
      <queryTableField id="2071" name="Column2071" tableColumnId="2071"/>
      <queryTableField id="2072" name="Column2072" tableColumnId="2072"/>
      <queryTableField id="2073" name="Column2073" tableColumnId="2073"/>
      <queryTableField id="2074" name="Column2074" tableColumnId="2074"/>
      <queryTableField id="2075" name="Column2075" tableColumnId="2075"/>
      <queryTableField id="2076" name="Column2076" tableColumnId="2076"/>
      <queryTableField id="2077" name="Column2077" tableColumnId="2077"/>
      <queryTableField id="2078" name="Column2078" tableColumnId="2078"/>
      <queryTableField id="2079" name="Column2079" tableColumnId="2079"/>
      <queryTableField id="2080" name="Column2080" tableColumnId="2080"/>
      <queryTableField id="2081" name="Column2081" tableColumnId="2081"/>
      <queryTableField id="2082" name="Column2082" tableColumnId="2082"/>
      <queryTableField id="2083" name="Column2083" tableColumnId="2083"/>
      <queryTableField id="2084" name="Column2084" tableColumnId="2084"/>
      <queryTableField id="2085" name="Column2085" tableColumnId="2085"/>
      <queryTableField id="2086" name="Column2086" tableColumnId="2086"/>
      <queryTableField id="2087" name="Column2087" tableColumnId="2087"/>
      <queryTableField id="2088" name="Column2088" tableColumnId="2088"/>
      <queryTableField id="2089" name="Column2089" tableColumnId="2089"/>
      <queryTableField id="2090" name="Column2090" tableColumnId="2090"/>
      <queryTableField id="2091" name="Column2091" tableColumnId="2091"/>
      <queryTableField id="2092" name="Column2092" tableColumnId="2092"/>
      <queryTableField id="2093" name="Column2093" tableColumnId="2093"/>
      <queryTableField id="2094" name="Column2094" tableColumnId="2094"/>
      <queryTableField id="2095" name="Column2095" tableColumnId="2095"/>
      <queryTableField id="2096" name="Column2096" tableColumnId="2096"/>
      <queryTableField id="2097" name="Column2097" tableColumnId="2097"/>
      <queryTableField id="2098" name="Column2098" tableColumnId="2098"/>
      <queryTableField id="2099" name="Column2099" tableColumnId="2099"/>
      <queryTableField id="2100" name="Column2100" tableColumnId="2100"/>
      <queryTableField id="2101" name="Column2101" tableColumnId="2101"/>
      <queryTableField id="2102" name="Column2102" tableColumnId="2102"/>
      <queryTableField id="2103" name="Column2103" tableColumnId="2103"/>
      <queryTableField id="2104" name="Column2104" tableColumnId="2104"/>
      <queryTableField id="2105" name="Column2105" tableColumnId="2105"/>
      <queryTableField id="2106" name="Column2106" tableColumnId="2106"/>
      <queryTableField id="2107" name="Column2107" tableColumnId="2107"/>
      <queryTableField id="2108" name="Column2108" tableColumnId="2108"/>
      <queryTableField id="2109" name="Column2109" tableColumnId="2109"/>
      <queryTableField id="2110" name="Column2110" tableColumnId="2110"/>
      <queryTableField id="2111" name="Column2111" tableColumnId="2111"/>
      <queryTableField id="2112" name="Column2112" tableColumnId="2112"/>
      <queryTableField id="2113" name="Column2113" tableColumnId="2113"/>
      <queryTableField id="2114" name="Column2114" tableColumnId="2114"/>
      <queryTableField id="2115" name="Column2115" tableColumnId="2115"/>
      <queryTableField id="2116" name="Column2116" tableColumnId="2116"/>
      <queryTableField id="2117" name="Column2117" tableColumnId="2117"/>
      <queryTableField id="2118" name="Column2118" tableColumnId="2118"/>
      <queryTableField id="2119" name="Column2119" tableColumnId="2119"/>
      <queryTableField id="2120" name="Column2120" tableColumnId="2120"/>
      <queryTableField id="2121" name="Column2121" tableColumnId="2121"/>
      <queryTableField id="2122" name="Column2122" tableColumnId="2122"/>
      <queryTableField id="2123" name="Column2123" tableColumnId="2123"/>
      <queryTableField id="2124" name="Column2124" tableColumnId="2124"/>
      <queryTableField id="2125" name="Column2125" tableColumnId="2125"/>
      <queryTableField id="2126" name="Column2126" tableColumnId="2126"/>
      <queryTableField id="2127" name="Column2127" tableColumnId="2127"/>
      <queryTableField id="2128" name="Column2128" tableColumnId="2128"/>
      <queryTableField id="2129" name="Column2129" tableColumnId="2129"/>
      <queryTableField id="2130" name="Column2130" tableColumnId="2130"/>
      <queryTableField id="2131" name="Column2131" tableColumnId="2131"/>
      <queryTableField id="2132" name="Column2132" tableColumnId="2132"/>
      <queryTableField id="2133" name="Column2133" tableColumnId="2133"/>
      <queryTableField id="2134" name="Column2134" tableColumnId="2134"/>
      <queryTableField id="2135" name="Column2135" tableColumnId="2135"/>
      <queryTableField id="2136" name="Column2136" tableColumnId="2136"/>
      <queryTableField id="2137" name="Column2137" tableColumnId="2137"/>
      <queryTableField id="2138" name="Column2138" tableColumnId="2138"/>
      <queryTableField id="2139" name="Column2139" tableColumnId="2139"/>
      <queryTableField id="2140" name="Column2140" tableColumnId="2140"/>
      <queryTableField id="2141" name="Column2141" tableColumnId="2141"/>
      <queryTableField id="2142" name="Column2142" tableColumnId="2142"/>
      <queryTableField id="2143" name="Column2143" tableColumnId="2143"/>
      <queryTableField id="2144" name="Column2144" tableColumnId="2144"/>
      <queryTableField id="2145" name="Column2145" tableColumnId="2145"/>
      <queryTableField id="2146" name="Column2146" tableColumnId="2146"/>
      <queryTableField id="2147" name="Column2147" tableColumnId="2147"/>
      <queryTableField id="2148" name="Column2148" tableColumnId="2148"/>
      <queryTableField id="2149" name="Column2149" tableColumnId="2149"/>
      <queryTableField id="2150" name="Column2150" tableColumnId="2150"/>
      <queryTableField id="2151" name="Column2151" tableColumnId="2151"/>
      <queryTableField id="2152" name="Column2152" tableColumnId="2152"/>
      <queryTableField id="2153" name="Column2153" tableColumnId="2153"/>
      <queryTableField id="2154" name="Column2154" tableColumnId="2154"/>
      <queryTableField id="2155" name="Column2155" tableColumnId="2155"/>
      <queryTableField id="2156" name="Column2156" tableColumnId="2156"/>
      <queryTableField id="2157" name="Column2157" tableColumnId="2157"/>
      <queryTableField id="2158" name="Column2158" tableColumnId="2158"/>
      <queryTableField id="2159" name="Column2159" tableColumnId="2159"/>
      <queryTableField id="2160" name="Column2160" tableColumnId="2160"/>
      <queryTableField id="2161" name="Column2161" tableColumnId="2161"/>
      <queryTableField id="2162" name="Column2162" tableColumnId="2162"/>
      <queryTableField id="2163" name="Column2163" tableColumnId="2163"/>
      <queryTableField id="2164" name="Column2164" tableColumnId="2164"/>
      <queryTableField id="2165" name="Column2165" tableColumnId="2165"/>
      <queryTableField id="2166" name="Column2166" tableColumnId="2166"/>
      <queryTableField id="2167" name="Column2167" tableColumnId="2167"/>
      <queryTableField id="2168" name="Column2168" tableColumnId="2168"/>
      <queryTableField id="2169" name="Column2169" tableColumnId="2169"/>
      <queryTableField id="2170" name="Column2170" tableColumnId="2170"/>
      <queryTableField id="2171" name="Column2171" tableColumnId="2171"/>
      <queryTableField id="2172" name="Column2172" tableColumnId="2172"/>
      <queryTableField id="2173" name="Column2173" tableColumnId="2173"/>
      <queryTableField id="2174" name="Column2174" tableColumnId="2174"/>
      <queryTableField id="2175" name="Column2175" tableColumnId="2175"/>
      <queryTableField id="2176" name="Column2176" tableColumnId="2176"/>
      <queryTableField id="2177" name="Column2177" tableColumnId="2177"/>
      <queryTableField id="2178" name="Column2178" tableColumnId="2178"/>
      <queryTableField id="2179" name="Column2179" tableColumnId="2179"/>
      <queryTableField id="2180" name="Column2180" tableColumnId="2180"/>
      <queryTableField id="2181" name="Column2181" tableColumnId="2181"/>
      <queryTableField id="2182" name="Column2182" tableColumnId="2182"/>
      <queryTableField id="2183" name="Column2183" tableColumnId="2183"/>
      <queryTableField id="2184" name="Column2184" tableColumnId="2184"/>
      <queryTableField id="2185" name="Column2185" tableColumnId="2185"/>
      <queryTableField id="2186" name="Column2186" tableColumnId="2186"/>
      <queryTableField id="2187" name="Column2187" tableColumnId="2187"/>
      <queryTableField id="2188" name="Column2188" tableColumnId="2188"/>
      <queryTableField id="2189" name="Column2189" tableColumnId="2189"/>
      <queryTableField id="2190" name="Column2190" tableColumnId="2190"/>
      <queryTableField id="2191" name="Column2191" tableColumnId="2191"/>
      <queryTableField id="2192" name="Column2192" tableColumnId="2192"/>
      <queryTableField id="2193" name="Column2193" tableColumnId="2193"/>
      <queryTableField id="2194" name="Column2194" tableColumnId="2194"/>
      <queryTableField id="2195" name="Column2195" tableColumnId="2195"/>
      <queryTableField id="2196" name="Column2196" tableColumnId="2196"/>
      <queryTableField id="2197" name="Column2197" tableColumnId="2197"/>
      <queryTableField id="2198" name="Column2198" tableColumnId="2198"/>
      <queryTableField id="2199" name="Column2199" tableColumnId="2199"/>
      <queryTableField id="2200" name="Column2200" tableColumnId="2200"/>
      <queryTableField id="2201" name="Column2201" tableColumnId="2201"/>
      <queryTableField id="2202" name="Column2202" tableColumnId="2202"/>
      <queryTableField id="2203" name="Column2203" tableColumnId="2203"/>
      <queryTableField id="2204" name="Column2204" tableColumnId="2204"/>
      <queryTableField id="2205" name="Column2205" tableColumnId="2205"/>
      <queryTableField id="2206" name="Column2206" tableColumnId="2206"/>
      <queryTableField id="2207" name="Column2207" tableColumnId="2207"/>
      <queryTableField id="2208" name="Column2208" tableColumnId="2208"/>
      <queryTableField id="2209" name="Column2209" tableColumnId="2209"/>
      <queryTableField id="2210" name="Column2210" tableColumnId="2210"/>
      <queryTableField id="2211" name="Column2211" tableColumnId="2211"/>
      <queryTableField id="2212" name="Column2212" tableColumnId="2212"/>
      <queryTableField id="2213" name="Column2213" tableColumnId="2213"/>
      <queryTableField id="2214" name="Column2214" tableColumnId="2214"/>
      <queryTableField id="2215" name="Column2215" tableColumnId="2215"/>
      <queryTableField id="2216" name="Column2216" tableColumnId="2216"/>
      <queryTableField id="2217" name="Column2217" tableColumnId="2217"/>
      <queryTableField id="2218" name="Column2218" tableColumnId="2218"/>
      <queryTableField id="2219" name="Column2219" tableColumnId="2219"/>
      <queryTableField id="2220" name="Column2220" tableColumnId="2220"/>
      <queryTableField id="2221" name="Column2221" tableColumnId="2221"/>
      <queryTableField id="2222" name="Column2222" tableColumnId="2222"/>
      <queryTableField id="2223" name="Column2223" tableColumnId="2223"/>
      <queryTableField id="2224" name="Column2224" tableColumnId="2224"/>
      <queryTableField id="2225" name="Column2225" tableColumnId="2225"/>
      <queryTableField id="2226" name="Column2226" tableColumnId="2226"/>
      <queryTableField id="2227" name="Column2227" tableColumnId="2227"/>
      <queryTableField id="2228" name="Column2228" tableColumnId="2228"/>
      <queryTableField id="2229" name="Column2229" tableColumnId="2229"/>
      <queryTableField id="2230" name="Column2230" tableColumnId="2230"/>
      <queryTableField id="2231" name="Column2231" tableColumnId="2231"/>
      <queryTableField id="2232" name="Column2232" tableColumnId="2232"/>
      <queryTableField id="2233" name="Column2233" tableColumnId="2233"/>
      <queryTableField id="2234" name="Column2234" tableColumnId="2234"/>
      <queryTableField id="2235" name="Column2235" tableColumnId="2235"/>
      <queryTableField id="2236" name="Column2236" tableColumnId="2236"/>
      <queryTableField id="2237" name="Column2237" tableColumnId="2237"/>
      <queryTableField id="2238" name="Column2238" tableColumnId="2238"/>
      <queryTableField id="2239" name="Column2239" tableColumnId="2239"/>
      <queryTableField id="2240" name="Column2240" tableColumnId="2240"/>
      <queryTableField id="2241" name="Column2241" tableColumnId="2241"/>
      <queryTableField id="2242" name="Column2242" tableColumnId="2242"/>
      <queryTableField id="2243" name="Column2243" tableColumnId="2243"/>
      <queryTableField id="2244" name="Column2244" tableColumnId="2244"/>
      <queryTableField id="2245" name="Column2245" tableColumnId="2245"/>
      <queryTableField id="2246" name="Column2246" tableColumnId="2246"/>
      <queryTableField id="2247" name="Column2247" tableColumnId="2247"/>
      <queryTableField id="2248" name="Column2248" tableColumnId="2248"/>
      <queryTableField id="2249" name="Column2249" tableColumnId="2249"/>
      <queryTableField id="2250" name="Column2250" tableColumnId="2250"/>
      <queryTableField id="2251" name="Column2251" tableColumnId="2251"/>
      <queryTableField id="2252" name="Column2252" tableColumnId="2252"/>
      <queryTableField id="2253" name="Column2253" tableColumnId="2253"/>
      <queryTableField id="2254" name="Column2254" tableColumnId="2254"/>
      <queryTableField id="2255" name="Column2255" tableColumnId="2255"/>
      <queryTableField id="2256" name="Column2256" tableColumnId="2256"/>
      <queryTableField id="2257" name="Column2257" tableColumnId="2257"/>
      <queryTableField id="2258" name="Column2258" tableColumnId="2258"/>
      <queryTableField id="2259" name="Column2259" tableColumnId="2259"/>
      <queryTableField id="2260" name="Column2260" tableColumnId="2260"/>
      <queryTableField id="2261" name="Column2261" tableColumnId="2261"/>
      <queryTableField id="2262" name="Column2262" tableColumnId="2262"/>
      <queryTableField id="2263" name="Column2263" tableColumnId="2263"/>
      <queryTableField id="2264" name="Column2264" tableColumnId="2264"/>
      <queryTableField id="2265" name="Column2265" tableColumnId="2265"/>
      <queryTableField id="2266" name="Column2266" tableColumnId="2266"/>
      <queryTableField id="2267" name="Column2267" tableColumnId="2267"/>
      <queryTableField id="2268" name="Column2268" tableColumnId="2268"/>
      <queryTableField id="2269" name="Column2269" tableColumnId="2269"/>
      <queryTableField id="2270" name="Column2270" tableColumnId="2270"/>
      <queryTableField id="2271" name="Column2271" tableColumnId="2271"/>
      <queryTableField id="2272" name="Column2272" tableColumnId="2272"/>
      <queryTableField id="2273" name="Column2273" tableColumnId="2273"/>
      <queryTableField id="2274" name="Column2274" tableColumnId="2274"/>
      <queryTableField id="2275" name="Column2275" tableColumnId="2275"/>
      <queryTableField id="2276" name="Column2276" tableColumnId="2276"/>
      <queryTableField id="2277" name="Column2277" tableColumnId="2277"/>
      <queryTableField id="2278" name="Column2278" tableColumnId="2278"/>
      <queryTableField id="2279" name="Column2279" tableColumnId="2279"/>
      <queryTableField id="2280" name="Column2280" tableColumnId="2280"/>
      <queryTableField id="2281" name="Column2281" tableColumnId="2281"/>
      <queryTableField id="2282" name="Column2282" tableColumnId="2282"/>
      <queryTableField id="2283" name="Column2283" tableColumnId="2283"/>
      <queryTableField id="2284" name="Column2284" tableColumnId="2284"/>
      <queryTableField id="2285" name="Column2285" tableColumnId="2285"/>
      <queryTableField id="2286" name="Column2286" tableColumnId="2286"/>
      <queryTableField id="2287" name="Column2287" tableColumnId="2287"/>
      <queryTableField id="2288" name="Column2288" tableColumnId="2288"/>
      <queryTableField id="2289" name="Column2289" tableColumnId="2289"/>
      <queryTableField id="2290" name="Column2290" tableColumnId="2290"/>
      <queryTableField id="2291" name="Column2291" tableColumnId="2291"/>
      <queryTableField id="2292" name="Column2292" tableColumnId="2292"/>
      <queryTableField id="2293" name="Column2293" tableColumnId="2293"/>
      <queryTableField id="2294" name="Column2294" tableColumnId="2294"/>
      <queryTableField id="2295" name="Column2295" tableColumnId="2295"/>
      <queryTableField id="2296" name="Column2296" tableColumnId="2296"/>
      <queryTableField id="2297" name="Column2297" tableColumnId="2297"/>
      <queryTableField id="2298" name="Column2298" tableColumnId="2298"/>
      <queryTableField id="2299" name="Column2299" tableColumnId="2299"/>
      <queryTableField id="2300" name="Column2300" tableColumnId="2300"/>
      <queryTableField id="2301" name="Column2301" tableColumnId="2301"/>
      <queryTableField id="2302" name="Column2302" tableColumnId="2302"/>
      <queryTableField id="2303" name="Column2303" tableColumnId="2303"/>
      <queryTableField id="2304" name="Column2304" tableColumnId="2304"/>
      <queryTableField id="2305" name="Column2305" tableColumnId="2305"/>
      <queryTableField id="2306" name="Column2306" tableColumnId="2306"/>
      <queryTableField id="2307" name="Column2307" tableColumnId="2307"/>
      <queryTableField id="2308" name="Column2308" tableColumnId="2308"/>
      <queryTableField id="2309" name="Column2309" tableColumnId="2309"/>
      <queryTableField id="2310" name="Column2310" tableColumnId="2310"/>
      <queryTableField id="2311" name="Column2311" tableColumnId="2311"/>
      <queryTableField id="2312" name="Column2312" tableColumnId="2312"/>
      <queryTableField id="2313" name="Column2313" tableColumnId="2313"/>
      <queryTableField id="2314" name="Column2314" tableColumnId="2314"/>
      <queryTableField id="2315" name="Column2315" tableColumnId="2315"/>
      <queryTableField id="2316" name="Column2316" tableColumnId="2316"/>
      <queryTableField id="2317" name="Column2317" tableColumnId="2317"/>
      <queryTableField id="2318" name="Column2318" tableColumnId="2318"/>
      <queryTableField id="2319" name="Column2319" tableColumnId="2319"/>
      <queryTableField id="2320" name="Column2320" tableColumnId="2320"/>
      <queryTableField id="2321" name="Column2321" tableColumnId="2321"/>
      <queryTableField id="2322" name="Column2322" tableColumnId="2322"/>
      <queryTableField id="2323" name="Column2323" tableColumnId="2323"/>
      <queryTableField id="2324" name="Column2324" tableColumnId="2324"/>
      <queryTableField id="2325" name="Column2325" tableColumnId="2325"/>
      <queryTableField id="2326" name="Column2326" tableColumnId="2326"/>
      <queryTableField id="2327" name="Column2327" tableColumnId="2327"/>
      <queryTableField id="2328" name="Column2328" tableColumnId="2328"/>
      <queryTableField id="2329" name="Column2329" tableColumnId="2329"/>
      <queryTableField id="2330" name="Column2330" tableColumnId="2330"/>
      <queryTableField id="2331" name="Column2331" tableColumnId="2331"/>
      <queryTableField id="2332" name="Column2332" tableColumnId="2332"/>
      <queryTableField id="2333" name="Column2333" tableColumnId="2333"/>
      <queryTableField id="2334" name="Column2334" tableColumnId="2334"/>
      <queryTableField id="2335" name="Column2335" tableColumnId="2335"/>
      <queryTableField id="2336" name="Column2336" tableColumnId="2336"/>
      <queryTableField id="2337" name="Column2337" tableColumnId="2337"/>
      <queryTableField id="2338" name="Column2338" tableColumnId="2338"/>
      <queryTableField id="2339" name="Column2339" tableColumnId="2339"/>
      <queryTableField id="2340" name="Column2340" tableColumnId="2340"/>
      <queryTableField id="2341" name="Column2341" tableColumnId="2341"/>
      <queryTableField id="2342" name="Column2342" tableColumnId="2342"/>
      <queryTableField id="2343" name="Column2343" tableColumnId="2343"/>
      <queryTableField id="2344" name="Column2344" tableColumnId="2344"/>
      <queryTableField id="2345" name="Column2345" tableColumnId="2345"/>
      <queryTableField id="2346" name="Column2346" tableColumnId="2346"/>
      <queryTableField id="2347" name="Column2347" tableColumnId="2347"/>
      <queryTableField id="2348" name="Column2348" tableColumnId="2348"/>
      <queryTableField id="2349" name="Column2349" tableColumnId="2349"/>
      <queryTableField id="2350" name="Column2350" tableColumnId="2350"/>
      <queryTableField id="2351" name="Column2351" tableColumnId="2351"/>
      <queryTableField id="2352" name="Column2352" tableColumnId="2352"/>
      <queryTableField id="2353" name="Column2353" tableColumnId="2353"/>
      <queryTableField id="2354" name="Column2354" tableColumnId="2354"/>
      <queryTableField id="2355" name="Column2355" tableColumnId="2355"/>
      <queryTableField id="2356" name="Column2356" tableColumnId="2356"/>
      <queryTableField id="2357" name="Column2357" tableColumnId="2357"/>
      <queryTableField id="2358" name="Column2358" tableColumnId="2358"/>
      <queryTableField id="2359" name="Column2359" tableColumnId="2359"/>
      <queryTableField id="2360" name="Column2360" tableColumnId="2360"/>
      <queryTableField id="2361" name="Column2361" tableColumnId="2361"/>
      <queryTableField id="2362" name="Column2362" tableColumnId="2362"/>
      <queryTableField id="2363" name="Column2363" tableColumnId="2363"/>
      <queryTableField id="2364" name="Column2364" tableColumnId="2364"/>
      <queryTableField id="2365" name="Column2365" tableColumnId="2365"/>
      <queryTableField id="2366" name="Column2366" tableColumnId="2366"/>
      <queryTableField id="2367" name="Column2367" tableColumnId="2367"/>
      <queryTableField id="2368" name="Column2368" tableColumnId="2368"/>
      <queryTableField id="2369" name="Column2369" tableColumnId="2369"/>
      <queryTableField id="2370" name="Column2370" tableColumnId="2370"/>
      <queryTableField id="2371" name="Column2371" tableColumnId="2371"/>
      <queryTableField id="2372" name="Column2372" tableColumnId="2372"/>
      <queryTableField id="2373" name="Column2373" tableColumnId="2373"/>
      <queryTableField id="2374" name="Column2374" tableColumnId="2374"/>
      <queryTableField id="2375" name="Column2375" tableColumnId="2375"/>
      <queryTableField id="2376" name="Column2376" tableColumnId="2376"/>
      <queryTableField id="2377" name="Column2377" tableColumnId="2377"/>
      <queryTableField id="2378" name="Column2378" tableColumnId="2378"/>
      <queryTableField id="2379" name="Column2379" tableColumnId="2379"/>
      <queryTableField id="2380" name="Column2380" tableColumnId="2380"/>
      <queryTableField id="2381" name="Column2381" tableColumnId="2381"/>
      <queryTableField id="2382" name="Column2382" tableColumnId="2382"/>
      <queryTableField id="2383" name="Column2383" tableColumnId="2383"/>
      <queryTableField id="2384" name="Column2384" tableColumnId="2384"/>
      <queryTableField id="2385" name="Column2385" tableColumnId="2385"/>
      <queryTableField id="2386" name="Column2386" tableColumnId="2386"/>
      <queryTableField id="2387" name="Column2387" tableColumnId="2387"/>
      <queryTableField id="2388" name="Column2388" tableColumnId="2388"/>
      <queryTableField id="2389" name="Column2389" tableColumnId="2389"/>
      <queryTableField id="2390" name="Column2390" tableColumnId="2390"/>
      <queryTableField id="2391" name="Column2391" tableColumnId="2391"/>
      <queryTableField id="2392" name="Column2392" tableColumnId="2392"/>
      <queryTableField id="2393" name="Column2393" tableColumnId="2393"/>
      <queryTableField id="2394" name="Column2394" tableColumnId="2394"/>
      <queryTableField id="2395" name="Column2395" tableColumnId="2395"/>
      <queryTableField id="2396" name="Column2396" tableColumnId="2396"/>
      <queryTableField id="2397" name="Column2397" tableColumnId="2397"/>
      <queryTableField id="2398" name="Column2398" tableColumnId="2398"/>
      <queryTableField id="2399" name="Column2399" tableColumnId="2399"/>
      <queryTableField id="2400" name="Column2400" tableColumnId="2400"/>
      <queryTableField id="2401" name="Column2401" tableColumnId="2401"/>
      <queryTableField id="2402" name="Column2402" tableColumnId="2402"/>
      <queryTableField id="2403" name="Column2403" tableColumnId="2403"/>
      <queryTableField id="2404" name="Column2404" tableColumnId="2404"/>
      <queryTableField id="2405" name="Column2405" tableColumnId="2405"/>
      <queryTableField id="2406" name="Column2406" tableColumnId="2406"/>
      <queryTableField id="2407" name="Column2407" tableColumnId="2407"/>
      <queryTableField id="2408" name="Column2408" tableColumnId="2408"/>
      <queryTableField id="2409" name="Column2409" tableColumnId="2409"/>
      <queryTableField id="2410" name="Column2410" tableColumnId="2410"/>
      <queryTableField id="2411" name="Column2411" tableColumnId="2411"/>
      <queryTableField id="2412" name="Column2412" tableColumnId="2412"/>
      <queryTableField id="2413" name="Column2413" tableColumnId="2413"/>
      <queryTableField id="2414" name="Column2414" tableColumnId="2414"/>
      <queryTableField id="2415" name="Column2415" tableColumnId="2415"/>
      <queryTableField id="2416" name="Column2416" tableColumnId="2416"/>
      <queryTableField id="2417" name="Column2417" tableColumnId="2417"/>
      <queryTableField id="2418" name="Column2418" tableColumnId="2418"/>
      <queryTableField id="2419" name="Column2419" tableColumnId="2419"/>
      <queryTableField id="2420" name="Column2420" tableColumnId="2420"/>
      <queryTableField id="2421" name="Column2421" tableColumnId="2421"/>
      <queryTableField id="2422" name="Column2422" tableColumnId="2422"/>
      <queryTableField id="2423" name="Column2423" tableColumnId="2423"/>
      <queryTableField id="2424" name="Column2424" tableColumnId="2424"/>
      <queryTableField id="2425" name="Column2425" tableColumnId="2425"/>
      <queryTableField id="2426" name="Column2426" tableColumnId="2426"/>
      <queryTableField id="2427" name="Column2427" tableColumnId="2427"/>
      <queryTableField id="2428" name="Column2428" tableColumnId="2428"/>
      <queryTableField id="2429" name="Column2429" tableColumnId="2429"/>
      <queryTableField id="2430" name="Column2430" tableColumnId="2430"/>
      <queryTableField id="2431" name="Column2431" tableColumnId="2431"/>
      <queryTableField id="2432" name="Column2432" tableColumnId="2432"/>
      <queryTableField id="2433" name="Column2433" tableColumnId="2433"/>
      <queryTableField id="2434" name="Column2434" tableColumnId="2434"/>
      <queryTableField id="2435" name="Column2435" tableColumnId="2435"/>
      <queryTableField id="2436" name="Column2436" tableColumnId="2436"/>
      <queryTableField id="2437" name="Column2437" tableColumnId="2437"/>
      <queryTableField id="2438" name="Column2438" tableColumnId="2438"/>
      <queryTableField id="2439" name="Column2439" tableColumnId="2439"/>
      <queryTableField id="2440" name="Column2440" tableColumnId="2440"/>
      <queryTableField id="2441" name="Column2441" tableColumnId="2441"/>
      <queryTableField id="2442" name="Column2442" tableColumnId="2442"/>
      <queryTableField id="2443" name="Column2443" tableColumnId="2443"/>
      <queryTableField id="2444" name="Column2444" tableColumnId="2444"/>
      <queryTableField id="2445" name="Column2445" tableColumnId="2445"/>
      <queryTableField id="2446" name="Column2446" tableColumnId="2446"/>
      <queryTableField id="2447" name="Column2447" tableColumnId="2447"/>
      <queryTableField id="2448" name="Column2448" tableColumnId="2448"/>
      <queryTableField id="2449" name="Column2449" tableColumnId="2449"/>
      <queryTableField id="2450" name="Column2450" tableColumnId="2450"/>
      <queryTableField id="2451" name="Column2451" tableColumnId="2451"/>
      <queryTableField id="2452" name="Column2452" tableColumnId="2452"/>
      <queryTableField id="2453" name="Column2453" tableColumnId="2453"/>
      <queryTableField id="2454" name="Column2454" tableColumnId="2454"/>
      <queryTableField id="2455" name="Column2455" tableColumnId="2455"/>
      <queryTableField id="2456" name="Column2456" tableColumnId="2456"/>
      <queryTableField id="2457" name="Column2457" tableColumnId="2457"/>
      <queryTableField id="2458" name="Column2458" tableColumnId="2458"/>
      <queryTableField id="2459" name="Column2459" tableColumnId="2459"/>
      <queryTableField id="2460" name="Column2460" tableColumnId="2460"/>
      <queryTableField id="2461" name="Column2461" tableColumnId="2461"/>
      <queryTableField id="2462" name="Column2462" tableColumnId="2462"/>
      <queryTableField id="2463" name="Column2463" tableColumnId="2463"/>
      <queryTableField id="2464" name="Column2464" tableColumnId="2464"/>
      <queryTableField id="2465" name="Column2465" tableColumnId="2465"/>
      <queryTableField id="2466" name="Column2466" tableColumnId="2466"/>
      <queryTableField id="2467" name="Column2467" tableColumnId="2467"/>
      <queryTableField id="2468" name="Column2468" tableColumnId="2468"/>
      <queryTableField id="2469" name="Column2469" tableColumnId="2469"/>
      <queryTableField id="2470" name="Column2470" tableColumnId="2470"/>
      <queryTableField id="2471" name="Column2471" tableColumnId="2471"/>
      <queryTableField id="2472" name="Column2472" tableColumnId="2472"/>
      <queryTableField id="2473" name="Column2473" tableColumnId="2473"/>
      <queryTableField id="2474" name="Column2474" tableColumnId="2474"/>
      <queryTableField id="2475" name="Column2475" tableColumnId="2475"/>
      <queryTableField id="2476" name="Column2476" tableColumnId="2476"/>
      <queryTableField id="2477" name="Column2477" tableColumnId="2477"/>
      <queryTableField id="2478" name="Column2478" tableColumnId="2478"/>
      <queryTableField id="2479" name="Column2479" tableColumnId="2479"/>
      <queryTableField id="2480" name="Column2480" tableColumnId="2480"/>
      <queryTableField id="2481" name="Column2481" tableColumnId="2481"/>
      <queryTableField id="2482" name="Column2482" tableColumnId="2482"/>
      <queryTableField id="2483" name="Column2483" tableColumnId="2483"/>
      <queryTableField id="2484" name="Column2484" tableColumnId="2484"/>
      <queryTableField id="2485" name="Column2485" tableColumnId="2485"/>
      <queryTableField id="2486" name="Column2486" tableColumnId="2486"/>
      <queryTableField id="2487" name="Column2487" tableColumnId="2487"/>
      <queryTableField id="2488" name="Column2488" tableColumnId="2488"/>
      <queryTableField id="2489" name="Column2489" tableColumnId="2489"/>
      <queryTableField id="2490" name="Column2490" tableColumnId="2490"/>
      <queryTableField id="2491" name="Column2491" tableColumnId="2491"/>
      <queryTableField id="2492" name="Column2492" tableColumnId="2492"/>
      <queryTableField id="2493" name="Column2493" tableColumnId="2493"/>
      <queryTableField id="2494" name="Column2494" tableColumnId="2494"/>
      <queryTableField id="2495" name="Column2495" tableColumnId="2495"/>
      <queryTableField id="2496" name="Column2496" tableColumnId="2496"/>
      <queryTableField id="2497" name="Column2497" tableColumnId="2497"/>
      <queryTableField id="2498" name="Column2498" tableColumnId="2498"/>
      <queryTableField id="2499" name="Column2499" tableColumnId="2499"/>
      <queryTableField id="2500" name="Column2500" tableColumnId="2500"/>
      <queryTableField id="2501" name="Column2501" tableColumnId="2501"/>
      <queryTableField id="2502" name="Column2502" tableColumnId="2502"/>
      <queryTableField id="2503" name="Column2503" tableColumnId="2503"/>
      <queryTableField id="2504" name="Column2504" tableColumnId="2504"/>
      <queryTableField id="2505" name="Column2505" tableColumnId="2505"/>
      <queryTableField id="2506" name="Column2506" tableColumnId="2506"/>
      <queryTableField id="2507" name="Column2507" tableColumnId="2507"/>
      <queryTableField id="2508" name="Column2508" tableColumnId="2508"/>
      <queryTableField id="2509" name="Column2509" tableColumnId="2509"/>
      <queryTableField id="2510" name="Column2510" tableColumnId="2510"/>
      <queryTableField id="2511" name="Column2511" tableColumnId="2511"/>
      <queryTableField id="2512" name="Column2512" tableColumnId="2512"/>
      <queryTableField id="2513" name="Column2513" tableColumnId="2513"/>
      <queryTableField id="2514" name="Column2514" tableColumnId="2514"/>
      <queryTableField id="2515" name="Column2515" tableColumnId="2515"/>
      <queryTableField id="2516" name="Column2516" tableColumnId="2516"/>
      <queryTableField id="2517" name="Column2517" tableColumnId="2517"/>
      <queryTableField id="2518" name="Column2518" tableColumnId="2518"/>
      <queryTableField id="2519" name="Column2519" tableColumnId="2519"/>
      <queryTableField id="2520" name="Column2520" tableColumnId="2520"/>
      <queryTableField id="2521" name="Column2521" tableColumnId="2521"/>
      <queryTableField id="2522" name="Column2522" tableColumnId="2522"/>
      <queryTableField id="2523" name="Column2523" tableColumnId="2523"/>
      <queryTableField id="2524" name="Column2524" tableColumnId="2524"/>
      <queryTableField id="2525" name="Column2525" tableColumnId="2525"/>
      <queryTableField id="2526" name="Column2526" tableColumnId="2526"/>
      <queryTableField id="2527" name="Column2527" tableColumnId="2527"/>
      <queryTableField id="2528" name="Column2528" tableColumnId="2528"/>
      <queryTableField id="2529" name="Column2529" tableColumnId="2529"/>
      <queryTableField id="2530" name="Column2530" tableColumnId="2530"/>
      <queryTableField id="2531" name="Column2531" tableColumnId="2531"/>
      <queryTableField id="2532" name="Column2532" tableColumnId="2532"/>
      <queryTableField id="2533" name="Column2533" tableColumnId="2533"/>
      <queryTableField id="2534" name="Column2534" tableColumnId="2534"/>
      <queryTableField id="2535" name="Column2535" tableColumnId="2535"/>
      <queryTableField id="2536" name="Column2536" tableColumnId="2536"/>
      <queryTableField id="2537" name="Column2537" tableColumnId="2537"/>
      <queryTableField id="2538" name="Column2538" tableColumnId="2538"/>
      <queryTableField id="2539" name="Column2539" tableColumnId="2539"/>
      <queryTableField id="2540" name="Column2540" tableColumnId="2540"/>
      <queryTableField id="2541" name="Column2541" tableColumnId="2541"/>
      <queryTableField id="2542" name="Column2542" tableColumnId="2542"/>
      <queryTableField id="2543" name="Column2543" tableColumnId="2543"/>
      <queryTableField id="2544" name="Column2544" tableColumnId="2544"/>
      <queryTableField id="2545" name="Column2545" tableColumnId="2545"/>
      <queryTableField id="2546" name="Column2546" tableColumnId="2546"/>
      <queryTableField id="2547" name="Column2547" tableColumnId="2547"/>
      <queryTableField id="2548" name="Column2548" tableColumnId="2548"/>
      <queryTableField id="2549" name="Column2549" tableColumnId="2549"/>
      <queryTableField id="2550" name="Column2550" tableColumnId="2550"/>
      <queryTableField id="2551" name="Column2551" tableColumnId="2551"/>
      <queryTableField id="2552" name="Column2552" tableColumnId="2552"/>
      <queryTableField id="2553" name="Column2553" tableColumnId="2553"/>
      <queryTableField id="2554" name="Column2554" tableColumnId="2554"/>
      <queryTableField id="2555" name="Column2555" tableColumnId="2555"/>
      <queryTableField id="2556" name="Column2556" tableColumnId="2556"/>
      <queryTableField id="2557" name="Column2557" tableColumnId="2557"/>
      <queryTableField id="2558" name="Column2558" tableColumnId="2558"/>
      <queryTableField id="2559" name="Column2559" tableColumnId="2559"/>
      <queryTableField id="2560" name="Column2560" tableColumnId="2560"/>
      <queryTableField id="2561" name="Column2561" tableColumnId="2561"/>
      <queryTableField id="2562" name="Column2562" tableColumnId="2562"/>
      <queryTableField id="2563" name="Column2563" tableColumnId="2563"/>
      <queryTableField id="2564" name="Column2564" tableColumnId="2564"/>
      <queryTableField id="2565" name="Column2565" tableColumnId="2565"/>
      <queryTableField id="2566" name="Column2566" tableColumnId="2566"/>
      <queryTableField id="2567" name="Column2567" tableColumnId="2567"/>
      <queryTableField id="2568" name="Column2568" tableColumnId="2568"/>
      <queryTableField id="2569" name="Column2569" tableColumnId="2569"/>
      <queryTableField id="2570" name="Column2570" tableColumnId="2570"/>
      <queryTableField id="2571" name="Column2571" tableColumnId="2571"/>
      <queryTableField id="2572" name="Column2572" tableColumnId="2572"/>
      <queryTableField id="2573" name="Column2573" tableColumnId="2573"/>
      <queryTableField id="2574" name="Column2574" tableColumnId="2574"/>
      <queryTableField id="2575" name="Column2575" tableColumnId="2575"/>
      <queryTableField id="2576" name="Column2576" tableColumnId="2576"/>
      <queryTableField id="2577" name="Column2577" tableColumnId="2577"/>
      <queryTableField id="2578" name="Column2578" tableColumnId="2578"/>
      <queryTableField id="2579" name="Column2579" tableColumnId="2579"/>
      <queryTableField id="2580" name="Column2580" tableColumnId="2580"/>
      <queryTableField id="2581" name="Column2581" tableColumnId="2581"/>
      <queryTableField id="2582" name="Column2582" tableColumnId="2582"/>
      <queryTableField id="2583" name="Column2583" tableColumnId="2583"/>
      <queryTableField id="2584" name="Column2584" tableColumnId="2584"/>
      <queryTableField id="2585" name="Column2585" tableColumnId="2585"/>
      <queryTableField id="2586" name="Column2586" tableColumnId="2586"/>
      <queryTableField id="2587" name="Column2587" tableColumnId="2587"/>
      <queryTableField id="2588" name="Column2588" tableColumnId="2588"/>
      <queryTableField id="2589" name="Column2589" tableColumnId="2589"/>
      <queryTableField id="2590" name="Column2590" tableColumnId="2590"/>
      <queryTableField id="2591" name="Column2591" tableColumnId="2591"/>
      <queryTableField id="2592" name="Column2592" tableColumnId="2592"/>
      <queryTableField id="2593" name="Column2593" tableColumnId="2593"/>
      <queryTableField id="2594" name="Column2594" tableColumnId="2594"/>
      <queryTableField id="2595" name="Column2595" tableColumnId="2595"/>
      <queryTableField id="2596" name="Column2596" tableColumnId="2596"/>
      <queryTableField id="2597" name="Column2597" tableColumnId="2597"/>
      <queryTableField id="2598" name="Column2598" tableColumnId="2598"/>
      <queryTableField id="2599" name="Column2599" tableColumnId="2599"/>
      <queryTableField id="2600" name="Column2600" tableColumnId="2600"/>
      <queryTableField id="2601" name="Column2601" tableColumnId="2601"/>
      <queryTableField id="2602" name="Column2602" tableColumnId="2602"/>
      <queryTableField id="2603" name="Column2603" tableColumnId="2603"/>
      <queryTableField id="2604" name="Column2604" tableColumnId="2604"/>
      <queryTableField id="2605" name="Column2605" tableColumnId="2605"/>
      <queryTableField id="2606" name="Column2606" tableColumnId="2606"/>
      <queryTableField id="2607" name="Column2607" tableColumnId="2607"/>
      <queryTableField id="2608" name="Column2608" tableColumnId="2608"/>
      <queryTableField id="2609" name="Column2609" tableColumnId="2609"/>
      <queryTableField id="2610" name="Column2610" tableColumnId="2610"/>
      <queryTableField id="2611" name="Column2611" tableColumnId="2611"/>
      <queryTableField id="2612" name="Column2612" tableColumnId="2612"/>
      <queryTableField id="2613" name="Column2613" tableColumnId="2613"/>
      <queryTableField id="2614" name="Column2614" tableColumnId="2614"/>
      <queryTableField id="2615" name="Column2615" tableColumnId="2615"/>
      <queryTableField id="2616" name="Column2616" tableColumnId="2616"/>
      <queryTableField id="2617" name="Column2617" tableColumnId="2617"/>
      <queryTableField id="2618" name="Column2618" tableColumnId="2618"/>
      <queryTableField id="2619" name="Column2619" tableColumnId="2619"/>
      <queryTableField id="2620" name="Column2620" tableColumnId="2620"/>
      <queryTableField id="2621" name="Column2621" tableColumnId="2621"/>
      <queryTableField id="2622" name="Column2622" tableColumnId="2622"/>
      <queryTableField id="2623" name="Column2623" tableColumnId="2623"/>
      <queryTableField id="2624" name="Column2624" tableColumnId="2624"/>
      <queryTableField id="2625" name="Column2625" tableColumnId="2625"/>
      <queryTableField id="2626" name="Column2626" tableColumnId="2626"/>
      <queryTableField id="2627" name="Column2627" tableColumnId="2627"/>
      <queryTableField id="2628" name="Column2628" tableColumnId="2628"/>
      <queryTableField id="2629" name="Column2629" tableColumnId="2629"/>
      <queryTableField id="2630" name="Column2630" tableColumnId="2630"/>
      <queryTableField id="2631" name="Column2631" tableColumnId="2631"/>
      <queryTableField id="2632" name="Column2632" tableColumnId="2632"/>
      <queryTableField id="2633" name="Column2633" tableColumnId="2633"/>
      <queryTableField id="2634" name="Column2634" tableColumnId="2634"/>
      <queryTableField id="2635" name="Column2635" tableColumnId="2635"/>
      <queryTableField id="2636" name="Column2636" tableColumnId="2636"/>
      <queryTableField id="2637" name="Column2637" tableColumnId="2637"/>
      <queryTableField id="2638" name="Column2638" tableColumnId="2638"/>
      <queryTableField id="2639" name="Column2639" tableColumnId="2639"/>
      <queryTableField id="2640" name="Column2640" tableColumnId="2640"/>
      <queryTableField id="2641" name="Column2641" tableColumnId="2641"/>
      <queryTableField id="2642" name="Column2642" tableColumnId="2642"/>
      <queryTableField id="2643" name="Column2643" tableColumnId="2643"/>
      <queryTableField id="2644" name="Column2644" tableColumnId="2644"/>
      <queryTableField id="2645" name="Column2645" tableColumnId="2645"/>
      <queryTableField id="2646" name="Column2646" tableColumnId="2646"/>
      <queryTableField id="2647" name="Column2647" tableColumnId="2647"/>
      <queryTableField id="2648" name="Column2648" tableColumnId="2648"/>
      <queryTableField id="2649" name="Column2649" tableColumnId="2649"/>
      <queryTableField id="2650" name="Column2650" tableColumnId="2650"/>
      <queryTableField id="2651" name="Column2651" tableColumnId="2651"/>
      <queryTableField id="2652" name="Column2652" tableColumnId="2652"/>
      <queryTableField id="2653" name="Column2653" tableColumnId="2653"/>
      <queryTableField id="2654" name="Column2654" tableColumnId="2654"/>
      <queryTableField id="2655" name="Column2655" tableColumnId="2655"/>
      <queryTableField id="2656" name="Column2656" tableColumnId="2656"/>
      <queryTableField id="2657" name="Column2657" tableColumnId="2657"/>
      <queryTableField id="2658" name="Column2658" tableColumnId="2658"/>
      <queryTableField id="2659" name="Column2659" tableColumnId="2659"/>
      <queryTableField id="2660" name="Column2660" tableColumnId="2660"/>
      <queryTableField id="2661" name="Column2661" tableColumnId="2661"/>
      <queryTableField id="2662" name="Column2662" tableColumnId="2662"/>
      <queryTableField id="2663" name="Column2663" tableColumnId="2663"/>
      <queryTableField id="2664" name="Column2664" tableColumnId="2664"/>
      <queryTableField id="2665" name="Column2665" tableColumnId="2665"/>
      <queryTableField id="2666" name="Column2666" tableColumnId="2666"/>
      <queryTableField id="2667" name="Column2667" tableColumnId="2667"/>
      <queryTableField id="2668" name="Column2668" tableColumnId="2668"/>
      <queryTableField id="2669" name="Column2669" tableColumnId="2669"/>
      <queryTableField id="2670" name="Column2670" tableColumnId="2670"/>
      <queryTableField id="2671" name="Column2671" tableColumnId="2671"/>
      <queryTableField id="2672" name="Column2672" tableColumnId="2672"/>
      <queryTableField id="2673" name="Column2673" tableColumnId="2673"/>
      <queryTableField id="2674" name="Column2674" tableColumnId="2674"/>
      <queryTableField id="2675" name="Column2675" tableColumnId="2675"/>
      <queryTableField id="2676" name="Column2676" tableColumnId="2676"/>
      <queryTableField id="2677" name="Column2677" tableColumnId="2677"/>
      <queryTableField id="2678" name="Column2678" tableColumnId="2678"/>
      <queryTableField id="2679" name="Column2679" tableColumnId="2679"/>
      <queryTableField id="2680" name="Column2680" tableColumnId="2680"/>
      <queryTableField id="2681" name="Column2681" tableColumnId="2681"/>
      <queryTableField id="2682" name="Column2682" tableColumnId="2682"/>
      <queryTableField id="2683" name="Column2683" tableColumnId="2683"/>
      <queryTableField id="2684" name="Column2684" tableColumnId="2684"/>
      <queryTableField id="2685" name="Column2685" tableColumnId="2685"/>
      <queryTableField id="2686" name="Column2686" tableColumnId="2686"/>
      <queryTableField id="2687" name="Column2687" tableColumnId="2687"/>
      <queryTableField id="2688" name="Column2688" tableColumnId="2688"/>
      <queryTableField id="2689" name="Column2689" tableColumnId="2689"/>
      <queryTableField id="2690" name="Column2690" tableColumnId="2690"/>
      <queryTableField id="2691" name="Column2691" tableColumnId="2691"/>
      <queryTableField id="2692" name="Column2692" tableColumnId="2692"/>
      <queryTableField id="2693" name="Column2693" tableColumnId="2693"/>
      <queryTableField id="2694" name="Column2694" tableColumnId="2694"/>
      <queryTableField id="2695" name="Column2695" tableColumnId="2695"/>
      <queryTableField id="2696" name="Column2696" tableColumnId="2696"/>
      <queryTableField id="2697" name="Column2697" tableColumnId="2697"/>
      <queryTableField id="2698" name="Column2698" tableColumnId="2698"/>
      <queryTableField id="2699" name="Column2699" tableColumnId="2699"/>
      <queryTableField id="2700" name="Column2700" tableColumnId="2700"/>
      <queryTableField id="2701" name="Column2701" tableColumnId="2701"/>
      <queryTableField id="2702" name="Column2702" tableColumnId="2702"/>
      <queryTableField id="2703" name="Column2703" tableColumnId="2703"/>
      <queryTableField id="2704" name="Column2704" tableColumnId="2704"/>
      <queryTableField id="2705" name="Column2705" tableColumnId="2705"/>
      <queryTableField id="2706" name="Column2706" tableColumnId="2706"/>
      <queryTableField id="2707" name="Column2707" tableColumnId="2707"/>
      <queryTableField id="2708" name="Column2708" tableColumnId="2708"/>
      <queryTableField id="2709" name="Column2709" tableColumnId="2709"/>
      <queryTableField id="2710" name="Column2710" tableColumnId="2710"/>
      <queryTableField id="2711" name="Column2711" tableColumnId="2711"/>
      <queryTableField id="2712" name="Column2712" tableColumnId="2712"/>
      <queryTableField id="2713" name="Column2713" tableColumnId="2713"/>
      <queryTableField id="2714" name="Column2714" tableColumnId="2714"/>
      <queryTableField id="2715" name="Column2715" tableColumnId="2715"/>
      <queryTableField id="2716" name="Column2716" tableColumnId="2716"/>
      <queryTableField id="2717" name="Column2717" tableColumnId="2717"/>
      <queryTableField id="2718" name="Column2718" tableColumnId="2718"/>
      <queryTableField id="2719" name="Column2719" tableColumnId="2719"/>
      <queryTableField id="2720" name="Column2720" tableColumnId="2720"/>
      <queryTableField id="2721" name="Column2721" tableColumnId="2721"/>
      <queryTableField id="2722" name="Column2722" tableColumnId="2722"/>
      <queryTableField id="2723" name="Column2723" tableColumnId="2723"/>
      <queryTableField id="2724" name="Column2724" tableColumnId="2724"/>
      <queryTableField id="2725" name="Column2725" tableColumnId="2725"/>
      <queryTableField id="2726" name="Column2726" tableColumnId="2726"/>
      <queryTableField id="2727" name="Column2727" tableColumnId="2727"/>
      <queryTableField id="2728" name="Column2728" tableColumnId="2728"/>
      <queryTableField id="2729" name="Column2729" tableColumnId="2729"/>
      <queryTableField id="2730" name="Column2730" tableColumnId="2730"/>
      <queryTableField id="2731" name="Column2731" tableColumnId="2731"/>
      <queryTableField id="2732" name="Column2732" tableColumnId="2732"/>
      <queryTableField id="2733" name="Column2733" tableColumnId="2733"/>
      <queryTableField id="2734" name="Column2734" tableColumnId="2734"/>
      <queryTableField id="2735" name="Column2735" tableColumnId="2735"/>
      <queryTableField id="2736" name="Column2736" tableColumnId="2736"/>
      <queryTableField id="2737" name="Column2737" tableColumnId="2737"/>
      <queryTableField id="2738" name="Column2738" tableColumnId="2738"/>
      <queryTableField id="2739" name="Column2739" tableColumnId="2739"/>
      <queryTableField id="2740" name="Column2740" tableColumnId="2740"/>
      <queryTableField id="2741" name="Column2741" tableColumnId="2741"/>
      <queryTableField id="2742" name="Column2742" tableColumnId="2742"/>
      <queryTableField id="2743" name="Column2743" tableColumnId="2743"/>
      <queryTableField id="2744" name="Column2744" tableColumnId="2744"/>
      <queryTableField id="2745" name="Column2745" tableColumnId="2745"/>
      <queryTableField id="2746" name="Column2746" tableColumnId="2746"/>
      <queryTableField id="2747" name="Column2747" tableColumnId="2747"/>
      <queryTableField id="2748" name="Column2748" tableColumnId="2748"/>
      <queryTableField id="2749" name="Column2749" tableColumnId="2749"/>
      <queryTableField id="2750" name="Column2750" tableColumnId="2750"/>
      <queryTableField id="2751" name="Column2751" tableColumnId="2751"/>
      <queryTableField id="2752" name="Column2752" tableColumnId="2752"/>
      <queryTableField id="2753" name="Column2753" tableColumnId="2753"/>
      <queryTableField id="2754" name="Column2754" tableColumnId="2754"/>
      <queryTableField id="2755" name="Column2755" tableColumnId="2755"/>
      <queryTableField id="2756" name="Column2756" tableColumnId="2756"/>
      <queryTableField id="2757" name="Column2757" tableColumnId="2757"/>
      <queryTableField id="2758" name="Column2758" tableColumnId="2758"/>
      <queryTableField id="2759" name="Column2759" tableColumnId="2759"/>
      <queryTableField id="2760" name="Column2760" tableColumnId="2760"/>
      <queryTableField id="2761" name="Column2761" tableColumnId="2761"/>
      <queryTableField id="2762" name="Column2762" tableColumnId="2762"/>
      <queryTableField id="2763" name="Column2763" tableColumnId="2763"/>
      <queryTableField id="2764" name="Column2764" tableColumnId="2764"/>
      <queryTableField id="2765" name="Column2765" tableColumnId="2765"/>
      <queryTableField id="2766" name="Column2766" tableColumnId="2766"/>
      <queryTableField id="2767" name="Column2767" tableColumnId="2767"/>
      <queryTableField id="2768" name="Column2768" tableColumnId="2768"/>
      <queryTableField id="2769" name="Column2769" tableColumnId="2769"/>
      <queryTableField id="2770" name="Column2770" tableColumnId="2770"/>
      <queryTableField id="2771" name="Column2771" tableColumnId="2771"/>
      <queryTableField id="2772" name="Column2772" tableColumnId="2772"/>
      <queryTableField id="2773" name="Column2773" tableColumnId="2773"/>
      <queryTableField id="2774" name="Column2774" tableColumnId="2774"/>
      <queryTableField id="2775" name="Column2775" tableColumnId="2775"/>
      <queryTableField id="2776" name="Column2776" tableColumnId="2776"/>
      <queryTableField id="2777" name="Column2777" tableColumnId="2777"/>
      <queryTableField id="2778" name="Column2778" tableColumnId="2778"/>
      <queryTableField id="2779" name="Column2779" tableColumnId="2779"/>
      <queryTableField id="2780" name="Column2780" tableColumnId="2780"/>
      <queryTableField id="2781" name="Column2781" tableColumnId="2781"/>
      <queryTableField id="2782" name="Column2782" tableColumnId="2782"/>
      <queryTableField id="2783" name="Column2783" tableColumnId="2783"/>
      <queryTableField id="2784" name="Column2784" tableColumnId="2784"/>
      <queryTableField id="2785" name="Column2785" tableColumnId="2785"/>
      <queryTableField id="2786" name="Column2786" tableColumnId="2786"/>
      <queryTableField id="2787" name="Column2787" tableColumnId="2787"/>
      <queryTableField id="2788" name="Column2788" tableColumnId="2788"/>
      <queryTableField id="2789" name="Column2789" tableColumnId="2789"/>
      <queryTableField id="2790" name="Column2790" tableColumnId="2790"/>
      <queryTableField id="2791" name="Column2791" tableColumnId="2791"/>
      <queryTableField id="2792" name="Column2792" tableColumnId="2792"/>
      <queryTableField id="2793" name="Column2793" tableColumnId="2793"/>
      <queryTableField id="2794" name="Column2794" tableColumnId="2794"/>
      <queryTableField id="2795" name="Column2795" tableColumnId="2795"/>
      <queryTableField id="2796" name="Column2796" tableColumnId="2796"/>
      <queryTableField id="2797" name="Column2797" tableColumnId="2797"/>
      <queryTableField id="2798" name="Column2798" tableColumnId="2798"/>
      <queryTableField id="2799" name="Column2799" tableColumnId="2799"/>
      <queryTableField id="2800" name="Column2800" tableColumnId="2800"/>
      <queryTableField id="2801" name="Column2801" tableColumnId="2801"/>
      <queryTableField id="2802" name="Column2802" tableColumnId="2802"/>
      <queryTableField id="2803" name="Column2803" tableColumnId="2803"/>
      <queryTableField id="2804" name="Column2804" tableColumnId="2804"/>
      <queryTableField id="2805" name="Column2805" tableColumnId="2805"/>
      <queryTableField id="2806" name="Column2806" tableColumnId="2806"/>
      <queryTableField id="2807" name="Column2807" tableColumnId="2807"/>
      <queryTableField id="2808" name="Column2808" tableColumnId="2808"/>
      <queryTableField id="2809" name="Column2809" tableColumnId="2809"/>
      <queryTableField id="2810" name="Column2810" tableColumnId="2810"/>
      <queryTableField id="2811" name="Column2811" tableColumnId="2811"/>
      <queryTableField id="2812" name="Column2812" tableColumnId="2812"/>
      <queryTableField id="2813" name="Column2813" tableColumnId="2813"/>
      <queryTableField id="2814" name="Column2814" tableColumnId="2814"/>
      <queryTableField id="2815" name="Column2815" tableColumnId="2815"/>
      <queryTableField id="2816" name="Column2816" tableColumnId="2816"/>
      <queryTableField id="2817" name="Column2817" tableColumnId="2817"/>
      <queryTableField id="2818" name="Column2818" tableColumnId="2818"/>
      <queryTableField id="2819" name="Column2819" tableColumnId="2819"/>
      <queryTableField id="2820" name="Column2820" tableColumnId="2820"/>
      <queryTableField id="2821" name="Column2821" tableColumnId="2821"/>
      <queryTableField id="2822" name="Column2822" tableColumnId="2822"/>
      <queryTableField id="2823" name="Column2823" tableColumnId="2823"/>
      <queryTableField id="2824" name="Column2824" tableColumnId="2824"/>
      <queryTableField id="2825" name="Column2825" tableColumnId="2825"/>
      <queryTableField id="2826" name="Column2826" tableColumnId="2826"/>
      <queryTableField id="2827" name="Column2827" tableColumnId="2827"/>
      <queryTableField id="2828" name="Column2828" tableColumnId="2828"/>
      <queryTableField id="2829" name="Column2829" tableColumnId="2829"/>
      <queryTableField id="2830" name="Column2830" tableColumnId="2830"/>
      <queryTableField id="2831" name="Column2831" tableColumnId="2831"/>
      <queryTableField id="2832" name="Column2832" tableColumnId="2832"/>
      <queryTableField id="2833" name="Column2833" tableColumnId="2833"/>
      <queryTableField id="2834" name="Column2834" tableColumnId="2834"/>
      <queryTableField id="2835" name="Column2835" tableColumnId="2835"/>
      <queryTableField id="2836" name="Column2836" tableColumnId="2836"/>
      <queryTableField id="2837" name="Column2837" tableColumnId="2837"/>
      <queryTableField id="2838" name="Column2838" tableColumnId="2838"/>
      <queryTableField id="2839" name="Column2839" tableColumnId="2839"/>
      <queryTableField id="2840" name="Column2840" tableColumnId="2840"/>
      <queryTableField id="2841" name="Column2841" tableColumnId="2841"/>
      <queryTableField id="2842" name="Column2842" tableColumnId="2842"/>
      <queryTableField id="2843" name="Column2843" tableColumnId="2843"/>
      <queryTableField id="2844" name="Column2844" tableColumnId="2844"/>
      <queryTableField id="2845" name="Column2845" tableColumnId="2845"/>
      <queryTableField id="2846" name="Column2846" tableColumnId="2846"/>
      <queryTableField id="2847" name="Column2847" tableColumnId="2847"/>
      <queryTableField id="2848" name="Column2848" tableColumnId="2848"/>
      <queryTableField id="2849" name="Column2849" tableColumnId="2849"/>
      <queryTableField id="2850" name="Column2850" tableColumnId="2850"/>
      <queryTableField id="2851" name="Column2851" tableColumnId="2851"/>
      <queryTableField id="2852" name="Column2852" tableColumnId="2852"/>
      <queryTableField id="2853" name="Column2853" tableColumnId="2853"/>
      <queryTableField id="2854" name="Column2854" tableColumnId="2854"/>
      <queryTableField id="2855" name="Column2855" tableColumnId="2855"/>
      <queryTableField id="2856" name="Column2856" tableColumnId="2856"/>
      <queryTableField id="2857" name="Column2857" tableColumnId="2857"/>
      <queryTableField id="2858" name="Column2858" tableColumnId="2858"/>
      <queryTableField id="2859" name="Column2859" tableColumnId="2859"/>
      <queryTableField id="2860" name="Column2860" tableColumnId="2860"/>
      <queryTableField id="2861" name="Column2861" tableColumnId="2861"/>
      <queryTableField id="2862" name="Column2862" tableColumnId="2862"/>
      <queryTableField id="2863" name="Column2863" tableColumnId="2863"/>
      <queryTableField id="2864" name="Column2864" tableColumnId="2864"/>
      <queryTableField id="2865" name="Column2865" tableColumnId="2865"/>
      <queryTableField id="2866" name="Column2866" tableColumnId="2866"/>
      <queryTableField id="2867" name="Column2867" tableColumnId="2867"/>
      <queryTableField id="2868" name="Column2868" tableColumnId="2868"/>
      <queryTableField id="2869" name="Column2869" tableColumnId="2869"/>
      <queryTableField id="2870" name="Column2870" tableColumnId="2870"/>
      <queryTableField id="2871" name="Column2871" tableColumnId="2871"/>
      <queryTableField id="2872" name="Column2872" tableColumnId="2872"/>
      <queryTableField id="2873" name="Column2873" tableColumnId="2873"/>
      <queryTableField id="2874" name="Column2874" tableColumnId="2874"/>
      <queryTableField id="2875" name="Column2875" tableColumnId="2875"/>
      <queryTableField id="2876" name="Column2876" tableColumnId="2876"/>
      <queryTableField id="2877" name="Column2877" tableColumnId="2877"/>
      <queryTableField id="2878" name="Column2878" tableColumnId="2878"/>
      <queryTableField id="2879" name="Column2879" tableColumnId="2879"/>
      <queryTableField id="2880" name="Column2880" tableColumnId="2880"/>
      <queryTableField id="2881" name="Column2881" tableColumnId="2881"/>
      <queryTableField id="2882" name="Column2882" tableColumnId="2882"/>
      <queryTableField id="2883" name="Column2883" tableColumnId="2883"/>
      <queryTableField id="2884" name="Column2884" tableColumnId="2884"/>
      <queryTableField id="2885" name="Column2885" tableColumnId="2885"/>
      <queryTableField id="2886" name="Column2886" tableColumnId="2886"/>
      <queryTableField id="2887" name="Column2887" tableColumnId="2887"/>
      <queryTableField id="2888" name="Column2888" tableColumnId="2888"/>
      <queryTableField id="2889" name="Column2889" tableColumnId="2889"/>
      <queryTableField id="2890" name="Column2890" tableColumnId="2890"/>
      <queryTableField id="2891" name="Column2891" tableColumnId="2891"/>
      <queryTableField id="2892" name="Column2892" tableColumnId="2892"/>
      <queryTableField id="2893" name="Column2893" tableColumnId="2893"/>
      <queryTableField id="2894" name="Column2894" tableColumnId="2894"/>
      <queryTableField id="2895" name="Column2895" tableColumnId="2895"/>
      <queryTableField id="2896" name="Column2896" tableColumnId="2896"/>
      <queryTableField id="2897" name="Column2897" tableColumnId="2897"/>
      <queryTableField id="2898" name="Column2898" tableColumnId="2898"/>
      <queryTableField id="2899" name="Column2899" tableColumnId="2899"/>
      <queryTableField id="2900" name="Column2900" tableColumnId="2900"/>
      <queryTableField id="2901" name="Column2901" tableColumnId="2901"/>
      <queryTableField id="2902" name="Column2902" tableColumnId="2902"/>
      <queryTableField id="2903" name="Column2903" tableColumnId="2903"/>
      <queryTableField id="2904" name="Column2904" tableColumnId="2904"/>
      <queryTableField id="2905" name="Column2905" tableColumnId="2905"/>
      <queryTableField id="2906" name="Column2906" tableColumnId="2906"/>
      <queryTableField id="2907" name="Column2907" tableColumnId="2907"/>
      <queryTableField id="2908" name="Column2908" tableColumnId="2908"/>
      <queryTableField id="2909" name="Column2909" tableColumnId="2909"/>
      <queryTableField id="2910" name="Column2910" tableColumnId="2910"/>
      <queryTableField id="2911" name="Column2911" tableColumnId="2911"/>
      <queryTableField id="2912" name="Column2912" tableColumnId="2912"/>
      <queryTableField id="2913" name="Column2913" tableColumnId="2913"/>
      <queryTableField id="2914" name="Column2914" tableColumnId="2914"/>
      <queryTableField id="2915" name="Column2915" tableColumnId="2915"/>
      <queryTableField id="2916" name="Column2916" tableColumnId="2916"/>
      <queryTableField id="2917" name="Column2917" tableColumnId="2917"/>
      <queryTableField id="2918" name="Column2918" tableColumnId="2918"/>
      <queryTableField id="2919" name="Column2919" tableColumnId="2919"/>
      <queryTableField id="2920" name="Column2920" tableColumnId="2920"/>
      <queryTableField id="2921" name="Column2921" tableColumnId="2921"/>
      <queryTableField id="2922" name="Column2922" tableColumnId="2922"/>
      <queryTableField id="2923" name="Column2923" tableColumnId="2923"/>
      <queryTableField id="2924" name="Column2924" tableColumnId="2924"/>
      <queryTableField id="2925" name="Column2925" tableColumnId="2925"/>
      <queryTableField id="2926" name="Column2926" tableColumnId="2926"/>
      <queryTableField id="2927" name="Column2927" tableColumnId="2927"/>
      <queryTableField id="2928" name="Column2928" tableColumnId="2928"/>
      <queryTableField id="2929" name="Column2929" tableColumnId="2929"/>
      <queryTableField id="2930" name="Column2930" tableColumnId="2930"/>
      <queryTableField id="2931" name="Column2931" tableColumnId="2931"/>
      <queryTableField id="2932" name="Column2932" tableColumnId="2932"/>
      <queryTableField id="2933" name="Column2933" tableColumnId="2933"/>
      <queryTableField id="2934" name="Column2934" tableColumnId="2934"/>
      <queryTableField id="2935" name="Column2935" tableColumnId="2935"/>
      <queryTableField id="2936" name="Column2936" tableColumnId="2936"/>
      <queryTableField id="2937" name="Column2937" tableColumnId="2937"/>
      <queryTableField id="2938" name="Column2938" tableColumnId="2938"/>
      <queryTableField id="2939" name="Column2939" tableColumnId="2939"/>
      <queryTableField id="2940" name="Column2940" tableColumnId="2940"/>
      <queryTableField id="2941" name="Column2941" tableColumnId="2941"/>
      <queryTableField id="2942" name="Column2942" tableColumnId="2942"/>
      <queryTableField id="2943" name="Column2943" tableColumnId="2943"/>
      <queryTableField id="2944" name="Column2944" tableColumnId="2944"/>
      <queryTableField id="2945" name="Column2945" tableColumnId="2945"/>
      <queryTableField id="2946" name="Column2946" tableColumnId="2946"/>
      <queryTableField id="2947" name="Column2947" tableColumnId="2947"/>
      <queryTableField id="2948" name="Column2948" tableColumnId="2948"/>
      <queryTableField id="2949" name="Column2949" tableColumnId="2949"/>
      <queryTableField id="2950" name="Column2950" tableColumnId="2950"/>
      <queryTableField id="2951" name="Column2951" tableColumnId="2951"/>
      <queryTableField id="2952" name="Column2952" tableColumnId="2952"/>
      <queryTableField id="2953" name="Column2953" tableColumnId="2953"/>
      <queryTableField id="2954" name="Column2954" tableColumnId="2954"/>
      <queryTableField id="2955" name="Column2955" tableColumnId="2955"/>
      <queryTableField id="2956" name="Column2956" tableColumnId="2956"/>
      <queryTableField id="2957" name="Column2957" tableColumnId="2957"/>
      <queryTableField id="2958" name="Column2958" tableColumnId="2958"/>
      <queryTableField id="2959" name="Column2959" tableColumnId="2959"/>
      <queryTableField id="2960" name="Column2960" tableColumnId="2960"/>
      <queryTableField id="2961" name="Column2961" tableColumnId="2961"/>
      <queryTableField id="2962" name="Column2962" tableColumnId="2962"/>
      <queryTableField id="2963" name="Column2963" tableColumnId="2963"/>
      <queryTableField id="2964" name="Column2964" tableColumnId="2964"/>
      <queryTableField id="2965" name="Column2965" tableColumnId="2965"/>
      <queryTableField id="2966" name="Column2966" tableColumnId="2966"/>
      <queryTableField id="2967" name="Column2967" tableColumnId="2967"/>
      <queryTableField id="2968" name="Column2968" tableColumnId="2968"/>
      <queryTableField id="2969" name="Column2969" tableColumnId="2969"/>
      <queryTableField id="2970" name="Column2970" tableColumnId="2970"/>
      <queryTableField id="2971" name="Column2971" tableColumnId="2971"/>
      <queryTableField id="2972" name="Column2972" tableColumnId="2972"/>
      <queryTableField id="2973" name="Column2973" tableColumnId="2973"/>
      <queryTableField id="2974" name="Column2974" tableColumnId="2974"/>
      <queryTableField id="2975" name="Column2975" tableColumnId="2975"/>
      <queryTableField id="2976" name="Column2976" tableColumnId="2976"/>
      <queryTableField id="2977" name="Column2977" tableColumnId="2977"/>
      <queryTableField id="2978" name="Column2978" tableColumnId="2978"/>
      <queryTableField id="2979" name="Column2979" tableColumnId="2979"/>
      <queryTableField id="2980" name="Column2980" tableColumnId="2980"/>
      <queryTableField id="2981" name="Column2981" tableColumnId="2981"/>
      <queryTableField id="2982" name="Column2982" tableColumnId="2982"/>
      <queryTableField id="2983" name="Column2983" tableColumnId="2983"/>
      <queryTableField id="2984" name="Column2984" tableColumnId="2984"/>
      <queryTableField id="2985" name="Column2985" tableColumnId="2985"/>
      <queryTableField id="2986" name="Column2986" tableColumnId="2986"/>
      <queryTableField id="2987" name="Column2987" tableColumnId="2987"/>
      <queryTableField id="2988" name="Column2988" tableColumnId="2988"/>
      <queryTableField id="2989" name="Column2989" tableColumnId="2989"/>
      <queryTableField id="2990" name="Column2990" tableColumnId="2990"/>
      <queryTableField id="2991" name="Column2991" tableColumnId="2991"/>
      <queryTableField id="2992" name="Column2992" tableColumnId="2992"/>
      <queryTableField id="2993" name="Column2993" tableColumnId="2993"/>
      <queryTableField id="2994" name="Column2994" tableColumnId="2994"/>
      <queryTableField id="2995" name="Column2995" tableColumnId="2995"/>
      <queryTableField id="2996" name="Column2996" tableColumnId="2996"/>
      <queryTableField id="2997" name="Column2997" tableColumnId="2997"/>
      <queryTableField id="2998" name="Column2998" tableColumnId="2998"/>
      <queryTableField id="2999" name="Column2999" tableColumnId="2999"/>
      <queryTableField id="3000" name="Column3000" tableColumnId="3000"/>
      <queryTableField id="3001" name="Column3001" tableColumnId="3001"/>
      <queryTableField id="3002" name="Column3002" tableColumnId="3002"/>
      <queryTableField id="3003" name="Column3003" tableColumnId="3003"/>
      <queryTableField id="3004" name="Column3004" tableColumnId="3004"/>
      <queryTableField id="3005" name="Column3005" tableColumnId="3005"/>
      <queryTableField id="3006" name="Column3006" tableColumnId="3006"/>
      <queryTableField id="3007" name="Column3007" tableColumnId="3007"/>
      <queryTableField id="3008" name="Column3008" tableColumnId="3008"/>
      <queryTableField id="3009" name="Column3009" tableColumnId="3009"/>
      <queryTableField id="3010" name="Column3010" tableColumnId="3010"/>
      <queryTableField id="3011" name="Column3011" tableColumnId="3011"/>
      <queryTableField id="3012" name="Column3012" tableColumnId="3012"/>
      <queryTableField id="3013" name="Column3013" tableColumnId="3013"/>
      <queryTableField id="3014" name="Column3014" tableColumnId="3014"/>
      <queryTableField id="3015" name="Column3015" tableColumnId="3015"/>
      <queryTableField id="3016" name="Column3016" tableColumnId="3016"/>
      <queryTableField id="3017" name="Column3017" tableColumnId="3017"/>
      <queryTableField id="3018" name="Column3018" tableColumnId="3018"/>
      <queryTableField id="3019" name="Column3019" tableColumnId="3019"/>
      <queryTableField id="3020" name="Column3020" tableColumnId="3020"/>
      <queryTableField id="3021" name="Column3021" tableColumnId="3021"/>
      <queryTableField id="3022" name="Column3022" tableColumnId="3022"/>
      <queryTableField id="3023" name="Column3023" tableColumnId="3023"/>
      <queryTableField id="3024" name="Column3024" tableColumnId="3024"/>
      <queryTableField id="3025" name="Column3025" tableColumnId="3025"/>
      <queryTableField id="3026" name="Column3026" tableColumnId="3026"/>
      <queryTableField id="3027" name="Column3027" tableColumnId="3027"/>
      <queryTableField id="3028" name="Column3028" tableColumnId="3028"/>
      <queryTableField id="3029" name="Column3029" tableColumnId="3029"/>
      <queryTableField id="3030" name="Column3030" tableColumnId="3030"/>
      <queryTableField id="3031" name="Column3031" tableColumnId="3031"/>
      <queryTableField id="3032" name="Column3032" tableColumnId="3032"/>
      <queryTableField id="3033" name="Column3033" tableColumnId="3033"/>
      <queryTableField id="3034" name="Column3034" tableColumnId="3034"/>
      <queryTableField id="3035" name="Column3035" tableColumnId="3035"/>
      <queryTableField id="3036" name="Column3036" tableColumnId="3036"/>
      <queryTableField id="3037" name="Column3037" tableColumnId="3037"/>
      <queryTableField id="3038" name="Column3038" tableColumnId="3038"/>
      <queryTableField id="3039" name="Column3039" tableColumnId="3039"/>
      <queryTableField id="3040" name="Column3040" tableColumnId="3040"/>
      <queryTableField id="3041" name="Column3041" tableColumnId="3041"/>
      <queryTableField id="3042" name="Column3042" tableColumnId="3042"/>
      <queryTableField id="3043" name="Column3043" tableColumnId="3043"/>
      <queryTableField id="3044" name="Column3044" tableColumnId="3044"/>
      <queryTableField id="3045" name="Column3045" tableColumnId="3045"/>
      <queryTableField id="3046" name="Column3046" tableColumnId="3046"/>
      <queryTableField id="3047" name="Column3047" tableColumnId="3047"/>
      <queryTableField id="3048" name="Column3048" tableColumnId="3048"/>
      <queryTableField id="3049" name="Column3049" tableColumnId="3049"/>
      <queryTableField id="3050" name="Column3050" tableColumnId="3050"/>
      <queryTableField id="3051" name="Column3051" tableColumnId="3051"/>
      <queryTableField id="3052" name="Column3052" tableColumnId="3052"/>
      <queryTableField id="3053" name="Column3053" tableColumnId="3053"/>
      <queryTableField id="3054" name="Column3054" tableColumnId="3054"/>
      <queryTableField id="3055" name="Column3055" tableColumnId="3055"/>
      <queryTableField id="3056" name="Column3056" tableColumnId="3056"/>
      <queryTableField id="3057" name="Column3057" tableColumnId="3057"/>
      <queryTableField id="3058" name="Column3058" tableColumnId="3058"/>
      <queryTableField id="3059" name="Column3059" tableColumnId="3059"/>
      <queryTableField id="3060" name="Column3060" tableColumnId="3060"/>
      <queryTableField id="3061" name="Column3061" tableColumnId="3061"/>
      <queryTableField id="3062" name="Column3062" tableColumnId="3062"/>
      <queryTableField id="3063" name="Column3063" tableColumnId="3063"/>
      <queryTableField id="3064" name="Column3064" tableColumnId="3064"/>
      <queryTableField id="3065" name="Column3065" tableColumnId="3065"/>
      <queryTableField id="3066" name="Column3066" tableColumnId="3066"/>
      <queryTableField id="3067" name="Column3067" tableColumnId="3067"/>
      <queryTableField id="3068" name="Column3068" tableColumnId="3068"/>
      <queryTableField id="3069" name="Column3069" tableColumnId="3069"/>
      <queryTableField id="3070" name="Column3070" tableColumnId="3070"/>
      <queryTableField id="3071" name="Column3071" tableColumnId="3071"/>
      <queryTableField id="3072" name="Column3072" tableColumnId="3072"/>
      <queryTableField id="3073" name="Column3073" tableColumnId="3073"/>
      <queryTableField id="3074" name="Column3074" tableColumnId="3074"/>
      <queryTableField id="3075" name="Column3075" tableColumnId="3075"/>
      <queryTableField id="3076" name="Column3076" tableColumnId="3076"/>
      <queryTableField id="3077" name="Column3077" tableColumnId="3077"/>
      <queryTableField id="3078" name="Column3078" tableColumnId="3078"/>
      <queryTableField id="3079" name="Column3079" tableColumnId="3079"/>
      <queryTableField id="3080" name="Column3080" tableColumnId="3080"/>
      <queryTableField id="3081" name="Column3081" tableColumnId="3081"/>
      <queryTableField id="3082" name="Column3082" tableColumnId="3082"/>
      <queryTableField id="3083" name="Column3083" tableColumnId="3083"/>
      <queryTableField id="3084" name="Column3084" tableColumnId="3084"/>
      <queryTableField id="3085" name="Column3085" tableColumnId="3085"/>
      <queryTableField id="3086" name="Column3086" tableColumnId="3086"/>
      <queryTableField id="3087" name="Column3087" tableColumnId="3087"/>
      <queryTableField id="3088" name="Column3088" tableColumnId="3088"/>
      <queryTableField id="3089" name="Column3089" tableColumnId="3089"/>
      <queryTableField id="3090" name="Column3090" tableColumnId="3090"/>
      <queryTableField id="3091" name="Column3091" tableColumnId="3091"/>
      <queryTableField id="3092" name="Column3092" tableColumnId="3092"/>
      <queryTableField id="3093" name="Column3093" tableColumnId="3093"/>
      <queryTableField id="3094" name="Column3094" tableColumnId="3094"/>
      <queryTableField id="3095" name="Column3095" tableColumnId="3095"/>
      <queryTableField id="3096" name="Column3096" tableColumnId="3096"/>
      <queryTableField id="3097" name="Column3097" tableColumnId="3097"/>
      <queryTableField id="3098" name="Column3098" tableColumnId="3098"/>
      <queryTableField id="3099" name="Column3099" tableColumnId="3099"/>
      <queryTableField id="3100" name="Column3100" tableColumnId="3100"/>
      <queryTableField id="3101" name="Column3101" tableColumnId="3101"/>
      <queryTableField id="3102" name="Column3102" tableColumnId="3102"/>
      <queryTableField id="3103" name="Column3103" tableColumnId="3103"/>
      <queryTableField id="3104" name="Column3104" tableColumnId="3104"/>
      <queryTableField id="3105" name="Column3105" tableColumnId="3105"/>
      <queryTableField id="3106" name="Column3106" tableColumnId="3106"/>
      <queryTableField id="3107" name="Column3107" tableColumnId="3107"/>
      <queryTableField id="3108" name="Column3108" tableColumnId="3108"/>
      <queryTableField id="3109" name="Column3109" tableColumnId="3109"/>
      <queryTableField id="3110" name="Column3110" tableColumnId="3110"/>
      <queryTableField id="3111" name="Column3111" tableColumnId="3111"/>
      <queryTableField id="3112" name="Column3112" tableColumnId="3112"/>
      <queryTableField id="3113" name="Column3113" tableColumnId="3113"/>
      <queryTableField id="3114" name="Column3114" tableColumnId="3114"/>
      <queryTableField id="3115" name="Column3115" tableColumnId="3115"/>
      <queryTableField id="3116" name="Column3116" tableColumnId="3116"/>
      <queryTableField id="3117" name="Column3117" tableColumnId="3117"/>
      <queryTableField id="3118" name="Column3118" tableColumnId="3118"/>
      <queryTableField id="3119" name="Column3119" tableColumnId="3119"/>
      <queryTableField id="3120" name="Column3120" tableColumnId="3120"/>
      <queryTableField id="3121" name="Column3121" tableColumnId="3121"/>
      <queryTableField id="3122" name="Column3122" tableColumnId="3122"/>
      <queryTableField id="3123" name="Column3123" tableColumnId="3123"/>
      <queryTableField id="3124" name="Column3124" tableColumnId="3124"/>
      <queryTableField id="3125" name="Column3125" tableColumnId="3125"/>
      <queryTableField id="3126" name="Column3126" tableColumnId="3126"/>
      <queryTableField id="3127" name="Column3127" tableColumnId="3127"/>
      <queryTableField id="3128" name="Column3128" tableColumnId="3128"/>
      <queryTableField id="3129" name="Column3129" tableColumnId="3129"/>
      <queryTableField id="3130" name="Column3130" tableColumnId="3130"/>
      <queryTableField id="3131" name="Column3131" tableColumnId="3131"/>
      <queryTableField id="3132" name="Column3132" tableColumnId="3132"/>
      <queryTableField id="3133" name="Column3133" tableColumnId="3133"/>
      <queryTableField id="3134" name="Column3134" tableColumnId="3134"/>
      <queryTableField id="3135" name="Column3135" tableColumnId="3135"/>
      <queryTableField id="3136" name="Column3136" tableColumnId="3136"/>
      <queryTableField id="3137" name="Column3137" tableColumnId="3137"/>
      <queryTableField id="3138" name="Column3138" tableColumnId="3138"/>
      <queryTableField id="3139" name="Column3139" tableColumnId="3139"/>
      <queryTableField id="3140" name="Column3140" tableColumnId="3140"/>
      <queryTableField id="3141" name="Column3141" tableColumnId="3141"/>
      <queryTableField id="3142" name="Column3142" tableColumnId="3142"/>
      <queryTableField id="3143" name="Column3143" tableColumnId="3143"/>
      <queryTableField id="3144" name="Column3144" tableColumnId="3144"/>
      <queryTableField id="3145" name="Column3145" tableColumnId="3145"/>
      <queryTableField id="3146" name="Column3146" tableColumnId="3146"/>
      <queryTableField id="3147" name="Column3147" tableColumnId="3147"/>
      <queryTableField id="3148" name="Column3148" tableColumnId="3148"/>
      <queryTableField id="3149" name="Column3149" tableColumnId="3149"/>
      <queryTableField id="3150" name="Column3150" tableColumnId="3150"/>
      <queryTableField id="3151" name="Column3151" tableColumnId="3151"/>
      <queryTableField id="3152" name="Column3152" tableColumnId="3152"/>
      <queryTableField id="3153" name="Column3153" tableColumnId="3153"/>
      <queryTableField id="3154" name="Column3154" tableColumnId="3154"/>
      <queryTableField id="3155" name="Column3155" tableColumnId="3155"/>
      <queryTableField id="3156" name="Column3156" tableColumnId="3156"/>
      <queryTableField id="3157" name="Column3157" tableColumnId="3157"/>
      <queryTableField id="3158" name="Column3158" tableColumnId="3158"/>
      <queryTableField id="3159" name="Column3159" tableColumnId="3159"/>
      <queryTableField id="3160" name="Column3160" tableColumnId="3160"/>
      <queryTableField id="3161" name="Column3161" tableColumnId="3161"/>
      <queryTableField id="3162" name="Column3162" tableColumnId="3162"/>
      <queryTableField id="3163" name="Column3163" tableColumnId="3163"/>
      <queryTableField id="3164" name="Column3164" tableColumnId="3164"/>
      <queryTableField id="3165" name="Column3165" tableColumnId="3165"/>
      <queryTableField id="3166" name="Column3166" tableColumnId="3166"/>
      <queryTableField id="3167" name="Column3167" tableColumnId="3167"/>
      <queryTableField id="3168" name="Column3168" tableColumnId="3168"/>
      <queryTableField id="3169" name="Column3169" tableColumnId="3169"/>
      <queryTableField id="3170" name="Column3170" tableColumnId="3170"/>
      <queryTableField id="3171" name="Column3171" tableColumnId="3171"/>
      <queryTableField id="3172" name="Column3172" tableColumnId="3172"/>
      <queryTableField id="3173" name="Column3173" tableColumnId="3173"/>
      <queryTableField id="3174" name="Column3174" tableColumnId="3174"/>
      <queryTableField id="3175" name="Column3175" tableColumnId="3175"/>
      <queryTableField id="3176" name="Column3176" tableColumnId="3176"/>
      <queryTableField id="3177" name="Column3177" tableColumnId="3177"/>
      <queryTableField id="3178" name="Column3178" tableColumnId="3178"/>
      <queryTableField id="3179" name="Column3179" tableColumnId="3179"/>
      <queryTableField id="3180" name="Column3180" tableColumnId="3180"/>
      <queryTableField id="3181" name="Column3181" tableColumnId="3181"/>
      <queryTableField id="3182" name="Column3182" tableColumnId="3182"/>
      <queryTableField id="3183" name="Column3183" tableColumnId="3183"/>
      <queryTableField id="3184" name="Column3184" tableColumnId="3184"/>
      <queryTableField id="3185" name="Column3185" tableColumnId="3185"/>
      <queryTableField id="3186" name="Column3186" tableColumnId="3186"/>
      <queryTableField id="3187" name="Column3187" tableColumnId="3187"/>
      <queryTableField id="3188" name="Column3188" tableColumnId="3188"/>
      <queryTableField id="3189" name="Column3189" tableColumnId="3189"/>
      <queryTableField id="3190" name="Column3190" tableColumnId="3190"/>
      <queryTableField id="3191" name="Column3191" tableColumnId="3191"/>
      <queryTableField id="3192" name="Column3192" tableColumnId="3192"/>
      <queryTableField id="3193" name="Column3193" tableColumnId="3193"/>
      <queryTableField id="3194" name="Column3194" tableColumnId="3194"/>
      <queryTableField id="3195" name="Column3195" tableColumnId="3195"/>
      <queryTableField id="3196" name="Column3196" tableColumnId="3196"/>
      <queryTableField id="3197" name="Column3197" tableColumnId="3197"/>
      <queryTableField id="3198" name="Column3198" tableColumnId="3198"/>
      <queryTableField id="3199" name="Column3199" tableColumnId="3199"/>
      <queryTableField id="3200" name="Column3200" tableColumnId="3200"/>
      <queryTableField id="3201" name="Column3201" tableColumnId="3201"/>
      <queryTableField id="3202" name="Column3202" tableColumnId="3202"/>
      <queryTableField id="3203" name="Column3203" tableColumnId="3203"/>
      <queryTableField id="3204" name="Column3204" tableColumnId="3204"/>
      <queryTableField id="3205" name="Column3205" tableColumnId="3205"/>
      <queryTableField id="3206" name="Column3206" tableColumnId="3206"/>
      <queryTableField id="3207" name="Column3207" tableColumnId="3207"/>
      <queryTableField id="3208" name="Column3208" tableColumnId="3208"/>
      <queryTableField id="3209" name="Column3209" tableColumnId="3209"/>
      <queryTableField id="3210" name="Column3210" tableColumnId="3210"/>
      <queryTableField id="3211" name="Column3211" tableColumnId="3211"/>
      <queryTableField id="3212" name="Column3212" tableColumnId="3212"/>
      <queryTableField id="3213" name="Column3213" tableColumnId="3213"/>
      <queryTableField id="3214" name="Column3214" tableColumnId="3214"/>
      <queryTableField id="3215" name="Column3215" tableColumnId="3215"/>
      <queryTableField id="3216" name="Column3216" tableColumnId="3216"/>
      <queryTableField id="3217" name="Column3217" tableColumnId="3217"/>
      <queryTableField id="3218" name="Column3218" tableColumnId="3218"/>
      <queryTableField id="3219" name="Column3219" tableColumnId="3219"/>
      <queryTableField id="3220" name="Column3220" tableColumnId="3220"/>
      <queryTableField id="3221" name="Column3221" tableColumnId="3221"/>
      <queryTableField id="3222" name="Column3222" tableColumnId="3222"/>
      <queryTableField id="3223" name="Column3223" tableColumnId="3223"/>
      <queryTableField id="3224" name="Column3224" tableColumnId="3224"/>
      <queryTableField id="3225" name="Column3225" tableColumnId="3225"/>
      <queryTableField id="3226" name="Column3226" tableColumnId="3226"/>
      <queryTableField id="3227" name="Column3227" tableColumnId="3227"/>
      <queryTableField id="3228" name="Column3228" tableColumnId="3228"/>
      <queryTableField id="3229" name="Column3229" tableColumnId="3229"/>
      <queryTableField id="3230" name="Column3230" tableColumnId="3230"/>
      <queryTableField id="3231" name="Column3231" tableColumnId="3231"/>
      <queryTableField id="3232" name="Column3232" tableColumnId="3232"/>
      <queryTableField id="3233" name="Column3233" tableColumnId="3233"/>
      <queryTableField id="3234" name="Column3234" tableColumnId="3234"/>
      <queryTableField id="3235" name="Column3235" tableColumnId="3235"/>
      <queryTableField id="3236" name="Column3236" tableColumnId="3236"/>
      <queryTableField id="3237" name="Column3237" tableColumnId="3237"/>
      <queryTableField id="3238" name="Column3238" tableColumnId="3238"/>
      <queryTableField id="3239" name="Column3239" tableColumnId="3239"/>
      <queryTableField id="3240" name="Column3240" tableColumnId="3240"/>
      <queryTableField id="3241" name="Column3241" tableColumnId="3241"/>
      <queryTableField id="3242" name="Column3242" tableColumnId="3242"/>
      <queryTableField id="3243" name="Column3243" tableColumnId="3243"/>
      <queryTableField id="3244" name="Column3244" tableColumnId="3244"/>
      <queryTableField id="3245" name="Column3245" tableColumnId="3245"/>
      <queryTableField id="3246" name="Column3246" tableColumnId="3246"/>
      <queryTableField id="3247" name="Column3247" tableColumnId="3247"/>
      <queryTableField id="3248" name="Column3248" tableColumnId="3248"/>
      <queryTableField id="3249" name="Column3249" tableColumnId="3249"/>
      <queryTableField id="3250" name="Column3250" tableColumnId="3250"/>
      <queryTableField id="3251" name="Column3251" tableColumnId="3251"/>
      <queryTableField id="3252" name="Column3252" tableColumnId="3252"/>
      <queryTableField id="3253" name="Column3253" tableColumnId="3253"/>
      <queryTableField id="3254" name="Column3254" tableColumnId="3254"/>
      <queryTableField id="3255" name="Column3255" tableColumnId="3255"/>
      <queryTableField id="3256" name="Column3256" tableColumnId="3256"/>
      <queryTableField id="3257" name="Column3257" tableColumnId="3257"/>
      <queryTableField id="3258" name="Column3258" tableColumnId="3258"/>
      <queryTableField id="3259" name="Column3259" tableColumnId="3259"/>
      <queryTableField id="3260" name="Column3260" tableColumnId="3260"/>
      <queryTableField id="3261" name="Column3261" tableColumnId="3261"/>
      <queryTableField id="3262" name="Column3262" tableColumnId="3262"/>
      <queryTableField id="3263" name="Column3263" tableColumnId="3263"/>
      <queryTableField id="3264" name="Column3264" tableColumnId="3264"/>
      <queryTableField id="3265" name="Column3265" tableColumnId="3265"/>
      <queryTableField id="3266" name="Column3266" tableColumnId="3266"/>
      <queryTableField id="3267" name="Column3267" tableColumnId="3267"/>
      <queryTableField id="3268" name="Column3268" tableColumnId="3268"/>
      <queryTableField id="3269" name="Column3269" tableColumnId="3269"/>
      <queryTableField id="3270" name="Column3270" tableColumnId="3270"/>
      <queryTableField id="3271" name="Column3271" tableColumnId="3271"/>
      <queryTableField id="3272" name="Column3272" tableColumnId="3272"/>
      <queryTableField id="3273" name="Column3273" tableColumnId="3273"/>
      <queryTableField id="3274" name="Column3274" tableColumnId="3274"/>
      <queryTableField id="3275" name="Column3275" tableColumnId="3275"/>
      <queryTableField id="3276" name="Column3276" tableColumnId="3276"/>
      <queryTableField id="3277" name="Column3277" tableColumnId="3277"/>
      <queryTableField id="3278" name="Column3278" tableColumnId="3278"/>
      <queryTableField id="3279" name="Column3279" tableColumnId="3279"/>
      <queryTableField id="3280" name="Column3280" tableColumnId="3280"/>
      <queryTableField id="3281" name="Column3281" tableColumnId="3281"/>
      <queryTableField id="3282" name="Column3282" tableColumnId="3282"/>
      <queryTableField id="3283" name="Column3283" tableColumnId="3283"/>
      <queryTableField id="3284" name="Column3284" tableColumnId="3284"/>
      <queryTableField id="3285" name="Column3285" tableColumnId="3285"/>
      <queryTableField id="3286" name="Column3286" tableColumnId="3286"/>
      <queryTableField id="3287" name="Column3287" tableColumnId="3287"/>
      <queryTableField id="3288" name="Column3288" tableColumnId="3288"/>
      <queryTableField id="3289" name="Column3289" tableColumnId="3289"/>
      <queryTableField id="3290" name="Column3290" tableColumnId="3290"/>
      <queryTableField id="3291" name="Column3291" tableColumnId="3291"/>
      <queryTableField id="3292" name="Column3292" tableColumnId="3292"/>
      <queryTableField id="3293" name="Column3293" tableColumnId="3293"/>
      <queryTableField id="3294" name="Column3294" tableColumnId="3294"/>
      <queryTableField id="3295" name="Column3295" tableColumnId="3295"/>
      <queryTableField id="3296" name="Column3296" tableColumnId="3296"/>
      <queryTableField id="3297" name="Column3297" tableColumnId="3297"/>
      <queryTableField id="3298" name="Column3298" tableColumnId="3298"/>
      <queryTableField id="3299" name="Column3299" tableColumnId="3299"/>
      <queryTableField id="3300" name="Column3300" tableColumnId="3300"/>
      <queryTableField id="3301" name="Column3301" tableColumnId="3301"/>
      <queryTableField id="3302" name="Column3302" tableColumnId="3302"/>
      <queryTableField id="3303" name="Column3303" tableColumnId="3303"/>
      <queryTableField id="3304" name="Column3304" tableColumnId="3304"/>
      <queryTableField id="3305" name="Column3305" tableColumnId="3305"/>
      <queryTableField id="3306" name="Column3306" tableColumnId="3306"/>
      <queryTableField id="3307" name="Column3307" tableColumnId="3307"/>
      <queryTableField id="3308" name="Column3308" tableColumnId="3308"/>
      <queryTableField id="3309" name="Column3309" tableColumnId="3309"/>
      <queryTableField id="3310" name="Column3310" tableColumnId="3310"/>
      <queryTableField id="3311" name="Column3311" tableColumnId="3311"/>
      <queryTableField id="3312" name="Column3312" tableColumnId="3312"/>
      <queryTableField id="3313" name="Column3313" tableColumnId="3313"/>
      <queryTableField id="3314" name="Column3314" tableColumnId="3314"/>
      <queryTableField id="3315" name="Column3315" tableColumnId="3315"/>
      <queryTableField id="3316" name="Column3316" tableColumnId="3316"/>
      <queryTableField id="3317" name="Column3317" tableColumnId="3317"/>
      <queryTableField id="3318" name="Column3318" tableColumnId="3318"/>
      <queryTableField id="3319" name="Column3319" tableColumnId="3319"/>
      <queryTableField id="3320" name="Column3320" tableColumnId="3320"/>
      <queryTableField id="3321" name="Column3321" tableColumnId="3321"/>
      <queryTableField id="3322" name="Column3322" tableColumnId="3322"/>
      <queryTableField id="3323" name="Column3323" tableColumnId="3323"/>
      <queryTableField id="3324" name="Column3324" tableColumnId="3324"/>
      <queryTableField id="3325" name="Column3325" tableColumnId="3325"/>
      <queryTableField id="3326" name="Column3326" tableColumnId="3326"/>
      <queryTableField id="3327" name="Column3327" tableColumnId="3327"/>
      <queryTableField id="3328" name="Column3328" tableColumnId="3328"/>
      <queryTableField id="3329" name="Column3329" tableColumnId="3329"/>
      <queryTableField id="3330" name="Column3330" tableColumnId="3330"/>
      <queryTableField id="3331" name="Column3331" tableColumnId="3331"/>
      <queryTableField id="3332" name="Column3332" tableColumnId="3332"/>
      <queryTableField id="3333" name="Column3333" tableColumnId="3333"/>
      <queryTableField id="3334" name="Column3334" tableColumnId="3334"/>
      <queryTableField id="3335" name="Column3335" tableColumnId="3335"/>
      <queryTableField id="3336" name="Column3336" tableColumnId="3336"/>
      <queryTableField id="3337" name="Column3337" tableColumnId="3337"/>
      <queryTableField id="3338" name="Column3338" tableColumnId="3338"/>
      <queryTableField id="3339" name="Column3339" tableColumnId="3339"/>
      <queryTableField id="3340" name="Column3340" tableColumnId="3340"/>
      <queryTableField id="3341" name="Column3341" tableColumnId="3341"/>
      <queryTableField id="3342" name="Column3342" tableColumnId="3342"/>
      <queryTableField id="3343" name="Column3343" tableColumnId="3343"/>
      <queryTableField id="3344" name="Column3344" tableColumnId="3344"/>
      <queryTableField id="3345" name="Column3345" tableColumnId="3345"/>
      <queryTableField id="3346" name="Column3346" tableColumnId="3346"/>
      <queryTableField id="3347" name="Column3347" tableColumnId="3347"/>
      <queryTableField id="3348" name="Column3348" tableColumnId="3348"/>
      <queryTableField id="3349" name="Column3349" tableColumnId="3349"/>
      <queryTableField id="3350" name="Column3350" tableColumnId="3350"/>
      <queryTableField id="3351" name="Column3351" tableColumnId="3351"/>
      <queryTableField id="3352" name="Column3352" tableColumnId="3352"/>
      <queryTableField id="3353" name="Column3353" tableColumnId="3353"/>
      <queryTableField id="3354" name="Column3354" tableColumnId="3354"/>
      <queryTableField id="3355" name="Column3355" tableColumnId="3355"/>
      <queryTableField id="3356" name="Column3356" tableColumnId="3356"/>
      <queryTableField id="3357" name="Column3357" tableColumnId="3357"/>
      <queryTableField id="3358" name="Column3358" tableColumnId="3358"/>
      <queryTableField id="3359" name="Column3359" tableColumnId="3359"/>
      <queryTableField id="3360" name="Column3360" tableColumnId="3360"/>
      <queryTableField id="3361" name="Column3361" tableColumnId="3361"/>
      <queryTableField id="3362" name="Column3362" tableColumnId="3362"/>
      <queryTableField id="3363" name="Column3363" tableColumnId="3363"/>
      <queryTableField id="3364" name="Column3364" tableColumnId="3364"/>
      <queryTableField id="3365" name="Column3365" tableColumnId="3365"/>
      <queryTableField id="3366" name="Column3366" tableColumnId="3366"/>
      <queryTableField id="3367" name="Column3367" tableColumnId="3367"/>
      <queryTableField id="3368" name="Column3368" tableColumnId="3368"/>
      <queryTableField id="3369" name="Column3369" tableColumnId="3369"/>
      <queryTableField id="3370" name="Column3370" tableColumnId="3370"/>
      <queryTableField id="3371" name="Column3371" tableColumnId="3371"/>
      <queryTableField id="3372" name="Column3372" tableColumnId="3372"/>
      <queryTableField id="3373" name="Column3373" tableColumnId="3373"/>
      <queryTableField id="3374" name="Column3374" tableColumnId="3374"/>
      <queryTableField id="3375" name="Column3375" tableColumnId="3375"/>
      <queryTableField id="3376" name="Column3376" tableColumnId="3376"/>
      <queryTableField id="3377" name="Column3377" tableColumnId="3377"/>
      <queryTableField id="3378" name="Column3378" tableColumnId="3378"/>
      <queryTableField id="3379" name="Column3379" tableColumnId="3379"/>
      <queryTableField id="3380" name="Column3380" tableColumnId="3380"/>
      <queryTableField id="3381" name="Column3381" tableColumnId="3381"/>
      <queryTableField id="3382" name="Column3382" tableColumnId="3382"/>
      <queryTableField id="3383" name="Column3383" tableColumnId="3383"/>
      <queryTableField id="3384" name="Column3384" tableColumnId="3384"/>
      <queryTableField id="3385" name="Column3385" tableColumnId="3385"/>
      <queryTableField id="3386" name="Column3386" tableColumnId="3386"/>
      <queryTableField id="3387" name="Column3387" tableColumnId="3387"/>
      <queryTableField id="3388" name="Column3388" tableColumnId="3388"/>
      <queryTableField id="3389" name="Column3389" tableColumnId="3389"/>
      <queryTableField id="3390" name="Column3390" tableColumnId="3390"/>
      <queryTableField id="3391" name="Column3391" tableColumnId="3391"/>
      <queryTableField id="3392" name="Column3392" tableColumnId="3392"/>
      <queryTableField id="3393" name="Column3393" tableColumnId="3393"/>
      <queryTableField id="3394" name="Column3394" tableColumnId="3394"/>
      <queryTableField id="3395" name="Column3395" tableColumnId="3395"/>
      <queryTableField id="3396" name="Column3396" tableColumnId="3396"/>
      <queryTableField id="3397" name="Column3397" tableColumnId="3397"/>
      <queryTableField id="3398" name="Column3398" tableColumnId="3398"/>
      <queryTableField id="3399" name="Column3399" tableColumnId="3399"/>
      <queryTableField id="3400" name="Column3400" tableColumnId="3400"/>
      <queryTableField id="3401" name="Column3401" tableColumnId="3401"/>
      <queryTableField id="3402" name="Column3402" tableColumnId="3402"/>
      <queryTableField id="3403" name="Column3403" tableColumnId="3403"/>
      <queryTableField id="3404" name="Column3404" tableColumnId="3404"/>
      <queryTableField id="3405" name="Column3405" tableColumnId="3405"/>
      <queryTableField id="3406" name="Column3406" tableColumnId="3406"/>
      <queryTableField id="3407" name="Column3407" tableColumnId="3407"/>
      <queryTableField id="3408" name="Column3408" tableColumnId="3408"/>
      <queryTableField id="3409" name="Column3409" tableColumnId="3409"/>
      <queryTableField id="3410" name="Column3410" tableColumnId="3410"/>
      <queryTableField id="3411" name="Column3411" tableColumnId="3411"/>
      <queryTableField id="3412" name="Column3412" tableColumnId="3412"/>
      <queryTableField id="3413" name="Column3413" tableColumnId="3413"/>
      <queryTableField id="3414" name="Column3414" tableColumnId="3414"/>
      <queryTableField id="3415" name="Column3415" tableColumnId="3415"/>
      <queryTableField id="3416" name="Column3416" tableColumnId="3416"/>
      <queryTableField id="3417" name="Column3417" tableColumnId="3417"/>
      <queryTableField id="3418" name="Column3418" tableColumnId="3418"/>
      <queryTableField id="3419" name="Column3419" tableColumnId="3419"/>
      <queryTableField id="3420" name="Column3420" tableColumnId="3420"/>
      <queryTableField id="3421" name="Column3421" tableColumnId="3421"/>
      <queryTableField id="3422" name="Column3422" tableColumnId="3422"/>
      <queryTableField id="3423" name="Column3423" tableColumnId="3423"/>
      <queryTableField id="3424" name="Column3424" tableColumnId="3424"/>
      <queryTableField id="3425" name="Column3425" tableColumnId="3425"/>
      <queryTableField id="3426" name="Column3426" tableColumnId="3426"/>
      <queryTableField id="3427" name="Column3427" tableColumnId="3427"/>
      <queryTableField id="3428" name="Column3428" tableColumnId="3428"/>
      <queryTableField id="3429" name="Column3429" tableColumnId="3429"/>
      <queryTableField id="3430" name="Column3430" tableColumnId="3430"/>
      <queryTableField id="3431" name="Column3431" tableColumnId="3431"/>
      <queryTableField id="3432" name="Column3432" tableColumnId="3432"/>
      <queryTableField id="3433" name="Column3433" tableColumnId="3433"/>
      <queryTableField id="3434" name="Column3434" tableColumnId="3434"/>
      <queryTableField id="3435" name="Column3435" tableColumnId="3435"/>
      <queryTableField id="3436" name="Column3436" tableColumnId="3436"/>
      <queryTableField id="3437" name="Column3437" tableColumnId="3437"/>
      <queryTableField id="3438" name="Column3438" tableColumnId="3438"/>
      <queryTableField id="3439" name="Column3439" tableColumnId="3439"/>
      <queryTableField id="3440" name="Column3440" tableColumnId="3440"/>
      <queryTableField id="3441" name="Column3441" tableColumnId="3441"/>
      <queryTableField id="3442" name="Column3442" tableColumnId="3442"/>
      <queryTableField id="3443" name="Column3443" tableColumnId="3443"/>
      <queryTableField id="3444" name="Column3444" tableColumnId="3444"/>
      <queryTableField id="3445" name="Column3445" tableColumnId="3445"/>
      <queryTableField id="3446" name="Column3446" tableColumnId="3446"/>
      <queryTableField id="3447" name="Column3447" tableColumnId="3447"/>
      <queryTableField id="3448" name="Column3448" tableColumnId="3448"/>
      <queryTableField id="3449" name="Column3449" tableColumnId="3449"/>
      <queryTableField id="3450" name="Column3450" tableColumnId="3450"/>
      <queryTableField id="3451" name="Column3451" tableColumnId="3451"/>
      <queryTableField id="3452" name="Column3452" tableColumnId="3452"/>
      <queryTableField id="3453" name="Column3453" tableColumnId="3453"/>
      <queryTableField id="3454" name="Column3454" tableColumnId="3454"/>
      <queryTableField id="3455" name="Column3455" tableColumnId="3455"/>
      <queryTableField id="3456" name="Column3456" tableColumnId="3456"/>
      <queryTableField id="3457" name="Column3457" tableColumnId="3457"/>
      <queryTableField id="3458" name="Column3458" tableColumnId="3458"/>
      <queryTableField id="3459" name="Column3459" tableColumnId="3459"/>
      <queryTableField id="3460" name="Column3460" tableColumnId="3460"/>
      <queryTableField id="3461" name="Column3461" tableColumnId="3461"/>
      <queryTableField id="3462" name="Column3462" tableColumnId="3462"/>
      <queryTableField id="3463" name="Column3463" tableColumnId="3463"/>
      <queryTableField id="3464" name="Column3464" tableColumnId="3464"/>
      <queryTableField id="3465" name="Column3465" tableColumnId="3465"/>
      <queryTableField id="3466" name="Column3466" tableColumnId="3466"/>
      <queryTableField id="3467" name="Column3467" tableColumnId="3467"/>
      <queryTableField id="3468" name="Column3468" tableColumnId="3468"/>
      <queryTableField id="3469" name="Column3469" tableColumnId="3469"/>
      <queryTableField id="3470" name="Column3470" tableColumnId="3470"/>
      <queryTableField id="3471" name="Column3471" tableColumnId="3471"/>
      <queryTableField id="3472" name="Column3472" tableColumnId="3472"/>
      <queryTableField id="3473" name="Column3473" tableColumnId="3473"/>
      <queryTableField id="3474" name="Column3474" tableColumnId="3474"/>
      <queryTableField id="3475" name="Column3475" tableColumnId="3475"/>
      <queryTableField id="3476" name="Column3476" tableColumnId="3476"/>
      <queryTableField id="3477" name="Column3477" tableColumnId="3477"/>
      <queryTableField id="3478" name="Column3478" tableColumnId="3478"/>
      <queryTableField id="3479" name="Column3479" tableColumnId="3479"/>
      <queryTableField id="3480" name="Column3480" tableColumnId="3480"/>
      <queryTableField id="3481" name="Column3481" tableColumnId="3481"/>
      <queryTableField id="3482" name="Column3482" tableColumnId="3482"/>
      <queryTableField id="3483" name="Column3483" tableColumnId="3483"/>
      <queryTableField id="3484" name="Column3484" tableColumnId="3484"/>
      <queryTableField id="3485" name="Column3485" tableColumnId="3485"/>
      <queryTableField id="3486" name="Column3486" tableColumnId="3486"/>
      <queryTableField id="3487" name="Column3487" tableColumnId="3487"/>
      <queryTableField id="3488" name="Column3488" tableColumnId="3488"/>
      <queryTableField id="3489" name="Column3489" tableColumnId="3489"/>
      <queryTableField id="3490" name="Column3490" tableColumnId="3490"/>
      <queryTableField id="3491" name="Column3491" tableColumnId="3491"/>
      <queryTableField id="3492" name="Column3492" tableColumnId="3492"/>
      <queryTableField id="3493" name="Column3493" tableColumnId="3493"/>
      <queryTableField id="3494" name="Column3494" tableColumnId="3494"/>
      <queryTableField id="3495" name="Column3495" tableColumnId="3495"/>
      <queryTableField id="3496" name="Column3496" tableColumnId="3496"/>
      <queryTableField id="3497" name="Column3497" tableColumnId="3497"/>
      <queryTableField id="3498" name="Column3498" tableColumnId="3498"/>
      <queryTableField id="3499" name="Column3499" tableColumnId="3499"/>
      <queryTableField id="3500" name="Column3500" tableColumnId="3500"/>
      <queryTableField id="3501" name="Column3501" tableColumnId="3501"/>
      <queryTableField id="3502" name="Column3502" tableColumnId="3502"/>
      <queryTableField id="3503" name="Column3503" tableColumnId="3503"/>
      <queryTableField id="3504" name="Column3504" tableColumnId="3504"/>
      <queryTableField id="3505" name="Column3505" tableColumnId="3505"/>
      <queryTableField id="3506" name="Column3506" tableColumnId="3506"/>
      <queryTableField id="3507" name="Column3507" tableColumnId="3507"/>
      <queryTableField id="3508" name="Column3508" tableColumnId="3508"/>
      <queryTableField id="3509" name="Column3509" tableColumnId="3509"/>
      <queryTableField id="3510" name="Column3510" tableColumnId="3510"/>
      <queryTableField id="3511" name="Column3511" tableColumnId="3511"/>
      <queryTableField id="3512" name="Column3512" tableColumnId="3512"/>
      <queryTableField id="3513" name="Column3513" tableColumnId="3513"/>
      <queryTableField id="3514" name="Column3514" tableColumnId="3514"/>
      <queryTableField id="3515" name="Column3515" tableColumnId="3515"/>
      <queryTableField id="3516" name="Column3516" tableColumnId="3516"/>
      <queryTableField id="3517" name="Column3517" tableColumnId="3517"/>
      <queryTableField id="3518" name="Column3518" tableColumnId="3518"/>
      <queryTableField id="3519" name="Column3519" tableColumnId="3519"/>
      <queryTableField id="3520" name="Column3520" tableColumnId="3520"/>
      <queryTableField id="3521" name="Column3521" tableColumnId="3521"/>
      <queryTableField id="3522" name="Column3522" tableColumnId="3522"/>
      <queryTableField id="3523" name="Column3523" tableColumnId="3523"/>
      <queryTableField id="3524" name="Column3524" tableColumnId="3524"/>
      <queryTableField id="3525" name="Column3525" tableColumnId="3525"/>
      <queryTableField id="3526" name="Column3526" tableColumnId="3526"/>
      <queryTableField id="3527" name="Column3527" tableColumnId="3527"/>
      <queryTableField id="3528" name="Column3528" tableColumnId="3528"/>
      <queryTableField id="3529" name="Column3529" tableColumnId="3529"/>
      <queryTableField id="3530" name="Column3530" tableColumnId="3530"/>
      <queryTableField id="3531" name="Column3531" tableColumnId="3531"/>
      <queryTableField id="3532" name="Column3532" tableColumnId="3532"/>
      <queryTableField id="3533" name="Column3533" tableColumnId="3533"/>
      <queryTableField id="3534" name="Column3534" tableColumnId="3534"/>
      <queryTableField id="3535" name="Column3535" tableColumnId="3535"/>
      <queryTableField id="3536" name="Column3536" tableColumnId="3536"/>
      <queryTableField id="3537" name="Column3537" tableColumnId="3537"/>
      <queryTableField id="3538" name="Column3538" tableColumnId="3538"/>
      <queryTableField id="3539" name="Column3539" tableColumnId="3539"/>
      <queryTableField id="3540" name="Column3540" tableColumnId="3540"/>
      <queryTableField id="3541" name="Column3541" tableColumnId="3541"/>
      <queryTableField id="3542" name="Column3542" tableColumnId="3542"/>
      <queryTableField id="3543" name="Column3543" tableColumnId="3543"/>
      <queryTableField id="3544" name="Column3544" tableColumnId="3544"/>
      <queryTableField id="3545" name="Column3545" tableColumnId="3545"/>
      <queryTableField id="3546" name="Column3546" tableColumnId="3546"/>
      <queryTableField id="3547" name="Column3547" tableColumnId="3547"/>
      <queryTableField id="3548" name="Column3548" tableColumnId="3548"/>
      <queryTableField id="3549" name="Column3549" tableColumnId="3549"/>
      <queryTableField id="3550" name="Column3550" tableColumnId="3550"/>
      <queryTableField id="3551" name="Column3551" tableColumnId="3551"/>
      <queryTableField id="3552" name="Column3552" tableColumnId="3552"/>
      <queryTableField id="3553" name="Column3553" tableColumnId="3553"/>
      <queryTableField id="3554" name="Column3554" tableColumnId="3554"/>
      <queryTableField id="3555" name="Column3555" tableColumnId="3555"/>
      <queryTableField id="3556" name="Column3556" tableColumnId="3556"/>
      <queryTableField id="3557" name="Column3557" tableColumnId="3557"/>
      <queryTableField id="3558" name="Column3558" tableColumnId="3558"/>
      <queryTableField id="3559" name="Column3559" tableColumnId="3559"/>
      <queryTableField id="3560" name="Column3560" tableColumnId="3560"/>
      <queryTableField id="3561" name="Column3561" tableColumnId="3561"/>
      <queryTableField id="3562" name="Column3562" tableColumnId="3562"/>
      <queryTableField id="3563" name="Column3563" tableColumnId="3563"/>
      <queryTableField id="3564" name="Column3564" tableColumnId="3564"/>
      <queryTableField id="3565" name="Column3565" tableColumnId="3565"/>
      <queryTableField id="3566" name="Column3566" tableColumnId="3566"/>
      <queryTableField id="3567" name="Column3567" tableColumnId="3567"/>
      <queryTableField id="3568" name="Column3568" tableColumnId="3568"/>
      <queryTableField id="3569" name="Column3569" tableColumnId="3569"/>
      <queryTableField id="3570" name="Column3570" tableColumnId="3570"/>
      <queryTableField id="3571" name="Column3571" tableColumnId="3571"/>
      <queryTableField id="3572" name="Column3572" tableColumnId="3572"/>
      <queryTableField id="3573" name="Column3573" tableColumnId="3573"/>
      <queryTableField id="3574" name="Column3574" tableColumnId="3574"/>
      <queryTableField id="3575" name="Column3575" tableColumnId="3575"/>
      <queryTableField id="3576" name="Column3576" tableColumnId="3576"/>
      <queryTableField id="3577" name="Column3577" tableColumnId="3577"/>
      <queryTableField id="3578" name="Column3578" tableColumnId="3578"/>
      <queryTableField id="3579" name="Column3579" tableColumnId="3579"/>
      <queryTableField id="3580" name="Column3580" tableColumnId="3580"/>
      <queryTableField id="3581" name="Column3581" tableColumnId="3581"/>
      <queryTableField id="3582" name="Column3582" tableColumnId="3582"/>
      <queryTableField id="3583" name="Column3583" tableColumnId="3583"/>
      <queryTableField id="3584" name="Column3584" tableColumnId="3584"/>
      <queryTableField id="3585" name="Column3585" tableColumnId="3585"/>
      <queryTableField id="3586" name="Column3586" tableColumnId="3586"/>
      <queryTableField id="3587" name="Column3587" tableColumnId="3587"/>
      <queryTableField id="3588" name="Column3588" tableColumnId="3588"/>
      <queryTableField id="3589" name="Column3589" tableColumnId="3589"/>
      <queryTableField id="3590" name="Column3590" tableColumnId="3590"/>
      <queryTableField id="3591" name="Column3591" tableColumnId="3591"/>
      <queryTableField id="3592" name="Column3592" tableColumnId="3592"/>
      <queryTableField id="3593" name="Column3593" tableColumnId="3593"/>
      <queryTableField id="3594" name="Column3594" tableColumnId="3594"/>
      <queryTableField id="3595" name="Column3595" tableColumnId="3595"/>
      <queryTableField id="3596" name="Column3596" tableColumnId="3596"/>
      <queryTableField id="3597" name="Column3597" tableColumnId="3597"/>
      <queryTableField id="3598" name="Column3598" tableColumnId="3598"/>
      <queryTableField id="3599" name="Column3599" tableColumnId="3599"/>
      <queryTableField id="3600" name="Column3600" tableColumnId="3600"/>
      <queryTableField id="3601" name="Column3601" tableColumnId="3601"/>
      <queryTableField id="3602" name="Column3602" tableColumnId="3602"/>
      <queryTableField id="3603" name="Column3603" tableColumnId="3603"/>
      <queryTableField id="3604" name="Column3604" tableColumnId="3604"/>
      <queryTableField id="3605" name="Column3605" tableColumnId="3605"/>
      <queryTableField id="3606" name="Column3606" tableColumnId="3606"/>
      <queryTableField id="3607" name="Column3607" tableColumnId="3607"/>
      <queryTableField id="3608" name="Column3608" tableColumnId="3608"/>
      <queryTableField id="3609" name="Column3609" tableColumnId="3609"/>
      <queryTableField id="3610" name="Column3610" tableColumnId="3610"/>
      <queryTableField id="3611" name="Column3611" tableColumnId="3611"/>
      <queryTableField id="3612" name="Column3612" tableColumnId="3612"/>
      <queryTableField id="3613" name="Column3613" tableColumnId="3613"/>
      <queryTableField id="3614" name="Column3614" tableColumnId="3614"/>
      <queryTableField id="3615" name="Column3615" tableColumnId="3615"/>
      <queryTableField id="3616" name="Column3616" tableColumnId="3616"/>
      <queryTableField id="3617" name="Column3617" tableColumnId="3617"/>
      <queryTableField id="3618" name="Column3618" tableColumnId="3618"/>
      <queryTableField id="3619" name="Column3619" tableColumnId="3619"/>
      <queryTableField id="3620" name="Column3620" tableColumnId="3620"/>
      <queryTableField id="3621" name="Column3621" tableColumnId="3621"/>
      <queryTableField id="3622" name="Column3622" tableColumnId="3622"/>
      <queryTableField id="3623" name="Column3623" tableColumnId="3623"/>
      <queryTableField id="3624" name="Column3624" tableColumnId="3624"/>
      <queryTableField id="3625" name="Column3625" tableColumnId="3625"/>
      <queryTableField id="3626" name="Column3626" tableColumnId="3626"/>
      <queryTableField id="3627" name="Column3627" tableColumnId="3627"/>
      <queryTableField id="3628" name="Column3628" tableColumnId="3628"/>
      <queryTableField id="3629" name="Column3629" tableColumnId="3629"/>
      <queryTableField id="3630" name="Column3630" tableColumnId="3630"/>
      <queryTableField id="3631" name="Column3631" tableColumnId="3631"/>
      <queryTableField id="3632" name="Column3632" tableColumnId="3632"/>
      <queryTableField id="3633" name="Column3633" tableColumnId="3633"/>
      <queryTableField id="3634" name="Column3634" tableColumnId="3634"/>
      <queryTableField id="3635" name="Column3635" tableColumnId="3635"/>
      <queryTableField id="3636" name="Column3636" tableColumnId="3636"/>
      <queryTableField id="3637" name="Column3637" tableColumnId="3637"/>
      <queryTableField id="3638" name="Column3638" tableColumnId="3638"/>
      <queryTableField id="3639" name="Column3639" tableColumnId="3639"/>
      <queryTableField id="3640" name="Column3640" tableColumnId="3640"/>
      <queryTableField id="3641" name="Column3641" tableColumnId="3641"/>
      <queryTableField id="3642" name="Column3642" tableColumnId="3642"/>
      <queryTableField id="3643" name="Column3643" tableColumnId="3643"/>
      <queryTableField id="3644" name="Column3644" tableColumnId="3644"/>
      <queryTableField id="3645" name="Column3645" tableColumnId="3645"/>
      <queryTableField id="3646" name="Column3646" tableColumnId="3646"/>
      <queryTableField id="3647" name="Column3647" tableColumnId="3647"/>
      <queryTableField id="3648" name="Column3648" tableColumnId="3648"/>
      <queryTableField id="3649" name="Column3649" tableColumnId="3649"/>
      <queryTableField id="3650" name="Column3650" tableColumnId="3650"/>
      <queryTableField id="3651" name="Column3651" tableColumnId="3651"/>
      <queryTableField id="3652" name="Column3652" tableColumnId="3652"/>
      <queryTableField id="3653" name="Column3653" tableColumnId="3653"/>
      <queryTableField id="3654" name="Column3654" tableColumnId="3654"/>
      <queryTableField id="3655" name="Column3655" tableColumnId="3655"/>
      <queryTableField id="3656" name="Column3656" tableColumnId="3656"/>
      <queryTableField id="3657" name="Column3657" tableColumnId="3657"/>
      <queryTableField id="3658" name="Column3658" tableColumnId="3658"/>
      <queryTableField id="3659" name="Column3659" tableColumnId="3659"/>
      <queryTableField id="3660" name="Column3660" tableColumnId="3660"/>
      <queryTableField id="3661" name="Column3661" tableColumnId="3661"/>
      <queryTableField id="3662" name="Column3662" tableColumnId="3662"/>
      <queryTableField id="3663" name="Column3663" tableColumnId="3663"/>
      <queryTableField id="3664" name="Column3664" tableColumnId="3664"/>
      <queryTableField id="3665" name="Column3665" tableColumnId="3665"/>
      <queryTableField id="3666" name="Column3666" tableColumnId="3666"/>
      <queryTableField id="3667" name="Column3667" tableColumnId="3667"/>
      <queryTableField id="3668" name="Column3668" tableColumnId="3668"/>
      <queryTableField id="3669" name="Column3669" tableColumnId="3669"/>
      <queryTableField id="3670" name="Column3670" tableColumnId="3670"/>
      <queryTableField id="3671" name="Column3671" tableColumnId="3671"/>
      <queryTableField id="3672" name="Column3672" tableColumnId="3672"/>
      <queryTableField id="3673" name="Column3673" tableColumnId="3673"/>
      <queryTableField id="3674" name="Column3674" tableColumnId="3674"/>
      <queryTableField id="3675" name="Column3675" tableColumnId="3675"/>
      <queryTableField id="3676" name="Column3676" tableColumnId="3676"/>
      <queryTableField id="3677" name="Column3677" tableColumnId="3677"/>
      <queryTableField id="3678" name="Column3678" tableColumnId="3678"/>
      <queryTableField id="3679" name="Column3679" tableColumnId="3679"/>
      <queryTableField id="3680" name="Column3680" tableColumnId="3680"/>
      <queryTableField id="3681" name="Column3681" tableColumnId="3681"/>
      <queryTableField id="3682" name="Column3682" tableColumnId="3682"/>
      <queryTableField id="3683" name="Column3683" tableColumnId="3683"/>
      <queryTableField id="3684" name="Column3684" tableColumnId="3684"/>
      <queryTableField id="3685" name="Column3685" tableColumnId="3685"/>
      <queryTableField id="3686" name="Column3686" tableColumnId="3686"/>
      <queryTableField id="3687" name="Column3687" tableColumnId="3687"/>
      <queryTableField id="3688" name="Column3688" tableColumnId="3688"/>
      <queryTableField id="3689" name="Column3689" tableColumnId="3689"/>
      <queryTableField id="3690" name="Column3690" tableColumnId="3690"/>
      <queryTableField id="3691" name="Column3691" tableColumnId="3691"/>
      <queryTableField id="3692" name="Column3692" tableColumnId="3692"/>
      <queryTableField id="3693" name="Column3693" tableColumnId="3693"/>
      <queryTableField id="3694" name="Column3694" tableColumnId="3694"/>
      <queryTableField id="3695" name="Column3695" tableColumnId="3695"/>
      <queryTableField id="3696" name="Column3696" tableColumnId="3696"/>
      <queryTableField id="3697" name="Column3697" tableColumnId="3697"/>
      <queryTableField id="3698" name="Column3698" tableColumnId="3698"/>
      <queryTableField id="3699" name="Column3699" tableColumnId="3699"/>
      <queryTableField id="3700" name="Column3700" tableColumnId="3700"/>
      <queryTableField id="3701" name="Column3701" tableColumnId="3701"/>
      <queryTableField id="3702" name="Column3702" tableColumnId="3702"/>
      <queryTableField id="3703" name="Column3703" tableColumnId="3703"/>
      <queryTableField id="3704" name="Column3704" tableColumnId="3704"/>
      <queryTableField id="3705" name="Column3705" tableColumnId="3705"/>
      <queryTableField id="3706" name="Column3706" tableColumnId="3706"/>
      <queryTableField id="3707" name="Column3707" tableColumnId="3707"/>
      <queryTableField id="3708" name="Column3708" tableColumnId="3708"/>
      <queryTableField id="3709" name="Column3709" tableColumnId="3709"/>
      <queryTableField id="3710" name="Column3710" tableColumnId="3710"/>
      <queryTableField id="3711" name="Column3711" tableColumnId="3711"/>
      <queryTableField id="3712" name="Column3712" tableColumnId="3712"/>
      <queryTableField id="3713" name="Column3713" tableColumnId="3713"/>
      <queryTableField id="3714" name="Column3714" tableColumnId="3714"/>
      <queryTableField id="3715" name="Column3715" tableColumnId="3715"/>
      <queryTableField id="3716" name="Column3716" tableColumnId="3716"/>
      <queryTableField id="3717" name="Column3717" tableColumnId="3717"/>
      <queryTableField id="3718" name="Column3718" tableColumnId="3718"/>
      <queryTableField id="3719" name="Column3719" tableColumnId="3719"/>
      <queryTableField id="3720" name="Column3720" tableColumnId="3720"/>
      <queryTableField id="3721" name="Column3721" tableColumnId="3721"/>
      <queryTableField id="3722" name="Column3722" tableColumnId="3722"/>
      <queryTableField id="3723" name="Column3723" tableColumnId="3723"/>
      <queryTableField id="3724" name="Column3724" tableColumnId="3724"/>
      <queryTableField id="3725" name="Column3725" tableColumnId="3725"/>
      <queryTableField id="3726" name="Column3726" tableColumnId="3726"/>
      <queryTableField id="3727" name="Column3727" tableColumnId="3727"/>
      <queryTableField id="3728" name="Column3728" tableColumnId="3728"/>
      <queryTableField id="3729" name="Column3729" tableColumnId="3729"/>
      <queryTableField id="3730" name="Column3730" tableColumnId="3730"/>
      <queryTableField id="3731" name="Column3731" tableColumnId="3731"/>
      <queryTableField id="3732" name="Column3732" tableColumnId="3732"/>
      <queryTableField id="3733" name="Column3733" tableColumnId="3733"/>
      <queryTableField id="3734" name="Column3734" tableColumnId="3734"/>
      <queryTableField id="3735" name="Column3735" tableColumnId="3735"/>
      <queryTableField id="3736" name="Column3736" tableColumnId="3736"/>
      <queryTableField id="3737" name="Column3737" tableColumnId="3737"/>
      <queryTableField id="3738" name="Column3738" tableColumnId="3738"/>
      <queryTableField id="3739" name="Column3739" tableColumnId="3739"/>
      <queryTableField id="3740" name="Column3740" tableColumnId="3740"/>
      <queryTableField id="3741" name="Column3741" tableColumnId="3741"/>
      <queryTableField id="3742" name="Column3742" tableColumnId="3742"/>
      <queryTableField id="3743" name="Column3743" tableColumnId="3743"/>
      <queryTableField id="3744" name="Column3744" tableColumnId="3744"/>
      <queryTableField id="3745" name="Column3745" tableColumnId="3745"/>
      <queryTableField id="3746" name="Column3746" tableColumnId="3746"/>
      <queryTableField id="3747" name="Column3747" tableColumnId="3747"/>
      <queryTableField id="3748" name="Column3748" tableColumnId="3748"/>
      <queryTableField id="3749" name="Column3749" tableColumnId="3749"/>
      <queryTableField id="3750" name="Column3750" tableColumnId="3750"/>
      <queryTableField id="3751" name="Column3751" tableColumnId="3751"/>
      <queryTableField id="3752" name="Column3752" tableColumnId="3752"/>
      <queryTableField id="3753" name="Column3753" tableColumnId="3753"/>
      <queryTableField id="3754" name="Column3754" tableColumnId="3754"/>
      <queryTableField id="3755" name="Column3755" tableColumnId="3755"/>
      <queryTableField id="3756" name="Column3756" tableColumnId="3756"/>
      <queryTableField id="3757" name="Column3757" tableColumnId="3757"/>
      <queryTableField id="3758" name="Column3758" tableColumnId="3758"/>
      <queryTableField id="3759" name="Column3759" tableColumnId="3759"/>
      <queryTableField id="3760" name="Column3760" tableColumnId="3760"/>
      <queryTableField id="3761" name="Column3761" tableColumnId="3761"/>
      <queryTableField id="3762" name="Column3762" tableColumnId="3762"/>
      <queryTableField id="3763" name="Column3763" tableColumnId="3763"/>
      <queryTableField id="3764" name="Column3764" tableColumnId="3764"/>
      <queryTableField id="3765" name="Column3765" tableColumnId="3765"/>
      <queryTableField id="3766" name="Column3766" tableColumnId="3766"/>
      <queryTableField id="3767" name="Column3767" tableColumnId="3767"/>
      <queryTableField id="3768" name="Column3768" tableColumnId="3768"/>
      <queryTableField id="3769" name="Column3769" tableColumnId="3769"/>
      <queryTableField id="3770" name="Column3770" tableColumnId="3770"/>
      <queryTableField id="3771" name="Column3771" tableColumnId="3771"/>
      <queryTableField id="3772" name="Column3772" tableColumnId="3772"/>
      <queryTableField id="3773" name="Column3773" tableColumnId="3773"/>
      <queryTableField id="3774" name="Column3774" tableColumnId="3774"/>
      <queryTableField id="3775" name="Column3775" tableColumnId="3775"/>
      <queryTableField id="3776" name="Column3776" tableColumnId="3776"/>
      <queryTableField id="3777" name="Column3777" tableColumnId="3777"/>
      <queryTableField id="3778" name="Column3778" tableColumnId="3778"/>
      <queryTableField id="3779" name="Column3779" tableColumnId="3779"/>
      <queryTableField id="3780" name="Column3780" tableColumnId="3780"/>
      <queryTableField id="3781" name="Column3781" tableColumnId="3781"/>
      <queryTableField id="3782" name="Column3782" tableColumnId="3782"/>
      <queryTableField id="3783" name="Column3783" tableColumnId="3783"/>
      <queryTableField id="3784" name="Column3784" tableColumnId="3784"/>
      <queryTableField id="3785" name="Column3785" tableColumnId="3785"/>
      <queryTableField id="3786" name="Column3786" tableColumnId="3786"/>
      <queryTableField id="3787" name="Column3787" tableColumnId="3787"/>
      <queryTableField id="3788" name="Column3788" tableColumnId="3788"/>
      <queryTableField id="3789" name="Column3789" tableColumnId="3789"/>
      <queryTableField id="3790" name="Column3790" tableColumnId="3790"/>
      <queryTableField id="3791" name="Column3791" tableColumnId="3791"/>
      <queryTableField id="3792" name="Column3792" tableColumnId="3792"/>
      <queryTableField id="3793" name="Column3793" tableColumnId="3793"/>
      <queryTableField id="3794" name="Column3794" tableColumnId="3794"/>
      <queryTableField id="3795" name="Column3795" tableColumnId="3795"/>
      <queryTableField id="3796" name="Column3796" tableColumnId="3796"/>
      <queryTableField id="3797" name="Column3797" tableColumnId="3797"/>
      <queryTableField id="3798" name="Column3798" tableColumnId="3798"/>
      <queryTableField id="3799" name="Column3799" tableColumnId="3799"/>
      <queryTableField id="3800" name="Column3800" tableColumnId="3800"/>
      <queryTableField id="3801" name="Column3801" tableColumnId="3801"/>
      <queryTableField id="3802" name="Column3802" tableColumnId="3802"/>
      <queryTableField id="3803" name="Column3803" tableColumnId="3803"/>
      <queryTableField id="3804" name="Column3804" tableColumnId="3804"/>
      <queryTableField id="3805" name="Column3805" tableColumnId="3805"/>
      <queryTableField id="3806" name="Column3806" tableColumnId="3806"/>
      <queryTableField id="3807" name="Column3807" tableColumnId="3807"/>
      <queryTableField id="3808" name="Column3808" tableColumnId="3808"/>
      <queryTableField id="3809" name="Column3809" tableColumnId="3809"/>
      <queryTableField id="3810" name="Column3810" tableColumnId="3810"/>
      <queryTableField id="3811" name="Column3811" tableColumnId="3811"/>
      <queryTableField id="3812" name="Column3812" tableColumnId="3812"/>
      <queryTableField id="3813" name="Column3813" tableColumnId="3813"/>
      <queryTableField id="3814" name="Column3814" tableColumnId="3814"/>
      <queryTableField id="3815" name="Column3815" tableColumnId="3815"/>
      <queryTableField id="3816" name="Column3816" tableColumnId="3816"/>
      <queryTableField id="3817" name="Column3817" tableColumnId="3817"/>
      <queryTableField id="3818" name="Column3818" tableColumnId="3818"/>
      <queryTableField id="3819" name="Column3819" tableColumnId="3819"/>
      <queryTableField id="3820" name="Column3820" tableColumnId="3820"/>
      <queryTableField id="3821" name="Column3821" tableColumnId="3821"/>
      <queryTableField id="3822" name="Column3822" tableColumnId="3822"/>
      <queryTableField id="3823" name="Column3823" tableColumnId="3823"/>
      <queryTableField id="3824" name="Column3824" tableColumnId="3824"/>
      <queryTableField id="3825" name="Column3825" tableColumnId="3825"/>
      <queryTableField id="3826" name="Column3826" tableColumnId="3826"/>
      <queryTableField id="3827" name="Column3827" tableColumnId="3827"/>
      <queryTableField id="3828" name="Column3828" tableColumnId="3828"/>
      <queryTableField id="3829" name="Column3829" tableColumnId="3829"/>
      <queryTableField id="3830" name="Column3830" tableColumnId="3830"/>
      <queryTableField id="3831" name="Column3831" tableColumnId="3831"/>
      <queryTableField id="3832" name="Column3832" tableColumnId="3832"/>
      <queryTableField id="3833" name="Column3833" tableColumnId="3833"/>
      <queryTableField id="3834" name="Column3834" tableColumnId="3834"/>
      <queryTableField id="3835" name="Column3835" tableColumnId="3835"/>
      <queryTableField id="3836" name="Column3836" tableColumnId="3836"/>
      <queryTableField id="3837" name="Column3837" tableColumnId="3837"/>
      <queryTableField id="3838" name="Column3838" tableColumnId="3838"/>
      <queryTableField id="3839" name="Column3839" tableColumnId="3839"/>
      <queryTableField id="3840" name="Column3840" tableColumnId="3840"/>
      <queryTableField id="3841" name="Column3841" tableColumnId="3841"/>
      <queryTableField id="3842" name="Column3842" tableColumnId="3842"/>
      <queryTableField id="3843" name="Column3843" tableColumnId="3843"/>
      <queryTableField id="3844" name="Column3844" tableColumnId="3844"/>
      <queryTableField id="3845" name="Column3845" tableColumnId="3845"/>
      <queryTableField id="3846" name="Column3846" tableColumnId="3846"/>
      <queryTableField id="3847" name="Column3847" tableColumnId="3847"/>
      <queryTableField id="3848" name="Column3848" tableColumnId="3848"/>
      <queryTableField id="3849" name="Column3849" tableColumnId="3849"/>
      <queryTableField id="3850" name="Column3850" tableColumnId="3850"/>
      <queryTableField id="3851" name="Column3851" tableColumnId="3851"/>
      <queryTableField id="3852" name="Column3852" tableColumnId="3852"/>
      <queryTableField id="3853" name="Column3853" tableColumnId="3853"/>
      <queryTableField id="3854" name="Column3854" tableColumnId="3854"/>
      <queryTableField id="3855" name="Column3855" tableColumnId="3855"/>
      <queryTableField id="3856" name="Column3856" tableColumnId="3856"/>
      <queryTableField id="3857" name="Column3857" tableColumnId="3857"/>
      <queryTableField id="3858" name="Column3858" tableColumnId="3858"/>
      <queryTableField id="3859" name="Column3859" tableColumnId="3859"/>
      <queryTableField id="3860" name="Column3860" tableColumnId="3860"/>
      <queryTableField id="3861" name="Column3861" tableColumnId="3861"/>
      <queryTableField id="3862" name="Column3862" tableColumnId="3862"/>
      <queryTableField id="3863" name="Column3863" tableColumnId="3863"/>
      <queryTableField id="3864" name="Column3864" tableColumnId="3864"/>
      <queryTableField id="3865" name="Column3865" tableColumnId="3865"/>
      <queryTableField id="3866" name="Column3866" tableColumnId="3866"/>
      <queryTableField id="3867" name="Column3867" tableColumnId="3867"/>
      <queryTableField id="3868" name="Column3868" tableColumnId="3868"/>
      <queryTableField id="3869" name="Column3869" tableColumnId="3869"/>
      <queryTableField id="3870" name="Column3870" tableColumnId="3870"/>
      <queryTableField id="3871" name="Column3871" tableColumnId="3871"/>
      <queryTableField id="3872" name="Column3872" tableColumnId="3872"/>
      <queryTableField id="3873" name="Column3873" tableColumnId="3873"/>
      <queryTableField id="3874" name="Column3874" tableColumnId="3874"/>
      <queryTableField id="3875" name="Column3875" tableColumnId="3875"/>
      <queryTableField id="3876" name="Column3876" tableColumnId="3876"/>
      <queryTableField id="3877" name="Column3877" tableColumnId="3877"/>
      <queryTableField id="3878" name="Column3878" tableColumnId="3878"/>
      <queryTableField id="3879" name="Column3879" tableColumnId="3879"/>
      <queryTableField id="3880" name="Column3880" tableColumnId="3880"/>
      <queryTableField id="3881" name="Column3881" tableColumnId="3881"/>
      <queryTableField id="3882" name="Column3882" tableColumnId="3882"/>
      <queryTableField id="3883" name="Column3883" tableColumnId="3883"/>
      <queryTableField id="3884" name="Column3884" tableColumnId="3884"/>
      <queryTableField id="3885" name="Column3885" tableColumnId="3885"/>
      <queryTableField id="3886" name="Column3886" tableColumnId="3886"/>
      <queryTableField id="3887" name="Column3887" tableColumnId="3887"/>
      <queryTableField id="3888" name="Column3888" tableColumnId="3888"/>
      <queryTableField id="3889" name="Column3889" tableColumnId="3889"/>
      <queryTableField id="3890" name="Column3890" tableColumnId="3890"/>
      <queryTableField id="3891" name="Column3891" tableColumnId="3891"/>
      <queryTableField id="3892" name="Column3892" tableColumnId="3892"/>
      <queryTableField id="3893" name="Column3893" tableColumnId="3893"/>
      <queryTableField id="3894" name="Column3894" tableColumnId="3894"/>
      <queryTableField id="3895" name="Column3895" tableColumnId="3895"/>
      <queryTableField id="3896" name="Column3896" tableColumnId="3896"/>
      <queryTableField id="3897" name="Column3897" tableColumnId="3897"/>
      <queryTableField id="3898" name="Column3898" tableColumnId="3898"/>
      <queryTableField id="3899" name="Column3899" tableColumnId="3899"/>
      <queryTableField id="3900" name="Column3900" tableColumnId="3900"/>
      <queryTableField id="3901" name="Column3901" tableColumnId="3901"/>
      <queryTableField id="3902" name="Column3902" tableColumnId="3902"/>
      <queryTableField id="3903" name="Column3903" tableColumnId="3903"/>
      <queryTableField id="3904" name="Column3904" tableColumnId="3904"/>
      <queryTableField id="3905" name="Column3905" tableColumnId="3905"/>
      <queryTableField id="3906" name="Column3906" tableColumnId="3906"/>
      <queryTableField id="3907" name="Column3907" tableColumnId="3907"/>
      <queryTableField id="3908" name="Column3908" tableColumnId="3908"/>
      <queryTableField id="3909" name="Column3909" tableColumnId="3909"/>
      <queryTableField id="3910" name="Column3910" tableColumnId="3910"/>
      <queryTableField id="3911" name="Column3911" tableColumnId="3911"/>
      <queryTableField id="3912" name="Column3912" tableColumnId="3912"/>
      <queryTableField id="3913" name="Column3913" tableColumnId="3913"/>
      <queryTableField id="3914" name="Column3914" tableColumnId="3914"/>
      <queryTableField id="3915" name="Column3915" tableColumnId="3915"/>
      <queryTableField id="3916" name="Column3916" tableColumnId="3916"/>
      <queryTableField id="3917" name="Column3917" tableColumnId="3917"/>
      <queryTableField id="3918" name="Column3918" tableColumnId="3918"/>
      <queryTableField id="3919" name="Column3919" tableColumnId="3919"/>
      <queryTableField id="3920" name="Column3920" tableColumnId="3920"/>
      <queryTableField id="3921" name="Column3921" tableColumnId="3921"/>
      <queryTableField id="3922" name="Column3922" tableColumnId="3922"/>
      <queryTableField id="3923" name="Column3923" tableColumnId="3923"/>
      <queryTableField id="3924" name="Column3924" tableColumnId="3924"/>
      <queryTableField id="3925" name="Column3925" tableColumnId="3925"/>
      <queryTableField id="3926" name="Column3926" tableColumnId="3926"/>
      <queryTableField id="3927" name="Column3927" tableColumnId="3927"/>
      <queryTableField id="3928" name="Column3928" tableColumnId="3928"/>
      <queryTableField id="3929" name="Column3929" tableColumnId="3929"/>
      <queryTableField id="3930" name="Column3930" tableColumnId="3930"/>
      <queryTableField id="3931" name="Column3931" tableColumnId="3931"/>
      <queryTableField id="3932" name="Column3932" tableColumnId="3932"/>
      <queryTableField id="3933" name="Column3933" tableColumnId="3933"/>
      <queryTableField id="3934" name="Column3934" tableColumnId="3934"/>
      <queryTableField id="3935" name="Column3935" tableColumnId="3935"/>
      <queryTableField id="3936" name="Column3936" tableColumnId="3936"/>
      <queryTableField id="3937" name="Column3937" tableColumnId="3937"/>
      <queryTableField id="3938" name="Column3938" tableColumnId="3938"/>
      <queryTableField id="3939" name="Column3939" tableColumnId="3939"/>
      <queryTableField id="3940" name="Column3940" tableColumnId="3940"/>
      <queryTableField id="3941" name="Column3941" tableColumnId="3941"/>
      <queryTableField id="3942" name="Column3942" tableColumnId="3942"/>
      <queryTableField id="3943" name="Column3943" tableColumnId="3943"/>
      <queryTableField id="3944" name="Column3944" tableColumnId="3944"/>
      <queryTableField id="3945" name="Column3945" tableColumnId="3945"/>
      <queryTableField id="3946" name="Column3946" tableColumnId="3946"/>
      <queryTableField id="3947" name="Column3947" tableColumnId="3947"/>
      <queryTableField id="3948" name="Column3948" tableColumnId="3948"/>
      <queryTableField id="3949" name="Column3949" tableColumnId="3949"/>
      <queryTableField id="3950" name="Column3950" tableColumnId="3950"/>
      <queryTableField id="3951" name="Column3951" tableColumnId="3951"/>
      <queryTableField id="3952" name="Column3952" tableColumnId="3952"/>
      <queryTableField id="3953" name="Column3953" tableColumnId="3953"/>
      <queryTableField id="3954" name="Column3954" tableColumnId="3954"/>
      <queryTableField id="3955" name="Column3955" tableColumnId="3955"/>
      <queryTableField id="3956" name="Column3956" tableColumnId="3956"/>
      <queryTableField id="3957" name="Column3957" tableColumnId="3957"/>
      <queryTableField id="3958" name="Column3958" tableColumnId="3958"/>
      <queryTableField id="3959" name="Column3959" tableColumnId="3959"/>
      <queryTableField id="3960" name="Column3960" tableColumnId="3960"/>
      <queryTableField id="3961" name="Column3961" tableColumnId="3961"/>
      <queryTableField id="3962" name="Column3962" tableColumnId="3962"/>
      <queryTableField id="3963" name="Column3963" tableColumnId="3963"/>
      <queryTableField id="3964" name="Column3964" tableColumnId="3964"/>
      <queryTableField id="3965" name="Column3965" tableColumnId="3965"/>
      <queryTableField id="3966" name="Column3966" tableColumnId="3966"/>
      <queryTableField id="3967" name="Column3967" tableColumnId="3967"/>
      <queryTableField id="3968" name="Column3968" tableColumnId="3968"/>
      <queryTableField id="3969" name="Column3969" tableColumnId="3969"/>
      <queryTableField id="3970" name="Column3970" tableColumnId="3970"/>
      <queryTableField id="3971" name="Column3971" tableColumnId="3971"/>
      <queryTableField id="3972" name="Column3972" tableColumnId="3972"/>
      <queryTableField id="3973" name="Column3973" tableColumnId="3973"/>
      <queryTableField id="3974" name="Column3974" tableColumnId="3974"/>
      <queryTableField id="3975" name="Column3975" tableColumnId="3975"/>
      <queryTableField id="3976" name="Column3976" tableColumnId="3976"/>
      <queryTableField id="3977" name="Column3977" tableColumnId="3977"/>
      <queryTableField id="3978" name="Column3978" tableColumnId="3978"/>
      <queryTableField id="3979" name="Column3979" tableColumnId="3979"/>
      <queryTableField id="3980" name="Column3980" tableColumnId="3980"/>
      <queryTableField id="3981" name="Column3981" tableColumnId="3981"/>
      <queryTableField id="3982" name="Column3982" tableColumnId="3982"/>
      <queryTableField id="3983" name="Column3983" tableColumnId="3983"/>
      <queryTableField id="3984" name="Column3984" tableColumnId="3984"/>
      <queryTableField id="3985" name="Column3985" tableColumnId="3985"/>
      <queryTableField id="3986" name="Column3986" tableColumnId="3986"/>
      <queryTableField id="3987" name="Column3987" tableColumnId="3987"/>
      <queryTableField id="3988" name="Column3988" tableColumnId="3988"/>
      <queryTableField id="3989" name="Column3989" tableColumnId="3989"/>
      <queryTableField id="3990" name="Column3990" tableColumnId="3990"/>
      <queryTableField id="3991" name="Column3991" tableColumnId="3991"/>
      <queryTableField id="3992" name="Column3992" tableColumnId="3992"/>
      <queryTableField id="3993" name="Column3993" tableColumnId="3993"/>
      <queryTableField id="3994" name="Column3994" tableColumnId="3994"/>
      <queryTableField id="3995" name="Column3995" tableColumnId="3995"/>
      <queryTableField id="3996" name="Column3996" tableColumnId="3996"/>
      <queryTableField id="3997" name="Column3997" tableColumnId="3997"/>
      <queryTableField id="3998" name="Column3998" tableColumnId="3998"/>
      <queryTableField id="3999" name="Column3999" tableColumnId="3999"/>
      <queryTableField id="4000" name="Column4000" tableColumnId="4000"/>
      <queryTableField id="4001" name="Column4001" tableColumnId="4001"/>
      <queryTableField id="4002" name="Column4002" tableColumnId="4002"/>
      <queryTableField id="4003" name="Column4003" tableColumnId="4003"/>
      <queryTableField id="4004" name="Column4004" tableColumnId="4004"/>
      <queryTableField id="4005" name="Column4005" tableColumnId="4005"/>
      <queryTableField id="4006" name="Column4006" tableColumnId="4006"/>
      <queryTableField id="4007" name="Column4007" tableColumnId="4007"/>
      <queryTableField id="4008" name="Column4008" tableColumnId="4008"/>
      <queryTableField id="4009" name="Column4009" tableColumnId="4009"/>
      <queryTableField id="4010" name="Column4010" tableColumnId="4010"/>
      <queryTableField id="4011" name="Column4011" tableColumnId="4011"/>
      <queryTableField id="4012" name="Column4012" tableColumnId="4012"/>
      <queryTableField id="4013" name="Column4013" tableColumnId="4013"/>
      <queryTableField id="4014" name="Column4014" tableColumnId="4014"/>
      <queryTableField id="4015" name="Column4015" tableColumnId="4015"/>
      <queryTableField id="4016" name="Column4016" tableColumnId="4016"/>
      <queryTableField id="4017" name="Column4017" tableColumnId="4017"/>
      <queryTableField id="4018" name="Column4018" tableColumnId="4018"/>
      <queryTableField id="4019" name="Column4019" tableColumnId="4019"/>
      <queryTableField id="4020" name="Column4020" tableColumnId="4020"/>
      <queryTableField id="4021" name="Column4021" tableColumnId="4021"/>
      <queryTableField id="4022" name="Column4022" tableColumnId="4022"/>
      <queryTableField id="4023" name="Column4023" tableColumnId="4023"/>
      <queryTableField id="4024" name="Column4024" tableColumnId="4024"/>
      <queryTableField id="4025" name="Column4025" tableColumnId="4025"/>
      <queryTableField id="4026" name="Column4026" tableColumnId="4026"/>
      <queryTableField id="4027" name="Column4027" tableColumnId="4027"/>
      <queryTableField id="4028" name="Column4028" tableColumnId="4028"/>
      <queryTableField id="4029" name="Column4029" tableColumnId="4029"/>
      <queryTableField id="4030" name="Column4030" tableColumnId="4030"/>
      <queryTableField id="4031" name="Column4031" tableColumnId="4031"/>
      <queryTableField id="4032" name="Column4032" tableColumnId="4032"/>
      <queryTableField id="4033" name="Column4033" tableColumnId="4033"/>
      <queryTableField id="4034" name="Column4034" tableColumnId="4034"/>
      <queryTableField id="4035" name="Column4035" tableColumnId="4035"/>
      <queryTableField id="4036" name="Column4036" tableColumnId="4036"/>
      <queryTableField id="4037" name="Column4037" tableColumnId="4037"/>
      <queryTableField id="4038" name="Column4038" tableColumnId="4038"/>
      <queryTableField id="4039" name="Column4039" tableColumnId="4039"/>
      <queryTableField id="4040" name="Column4040" tableColumnId="4040"/>
      <queryTableField id="4041" name="Column4041" tableColumnId="4041"/>
      <queryTableField id="4042" name="Column4042" tableColumnId="4042"/>
      <queryTableField id="4043" name="Column4043" tableColumnId="4043"/>
      <queryTableField id="4044" name="Column4044" tableColumnId="4044"/>
      <queryTableField id="4045" name="Column4045" tableColumnId="4045"/>
      <queryTableField id="4046" name="Column4046" tableColumnId="4046"/>
      <queryTableField id="4047" name="Column4047" tableColumnId="4047"/>
      <queryTableField id="4048" name="Column4048" tableColumnId="4048"/>
      <queryTableField id="4049" name="Column4049" tableColumnId="4049"/>
      <queryTableField id="4050" name="Column4050" tableColumnId="4050"/>
      <queryTableField id="4051" name="Column4051" tableColumnId="4051"/>
      <queryTableField id="4052" name="Column4052" tableColumnId="4052"/>
      <queryTableField id="4053" name="Column4053" tableColumnId="4053"/>
      <queryTableField id="4054" name="Column4054" tableColumnId="4054"/>
      <queryTableField id="4055" name="Column4055" tableColumnId="4055"/>
      <queryTableField id="4056" name="Column4056" tableColumnId="4056"/>
      <queryTableField id="4057" name="Column4057" tableColumnId="4057"/>
      <queryTableField id="4058" name="Column4058" tableColumnId="4058"/>
      <queryTableField id="4059" name="Column4059" tableColumnId="4059"/>
      <queryTableField id="4060" name="Column4060" tableColumnId="4060"/>
      <queryTableField id="4061" name="Column4061" tableColumnId="4061"/>
      <queryTableField id="4062" name="Column4062" tableColumnId="4062"/>
      <queryTableField id="4063" name="Column4063" tableColumnId="4063"/>
      <queryTableField id="4064" name="Column4064" tableColumnId="4064"/>
      <queryTableField id="4065" name="Column4065" tableColumnId="4065"/>
      <queryTableField id="4066" name="Column4066" tableColumnId="4066"/>
      <queryTableField id="4067" name="Column4067" tableColumnId="4067"/>
      <queryTableField id="4068" name="Column4068" tableColumnId="4068"/>
      <queryTableField id="4069" name="Column4069" tableColumnId="4069"/>
      <queryTableField id="4070" name="Column4070" tableColumnId="4070"/>
      <queryTableField id="4071" name="Column4071" tableColumnId="4071"/>
      <queryTableField id="4072" name="Column4072" tableColumnId="4072"/>
      <queryTableField id="4073" name="Column4073" tableColumnId="4073"/>
      <queryTableField id="4074" name="Column4074" tableColumnId="4074"/>
      <queryTableField id="4075" name="Column4075" tableColumnId="4075"/>
      <queryTableField id="4076" name="Column4076" tableColumnId="4076"/>
      <queryTableField id="4077" name="Column4077" tableColumnId="4077"/>
      <queryTableField id="4078" name="Column4078" tableColumnId="4078"/>
      <queryTableField id="4079" name="Column4079" tableColumnId="4079"/>
      <queryTableField id="4080" name="Column4080" tableColumnId="4080"/>
      <queryTableField id="4081" name="Column4081" tableColumnId="4081"/>
      <queryTableField id="4082" name="Column4082" tableColumnId="4082"/>
      <queryTableField id="4083" name="Column4083" tableColumnId="4083"/>
      <queryTableField id="4084" name="Column4084" tableColumnId="4084"/>
      <queryTableField id="4085" name="Column4085" tableColumnId="4085"/>
      <queryTableField id="4086" name="Column4086" tableColumnId="4086"/>
      <queryTableField id="4087" name="Column4087" tableColumnId="4087"/>
      <queryTableField id="4088" name="Column4088" tableColumnId="4088"/>
      <queryTableField id="4089" name="Column4089" tableColumnId="4089"/>
      <queryTableField id="4090" name="Column4090" tableColumnId="4090"/>
      <queryTableField id="4091" name="Column4091" tableColumnId="4091"/>
      <queryTableField id="4092" name="Column4092" tableColumnId="4092"/>
      <queryTableField id="4093" name="Column4093" tableColumnId="4093"/>
      <queryTableField id="4094" name="Column4094" tableColumnId="4094"/>
      <queryTableField id="4095" name="Column4095" tableColumnId="4095"/>
      <queryTableField id="4096" name="Column4096" tableColumnId="4096"/>
      <queryTableField id="4097" name="Column4097" tableColumnId="4097"/>
      <queryTableField id="4098" name="Column4098" tableColumnId="4098"/>
      <queryTableField id="4099" name="Column4099" tableColumnId="4099"/>
      <queryTableField id="4100" name="Column4100" tableColumnId="4100"/>
      <queryTableField id="4101" name="Column4101" tableColumnId="4101"/>
      <queryTableField id="4102" name="Column4102" tableColumnId="4102"/>
      <queryTableField id="4103" name="Column4103" tableColumnId="4103"/>
      <queryTableField id="4104" name="Column4104" tableColumnId="4104"/>
      <queryTableField id="4105" name="Column4105" tableColumnId="4105"/>
      <queryTableField id="4106" name="Column4106" tableColumnId="4106"/>
      <queryTableField id="4107" name="Column4107" tableColumnId="4107"/>
      <queryTableField id="4108" name="Column4108" tableColumnId="4108"/>
      <queryTableField id="4109" name="Column4109" tableColumnId="4109"/>
      <queryTableField id="4110" name="Column4110" tableColumnId="4110"/>
      <queryTableField id="4111" name="Column4111" tableColumnId="4111"/>
      <queryTableField id="4112" name="Column4112" tableColumnId="4112"/>
      <queryTableField id="4113" name="Column4113" tableColumnId="4113"/>
      <queryTableField id="4114" name="Column4114" tableColumnId="4114"/>
      <queryTableField id="4115" name="Column4115" tableColumnId="4115"/>
      <queryTableField id="4116" name="Column4116" tableColumnId="4116"/>
      <queryTableField id="4117" name="Column4117" tableColumnId="4117"/>
      <queryTableField id="4118" name="Column4118" tableColumnId="4118"/>
      <queryTableField id="4119" name="Column4119" tableColumnId="4119"/>
      <queryTableField id="4120" name="Column4120" tableColumnId="4120"/>
      <queryTableField id="4121" name="Column4121" tableColumnId="4121"/>
      <queryTableField id="4122" name="Column4122" tableColumnId="4122"/>
      <queryTableField id="4123" name="Column4123" tableColumnId="4123"/>
      <queryTableField id="4124" name="Column4124" tableColumnId="4124"/>
      <queryTableField id="4125" name="Column4125" tableColumnId="4125"/>
      <queryTableField id="4126" name="Column4126" tableColumnId="4126"/>
      <queryTableField id="4127" name="Column4127" tableColumnId="4127"/>
      <queryTableField id="4128" name="Column4128" tableColumnId="4128"/>
      <queryTableField id="4129" name="Column4129" tableColumnId="4129"/>
      <queryTableField id="4130" name="Column4130" tableColumnId="4130"/>
      <queryTableField id="4131" name="Column4131" tableColumnId="4131"/>
      <queryTableField id="4132" name="Column4132" tableColumnId="4132"/>
      <queryTableField id="4133" name="Column4133" tableColumnId="4133"/>
      <queryTableField id="4134" name="Column4134" tableColumnId="4134"/>
      <queryTableField id="4135" name="Column4135" tableColumnId="4135"/>
      <queryTableField id="4136" name="Column4136" tableColumnId="4136"/>
      <queryTableField id="4137" name="Column4137" tableColumnId="4137"/>
      <queryTableField id="4138" name="Column4138" tableColumnId="4138"/>
      <queryTableField id="4139" name="Column4139" tableColumnId="4139"/>
      <queryTableField id="4140" name="Column4140" tableColumnId="4140"/>
      <queryTableField id="4141" name="Column4141" tableColumnId="4141"/>
      <queryTableField id="4142" name="Column4142" tableColumnId="4142"/>
      <queryTableField id="4143" name="Column4143" tableColumnId="4143"/>
      <queryTableField id="4144" name="Column4144" tableColumnId="4144"/>
      <queryTableField id="4145" name="Column4145" tableColumnId="4145"/>
      <queryTableField id="4146" name="Column4146" tableColumnId="4146"/>
      <queryTableField id="4147" name="Column4147" tableColumnId="4147"/>
      <queryTableField id="4148" name="Column4148" tableColumnId="4148"/>
      <queryTableField id="4149" name="Column4149" tableColumnId="4149"/>
      <queryTableField id="4150" name="Column4150" tableColumnId="4150"/>
      <queryTableField id="4151" name="Column4151" tableColumnId="4151"/>
      <queryTableField id="4152" name="Column4152" tableColumnId="4152"/>
      <queryTableField id="4153" name="Column4153" tableColumnId="4153"/>
      <queryTableField id="4154" name="Column4154" tableColumnId="4154"/>
      <queryTableField id="4155" name="Column4155" tableColumnId="4155"/>
      <queryTableField id="4156" name="Column4156" tableColumnId="4156"/>
      <queryTableField id="4157" name="Column4157" tableColumnId="4157"/>
      <queryTableField id="4158" name="Column4158" tableColumnId="4158"/>
      <queryTableField id="4159" name="Column4159" tableColumnId="4159"/>
      <queryTableField id="4160" name="Column4160" tableColumnId="4160"/>
      <queryTableField id="4161" name="Column4161" tableColumnId="4161"/>
      <queryTableField id="4162" name="Column4162" tableColumnId="4162"/>
      <queryTableField id="4163" name="Column4163" tableColumnId="4163"/>
      <queryTableField id="4164" name="Column4164" tableColumnId="4164"/>
      <queryTableField id="4165" name="Column4165" tableColumnId="4165"/>
      <queryTableField id="4166" name="Column4166" tableColumnId="4166"/>
      <queryTableField id="4167" name="Column4167" tableColumnId="4167"/>
      <queryTableField id="4168" name="Column4168" tableColumnId="4168"/>
      <queryTableField id="4169" name="Column4169" tableColumnId="4169"/>
      <queryTableField id="4170" name="Column4170" tableColumnId="4170"/>
      <queryTableField id="4171" name="Column4171" tableColumnId="4171"/>
      <queryTableField id="4172" name="Column4172" tableColumnId="4172"/>
      <queryTableField id="4173" name="Column4173" tableColumnId="4173"/>
      <queryTableField id="4174" name="Column4174" tableColumnId="4174"/>
      <queryTableField id="4175" name="Column4175" tableColumnId="4175"/>
      <queryTableField id="4176" name="Column4176" tableColumnId="4176"/>
      <queryTableField id="4177" name="Column4177" tableColumnId="4177"/>
      <queryTableField id="4178" name="Column4178" tableColumnId="4178"/>
      <queryTableField id="4179" name="Column4179" tableColumnId="4179"/>
      <queryTableField id="4180" name="Column4180" tableColumnId="4180"/>
      <queryTableField id="4181" name="Column4181" tableColumnId="4181"/>
      <queryTableField id="4182" name="Column4182" tableColumnId="4182"/>
      <queryTableField id="4183" name="Column4183" tableColumnId="4183"/>
      <queryTableField id="4184" name="Column4184" tableColumnId="4184"/>
      <queryTableField id="4185" name="Column4185" tableColumnId="4185"/>
      <queryTableField id="4186" name="Column4186" tableColumnId="4186"/>
      <queryTableField id="4187" name="Column4187" tableColumnId="4187"/>
      <queryTableField id="4188" name="Column4188" tableColumnId="4188"/>
      <queryTableField id="4189" name="Column4189" tableColumnId="4189"/>
      <queryTableField id="4190" name="Column4190" tableColumnId="4190"/>
      <queryTableField id="4191" name="Column4191" tableColumnId="4191"/>
      <queryTableField id="4192" name="Column4192" tableColumnId="4192"/>
      <queryTableField id="4193" name="Column4193" tableColumnId="4193"/>
      <queryTableField id="4194" name="Column4194" tableColumnId="4194"/>
      <queryTableField id="4195" name="Column4195" tableColumnId="4195"/>
      <queryTableField id="4196" name="Column4196" tableColumnId="4196"/>
      <queryTableField id="4197" name="Column4197" tableColumnId="4197"/>
      <queryTableField id="4198" name="Column4198" tableColumnId="4198"/>
      <queryTableField id="4199" name="Column4199" tableColumnId="4199"/>
      <queryTableField id="4200" name="Column4200" tableColumnId="4200"/>
      <queryTableField id="4201" name="Column4201" tableColumnId="4201"/>
      <queryTableField id="4202" name="Column4202" tableColumnId="4202"/>
      <queryTableField id="4203" name="Column4203" tableColumnId="4203"/>
      <queryTableField id="4204" name="Column4204" tableColumnId="4204"/>
      <queryTableField id="4205" name="Column4205" tableColumnId="4205"/>
      <queryTableField id="4206" name="Column4206" tableColumnId="4206"/>
      <queryTableField id="4207" name="Column4207" tableColumnId="4207"/>
      <queryTableField id="4208" name="Column4208" tableColumnId="4208"/>
      <queryTableField id="4209" name="Column4209" tableColumnId="4209"/>
      <queryTableField id="4210" name="Column4210" tableColumnId="4210"/>
      <queryTableField id="4211" name="Column4211" tableColumnId="4211"/>
      <queryTableField id="4212" name="Column4212" tableColumnId="4212"/>
      <queryTableField id="4213" name="Column4213" tableColumnId="4213"/>
      <queryTableField id="4214" name="Column4214" tableColumnId="4214"/>
      <queryTableField id="4215" name="Column4215" tableColumnId="4215"/>
      <queryTableField id="4216" name="Column4216" tableColumnId="4216"/>
      <queryTableField id="4217" name="Column4217" tableColumnId="4217"/>
      <queryTableField id="4218" name="Column4218" tableColumnId="4218"/>
      <queryTableField id="4219" name="Column4219" tableColumnId="4219"/>
      <queryTableField id="4220" name="Column4220" tableColumnId="4220"/>
      <queryTableField id="4221" name="Column4221" tableColumnId="4221"/>
      <queryTableField id="4222" name="Column4222" tableColumnId="4222"/>
      <queryTableField id="4223" name="Column4223" tableColumnId="4223"/>
      <queryTableField id="4224" name="Column4224" tableColumnId="4224"/>
      <queryTableField id="4225" name="Column4225" tableColumnId="4225"/>
      <queryTableField id="4226" name="Column4226" tableColumnId="4226"/>
      <queryTableField id="4227" name="Column4227" tableColumnId="4227"/>
      <queryTableField id="4228" name="Column4228" tableColumnId="4228"/>
      <queryTableField id="4229" name="Column4229" tableColumnId="4229"/>
      <queryTableField id="4230" name="Column4230" tableColumnId="4230"/>
      <queryTableField id="4231" name="Column4231" tableColumnId="4231"/>
      <queryTableField id="4232" name="Column4232" tableColumnId="4232"/>
      <queryTableField id="4233" name="Column4233" tableColumnId="4233"/>
      <queryTableField id="4234" name="Column4234" tableColumnId="4234"/>
      <queryTableField id="4235" name="Column4235" tableColumnId="4235"/>
      <queryTableField id="4236" name="Column4236" tableColumnId="4236"/>
      <queryTableField id="4237" name="Column4237" tableColumnId="4237"/>
      <queryTableField id="4238" name="Column4238" tableColumnId="4238"/>
      <queryTableField id="4239" name="Column4239" tableColumnId="4239"/>
      <queryTableField id="4240" name="Column4240" tableColumnId="4240"/>
      <queryTableField id="4241" name="Column4241" tableColumnId="4241"/>
      <queryTableField id="4242" name="Column4242" tableColumnId="4242"/>
      <queryTableField id="4243" name="Column4243" tableColumnId="4243"/>
      <queryTableField id="4244" name="Column4244" tableColumnId="4244"/>
      <queryTableField id="4245" name="Column4245" tableColumnId="4245"/>
      <queryTableField id="4246" name="Column4246" tableColumnId="4246"/>
      <queryTableField id="4247" name="Column4247" tableColumnId="4247"/>
      <queryTableField id="4248" name="Column4248" tableColumnId="4248"/>
      <queryTableField id="4249" name="Column4249" tableColumnId="4249"/>
      <queryTableField id="4250" name="Column4250" tableColumnId="4250"/>
      <queryTableField id="4251" name="Column4251" tableColumnId="4251"/>
      <queryTableField id="4252" name="Column4252" tableColumnId="4252"/>
      <queryTableField id="4253" name="Column4253" tableColumnId="4253"/>
      <queryTableField id="4254" name="Column4254" tableColumnId="4254"/>
      <queryTableField id="4255" name="Column4255" tableColumnId="4255"/>
      <queryTableField id="4256" name="Column4256" tableColumnId="4256"/>
      <queryTableField id="4257" name="Column4257" tableColumnId="4257"/>
      <queryTableField id="4258" name="Column4258" tableColumnId="4258"/>
      <queryTableField id="4259" name="Column4259" tableColumnId="4259"/>
      <queryTableField id="4260" name="Column4260" tableColumnId="4260"/>
      <queryTableField id="4261" name="Column4261" tableColumnId="4261"/>
      <queryTableField id="4262" name="Column4262" tableColumnId="4262"/>
      <queryTableField id="4263" name="Column4263" tableColumnId="4263"/>
      <queryTableField id="4264" name="Column4264" tableColumnId="4264"/>
      <queryTableField id="4265" name="Column4265" tableColumnId="4265"/>
      <queryTableField id="4266" name="Column4266" tableColumnId="4266"/>
      <queryTableField id="4267" name="Column4267" tableColumnId="4267"/>
      <queryTableField id="4268" name="Column4268" tableColumnId="4268"/>
      <queryTableField id="4269" name="Column4269" tableColumnId="4269"/>
      <queryTableField id="4270" name="Column4270" tableColumnId="4270"/>
      <queryTableField id="4271" name="Column4271" tableColumnId="4271"/>
      <queryTableField id="4272" name="Column4272" tableColumnId="4272"/>
      <queryTableField id="4273" name="Column4273" tableColumnId="4273"/>
      <queryTableField id="4274" name="Column4274" tableColumnId="4274"/>
      <queryTableField id="4275" name="Column4275" tableColumnId="4275"/>
      <queryTableField id="4276" name="Column4276" tableColumnId="4276"/>
      <queryTableField id="4277" name="Column4277" tableColumnId="4277"/>
      <queryTableField id="4278" name="Column4278" tableColumnId="4278"/>
      <queryTableField id="4279" name="Column4279" tableColumnId="4279"/>
      <queryTableField id="4280" name="Column4280" tableColumnId="4280"/>
      <queryTableField id="4281" name="Column4281" tableColumnId="4281"/>
      <queryTableField id="4282" name="Column4282" tableColumnId="4282"/>
      <queryTableField id="4283" name="Column4283" tableColumnId="4283"/>
      <queryTableField id="4284" name="Column4284" tableColumnId="4284"/>
      <queryTableField id="4285" name="Column4285" tableColumnId="4285"/>
      <queryTableField id="4286" name="Column4286" tableColumnId="4286"/>
      <queryTableField id="4287" name="Column4287" tableColumnId="4287"/>
      <queryTableField id="4288" name="Column4288" tableColumnId="4288"/>
      <queryTableField id="4289" name="Column4289" tableColumnId="4289"/>
      <queryTableField id="4290" name="Column4290" tableColumnId="4290"/>
      <queryTableField id="4291" name="Column4291" tableColumnId="4291"/>
      <queryTableField id="4292" name="Column4292" tableColumnId="4292"/>
      <queryTableField id="4293" name="Column4293" tableColumnId="4293"/>
      <queryTableField id="4294" name="Column4294" tableColumnId="4294"/>
      <queryTableField id="4295" name="Column4295" tableColumnId="4295"/>
      <queryTableField id="4296" name="Column4296" tableColumnId="4296"/>
      <queryTableField id="4297" name="Column4297" tableColumnId="4297"/>
      <queryTableField id="4298" name="Column4298" tableColumnId="4298"/>
      <queryTableField id="4299" name="Column4299" tableColumnId="4299"/>
      <queryTableField id="4300" name="Column4300" tableColumnId="4300"/>
      <queryTableField id="4301" name="Column4301" tableColumnId="4301"/>
      <queryTableField id="4302" name="Column4302" tableColumnId="4302"/>
      <queryTableField id="4303" name="Column4303" tableColumnId="4303"/>
      <queryTableField id="4304" name="Column4304" tableColumnId="4304"/>
      <queryTableField id="4305" name="Column4305" tableColumnId="4305"/>
      <queryTableField id="4306" name="Column4306" tableColumnId="4306"/>
      <queryTableField id="4307" name="Column4307" tableColumnId="4307"/>
      <queryTableField id="4308" name="Column4308" tableColumnId="4308"/>
      <queryTableField id="4309" name="Column4309" tableColumnId="4309"/>
      <queryTableField id="4310" name="Column4310" tableColumnId="4310"/>
      <queryTableField id="4311" name="Column4311" tableColumnId="4311"/>
      <queryTableField id="4312" name="Column4312" tableColumnId="4312"/>
      <queryTableField id="4313" name="Column4313" tableColumnId="4313"/>
      <queryTableField id="4314" name="Column4314" tableColumnId="4314"/>
      <queryTableField id="4315" name="Column4315" tableColumnId="4315"/>
      <queryTableField id="4316" name="Column4316" tableColumnId="4316"/>
      <queryTableField id="4317" name="Column4317" tableColumnId="4317"/>
      <queryTableField id="4318" name="Column4318" tableColumnId="4318"/>
      <queryTableField id="4319" name="Column4319" tableColumnId="4319"/>
      <queryTableField id="4320" name="Column4320" tableColumnId="4320"/>
      <queryTableField id="4321" name="Column4321" tableColumnId="4321"/>
      <queryTableField id="4322" name="Column4322" tableColumnId="4322"/>
      <queryTableField id="4323" name="Column4323" tableColumnId="4323"/>
      <queryTableField id="4324" name="Column4324" tableColumnId="4324"/>
      <queryTableField id="4325" name="Column4325" tableColumnId="4325"/>
      <queryTableField id="4326" name="Column4326" tableColumnId="4326"/>
      <queryTableField id="4327" name="Column4327" tableColumnId="4327"/>
      <queryTableField id="4328" name="Column4328" tableColumnId="4328"/>
      <queryTableField id="4329" name="Column4329" tableColumnId="4329"/>
      <queryTableField id="4330" name="Column4330" tableColumnId="4330"/>
      <queryTableField id="4331" name="Column4331" tableColumnId="4331"/>
      <queryTableField id="4332" name="Column4332" tableColumnId="4332"/>
      <queryTableField id="4333" name="Column4333" tableColumnId="4333"/>
      <queryTableField id="4334" name="Column4334" tableColumnId="4334"/>
      <queryTableField id="4335" name="Column4335" tableColumnId="4335"/>
      <queryTableField id="4336" name="Column4336" tableColumnId="4336"/>
      <queryTableField id="4337" name="Column4337" tableColumnId="4337"/>
      <queryTableField id="4338" name="Column4338" tableColumnId="4338"/>
      <queryTableField id="4339" name="Column4339" tableColumnId="4339"/>
      <queryTableField id="4340" name="Column4340" tableColumnId="4340"/>
      <queryTableField id="4341" name="Column4341" tableColumnId="4341"/>
      <queryTableField id="4342" name="Column4342" tableColumnId="4342"/>
      <queryTableField id="4343" name="Column4343" tableColumnId="4343"/>
      <queryTableField id="4344" name="Column4344" tableColumnId="4344"/>
      <queryTableField id="4345" name="Column4345" tableColumnId="4345"/>
      <queryTableField id="4346" name="Column4346" tableColumnId="4346"/>
      <queryTableField id="4347" name="Column4347" tableColumnId="4347"/>
      <queryTableField id="4348" name="Column4348" tableColumnId="4348"/>
      <queryTableField id="4349" name="Column4349" tableColumnId="4349"/>
      <queryTableField id="4350" name="Column4350" tableColumnId="4350"/>
      <queryTableField id="4351" name="Column4351" tableColumnId="4351"/>
      <queryTableField id="4352" name="Column4352" tableColumnId="4352"/>
      <queryTableField id="4353" name="Column4353" tableColumnId="4353"/>
      <queryTableField id="4354" name="Column4354" tableColumnId="4354"/>
      <queryTableField id="4355" name="Column4355" tableColumnId="4355"/>
      <queryTableField id="4356" name="Column4356" tableColumnId="4356"/>
      <queryTableField id="4357" name="Column4357" tableColumnId="4357"/>
      <queryTableField id="4358" name="Column4358" tableColumnId="4358"/>
      <queryTableField id="4359" name="Column4359" tableColumnId="4359"/>
      <queryTableField id="4360" name="Column4360" tableColumnId="4360"/>
      <queryTableField id="4361" name="Column4361" tableColumnId="4361"/>
      <queryTableField id="4362" name="Column4362" tableColumnId="4362"/>
      <queryTableField id="4363" name="Column4363" tableColumnId="4363"/>
      <queryTableField id="4364" name="Column4364" tableColumnId="4364"/>
      <queryTableField id="4365" name="Column4365" tableColumnId="4365"/>
      <queryTableField id="4366" name="Column4366" tableColumnId="4366"/>
      <queryTableField id="4367" name="Column4367" tableColumnId="4367"/>
      <queryTableField id="4368" name="Column4368" tableColumnId="4368"/>
      <queryTableField id="4369" name="Column4369" tableColumnId="4369"/>
      <queryTableField id="4370" name="Column4370" tableColumnId="4370"/>
      <queryTableField id="4371" name="Column4371" tableColumnId="4371"/>
      <queryTableField id="4372" name="Column4372" tableColumnId="4372"/>
      <queryTableField id="4373" name="Column4373" tableColumnId="4373"/>
      <queryTableField id="4374" name="Column4374" tableColumnId="4374"/>
      <queryTableField id="4375" name="Column4375" tableColumnId="4375"/>
      <queryTableField id="4376" name="Column4376" tableColumnId="4376"/>
      <queryTableField id="4377" name="Column4377" tableColumnId="4377"/>
      <queryTableField id="4378" name="Column4378" tableColumnId="4378"/>
      <queryTableField id="4379" name="Column4379" tableColumnId="4379"/>
      <queryTableField id="4380" name="Column4380" tableColumnId="4380"/>
      <queryTableField id="4381" name="Column4381" tableColumnId="4381"/>
      <queryTableField id="4382" name="Column4382" tableColumnId="4382"/>
      <queryTableField id="4383" name="Column4383" tableColumnId="4383"/>
      <queryTableField id="4384" name="Column4384" tableColumnId="4384"/>
      <queryTableField id="4385" name="Column4385" tableColumnId="4385"/>
      <queryTableField id="4386" name="Column4386" tableColumnId="4386"/>
      <queryTableField id="4387" name="Column4387" tableColumnId="4387"/>
      <queryTableField id="4388" name="Column4388" tableColumnId="4388"/>
      <queryTableField id="4389" name="Column4389" tableColumnId="4389"/>
      <queryTableField id="4390" name="Column4390" tableColumnId="4390"/>
      <queryTableField id="4391" name="Column4391" tableColumnId="4391"/>
      <queryTableField id="4392" name="Column4392" tableColumnId="4392"/>
      <queryTableField id="4393" name="Column4393" tableColumnId="4393"/>
      <queryTableField id="4394" name="Column4394" tableColumnId="4394"/>
      <queryTableField id="4395" name="Column4395" tableColumnId="4395"/>
      <queryTableField id="4396" name="Column4396" tableColumnId="4396"/>
      <queryTableField id="4397" name="Column4397" tableColumnId="4397"/>
      <queryTableField id="4398" name="Column4398" tableColumnId="4398"/>
      <queryTableField id="4399" name="Column4399" tableColumnId="4399"/>
      <queryTableField id="4400" name="Column4400" tableColumnId="4400"/>
      <queryTableField id="4401" name="Column4401" tableColumnId="4401"/>
      <queryTableField id="4402" name="Column4402" tableColumnId="4402"/>
      <queryTableField id="4403" name="Column4403" tableColumnId="4403"/>
      <queryTableField id="4404" name="Column4404" tableColumnId="4404"/>
      <queryTableField id="4405" name="Column4405" tableColumnId="4405"/>
      <queryTableField id="4406" name="Column4406" tableColumnId="4406"/>
      <queryTableField id="4407" name="Column4407" tableColumnId="4407"/>
      <queryTableField id="4408" name="Column4408" tableColumnId="4408"/>
      <queryTableField id="4409" name="Column4409" tableColumnId="4409"/>
      <queryTableField id="4410" name="Column4410" tableColumnId="4410"/>
      <queryTableField id="4411" name="Column4411" tableColumnId="4411"/>
      <queryTableField id="4412" name="Column4412" tableColumnId="4412"/>
      <queryTableField id="4413" name="Column4413" tableColumnId="4413"/>
      <queryTableField id="4414" name="Column4414" tableColumnId="4414"/>
      <queryTableField id="4415" name="Column4415" tableColumnId="4415"/>
      <queryTableField id="4416" name="Column4416" tableColumnId="4416"/>
      <queryTableField id="4417" name="Column4417" tableColumnId="4417"/>
      <queryTableField id="4418" name="Column4418" tableColumnId="4418"/>
      <queryTableField id="4419" name="Column4419" tableColumnId="4419"/>
      <queryTableField id="4420" name="Column4420" tableColumnId="4420"/>
      <queryTableField id="4421" name="Column4421" tableColumnId="4421"/>
      <queryTableField id="4422" name="Column4422" tableColumnId="4422"/>
      <queryTableField id="4423" name="Column4423" tableColumnId="4423"/>
      <queryTableField id="4424" name="Column4424" tableColumnId="4424"/>
      <queryTableField id="4425" name="Column4425" tableColumnId="4425"/>
      <queryTableField id="4426" name="Column4426" tableColumnId="4426"/>
      <queryTableField id="4427" name="Column4427" tableColumnId="4427"/>
      <queryTableField id="4428" name="Column4428" tableColumnId="4428"/>
      <queryTableField id="4429" name="Column4429" tableColumnId="4429"/>
      <queryTableField id="4430" name="Column4430" tableColumnId="4430"/>
      <queryTableField id="4431" name="Column4431" tableColumnId="4431"/>
      <queryTableField id="4432" name="Column4432" tableColumnId="4432"/>
      <queryTableField id="4433" name="Column4433" tableColumnId="4433"/>
      <queryTableField id="4434" name="Column4434" tableColumnId="4434"/>
      <queryTableField id="4435" name="Column4435" tableColumnId="4435"/>
      <queryTableField id="4436" name="Column4436" tableColumnId="4436"/>
      <queryTableField id="4437" name="Column4437" tableColumnId="4437"/>
      <queryTableField id="4438" name="Column4438" tableColumnId="4438"/>
      <queryTableField id="4439" name="Column4439" tableColumnId="4439"/>
      <queryTableField id="4440" name="Column4440" tableColumnId="4440"/>
      <queryTableField id="4441" name="Column4441" tableColumnId="4441"/>
      <queryTableField id="4442" name="Column4442" tableColumnId="4442"/>
      <queryTableField id="4443" name="Column4443" tableColumnId="4443"/>
      <queryTableField id="4444" name="Column4444" tableColumnId="4444"/>
      <queryTableField id="4445" name="Column4445" tableColumnId="4445"/>
      <queryTableField id="4446" name="Column4446" tableColumnId="4446"/>
      <queryTableField id="4447" name="Column4447" tableColumnId="4447"/>
      <queryTableField id="4448" name="Column4448" tableColumnId="4448"/>
      <queryTableField id="4449" name="Column4449" tableColumnId="4449"/>
      <queryTableField id="4450" name="Column4450" tableColumnId="4450"/>
      <queryTableField id="4451" name="Column4451" tableColumnId="4451"/>
      <queryTableField id="4452" name="Column4452" tableColumnId="4452"/>
      <queryTableField id="4453" name="Column4453" tableColumnId="4453"/>
      <queryTableField id="4454" name="Column4454" tableColumnId="4454"/>
      <queryTableField id="4455" name="Column4455" tableColumnId="4455"/>
      <queryTableField id="4456" name="Column4456" tableColumnId="4456"/>
      <queryTableField id="4457" name="Column4457" tableColumnId="4457"/>
      <queryTableField id="4458" name="Column4458" tableColumnId="4458"/>
      <queryTableField id="4459" name="Column4459" tableColumnId="4459"/>
      <queryTableField id="4460" name="Column4460" tableColumnId="4460"/>
      <queryTableField id="4461" name="Column4461" tableColumnId="4461"/>
      <queryTableField id="4462" name="Column4462" tableColumnId="4462"/>
      <queryTableField id="4463" name="Column4463" tableColumnId="4463"/>
      <queryTableField id="4464" name="Column4464" tableColumnId="4464"/>
      <queryTableField id="4465" name="Column4465" tableColumnId="4465"/>
      <queryTableField id="4466" name="Column4466" tableColumnId="4466"/>
      <queryTableField id="4467" name="Column4467" tableColumnId="4467"/>
      <queryTableField id="4468" name="Column4468" tableColumnId="4468"/>
      <queryTableField id="4469" name="Column4469" tableColumnId="4469"/>
      <queryTableField id="4470" name="Column4470" tableColumnId="4470"/>
      <queryTableField id="4471" name="Column4471" tableColumnId="4471"/>
      <queryTableField id="4472" name="Column4472" tableColumnId="4472"/>
      <queryTableField id="4473" name="Column4473" tableColumnId="4473"/>
      <queryTableField id="4474" name="Column4474" tableColumnId="4474"/>
      <queryTableField id="4475" name="Column4475" tableColumnId="4475"/>
      <queryTableField id="4476" name="Column4476" tableColumnId="4476"/>
      <queryTableField id="4477" name="Column4477" tableColumnId="4477"/>
      <queryTableField id="4478" name="Column4478" tableColumnId="4478"/>
      <queryTableField id="4479" name="Column4479" tableColumnId="4479"/>
      <queryTableField id="4480" name="Column4480" tableColumnId="4480"/>
      <queryTableField id="4481" name="Column4481" tableColumnId="4481"/>
      <queryTableField id="4482" name="Column4482" tableColumnId="4482"/>
      <queryTableField id="4483" name="Column4483" tableColumnId="4483"/>
      <queryTableField id="4484" name="Column4484" tableColumnId="4484"/>
      <queryTableField id="4485" name="Column4485" tableColumnId="4485"/>
      <queryTableField id="4486" name="Column4486" tableColumnId="4486"/>
      <queryTableField id="4487" name="Column4487" tableColumnId="4487"/>
      <queryTableField id="4488" name="Column4488" tableColumnId="4488"/>
      <queryTableField id="4489" name="Column4489" tableColumnId="4489"/>
      <queryTableField id="4490" name="Column4490" tableColumnId="4490"/>
      <queryTableField id="4491" name="Column4491" tableColumnId="4491"/>
      <queryTableField id="4492" name="Column4492" tableColumnId="4492"/>
      <queryTableField id="4493" name="Column4493" tableColumnId="4493"/>
      <queryTableField id="4494" name="Column4494" tableColumnId="4494"/>
      <queryTableField id="4495" name="Column4495" tableColumnId="4495"/>
      <queryTableField id="4496" name="Column4496" tableColumnId="4496"/>
      <queryTableField id="4497" name="Column4497" tableColumnId="4497"/>
      <queryTableField id="4498" name="Column4498" tableColumnId="4498"/>
      <queryTableField id="4499" name="Column4499" tableColumnId="4499"/>
      <queryTableField id="4500" name="Column4500" tableColumnId="4500"/>
      <queryTableField id="4501" name="Column4501" tableColumnId="4501"/>
      <queryTableField id="4502" name="Column4502" tableColumnId="4502"/>
      <queryTableField id="4503" name="Column4503" tableColumnId="4503"/>
      <queryTableField id="4504" name="Column4504" tableColumnId="4504"/>
      <queryTableField id="4505" name="Column4505" tableColumnId="4505"/>
      <queryTableField id="4506" name="Column4506" tableColumnId="4506"/>
      <queryTableField id="4507" name="Column4507" tableColumnId="4507"/>
      <queryTableField id="4508" name="Column4508" tableColumnId="4508"/>
      <queryTableField id="4509" name="Column4509" tableColumnId="4509"/>
      <queryTableField id="4510" name="Column4510" tableColumnId="4510"/>
      <queryTableField id="4511" name="Column4511" tableColumnId="4511"/>
      <queryTableField id="4512" name="Column4512" tableColumnId="4512"/>
      <queryTableField id="4513" name="Column4513" tableColumnId="4513"/>
      <queryTableField id="4514" name="Column4514" tableColumnId="4514"/>
      <queryTableField id="4515" name="Column4515" tableColumnId="4515"/>
      <queryTableField id="4516" name="Column4516" tableColumnId="4516"/>
      <queryTableField id="4517" name="Column4517" tableColumnId="4517"/>
      <queryTableField id="4518" name="Column4518" tableColumnId="4518"/>
      <queryTableField id="4519" name="Column4519" tableColumnId="4519"/>
      <queryTableField id="4520" name="Column4520" tableColumnId="4520"/>
      <queryTableField id="4521" name="Column4521" tableColumnId="4521"/>
      <queryTableField id="4522" name="Column4522" tableColumnId="4522"/>
      <queryTableField id="4523" name="Column4523" tableColumnId="4523"/>
      <queryTableField id="4524" name="Column4524" tableColumnId="4524"/>
      <queryTableField id="4525" name="Column4525" tableColumnId="4525"/>
      <queryTableField id="4526" name="Column4526" tableColumnId="4526"/>
      <queryTableField id="4527" name="Column4527" tableColumnId="4527"/>
      <queryTableField id="4528" name="Column4528" tableColumnId="4528"/>
      <queryTableField id="4529" name="Column4529" tableColumnId="4529"/>
      <queryTableField id="4530" name="Column4530" tableColumnId="4530"/>
      <queryTableField id="4531" name="Column4531" tableColumnId="4531"/>
      <queryTableField id="4532" name="Column4532" tableColumnId="4532"/>
      <queryTableField id="4533" name="Column4533" tableColumnId="4533"/>
      <queryTableField id="4534" name="Column4534" tableColumnId="4534"/>
      <queryTableField id="4535" name="Column4535" tableColumnId="4535"/>
      <queryTableField id="4536" name="Column4536" tableColumnId="4536"/>
      <queryTableField id="4537" name="Column4537" tableColumnId="4537"/>
      <queryTableField id="4538" name="Column4538" tableColumnId="4538"/>
      <queryTableField id="4539" name="Column4539" tableColumnId="4539"/>
      <queryTableField id="4540" name="Column4540" tableColumnId="4540"/>
      <queryTableField id="4541" name="Column4541" tableColumnId="4541"/>
      <queryTableField id="4542" name="Column4542" tableColumnId="4542"/>
      <queryTableField id="4543" name="Column4543" tableColumnId="4543"/>
      <queryTableField id="4544" name="Column4544" tableColumnId="4544"/>
      <queryTableField id="4545" name="Column4545" tableColumnId="4545"/>
      <queryTableField id="4546" name="Column4546" tableColumnId="4546"/>
      <queryTableField id="4547" name="Column4547" tableColumnId="4547"/>
      <queryTableField id="4548" name="Column4548" tableColumnId="4548"/>
      <queryTableField id="4549" name="Column4549" tableColumnId="4549"/>
      <queryTableField id="4550" name="Column4550" tableColumnId="4550"/>
      <queryTableField id="4551" name="Column4551" tableColumnId="4551"/>
      <queryTableField id="4552" name="Column4552" tableColumnId="4552"/>
      <queryTableField id="4553" name="Column4553" tableColumnId="4553"/>
      <queryTableField id="4554" name="Column4554" tableColumnId="4554"/>
      <queryTableField id="4555" name="Column4555" tableColumnId="4555"/>
      <queryTableField id="4556" name="Column4556" tableColumnId="4556"/>
      <queryTableField id="4557" name="Column4557" tableColumnId="4557"/>
      <queryTableField id="4558" name="Column4558" tableColumnId="4558"/>
      <queryTableField id="4559" name="Column4559" tableColumnId="4559"/>
      <queryTableField id="4560" name="Column4560" tableColumnId="4560"/>
      <queryTableField id="4561" name="Column4561" tableColumnId="4561"/>
      <queryTableField id="4562" name="Column4562" tableColumnId="4562"/>
      <queryTableField id="4563" name="Column4563" tableColumnId="4563"/>
      <queryTableField id="4564" name="Column4564" tableColumnId="4564"/>
      <queryTableField id="4565" name="Column4565" tableColumnId="4565"/>
      <queryTableField id="4566" name="Column4566" tableColumnId="4566"/>
      <queryTableField id="4567" name="Column4567" tableColumnId="4567"/>
      <queryTableField id="4568" name="Column4568" tableColumnId="4568"/>
      <queryTableField id="4569" name="Column4569" tableColumnId="4569"/>
      <queryTableField id="4570" name="Column4570" tableColumnId="4570"/>
      <queryTableField id="4571" name="Column4571" tableColumnId="4571"/>
      <queryTableField id="4572" name="Column4572" tableColumnId="4572"/>
      <queryTableField id="4573" name="Column4573" tableColumnId="4573"/>
      <queryTableField id="4574" name="Column4574" tableColumnId="4574"/>
      <queryTableField id="4575" name="Column4575" tableColumnId="4575"/>
      <queryTableField id="4576" name="Column4576" tableColumnId="4576"/>
      <queryTableField id="4577" name="Column4577" tableColumnId="4577"/>
      <queryTableField id="4578" name="Column4578" tableColumnId="4578"/>
      <queryTableField id="4579" name="Column4579" tableColumnId="4579"/>
      <queryTableField id="4580" name="Column4580" tableColumnId="4580"/>
      <queryTableField id="4581" name="Column4581" tableColumnId="4581"/>
      <queryTableField id="4582" name="Column4582" tableColumnId="4582"/>
      <queryTableField id="4583" name="Column4583" tableColumnId="4583"/>
      <queryTableField id="4584" name="Column4584" tableColumnId="4584"/>
      <queryTableField id="4585" name="Column4585" tableColumnId="4585"/>
      <queryTableField id="4586" name="Column4586" tableColumnId="4586"/>
      <queryTableField id="4587" name="Column4587" tableColumnId="4587"/>
      <queryTableField id="4588" name="Column4588" tableColumnId="4588"/>
      <queryTableField id="4589" name="Column4589" tableColumnId="4589"/>
      <queryTableField id="4590" name="Column4590" tableColumnId="4590"/>
      <queryTableField id="4591" name="Column4591" tableColumnId="4591"/>
      <queryTableField id="4592" name="Column4592" tableColumnId="4592"/>
      <queryTableField id="4593" name="Column4593" tableColumnId="4593"/>
      <queryTableField id="4594" name="Column4594" tableColumnId="4594"/>
      <queryTableField id="4595" name="Column4595" tableColumnId="4595"/>
      <queryTableField id="4596" name="Column4596" tableColumnId="4596"/>
      <queryTableField id="4597" name="Column4597" tableColumnId="4597"/>
      <queryTableField id="4598" name="Column4598" tableColumnId="4598"/>
      <queryTableField id="4599" name="Column4599" tableColumnId="4599"/>
      <queryTableField id="4600" name="Column4600" tableColumnId="4600"/>
      <queryTableField id="4601" name="Column4601" tableColumnId="4601"/>
      <queryTableField id="4602" name="Column4602" tableColumnId="4602"/>
      <queryTableField id="4603" name="Column4603" tableColumnId="4603"/>
      <queryTableField id="4604" name="Column4604" tableColumnId="4604"/>
      <queryTableField id="4605" name="Column4605" tableColumnId="4605"/>
      <queryTableField id="4606" name="Column4606" tableColumnId="4606"/>
      <queryTableField id="4607" name="Column4607" tableColumnId="4607"/>
      <queryTableField id="4608" name="Column4608" tableColumnId="4608"/>
      <queryTableField id="4609" name="Column4609" tableColumnId="4609"/>
      <queryTableField id="4610" name="Column4610" tableColumnId="4610"/>
      <queryTableField id="4611" name="Column4611" tableColumnId="4611"/>
      <queryTableField id="4612" name="Column4612" tableColumnId="4612"/>
      <queryTableField id="4613" name="Column4613" tableColumnId="4613"/>
      <queryTableField id="4614" name="Column4614" tableColumnId="4614"/>
      <queryTableField id="4615" name="Column4615" tableColumnId="4615"/>
      <queryTableField id="4616" name="Column4616" tableColumnId="4616"/>
      <queryTableField id="4617" name="Column4617" tableColumnId="4617"/>
      <queryTableField id="4618" name="Column4618" tableColumnId="4618"/>
      <queryTableField id="4619" name="Column4619" tableColumnId="4619"/>
      <queryTableField id="4620" name="Column4620" tableColumnId="4620"/>
      <queryTableField id="4621" name="Column4621" tableColumnId="4621"/>
      <queryTableField id="4622" name="Column4622" tableColumnId="4622"/>
      <queryTableField id="4623" name="Column4623" tableColumnId="4623"/>
      <queryTableField id="4624" name="Column4624" tableColumnId="4624"/>
      <queryTableField id="4625" name="Column4625" tableColumnId="4625"/>
      <queryTableField id="4626" name="Column4626" tableColumnId="4626"/>
      <queryTableField id="4627" name="Column4627" tableColumnId="4627"/>
      <queryTableField id="4628" name="Column4628" tableColumnId="4628"/>
      <queryTableField id="4629" name="Column4629" tableColumnId="4629"/>
      <queryTableField id="4630" name="Column4630" tableColumnId="4630"/>
      <queryTableField id="4631" name="Column4631" tableColumnId="4631"/>
      <queryTableField id="4632" name="Column4632" tableColumnId="4632"/>
      <queryTableField id="4633" name="Column4633" tableColumnId="4633"/>
      <queryTableField id="4634" name="Column4634" tableColumnId="4634"/>
      <queryTableField id="4635" name="Column4635" tableColumnId="4635"/>
      <queryTableField id="4636" name="Column4636" tableColumnId="4636"/>
      <queryTableField id="4637" name="Column4637" tableColumnId="4637"/>
      <queryTableField id="4638" name="Column4638" tableColumnId="4638"/>
      <queryTableField id="4639" name="Column4639" tableColumnId="4639"/>
      <queryTableField id="4640" name="Column4640" tableColumnId="4640"/>
      <queryTableField id="4641" name="Column4641" tableColumnId="4641"/>
      <queryTableField id="4642" name="Column4642" tableColumnId="4642"/>
      <queryTableField id="4643" name="Column4643" tableColumnId="4643"/>
      <queryTableField id="4644" name="Column4644" tableColumnId="4644"/>
      <queryTableField id="4645" name="Column4645" tableColumnId="4645"/>
      <queryTableField id="4646" name="Column4646" tableColumnId="4646"/>
      <queryTableField id="4647" name="Column4647" tableColumnId="4647"/>
      <queryTableField id="4648" name="Column4648" tableColumnId="4648"/>
      <queryTableField id="4649" name="Column4649" tableColumnId="4649"/>
      <queryTableField id="4650" name="Column4650" tableColumnId="4650"/>
      <queryTableField id="4651" name="Column4651" tableColumnId="4651"/>
      <queryTableField id="4652" name="Column4652" tableColumnId="4652"/>
      <queryTableField id="4653" name="Column4653" tableColumnId="4653"/>
      <queryTableField id="4654" name="Column4654" tableColumnId="4654"/>
      <queryTableField id="4655" name="Column4655" tableColumnId="4655"/>
      <queryTableField id="4656" name="Column4656" tableColumnId="4656"/>
      <queryTableField id="4657" name="Column4657" tableColumnId="4657"/>
      <queryTableField id="4658" name="Column4658" tableColumnId="4658"/>
      <queryTableField id="4659" name="Column4659" tableColumnId="4659"/>
      <queryTableField id="4660" name="Column4660" tableColumnId="4660"/>
      <queryTableField id="4661" name="Column4661" tableColumnId="4661"/>
      <queryTableField id="4662" name="Column4662" tableColumnId="4662"/>
      <queryTableField id="4663" name="Column4663" tableColumnId="4663"/>
      <queryTableField id="4664" name="Column4664" tableColumnId="4664"/>
      <queryTableField id="4665" name="Column4665" tableColumnId="4665"/>
      <queryTableField id="4666" name="Column4666" tableColumnId="4666"/>
      <queryTableField id="4667" name="Column4667" tableColumnId="4667"/>
      <queryTableField id="4668" name="Column4668" tableColumnId="4668"/>
      <queryTableField id="4669" name="Column4669" tableColumnId="4669"/>
      <queryTableField id="4670" name="Column4670" tableColumnId="4670"/>
      <queryTableField id="4671" name="Column4671" tableColumnId="4671"/>
      <queryTableField id="4672" name="Column4672" tableColumnId="4672"/>
      <queryTableField id="4673" name="Column4673" tableColumnId="4673"/>
      <queryTableField id="4674" name="Column4674" tableColumnId="4674"/>
      <queryTableField id="4675" name="Column4675" tableColumnId="4675"/>
      <queryTableField id="4676" name="Column4676" tableColumnId="4676"/>
      <queryTableField id="4677" name="Column4677" tableColumnId="4677"/>
      <queryTableField id="4678" name="Column4678" tableColumnId="4678"/>
      <queryTableField id="4679" name="Column4679" tableColumnId="4679"/>
      <queryTableField id="4680" name="Column4680" tableColumnId="4680"/>
      <queryTableField id="4681" name="Column4681" tableColumnId="4681"/>
      <queryTableField id="4682" name="Column4682" tableColumnId="4682"/>
      <queryTableField id="4683" name="Column4683" tableColumnId="4683"/>
      <queryTableField id="4684" name="Column4684" tableColumnId="4684"/>
      <queryTableField id="4685" name="Column4685" tableColumnId="4685"/>
      <queryTableField id="4686" name="Column4686" tableColumnId="4686"/>
      <queryTableField id="4687" name="Column4687" tableColumnId="4687"/>
      <queryTableField id="4688" name="Column4688" tableColumnId="4688"/>
      <queryTableField id="4689" name="Column4689" tableColumnId="4689"/>
      <queryTableField id="4690" name="Column4690" tableColumnId="4690"/>
      <queryTableField id="4691" name="Column4691" tableColumnId="4691"/>
      <queryTableField id="4692" name="Column4692" tableColumnId="4692"/>
      <queryTableField id="4693" name="Column4693" tableColumnId="4693"/>
      <queryTableField id="4694" name="Column4694" tableColumnId="4694"/>
      <queryTableField id="4695" name="Column4695" tableColumnId="4695"/>
      <queryTableField id="4696" name="Column4696" tableColumnId="4696"/>
      <queryTableField id="4697" name="Column4697" tableColumnId="4697"/>
      <queryTableField id="4698" name="Column4698" tableColumnId="4698"/>
      <queryTableField id="4699" name="Column4699" tableColumnId="4699"/>
      <queryTableField id="4700" name="Column4700" tableColumnId="4700"/>
      <queryTableField id="4701" name="Column4701" tableColumnId="4701"/>
      <queryTableField id="4702" name="Column4702" tableColumnId="4702"/>
      <queryTableField id="4703" name="Column4703" tableColumnId="4703"/>
      <queryTableField id="4704" name="Column4704" tableColumnId="4704"/>
      <queryTableField id="4705" name="Column4705" tableColumnId="4705"/>
      <queryTableField id="4706" name="Column4706" tableColumnId="4706"/>
      <queryTableField id="4707" name="Column4707" tableColumnId="4707"/>
      <queryTableField id="4708" name="Column4708" tableColumnId="4708"/>
      <queryTableField id="4709" name="Column4709" tableColumnId="4709"/>
      <queryTableField id="4710" name="Column4710" tableColumnId="4710"/>
      <queryTableField id="4711" name="Column4711" tableColumnId="4711"/>
      <queryTableField id="4712" name="Column4712" tableColumnId="4712"/>
      <queryTableField id="4713" name="Column4713" tableColumnId="4713"/>
      <queryTableField id="4714" name="Column4714" tableColumnId="4714"/>
      <queryTableField id="4715" name="Column4715" tableColumnId="4715"/>
      <queryTableField id="4716" name="Column4716" tableColumnId="4716"/>
      <queryTableField id="4717" name="Column4717" tableColumnId="4717"/>
      <queryTableField id="4718" name="Column4718" tableColumnId="4718"/>
      <queryTableField id="4719" name="Column4719" tableColumnId="4719"/>
      <queryTableField id="4720" name="Column4720" tableColumnId="4720"/>
      <queryTableField id="4721" name="Column4721" tableColumnId="4721"/>
      <queryTableField id="4722" name="Column4722" tableColumnId="4722"/>
      <queryTableField id="4723" name="Column4723" tableColumnId="4723"/>
      <queryTableField id="4724" name="Column4724" tableColumnId="4724"/>
      <queryTableField id="4725" name="Column4725" tableColumnId="4725"/>
      <queryTableField id="4726" name="Column4726" tableColumnId="4726"/>
      <queryTableField id="4727" name="Column4727" tableColumnId="4727"/>
      <queryTableField id="4728" name="Column4728" tableColumnId="4728"/>
      <queryTableField id="4729" name="Column4729" tableColumnId="4729"/>
      <queryTableField id="4730" name="Column4730" tableColumnId="4730"/>
      <queryTableField id="4731" name="Column4731" tableColumnId="4731"/>
      <queryTableField id="4732" name="Column4732" tableColumnId="4732"/>
      <queryTableField id="4733" name="Column4733" tableColumnId="4733"/>
      <queryTableField id="4734" name="Column4734" tableColumnId="4734"/>
      <queryTableField id="4735" name="Column4735" tableColumnId="4735"/>
      <queryTableField id="4736" name="Column4736" tableColumnId="4736"/>
      <queryTableField id="4737" name="Column4737" tableColumnId="4737"/>
      <queryTableField id="4738" name="Column4738" tableColumnId="4738"/>
      <queryTableField id="4739" name="Column4739" tableColumnId="4739"/>
      <queryTableField id="4740" name="Column4740" tableColumnId="4740"/>
      <queryTableField id="4741" name="Column4741" tableColumnId="4741"/>
      <queryTableField id="4742" name="Column4742" tableColumnId="4742"/>
      <queryTableField id="4743" name="Column4743" tableColumnId="4743"/>
      <queryTableField id="4744" name="Column4744" tableColumnId="4744"/>
      <queryTableField id="4745" name="Column4745" tableColumnId="4745"/>
      <queryTableField id="4746" name="Column4746" tableColumnId="4746"/>
      <queryTableField id="4747" name="Column4747" tableColumnId="4747"/>
      <queryTableField id="4748" name="Column4748" tableColumnId="4748"/>
      <queryTableField id="4749" name="Column4749" tableColumnId="4749"/>
      <queryTableField id="4750" name="Column4750" tableColumnId="4750"/>
      <queryTableField id="4751" name="Column4751" tableColumnId="4751"/>
      <queryTableField id="4752" name="Column4752" tableColumnId="4752"/>
      <queryTableField id="4753" name="Column4753" tableColumnId="4753"/>
      <queryTableField id="4754" name="Column4754" tableColumnId="4754"/>
      <queryTableField id="4755" name="Column4755" tableColumnId="4755"/>
      <queryTableField id="4756" name="Column4756" tableColumnId="4756"/>
      <queryTableField id="4757" name="Column4757" tableColumnId="4757"/>
      <queryTableField id="4758" name="Column4758" tableColumnId="4758"/>
      <queryTableField id="4759" name="Column4759" tableColumnId="4759"/>
      <queryTableField id="4760" name="Column4760" tableColumnId="4760"/>
      <queryTableField id="4761" name="Column4761" tableColumnId="4761"/>
      <queryTableField id="4762" name="Column4762" tableColumnId="4762"/>
      <queryTableField id="4763" name="Column4763" tableColumnId="4763"/>
      <queryTableField id="4764" name="Column4764" tableColumnId="4764"/>
      <queryTableField id="4765" name="Column4765" tableColumnId="4765"/>
      <queryTableField id="4766" name="Column4766" tableColumnId="4766"/>
      <queryTableField id="4767" name="Column4767" tableColumnId="4767"/>
      <queryTableField id="4768" name="Column4768" tableColumnId="4768"/>
      <queryTableField id="4769" name="Column4769" tableColumnId="4769"/>
      <queryTableField id="4770" name="Column4770" tableColumnId="4770"/>
      <queryTableField id="4771" name="Column4771" tableColumnId="4771"/>
      <queryTableField id="4772" name="Column4772" tableColumnId="4772"/>
      <queryTableField id="4773" name="Column4773" tableColumnId="4773"/>
      <queryTableField id="4774" name="Column4774" tableColumnId="4774"/>
      <queryTableField id="4775" name="Column4775" tableColumnId="4775"/>
      <queryTableField id="4776" name="Column4776" tableColumnId="4776"/>
      <queryTableField id="4777" name="Column4777" tableColumnId="4777"/>
      <queryTableField id="4778" name="Column4778" tableColumnId="4778"/>
      <queryTableField id="4779" name="Column4779" tableColumnId="4779"/>
      <queryTableField id="4780" name="Column4780" tableColumnId="4780"/>
      <queryTableField id="4781" name="Column4781" tableColumnId="4781"/>
      <queryTableField id="4782" name="Column4782" tableColumnId="4782"/>
      <queryTableField id="4783" name="Column4783" tableColumnId="4783"/>
      <queryTableField id="4784" name="Column4784" tableColumnId="4784"/>
      <queryTableField id="4785" name="Column4785" tableColumnId="4785"/>
      <queryTableField id="4786" name="Column4786" tableColumnId="4786"/>
      <queryTableField id="4787" name="Column4787" tableColumnId="4787"/>
      <queryTableField id="4788" name="Column4788" tableColumnId="4788"/>
      <queryTableField id="4789" name="Column4789" tableColumnId="4789"/>
      <queryTableField id="4790" name="Column4790" tableColumnId="4790"/>
      <queryTableField id="4791" name="Column4791" tableColumnId="4791"/>
      <queryTableField id="4792" name="Column4792" tableColumnId="4792"/>
      <queryTableField id="4793" name="Column4793" tableColumnId="4793"/>
      <queryTableField id="4794" name="Column4794" tableColumnId="4794"/>
      <queryTableField id="4795" name="Column4795" tableColumnId="4795"/>
      <queryTableField id="4796" name="Column4796" tableColumnId="4796"/>
      <queryTableField id="4797" name="Column4797" tableColumnId="4797"/>
      <queryTableField id="4798" name="Column4798" tableColumnId="4798"/>
      <queryTableField id="4799" name="Column4799" tableColumnId="4799"/>
      <queryTableField id="4800" name="Column4800" tableColumnId="4800"/>
      <queryTableField id="4801" name="Column4801" tableColumnId="4801"/>
      <queryTableField id="4802" name="Column4802" tableColumnId="4802"/>
      <queryTableField id="4803" name="Column4803" tableColumnId="4803"/>
      <queryTableField id="4804" name="Column4804" tableColumnId="4804"/>
      <queryTableField id="4805" name="Column4805" tableColumnId="4805"/>
      <queryTableField id="4806" name="Column4806" tableColumnId="4806"/>
      <queryTableField id="4807" name="Column4807" tableColumnId="4807"/>
      <queryTableField id="4808" name="Column4808" tableColumnId="4808"/>
      <queryTableField id="4809" name="Column4809" tableColumnId="4809"/>
      <queryTableField id="4810" name="Column4810" tableColumnId="4810"/>
      <queryTableField id="4811" name="Column4811" tableColumnId="4811"/>
      <queryTableField id="4812" name="Column4812" tableColumnId="4812"/>
      <queryTableField id="4813" name="Column4813" tableColumnId="4813"/>
      <queryTableField id="4814" name="Column4814" tableColumnId="4814"/>
      <queryTableField id="4815" name="Column4815" tableColumnId="4815"/>
      <queryTableField id="4816" name="Column4816" tableColumnId="4816"/>
      <queryTableField id="4817" name="Column4817" tableColumnId="4817"/>
      <queryTableField id="4818" name="Column4818" tableColumnId="4818"/>
      <queryTableField id="4819" name="Column4819" tableColumnId="4819"/>
      <queryTableField id="4820" name="Column4820" tableColumnId="4820"/>
      <queryTableField id="4821" name="Column4821" tableColumnId="4821"/>
      <queryTableField id="4822" name="Column4822" tableColumnId="4822"/>
      <queryTableField id="4823" name="Column4823" tableColumnId="4823"/>
      <queryTableField id="4824" name="Column4824" tableColumnId="4824"/>
      <queryTableField id="4825" name="Column4825" tableColumnId="4825"/>
      <queryTableField id="4826" name="Column4826" tableColumnId="4826"/>
      <queryTableField id="4827" name="Column4827" tableColumnId="4827"/>
      <queryTableField id="4828" name="Column4828" tableColumnId="4828"/>
      <queryTableField id="4829" name="Column4829" tableColumnId="4829"/>
      <queryTableField id="4830" name="Column4830" tableColumnId="4830"/>
      <queryTableField id="4831" name="Column4831" tableColumnId="4831"/>
      <queryTableField id="4832" name="Column4832" tableColumnId="4832"/>
      <queryTableField id="4833" name="Column4833" tableColumnId="4833"/>
      <queryTableField id="4834" name="Column4834" tableColumnId="4834"/>
      <queryTableField id="4835" name="Column4835" tableColumnId="4835"/>
      <queryTableField id="4836" name="Column4836" tableColumnId="4836"/>
      <queryTableField id="4837" name="Column4837" tableColumnId="4837"/>
      <queryTableField id="4838" name="Column4838" tableColumnId="4838"/>
      <queryTableField id="4839" name="Column4839" tableColumnId="4839"/>
      <queryTableField id="4840" name="Column4840" tableColumnId="4840"/>
      <queryTableField id="4841" name="Column4841" tableColumnId="4841"/>
      <queryTableField id="4842" name="Column4842" tableColumnId="4842"/>
      <queryTableField id="4843" name="Column4843" tableColumnId="4843"/>
      <queryTableField id="4844" name="Column4844" tableColumnId="4844"/>
      <queryTableField id="4845" name="Column4845" tableColumnId="4845"/>
      <queryTableField id="4846" name="Column4846" tableColumnId="4846"/>
      <queryTableField id="4847" name="Column4847" tableColumnId="4847"/>
      <queryTableField id="4848" name="Column4848" tableColumnId="4848"/>
      <queryTableField id="4849" name="Column4849" tableColumnId="4849"/>
      <queryTableField id="4850" name="Column4850" tableColumnId="4850"/>
      <queryTableField id="4851" name="Column4851" tableColumnId="4851"/>
      <queryTableField id="4852" name="Column4852" tableColumnId="4852"/>
      <queryTableField id="4853" name="Column4853" tableColumnId="4853"/>
      <queryTableField id="4854" name="Column4854" tableColumnId="4854"/>
      <queryTableField id="4855" name="Column4855" tableColumnId="4855"/>
      <queryTableField id="4856" name="Column4856" tableColumnId="4856"/>
      <queryTableField id="4857" name="Column4857" tableColumnId="4857"/>
      <queryTableField id="4858" name="Column4858" tableColumnId="4858"/>
      <queryTableField id="4859" name="Column4859" tableColumnId="4859"/>
      <queryTableField id="4860" name="Column4860" tableColumnId="4860"/>
      <queryTableField id="4861" name="Column4861" tableColumnId="4861"/>
      <queryTableField id="4862" name="Column4862" tableColumnId="4862"/>
      <queryTableField id="4863" name="Column4863" tableColumnId="4863"/>
      <queryTableField id="4864" name="Column4864" tableColumnId="4864"/>
      <queryTableField id="4865" name="Column4865" tableColumnId="4865"/>
      <queryTableField id="4866" name="Column4866" tableColumnId="4866"/>
      <queryTableField id="4867" name="Column4867" tableColumnId="4867"/>
      <queryTableField id="4868" name="Column4868" tableColumnId="4868"/>
      <queryTableField id="4869" name="Column4869" tableColumnId="4869"/>
      <queryTableField id="4870" name="Column4870" tableColumnId="4870"/>
      <queryTableField id="4871" name="Column4871" tableColumnId="4871"/>
      <queryTableField id="4872" name="Column4872" tableColumnId="4872"/>
      <queryTableField id="4873" name="Column4873" tableColumnId="4873"/>
      <queryTableField id="4874" name="Column4874" tableColumnId="4874"/>
      <queryTableField id="4875" name="Column4875" tableColumnId="4875"/>
      <queryTableField id="4876" name="Column4876" tableColumnId="4876"/>
      <queryTableField id="4877" name="Column4877" tableColumnId="4877"/>
      <queryTableField id="4878" name="Column4878" tableColumnId="4878"/>
      <queryTableField id="4879" name="Column4879" tableColumnId="4879"/>
      <queryTableField id="4880" name="Column4880" tableColumnId="4880"/>
      <queryTableField id="4881" name="Column4881" tableColumnId="4881"/>
      <queryTableField id="4882" name="Column4882" tableColumnId="4882"/>
      <queryTableField id="4883" name="Column4883" tableColumnId="4883"/>
      <queryTableField id="4884" name="Column4884" tableColumnId="4884"/>
      <queryTableField id="4885" name="Column4885" tableColumnId="4885"/>
      <queryTableField id="4886" name="Column4886" tableColumnId="4886"/>
      <queryTableField id="4887" name="Column4887" tableColumnId="4887"/>
      <queryTableField id="4888" name="Column4888" tableColumnId="4888"/>
      <queryTableField id="4889" name="Column4889" tableColumnId="4889"/>
      <queryTableField id="4890" name="Column4890" tableColumnId="4890"/>
      <queryTableField id="4891" name="Column4891" tableColumnId="4891"/>
      <queryTableField id="4892" name="Column4892" tableColumnId="4892"/>
      <queryTableField id="4893" name="Column4893" tableColumnId="4893"/>
      <queryTableField id="4894" name="Column4894" tableColumnId="4894"/>
      <queryTableField id="4895" name="Column4895" tableColumnId="4895"/>
      <queryTableField id="4896" name="Column4896" tableColumnId="4896"/>
      <queryTableField id="4897" name="Column4897" tableColumnId="4897"/>
      <queryTableField id="4898" name="Column4898" tableColumnId="4898"/>
      <queryTableField id="4899" name="Column4899" tableColumnId="4899"/>
      <queryTableField id="4900" name="Column4900" tableColumnId="4900"/>
      <queryTableField id="4901" name="Column4901" tableColumnId="4901"/>
      <queryTableField id="4902" name="Column4902" tableColumnId="4902"/>
      <queryTableField id="4903" name="Column4903" tableColumnId="4903"/>
      <queryTableField id="4904" name="Column4904" tableColumnId="4904"/>
      <queryTableField id="4905" name="Column4905" tableColumnId="4905"/>
      <queryTableField id="4906" name="Column4906" tableColumnId="4906"/>
      <queryTableField id="4907" name="Column4907" tableColumnId="4907"/>
      <queryTableField id="4908" name="Column4908" tableColumnId="4908"/>
      <queryTableField id="4909" name="Column4909" tableColumnId="4909"/>
      <queryTableField id="4910" name="Column4910" tableColumnId="4910"/>
      <queryTableField id="4911" name="Column4911" tableColumnId="4911"/>
      <queryTableField id="4912" name="Column4912" tableColumnId="4912"/>
      <queryTableField id="4913" name="Column4913" tableColumnId="4913"/>
      <queryTableField id="4914" name="Column4914" tableColumnId="4914"/>
      <queryTableField id="4915" name="Column4915" tableColumnId="4915"/>
      <queryTableField id="4916" name="Column4916" tableColumnId="4916"/>
      <queryTableField id="4917" name="Column4917" tableColumnId="4917"/>
      <queryTableField id="4918" name="Column4918" tableColumnId="4918"/>
      <queryTableField id="4919" name="Column4919" tableColumnId="4919"/>
      <queryTableField id="4920" name="Column4920" tableColumnId="4920"/>
      <queryTableField id="4921" name="Column4921" tableColumnId="4921"/>
      <queryTableField id="4922" name="Column4922" tableColumnId="4922"/>
      <queryTableField id="4923" name="Column4923" tableColumnId="4923"/>
      <queryTableField id="4924" name="Column4924" tableColumnId="4924"/>
      <queryTableField id="4925" name="Column4925" tableColumnId="4925"/>
      <queryTableField id="4926" name="Column4926" tableColumnId="4926"/>
      <queryTableField id="4927" name="Column4927" tableColumnId="4927"/>
      <queryTableField id="4928" name="Column4928" tableColumnId="4928"/>
      <queryTableField id="4929" name="Column4929" tableColumnId="4929"/>
      <queryTableField id="4930" name="Column4930" tableColumnId="4930"/>
      <queryTableField id="4931" name="Column4931" tableColumnId="4931"/>
      <queryTableField id="4932" name="Column4932" tableColumnId="4932"/>
      <queryTableField id="4933" name="Column4933" tableColumnId="4933"/>
      <queryTableField id="4934" name="Column4934" tableColumnId="4934"/>
      <queryTableField id="4935" name="Column4935" tableColumnId="4935"/>
      <queryTableField id="4936" name="Column4936" tableColumnId="4936"/>
      <queryTableField id="4937" name="Column4937" tableColumnId="4937"/>
      <queryTableField id="4938" name="Column4938" tableColumnId="4938"/>
      <queryTableField id="4939" name="Column4939" tableColumnId="4939"/>
      <queryTableField id="4940" name="Column4940" tableColumnId="4940"/>
      <queryTableField id="4941" name="Column4941" tableColumnId="4941"/>
      <queryTableField id="4942" name="Column4942" tableColumnId="4942"/>
      <queryTableField id="4943" name="Column4943" tableColumnId="4943"/>
      <queryTableField id="4944" name="Column4944" tableColumnId="4944"/>
      <queryTableField id="4945" name="Column4945" tableColumnId="4945"/>
      <queryTableField id="4946" name="Column4946" tableColumnId="4946"/>
      <queryTableField id="4947" name="Column4947" tableColumnId="4947"/>
      <queryTableField id="4948" name="Column4948" tableColumnId="4948"/>
      <queryTableField id="4949" name="Column4949" tableColumnId="4949"/>
      <queryTableField id="4950" name="Column4950" tableColumnId="4950"/>
      <queryTableField id="4951" name="Column4951" tableColumnId="4951"/>
      <queryTableField id="4952" name="Column4952" tableColumnId="4952"/>
      <queryTableField id="4953" name="Column4953" tableColumnId="4953"/>
      <queryTableField id="4954" name="Column4954" tableColumnId="4954"/>
      <queryTableField id="4955" name="Column4955" tableColumnId="4955"/>
      <queryTableField id="4956" name="Column4956" tableColumnId="4956"/>
      <queryTableField id="4957" name="Column4957" tableColumnId="4957"/>
      <queryTableField id="4958" name="Column4958" tableColumnId="4958"/>
      <queryTableField id="4959" name="Column4959" tableColumnId="4959"/>
      <queryTableField id="4960" name="Column4960" tableColumnId="4960"/>
      <queryTableField id="4961" name="Column4961" tableColumnId="4961"/>
      <queryTableField id="4962" name="Column4962" tableColumnId="4962"/>
      <queryTableField id="4963" name="Column4963" tableColumnId="4963"/>
      <queryTableField id="4964" name="Column4964" tableColumnId="4964"/>
      <queryTableField id="4965" name="Column4965" tableColumnId="4965"/>
      <queryTableField id="4966" name="Column4966" tableColumnId="4966"/>
      <queryTableField id="4967" name="Column4967" tableColumnId="4967"/>
      <queryTableField id="4968" name="Column4968" tableColumnId="4968"/>
      <queryTableField id="4969" name="Column4969" tableColumnId="4969"/>
      <queryTableField id="4970" name="Column4970" tableColumnId="4970"/>
      <queryTableField id="4971" name="Column4971" tableColumnId="4971"/>
      <queryTableField id="4972" name="Column4972" tableColumnId="4972"/>
      <queryTableField id="4973" name="Column4973" tableColumnId="4973"/>
      <queryTableField id="4974" name="Column4974" tableColumnId="4974"/>
      <queryTableField id="4975" name="Column4975" tableColumnId="4975"/>
      <queryTableField id="4976" name="Column4976" tableColumnId="4976"/>
      <queryTableField id="4977" name="Column4977" tableColumnId="4977"/>
      <queryTableField id="4978" name="Column4978" tableColumnId="4978"/>
      <queryTableField id="4979" name="Column4979" tableColumnId="4979"/>
      <queryTableField id="4980" name="Column4980" tableColumnId="4980"/>
      <queryTableField id="4981" name="Column4981" tableColumnId="4981"/>
      <queryTableField id="4982" name="Column4982" tableColumnId="4982"/>
      <queryTableField id="4983" name="Column4983" tableColumnId="4983"/>
      <queryTableField id="4984" name="Column4984" tableColumnId="4984"/>
      <queryTableField id="4985" name="Column4985" tableColumnId="4985"/>
      <queryTableField id="4986" name="Column4986" tableColumnId="4986"/>
      <queryTableField id="4987" name="Column4987" tableColumnId="4987"/>
      <queryTableField id="4988" name="Column4988" tableColumnId="4988"/>
      <queryTableField id="4989" name="Column4989" tableColumnId="4989"/>
      <queryTableField id="4990" name="Column4990" tableColumnId="4990"/>
      <queryTableField id="4991" name="Column4991" tableColumnId="4991"/>
      <queryTableField id="4992" name="Column4992" tableColumnId="4992"/>
      <queryTableField id="4993" name="Column4993" tableColumnId="4993"/>
      <queryTableField id="4994" name="Column4994" tableColumnId="4994"/>
      <queryTableField id="4995" name="Column4995" tableColumnId="4995"/>
      <queryTableField id="4996" name="Column4996" tableColumnId="4996"/>
      <queryTableField id="4997" name="Column4997" tableColumnId="4997"/>
      <queryTableField id="4998" name="Column4998" tableColumnId="4998"/>
      <queryTableField id="4999" name="Column4999" tableColumnId="4999"/>
      <queryTableField id="5000" name="Column5000" tableColumnId="5000"/>
      <queryTableField id="5001" name="Column5001" tableColumnId="5001"/>
      <queryTableField id="5002" name="Column5002" tableColumnId="5002"/>
      <queryTableField id="5003" name="Column5003" tableColumnId="5003"/>
      <queryTableField id="5004" name="Column5004" tableColumnId="5004"/>
      <queryTableField id="5005" name="Column5005" tableColumnId="5005"/>
      <queryTableField id="5006" name="Column5006" tableColumnId="5006"/>
      <queryTableField id="5007" name="Column5007" tableColumnId="5007"/>
      <queryTableField id="5008" name="Column5008" tableColumnId="5008"/>
      <queryTableField id="5009" name="Column5009" tableColumnId="5009"/>
      <queryTableField id="5010" name="Column5010" tableColumnId="5010"/>
      <queryTableField id="5011" name="Column5011" tableColumnId="5011"/>
      <queryTableField id="5012" name="Column5012" tableColumnId="5012"/>
      <queryTableField id="5013" name="Column5013" tableColumnId="5013"/>
      <queryTableField id="5014" name="Column5014" tableColumnId="5014"/>
      <queryTableField id="5015" name="Column5015" tableColumnId="5015"/>
      <queryTableField id="5016" name="Column5016" tableColumnId="5016"/>
      <queryTableField id="5017" name="Column5017" tableColumnId="5017"/>
      <queryTableField id="5018" name="Column5018" tableColumnId="5018"/>
      <queryTableField id="5019" name="Column5019" tableColumnId="5019"/>
      <queryTableField id="5020" name="Column5020" tableColumnId="5020"/>
      <queryTableField id="5021" name="Column5021" tableColumnId="5021"/>
      <queryTableField id="5022" name="Column5022" tableColumnId="5022"/>
      <queryTableField id="5023" name="Column5023" tableColumnId="5023"/>
      <queryTableField id="5024" name="Column5024" tableColumnId="5024"/>
      <queryTableField id="5025" name="Column5025" tableColumnId="5025"/>
      <queryTableField id="5026" name="Column5026" tableColumnId="5026"/>
      <queryTableField id="5027" name="Column5027" tableColumnId="5027"/>
      <queryTableField id="5028" name="Column5028" tableColumnId="5028"/>
      <queryTableField id="5029" name="Column5029" tableColumnId="5029"/>
      <queryTableField id="5030" name="Column5030" tableColumnId="5030"/>
      <queryTableField id="5031" name="Column5031" tableColumnId="5031"/>
      <queryTableField id="5032" name="Column5032" tableColumnId="5032"/>
      <queryTableField id="5033" name="Column5033" tableColumnId="5033"/>
      <queryTableField id="5034" name="Column5034" tableColumnId="5034"/>
      <queryTableField id="5035" name="Column5035" tableColumnId="5035"/>
      <queryTableField id="5036" name="Column5036" tableColumnId="5036"/>
      <queryTableField id="5037" name="Column5037" tableColumnId="5037"/>
      <queryTableField id="5038" name="Column5038" tableColumnId="5038"/>
      <queryTableField id="5039" name="Column5039" tableColumnId="5039"/>
      <queryTableField id="5040" name="Column5040" tableColumnId="5040"/>
      <queryTableField id="5041" name="Column5041" tableColumnId="5041"/>
      <queryTableField id="5042" name="Column5042" tableColumnId="5042"/>
      <queryTableField id="5043" name="Column5043" tableColumnId="5043"/>
      <queryTableField id="5044" name="Column5044" tableColumnId="5044"/>
      <queryTableField id="5045" name="Column5045" tableColumnId="5045"/>
      <queryTableField id="5046" name="Column5046" tableColumnId="5046"/>
      <queryTableField id="5047" name="Column5047" tableColumnId="5047"/>
      <queryTableField id="5048" name="Column5048" tableColumnId="5048"/>
      <queryTableField id="5049" name="Column5049" tableColumnId="5049"/>
      <queryTableField id="5050" name="Column5050" tableColumnId="5050"/>
      <queryTableField id="5051" name="Column5051" tableColumnId="5051"/>
      <queryTableField id="5052" name="Column5052" tableColumnId="5052"/>
      <queryTableField id="5053" name="Column5053" tableColumnId="5053"/>
      <queryTableField id="5054" name="Column5054" tableColumnId="5054"/>
      <queryTableField id="5055" name="Column5055" tableColumnId="5055"/>
      <queryTableField id="5056" name="Column5056" tableColumnId="5056"/>
      <queryTableField id="5057" name="Column5057" tableColumnId="5057"/>
      <queryTableField id="5058" name="Column5058" tableColumnId="5058"/>
      <queryTableField id="5059" name="Column5059" tableColumnId="5059"/>
      <queryTableField id="5060" name="Column5060" tableColumnId="5060"/>
      <queryTableField id="5061" name="Column5061" tableColumnId="5061"/>
      <queryTableField id="5062" name="Column5062" tableColumnId="5062"/>
      <queryTableField id="5063" name="Column5063" tableColumnId="5063"/>
      <queryTableField id="5064" name="Column5064" tableColumnId="5064"/>
      <queryTableField id="5065" name="Column5065" tableColumnId="5065"/>
      <queryTableField id="5066" name="Column5066" tableColumnId="5066"/>
      <queryTableField id="5067" name="Column5067" tableColumnId="5067"/>
      <queryTableField id="5068" name="Column5068" tableColumnId="5068"/>
      <queryTableField id="5069" name="Column5069" tableColumnId="5069"/>
      <queryTableField id="5070" name="Column5070" tableColumnId="5070"/>
      <queryTableField id="5071" name="Column5071" tableColumnId="5071"/>
      <queryTableField id="5072" name="Column5072" tableColumnId="5072"/>
      <queryTableField id="5073" name="Column5073" tableColumnId="5073"/>
      <queryTableField id="5074" name="Column5074" tableColumnId="5074"/>
      <queryTableField id="5075" name="Column5075" tableColumnId="5075"/>
      <queryTableField id="5076" name="Column5076" tableColumnId="5076"/>
      <queryTableField id="5077" name="Column5077" tableColumnId="5077"/>
      <queryTableField id="5078" name="Column5078" tableColumnId="5078"/>
      <queryTableField id="5079" name="Column5079" tableColumnId="5079"/>
      <queryTableField id="5080" name="Column5080" tableColumnId="5080"/>
      <queryTableField id="5081" name="Column5081" tableColumnId="5081"/>
      <queryTableField id="5082" name="Column5082" tableColumnId="5082"/>
      <queryTableField id="5083" name="Column5083" tableColumnId="5083"/>
      <queryTableField id="5084" name="Column5084" tableColumnId="5084"/>
      <queryTableField id="5085" name="Column5085" tableColumnId="5085"/>
      <queryTableField id="5086" name="Column5086" tableColumnId="5086"/>
      <queryTableField id="5087" name="Column5087" tableColumnId="5087"/>
      <queryTableField id="5088" name="Column5088" tableColumnId="5088"/>
      <queryTableField id="5089" name="Column5089" tableColumnId="5089"/>
      <queryTableField id="5090" name="Column5090" tableColumnId="5090"/>
      <queryTableField id="5091" name="Column5091" tableColumnId="5091"/>
      <queryTableField id="5092" name="Column5092" tableColumnId="5092"/>
      <queryTableField id="5093" name="Column5093" tableColumnId="5093"/>
      <queryTableField id="5094" name="Column5094" tableColumnId="5094"/>
      <queryTableField id="5095" name="Column5095" tableColumnId="5095"/>
      <queryTableField id="5096" name="Column5096" tableColumnId="5096"/>
      <queryTableField id="5097" name="Column5097" tableColumnId="5097"/>
      <queryTableField id="5098" name="Column5098" tableColumnId="5098"/>
      <queryTableField id="5099" name="Column5099" tableColumnId="5099"/>
      <queryTableField id="5100" name="Column5100" tableColumnId="5100"/>
      <queryTableField id="5101" name="Column5101" tableColumnId="5101"/>
      <queryTableField id="5102" name="Column5102" tableColumnId="5102"/>
      <queryTableField id="5103" name="Column5103" tableColumnId="5103"/>
      <queryTableField id="5104" name="Column5104" tableColumnId="5104"/>
      <queryTableField id="5105" name="Column5105" tableColumnId="5105"/>
      <queryTableField id="5106" name="Column5106" tableColumnId="5106"/>
      <queryTableField id="5107" name="Column5107" tableColumnId="5107"/>
      <queryTableField id="5108" name="Column5108" tableColumnId="5108"/>
      <queryTableField id="5109" name="Column5109" tableColumnId="5109"/>
      <queryTableField id="5110" name="Column5110" tableColumnId="5110"/>
      <queryTableField id="5111" name="Column5111" tableColumnId="5111"/>
      <queryTableField id="5112" name="Column5112" tableColumnId="5112"/>
      <queryTableField id="5113" name="Column5113" tableColumnId="5113"/>
      <queryTableField id="5114" name="Column5114" tableColumnId="5114"/>
      <queryTableField id="5115" name="Column5115" tableColumnId="5115"/>
      <queryTableField id="5116" name="Column5116" tableColumnId="5116"/>
      <queryTableField id="5117" name="Column5117" tableColumnId="5117"/>
      <queryTableField id="5118" name="Column5118" tableColumnId="5118"/>
      <queryTableField id="5119" name="Column5119" tableColumnId="5119"/>
      <queryTableField id="5120" name="Column5120" tableColumnId="5120"/>
      <queryTableField id="5121" name="Column5121" tableColumnId="5121"/>
      <queryTableField id="5122" name="Column5122" tableColumnId="5122"/>
      <queryTableField id="5123" name="Column5123" tableColumnId="5123"/>
      <queryTableField id="5124" name="Column5124" tableColumnId="5124"/>
      <queryTableField id="5125" name="Column5125" tableColumnId="5125"/>
      <queryTableField id="5126" name="Column5126" tableColumnId="5126"/>
      <queryTableField id="5127" name="Column5127" tableColumnId="5127"/>
      <queryTableField id="5128" name="Column5128" tableColumnId="5128"/>
      <queryTableField id="5129" name="Column5129" tableColumnId="5129"/>
      <queryTableField id="5130" name="Column5130" tableColumnId="5130"/>
      <queryTableField id="5131" name="Column5131" tableColumnId="5131"/>
      <queryTableField id="5132" name="Column5132" tableColumnId="5132"/>
      <queryTableField id="5133" name="Column5133" tableColumnId="5133"/>
      <queryTableField id="5134" name="Column5134" tableColumnId="5134"/>
      <queryTableField id="5135" name="Column5135" tableColumnId="5135"/>
      <queryTableField id="5136" name="Column5136" tableColumnId="5136"/>
      <queryTableField id="5137" name="Column5137" tableColumnId="5137"/>
      <queryTableField id="5138" name="Column5138" tableColumnId="5138"/>
      <queryTableField id="5139" name="Column5139" tableColumnId="5139"/>
      <queryTableField id="5140" name="Column5140" tableColumnId="5140"/>
      <queryTableField id="5141" name="Column5141" tableColumnId="5141"/>
      <queryTableField id="5142" name="Column5142" tableColumnId="5142"/>
      <queryTableField id="5143" name="Column5143" tableColumnId="5143"/>
      <queryTableField id="5144" name="Column5144" tableColumnId="5144"/>
      <queryTableField id="5145" name="Column5145" tableColumnId="5145"/>
      <queryTableField id="5146" name="Column5146" tableColumnId="5146"/>
      <queryTableField id="5147" name="Column5147" tableColumnId="5147"/>
      <queryTableField id="5148" name="Column5148" tableColumnId="5148"/>
      <queryTableField id="5149" name="Column5149" tableColumnId="5149"/>
      <queryTableField id="5150" name="Column5150" tableColumnId="5150"/>
      <queryTableField id="5151" name="Column5151" tableColumnId="5151"/>
      <queryTableField id="5152" name="Column5152" tableColumnId="5152"/>
      <queryTableField id="5153" name="Column5153" tableColumnId="5153"/>
      <queryTableField id="5154" name="Column5154" tableColumnId="5154"/>
      <queryTableField id="5155" name="Column5155" tableColumnId="5155"/>
      <queryTableField id="5156" name="Column5156" tableColumnId="5156"/>
      <queryTableField id="5157" name="Column5157" tableColumnId="5157"/>
      <queryTableField id="5158" name="Column5158" tableColumnId="5158"/>
      <queryTableField id="5159" name="Column5159" tableColumnId="5159"/>
      <queryTableField id="5160" name="Column5160" tableColumnId="5160"/>
      <queryTableField id="5161" name="Column5161" tableColumnId="5161"/>
      <queryTableField id="5162" name="Column5162" tableColumnId="5162"/>
      <queryTableField id="5163" name="Column5163" tableColumnId="5163"/>
      <queryTableField id="5164" name="Column5164" tableColumnId="5164"/>
      <queryTableField id="5165" name="Column5165" tableColumnId="5165"/>
      <queryTableField id="5166" name="Column5166" tableColumnId="5166"/>
      <queryTableField id="5167" name="Column5167" tableColumnId="5167"/>
      <queryTableField id="5168" name="Column5168" tableColumnId="5168"/>
      <queryTableField id="5169" name="Column5169" tableColumnId="5169"/>
      <queryTableField id="5170" name="Column5170" tableColumnId="5170"/>
      <queryTableField id="5171" name="Column5171" tableColumnId="5171"/>
      <queryTableField id="5172" name="Column5172" tableColumnId="5172"/>
      <queryTableField id="5173" name="Column5173" tableColumnId="5173"/>
      <queryTableField id="5174" name="Column5174" tableColumnId="5174"/>
      <queryTableField id="5175" name="Column5175" tableColumnId="5175"/>
      <queryTableField id="5176" name="Column5176" tableColumnId="5176"/>
      <queryTableField id="5177" name="Column5177" tableColumnId="5177"/>
      <queryTableField id="5178" name="Column5178" tableColumnId="5178"/>
      <queryTableField id="5179" name="Column5179" tableColumnId="5179"/>
      <queryTableField id="5180" name="Column5180" tableColumnId="5180"/>
      <queryTableField id="5181" name="Column5181" tableColumnId="5181"/>
      <queryTableField id="5182" name="Column5182" tableColumnId="5182"/>
      <queryTableField id="5183" name="Column5183" tableColumnId="5183"/>
      <queryTableField id="5184" name="Column5184" tableColumnId="5184"/>
      <queryTableField id="5185" name="Column5185" tableColumnId="5185"/>
      <queryTableField id="5186" name="Column5186" tableColumnId="5186"/>
      <queryTableField id="5187" name="Column5187" tableColumnId="5187"/>
      <queryTableField id="5188" name="Column5188" tableColumnId="5188"/>
      <queryTableField id="5189" name="Column5189" tableColumnId="5189"/>
      <queryTableField id="5190" name="Column5190" tableColumnId="5190"/>
      <queryTableField id="5191" name="Column5191" tableColumnId="5191"/>
      <queryTableField id="5192" name="Column5192" tableColumnId="5192"/>
      <queryTableField id="5193" name="Column5193" tableColumnId="5193"/>
      <queryTableField id="5194" name="Column5194" tableColumnId="5194"/>
      <queryTableField id="5195" name="Column5195" tableColumnId="5195"/>
      <queryTableField id="5196" name="Column5196" tableColumnId="5196"/>
      <queryTableField id="5197" name="Column5197" tableColumnId="5197"/>
      <queryTableField id="5198" name="Column5198" tableColumnId="5198"/>
      <queryTableField id="5199" name="Column5199" tableColumnId="5199"/>
      <queryTableField id="5200" name="Column5200" tableColumnId="5200"/>
      <queryTableField id="5201" name="Column5201" tableColumnId="5201"/>
      <queryTableField id="5202" name="Column5202" tableColumnId="5202"/>
      <queryTableField id="5203" name="Column5203" tableColumnId="5203"/>
      <queryTableField id="5204" name="Column5204" tableColumnId="5204"/>
      <queryTableField id="5205" name="Column5205" tableColumnId="5205"/>
      <queryTableField id="5206" name="Column5206" tableColumnId="5206"/>
      <queryTableField id="5207" name="Column5207" tableColumnId="5207"/>
      <queryTableField id="5208" name="Column5208" tableColumnId="5208"/>
      <queryTableField id="5209" name="Column5209" tableColumnId="5209"/>
      <queryTableField id="5210" name="Column5210" tableColumnId="5210"/>
      <queryTableField id="5211" name="Column5211" tableColumnId="5211"/>
      <queryTableField id="5212" name="Column5212" tableColumnId="5212"/>
      <queryTableField id="5213" name="Column5213" tableColumnId="5213"/>
      <queryTableField id="5214" name="Column5214" tableColumnId="5214"/>
      <queryTableField id="5215" name="Column5215" tableColumnId="5215"/>
      <queryTableField id="5216" name="Column5216" tableColumnId="5216"/>
      <queryTableField id="5217" name="Column5217" tableColumnId="5217"/>
      <queryTableField id="5218" name="Column5218" tableColumnId="5218"/>
      <queryTableField id="5219" name="Column5219" tableColumnId="5219"/>
      <queryTableField id="5220" name="Column5220" tableColumnId="5220"/>
      <queryTableField id="5221" name="Column5221" tableColumnId="5221"/>
      <queryTableField id="5222" name="Column5222" tableColumnId="5222"/>
      <queryTableField id="5223" name="Column5223" tableColumnId="5223"/>
      <queryTableField id="5224" name="Column5224" tableColumnId="5224"/>
      <queryTableField id="5225" name="Column5225" tableColumnId="5225"/>
      <queryTableField id="5226" name="Column5226" tableColumnId="5226"/>
      <queryTableField id="5227" name="Column5227" tableColumnId="5227"/>
      <queryTableField id="5228" name="Column5228" tableColumnId="5228"/>
      <queryTableField id="5229" name="Column5229" tableColumnId="5229"/>
      <queryTableField id="5230" name="Column5230" tableColumnId="5230"/>
      <queryTableField id="5231" name="Column5231" tableColumnId="5231"/>
      <queryTableField id="5232" name="Column5232" tableColumnId="5232"/>
      <queryTableField id="5233" name="Column5233" tableColumnId="5233"/>
      <queryTableField id="5234" name="Column5234" tableColumnId="5234"/>
      <queryTableField id="5235" name="Column5235" tableColumnId="5235"/>
      <queryTableField id="5236" name="Column5236" tableColumnId="5236"/>
      <queryTableField id="5237" name="Column5237" tableColumnId="5237"/>
      <queryTableField id="5238" name="Column5238" tableColumnId="5238"/>
      <queryTableField id="5239" name="Column5239" tableColumnId="5239"/>
      <queryTableField id="5240" name="Column5240" tableColumnId="5240"/>
      <queryTableField id="5241" name="Column5241" tableColumnId="5241"/>
      <queryTableField id="5242" name="Column5242" tableColumnId="5242"/>
      <queryTableField id="5243" name="Column5243" tableColumnId="5243"/>
      <queryTableField id="5244" name="Column5244" tableColumnId="5244"/>
      <queryTableField id="5245" name="Column5245" tableColumnId="5245"/>
      <queryTableField id="5246" name="Column5246" tableColumnId="5246"/>
      <queryTableField id="5247" name="Column5247" tableColumnId="5247"/>
      <queryTableField id="5248" name="Column5248" tableColumnId="5248"/>
      <queryTableField id="5249" name="Column5249" tableColumnId="5249"/>
      <queryTableField id="5250" name="Column5250" tableColumnId="5250"/>
      <queryTableField id="5251" name="Column5251" tableColumnId="5251"/>
      <queryTableField id="5252" name="Column5252" tableColumnId="5252"/>
      <queryTableField id="5253" name="Column5253" tableColumnId="5253"/>
      <queryTableField id="5254" name="Column5254" tableColumnId="5254"/>
      <queryTableField id="5255" name="Column5255" tableColumnId="5255"/>
      <queryTableField id="5256" name="Column5256" tableColumnId="5256"/>
      <queryTableField id="5257" name="Column5257" tableColumnId="5257"/>
      <queryTableField id="5258" name="Column5258" tableColumnId="5258"/>
      <queryTableField id="5259" name="Column5259" tableColumnId="5259"/>
      <queryTableField id="5260" name="Column5260" tableColumnId="5260"/>
      <queryTableField id="5261" name="Column5261" tableColumnId="5261"/>
      <queryTableField id="5262" name="Column5262" tableColumnId="5262"/>
      <queryTableField id="5263" name="Column5263" tableColumnId="5263"/>
      <queryTableField id="5264" name="Column5264" tableColumnId="5264"/>
      <queryTableField id="5265" name="Column5265" tableColumnId="5265"/>
      <queryTableField id="5266" name="Column5266" tableColumnId="5266"/>
      <queryTableField id="5267" name="Column5267" tableColumnId="5267"/>
      <queryTableField id="5268" name="Column5268" tableColumnId="5268"/>
      <queryTableField id="5269" name="Column5269" tableColumnId="5269"/>
      <queryTableField id="5270" name="Column5270" tableColumnId="5270"/>
      <queryTableField id="5271" name="Column5271" tableColumnId="5271"/>
      <queryTableField id="5272" name="Column5272" tableColumnId="5272"/>
      <queryTableField id="5273" name="Column5273" tableColumnId="5273"/>
      <queryTableField id="5274" name="Column5274" tableColumnId="5274"/>
      <queryTableField id="5275" name="Column5275" tableColumnId="5275"/>
      <queryTableField id="5276" name="Column5276" tableColumnId="5276"/>
      <queryTableField id="5277" name="Column5277" tableColumnId="5277"/>
      <queryTableField id="5278" name="Column5278" tableColumnId="5278"/>
      <queryTableField id="5279" name="Column5279" tableColumnId="5279"/>
      <queryTableField id="5280" name="Column5280" tableColumnId="5280"/>
      <queryTableField id="5281" name="Column5281" tableColumnId="5281"/>
      <queryTableField id="5282" name="Column5282" tableColumnId="5282"/>
      <queryTableField id="5283" name="Column5283" tableColumnId="5283"/>
      <queryTableField id="5284" name="Column5284" tableColumnId="5284"/>
      <queryTableField id="5285" name="Column5285" tableColumnId="5285"/>
      <queryTableField id="5286" name="Column5286" tableColumnId="5286"/>
      <queryTableField id="5287" name="Column5287" tableColumnId="5287"/>
      <queryTableField id="5288" name="Column5288" tableColumnId="5288"/>
      <queryTableField id="5289" name="Column5289" tableColumnId="5289"/>
      <queryTableField id="5290" name="Column5290" tableColumnId="5290"/>
      <queryTableField id="5291" name="Column5291" tableColumnId="5291"/>
      <queryTableField id="5292" name="Column5292" tableColumnId="5292"/>
      <queryTableField id="5293" name="Column5293" tableColumnId="5293"/>
      <queryTableField id="5294" name="Column5294" tableColumnId="5294"/>
      <queryTableField id="5295" name="Column5295" tableColumnId="5295"/>
      <queryTableField id="5296" name="Column5296" tableColumnId="5296"/>
      <queryTableField id="5297" name="Column5297" tableColumnId="5297"/>
      <queryTableField id="5298" name="Column5298" tableColumnId="5298"/>
      <queryTableField id="5299" name="Column5299" tableColumnId="5299"/>
      <queryTableField id="5300" name="Column5300" tableColumnId="5300"/>
      <queryTableField id="5301" name="Column5301" tableColumnId="5301"/>
      <queryTableField id="5302" name="Column5302" tableColumnId="5302"/>
      <queryTableField id="5303" name="Column5303" tableColumnId="5303"/>
      <queryTableField id="5304" name="Column5304" tableColumnId="5304"/>
      <queryTableField id="5305" name="Column5305" tableColumnId="5305"/>
      <queryTableField id="5306" name="Column5306" tableColumnId="5306"/>
      <queryTableField id="5307" name="Column5307" tableColumnId="5307"/>
      <queryTableField id="5308" name="Column5308" tableColumnId="5308"/>
      <queryTableField id="5309" name="Column5309" tableColumnId="5309"/>
      <queryTableField id="5310" name="Column5310" tableColumnId="5310"/>
      <queryTableField id="5311" name="Column5311" tableColumnId="5311"/>
      <queryTableField id="5312" name="Column5312" tableColumnId="5312"/>
      <queryTableField id="5313" name="Column5313" tableColumnId="5313"/>
      <queryTableField id="5314" name="Column5314" tableColumnId="5314"/>
      <queryTableField id="5315" name="Column5315" tableColumnId="5315"/>
      <queryTableField id="5316" name="Column5316" tableColumnId="5316"/>
      <queryTableField id="5317" name="Column5317" tableColumnId="5317"/>
      <queryTableField id="5318" name="Column5318" tableColumnId="5318"/>
      <queryTableField id="5319" name="Column5319" tableColumnId="5319"/>
      <queryTableField id="5320" name="Column5320" tableColumnId="5320"/>
      <queryTableField id="5321" name="Column5321" tableColumnId="5321"/>
      <queryTableField id="5322" name="Column5322" tableColumnId="5322"/>
      <queryTableField id="5323" name="Column5323" tableColumnId="5323"/>
      <queryTableField id="5324" name="Column5324" tableColumnId="5324"/>
      <queryTableField id="5325" name="Column5325" tableColumnId="5325"/>
      <queryTableField id="5326" name="Column5326" tableColumnId="5326"/>
      <queryTableField id="5327" name="Column5327" tableColumnId="5327"/>
      <queryTableField id="5328" name="Column5328" tableColumnId="5328"/>
      <queryTableField id="5329" name="Column5329" tableColumnId="5329"/>
      <queryTableField id="5330" name="Column5330" tableColumnId="5330"/>
      <queryTableField id="5331" name="Column5331" tableColumnId="5331"/>
      <queryTableField id="5332" name="Column5332" tableColumnId="5332"/>
      <queryTableField id="5333" name="Column5333" tableColumnId="5333"/>
      <queryTableField id="5334" name="Column5334" tableColumnId="5334"/>
      <queryTableField id="5335" name="Column5335" tableColumnId="5335"/>
      <queryTableField id="5336" name="Column5336" tableColumnId="5336"/>
      <queryTableField id="5337" name="Column5337" tableColumnId="5337"/>
      <queryTableField id="5338" name="Column5338" tableColumnId="5338"/>
      <queryTableField id="5339" name="Column5339" tableColumnId="5339"/>
      <queryTableField id="5340" name="Column5340" tableColumnId="5340"/>
      <queryTableField id="5341" name="Column5341" tableColumnId="5341"/>
      <queryTableField id="5342" name="Column5342" tableColumnId="5342"/>
      <queryTableField id="5343" name="Column5343" tableColumnId="5343"/>
      <queryTableField id="5344" name="Column5344" tableColumnId="5344"/>
      <queryTableField id="5345" name="Column5345" tableColumnId="5345"/>
      <queryTableField id="5346" name="Column5346" tableColumnId="5346"/>
      <queryTableField id="5347" name="Column5347" tableColumnId="5347"/>
      <queryTableField id="5348" name="Column5348" tableColumnId="5348"/>
      <queryTableField id="5349" name="Column5349" tableColumnId="5349"/>
      <queryTableField id="5350" name="Column5350" tableColumnId="5350"/>
      <queryTableField id="5351" name="Column5351" tableColumnId="5351"/>
      <queryTableField id="5352" name="Column5352" tableColumnId="5352"/>
      <queryTableField id="5353" name="Column5353" tableColumnId="5353"/>
      <queryTableField id="5354" name="Column5354" tableColumnId="5354"/>
      <queryTableField id="5355" name="Column5355" tableColumnId="5355"/>
      <queryTableField id="5356" name="Column5356" tableColumnId="5356"/>
      <queryTableField id="5357" name="Column5357" tableColumnId="5357"/>
      <queryTableField id="5358" name="Column5358" tableColumnId="5358"/>
      <queryTableField id="5359" name="Column5359" tableColumnId="5359"/>
      <queryTableField id="5360" name="Column5360" tableColumnId="5360"/>
      <queryTableField id="5361" name="Column5361" tableColumnId="5361"/>
      <queryTableField id="5362" name="Column5362" tableColumnId="5362"/>
      <queryTableField id="5363" name="Column5363" tableColumnId="5363"/>
      <queryTableField id="5364" name="Column5364" tableColumnId="5364"/>
      <queryTableField id="5365" name="Column5365" tableColumnId="5365"/>
      <queryTableField id="5366" name="Column5366" tableColumnId="5366"/>
      <queryTableField id="5367" name="Column5367" tableColumnId="5367"/>
      <queryTableField id="5368" name="Column5368" tableColumnId="5368"/>
      <queryTableField id="5369" name="Column5369" tableColumnId="5369"/>
      <queryTableField id="5370" name="Column5370" tableColumnId="5370"/>
      <queryTableField id="5371" name="Column5371" tableColumnId="5371"/>
      <queryTableField id="5372" name="Column5372" tableColumnId="5372"/>
      <queryTableField id="5373" name="Column5373" tableColumnId="5373"/>
      <queryTableField id="5374" name="Column5374" tableColumnId="5374"/>
      <queryTableField id="5375" name="Column5375" tableColumnId="5375"/>
      <queryTableField id="5376" name="Column5376" tableColumnId="5376"/>
      <queryTableField id="5377" name="Column5377" tableColumnId="5377"/>
      <queryTableField id="5378" name="Column5378" tableColumnId="5378"/>
      <queryTableField id="5379" name="Column5379" tableColumnId="5379"/>
      <queryTableField id="5380" name="Column5380" tableColumnId="5380"/>
      <queryTableField id="5381" name="Column5381" tableColumnId="5381"/>
      <queryTableField id="5382" name="Column5382" tableColumnId="5382"/>
      <queryTableField id="5383" name="Column5383" tableColumnId="5383"/>
      <queryTableField id="5384" name="Column5384" tableColumnId="5384"/>
      <queryTableField id="5385" name="Column5385" tableColumnId="5385"/>
      <queryTableField id="5386" name="Column5386" tableColumnId="5386"/>
      <queryTableField id="5387" name="Column5387" tableColumnId="5387"/>
      <queryTableField id="5388" name="Column5388" tableColumnId="5388"/>
      <queryTableField id="5389" name="Column5389" tableColumnId="5389"/>
      <queryTableField id="5390" name="Column5390" tableColumnId="5390"/>
      <queryTableField id="5391" name="Column5391" tableColumnId="5391"/>
      <queryTableField id="5392" name="Column5392" tableColumnId="5392"/>
      <queryTableField id="5393" name="Column5393" tableColumnId="5393"/>
      <queryTableField id="5394" name="Column5394" tableColumnId="5394"/>
      <queryTableField id="5395" name="Column5395" tableColumnId="5395"/>
      <queryTableField id="5396" name="Column5396" tableColumnId="5396"/>
      <queryTableField id="5397" name="Column5397" tableColumnId="5397"/>
      <queryTableField id="5398" name="Column5398" tableColumnId="5398"/>
      <queryTableField id="5399" name="Column5399" tableColumnId="5399"/>
      <queryTableField id="5400" name="Column5400" tableColumnId="5400"/>
      <queryTableField id="5401" name="Column5401" tableColumnId="5401"/>
      <queryTableField id="5402" name="Column5402" tableColumnId="5402"/>
      <queryTableField id="5403" name="Column5403" tableColumnId="5403"/>
      <queryTableField id="5404" name="Column5404" tableColumnId="5404"/>
      <queryTableField id="5405" name="Column5405" tableColumnId="5405"/>
      <queryTableField id="5406" name="Column5406" tableColumnId="5406"/>
      <queryTableField id="5407" name="Column5407" tableColumnId="5407"/>
      <queryTableField id="5408" name="Column5408" tableColumnId="5408"/>
      <queryTableField id="5409" name="Column5409" tableColumnId="5409"/>
      <queryTableField id="5410" name="Column5410" tableColumnId="5410"/>
      <queryTableField id="5411" name="Column5411" tableColumnId="5411"/>
      <queryTableField id="5412" name="Column5412" tableColumnId="5412"/>
      <queryTableField id="5413" name="Column5413" tableColumnId="5413"/>
      <queryTableField id="5414" name="Column5414" tableColumnId="5414"/>
      <queryTableField id="5415" name="Column5415" tableColumnId="5415"/>
      <queryTableField id="5416" name="Column5416" tableColumnId="5416"/>
      <queryTableField id="5417" name="Column5417" tableColumnId="5417"/>
      <queryTableField id="5418" name="Column5418" tableColumnId="5418"/>
      <queryTableField id="5419" name="Column5419" tableColumnId="5419"/>
      <queryTableField id="5420" name="Column5420" tableColumnId="5420"/>
      <queryTableField id="5421" name="Column5421" tableColumnId="5421"/>
      <queryTableField id="5422" name="Column5422" tableColumnId="5422"/>
      <queryTableField id="5423" name="Column5423" tableColumnId="5423"/>
      <queryTableField id="5424" name="Column5424" tableColumnId="5424"/>
      <queryTableField id="5425" name="Column5425" tableColumnId="5425"/>
      <queryTableField id="5426" name="Column5426" tableColumnId="5426"/>
      <queryTableField id="5427" name="Column5427" tableColumnId="5427"/>
      <queryTableField id="5428" name="Column5428" tableColumnId="5428"/>
      <queryTableField id="5429" name="Column5429" tableColumnId="5429"/>
      <queryTableField id="5430" name="Column5430" tableColumnId="5430"/>
      <queryTableField id="5431" name="Column5431" tableColumnId="5431"/>
      <queryTableField id="5432" name="Column5432" tableColumnId="5432"/>
      <queryTableField id="5433" name="Column5433" tableColumnId="5433"/>
      <queryTableField id="5434" name="Column5434" tableColumnId="5434"/>
      <queryTableField id="5435" name="Column5435" tableColumnId="5435"/>
      <queryTableField id="5436" name="Column5436" tableColumnId="5436"/>
      <queryTableField id="5437" name="Column5437" tableColumnId="5437"/>
      <queryTableField id="5438" name="Column5438" tableColumnId="5438"/>
      <queryTableField id="5439" name="Column5439" tableColumnId="5439"/>
      <queryTableField id="5440" name="Column5440" tableColumnId="5440"/>
      <queryTableField id="5441" name="Column5441" tableColumnId="5441"/>
      <queryTableField id="5442" name="Column5442" tableColumnId="5442"/>
      <queryTableField id="5443" name="Column5443" tableColumnId="5443"/>
      <queryTableField id="5444" name="Column5444" tableColumnId="5444"/>
      <queryTableField id="5445" name="Column5445" tableColumnId="5445"/>
      <queryTableField id="5446" name="Column5446" tableColumnId="5446"/>
      <queryTableField id="5447" name="Column5447" tableColumnId="5447"/>
      <queryTableField id="5448" name="Column5448" tableColumnId="5448"/>
      <queryTableField id="5449" name="Column5449" tableColumnId="5449"/>
      <queryTableField id="5450" name="Column5450" tableColumnId="5450"/>
      <queryTableField id="5451" name="Column5451" tableColumnId="5451"/>
      <queryTableField id="5452" name="Column5452" tableColumnId="5452"/>
      <queryTableField id="5453" name="Column5453" tableColumnId="5453"/>
      <queryTableField id="5454" name="Column5454" tableColumnId="5454"/>
      <queryTableField id="5455" name="Column5455" tableColumnId="5455"/>
      <queryTableField id="5456" name="Column5456" tableColumnId="5456"/>
      <queryTableField id="5457" name="Column5457" tableColumnId="5457"/>
      <queryTableField id="5458" name="Column5458" tableColumnId="5458"/>
      <queryTableField id="5459" name="Column5459" tableColumnId="5459"/>
      <queryTableField id="5460" name="Column5460" tableColumnId="5460"/>
      <queryTableField id="5461" name="Column5461" tableColumnId="5461"/>
      <queryTableField id="5462" name="Column5462" tableColumnId="5462"/>
      <queryTableField id="5463" name="Column5463" tableColumnId="5463"/>
      <queryTableField id="5464" name="Column5464" tableColumnId="5464"/>
      <queryTableField id="5465" name="Column5465" tableColumnId="5465"/>
      <queryTableField id="5466" name="Column5466" tableColumnId="5466"/>
      <queryTableField id="5467" name="Column5467" tableColumnId="5467"/>
      <queryTableField id="5468" name="Column5468" tableColumnId="5468"/>
      <queryTableField id="5469" name="Column5469" tableColumnId="5469"/>
      <queryTableField id="5470" name="Column5470" tableColumnId="5470"/>
      <queryTableField id="5471" name="Column5471" tableColumnId="5471"/>
      <queryTableField id="5472" name="Column5472" tableColumnId="5472"/>
      <queryTableField id="5473" name="Column5473" tableColumnId="5473"/>
      <queryTableField id="5474" name="Column5474" tableColumnId="5474"/>
      <queryTableField id="5475" name="Column5475" tableColumnId="5475"/>
      <queryTableField id="5476" name="Column5476" tableColumnId="5476"/>
      <queryTableField id="5477" name="Column5477" tableColumnId="5477"/>
      <queryTableField id="5478" name="Column5478" tableColumnId="5478"/>
      <queryTableField id="5479" name="Column5479" tableColumnId="5479"/>
      <queryTableField id="5480" name="Column5480" tableColumnId="5480"/>
      <queryTableField id="5481" name="Column5481" tableColumnId="5481"/>
      <queryTableField id="5482" name="Column5482" tableColumnId="5482"/>
      <queryTableField id="5483" name="Column5483" tableColumnId="5483"/>
      <queryTableField id="5484" name="Column5484" tableColumnId="5484"/>
      <queryTableField id="5485" name="Column5485" tableColumnId="5485"/>
      <queryTableField id="5486" name="Column5486" tableColumnId="5486"/>
      <queryTableField id="5487" name="Column5487" tableColumnId="5487"/>
      <queryTableField id="5488" name="Column5488" tableColumnId="5488"/>
      <queryTableField id="5489" name="Column5489" tableColumnId="5489"/>
      <queryTableField id="5490" name="Column5490" tableColumnId="5490"/>
      <queryTableField id="5491" name="Column5491" tableColumnId="5491"/>
      <queryTableField id="5492" name="Column5492" tableColumnId="5492"/>
      <queryTableField id="5493" name="Column5493" tableColumnId="5493"/>
      <queryTableField id="5494" name="Column5494" tableColumnId="5494"/>
      <queryTableField id="5495" name="Column5495" tableColumnId="5495"/>
      <queryTableField id="5496" name="Column5496" tableColumnId="5496"/>
      <queryTableField id="5497" name="Column5497" tableColumnId="5497"/>
      <queryTableField id="5498" name="Column5498" tableColumnId="5498"/>
      <queryTableField id="5499" name="Column5499" tableColumnId="5499"/>
      <queryTableField id="5500" name="Column5500" tableColumnId="5500"/>
      <queryTableField id="5501" name="Column5501" tableColumnId="5501"/>
      <queryTableField id="5502" name="Column5502" tableColumnId="5502"/>
      <queryTableField id="5503" name="Column5503" tableColumnId="5503"/>
      <queryTableField id="5504" name="Column5504" tableColumnId="5504"/>
      <queryTableField id="5505" name="Column5505" tableColumnId="5505"/>
      <queryTableField id="5506" name="Column5506" tableColumnId="5506"/>
      <queryTableField id="5507" name="Column5507" tableColumnId="5507"/>
      <queryTableField id="5508" name="Column5508" tableColumnId="5508"/>
      <queryTableField id="5509" name="Column5509" tableColumnId="5509"/>
      <queryTableField id="5510" name="Column5510" tableColumnId="5510"/>
      <queryTableField id="5511" name="Column5511" tableColumnId="5511"/>
      <queryTableField id="5512" name="Column5512" tableColumnId="5512"/>
      <queryTableField id="5513" name="Column5513" tableColumnId="5513"/>
      <queryTableField id="5514" name="Column5514" tableColumnId="5514"/>
      <queryTableField id="5515" name="Column5515" tableColumnId="5515"/>
      <queryTableField id="5516" name="Column5516" tableColumnId="5516"/>
      <queryTableField id="5517" name="Column5517" tableColumnId="5517"/>
      <queryTableField id="5518" name="Column5518" tableColumnId="5518"/>
      <queryTableField id="5519" name="Column5519" tableColumnId="5519"/>
      <queryTableField id="5520" name="Column5520" tableColumnId="5520"/>
      <queryTableField id="5521" name="Column5521" tableColumnId="5521"/>
      <queryTableField id="5522" name="Column5522" tableColumnId="5522"/>
      <queryTableField id="5523" name="Column5523" tableColumnId="5523"/>
      <queryTableField id="5524" name="Column5524" tableColumnId="5524"/>
      <queryTableField id="5525" name="Column5525" tableColumnId="5525"/>
      <queryTableField id="5526" name="Column5526" tableColumnId="5526"/>
      <queryTableField id="5527" name="Column5527" tableColumnId="5527"/>
      <queryTableField id="5528" name="Column5528" tableColumnId="5528"/>
      <queryTableField id="5529" name="Column5529" tableColumnId="5529"/>
      <queryTableField id="5530" name="Column5530" tableColumnId="5530"/>
      <queryTableField id="5531" name="Column5531" tableColumnId="5531"/>
      <queryTableField id="5532" name="Column5532" tableColumnId="5532"/>
      <queryTableField id="5533" name="Column5533" tableColumnId="5533"/>
      <queryTableField id="5534" name="Column5534" tableColumnId="5534"/>
      <queryTableField id="5535" name="Column5535" tableColumnId="5535"/>
      <queryTableField id="5536" name="Column5536" tableColumnId="5536"/>
      <queryTableField id="5537" name="Column5537" tableColumnId="5537"/>
      <queryTableField id="5538" name="Column5538" tableColumnId="5538"/>
      <queryTableField id="5539" name="Column5539" tableColumnId="5539"/>
      <queryTableField id="5540" name="Column5540" tableColumnId="5540"/>
      <queryTableField id="5541" name="Column5541" tableColumnId="5541"/>
      <queryTableField id="5542" name="Column5542" tableColumnId="5542"/>
      <queryTableField id="5543" name="Column5543" tableColumnId="5543"/>
      <queryTableField id="5544" name="Column5544" tableColumnId="5544"/>
      <queryTableField id="5545" name="Column5545" tableColumnId="5545"/>
      <queryTableField id="5546" name="Column5546" tableColumnId="5546"/>
      <queryTableField id="5547" name="Column5547" tableColumnId="5547"/>
      <queryTableField id="5548" name="Column5548" tableColumnId="5548"/>
      <queryTableField id="5549" name="Column5549" tableColumnId="5549"/>
      <queryTableField id="5550" name="Column5550" tableColumnId="5550"/>
      <queryTableField id="5551" name="Column5551" tableColumnId="5551"/>
      <queryTableField id="5552" name="Column5552" tableColumnId="5552"/>
      <queryTableField id="5553" name="Column5553" tableColumnId="5553"/>
      <queryTableField id="5554" name="Column5554" tableColumnId="5554"/>
      <queryTableField id="5555" name="Column5555" tableColumnId="5555"/>
      <queryTableField id="5556" name="Column5556" tableColumnId="5556"/>
      <queryTableField id="5557" name="Column5557" tableColumnId="5557"/>
      <queryTableField id="5558" name="Column5558" tableColumnId="5558"/>
      <queryTableField id="5559" name="Column5559" tableColumnId="5559"/>
      <queryTableField id="5560" name="Column5560" tableColumnId="5560"/>
      <queryTableField id="5561" name="Column5561" tableColumnId="5561"/>
      <queryTableField id="5562" name="Column5562" tableColumnId="5562"/>
      <queryTableField id="5563" name="Column5563" tableColumnId="5563"/>
      <queryTableField id="5564" name="Column5564" tableColumnId="5564"/>
      <queryTableField id="5565" name="Column5565" tableColumnId="5565"/>
      <queryTableField id="5566" name="Column5566" tableColumnId="5566"/>
      <queryTableField id="5567" name="Column5567" tableColumnId="5567"/>
      <queryTableField id="5568" name="Column5568" tableColumnId="5568"/>
      <queryTableField id="5569" name="Column5569" tableColumnId="5569"/>
      <queryTableField id="5570" name="Column5570" tableColumnId="5570"/>
      <queryTableField id="5571" name="Column5571" tableColumnId="5571"/>
      <queryTableField id="5572" name="Column5572" tableColumnId="5572"/>
      <queryTableField id="5573" name="Column5573" tableColumnId="5573"/>
      <queryTableField id="5574" name="Column5574" tableColumnId="5574"/>
      <queryTableField id="5575" name="Column5575" tableColumnId="5575"/>
      <queryTableField id="5576" name="Column5576" tableColumnId="5576"/>
      <queryTableField id="5577" name="Column5577" tableColumnId="5577"/>
      <queryTableField id="5578" name="Column5578" tableColumnId="5578"/>
      <queryTableField id="5579" name="Column5579" tableColumnId="5579"/>
      <queryTableField id="5580" name="Column5580" tableColumnId="5580"/>
      <queryTableField id="5581" name="Column5581" tableColumnId="5581"/>
      <queryTableField id="5582" name="Column5582" tableColumnId="5582"/>
      <queryTableField id="5583" name="Column5583" tableColumnId="5583"/>
      <queryTableField id="5584" name="Column5584" tableColumnId="5584"/>
      <queryTableField id="5585" name="Column5585" tableColumnId="5585"/>
      <queryTableField id="5586" name="Column5586" tableColumnId="5586"/>
      <queryTableField id="5587" name="Column5587" tableColumnId="5587"/>
      <queryTableField id="5588" name="Column5588" tableColumnId="5588"/>
      <queryTableField id="5589" name="Column5589" tableColumnId="5589"/>
      <queryTableField id="5590" name="Column5590" tableColumnId="5590"/>
      <queryTableField id="5591" name="Column5591" tableColumnId="5591"/>
      <queryTableField id="5592" name="Column5592" tableColumnId="5592"/>
      <queryTableField id="5593" name="Column5593" tableColumnId="5593"/>
      <queryTableField id="5594" name="Column5594" tableColumnId="5594"/>
      <queryTableField id="5595" name="Column5595" tableColumnId="5595"/>
      <queryTableField id="5596" name="Column5596" tableColumnId="5596"/>
      <queryTableField id="5597" name="Column5597" tableColumnId="5597"/>
      <queryTableField id="5598" name="Column5598" tableColumnId="5598"/>
      <queryTableField id="5599" name="Column5599" tableColumnId="5599"/>
      <queryTableField id="5600" name="Column5600" tableColumnId="5600"/>
      <queryTableField id="5601" name="Column5601" tableColumnId="5601"/>
      <queryTableField id="5602" name="Column5602" tableColumnId="5602"/>
      <queryTableField id="5603" name="Column5603" tableColumnId="5603"/>
      <queryTableField id="5604" name="Column5604" tableColumnId="5604"/>
      <queryTableField id="5605" name="Column5605" tableColumnId="5605"/>
      <queryTableField id="5606" name="Column5606" tableColumnId="5606"/>
      <queryTableField id="5607" name="Column5607" tableColumnId="5607"/>
      <queryTableField id="5608" name="Column5608" tableColumnId="5608"/>
      <queryTableField id="5609" name="Column5609" tableColumnId="5609"/>
      <queryTableField id="5610" name="Column5610" tableColumnId="5610"/>
      <queryTableField id="5611" name="Column5611" tableColumnId="5611"/>
      <queryTableField id="5612" name="Column5612" tableColumnId="5612"/>
      <queryTableField id="5613" name="Column5613" tableColumnId="5613"/>
      <queryTableField id="5614" name="Column5614" tableColumnId="5614"/>
      <queryTableField id="5615" name="Column5615" tableColumnId="5615"/>
      <queryTableField id="5616" name="Column5616" tableColumnId="5616"/>
      <queryTableField id="5617" name="Column5617" tableColumnId="5617"/>
      <queryTableField id="5618" name="Column5618" tableColumnId="5618"/>
      <queryTableField id="5619" name="Column5619" tableColumnId="5619"/>
      <queryTableField id="5620" name="Column5620" tableColumnId="5620"/>
      <queryTableField id="5621" name="Column5621" tableColumnId="5621"/>
      <queryTableField id="5622" name="Column5622" tableColumnId="5622"/>
      <queryTableField id="5623" name="Column5623" tableColumnId="5623"/>
      <queryTableField id="5624" name="Column5624" tableColumnId="5624"/>
      <queryTableField id="5625" name="Column5625" tableColumnId="5625"/>
      <queryTableField id="5626" name="Column5626" tableColumnId="5626"/>
      <queryTableField id="5627" name="Column5627" tableColumnId="5627"/>
      <queryTableField id="5628" name="Column5628" tableColumnId="5628"/>
      <queryTableField id="5629" name="Column5629" tableColumnId="5629"/>
      <queryTableField id="5630" name="Column5630" tableColumnId="5630"/>
      <queryTableField id="5631" name="Column5631" tableColumnId="5631"/>
      <queryTableField id="5632" name="Column5632" tableColumnId="5632"/>
      <queryTableField id="5633" name="Column5633" tableColumnId="5633"/>
      <queryTableField id="5634" name="Column5634" tableColumnId="5634"/>
      <queryTableField id="5635" name="Column5635" tableColumnId="5635"/>
      <queryTableField id="5636" name="Column5636" tableColumnId="5636"/>
      <queryTableField id="5637" name="Column5637" tableColumnId="5637"/>
      <queryTableField id="5638" name="Column5638" tableColumnId="5638"/>
      <queryTableField id="5639" name="Column5639" tableColumnId="5639"/>
      <queryTableField id="5640" name="Column5640" tableColumnId="5640"/>
      <queryTableField id="5641" name="Column5641" tableColumnId="5641"/>
      <queryTableField id="5642" name="Column5642" tableColumnId="5642"/>
      <queryTableField id="5643" name="Column5643" tableColumnId="5643"/>
      <queryTableField id="5644" name="Column5644" tableColumnId="5644"/>
      <queryTableField id="5645" name="Column5645" tableColumnId="5645"/>
      <queryTableField id="5646" name="Column5646" tableColumnId="5646"/>
      <queryTableField id="5647" name="Column5647" tableColumnId="5647"/>
      <queryTableField id="5648" name="Column5648" tableColumnId="5648"/>
      <queryTableField id="5649" name="Column5649" tableColumnId="5649"/>
      <queryTableField id="5650" name="Column5650" tableColumnId="5650"/>
      <queryTableField id="5651" name="Column5651" tableColumnId="5651"/>
      <queryTableField id="5652" name="Column5652" tableColumnId="5652"/>
      <queryTableField id="5653" name="Column5653" tableColumnId="5653"/>
      <queryTableField id="5654" name="Column5654" tableColumnId="5654"/>
      <queryTableField id="5655" name="Column5655" tableColumnId="5655"/>
      <queryTableField id="5656" name="Column5656" tableColumnId="5656"/>
      <queryTableField id="5657" name="Column5657" tableColumnId="5657"/>
      <queryTableField id="5658" name="Column5658" tableColumnId="5658"/>
      <queryTableField id="5659" name="Column5659" tableColumnId="5659"/>
      <queryTableField id="5660" name="Column5660" tableColumnId="5660"/>
      <queryTableField id="5661" name="Column5661" tableColumnId="5661"/>
      <queryTableField id="5662" name="Column5662" tableColumnId="5662"/>
      <queryTableField id="5663" name="Column5663" tableColumnId="5663"/>
      <queryTableField id="5664" name="Column5664" tableColumnId="5664"/>
      <queryTableField id="5665" name="Column5665" tableColumnId="5665"/>
      <queryTableField id="5666" name="Column5666" tableColumnId="5666"/>
      <queryTableField id="5667" name="Column5667" tableColumnId="5667"/>
      <queryTableField id="5668" name="Column5668" tableColumnId="5668"/>
      <queryTableField id="5669" name="Column5669" tableColumnId="5669"/>
      <queryTableField id="5670" name="Column5670" tableColumnId="5670"/>
      <queryTableField id="5671" name="Column5671" tableColumnId="5671"/>
      <queryTableField id="5672" name="Column5672" tableColumnId="5672"/>
      <queryTableField id="5673" name="Column5673" tableColumnId="5673"/>
      <queryTableField id="5674" name="Column5674" tableColumnId="5674"/>
      <queryTableField id="5675" name="Column5675" tableColumnId="5675"/>
      <queryTableField id="5676" name="Column5676" tableColumnId="5676"/>
      <queryTableField id="5677" name="Column5677" tableColumnId="5677"/>
      <queryTableField id="5678" name="Column5678" tableColumnId="5678"/>
      <queryTableField id="5679" name="Column5679" tableColumnId="5679"/>
      <queryTableField id="5680" name="Column5680" tableColumnId="5680"/>
      <queryTableField id="5681" name="Column5681" tableColumnId="5681"/>
      <queryTableField id="5682" name="Column5682" tableColumnId="5682"/>
      <queryTableField id="5683" name="Column5683" tableColumnId="5683"/>
      <queryTableField id="5684" name="Column5684" tableColumnId="5684"/>
      <queryTableField id="5685" name="Column5685" tableColumnId="5685"/>
      <queryTableField id="5686" name="Column5686" tableColumnId="5686"/>
      <queryTableField id="5687" name="Column5687" tableColumnId="5687"/>
      <queryTableField id="5688" name="Column5688" tableColumnId="5688"/>
      <queryTableField id="5689" name="Column5689" tableColumnId="5689"/>
      <queryTableField id="5690" name="Column5690" tableColumnId="5690"/>
      <queryTableField id="5691" name="Column5691" tableColumnId="5691"/>
      <queryTableField id="5692" name="Column5692" tableColumnId="5692"/>
      <queryTableField id="5693" name="Column5693" tableColumnId="5693"/>
      <queryTableField id="5694" name="Column5694" tableColumnId="5694"/>
      <queryTableField id="5695" name="Column5695" tableColumnId="5695"/>
      <queryTableField id="5696" name="Column5696" tableColumnId="5696"/>
      <queryTableField id="5697" name="Column5697" tableColumnId="5697"/>
      <queryTableField id="5698" name="Column5698" tableColumnId="5698"/>
      <queryTableField id="5699" name="Column5699" tableColumnId="5699"/>
      <queryTableField id="5700" name="Column5700" tableColumnId="5700"/>
      <queryTableField id="5701" name="Column5701" tableColumnId="5701"/>
      <queryTableField id="5702" name="Column5702" tableColumnId="5702"/>
      <queryTableField id="5703" name="Column5703" tableColumnId="5703"/>
      <queryTableField id="5704" name="Column5704" tableColumnId="5704"/>
      <queryTableField id="5705" name="Column5705" tableColumnId="5705"/>
      <queryTableField id="5706" name="Column5706" tableColumnId="5706"/>
      <queryTableField id="5707" name="Column5707" tableColumnId="5707"/>
      <queryTableField id="5708" name="Column5708" tableColumnId="5708"/>
      <queryTableField id="5709" name="Column5709" tableColumnId="5709"/>
      <queryTableField id="5710" name="Column5710" tableColumnId="5710"/>
      <queryTableField id="5711" name="Column5711" tableColumnId="5711"/>
      <queryTableField id="5712" name="Column5712" tableColumnId="5712"/>
      <queryTableField id="5713" name="Column5713" tableColumnId="5713"/>
      <queryTableField id="5714" name="Column5714" tableColumnId="5714"/>
      <queryTableField id="5715" name="Column5715" tableColumnId="5715"/>
      <queryTableField id="5716" name="Column5716" tableColumnId="5716"/>
      <queryTableField id="5717" name="Column5717" tableColumnId="5717"/>
      <queryTableField id="5718" name="Column5718" tableColumnId="5718"/>
      <queryTableField id="5719" name="Column5719" tableColumnId="5719"/>
      <queryTableField id="5720" name="Column5720" tableColumnId="5720"/>
      <queryTableField id="5721" name="Column5721" tableColumnId="5721"/>
      <queryTableField id="5722" name="Column5722" tableColumnId="5722"/>
      <queryTableField id="5723" name="Column5723" tableColumnId="5723"/>
      <queryTableField id="5724" name="Column5724" tableColumnId="5724"/>
      <queryTableField id="5725" name="Column5725" tableColumnId="5725"/>
      <queryTableField id="5726" name="Column5726" tableColumnId="5726"/>
      <queryTableField id="5727" name="Column5727" tableColumnId="5727"/>
      <queryTableField id="5728" name="Column5728" tableColumnId="5728"/>
      <queryTableField id="5729" name="Column5729" tableColumnId="5729"/>
      <queryTableField id="5730" name="Column5730" tableColumnId="5730"/>
      <queryTableField id="5731" name="Column5731" tableColumnId="5731"/>
      <queryTableField id="5732" name="Column5732" tableColumnId="5732"/>
      <queryTableField id="5733" name="Column5733" tableColumnId="5733"/>
      <queryTableField id="5734" name="Column5734" tableColumnId="5734"/>
      <queryTableField id="5735" name="Column5735" tableColumnId="5735"/>
      <queryTableField id="5736" name="Column5736" tableColumnId="5736"/>
      <queryTableField id="5737" name="Column5737" tableColumnId="5737"/>
      <queryTableField id="5738" name="Column5738" tableColumnId="5738"/>
      <queryTableField id="5739" name="Column5739" tableColumnId="5739"/>
      <queryTableField id="5740" name="Column5740" tableColumnId="5740"/>
      <queryTableField id="5741" name="Column5741" tableColumnId="5741"/>
      <queryTableField id="5742" name="Column5742" tableColumnId="5742"/>
      <queryTableField id="5743" name="Column5743" tableColumnId="5743"/>
      <queryTableField id="5744" name="Column5744" tableColumnId="5744"/>
      <queryTableField id="5745" name="Column5745" tableColumnId="5745"/>
      <queryTableField id="5746" name="Column5746" tableColumnId="5746"/>
      <queryTableField id="5747" name="Column5747" tableColumnId="5747"/>
      <queryTableField id="5748" name="Column5748" tableColumnId="5748"/>
      <queryTableField id="5749" name="Column5749" tableColumnId="5749"/>
      <queryTableField id="5750" name="Column5750" tableColumnId="5750"/>
      <queryTableField id="5751" name="Column5751" tableColumnId="5751"/>
      <queryTableField id="5752" name="Column5752" tableColumnId="5752"/>
      <queryTableField id="5753" name="Column5753" tableColumnId="5753"/>
      <queryTableField id="5754" name="Column5754" tableColumnId="5754"/>
      <queryTableField id="5755" name="Column5755" tableColumnId="5755"/>
      <queryTableField id="5756" name="Column5756" tableColumnId="5756"/>
      <queryTableField id="5757" name="Column5757" tableColumnId="5757"/>
      <queryTableField id="5758" name="Column5758" tableColumnId="5758"/>
      <queryTableField id="5759" name="Column5759" tableColumnId="5759"/>
      <queryTableField id="5760" name="Column5760" tableColumnId="5760"/>
      <queryTableField id="5761" name="Column5761" tableColumnId="5761"/>
      <queryTableField id="5762" name="Column5762" tableColumnId="5762"/>
      <queryTableField id="5763" name="Column5763" tableColumnId="5763"/>
      <queryTableField id="5764" name="Column5764" tableColumnId="5764"/>
      <queryTableField id="5765" name="Column5765" tableColumnId="5765"/>
      <queryTableField id="5766" name="Column5766" tableColumnId="5766"/>
      <queryTableField id="5767" name="Column5767" tableColumnId="5767"/>
      <queryTableField id="5768" name="Column5768" tableColumnId="5768"/>
      <queryTableField id="5769" name="Column5769" tableColumnId="5769"/>
      <queryTableField id="5770" name="Column5770" tableColumnId="5770"/>
      <queryTableField id="5771" name="Column5771" tableColumnId="5771"/>
      <queryTableField id="5772" name="Column5772" tableColumnId="5772"/>
      <queryTableField id="5773" name="Column5773" tableColumnId="5773"/>
      <queryTableField id="5774" name="Column5774" tableColumnId="5774"/>
      <queryTableField id="5775" name="Column5775" tableColumnId="5775"/>
      <queryTableField id="5776" name="Column5776" tableColumnId="5776"/>
      <queryTableField id="5777" name="Column5777" tableColumnId="5777"/>
      <queryTableField id="5778" name="Column5778" tableColumnId="5778"/>
      <queryTableField id="5779" name="Column5779" tableColumnId="5779"/>
      <queryTableField id="5780" name="Column5780" tableColumnId="5780"/>
      <queryTableField id="5781" name="Column5781" tableColumnId="5781"/>
      <queryTableField id="5782" name="Column5782" tableColumnId="5782"/>
      <queryTableField id="5783" name="Column5783" tableColumnId="5783"/>
      <queryTableField id="5784" name="Column5784" tableColumnId="5784"/>
      <queryTableField id="5785" name="Column5785" tableColumnId="5785"/>
      <queryTableField id="5786" name="Column5786" tableColumnId="5786"/>
      <queryTableField id="5787" name="Column5787" tableColumnId="5787"/>
      <queryTableField id="5788" name="Column5788" tableColumnId="5788"/>
      <queryTableField id="5789" name="Column5789" tableColumnId="5789"/>
      <queryTableField id="5790" name="Column5790" tableColumnId="5790"/>
      <queryTableField id="5791" name="Column5791" tableColumnId="5791"/>
      <queryTableField id="5792" name="Column5792" tableColumnId="5792"/>
      <queryTableField id="5793" name="Column5793" tableColumnId="5793"/>
      <queryTableField id="5794" name="Column5794" tableColumnId="5794"/>
      <queryTableField id="5795" name="Column5795" tableColumnId="5795"/>
      <queryTableField id="5796" name="Column5796" tableColumnId="5796"/>
      <queryTableField id="5797" name="Column5797" tableColumnId="5797"/>
      <queryTableField id="5798" name="Column5798" tableColumnId="5798"/>
      <queryTableField id="5799" name="Column5799" tableColumnId="5799"/>
      <queryTableField id="5800" name="Column5800" tableColumnId="5800"/>
      <queryTableField id="5801" name="Column5801" tableColumnId="5801"/>
      <queryTableField id="5802" name="Column5802" tableColumnId="5802"/>
      <queryTableField id="5803" name="Column5803" tableColumnId="5803"/>
      <queryTableField id="5804" name="Column5804" tableColumnId="5804"/>
      <queryTableField id="5805" name="Column5805" tableColumnId="5805"/>
      <queryTableField id="5806" name="Column5806" tableColumnId="5806"/>
      <queryTableField id="5807" name="Column5807" tableColumnId="5807"/>
      <queryTableField id="5808" name="Column5808" tableColumnId="5808"/>
      <queryTableField id="5809" name="Column5809" tableColumnId="5809"/>
      <queryTableField id="5810" name="Column5810" tableColumnId="5810"/>
      <queryTableField id="5811" name="Column5811" tableColumnId="5811"/>
      <queryTableField id="5812" name="Column5812" tableColumnId="5812"/>
      <queryTableField id="5813" name="Column5813" tableColumnId="5813"/>
      <queryTableField id="5814" name="Column5814" tableColumnId="5814"/>
      <queryTableField id="5815" name="Column5815" tableColumnId="5815"/>
      <queryTableField id="5816" name="Column5816" tableColumnId="5816"/>
      <queryTableField id="5817" name="Column5817" tableColumnId="5817"/>
      <queryTableField id="5818" name="Column5818" tableColumnId="5818"/>
      <queryTableField id="5819" name="Column5819" tableColumnId="5819"/>
      <queryTableField id="5820" name="Column5820" tableColumnId="5820"/>
      <queryTableField id="5821" name="Column5821" tableColumnId="5821"/>
      <queryTableField id="5822" name="Column5822" tableColumnId="5822"/>
      <queryTableField id="5823" name="Column5823" tableColumnId="5823"/>
      <queryTableField id="5824" name="Column5824" tableColumnId="5824"/>
      <queryTableField id="5825" name="Column5825" tableColumnId="5825"/>
      <queryTableField id="5826" name="Column5826" tableColumnId="5826"/>
      <queryTableField id="5827" name="Column5827" tableColumnId="5827"/>
      <queryTableField id="5828" name="Column5828" tableColumnId="5828"/>
      <queryTableField id="5829" name="Column5829" tableColumnId="5829"/>
      <queryTableField id="5830" name="Column5830" tableColumnId="5830"/>
      <queryTableField id="5831" name="Column5831" tableColumnId="5831"/>
      <queryTableField id="5832" name="Column5832" tableColumnId="5832"/>
      <queryTableField id="5833" name="Column5833" tableColumnId="5833"/>
      <queryTableField id="5834" name="Column5834" tableColumnId="5834"/>
      <queryTableField id="5835" name="Column5835" tableColumnId="5835"/>
      <queryTableField id="5836" name="Column5836" tableColumnId="5836"/>
      <queryTableField id="5837" name="Column5837" tableColumnId="5837"/>
      <queryTableField id="5838" name="Column5838" tableColumnId="5838"/>
      <queryTableField id="5839" name="Column5839" tableColumnId="5839"/>
      <queryTableField id="5840" name="Column5840" tableColumnId="5840"/>
      <queryTableField id="5841" name="Column5841" tableColumnId="5841"/>
      <queryTableField id="5842" name="Column5842" tableColumnId="5842"/>
      <queryTableField id="5843" name="Column5843" tableColumnId="5843"/>
      <queryTableField id="5844" name="Column5844" tableColumnId="5844"/>
      <queryTableField id="5845" name="Column5845" tableColumnId="5845"/>
      <queryTableField id="5846" name="Column5846" tableColumnId="5846"/>
      <queryTableField id="5847" name="Column5847" tableColumnId="5847"/>
      <queryTableField id="5848" name="Column5848" tableColumnId="5848"/>
      <queryTableField id="5849" name="Column5849" tableColumnId="5849"/>
      <queryTableField id="5850" name="Column5850" tableColumnId="5850"/>
      <queryTableField id="5851" name="Column5851" tableColumnId="5851"/>
      <queryTableField id="5852" name="Column5852" tableColumnId="5852"/>
      <queryTableField id="5853" name="Column5853" tableColumnId="5853"/>
      <queryTableField id="5854" name="Column5854" tableColumnId="5854"/>
      <queryTableField id="5855" name="Column5855" tableColumnId="5855"/>
      <queryTableField id="5856" name="Column5856" tableColumnId="5856"/>
      <queryTableField id="5857" name="Column5857" tableColumnId="5857"/>
      <queryTableField id="5858" name="Column5858" tableColumnId="5858"/>
      <queryTableField id="5859" name="Column5859" tableColumnId="5859"/>
      <queryTableField id="5860" name="Column5860" tableColumnId="5860"/>
      <queryTableField id="5861" name="Column5861" tableColumnId="5861"/>
      <queryTableField id="5862" name="Column5862" tableColumnId="5862"/>
      <queryTableField id="5863" name="Column5863" tableColumnId="5863"/>
      <queryTableField id="5864" name="Column5864" tableColumnId="5864"/>
      <queryTableField id="5865" name="Column5865" tableColumnId="5865"/>
      <queryTableField id="5866" name="Column5866" tableColumnId="5866"/>
      <queryTableField id="5867" name="Column5867" tableColumnId="5867"/>
      <queryTableField id="5868" name="Column5868" tableColumnId="5868"/>
      <queryTableField id="5869" name="Column5869" tableColumnId="5869"/>
      <queryTableField id="5870" name="Column5870" tableColumnId="5870"/>
      <queryTableField id="5871" name="Column5871" tableColumnId="5871"/>
      <queryTableField id="5872" name="Column5872" tableColumnId="5872"/>
      <queryTableField id="5873" name="Column5873" tableColumnId="5873"/>
      <queryTableField id="5874" name="Column5874" tableColumnId="5874"/>
      <queryTableField id="5875" name="Column5875" tableColumnId="5875"/>
      <queryTableField id="5876" name="Column5876" tableColumnId="5876"/>
      <queryTableField id="5877" name="Column5877" tableColumnId="5877"/>
      <queryTableField id="5878" name="Column5878" tableColumnId="5878"/>
      <queryTableField id="5879" name="Column5879" tableColumnId="5879"/>
      <queryTableField id="5880" name="Column5880" tableColumnId="5880"/>
      <queryTableField id="5881" name="Column5881" tableColumnId="5881"/>
      <queryTableField id="5882" name="Column5882" tableColumnId="5882"/>
      <queryTableField id="5883" name="Column5883" tableColumnId="5883"/>
      <queryTableField id="5884" name="Column5884" tableColumnId="5884"/>
      <queryTableField id="5885" name="Column5885" tableColumnId="5885"/>
      <queryTableField id="5886" name="Column5886" tableColumnId="5886"/>
      <queryTableField id="5887" name="Column5887" tableColumnId="5887"/>
      <queryTableField id="5888" name="Column5888" tableColumnId="5888"/>
      <queryTableField id="5889" name="Column5889" tableColumnId="5889"/>
      <queryTableField id="5890" name="Column5890" tableColumnId="5890"/>
      <queryTableField id="5891" name="Column5891" tableColumnId="5891"/>
      <queryTableField id="5892" name="Column5892" tableColumnId="5892"/>
      <queryTableField id="5893" name="Column5893" tableColumnId="5893"/>
      <queryTableField id="5894" name="Column5894" tableColumnId="5894"/>
      <queryTableField id="5895" name="Column5895" tableColumnId="5895"/>
      <queryTableField id="5896" name="Column5896" tableColumnId="5896"/>
      <queryTableField id="5897" name="Column5897" tableColumnId="5897"/>
      <queryTableField id="5898" name="Column5898" tableColumnId="5898"/>
      <queryTableField id="5899" name="Column5899" tableColumnId="5899"/>
      <queryTableField id="5900" name="Column5900" tableColumnId="5900"/>
      <queryTableField id="5901" name="Column5901" tableColumnId="5901"/>
      <queryTableField id="5902" name="Column5902" tableColumnId="5902"/>
      <queryTableField id="5903" name="Column5903" tableColumnId="5903"/>
      <queryTableField id="5904" name="Column5904" tableColumnId="5904"/>
      <queryTableField id="5905" name="Column5905" tableColumnId="5905"/>
      <queryTableField id="5906" name="Column5906" tableColumnId="5906"/>
      <queryTableField id="5907" name="Column5907" tableColumnId="5907"/>
      <queryTableField id="5908" name="Column5908" tableColumnId="5908"/>
      <queryTableField id="5909" name="Column5909" tableColumnId="5909"/>
      <queryTableField id="5910" name="Column5910" tableColumnId="5910"/>
      <queryTableField id="5911" name="Column5911" tableColumnId="5911"/>
      <queryTableField id="5912" name="Column5912" tableColumnId="5912"/>
      <queryTableField id="5913" name="Column5913" tableColumnId="5913"/>
      <queryTableField id="5914" name="Column5914" tableColumnId="5914"/>
      <queryTableField id="5915" name="Column5915" tableColumnId="5915"/>
      <queryTableField id="5916" name="Column5916" tableColumnId="5916"/>
      <queryTableField id="5917" name="Column5917" tableColumnId="5917"/>
      <queryTableField id="5918" name="Column5918" tableColumnId="5918"/>
      <queryTableField id="5919" name="Column5919" tableColumnId="5919"/>
      <queryTableField id="5920" name="Column5920" tableColumnId="5920"/>
      <queryTableField id="5921" name="Column5921" tableColumnId="5921"/>
      <queryTableField id="5922" name="Column5922" tableColumnId="5922"/>
      <queryTableField id="5923" name="Column5923" tableColumnId="5923"/>
      <queryTableField id="5924" name="Column5924" tableColumnId="5924"/>
      <queryTableField id="5925" name="Column5925" tableColumnId="5925"/>
      <queryTableField id="5926" name="Column5926" tableColumnId="5926"/>
      <queryTableField id="5927" name="Column5927" tableColumnId="5927"/>
      <queryTableField id="5928" name="Column5928" tableColumnId="5928"/>
      <queryTableField id="5929" name="Column5929" tableColumnId="5929"/>
      <queryTableField id="5930" name="Column5930" tableColumnId="5930"/>
      <queryTableField id="5931" name="Column5931" tableColumnId="5931"/>
      <queryTableField id="5932" name="Column5932" tableColumnId="5932"/>
      <queryTableField id="5933" name="Column5933" tableColumnId="5933"/>
      <queryTableField id="5934" name="Column5934" tableColumnId="5934"/>
      <queryTableField id="5935" name="Column5935" tableColumnId="5935"/>
      <queryTableField id="5936" name="Column5936" tableColumnId="5936"/>
      <queryTableField id="5937" name="Column5937" tableColumnId="5937"/>
      <queryTableField id="5938" name="Column5938" tableColumnId="5938"/>
      <queryTableField id="5939" name="Column5939" tableColumnId="5939"/>
      <queryTableField id="5940" name="Column5940" tableColumnId="5940"/>
      <queryTableField id="5941" name="Column5941" tableColumnId="5941"/>
      <queryTableField id="5942" name="Column5942" tableColumnId="5942"/>
      <queryTableField id="5943" name="Column5943" tableColumnId="5943"/>
      <queryTableField id="5944" name="Column5944" tableColumnId="5944"/>
      <queryTableField id="5945" name="Column5945" tableColumnId="5945"/>
      <queryTableField id="5946" name="Column5946" tableColumnId="5946"/>
      <queryTableField id="5947" name="Column5947" tableColumnId="5947"/>
      <queryTableField id="5948" name="Column5948" tableColumnId="5948"/>
      <queryTableField id="5949" name="Column5949" tableColumnId="5949"/>
      <queryTableField id="5950" name="Column5950" tableColumnId="5950"/>
      <queryTableField id="5951" name="Column5951" tableColumnId="5951"/>
      <queryTableField id="5952" name="Column5952" tableColumnId="5952"/>
      <queryTableField id="5953" name="Column5953" tableColumnId="5953"/>
      <queryTableField id="5954" name="Column5954" tableColumnId="5954"/>
      <queryTableField id="5955" name="Column5955" tableColumnId="5955"/>
      <queryTableField id="5956" name="Column5956" tableColumnId="5956"/>
      <queryTableField id="5957" name="Column5957" tableColumnId="5957"/>
      <queryTableField id="5958" name="Column5958" tableColumnId="5958"/>
      <queryTableField id="5959" name="Column5959" tableColumnId="5959"/>
      <queryTableField id="5960" name="Column5960" tableColumnId="5960"/>
      <queryTableField id="5961" name="Column5961" tableColumnId="5961"/>
      <queryTableField id="5962" name="Column5962" tableColumnId="5962"/>
      <queryTableField id="5963" name="Column5963" tableColumnId="5963"/>
      <queryTableField id="5964" name="Column5964" tableColumnId="5964"/>
      <queryTableField id="5965" name="Column5965" tableColumnId="5965"/>
      <queryTableField id="5966" name="Column5966" tableColumnId="5966"/>
      <queryTableField id="5967" name="Column5967" tableColumnId="5967"/>
      <queryTableField id="5968" name="Column5968" tableColumnId="5968"/>
      <queryTableField id="5969" name="Column5969" tableColumnId="5969"/>
      <queryTableField id="5970" name="Column5970" tableColumnId="5970"/>
      <queryTableField id="5971" name="Column5971" tableColumnId="5971"/>
      <queryTableField id="5972" name="Column5972" tableColumnId="5972"/>
      <queryTableField id="5973" name="Column5973" tableColumnId="5973"/>
      <queryTableField id="5974" name="Column5974" tableColumnId="5974"/>
      <queryTableField id="5975" name="Column5975" tableColumnId="5975"/>
      <queryTableField id="5976" name="Column5976" tableColumnId="5976"/>
      <queryTableField id="5977" name="Column5977" tableColumnId="5977"/>
      <queryTableField id="5978" name="Column5978" tableColumnId="5978"/>
      <queryTableField id="5979" name="Column5979" tableColumnId="5979"/>
      <queryTableField id="5980" name="Column5980" tableColumnId="5980"/>
      <queryTableField id="5981" name="Column5981" tableColumnId="5981"/>
      <queryTableField id="5982" name="Column5982" tableColumnId="5982"/>
      <queryTableField id="5983" name="Column5983" tableColumnId="5983"/>
      <queryTableField id="5984" name="Column5984" tableColumnId="5984"/>
      <queryTableField id="5985" name="Column5985" tableColumnId="5985"/>
      <queryTableField id="5986" name="Column5986" tableColumnId="5986"/>
      <queryTableField id="5987" name="Column5987" tableColumnId="5987"/>
      <queryTableField id="5988" name="Column5988" tableColumnId="5988"/>
      <queryTableField id="5989" name="Column5989" tableColumnId="5989"/>
      <queryTableField id="5990" name="Column5990" tableColumnId="5990"/>
      <queryTableField id="5991" name="Column5991" tableColumnId="5991"/>
      <queryTableField id="5992" name="Column5992" tableColumnId="5992"/>
      <queryTableField id="5993" name="Column5993" tableColumnId="5993"/>
      <queryTableField id="5994" name="Column5994" tableColumnId="5994"/>
      <queryTableField id="5995" name="Column5995" tableColumnId="5995"/>
      <queryTableField id="5996" name="Column5996" tableColumnId="5996"/>
      <queryTableField id="5997" name="Column5997" tableColumnId="5997"/>
      <queryTableField id="5998" name="Column5998" tableColumnId="5998"/>
      <queryTableField id="5999" name="Column5999" tableColumnId="5999"/>
      <queryTableField id="6000" name="Column6000" tableColumnId="6000"/>
      <queryTableField id="6001" name="Column6001" tableColumnId="6001"/>
      <queryTableField id="6002" name="Column6002" tableColumnId="6002"/>
      <queryTableField id="6003" name="Column6003" tableColumnId="6003"/>
      <queryTableField id="6004" name="Column6004" tableColumnId="6004"/>
      <queryTableField id="6005" name="Column6005" tableColumnId="6005"/>
      <queryTableField id="6006" name="Column6006" tableColumnId="6006"/>
      <queryTableField id="6007" name="Column6007" tableColumnId="6007"/>
      <queryTableField id="6008" name="Column6008" tableColumnId="6008"/>
      <queryTableField id="6009" name="Column6009" tableColumnId="6009"/>
      <queryTableField id="6010" name="Column6010" tableColumnId="6010"/>
      <queryTableField id="6011" name="Column6011" tableColumnId="6011"/>
      <queryTableField id="6012" name="Column6012" tableColumnId="6012"/>
      <queryTableField id="6013" name="Column6013" tableColumnId="6013"/>
      <queryTableField id="6014" name="Column6014" tableColumnId="6014"/>
      <queryTableField id="6015" name="Column6015" tableColumnId="6015"/>
      <queryTableField id="6016" name="Column6016" tableColumnId="6016"/>
      <queryTableField id="6017" name="Column6017" tableColumnId="6017"/>
      <queryTableField id="6018" name="Column6018" tableColumnId="6018"/>
      <queryTableField id="6019" name="Column6019" tableColumnId="6019"/>
      <queryTableField id="6020" name="Column6020" tableColumnId="6020"/>
      <queryTableField id="6021" name="Column6021" tableColumnId="6021"/>
      <queryTableField id="6022" name="Column6022" tableColumnId="6022"/>
      <queryTableField id="6023" name="Column6023" tableColumnId="6023"/>
      <queryTableField id="6024" name="Column6024" tableColumnId="6024"/>
      <queryTableField id="6025" name="Column6025" tableColumnId="6025"/>
      <queryTableField id="6026" name="Column6026" tableColumnId="6026"/>
      <queryTableField id="6027" name="Column6027" tableColumnId="6027"/>
      <queryTableField id="6028" name="Column6028" tableColumnId="6028"/>
      <queryTableField id="6029" name="Column6029" tableColumnId="6029"/>
      <queryTableField id="6030" name="Column6030" tableColumnId="6030"/>
      <queryTableField id="6031" name="Column6031" tableColumnId="6031"/>
      <queryTableField id="6032" name="Column6032" tableColumnId="6032"/>
      <queryTableField id="6033" name="Column6033" tableColumnId="6033"/>
      <queryTableField id="6034" name="Column6034" tableColumnId="6034"/>
      <queryTableField id="6035" name="Column6035" tableColumnId="6035"/>
      <queryTableField id="6036" name="Column6036" tableColumnId="6036"/>
      <queryTableField id="6037" name="Column6037" tableColumnId="6037"/>
      <queryTableField id="6038" name="Column6038" tableColumnId="6038"/>
      <queryTableField id="6039" name="Column6039" tableColumnId="6039"/>
      <queryTableField id="6040" name="Column6040" tableColumnId="6040"/>
      <queryTableField id="6041" name="Column6041" tableColumnId="6041"/>
      <queryTableField id="6042" name="Column6042" tableColumnId="6042"/>
      <queryTableField id="6043" name="Column6043" tableColumnId="6043"/>
      <queryTableField id="6044" name="Column6044" tableColumnId="6044"/>
      <queryTableField id="6045" name="Column6045" tableColumnId="6045"/>
      <queryTableField id="6046" name="Column6046" tableColumnId="6046"/>
      <queryTableField id="6047" name="Column6047" tableColumnId="6047"/>
      <queryTableField id="6048" name="Column6048" tableColumnId="6048"/>
      <queryTableField id="6049" name="Column6049" tableColumnId="6049"/>
      <queryTableField id="6050" name="Column6050" tableColumnId="6050"/>
      <queryTableField id="6051" name="Column6051" tableColumnId="6051"/>
      <queryTableField id="6052" name="Column6052" tableColumnId="6052"/>
      <queryTableField id="6053" name="Column6053" tableColumnId="6053"/>
      <queryTableField id="6054" name="Column6054" tableColumnId="6054"/>
      <queryTableField id="6055" name="Column6055" tableColumnId="6055"/>
      <queryTableField id="6056" name="Column6056" tableColumnId="6056"/>
      <queryTableField id="6057" name="Column6057" tableColumnId="6057"/>
      <queryTableField id="6058" name="Column6058" tableColumnId="6058"/>
      <queryTableField id="6059" name="Column6059" tableColumnId="6059"/>
      <queryTableField id="6060" name="Column6060" tableColumnId="6060"/>
      <queryTableField id="6061" name="Column6061" tableColumnId="6061"/>
      <queryTableField id="6062" name="Column6062" tableColumnId="6062"/>
      <queryTableField id="6063" name="Column6063" tableColumnId="6063"/>
      <queryTableField id="6064" name="Column6064" tableColumnId="6064"/>
      <queryTableField id="6065" name="Column6065" tableColumnId="6065"/>
      <queryTableField id="6066" name="Column6066" tableColumnId="6066"/>
      <queryTableField id="6067" name="Column6067" tableColumnId="6067"/>
      <queryTableField id="6068" name="Column6068" tableColumnId="6068"/>
      <queryTableField id="6069" name="Column6069" tableColumnId="6069"/>
      <queryTableField id="6070" name="Column6070" tableColumnId="6070"/>
      <queryTableField id="6071" name="Column6071" tableColumnId="6071"/>
      <queryTableField id="6072" name="Column6072" tableColumnId="6072"/>
      <queryTableField id="6073" name="Column6073" tableColumnId="6073"/>
      <queryTableField id="6074" name="Column6074" tableColumnId="6074"/>
      <queryTableField id="6075" name="Column6075" tableColumnId="6075"/>
      <queryTableField id="6076" name="Column6076" tableColumnId="6076"/>
      <queryTableField id="6077" name="Column6077" tableColumnId="6077"/>
      <queryTableField id="6078" name="Column6078" tableColumnId="6078"/>
      <queryTableField id="6079" name="Column6079" tableColumnId="6079"/>
      <queryTableField id="6080" name="Column6080" tableColumnId="6080"/>
      <queryTableField id="6081" name="Column6081" tableColumnId="6081"/>
      <queryTableField id="6082" name="Column6082" tableColumnId="6082"/>
      <queryTableField id="6083" name="Column6083" tableColumnId="6083"/>
      <queryTableField id="6084" name="Column6084" tableColumnId="6084"/>
      <queryTableField id="6085" name="Column6085" tableColumnId="6085"/>
      <queryTableField id="6086" name="Column6086" tableColumnId="6086"/>
      <queryTableField id="6087" name="Column6087" tableColumnId="6087"/>
      <queryTableField id="6088" name="Column6088" tableColumnId="6088"/>
      <queryTableField id="6089" name="Column6089" tableColumnId="6089"/>
      <queryTableField id="6090" name="Column6090" tableColumnId="6090"/>
      <queryTableField id="6091" name="Column6091" tableColumnId="6091"/>
      <queryTableField id="6092" name="Column6092" tableColumnId="6092"/>
      <queryTableField id="6093" name="Column6093" tableColumnId="6093"/>
      <queryTableField id="6094" name="Column6094" tableColumnId="6094"/>
      <queryTableField id="6095" name="Column6095" tableColumnId="6095"/>
      <queryTableField id="6096" name="Column6096" tableColumnId="6096"/>
      <queryTableField id="6097" name="Column6097" tableColumnId="6097"/>
      <queryTableField id="6098" name="Column6098" tableColumnId="6098"/>
      <queryTableField id="6099" name="Column6099" tableColumnId="6099"/>
      <queryTableField id="6100" name="Column6100" tableColumnId="6100"/>
      <queryTableField id="6101" name="Column6101" tableColumnId="6101"/>
      <queryTableField id="6102" name="Column6102" tableColumnId="6102"/>
      <queryTableField id="6103" name="Column6103" tableColumnId="6103"/>
      <queryTableField id="6104" name="Column6104" tableColumnId="6104"/>
      <queryTableField id="6105" name="Column6105" tableColumnId="6105"/>
      <queryTableField id="6106" name="Column6106" tableColumnId="6106"/>
      <queryTableField id="6107" name="Column6107" tableColumnId="6107"/>
      <queryTableField id="6108" name="Column6108" tableColumnId="6108"/>
      <queryTableField id="6109" name="Column6109" tableColumnId="6109"/>
      <queryTableField id="6110" name="Column6110" tableColumnId="6110"/>
      <queryTableField id="6111" name="Column6111" tableColumnId="6111"/>
      <queryTableField id="6112" name="Column6112" tableColumnId="6112"/>
      <queryTableField id="6113" name="Column6113" tableColumnId="6113"/>
      <queryTableField id="6114" name="Column6114" tableColumnId="6114"/>
      <queryTableField id="6115" name="Column6115" tableColumnId="6115"/>
      <queryTableField id="6116" name="Column6116" tableColumnId="6116"/>
      <queryTableField id="6117" name="Column6117" tableColumnId="6117"/>
      <queryTableField id="6118" name="Column6118" tableColumnId="6118"/>
      <queryTableField id="6119" name="Column6119" tableColumnId="6119"/>
      <queryTableField id="6120" name="Column6120" tableColumnId="6120"/>
      <queryTableField id="6121" name="Column6121" tableColumnId="6121"/>
      <queryTableField id="6122" name="Column6122" tableColumnId="6122"/>
      <queryTableField id="6123" name="Column6123" tableColumnId="6123"/>
      <queryTableField id="6124" name="Column6124" tableColumnId="6124"/>
      <queryTableField id="6125" name="Column6125" tableColumnId="6125"/>
      <queryTableField id="6126" name="Column6126" tableColumnId="6126"/>
      <queryTableField id="6127" name="Column6127" tableColumnId="6127"/>
      <queryTableField id="6128" name="Column6128" tableColumnId="6128"/>
      <queryTableField id="6129" name="Column6129" tableColumnId="6129"/>
      <queryTableField id="6130" name="Column6130" tableColumnId="6130"/>
      <queryTableField id="6131" name="Column6131" tableColumnId="6131"/>
      <queryTableField id="6132" name="Column6132" tableColumnId="6132"/>
      <queryTableField id="6133" name="Column6133" tableColumnId="6133"/>
      <queryTableField id="6134" name="Column6134" tableColumnId="6134"/>
      <queryTableField id="6135" name="Column6135" tableColumnId="6135"/>
      <queryTableField id="6136" name="Column6136" tableColumnId="6136"/>
      <queryTableField id="6137" name="Column6137" tableColumnId="6137"/>
      <queryTableField id="6138" name="Column6138" tableColumnId="6138"/>
      <queryTableField id="6139" name="Column6139" tableColumnId="6139"/>
      <queryTableField id="6140" name="Column6140" tableColumnId="6140"/>
      <queryTableField id="6141" name="Column6141" tableColumnId="6141"/>
      <queryTableField id="6142" name="Column6142" tableColumnId="6142"/>
      <queryTableField id="6143" name="Column6143" tableColumnId="6143"/>
      <queryTableField id="6144" name="Column6144" tableColumnId="6144"/>
      <queryTableField id="6145" name="Column6145" tableColumnId="6145"/>
      <queryTableField id="6146" name="Column6146" tableColumnId="6146"/>
      <queryTableField id="6147" name="Column6147" tableColumnId="6147"/>
      <queryTableField id="6148" name="Column6148" tableColumnId="6148"/>
      <queryTableField id="6149" name="Column6149" tableColumnId="6149"/>
      <queryTableField id="6150" name="Column6150" tableColumnId="6150"/>
      <queryTableField id="6151" name="Column6151" tableColumnId="6151"/>
      <queryTableField id="6152" name="Column6152" tableColumnId="6152"/>
      <queryTableField id="6153" name="Column6153" tableColumnId="6153"/>
      <queryTableField id="6154" name="Column6154" tableColumnId="6154"/>
      <queryTableField id="6155" name="Column6155" tableColumnId="6155"/>
      <queryTableField id="6156" name="Column6156" tableColumnId="6156"/>
      <queryTableField id="6157" name="Column6157" tableColumnId="6157"/>
      <queryTableField id="6158" name="Column6158" tableColumnId="6158"/>
      <queryTableField id="6159" name="Column6159" tableColumnId="6159"/>
      <queryTableField id="6160" name="Column6160" tableColumnId="6160"/>
      <queryTableField id="6161" name="Column6161" tableColumnId="6161"/>
      <queryTableField id="6162" name="Column6162" tableColumnId="6162"/>
      <queryTableField id="6163" name="Column6163" tableColumnId="6163"/>
      <queryTableField id="6164" name="Column6164" tableColumnId="6164"/>
      <queryTableField id="6165" name="Column6165" tableColumnId="6165"/>
      <queryTableField id="6166" name="Column6166" tableColumnId="6166"/>
      <queryTableField id="6167" name="Column6167" tableColumnId="6167"/>
      <queryTableField id="6168" name="Column6168" tableColumnId="6168"/>
      <queryTableField id="6169" name="Column6169" tableColumnId="6169"/>
      <queryTableField id="6170" name="Column6170" tableColumnId="6170"/>
      <queryTableField id="6171" name="Column6171" tableColumnId="6171"/>
      <queryTableField id="6172" name="Column6172" tableColumnId="6172"/>
      <queryTableField id="6173" name="Column6173" tableColumnId="6173"/>
      <queryTableField id="6174" name="Column6174" tableColumnId="6174"/>
      <queryTableField id="6175" name="Column6175" tableColumnId="6175"/>
      <queryTableField id="6176" name="Column6176" tableColumnId="6176"/>
      <queryTableField id="6177" name="Column6177" tableColumnId="6177"/>
      <queryTableField id="6178" name="Column6178" tableColumnId="6178"/>
      <queryTableField id="6179" name="Column6179" tableColumnId="6179"/>
      <queryTableField id="6180" name="Column6180" tableColumnId="6180"/>
      <queryTableField id="6181" name="Column6181" tableColumnId="6181"/>
      <queryTableField id="6182" name="Column6182" tableColumnId="6182"/>
      <queryTableField id="6183" name="Column6183" tableColumnId="6183"/>
      <queryTableField id="6184" name="Column6184" tableColumnId="6184"/>
      <queryTableField id="6185" name="Column6185" tableColumnId="6185"/>
      <queryTableField id="6186" name="Column6186" tableColumnId="6186"/>
      <queryTableField id="6187" name="Column6187" tableColumnId="6187"/>
      <queryTableField id="6188" name="Column6188" tableColumnId="6188"/>
      <queryTableField id="6189" name="Column6189" tableColumnId="6189"/>
      <queryTableField id="6190" name="Column6190" tableColumnId="6190"/>
      <queryTableField id="6191" name="Column6191" tableColumnId="6191"/>
      <queryTableField id="6192" name="Column6192" tableColumnId="6192"/>
      <queryTableField id="6193" name="Column6193" tableColumnId="6193"/>
      <queryTableField id="6194" name="Column6194" tableColumnId="6194"/>
      <queryTableField id="6195" name="Column6195" tableColumnId="6195"/>
      <queryTableField id="6196" name="Column6196" tableColumnId="6196"/>
      <queryTableField id="6197" name="Column6197" tableColumnId="6197"/>
      <queryTableField id="6198" name="Column6198" tableColumnId="6198"/>
      <queryTableField id="6199" name="Column6199" tableColumnId="6199"/>
      <queryTableField id="6200" name="Column6200" tableColumnId="6200"/>
      <queryTableField id="6201" name="Column6201" tableColumnId="6201"/>
      <queryTableField id="6202" name="Column6202" tableColumnId="6202"/>
      <queryTableField id="6203" name="Column6203" tableColumnId="6203"/>
      <queryTableField id="6204" name="Column6204" tableColumnId="6204"/>
      <queryTableField id="6205" name="Column6205" tableColumnId="6205"/>
      <queryTableField id="6206" name="Column6206" tableColumnId="6206"/>
      <queryTableField id="6207" name="Column6207" tableColumnId="6207"/>
      <queryTableField id="6208" name="Column6208" tableColumnId="6208"/>
      <queryTableField id="6209" name="Column6209" tableColumnId="6209"/>
      <queryTableField id="6210" name="Column6210" tableColumnId="6210"/>
      <queryTableField id="6211" name="Column6211" tableColumnId="6211"/>
      <queryTableField id="6212" name="Column6212" tableColumnId="6212"/>
      <queryTableField id="6213" name="Column6213" tableColumnId="6213"/>
      <queryTableField id="6214" name="Column6214" tableColumnId="6214"/>
      <queryTableField id="6215" name="Column6215" tableColumnId="6215"/>
      <queryTableField id="6216" name="Column6216" tableColumnId="6216"/>
      <queryTableField id="6217" name="Column6217" tableColumnId="6217"/>
      <queryTableField id="6218" name="Column6218" tableColumnId="6218"/>
      <queryTableField id="6219" name="Column6219" tableColumnId="6219"/>
      <queryTableField id="6220" name="Column6220" tableColumnId="6220"/>
      <queryTableField id="6221" name="Column6221" tableColumnId="6221"/>
      <queryTableField id="6222" name="Column6222" tableColumnId="6222"/>
      <queryTableField id="6223" name="Column6223" tableColumnId="6223"/>
      <queryTableField id="6224" name="Column6224" tableColumnId="6224"/>
      <queryTableField id="6225" name="Column6225" tableColumnId="6225"/>
      <queryTableField id="6226" name="Column6226" tableColumnId="6226"/>
      <queryTableField id="6227" name="Column6227" tableColumnId="6227"/>
      <queryTableField id="6228" name="Column6228" tableColumnId="6228"/>
      <queryTableField id="6229" name="Column6229" tableColumnId="6229"/>
      <queryTableField id="6230" name="Column6230" tableColumnId="6230"/>
      <queryTableField id="6231" name="Column6231" tableColumnId="6231"/>
      <queryTableField id="6232" name="Column6232" tableColumnId="6232"/>
      <queryTableField id="6233" name="Column6233" tableColumnId="6233"/>
      <queryTableField id="6234" name="Column6234" tableColumnId="6234"/>
      <queryTableField id="6235" name="Column6235" tableColumnId="6235"/>
      <queryTableField id="6236" name="Column6236" tableColumnId="6236"/>
      <queryTableField id="6237" name="Column6237" tableColumnId="6237"/>
      <queryTableField id="6238" name="Column6238" tableColumnId="6238"/>
      <queryTableField id="6239" name="Column6239" tableColumnId="6239"/>
      <queryTableField id="6240" name="Column6240" tableColumnId="6240"/>
      <queryTableField id="6241" name="Column6241" tableColumnId="6241"/>
      <queryTableField id="6242" name="Column6242" tableColumnId="6242"/>
      <queryTableField id="6243" name="Column6243" tableColumnId="6243"/>
      <queryTableField id="6244" name="Column6244" tableColumnId="6244"/>
      <queryTableField id="6245" name="Column6245" tableColumnId="6245"/>
      <queryTableField id="6246" name="Column6246" tableColumnId="6246"/>
      <queryTableField id="6247" name="Column6247" tableColumnId="6247"/>
      <queryTableField id="6248" name="Column6248" tableColumnId="6248"/>
      <queryTableField id="6249" name="Column6249" tableColumnId="6249"/>
      <queryTableField id="6250" name="Column6250" tableColumnId="6250"/>
      <queryTableField id="6251" name="Column6251" tableColumnId="6251"/>
      <queryTableField id="6252" name="Column6252" tableColumnId="6252"/>
      <queryTableField id="6253" name="Column6253" tableColumnId="6253"/>
      <queryTableField id="6254" name="Column6254" tableColumnId="6254"/>
      <queryTableField id="6255" name="Column6255" tableColumnId="6255"/>
      <queryTableField id="6256" name="Column6256" tableColumnId="6256"/>
      <queryTableField id="6257" name="Column6257" tableColumnId="6257"/>
      <queryTableField id="6258" name="Column6258" tableColumnId="6258"/>
      <queryTableField id="6259" name="Column6259" tableColumnId="6259"/>
      <queryTableField id="6260" name="Column6260" tableColumnId="6260"/>
      <queryTableField id="6261" name="Column6261" tableColumnId="6261"/>
      <queryTableField id="6262" name="Column6262" tableColumnId="6262"/>
      <queryTableField id="6263" name="Column6263" tableColumnId="6263"/>
      <queryTableField id="6264" name="Column6264" tableColumnId="6264"/>
      <queryTableField id="6265" name="Column6265" tableColumnId="6265"/>
      <queryTableField id="6266" name="Column6266" tableColumnId="6266"/>
      <queryTableField id="6267" name="Column6267" tableColumnId="6267"/>
      <queryTableField id="6268" name="Column6268" tableColumnId="6268"/>
      <queryTableField id="6269" name="Column6269" tableColumnId="6269"/>
      <queryTableField id="6270" name="Column6270" tableColumnId="6270"/>
      <queryTableField id="6271" name="Column6271" tableColumnId="6271"/>
      <queryTableField id="6272" name="Column6272" tableColumnId="6272"/>
      <queryTableField id="6273" name="Column6273" tableColumnId="6273"/>
      <queryTableField id="6274" name="Column6274" tableColumnId="6274"/>
      <queryTableField id="6275" name="Column6275" tableColumnId="6275"/>
      <queryTableField id="6276" name="Column6276" tableColumnId="6276"/>
      <queryTableField id="6277" name="Column6277" tableColumnId="6277"/>
      <queryTableField id="6278" name="Column6278" tableColumnId="6278"/>
      <queryTableField id="6279" name="Column6279" tableColumnId="6279"/>
      <queryTableField id="6280" name="Column6280" tableColumnId="6280"/>
      <queryTableField id="6281" name="Column6281" tableColumnId="6281"/>
      <queryTableField id="6282" name="Column6282" tableColumnId="6282"/>
      <queryTableField id="6283" name="Column6283" tableColumnId="6283"/>
      <queryTableField id="6284" name="Column6284" tableColumnId="6284"/>
      <queryTableField id="6285" name="Column6285" tableColumnId="6285"/>
      <queryTableField id="6286" name="Column6286" tableColumnId="6286"/>
      <queryTableField id="6287" name="Column6287" tableColumnId="6287"/>
      <queryTableField id="6288" name="Column6288" tableColumnId="6288"/>
      <queryTableField id="6289" name="Column6289" tableColumnId="6289"/>
      <queryTableField id="6290" name="Column6290" tableColumnId="6290"/>
      <queryTableField id="6291" name="Column6291" tableColumnId="6291"/>
      <queryTableField id="6292" name="Column6292" tableColumnId="6292"/>
      <queryTableField id="6293" name="Column6293" tableColumnId="6293"/>
      <queryTableField id="6294" name="Column6294" tableColumnId="6294"/>
      <queryTableField id="6295" name="Column6295" tableColumnId="6295"/>
      <queryTableField id="6296" name="Column6296" tableColumnId="6296"/>
      <queryTableField id="6297" name="Column6297" tableColumnId="6297"/>
      <queryTableField id="6298" name="Column6298" tableColumnId="6298"/>
      <queryTableField id="6299" name="Column6299" tableColumnId="6299"/>
      <queryTableField id="6300" name="Column6300" tableColumnId="6300"/>
      <queryTableField id="6301" name="Column6301" tableColumnId="6301"/>
      <queryTableField id="6302" name="Column6302" tableColumnId="6302"/>
      <queryTableField id="6303" name="Column6303" tableColumnId="6303"/>
      <queryTableField id="6304" name="Column6304" tableColumnId="6304"/>
      <queryTableField id="6305" name="Column6305" tableColumnId="6305"/>
      <queryTableField id="6306" name="Column6306" tableColumnId="6306"/>
      <queryTableField id="6307" name="Column6307" tableColumnId="6307"/>
      <queryTableField id="6308" name="Column6308" tableColumnId="6308"/>
      <queryTableField id="6309" name="Column6309" tableColumnId="6309"/>
      <queryTableField id="6310" name="Column6310" tableColumnId="6310"/>
      <queryTableField id="6311" name="Column6311" tableColumnId="6311"/>
      <queryTableField id="6312" name="Column6312" tableColumnId="6312"/>
      <queryTableField id="6313" name="Column6313" tableColumnId="6313"/>
      <queryTableField id="6314" name="Column6314" tableColumnId="6314"/>
      <queryTableField id="6315" name="Column6315" tableColumnId="6315"/>
      <queryTableField id="6316" name="Column6316" tableColumnId="6316"/>
      <queryTableField id="6317" name="Column6317" tableColumnId="6317"/>
      <queryTableField id="6318" name="Column6318" tableColumnId="6318"/>
      <queryTableField id="6319" name="Column6319" tableColumnId="6319"/>
      <queryTableField id="6320" name="Column6320" tableColumnId="6320"/>
      <queryTableField id="6321" name="Column6321" tableColumnId="6321"/>
      <queryTableField id="6322" name="Column6322" tableColumnId="6322"/>
      <queryTableField id="6323" name="Column6323" tableColumnId="6323"/>
      <queryTableField id="6324" name="Column6324" tableColumnId="6324"/>
      <queryTableField id="6325" name="Column6325" tableColumnId="6325"/>
      <queryTableField id="6326" name="Column6326" tableColumnId="6326"/>
      <queryTableField id="6327" name="Column6327" tableColumnId="6327"/>
      <queryTableField id="6328" name="Column6328" tableColumnId="6328"/>
      <queryTableField id="6329" name="Column6329" tableColumnId="6329"/>
      <queryTableField id="6330" name="Column6330" tableColumnId="6330"/>
      <queryTableField id="6331" name="Column6331" tableColumnId="6331"/>
      <queryTableField id="6332" name="Column6332" tableColumnId="6332"/>
      <queryTableField id="6333" name="Column6333" tableColumnId="6333"/>
      <queryTableField id="6334" name="Column6334" tableColumnId="6334"/>
      <queryTableField id="6335" name="Column6335" tableColumnId="6335"/>
      <queryTableField id="6336" name="Column6336" tableColumnId="6336"/>
      <queryTableField id="6337" name="Column6337" tableColumnId="6337"/>
      <queryTableField id="6338" name="Column6338" tableColumnId="6338"/>
      <queryTableField id="6339" name="Column6339" tableColumnId="6339"/>
      <queryTableField id="6340" name="Column6340" tableColumnId="6340"/>
      <queryTableField id="6341" name="Column6341" tableColumnId="6341"/>
      <queryTableField id="6342" name="Column6342" tableColumnId="6342"/>
      <queryTableField id="6343" name="Column6343" tableColumnId="6343"/>
      <queryTableField id="6344" name="Column6344" tableColumnId="6344"/>
      <queryTableField id="6345" name="Column6345" tableColumnId="6345"/>
      <queryTableField id="6346" name="Column6346" tableColumnId="6346"/>
      <queryTableField id="6347" name="Column6347" tableColumnId="6347"/>
      <queryTableField id="6348" name="Column6348" tableColumnId="6348"/>
      <queryTableField id="6349" name="Column6349" tableColumnId="6349"/>
      <queryTableField id="6350" name="Column6350" tableColumnId="6350"/>
      <queryTableField id="6351" name="Column6351" tableColumnId="6351"/>
      <queryTableField id="6352" name="Column6352" tableColumnId="6352"/>
      <queryTableField id="6353" name="Column6353" tableColumnId="6353"/>
      <queryTableField id="6354" name="Column6354" tableColumnId="6354"/>
      <queryTableField id="6355" name="Column6355" tableColumnId="6355"/>
      <queryTableField id="6356" name="Column6356" tableColumnId="6356"/>
      <queryTableField id="6357" name="Column6357" tableColumnId="6357"/>
      <queryTableField id="6358" name="Column6358" tableColumnId="6358"/>
      <queryTableField id="6359" name="Column6359" tableColumnId="6359"/>
      <queryTableField id="6360" name="Column6360" tableColumnId="6360"/>
      <queryTableField id="6361" name="Column6361" tableColumnId="6361"/>
      <queryTableField id="6362" name="Column6362" tableColumnId="6362"/>
      <queryTableField id="6363" name="Column6363" tableColumnId="6363"/>
      <queryTableField id="6364" name="Column6364" tableColumnId="6364"/>
      <queryTableField id="6365" name="Column6365" tableColumnId="6365"/>
      <queryTableField id="6366" name="Column6366" tableColumnId="6366"/>
      <queryTableField id="6367" name="Column6367" tableColumnId="6367"/>
      <queryTableField id="6368" name="Column6368" tableColumnId="6368"/>
      <queryTableField id="6369" name="Column6369" tableColumnId="6369"/>
      <queryTableField id="6370" name="Column6370" tableColumnId="6370"/>
      <queryTableField id="6371" name="Column6371" tableColumnId="6371"/>
      <queryTableField id="6372" name="Column6372" tableColumnId="6372"/>
      <queryTableField id="6373" name="Column6373" tableColumnId="6373"/>
      <queryTableField id="6374" name="Column6374" tableColumnId="6374"/>
      <queryTableField id="6375" name="Column6375" tableColumnId="6375"/>
      <queryTableField id="6376" name="Column6376" tableColumnId="6376"/>
      <queryTableField id="6377" name="Column6377" tableColumnId="6377"/>
      <queryTableField id="6378" name="Column6378" tableColumnId="6378"/>
      <queryTableField id="6379" name="Column6379" tableColumnId="6379"/>
      <queryTableField id="6380" name="Column6380" tableColumnId="6380"/>
      <queryTableField id="6381" name="Column6381" tableColumnId="6381"/>
      <queryTableField id="6382" name="Column6382" tableColumnId="6382"/>
      <queryTableField id="6383" name="Column6383" tableColumnId="6383"/>
      <queryTableField id="6384" name="Column6384" tableColumnId="6384"/>
      <queryTableField id="6385" name="Column6385" tableColumnId="6385"/>
      <queryTableField id="6386" name="Column6386" tableColumnId="6386"/>
      <queryTableField id="6387" name="Column6387" tableColumnId="6387"/>
      <queryTableField id="6388" name="Column6388" tableColumnId="6388"/>
      <queryTableField id="6389" name="Column6389" tableColumnId="6389"/>
      <queryTableField id="6390" name="Column6390" tableColumnId="6390"/>
      <queryTableField id="6391" name="Column6391" tableColumnId="6391"/>
      <queryTableField id="6392" name="Column6392" tableColumnId="6392"/>
      <queryTableField id="6393" name="Column6393" tableColumnId="6393"/>
      <queryTableField id="6394" name="Column6394" tableColumnId="6394"/>
      <queryTableField id="6395" name="Column6395" tableColumnId="6395"/>
      <queryTableField id="6396" name="Column6396" tableColumnId="6396"/>
      <queryTableField id="6397" name="Column6397" tableColumnId="6397"/>
      <queryTableField id="6398" name="Column6398" tableColumnId="6398"/>
      <queryTableField id="6399" name="Column6399" tableColumnId="6399"/>
      <queryTableField id="6400" name="Column6400" tableColumnId="6400"/>
      <queryTableField id="6401" name="Column6401" tableColumnId="6401"/>
      <queryTableField id="6402" name="Column6402" tableColumnId="6402"/>
      <queryTableField id="6403" name="Column6403" tableColumnId="6403"/>
      <queryTableField id="6404" name="Column6404" tableColumnId="6404"/>
      <queryTableField id="6405" name="Column6405" tableColumnId="6405"/>
      <queryTableField id="6406" name="Column6406" tableColumnId="6406"/>
      <queryTableField id="6407" name="Column6407" tableColumnId="6407"/>
      <queryTableField id="6408" name="Column6408" tableColumnId="6408"/>
      <queryTableField id="6409" name="Column6409" tableColumnId="6409"/>
      <queryTableField id="6410" name="Column6410" tableColumnId="6410"/>
      <queryTableField id="6411" name="Column6411" tableColumnId="6411"/>
      <queryTableField id="6412" name="Column6412" tableColumnId="6412"/>
      <queryTableField id="6413" name="Column6413" tableColumnId="6413"/>
      <queryTableField id="6414" name="Column6414" tableColumnId="6414"/>
      <queryTableField id="6415" name="Column6415" tableColumnId="6415"/>
      <queryTableField id="6416" name="Column6416" tableColumnId="6416"/>
      <queryTableField id="6417" name="Column6417" tableColumnId="6417"/>
      <queryTableField id="6418" name="Column6418" tableColumnId="6418"/>
      <queryTableField id="6419" name="Column6419" tableColumnId="6419"/>
      <queryTableField id="6420" name="Column6420" tableColumnId="6420"/>
      <queryTableField id="6421" name="Column6421" tableColumnId="6421"/>
      <queryTableField id="6422" name="Column6422" tableColumnId="6422"/>
      <queryTableField id="6423" name="Column6423" tableColumnId="6423"/>
      <queryTableField id="6424" name="Column6424" tableColumnId="6424"/>
      <queryTableField id="6425" name="Column6425" tableColumnId="6425"/>
      <queryTableField id="6426" name="Column6426" tableColumnId="6426"/>
      <queryTableField id="6427" name="Column6427" tableColumnId="6427"/>
      <queryTableField id="6428" name="Column6428" tableColumnId="6428"/>
      <queryTableField id="6429" name="Column6429" tableColumnId="6429"/>
      <queryTableField id="6430" name="Column6430" tableColumnId="6430"/>
      <queryTableField id="6431" name="Column6431" tableColumnId="6431"/>
      <queryTableField id="6432" name="Column6432" tableColumnId="6432"/>
      <queryTableField id="6433" name="Column6433" tableColumnId="6433"/>
      <queryTableField id="6434" name="Column6434" tableColumnId="6434"/>
      <queryTableField id="6435" name="Column6435" tableColumnId="6435"/>
      <queryTableField id="6436" name="Column6436" tableColumnId="6436"/>
      <queryTableField id="6437" name="Column6437" tableColumnId="6437"/>
      <queryTableField id="6438" name="Column6438" tableColumnId="6438"/>
      <queryTableField id="6439" name="Column6439" tableColumnId="6439"/>
      <queryTableField id="6440" name="Column6440" tableColumnId="6440"/>
      <queryTableField id="6441" name="Column6441" tableColumnId="6441"/>
      <queryTableField id="6442" name="Column6442" tableColumnId="6442"/>
      <queryTableField id="6443" name="Column6443" tableColumnId="6443"/>
      <queryTableField id="6444" name="Column6444" tableColumnId="6444"/>
      <queryTableField id="6445" name="Column6445" tableColumnId="6445"/>
      <queryTableField id="6446" name="Column6446" tableColumnId="6446"/>
      <queryTableField id="6447" name="Column6447" tableColumnId="6447"/>
      <queryTableField id="6448" name="Column6448" tableColumnId="6448"/>
      <queryTableField id="6449" name="Column6449" tableColumnId="6449"/>
      <queryTableField id="6450" name="Column6450" tableColumnId="6450"/>
      <queryTableField id="6451" name="Column6451" tableColumnId="6451"/>
      <queryTableField id="6452" name="Column6452" tableColumnId="6452"/>
      <queryTableField id="6453" name="Column6453" tableColumnId="6453"/>
      <queryTableField id="6454" name="Column6454" tableColumnId="6454"/>
      <queryTableField id="6455" name="Column6455" tableColumnId="6455"/>
      <queryTableField id="6456" name="Column6456" tableColumnId="6456"/>
      <queryTableField id="6457" name="Column6457" tableColumnId="6457"/>
      <queryTableField id="6458" name="Column6458" tableColumnId="6458"/>
      <queryTableField id="6459" name="Column6459" tableColumnId="6459"/>
      <queryTableField id="6460" name="Column6460" tableColumnId="6460"/>
      <queryTableField id="6461" name="Column6461" tableColumnId="6461"/>
      <queryTableField id="6462" name="Column6462" tableColumnId="6462"/>
      <queryTableField id="6463" name="Column6463" tableColumnId="6463"/>
      <queryTableField id="6464" name="Column6464" tableColumnId="6464"/>
      <queryTableField id="6465" name="Column6465" tableColumnId="6465"/>
      <queryTableField id="6466" name="Column6466" tableColumnId="6466"/>
      <queryTableField id="6467" name="Column6467" tableColumnId="6467"/>
      <queryTableField id="6468" name="Column6468" tableColumnId="6468"/>
      <queryTableField id="6469" name="Column6469" tableColumnId="6469"/>
      <queryTableField id="6470" name="Column6470" tableColumnId="6470"/>
      <queryTableField id="6471" name="Column6471" tableColumnId="6471"/>
      <queryTableField id="6472" name="Column6472" tableColumnId="6472"/>
      <queryTableField id="6473" name="Column6473" tableColumnId="6473"/>
      <queryTableField id="6474" name="Column6474" tableColumnId="6474"/>
      <queryTableField id="6475" name="Column6475" tableColumnId="6475"/>
      <queryTableField id="6476" name="Column6476" tableColumnId="6476"/>
      <queryTableField id="6477" name="Column6477" tableColumnId="6477"/>
      <queryTableField id="6478" name="Column6478" tableColumnId="6478"/>
      <queryTableField id="6479" name="Column6479" tableColumnId="6479"/>
      <queryTableField id="6480" name="Column6480" tableColumnId="6480"/>
      <queryTableField id="6481" name="Column6481" tableColumnId="6481"/>
      <queryTableField id="6482" name="Column6482" tableColumnId="6482"/>
      <queryTableField id="6483" name="Column6483" tableColumnId="6483"/>
      <queryTableField id="6484" name="Column6484" tableColumnId="6484"/>
      <queryTableField id="6485" name="Column6485" tableColumnId="6485"/>
      <queryTableField id="6486" name="Column6486" tableColumnId="6486"/>
      <queryTableField id="6487" name="Column6487" tableColumnId="6487"/>
      <queryTableField id="6488" name="Column6488" tableColumnId="6488"/>
      <queryTableField id="6489" name="Column6489" tableColumnId="6489"/>
      <queryTableField id="6490" name="Column6490" tableColumnId="6490"/>
      <queryTableField id="6491" name="Column6491" tableColumnId="6491"/>
      <queryTableField id="6492" name="Column6492" tableColumnId="6492"/>
      <queryTableField id="6493" name="Column6493" tableColumnId="6493"/>
      <queryTableField id="6494" name="Column6494" tableColumnId="6494"/>
      <queryTableField id="6495" name="Column6495" tableColumnId="6495"/>
      <queryTableField id="6496" name="Column6496" tableColumnId="6496"/>
      <queryTableField id="6497" name="Column6497" tableColumnId="6497"/>
      <queryTableField id="6498" name="Column6498" tableColumnId="6498"/>
      <queryTableField id="6499" name="Column6499" tableColumnId="6499"/>
      <queryTableField id="6500" name="Column6500" tableColumnId="6500"/>
      <queryTableField id="6501" name="Column6501" tableColumnId="6501"/>
      <queryTableField id="6502" name="Column6502" tableColumnId="6502"/>
      <queryTableField id="6503" name="Column6503" tableColumnId="6503"/>
      <queryTableField id="6504" name="Column6504" tableColumnId="6504"/>
      <queryTableField id="6505" name="Column6505" tableColumnId="6505"/>
      <queryTableField id="6506" name="Column6506" tableColumnId="6506"/>
      <queryTableField id="6507" name="Column6507" tableColumnId="6507"/>
      <queryTableField id="6508" name="Column6508" tableColumnId="6508"/>
      <queryTableField id="6509" name="Column6509" tableColumnId="6509"/>
      <queryTableField id="6510" name="Column6510" tableColumnId="6510"/>
      <queryTableField id="6511" name="Column6511" tableColumnId="6511"/>
      <queryTableField id="6512" name="Column6512" tableColumnId="6512"/>
      <queryTableField id="6513" name="Column6513" tableColumnId="6513"/>
      <queryTableField id="6514" name="Column6514" tableColumnId="6514"/>
      <queryTableField id="6515" name="Column6515" tableColumnId="6515"/>
      <queryTableField id="6516" name="Column6516" tableColumnId="6516"/>
      <queryTableField id="6517" name="Column6517" tableColumnId="6517"/>
      <queryTableField id="6518" name="Column6518" tableColumnId="6518"/>
      <queryTableField id="6519" name="Column6519" tableColumnId="6519"/>
      <queryTableField id="6520" name="Column6520" tableColumnId="6520"/>
      <queryTableField id="6521" name="Column6521" tableColumnId="6521"/>
      <queryTableField id="6522" name="Column6522" tableColumnId="6522"/>
      <queryTableField id="6523" name="Column6523" tableColumnId="6523"/>
      <queryTableField id="6524" name="Column6524" tableColumnId="6524"/>
      <queryTableField id="6525" name="Column6525" tableColumnId="6525"/>
      <queryTableField id="6526" name="Column6526" tableColumnId="6526"/>
      <queryTableField id="6527" name="Column6527" tableColumnId="6527"/>
      <queryTableField id="6528" name="Column6528" tableColumnId="6528"/>
      <queryTableField id="6529" name="Column6529" tableColumnId="6529"/>
      <queryTableField id="6530" name="Column6530" tableColumnId="6530"/>
      <queryTableField id="6531" name="Column6531" tableColumnId="6531"/>
      <queryTableField id="6532" name="Column6532" tableColumnId="6532"/>
      <queryTableField id="6533" name="Column6533" tableColumnId="6533"/>
      <queryTableField id="6534" name="Column6534" tableColumnId="6534"/>
      <queryTableField id="6535" name="Column6535" tableColumnId="6535"/>
      <queryTableField id="6536" name="Column6536" tableColumnId="6536"/>
      <queryTableField id="6537" name="Column6537" tableColumnId="6537"/>
      <queryTableField id="6538" name="Column6538" tableColumnId="6538"/>
      <queryTableField id="6539" name="Column6539" tableColumnId="6539"/>
      <queryTableField id="6540" name="Column6540" tableColumnId="6540"/>
      <queryTableField id="6541" name="Column6541" tableColumnId="6541"/>
      <queryTableField id="6542" name="Column6542" tableColumnId="6542"/>
      <queryTableField id="6543" name="Column6543" tableColumnId="6543"/>
      <queryTableField id="6544" name="Column6544" tableColumnId="6544"/>
      <queryTableField id="6545" name="Column6545" tableColumnId="6545"/>
      <queryTableField id="6546" name="Column6546" tableColumnId="6546"/>
      <queryTableField id="6547" name="Column6547" tableColumnId="6547"/>
      <queryTableField id="6548" name="Column6548" tableColumnId="6548"/>
      <queryTableField id="6549" name="Column6549" tableColumnId="6549"/>
      <queryTableField id="6550" name="Column6550" tableColumnId="6550"/>
      <queryTableField id="6551" name="Column6551" tableColumnId="6551"/>
      <queryTableField id="6552" name="Column6552" tableColumnId="6552"/>
      <queryTableField id="6553" name="Column6553" tableColumnId="6553"/>
      <queryTableField id="6554" name="Column6554" tableColumnId="6554"/>
      <queryTableField id="6555" name="Column6555" tableColumnId="6555"/>
      <queryTableField id="6556" name="Column6556" tableColumnId="6556"/>
      <queryTableField id="6557" name="Column6557" tableColumnId="6557"/>
      <queryTableField id="6558" name="Column6558" tableColumnId="6558"/>
      <queryTableField id="6559" name="Column6559" tableColumnId="6559"/>
      <queryTableField id="6560" name="Column6560" tableColumnId="6560"/>
      <queryTableField id="6561" name="Column6561" tableColumnId="6561"/>
      <queryTableField id="6562" name="Column6562" tableColumnId="6562"/>
      <queryTableField id="6563" name="Column6563" tableColumnId="6563"/>
      <queryTableField id="6564" name="Column6564" tableColumnId="6564"/>
      <queryTableField id="6565" name="Column6565" tableColumnId="6565"/>
      <queryTableField id="6566" name="Column6566" tableColumnId="6566"/>
      <queryTableField id="6567" name="Column6567" tableColumnId="6567"/>
      <queryTableField id="6568" name="Column6568" tableColumnId="6568"/>
      <queryTableField id="6569" name="Column6569" tableColumnId="6569"/>
      <queryTableField id="6570" name="Column6570" tableColumnId="6570"/>
      <queryTableField id="6571" name="Column6571" tableColumnId="6571"/>
      <queryTableField id="6572" name="Column6572" tableColumnId="6572"/>
      <queryTableField id="6573" name="Column6573" tableColumnId="6573"/>
      <queryTableField id="6574" name="Column6574" tableColumnId="6574"/>
      <queryTableField id="6575" name="Column6575" tableColumnId="6575"/>
      <queryTableField id="6576" name="Column6576" tableColumnId="6576"/>
      <queryTableField id="6577" name="Column6577" tableColumnId="6577"/>
      <queryTableField id="6578" name="Column6578" tableColumnId="6578"/>
      <queryTableField id="6579" name="Column6579" tableColumnId="6579"/>
      <queryTableField id="6580" name="Column6580" tableColumnId="6580"/>
      <queryTableField id="6581" name="Column6581" tableColumnId="6581"/>
      <queryTableField id="6582" name="Column6582" tableColumnId="6582"/>
      <queryTableField id="6583" name="Column6583" tableColumnId="6583"/>
      <queryTableField id="6584" name="Column6584" tableColumnId="6584"/>
      <queryTableField id="6585" name="Column6585" tableColumnId="6585"/>
      <queryTableField id="6586" name="Column6586" tableColumnId="6586"/>
      <queryTableField id="6587" name="Column6587" tableColumnId="6587"/>
      <queryTableField id="6588" name="Column6588" tableColumnId="6588"/>
      <queryTableField id="6589" name="Column6589" tableColumnId="6589"/>
      <queryTableField id="6590" name="Column6590" tableColumnId="6590"/>
      <queryTableField id="6591" name="Column6591" tableColumnId="6591"/>
      <queryTableField id="6592" name="Column6592" tableColumnId="6592"/>
      <queryTableField id="6593" name="Column6593" tableColumnId="6593"/>
      <queryTableField id="6594" name="Column6594" tableColumnId="6594"/>
      <queryTableField id="6595" name="Column6595" tableColumnId="6595"/>
      <queryTableField id="6596" name="Column6596" tableColumnId="6596"/>
      <queryTableField id="6597" name="Column6597" tableColumnId="6597"/>
      <queryTableField id="6598" name="Column6598" tableColumnId="6598"/>
      <queryTableField id="6599" name="Column6599" tableColumnId="6599"/>
      <queryTableField id="6600" name="Column6600" tableColumnId="6600"/>
      <queryTableField id="6601" name="Column6601" tableColumnId="6601"/>
      <queryTableField id="6602" name="Column6602" tableColumnId="6602"/>
      <queryTableField id="6603" name="Column6603" tableColumnId="6603"/>
      <queryTableField id="6604" name="Column6604" tableColumnId="6604"/>
      <queryTableField id="6605" name="Column6605" tableColumnId="6605"/>
      <queryTableField id="6606" name="Column6606" tableColumnId="6606"/>
      <queryTableField id="6607" name="Column6607" tableColumnId="6607"/>
      <queryTableField id="6608" name="Column6608" tableColumnId="6608"/>
      <queryTableField id="6609" name="Column6609" tableColumnId="6609"/>
      <queryTableField id="6610" name="Column6610" tableColumnId="6610"/>
      <queryTableField id="6611" name="Column6611" tableColumnId="6611"/>
      <queryTableField id="6612" name="Column6612" tableColumnId="6612"/>
      <queryTableField id="6613" name="Column6613" tableColumnId="6613"/>
      <queryTableField id="6614" name="Column6614" tableColumnId="6614"/>
      <queryTableField id="6615" name="Column6615" tableColumnId="6615"/>
      <queryTableField id="6616" name="Column6616" tableColumnId="6616"/>
      <queryTableField id="6617" name="Column6617" tableColumnId="6617"/>
      <queryTableField id="6618" name="Column6618" tableColumnId="6618"/>
      <queryTableField id="6619" name="Column6619" tableColumnId="6619"/>
      <queryTableField id="6620" name="Column6620" tableColumnId="6620"/>
      <queryTableField id="6621" name="Column6621" tableColumnId="6621"/>
      <queryTableField id="6622" name="Column6622" tableColumnId="6622"/>
      <queryTableField id="6623" name="Column6623" tableColumnId="6623"/>
      <queryTableField id="6624" name="Column6624" tableColumnId="6624"/>
      <queryTableField id="6625" name="Column6625" tableColumnId="6625"/>
      <queryTableField id="6626" name="Column6626" tableColumnId="6626"/>
      <queryTableField id="6627" name="Column6627" tableColumnId="6627"/>
      <queryTableField id="6628" name="Column6628" tableColumnId="6628"/>
      <queryTableField id="6629" name="Column6629" tableColumnId="6629"/>
      <queryTableField id="6630" name="Column6630" tableColumnId="6630"/>
      <queryTableField id="6631" name="Column6631" tableColumnId="6631"/>
      <queryTableField id="6632" name="Column6632" tableColumnId="6632"/>
      <queryTableField id="6633" name="Column6633" tableColumnId="6633"/>
      <queryTableField id="6634" name="Column6634" tableColumnId="6634"/>
      <queryTableField id="6635" name="Column6635" tableColumnId="6635"/>
      <queryTableField id="6636" name="Column6636" tableColumnId="6636"/>
      <queryTableField id="6637" name="Column6637" tableColumnId="6637"/>
      <queryTableField id="6638" name="Column6638" tableColumnId="6638"/>
      <queryTableField id="6639" name="Column6639" tableColumnId="6639"/>
      <queryTableField id="6640" name="Column6640" tableColumnId="6640"/>
      <queryTableField id="6641" name="Column6641" tableColumnId="6641"/>
      <queryTableField id="6642" name="Column6642" tableColumnId="6642"/>
      <queryTableField id="6643" name="Column6643" tableColumnId="6643"/>
      <queryTableField id="6644" name="Column6644" tableColumnId="6644"/>
      <queryTableField id="6645" name="Column6645" tableColumnId="6645"/>
      <queryTableField id="6646" name="Column6646" tableColumnId="6646"/>
      <queryTableField id="6647" name="Column6647" tableColumnId="6647"/>
      <queryTableField id="6648" name="Column6648" tableColumnId="6648"/>
      <queryTableField id="6649" name="Column6649" tableColumnId="6649"/>
      <queryTableField id="6650" name="Column6650" tableColumnId="6650"/>
      <queryTableField id="6651" name="Column6651" tableColumnId="6651"/>
      <queryTableField id="6652" name="Column6652" tableColumnId="6652"/>
      <queryTableField id="6653" name="Column6653" tableColumnId="6653"/>
      <queryTableField id="6654" name="Column6654" tableColumnId="6654"/>
      <queryTableField id="6655" name="Column6655" tableColumnId="6655"/>
      <queryTableField id="6656" name="Column6656" tableColumnId="6656"/>
      <queryTableField id="6657" name="Column6657" tableColumnId="6657"/>
      <queryTableField id="6658" name="Column6658" tableColumnId="6658"/>
      <queryTableField id="6659" name="Column6659" tableColumnId="6659"/>
      <queryTableField id="6660" name="Column6660" tableColumnId="6660"/>
      <queryTableField id="6661" name="Column6661" tableColumnId="6661"/>
      <queryTableField id="6662" name="Column6662" tableColumnId="6662"/>
      <queryTableField id="6663" name="Column6663" tableColumnId="6663"/>
      <queryTableField id="6664" name="Column6664" tableColumnId="6664"/>
      <queryTableField id="6665" name="Column6665" tableColumnId="6665"/>
      <queryTableField id="6666" name="Column6666" tableColumnId="6666"/>
      <queryTableField id="6667" name="Column6667" tableColumnId="6667"/>
      <queryTableField id="6668" name="Column6668" tableColumnId="6668"/>
      <queryTableField id="6669" name="Column6669" tableColumnId="6669"/>
      <queryTableField id="6670" name="Column6670" tableColumnId="6670"/>
      <queryTableField id="6671" name="Column6671" tableColumnId="6671"/>
      <queryTableField id="6672" name="Column6672" tableColumnId="6672"/>
      <queryTableField id="6673" name="Column6673" tableColumnId="6673"/>
      <queryTableField id="6674" name="Column6674" tableColumnId="6674"/>
      <queryTableField id="6675" name="Column6675" tableColumnId="6675"/>
      <queryTableField id="6676" name="Column6676" tableColumnId="6676"/>
      <queryTableField id="6677" name="Column6677" tableColumnId="6677"/>
      <queryTableField id="6678" name="Column6678" tableColumnId="6678"/>
      <queryTableField id="6679" name="Column6679" tableColumnId="6679"/>
      <queryTableField id="6680" name="Column6680" tableColumnId="6680"/>
      <queryTableField id="6681" name="Column6681" tableColumnId="6681"/>
      <queryTableField id="6682" name="Column6682" tableColumnId="6682"/>
      <queryTableField id="6683" name="Column6683" tableColumnId="6683"/>
      <queryTableField id="6684" name="Column6684" tableColumnId="6684"/>
      <queryTableField id="6685" name="Column6685" tableColumnId="6685"/>
      <queryTableField id="6686" name="Column6686" tableColumnId="6686"/>
      <queryTableField id="6687" name="Column6687" tableColumnId="6687"/>
      <queryTableField id="6688" name="Column6688" tableColumnId="6688"/>
      <queryTableField id="6689" name="Column6689" tableColumnId="6689"/>
      <queryTableField id="6690" name="Column6690" tableColumnId="6690"/>
      <queryTableField id="6691" name="Column6691" tableColumnId="6691"/>
      <queryTableField id="6692" name="Column6692" tableColumnId="6692"/>
      <queryTableField id="6693" name="Column6693" tableColumnId="6693"/>
      <queryTableField id="6694" name="Column6694" tableColumnId="6694"/>
      <queryTableField id="6695" name="Column6695" tableColumnId="6695"/>
      <queryTableField id="6696" name="Column6696" tableColumnId="6696"/>
      <queryTableField id="6697" name="Column6697" tableColumnId="6697"/>
      <queryTableField id="6698" name="Column6698" tableColumnId="6698"/>
      <queryTableField id="6699" name="Column6699" tableColumnId="6699"/>
      <queryTableField id="6700" name="Column6700" tableColumnId="6700"/>
      <queryTableField id="6701" name="Column6701" tableColumnId="6701"/>
      <queryTableField id="6702" name="Column6702" tableColumnId="6702"/>
      <queryTableField id="6703" name="Column6703" tableColumnId="6703"/>
      <queryTableField id="6704" name="Column6704" tableColumnId="6704"/>
      <queryTableField id="6705" name="Column6705" tableColumnId="6705"/>
      <queryTableField id="6706" name="Column6706" tableColumnId="6706"/>
      <queryTableField id="6707" name="Column6707" tableColumnId="6707"/>
      <queryTableField id="6708" name="Column6708" tableColumnId="6708"/>
      <queryTableField id="6709" name="Column6709" tableColumnId="6709"/>
      <queryTableField id="6710" name="Column6710" tableColumnId="6710"/>
      <queryTableField id="6711" name="Column6711" tableColumnId="6711"/>
      <queryTableField id="6712" name="Column6712" tableColumnId="6712"/>
      <queryTableField id="6713" name="Column6713" tableColumnId="6713"/>
      <queryTableField id="6714" name="Column6714" tableColumnId="6714"/>
      <queryTableField id="6715" name="Column6715" tableColumnId="6715"/>
      <queryTableField id="6716" name="Column6716" tableColumnId="6716"/>
      <queryTableField id="6717" name="Column6717" tableColumnId="6717"/>
      <queryTableField id="6718" name="Column6718" tableColumnId="6718"/>
      <queryTableField id="6719" name="Column6719" tableColumnId="6719"/>
      <queryTableField id="6720" name="Column6720" tableColumnId="6720"/>
      <queryTableField id="6721" name="Column6721" tableColumnId="6721"/>
      <queryTableField id="6722" name="Column6722" tableColumnId="6722"/>
      <queryTableField id="6723" name="Column6723" tableColumnId="6723"/>
      <queryTableField id="6724" name="Column6724" tableColumnId="6724"/>
      <queryTableField id="6725" name="Column6725" tableColumnId="6725"/>
      <queryTableField id="6726" name="Column6726" tableColumnId="6726"/>
      <queryTableField id="6727" name="Column6727" tableColumnId="6727"/>
      <queryTableField id="6728" name="Column6728" tableColumnId="6728"/>
      <queryTableField id="6729" name="Column6729" tableColumnId="6729"/>
      <queryTableField id="6730" name="Column6730" tableColumnId="6730"/>
      <queryTableField id="6731" name="Column6731" tableColumnId="6731"/>
      <queryTableField id="6732" name="Column6732" tableColumnId="6732"/>
      <queryTableField id="6733" name="Column6733" tableColumnId="6733"/>
      <queryTableField id="6734" name="Column6734" tableColumnId="6734"/>
      <queryTableField id="6735" name="Column6735" tableColumnId="6735"/>
      <queryTableField id="6736" name="Column6736" tableColumnId="6736"/>
      <queryTableField id="6737" name="Column6737" tableColumnId="6737"/>
      <queryTableField id="6738" name="Column6738" tableColumnId="6738"/>
      <queryTableField id="6739" name="Column6739" tableColumnId="6739"/>
      <queryTableField id="6740" name="Column6740" tableColumnId="6740"/>
      <queryTableField id="6741" name="Column6741" tableColumnId="6741"/>
      <queryTableField id="6742" name="Column6742" tableColumnId="6742"/>
      <queryTableField id="6743" name="Column6743" tableColumnId="6743"/>
      <queryTableField id="6744" name="Column6744" tableColumnId="6744"/>
      <queryTableField id="6745" name="Column6745" tableColumnId="6745"/>
      <queryTableField id="6746" name="Column6746" tableColumnId="6746"/>
      <queryTableField id="6747" name="Column6747" tableColumnId="6747"/>
      <queryTableField id="6748" name="Column6748" tableColumnId="6748"/>
      <queryTableField id="6749" name="Column6749" tableColumnId="6749"/>
      <queryTableField id="6750" name="Column6750" tableColumnId="6750"/>
      <queryTableField id="6751" name="Column6751" tableColumnId="6751"/>
      <queryTableField id="6752" name="Column6752" tableColumnId="6752"/>
      <queryTableField id="6753" name="Column6753" tableColumnId="6753"/>
      <queryTableField id="6754" name="Column6754" tableColumnId="6754"/>
      <queryTableField id="6755" name="Column6755" tableColumnId="6755"/>
      <queryTableField id="6756" name="Column6756" tableColumnId="6756"/>
      <queryTableField id="6757" name="Column6757" tableColumnId="6757"/>
      <queryTableField id="6758" name="Column6758" tableColumnId="6758"/>
      <queryTableField id="6759" name="Column6759" tableColumnId="6759"/>
      <queryTableField id="6760" name="Column6760" tableColumnId="6760"/>
      <queryTableField id="6761" name="Column6761" tableColumnId="6761"/>
      <queryTableField id="6762" name="Column6762" tableColumnId="6762"/>
      <queryTableField id="6763" name="Column6763" tableColumnId="6763"/>
      <queryTableField id="6764" name="Column6764" tableColumnId="6764"/>
      <queryTableField id="6765" name="Column6765" tableColumnId="6765"/>
      <queryTableField id="6766" name="Column6766" tableColumnId="6766"/>
      <queryTableField id="6767" name="Column6767" tableColumnId="6767"/>
      <queryTableField id="6768" name="Column6768" tableColumnId="6768"/>
      <queryTableField id="6769" name="Column6769" tableColumnId="6769"/>
      <queryTableField id="6770" name="Column6770" tableColumnId="6770"/>
      <queryTableField id="6771" name="Column6771" tableColumnId="6771"/>
      <queryTableField id="6772" name="Column6772" tableColumnId="6772"/>
      <queryTableField id="6773" name="Column6773" tableColumnId="6773"/>
      <queryTableField id="6774" name="Column6774" tableColumnId="6774"/>
      <queryTableField id="6775" name="Column6775" tableColumnId="6775"/>
      <queryTableField id="6776" name="Column6776" tableColumnId="6776"/>
      <queryTableField id="6777" name="Column6777" tableColumnId="6777"/>
      <queryTableField id="6778" name="Column6778" tableColumnId="6778"/>
      <queryTableField id="6779" name="Column6779" tableColumnId="6779"/>
      <queryTableField id="6780" name="Column6780" tableColumnId="6780"/>
      <queryTableField id="6781" name="Column6781" tableColumnId="6781"/>
      <queryTableField id="6782" name="Column6782" tableColumnId="6782"/>
      <queryTableField id="6783" name="Column6783" tableColumnId="6783"/>
      <queryTableField id="6784" name="Column6784" tableColumnId="6784"/>
      <queryTableField id="6785" name="Column6785" tableColumnId="6785"/>
      <queryTableField id="6786" name="Column6786" tableColumnId="6786"/>
      <queryTableField id="6787" name="Column6787" tableColumnId="6787"/>
      <queryTableField id="6788" name="Column6788" tableColumnId="6788"/>
      <queryTableField id="6789" name="Column6789" tableColumnId="6789"/>
      <queryTableField id="6790" name="Column6790" tableColumnId="6790"/>
      <queryTableField id="6791" name="Column6791" tableColumnId="6791"/>
      <queryTableField id="6792" name="Column6792" tableColumnId="6792"/>
      <queryTableField id="6793" name="Column6793" tableColumnId="6793"/>
      <queryTableField id="6794" name="Column6794" tableColumnId="6794"/>
      <queryTableField id="6795" name="Column6795" tableColumnId="6795"/>
      <queryTableField id="6796" name="Column6796" tableColumnId="6796"/>
      <queryTableField id="6797" name="Column6797" tableColumnId="6797"/>
      <queryTableField id="6798" name="Column6798" tableColumnId="6798"/>
      <queryTableField id="6799" name="Column6799" tableColumnId="6799"/>
      <queryTableField id="6800" name="Column6800" tableColumnId="6800"/>
      <queryTableField id="6801" name="Column6801" tableColumnId="6801"/>
      <queryTableField id="6802" name="Column6802" tableColumnId="6802"/>
      <queryTableField id="6803" name="Column6803" tableColumnId="6803"/>
      <queryTableField id="6804" name="Column6804" tableColumnId="6804"/>
      <queryTableField id="6805" name="Column6805" tableColumnId="6805"/>
      <queryTableField id="6806" name="Column6806" tableColumnId="6806"/>
      <queryTableField id="6807" name="Column6807" tableColumnId="6807"/>
      <queryTableField id="6808" name="Column6808" tableColumnId="6808"/>
      <queryTableField id="6809" name="Column6809" tableColumnId="6809"/>
      <queryTableField id="6810" name="Column6810" tableColumnId="6810"/>
      <queryTableField id="6811" name="Column6811" tableColumnId="6811"/>
      <queryTableField id="6812" name="Column6812" tableColumnId="6812"/>
      <queryTableField id="6813" name="Column6813" tableColumnId="6813"/>
      <queryTableField id="6814" name="Column6814" tableColumnId="6814"/>
      <queryTableField id="6815" name="Column6815" tableColumnId="6815"/>
      <queryTableField id="6816" name="Column6816" tableColumnId="6816"/>
      <queryTableField id="6817" name="Column6817" tableColumnId="6817"/>
      <queryTableField id="6818" name="Column6818" tableColumnId="6818"/>
      <queryTableField id="6819" name="Column6819" tableColumnId="6819"/>
      <queryTableField id="6820" name="Column6820" tableColumnId="6820"/>
      <queryTableField id="6821" name="Column6821" tableColumnId="6821"/>
      <queryTableField id="6822" name="Column6822" tableColumnId="6822"/>
      <queryTableField id="6823" name="Column6823" tableColumnId="6823"/>
      <queryTableField id="6824" name="Column6824" tableColumnId="6824"/>
      <queryTableField id="6825" name="Column6825" tableColumnId="6825"/>
      <queryTableField id="6826" name="Column6826" tableColumnId="6826"/>
      <queryTableField id="6827" name="Column6827" tableColumnId="6827"/>
      <queryTableField id="6828" name="Column6828" tableColumnId="6828"/>
      <queryTableField id="6829" name="Column6829" tableColumnId="6829"/>
      <queryTableField id="6830" name="Column6830" tableColumnId="6830"/>
      <queryTableField id="6831" name="Column6831" tableColumnId="6831"/>
      <queryTableField id="6832" name="Column6832" tableColumnId="6832"/>
      <queryTableField id="6833" name="Column6833" tableColumnId="6833"/>
      <queryTableField id="6834" name="Column6834" tableColumnId="6834"/>
      <queryTableField id="6835" name="Column6835" tableColumnId="6835"/>
      <queryTableField id="6836" name="Column6836" tableColumnId="6836"/>
      <queryTableField id="6837" name="Column6837" tableColumnId="6837"/>
      <queryTableField id="6838" name="Column6838" tableColumnId="6838"/>
      <queryTableField id="6839" name="Column6839" tableColumnId="6839"/>
      <queryTableField id="6840" name="Column6840" tableColumnId="6840"/>
      <queryTableField id="6841" name="Column6841" tableColumnId="6841"/>
      <queryTableField id="6842" name="Column6842" tableColumnId="6842"/>
      <queryTableField id="6843" name="Column6843" tableColumnId="6843"/>
      <queryTableField id="6844" name="Column6844" tableColumnId="6844"/>
      <queryTableField id="6845" name="Column6845" tableColumnId="6845"/>
      <queryTableField id="6846" name="Column6846" tableColumnId="6846"/>
      <queryTableField id="6847" name="Column6847" tableColumnId="6847"/>
      <queryTableField id="6848" name="Column6848" tableColumnId="6848"/>
      <queryTableField id="6849" name="Column6849" tableColumnId="6849"/>
      <queryTableField id="6850" name="Column6850" tableColumnId="6850"/>
      <queryTableField id="6851" name="Column6851" tableColumnId="6851"/>
      <queryTableField id="6852" name="Column6852" tableColumnId="6852"/>
      <queryTableField id="6853" name="Column6853" tableColumnId="6853"/>
      <queryTableField id="6854" name="Column6854" tableColumnId="6854"/>
      <queryTableField id="6855" name="Column6855" tableColumnId="6855"/>
      <queryTableField id="6856" name="Column6856" tableColumnId="6856"/>
      <queryTableField id="6857" name="Column6857" tableColumnId="6857"/>
      <queryTableField id="6858" name="Column6858" tableColumnId="6858"/>
      <queryTableField id="6859" name="Column6859" tableColumnId="6859"/>
      <queryTableField id="6860" name="Column6860" tableColumnId="6860"/>
      <queryTableField id="6861" name="Column6861" tableColumnId="6861"/>
      <queryTableField id="6862" name="Column6862" tableColumnId="6862"/>
      <queryTableField id="6863" name="Column6863" tableColumnId="6863"/>
      <queryTableField id="6864" name="Column6864" tableColumnId="6864"/>
      <queryTableField id="6865" name="Column6865" tableColumnId="6865"/>
      <queryTableField id="6866" name="Column6866" tableColumnId="6866"/>
      <queryTableField id="6867" name="Column6867" tableColumnId="6867"/>
      <queryTableField id="6868" name="Column6868" tableColumnId="6868"/>
      <queryTableField id="6869" name="Column6869" tableColumnId="6869"/>
      <queryTableField id="6870" name="Column6870" tableColumnId="6870"/>
      <queryTableField id="6871" name="Column6871" tableColumnId="6871"/>
      <queryTableField id="6872" name="Column6872" tableColumnId="6872"/>
      <queryTableField id="6873" name="Column6873" tableColumnId="6873"/>
      <queryTableField id="6874" name="Column6874" tableColumnId="6874"/>
      <queryTableField id="6875" name="Column6875" tableColumnId="6875"/>
      <queryTableField id="6876" name="Column6876" tableColumnId="6876"/>
      <queryTableField id="6877" name="Column6877" tableColumnId="6877"/>
      <queryTableField id="6878" name="Column6878" tableColumnId="6878"/>
      <queryTableField id="6879" name="Column6879" tableColumnId="6879"/>
      <queryTableField id="6880" name="Column6880" tableColumnId="6880"/>
      <queryTableField id="6881" name="Column6881" tableColumnId="6881"/>
      <queryTableField id="6882" name="Column6882" tableColumnId="6882"/>
      <queryTableField id="6883" name="Column6883" tableColumnId="6883"/>
      <queryTableField id="6884" name="Column6884" tableColumnId="6884"/>
      <queryTableField id="6885" name="Column6885" tableColumnId="6885"/>
      <queryTableField id="6886" name="Column6886" tableColumnId="6886"/>
      <queryTableField id="6887" name="Column6887" tableColumnId="6887"/>
      <queryTableField id="6888" name="Column6888" tableColumnId="6888"/>
      <queryTableField id="6889" name="Column6889" tableColumnId="6889"/>
      <queryTableField id="6890" name="Column6890" tableColumnId="6890"/>
      <queryTableField id="6891" name="Column6891" tableColumnId="6891"/>
      <queryTableField id="6892" name="Column6892" tableColumnId="6892"/>
      <queryTableField id="6893" name="Column6893" tableColumnId="6893"/>
      <queryTableField id="6894" name="Column6894" tableColumnId="6894"/>
      <queryTableField id="6895" name="Column6895" tableColumnId="6895"/>
      <queryTableField id="6896" name="Column6896" tableColumnId="6896"/>
      <queryTableField id="6897" name="Column6897" tableColumnId="6897"/>
      <queryTableField id="6898" name="Column6898" tableColumnId="6898"/>
      <queryTableField id="6899" name="Column6899" tableColumnId="6899"/>
      <queryTableField id="6900" name="Column6900" tableColumnId="6900"/>
      <queryTableField id="6901" name="Column6901" tableColumnId="6901"/>
      <queryTableField id="6902" name="Column6902" tableColumnId="6902"/>
      <queryTableField id="6903" name="Column6903" tableColumnId="6903"/>
      <queryTableField id="6904" name="Column6904" tableColumnId="6904"/>
      <queryTableField id="6905" name="Column6905" tableColumnId="6905"/>
      <queryTableField id="6906" name="Column6906" tableColumnId="6906"/>
      <queryTableField id="6907" name="Column6907" tableColumnId="6907"/>
      <queryTableField id="6908" name="Column6908" tableColumnId="6908"/>
      <queryTableField id="6909" name="Column6909" tableColumnId="6909"/>
      <queryTableField id="6910" name="Column6910" tableColumnId="6910"/>
      <queryTableField id="6911" name="Column6911" tableColumnId="6911"/>
      <queryTableField id="6912" name="Column6912" tableColumnId="6912"/>
      <queryTableField id="6913" name="Column6913" tableColumnId="6913"/>
      <queryTableField id="6914" name="Column6914" tableColumnId="6914"/>
      <queryTableField id="6915" name="Column6915" tableColumnId="6915"/>
      <queryTableField id="6916" name="Column6916" tableColumnId="6916"/>
      <queryTableField id="6917" name="Column6917" tableColumnId="6917"/>
      <queryTableField id="6918" name="Column6918" tableColumnId="6918"/>
      <queryTableField id="6919" name="Column6919" tableColumnId="6919"/>
      <queryTableField id="6920" name="Column6920" tableColumnId="6920"/>
      <queryTableField id="6921" name="Column6921" tableColumnId="6921"/>
      <queryTableField id="6922" name="Column6922" tableColumnId="6922"/>
      <queryTableField id="6923" name="Column6923" tableColumnId="6923"/>
      <queryTableField id="6924" name="Column6924" tableColumnId="6924"/>
      <queryTableField id="6925" name="Column6925" tableColumnId="6925"/>
      <queryTableField id="6926" name="Column6926" tableColumnId="6926"/>
      <queryTableField id="6927" name="Column6927" tableColumnId="6927"/>
      <queryTableField id="6928" name="Column6928" tableColumnId="6928"/>
      <queryTableField id="6929" name="Column6929" tableColumnId="6929"/>
      <queryTableField id="6930" name="Column6930" tableColumnId="6930"/>
      <queryTableField id="6931" name="Column6931" tableColumnId="6931"/>
      <queryTableField id="6932" name="Column6932" tableColumnId="6932"/>
      <queryTableField id="6933" name="Column6933" tableColumnId="6933"/>
      <queryTableField id="6934" name="Column6934" tableColumnId="6934"/>
      <queryTableField id="6935" name="Column6935" tableColumnId="6935"/>
      <queryTableField id="6936" name="Column6936" tableColumnId="6936"/>
      <queryTableField id="6937" name="Column6937" tableColumnId="6937"/>
      <queryTableField id="6938" name="Column6938" tableColumnId="6938"/>
      <queryTableField id="6939" name="Column6939" tableColumnId="6939"/>
      <queryTableField id="6940" name="Column6940" tableColumnId="6940"/>
      <queryTableField id="6941" name="Column6941" tableColumnId="6941"/>
      <queryTableField id="6942" name="Column6942" tableColumnId="6942"/>
      <queryTableField id="6943" name="Column6943" tableColumnId="6943"/>
      <queryTableField id="6944" name="Column6944" tableColumnId="6944"/>
      <queryTableField id="6945" name="Column6945" tableColumnId="6945"/>
      <queryTableField id="6946" name="Column6946" tableColumnId="6946"/>
      <queryTableField id="6947" name="Column6947" tableColumnId="6947"/>
      <queryTableField id="6948" name="Column6948" tableColumnId="6948"/>
      <queryTableField id="6949" name="Column6949" tableColumnId="6949"/>
      <queryTableField id="6950" name="Column6950" tableColumnId="6950"/>
      <queryTableField id="6951" name="Column6951" tableColumnId="6951"/>
      <queryTableField id="6952" name="Column6952" tableColumnId="6952"/>
      <queryTableField id="6953" name="Column6953" tableColumnId="6953"/>
      <queryTableField id="6954" name="Column6954" tableColumnId="6954"/>
      <queryTableField id="6955" name="Column6955" tableColumnId="6955"/>
      <queryTableField id="6956" name="Column6956" tableColumnId="6956"/>
      <queryTableField id="6957" name="Column6957" tableColumnId="6957"/>
      <queryTableField id="6958" name="Column6958" tableColumnId="6958"/>
      <queryTableField id="6959" name="Column6959" tableColumnId="6959"/>
      <queryTableField id="6960" name="Column6960" tableColumnId="6960"/>
      <queryTableField id="6961" name="Column6961" tableColumnId="6961"/>
      <queryTableField id="6962" name="Column6962" tableColumnId="6962"/>
      <queryTableField id="6963" name="Column6963" tableColumnId="6963"/>
      <queryTableField id="6964" name="Column6964" tableColumnId="6964"/>
      <queryTableField id="6965" name="Column6965" tableColumnId="6965"/>
      <queryTableField id="6966" name="Column6966" tableColumnId="6966"/>
      <queryTableField id="6967" name="Column6967" tableColumnId="6967"/>
      <queryTableField id="6968" name="Column6968" tableColumnId="6968"/>
      <queryTableField id="6969" name="Column6969" tableColumnId="6969"/>
      <queryTableField id="6970" name="Column6970" tableColumnId="6970"/>
      <queryTableField id="6971" name="Column6971" tableColumnId="6971"/>
      <queryTableField id="6972" name="Column6972" tableColumnId="6972"/>
      <queryTableField id="6973" name="Column6973" tableColumnId="6973"/>
      <queryTableField id="6974" name="Column6974" tableColumnId="6974"/>
      <queryTableField id="6975" name="Column6975" tableColumnId="6975"/>
      <queryTableField id="6976" name="Column6976" tableColumnId="6976"/>
      <queryTableField id="6977" name="Column6977" tableColumnId="6977"/>
      <queryTableField id="6978" name="Column6978" tableColumnId="6978"/>
      <queryTableField id="6979" name="Column6979" tableColumnId="6979"/>
      <queryTableField id="6980" name="Column6980" tableColumnId="6980"/>
      <queryTableField id="6981" name="Column6981" tableColumnId="6981"/>
      <queryTableField id="6982" name="Column6982" tableColumnId="6982"/>
      <queryTableField id="6983" name="Column6983" tableColumnId="6983"/>
      <queryTableField id="6984" name="Column6984" tableColumnId="6984"/>
      <queryTableField id="6985" name="Column6985" tableColumnId="6985"/>
      <queryTableField id="6986" name="Column6986" tableColumnId="6986"/>
      <queryTableField id="6987" name="Column6987" tableColumnId="6987"/>
      <queryTableField id="6988" name="Column6988" tableColumnId="6988"/>
      <queryTableField id="6989" name="Column6989" tableColumnId="6989"/>
      <queryTableField id="6990" name="Column6990" tableColumnId="6990"/>
      <queryTableField id="6991" name="Column6991" tableColumnId="6991"/>
      <queryTableField id="6992" name="Column6992" tableColumnId="6992"/>
      <queryTableField id="6993" name="Column6993" tableColumnId="6993"/>
      <queryTableField id="6994" name="Column6994" tableColumnId="6994"/>
      <queryTableField id="6995" name="Column6995" tableColumnId="6995"/>
      <queryTableField id="6996" name="Column6996" tableColumnId="6996"/>
      <queryTableField id="6997" name="Column6997" tableColumnId="6997"/>
      <queryTableField id="6998" name="Column6998" tableColumnId="6998"/>
      <queryTableField id="6999" name="Column6999" tableColumnId="6999"/>
      <queryTableField id="7000" name="Column7000" tableColumnId="7000"/>
      <queryTableField id="7001" name="Column7001" tableColumnId="7001"/>
      <queryTableField id="7002" name="Column7002" tableColumnId="7002"/>
      <queryTableField id="7003" name="Column7003" tableColumnId="7003"/>
      <queryTableField id="7004" name="Column7004" tableColumnId="7004"/>
      <queryTableField id="7005" name="Column7005" tableColumnId="7005"/>
      <queryTableField id="7006" name="Column7006" tableColumnId="7006"/>
      <queryTableField id="7007" name="Column7007" tableColumnId="7007"/>
      <queryTableField id="7008" name="Column7008" tableColumnId="7008"/>
      <queryTableField id="7009" name="Column7009" tableColumnId="7009"/>
      <queryTableField id="7010" name="Column7010" tableColumnId="7010"/>
      <queryTableField id="7011" name="Column7011" tableColumnId="7011"/>
      <queryTableField id="7012" name="Column7012" tableColumnId="7012"/>
      <queryTableField id="7013" name="Column7013" tableColumnId="7013"/>
      <queryTableField id="7014" name="Column7014" tableColumnId="7014"/>
      <queryTableField id="7015" name="Column7015" tableColumnId="7015"/>
      <queryTableField id="7016" name="Column7016" tableColumnId="7016"/>
      <queryTableField id="7017" name="Column7017" tableColumnId="7017"/>
      <queryTableField id="7018" name="Column7018" tableColumnId="7018"/>
      <queryTableField id="7019" name="Column7019" tableColumnId="7019"/>
      <queryTableField id="7020" name="Column7020" tableColumnId="7020"/>
      <queryTableField id="7021" name="Column7021" tableColumnId="7021"/>
      <queryTableField id="7022" name="Column7022" tableColumnId="7022"/>
      <queryTableField id="7023" name="Column7023" tableColumnId="7023"/>
      <queryTableField id="7024" name="Column7024" tableColumnId="7024"/>
      <queryTableField id="7025" name="Column7025" tableColumnId="7025"/>
      <queryTableField id="7026" name="Column7026" tableColumnId="7026"/>
      <queryTableField id="7027" name="Column7027" tableColumnId="7027"/>
      <queryTableField id="7028" name="Column7028" tableColumnId="7028"/>
      <queryTableField id="7029" name="Column7029" tableColumnId="7029"/>
      <queryTableField id="7030" name="Column7030" tableColumnId="7030"/>
      <queryTableField id="7031" name="Column7031" tableColumnId="7031"/>
      <queryTableField id="7032" name="Column7032" tableColumnId="7032"/>
      <queryTableField id="7033" name="Column7033" tableColumnId="7033"/>
      <queryTableField id="7034" name="Column7034" tableColumnId="7034"/>
      <queryTableField id="7035" name="Column7035" tableColumnId="7035"/>
      <queryTableField id="7036" name="Column7036" tableColumnId="7036"/>
      <queryTableField id="7037" name="Column7037" tableColumnId="7037"/>
      <queryTableField id="7038" name="Column7038" tableColumnId="7038"/>
      <queryTableField id="7039" name="Column7039" tableColumnId="7039"/>
      <queryTableField id="7040" name="Column7040" tableColumnId="7040"/>
      <queryTableField id="7041" name="Column7041" tableColumnId="7041"/>
      <queryTableField id="7042" name="Column7042" tableColumnId="7042"/>
      <queryTableField id="7043" name="Column7043" tableColumnId="7043"/>
      <queryTableField id="7044" name="Column7044" tableColumnId="7044"/>
      <queryTableField id="7045" name="Column7045" tableColumnId="7045"/>
      <queryTableField id="7046" name="Column7046" tableColumnId="7046"/>
      <queryTableField id="7047" name="Column7047" tableColumnId="7047"/>
      <queryTableField id="7048" name="Column7048" tableColumnId="7048"/>
      <queryTableField id="7049" name="Column7049" tableColumnId="7049"/>
      <queryTableField id="7050" name="Column7050" tableColumnId="7050"/>
      <queryTableField id="7051" name="Column7051" tableColumnId="7051"/>
      <queryTableField id="7052" name="Column7052" tableColumnId="7052"/>
      <queryTableField id="7053" name="Column7053" tableColumnId="7053"/>
      <queryTableField id="7054" name="Column7054" tableColumnId="7054"/>
      <queryTableField id="7055" name="Column7055" tableColumnId="7055"/>
      <queryTableField id="7056" name="Column7056" tableColumnId="7056"/>
      <queryTableField id="7057" name="Column7057" tableColumnId="7057"/>
      <queryTableField id="7058" name="Column7058" tableColumnId="7058"/>
      <queryTableField id="7059" name="Column7059" tableColumnId="7059"/>
      <queryTableField id="7060" name="Column7060" tableColumnId="7060"/>
      <queryTableField id="7061" name="Column7061" tableColumnId="7061"/>
      <queryTableField id="7062" name="Column7062" tableColumnId="7062"/>
      <queryTableField id="7063" name="Column7063" tableColumnId="7063"/>
      <queryTableField id="7064" name="Column7064" tableColumnId="7064"/>
      <queryTableField id="7065" name="Column7065" tableColumnId="7065"/>
      <queryTableField id="7066" name="Column7066" tableColumnId="7066"/>
      <queryTableField id="7067" name="Column7067" tableColumnId="7067"/>
      <queryTableField id="7068" name="Column7068" tableColumnId="7068"/>
      <queryTableField id="7069" name="Column7069" tableColumnId="7069"/>
      <queryTableField id="7070" name="Column7070" tableColumnId="7070"/>
      <queryTableField id="7071" name="Column7071" tableColumnId="7071"/>
      <queryTableField id="7072" name="Column7072" tableColumnId="7072"/>
      <queryTableField id="7073" name="Column7073" tableColumnId="7073"/>
      <queryTableField id="7074" name="Column7074" tableColumnId="7074"/>
      <queryTableField id="7075" name="Column7075" tableColumnId="7075"/>
      <queryTableField id="7076" name="Column7076" tableColumnId="7076"/>
      <queryTableField id="7077" name="Column7077" tableColumnId="7077"/>
      <queryTableField id="7078" name="Column7078" tableColumnId="7078"/>
      <queryTableField id="7079" name="Column7079" tableColumnId="7079"/>
      <queryTableField id="7080" name="Column7080" tableColumnId="7080"/>
      <queryTableField id="7081" name="Column7081" tableColumnId="7081"/>
      <queryTableField id="7082" name="Column7082" tableColumnId="7082"/>
      <queryTableField id="7083" name="Column7083" tableColumnId="7083"/>
      <queryTableField id="7084" name="Column7084" tableColumnId="7084"/>
      <queryTableField id="7085" name="Column7085" tableColumnId="7085"/>
      <queryTableField id="7086" name="Column7086" tableColumnId="7086"/>
      <queryTableField id="7087" name="Column7087" tableColumnId="7087"/>
      <queryTableField id="7088" name="Column7088" tableColumnId="7088"/>
      <queryTableField id="7089" name="Column7089" tableColumnId="7089"/>
      <queryTableField id="7090" name="Column7090" tableColumnId="7090"/>
      <queryTableField id="7091" name="Column7091" tableColumnId="7091"/>
      <queryTableField id="7092" name="Column7092" tableColumnId="7092"/>
      <queryTableField id="7093" name="Column7093" tableColumnId="7093"/>
      <queryTableField id="7094" name="Column7094" tableColumnId="7094"/>
      <queryTableField id="7095" name="Column7095" tableColumnId="7095"/>
      <queryTableField id="7096" name="Column7096" tableColumnId="7096"/>
      <queryTableField id="7097" name="Column7097" tableColumnId="7097"/>
      <queryTableField id="7098" name="Column7098" tableColumnId="7098"/>
      <queryTableField id="7099" name="Column7099" tableColumnId="7099"/>
      <queryTableField id="7100" name="Column7100" tableColumnId="7100"/>
      <queryTableField id="7101" name="Column7101" tableColumnId="7101"/>
      <queryTableField id="7102" name="Column7102" tableColumnId="7102"/>
      <queryTableField id="7103" name="Column7103" tableColumnId="7103"/>
      <queryTableField id="7104" name="Column7104" tableColumnId="7104"/>
      <queryTableField id="7105" name="Column7105" tableColumnId="7105"/>
      <queryTableField id="7106" name="Column7106" tableColumnId="7106"/>
      <queryTableField id="7107" name="Column7107" tableColumnId="7107"/>
      <queryTableField id="7108" name="Column7108" tableColumnId="7108"/>
      <queryTableField id="7109" name="Column7109" tableColumnId="7109"/>
      <queryTableField id="7110" name="Column7110" tableColumnId="7110"/>
      <queryTableField id="7111" name="Column7111" tableColumnId="7111"/>
      <queryTableField id="7112" name="Column7112" tableColumnId="7112"/>
      <queryTableField id="7113" name="Column7113" tableColumnId="7113"/>
      <queryTableField id="7114" name="Column7114" tableColumnId="7114"/>
      <queryTableField id="7115" name="Column7115" tableColumnId="7115"/>
      <queryTableField id="7116" name="Column7116" tableColumnId="7116"/>
      <queryTableField id="7117" name="Column7117" tableColumnId="7117"/>
      <queryTableField id="7118" name="Column7118" tableColumnId="7118"/>
      <queryTableField id="7119" name="Column7119" tableColumnId="7119"/>
      <queryTableField id="7120" name="Column7120" tableColumnId="7120"/>
      <queryTableField id="7121" name="Column7121" tableColumnId="7121"/>
      <queryTableField id="7122" name="Column7122" tableColumnId="7122"/>
      <queryTableField id="7123" name="Column7123" tableColumnId="7123"/>
      <queryTableField id="7124" name="Column7124" tableColumnId="7124"/>
      <queryTableField id="7125" name="Column7125" tableColumnId="7125"/>
      <queryTableField id="7126" name="Column7126" tableColumnId="7126"/>
      <queryTableField id="7127" name="Column7127" tableColumnId="7127"/>
      <queryTableField id="7128" name="Column7128" tableColumnId="7128"/>
      <queryTableField id="7129" name="Column7129" tableColumnId="7129"/>
      <queryTableField id="7130" name="Column7130" tableColumnId="7130"/>
      <queryTableField id="7131" name="Column7131" tableColumnId="7131"/>
      <queryTableField id="7132" name="Column7132" tableColumnId="7132"/>
      <queryTableField id="7133" name="Column7133" tableColumnId="7133"/>
      <queryTableField id="7134" name="Column7134" tableColumnId="7134"/>
      <queryTableField id="7135" name="Column7135" tableColumnId="7135"/>
      <queryTableField id="7136" name="Column7136" tableColumnId="7136"/>
      <queryTableField id="7137" name="Column7137" tableColumnId="7137"/>
      <queryTableField id="7138" name="Column7138" tableColumnId="7138"/>
      <queryTableField id="7139" name="Column7139" tableColumnId="7139"/>
      <queryTableField id="7140" name="Column7140" tableColumnId="7140"/>
      <queryTableField id="7141" name="Column7141" tableColumnId="7141"/>
      <queryTableField id="7142" name="Column7142" tableColumnId="7142"/>
      <queryTableField id="7143" name="Column7143" tableColumnId="7143"/>
      <queryTableField id="7144" name="Column7144" tableColumnId="7144"/>
      <queryTableField id="7145" name="Column7145" tableColumnId="7145"/>
      <queryTableField id="7146" name="Column7146" tableColumnId="7146"/>
      <queryTableField id="7147" name="Column7147" tableColumnId="7147"/>
      <queryTableField id="7148" name="Column7148" tableColumnId="7148"/>
      <queryTableField id="7149" name="Column7149" tableColumnId="7149"/>
      <queryTableField id="7150" name="Column7150" tableColumnId="7150"/>
      <queryTableField id="7151" name="Column7151" tableColumnId="7151"/>
      <queryTableField id="7152" name="Column7152" tableColumnId="7152"/>
      <queryTableField id="7153" name="Column7153" tableColumnId="7153"/>
      <queryTableField id="7154" name="Column7154" tableColumnId="7154"/>
      <queryTableField id="7155" name="Column7155" tableColumnId="7155"/>
      <queryTableField id="7156" name="Column7156" tableColumnId="7156"/>
      <queryTableField id="7157" name="Column7157" tableColumnId="7157"/>
      <queryTableField id="7158" name="Column7158" tableColumnId="7158"/>
      <queryTableField id="7159" name="Column7159" tableColumnId="7159"/>
      <queryTableField id="7160" name="Column7160" tableColumnId="7160"/>
      <queryTableField id="7161" name="Column7161" tableColumnId="7161"/>
      <queryTableField id="7162" name="Column7162" tableColumnId="7162"/>
      <queryTableField id="7163" name="Column7163" tableColumnId="7163"/>
      <queryTableField id="7164" name="Column7164" tableColumnId="7164"/>
      <queryTableField id="7165" name="Column7165" tableColumnId="7165"/>
      <queryTableField id="7166" name="Column7166" tableColumnId="7166"/>
      <queryTableField id="7167" name="Column7167" tableColumnId="7167"/>
      <queryTableField id="7168" name="Column7168" tableColumnId="7168"/>
      <queryTableField id="7169" name="Column7169" tableColumnId="7169"/>
      <queryTableField id="7170" name="Column7170" tableColumnId="7170"/>
      <queryTableField id="7171" name="Column7171" tableColumnId="7171"/>
      <queryTableField id="7172" name="Column7172" tableColumnId="7172"/>
      <queryTableField id="7173" name="Column7173" tableColumnId="7173"/>
      <queryTableField id="7174" name="Column7174" tableColumnId="7174"/>
      <queryTableField id="7175" name="Column7175" tableColumnId="7175"/>
      <queryTableField id="7176" name="Column7176" tableColumnId="7176"/>
      <queryTableField id="7177" name="Column7177" tableColumnId="7177"/>
      <queryTableField id="7178" name="Column7178" tableColumnId="7178"/>
      <queryTableField id="7179" name="Column7179" tableColumnId="7179"/>
      <queryTableField id="7180" name="Column7180" tableColumnId="7180"/>
      <queryTableField id="7181" name="Column7181" tableColumnId="7181"/>
      <queryTableField id="7182" name="Column7182" tableColumnId="7182"/>
      <queryTableField id="7183" name="Column7183" tableColumnId="7183"/>
      <queryTableField id="7184" name="Column7184" tableColumnId="7184"/>
      <queryTableField id="7185" name="Column7185" tableColumnId="7185"/>
      <queryTableField id="7186" name="Column7186" tableColumnId="7186"/>
      <queryTableField id="7187" name="Column7187" tableColumnId="7187"/>
      <queryTableField id="7188" name="Column7188" tableColumnId="7188"/>
      <queryTableField id="7189" name="Column7189" tableColumnId="7189"/>
      <queryTableField id="7190" name="Column7190" tableColumnId="7190"/>
      <queryTableField id="7191" name="Column7191" tableColumnId="7191"/>
      <queryTableField id="7192" name="Column7192" tableColumnId="7192"/>
      <queryTableField id="7193" name="Column7193" tableColumnId="7193"/>
      <queryTableField id="7194" name="Column7194" tableColumnId="7194"/>
      <queryTableField id="7195" name="Column7195" tableColumnId="7195"/>
      <queryTableField id="7196" name="Column7196" tableColumnId="7196"/>
      <queryTableField id="7197" name="Column7197" tableColumnId="7197"/>
      <queryTableField id="7198" name="Column7198" tableColumnId="7198"/>
      <queryTableField id="7199" name="Column7199" tableColumnId="7199"/>
      <queryTableField id="7200" name="Column7200" tableColumnId="7200"/>
      <queryTableField id="7201" name="Column7201" tableColumnId="7201"/>
      <queryTableField id="7202" name="Column7202" tableColumnId="7202"/>
      <queryTableField id="7203" name="Column7203" tableColumnId="7203"/>
      <queryTableField id="7204" name="Column7204" tableColumnId="7204"/>
      <queryTableField id="7205" name="Column7205" tableColumnId="7205"/>
      <queryTableField id="7206" name="Column7206" tableColumnId="7206"/>
      <queryTableField id="7207" name="Column7207" tableColumnId="7207"/>
      <queryTableField id="7208" name="Column7208" tableColumnId="7208"/>
      <queryTableField id="7209" name="Column7209" tableColumnId="7209"/>
      <queryTableField id="7210" name="Column7210" tableColumnId="7210"/>
      <queryTableField id="7211" name="Column7211" tableColumnId="7211"/>
      <queryTableField id="7212" name="Column7212" tableColumnId="7212"/>
      <queryTableField id="7213" name="Column7213" tableColumnId="7213"/>
      <queryTableField id="7214" name="Column7214" tableColumnId="7214"/>
      <queryTableField id="7215" name="Column7215" tableColumnId="7215"/>
      <queryTableField id="7216" name="Column7216" tableColumnId="7216"/>
      <queryTableField id="7217" name="Column7217" tableColumnId="7217"/>
      <queryTableField id="7218" name="Column7218" tableColumnId="7218"/>
      <queryTableField id="7219" name="Column7219" tableColumnId="7219"/>
      <queryTableField id="7220" name="Column7220" tableColumnId="7220"/>
      <queryTableField id="7221" name="Column7221" tableColumnId="7221"/>
      <queryTableField id="7222" name="Column7222" tableColumnId="7222"/>
      <queryTableField id="7223" name="Column7223" tableColumnId="7223"/>
      <queryTableField id="7224" name="Column7224" tableColumnId="7224"/>
      <queryTableField id="7225" name="Column7225" tableColumnId="7225"/>
      <queryTableField id="7226" name="Column7226" tableColumnId="7226"/>
      <queryTableField id="7227" name="Column7227" tableColumnId="7227"/>
      <queryTableField id="7228" name="Column7228" tableColumnId="7228"/>
      <queryTableField id="7229" name="Column7229" tableColumnId="7229"/>
      <queryTableField id="7230" name="Column7230" tableColumnId="7230"/>
      <queryTableField id="7231" name="Column7231" tableColumnId="7231"/>
      <queryTableField id="7232" name="Column7232" tableColumnId="7232"/>
      <queryTableField id="7233" name="Column7233" tableColumnId="7233"/>
      <queryTableField id="7234" name="Column7234" tableColumnId="7234"/>
      <queryTableField id="7235" name="Column7235" tableColumnId="7235"/>
      <queryTableField id="7236" name="Column7236" tableColumnId="7236"/>
      <queryTableField id="7237" name="Column7237" tableColumnId="7237"/>
      <queryTableField id="7238" name="Column7238" tableColumnId="7238"/>
      <queryTableField id="7239" name="Column7239" tableColumnId="7239"/>
      <queryTableField id="7240" name="Column7240" tableColumnId="7240"/>
      <queryTableField id="7241" name="Column7241" tableColumnId="7241"/>
      <queryTableField id="7242" name="Column7242" tableColumnId="7242"/>
      <queryTableField id="7243" name="Column7243" tableColumnId="7243"/>
      <queryTableField id="7244" name="Column7244" tableColumnId="7244"/>
      <queryTableField id="7245" name="Column7245" tableColumnId="7245"/>
      <queryTableField id="7246" name="Column7246" tableColumnId="7246"/>
      <queryTableField id="7247" name="Column7247" tableColumnId="7247"/>
      <queryTableField id="7248" name="Column7248" tableColumnId="7248"/>
      <queryTableField id="7249" name="Column7249" tableColumnId="7249"/>
      <queryTableField id="7250" name="Column7250" tableColumnId="7250"/>
      <queryTableField id="7251" name="Column7251" tableColumnId="7251"/>
      <queryTableField id="7252" name="Column7252" tableColumnId="7252"/>
      <queryTableField id="7253" name="Column7253" tableColumnId="7253"/>
      <queryTableField id="7254" name="Column7254" tableColumnId="7254"/>
      <queryTableField id="7255" name="Column7255" tableColumnId="7255"/>
      <queryTableField id="7256" name="Column7256" tableColumnId="7256"/>
      <queryTableField id="7257" name="Column7257" tableColumnId="7257"/>
      <queryTableField id="7258" name="Column7258" tableColumnId="7258"/>
      <queryTableField id="7259" name="Column7259" tableColumnId="7259"/>
      <queryTableField id="7260" name="Column7260" tableColumnId="7260"/>
      <queryTableField id="7261" name="Column7261" tableColumnId="7261"/>
      <queryTableField id="7262" name="Column7262" tableColumnId="7262"/>
      <queryTableField id="7263" name="Column7263" tableColumnId="7263"/>
      <queryTableField id="7264" name="Column7264" tableColumnId="7264"/>
      <queryTableField id="7265" name="Column7265" tableColumnId="7265"/>
      <queryTableField id="7266" name="Column7266" tableColumnId="7266"/>
      <queryTableField id="7267" name="Column7267" tableColumnId="7267"/>
      <queryTableField id="7268" name="Column7268" tableColumnId="7268"/>
      <queryTableField id="7269" name="Column7269" tableColumnId="7269"/>
      <queryTableField id="7270" name="Column7270" tableColumnId="7270"/>
      <queryTableField id="7271" name="Column7271" tableColumnId="7271"/>
      <queryTableField id="7272" name="Column7272" tableColumnId="7272"/>
      <queryTableField id="7273" name="Column7273" tableColumnId="7273"/>
      <queryTableField id="7274" name="Column7274" tableColumnId="7274"/>
      <queryTableField id="7275" name="Column7275" tableColumnId="7275"/>
      <queryTableField id="7276" name="Column7276" tableColumnId="7276"/>
      <queryTableField id="7277" name="Column7277" tableColumnId="7277"/>
      <queryTableField id="7278" name="Column7278" tableColumnId="7278"/>
      <queryTableField id="7279" name="Column7279" tableColumnId="7279"/>
      <queryTableField id="7280" name="Column7280" tableColumnId="7280"/>
      <queryTableField id="7281" name="Column7281" tableColumnId="7281"/>
      <queryTableField id="7282" name="Column7282" tableColumnId="7282"/>
      <queryTableField id="7283" name="Column7283" tableColumnId="7283"/>
      <queryTableField id="7284" name="Column7284" tableColumnId="7284"/>
      <queryTableField id="7285" name="Column7285" tableColumnId="7285"/>
      <queryTableField id="7286" name="Column7286" tableColumnId="7286"/>
      <queryTableField id="7287" name="Column7287" tableColumnId="7287"/>
      <queryTableField id="7288" name="Column7288" tableColumnId="7288"/>
      <queryTableField id="7289" name="Column7289" tableColumnId="7289"/>
      <queryTableField id="7290" name="Column7290" tableColumnId="7290"/>
      <queryTableField id="7291" name="Column7291" tableColumnId="7291"/>
      <queryTableField id="7292" name="Column7292" tableColumnId="7292"/>
      <queryTableField id="7293" name="Column7293" tableColumnId="7293"/>
      <queryTableField id="7294" name="Column7294" tableColumnId="7294"/>
      <queryTableField id="7295" name="Column7295" tableColumnId="7295"/>
      <queryTableField id="7296" name="Column7296" tableColumnId="7296"/>
      <queryTableField id="7297" name="Column7297" tableColumnId="7297"/>
      <queryTableField id="7298" name="Column7298" tableColumnId="7298"/>
      <queryTableField id="7299" name="Column7299" tableColumnId="7299"/>
      <queryTableField id="7300" name="Column7300" tableColumnId="7300"/>
      <queryTableField id="7301" name="Column7301" tableColumnId="7301"/>
      <queryTableField id="7302" name="Column7302" tableColumnId="7302"/>
      <queryTableField id="7303" name="Column7303" tableColumnId="730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3" xr16:uid="{2D1C34A8-13C1-4EBF-9489-DC6F9B9CF29C}" autoFormatId="16" applyNumberFormats="0" applyBorderFormats="0" applyFontFormats="0" applyPatternFormats="0" applyAlignmentFormats="0" applyWidthHeightFormats="0">
  <queryTableRefresh nextId="103">
    <queryTableFields count="10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F3A6C65-695D-4A8C-A8A0-2FB0981E13CF}" autoFormatId="16" applyNumberFormats="0" applyBorderFormats="0" applyFontFormats="0" applyPatternFormats="0" applyAlignmentFormats="0" applyWidthHeightFormats="0">
  <queryTableRefresh nextId="10">
    <queryTableFields count="1">
      <queryTableField id="1" name="Column1" tableColumnId="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C2D531A5-D133-43CA-82D2-9C3EBBA264C2}" autoFormatId="16" applyNumberFormats="0" applyBorderFormats="0" applyFontFormats="0" applyPatternFormats="0" applyAlignmentFormats="0" applyWidthHeightFormats="0">
  <queryTableRefresh nextId="67">
    <queryTableFields count="6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520483A8-ED23-40A5-A4BE-669F2F7A2938}" autoFormatId="16" applyNumberFormats="0" applyBorderFormats="0" applyFontFormats="0" applyPatternFormats="0" applyAlignmentFormats="0" applyWidthHeightFormats="0">
  <queryTableRefresh nextId="2235">
    <queryTableFields count="2234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  <queryTableField id="1972" name="Column1972" tableColumnId="1972"/>
      <queryTableField id="1973" name="Column1973" tableColumnId="1973"/>
      <queryTableField id="1974" name="Column1974" tableColumnId="1974"/>
      <queryTableField id="1975" name="Column1975" tableColumnId="1975"/>
      <queryTableField id="1976" name="Column1976" tableColumnId="1976"/>
      <queryTableField id="1977" name="Column1977" tableColumnId="1977"/>
      <queryTableField id="1978" name="Column1978" tableColumnId="1978"/>
      <queryTableField id="1979" name="Column1979" tableColumnId="1979"/>
      <queryTableField id="1980" name="Column1980" tableColumnId="1980"/>
      <queryTableField id="1981" name="Column1981" tableColumnId="1981"/>
      <queryTableField id="1982" name="Column1982" tableColumnId="1982"/>
      <queryTableField id="1983" name="Column1983" tableColumnId="1983"/>
      <queryTableField id="1984" name="Column1984" tableColumnId="1984"/>
      <queryTableField id="1985" name="Column1985" tableColumnId="1985"/>
      <queryTableField id="1986" name="Column1986" tableColumnId="1986"/>
      <queryTableField id="1987" name="Column1987" tableColumnId="1987"/>
      <queryTableField id="1988" name="Column1988" tableColumnId="1988"/>
      <queryTableField id="1989" name="Column1989" tableColumnId="1989"/>
      <queryTableField id="1990" name="Column1990" tableColumnId="1990"/>
      <queryTableField id="1991" name="Column1991" tableColumnId="1991"/>
      <queryTableField id="1992" name="Column1992" tableColumnId="1992"/>
      <queryTableField id="1993" name="Column1993" tableColumnId="1993"/>
      <queryTableField id="1994" name="Column1994" tableColumnId="1994"/>
      <queryTableField id="1995" name="Column1995" tableColumnId="1995"/>
      <queryTableField id="1996" name="Column1996" tableColumnId="1996"/>
      <queryTableField id="1997" name="Column1997" tableColumnId="1997"/>
      <queryTableField id="1998" name="Column1998" tableColumnId="1998"/>
      <queryTableField id="1999" name="Column1999" tableColumnId="1999"/>
      <queryTableField id="2000" name="Column2000" tableColumnId="2000"/>
      <queryTableField id="2001" name="Column2001" tableColumnId="2001"/>
      <queryTableField id="2002" name="Column2002" tableColumnId="2002"/>
      <queryTableField id="2003" name="Column2003" tableColumnId="2003"/>
      <queryTableField id="2004" name="Column2004" tableColumnId="2004"/>
      <queryTableField id="2005" name="Column2005" tableColumnId="2005"/>
      <queryTableField id="2006" name="Column2006" tableColumnId="2006"/>
      <queryTableField id="2007" name="Column2007" tableColumnId="2007"/>
      <queryTableField id="2008" name="Column2008" tableColumnId="2008"/>
      <queryTableField id="2009" name="Column2009" tableColumnId="2009"/>
      <queryTableField id="2010" name="Column2010" tableColumnId="2010"/>
      <queryTableField id="2011" name="Column2011" tableColumnId="2011"/>
      <queryTableField id="2012" name="Column2012" tableColumnId="2012"/>
      <queryTableField id="2013" name="Column2013" tableColumnId="2013"/>
      <queryTableField id="2014" name="Column2014" tableColumnId="2014"/>
      <queryTableField id="2015" name="Column2015" tableColumnId="2015"/>
      <queryTableField id="2016" name="Column2016" tableColumnId="2016"/>
      <queryTableField id="2017" name="Column2017" tableColumnId="2017"/>
      <queryTableField id="2018" name="Column2018" tableColumnId="2018"/>
      <queryTableField id="2019" name="Column2019" tableColumnId="2019"/>
      <queryTableField id="2020" name="Column2020" tableColumnId="2020"/>
      <queryTableField id="2021" name="Column2021" tableColumnId="2021"/>
      <queryTableField id="2022" name="Column2022" tableColumnId="2022"/>
      <queryTableField id="2023" name="Column2023" tableColumnId="2023"/>
      <queryTableField id="2024" name="Column2024" tableColumnId="2024"/>
      <queryTableField id="2025" name="Column2025" tableColumnId="2025"/>
      <queryTableField id="2026" name="Column2026" tableColumnId="2026"/>
      <queryTableField id="2027" name="Column2027" tableColumnId="2027"/>
      <queryTableField id="2028" name="Column2028" tableColumnId="2028"/>
      <queryTableField id="2029" name="Column2029" tableColumnId="2029"/>
      <queryTableField id="2030" name="Column2030" tableColumnId="2030"/>
      <queryTableField id="2031" name="Column2031" tableColumnId="2031"/>
      <queryTableField id="2032" name="Column2032" tableColumnId="2032"/>
      <queryTableField id="2033" name="Column2033" tableColumnId="2033"/>
      <queryTableField id="2034" name="Column2034" tableColumnId="2034"/>
      <queryTableField id="2035" name="Column2035" tableColumnId="2035"/>
      <queryTableField id="2036" name="Column2036" tableColumnId="2036"/>
      <queryTableField id="2037" name="Column2037" tableColumnId="2037"/>
      <queryTableField id="2038" name="Column2038" tableColumnId="2038"/>
      <queryTableField id="2039" name="Column2039" tableColumnId="2039"/>
      <queryTableField id="2040" name="Column2040" tableColumnId="2040"/>
      <queryTableField id="2041" name="Column2041" tableColumnId="2041"/>
      <queryTableField id="2042" name="Column2042" tableColumnId="2042"/>
      <queryTableField id="2043" name="Column2043" tableColumnId="2043"/>
      <queryTableField id="2044" name="Column2044" tableColumnId="2044"/>
      <queryTableField id="2045" name="Column2045" tableColumnId="2045"/>
      <queryTableField id="2046" name="Column2046" tableColumnId="2046"/>
      <queryTableField id="2047" name="Column2047" tableColumnId="2047"/>
      <queryTableField id="2048" name="Column2048" tableColumnId="2048"/>
      <queryTableField id="2049" name="Column2049" tableColumnId="2049"/>
      <queryTableField id="2050" name="Column2050" tableColumnId="2050"/>
      <queryTableField id="2051" name="Column2051" tableColumnId="2051"/>
      <queryTableField id="2052" name="Column2052" tableColumnId="2052"/>
      <queryTableField id="2053" name="Column2053" tableColumnId="2053"/>
      <queryTableField id="2054" name="Column2054" tableColumnId="2054"/>
      <queryTableField id="2055" name="Column2055" tableColumnId="2055"/>
      <queryTableField id="2056" name="Column2056" tableColumnId="2056"/>
      <queryTableField id="2057" name="Column2057" tableColumnId="2057"/>
      <queryTableField id="2058" name="Column2058" tableColumnId="2058"/>
      <queryTableField id="2059" name="Column2059" tableColumnId="2059"/>
      <queryTableField id="2060" name="Column2060" tableColumnId="2060"/>
      <queryTableField id="2061" name="Column2061" tableColumnId="2061"/>
      <queryTableField id="2062" name="Column2062" tableColumnId="2062"/>
      <queryTableField id="2063" name="Column2063" tableColumnId="2063"/>
      <queryTableField id="2064" name="Column2064" tableColumnId="2064"/>
      <queryTableField id="2065" name="Column2065" tableColumnId="2065"/>
      <queryTableField id="2066" name="Column2066" tableColumnId="2066"/>
      <queryTableField id="2067" name="Column2067" tableColumnId="2067"/>
      <queryTableField id="2068" name="Column2068" tableColumnId="2068"/>
      <queryTableField id="2069" name="Column2069" tableColumnId="2069"/>
      <queryTableField id="2070" name="Column2070" tableColumnId="2070"/>
      <queryTableField id="2071" name="Column2071" tableColumnId="2071"/>
      <queryTableField id="2072" name="Column2072" tableColumnId="2072"/>
      <queryTableField id="2073" name="Column2073" tableColumnId="2073"/>
      <queryTableField id="2074" name="Column2074" tableColumnId="2074"/>
      <queryTableField id="2075" name="Column2075" tableColumnId="2075"/>
      <queryTableField id="2076" name="Column2076" tableColumnId="2076"/>
      <queryTableField id="2077" name="Column2077" tableColumnId="2077"/>
      <queryTableField id="2078" name="Column2078" tableColumnId="2078"/>
      <queryTableField id="2079" name="Column2079" tableColumnId="2079"/>
      <queryTableField id="2080" name="Column2080" tableColumnId="2080"/>
      <queryTableField id="2081" name="Column2081" tableColumnId="2081"/>
      <queryTableField id="2082" name="Column2082" tableColumnId="2082"/>
      <queryTableField id="2083" name="Column2083" tableColumnId="2083"/>
      <queryTableField id="2084" name="Column2084" tableColumnId="2084"/>
      <queryTableField id="2085" name="Column2085" tableColumnId="2085"/>
      <queryTableField id="2086" name="Column2086" tableColumnId="2086"/>
      <queryTableField id="2087" name="Column2087" tableColumnId="2087"/>
      <queryTableField id="2088" name="Column2088" tableColumnId="2088"/>
      <queryTableField id="2089" name="Column2089" tableColumnId="2089"/>
      <queryTableField id="2090" name="Column2090" tableColumnId="2090"/>
      <queryTableField id="2091" name="Column2091" tableColumnId="2091"/>
      <queryTableField id="2092" name="Column2092" tableColumnId="2092"/>
      <queryTableField id="2093" name="Column2093" tableColumnId="2093"/>
      <queryTableField id="2094" name="Column2094" tableColumnId="2094"/>
      <queryTableField id="2095" name="Column2095" tableColumnId="2095"/>
      <queryTableField id="2096" name="Column2096" tableColumnId="2096"/>
      <queryTableField id="2097" name="Column2097" tableColumnId="2097"/>
      <queryTableField id="2098" name="Column2098" tableColumnId="2098"/>
      <queryTableField id="2099" name="Column2099" tableColumnId="2099"/>
      <queryTableField id="2100" name="Column2100" tableColumnId="2100"/>
      <queryTableField id="2101" name="Column2101" tableColumnId="2101"/>
      <queryTableField id="2102" name="Column2102" tableColumnId="2102"/>
      <queryTableField id="2103" name="Column2103" tableColumnId="2103"/>
      <queryTableField id="2104" name="Column2104" tableColumnId="2104"/>
      <queryTableField id="2105" name="Column2105" tableColumnId="2105"/>
      <queryTableField id="2106" name="Column2106" tableColumnId="2106"/>
      <queryTableField id="2107" name="Column2107" tableColumnId="2107"/>
      <queryTableField id="2108" name="Column2108" tableColumnId="2108"/>
      <queryTableField id="2109" name="Column2109" tableColumnId="2109"/>
      <queryTableField id="2110" name="Column2110" tableColumnId="2110"/>
      <queryTableField id="2111" name="Column2111" tableColumnId="2111"/>
      <queryTableField id="2112" name="Column2112" tableColumnId="2112"/>
      <queryTableField id="2113" name="Column2113" tableColumnId="2113"/>
      <queryTableField id="2114" name="Column2114" tableColumnId="2114"/>
      <queryTableField id="2115" name="Column2115" tableColumnId="2115"/>
      <queryTableField id="2116" name="Column2116" tableColumnId="2116"/>
      <queryTableField id="2117" name="Column2117" tableColumnId="2117"/>
      <queryTableField id="2118" name="Column2118" tableColumnId="2118"/>
      <queryTableField id="2119" name="Column2119" tableColumnId="2119"/>
      <queryTableField id="2120" name="Column2120" tableColumnId="2120"/>
      <queryTableField id="2121" name="Column2121" tableColumnId="2121"/>
      <queryTableField id="2122" name="Column2122" tableColumnId="2122"/>
      <queryTableField id="2123" name="Column2123" tableColumnId="2123"/>
      <queryTableField id="2124" name="Column2124" tableColumnId="2124"/>
      <queryTableField id="2125" name="Column2125" tableColumnId="2125"/>
      <queryTableField id="2126" name="Column2126" tableColumnId="2126"/>
      <queryTableField id="2127" name="Column2127" tableColumnId="2127"/>
      <queryTableField id="2128" name="Column2128" tableColumnId="2128"/>
      <queryTableField id="2129" name="Column2129" tableColumnId="2129"/>
      <queryTableField id="2130" name="Column2130" tableColumnId="2130"/>
      <queryTableField id="2131" name="Column2131" tableColumnId="2131"/>
      <queryTableField id="2132" name="Column2132" tableColumnId="2132"/>
      <queryTableField id="2133" name="Column2133" tableColumnId="2133"/>
      <queryTableField id="2134" name="Column2134" tableColumnId="2134"/>
      <queryTableField id="2135" name="Column2135" tableColumnId="2135"/>
      <queryTableField id="2136" name="Column2136" tableColumnId="2136"/>
      <queryTableField id="2137" name="Column2137" tableColumnId="2137"/>
      <queryTableField id="2138" name="Column2138" tableColumnId="2138"/>
      <queryTableField id="2139" name="Column2139" tableColumnId="2139"/>
      <queryTableField id="2140" name="Column2140" tableColumnId="2140"/>
      <queryTableField id="2141" name="Column2141" tableColumnId="2141"/>
      <queryTableField id="2142" name="Column2142" tableColumnId="2142"/>
      <queryTableField id="2143" name="Column2143" tableColumnId="2143"/>
      <queryTableField id="2144" name="Column2144" tableColumnId="2144"/>
      <queryTableField id="2145" name="Column2145" tableColumnId="2145"/>
      <queryTableField id="2146" name="Column2146" tableColumnId="2146"/>
      <queryTableField id="2147" name="Column2147" tableColumnId="2147"/>
      <queryTableField id="2148" name="Column2148" tableColumnId="2148"/>
      <queryTableField id="2149" name="Column2149" tableColumnId="2149"/>
      <queryTableField id="2150" name="Column2150" tableColumnId="2150"/>
      <queryTableField id="2151" name="Column2151" tableColumnId="2151"/>
      <queryTableField id="2152" name="Column2152" tableColumnId="2152"/>
      <queryTableField id="2153" name="Column2153" tableColumnId="2153"/>
      <queryTableField id="2154" name="Column2154" tableColumnId="2154"/>
      <queryTableField id="2155" name="Column2155" tableColumnId="2155"/>
      <queryTableField id="2156" name="Column2156" tableColumnId="2156"/>
      <queryTableField id="2157" name="Column2157" tableColumnId="2157"/>
      <queryTableField id="2158" name="Column2158" tableColumnId="2158"/>
      <queryTableField id="2159" name="Column2159" tableColumnId="2159"/>
      <queryTableField id="2160" name="Column2160" tableColumnId="2160"/>
      <queryTableField id="2161" name="Column2161" tableColumnId="2161"/>
      <queryTableField id="2162" name="Column2162" tableColumnId="2162"/>
      <queryTableField id="2163" name="Column2163" tableColumnId="2163"/>
      <queryTableField id="2164" name="Column2164" tableColumnId="2164"/>
      <queryTableField id="2165" name="Column2165" tableColumnId="2165"/>
      <queryTableField id="2166" name="Column2166" tableColumnId="2166"/>
      <queryTableField id="2167" name="Column2167" tableColumnId="2167"/>
      <queryTableField id="2168" name="Column2168" tableColumnId="2168"/>
      <queryTableField id="2169" name="Column2169" tableColumnId="2169"/>
      <queryTableField id="2170" name="Column2170" tableColumnId="2170"/>
      <queryTableField id="2171" name="Column2171" tableColumnId="2171"/>
      <queryTableField id="2172" name="Column2172" tableColumnId="2172"/>
      <queryTableField id="2173" name="Column2173" tableColumnId="2173"/>
      <queryTableField id="2174" name="Column2174" tableColumnId="2174"/>
      <queryTableField id="2175" name="Column2175" tableColumnId="2175"/>
      <queryTableField id="2176" name="Column2176" tableColumnId="2176"/>
      <queryTableField id="2177" name="Column2177" tableColumnId="2177"/>
      <queryTableField id="2178" name="Column2178" tableColumnId="2178"/>
      <queryTableField id="2179" name="Column2179" tableColumnId="2179"/>
      <queryTableField id="2180" name="Column2180" tableColumnId="2180"/>
      <queryTableField id="2181" name="Column2181" tableColumnId="2181"/>
      <queryTableField id="2182" name="Column2182" tableColumnId="2182"/>
      <queryTableField id="2183" name="Column2183" tableColumnId="2183"/>
      <queryTableField id="2184" name="Column2184" tableColumnId="2184"/>
      <queryTableField id="2185" name="Column2185" tableColumnId="2185"/>
      <queryTableField id="2186" name="Column2186" tableColumnId="2186"/>
      <queryTableField id="2187" name="Column2187" tableColumnId="2187"/>
      <queryTableField id="2188" name="Column2188" tableColumnId="2188"/>
      <queryTableField id="2189" name="Column2189" tableColumnId="2189"/>
      <queryTableField id="2190" name="Column2190" tableColumnId="2190"/>
      <queryTableField id="2191" name="Column2191" tableColumnId="2191"/>
      <queryTableField id="2192" name="Column2192" tableColumnId="2192"/>
      <queryTableField id="2193" name="Column2193" tableColumnId="2193"/>
      <queryTableField id="2194" name="Column2194" tableColumnId="2194"/>
      <queryTableField id="2195" name="Column2195" tableColumnId="2195"/>
      <queryTableField id="2196" name="Column2196" tableColumnId="2196"/>
      <queryTableField id="2197" name="Column2197" tableColumnId="2197"/>
      <queryTableField id="2198" name="Column2198" tableColumnId="2198"/>
      <queryTableField id="2199" name="Column2199" tableColumnId="2199"/>
      <queryTableField id="2200" name="Column2200" tableColumnId="2200"/>
      <queryTableField id="2201" name="Column2201" tableColumnId="2201"/>
      <queryTableField id="2202" name="Column2202" tableColumnId="2202"/>
      <queryTableField id="2203" name="Column2203" tableColumnId="2203"/>
      <queryTableField id="2204" name="Column2204" tableColumnId="2204"/>
      <queryTableField id="2205" name="Column2205" tableColumnId="2205"/>
      <queryTableField id="2206" name="Column2206" tableColumnId="2206"/>
      <queryTableField id="2207" name="Column2207" tableColumnId="2207"/>
      <queryTableField id="2208" name="Column2208" tableColumnId="2208"/>
      <queryTableField id="2209" name="Column2209" tableColumnId="2209"/>
      <queryTableField id="2210" name="Column2210" tableColumnId="2210"/>
      <queryTableField id="2211" name="Column2211" tableColumnId="2211"/>
      <queryTableField id="2212" name="Column2212" tableColumnId="2212"/>
      <queryTableField id="2213" name="Column2213" tableColumnId="2213"/>
      <queryTableField id="2214" name="Column2214" tableColumnId="2214"/>
      <queryTableField id="2215" name="Column2215" tableColumnId="2215"/>
      <queryTableField id="2216" name="Column2216" tableColumnId="2216"/>
      <queryTableField id="2217" name="Column2217" tableColumnId="2217"/>
      <queryTableField id="2218" name="Column2218" tableColumnId="2218"/>
      <queryTableField id="2219" name="Column2219" tableColumnId="2219"/>
      <queryTableField id="2220" name="Column2220" tableColumnId="2220"/>
      <queryTableField id="2221" name="Column2221" tableColumnId="2221"/>
      <queryTableField id="2222" name="Column2222" tableColumnId="2222"/>
      <queryTableField id="2223" name="Column2223" tableColumnId="2223"/>
      <queryTableField id="2224" name="Column2224" tableColumnId="2224"/>
      <queryTableField id="2225" name="Column2225" tableColumnId="2225"/>
      <queryTableField id="2226" name="Column2226" tableColumnId="2226"/>
      <queryTableField id="2227" name="Column2227" tableColumnId="2227"/>
      <queryTableField id="2228" name="Column2228" tableColumnId="2228"/>
      <queryTableField id="2229" name="Column2229" tableColumnId="2229"/>
      <queryTableField id="2230" name="Column2230" tableColumnId="2230"/>
      <queryTableField id="2231" name="Column2231" tableColumnId="2231"/>
      <queryTableField id="2232" name="Column2232" tableColumnId="2232"/>
      <queryTableField id="2233" name="Column2233" tableColumnId="2233"/>
      <queryTableField id="2234" name="Column2234" tableColumnId="223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B43B44-1213-44D6-B68F-64845908DF76}" name="SOFR3mo_PX" displayName="SOFR3mo_PX" ref="A1:AR34" tableType="queryTable" totalsRowShown="0">
  <autoFilter ref="A1:AR34" xr:uid="{92B43B44-1213-44D6-B68F-64845908DF76}"/>
  <tableColumns count="44">
    <tableColumn id="1584" xr3:uid="{3B6D4885-EF1E-435E-805F-C3042F3055B8}" uniqueName="1584" name="Column1" queryTableFieldId="1" dataDxfId="9"/>
    <tableColumn id="2" xr3:uid="{0AFDE542-3D78-44B8-A3A1-673684AE4CD2}" uniqueName="2" name="Column2" queryTableFieldId="2"/>
    <tableColumn id="3" xr3:uid="{83F2C802-5E41-4DFB-88B0-EDD5659F4B73}" uniqueName="3" name="Column3" queryTableFieldId="3"/>
    <tableColumn id="4" xr3:uid="{8FBD97A3-3F54-4D3E-9D2A-1F8F52E93B1B}" uniqueName="4" name="Column4" queryTableFieldId="4"/>
    <tableColumn id="5" xr3:uid="{6E4A1087-E301-461C-99FC-445D6FB5EFB7}" uniqueName="5" name="Column5" queryTableFieldId="5"/>
    <tableColumn id="6" xr3:uid="{8F0D1C32-F3F3-427D-9CEA-313DD461A340}" uniqueName="6" name="Column6" queryTableFieldId="6"/>
    <tableColumn id="7" xr3:uid="{FECEC0A4-8750-42DA-AB64-F7687276C0F0}" uniqueName="7" name="Column7" queryTableFieldId="7"/>
    <tableColumn id="8" xr3:uid="{BF0C5F09-B638-4EAF-8465-3B3E89088002}" uniqueName="8" name="Column8" queryTableFieldId="8"/>
    <tableColumn id="9" xr3:uid="{295B4950-371E-407A-842B-F2E8B9AC3E21}" uniqueName="9" name="Column9" queryTableFieldId="9"/>
    <tableColumn id="10" xr3:uid="{6354A987-F78E-41CB-A850-303BFA4ECD6B}" uniqueName="10" name="Column10" queryTableFieldId="10"/>
    <tableColumn id="11" xr3:uid="{D4C2F735-4C66-46F9-9F94-C1BCE8E900CF}" uniqueName="11" name="Column11" queryTableFieldId="11"/>
    <tableColumn id="12" xr3:uid="{4F0573D9-5928-4286-B706-36A00C07CEF3}" uniqueName="12" name="Column12" queryTableFieldId="12"/>
    <tableColumn id="13" xr3:uid="{F7A71330-04F9-4A27-A8D3-754832F66C10}" uniqueName="13" name="Column13" queryTableFieldId="13"/>
    <tableColumn id="14" xr3:uid="{80C119B0-344A-441D-9BBE-2F79B04F3A19}" uniqueName="14" name="Column14" queryTableFieldId="14"/>
    <tableColumn id="15" xr3:uid="{F641AE4F-18FA-4B04-8309-BBB44A8F99A8}" uniqueName="15" name="Column15" queryTableFieldId="15"/>
    <tableColumn id="16" xr3:uid="{063530DE-1AC5-4F85-AD9D-7E5FED44B08E}" uniqueName="16" name="Column16" queryTableFieldId="16"/>
    <tableColumn id="17" xr3:uid="{55E940C3-74D9-4F69-A393-CDCB7055695F}" uniqueName="17" name="Column17" queryTableFieldId="17"/>
    <tableColumn id="18" xr3:uid="{9C4D6C1C-CD14-4AAA-9E5A-857D14346047}" uniqueName="18" name="Column18" queryTableFieldId="18"/>
    <tableColumn id="19" xr3:uid="{7C2A04BC-2C3A-4012-9390-34176327205C}" uniqueName="19" name="Column19" queryTableFieldId="19"/>
    <tableColumn id="20" xr3:uid="{6838F06A-5449-4D93-AAB7-CD206E948E16}" uniqueName="20" name="Column20" queryTableFieldId="20"/>
    <tableColumn id="21" xr3:uid="{1E5232C2-E449-4329-9284-E7A6A1FC532A}" uniqueName="21" name="Column21" queryTableFieldId="21"/>
    <tableColumn id="22" xr3:uid="{6E6732B5-D383-4F47-B363-BD61713D380B}" uniqueName="22" name="Column22" queryTableFieldId="22"/>
    <tableColumn id="23" xr3:uid="{43D09CA2-6CA4-403B-AB6B-9797B29AB728}" uniqueName="23" name="Column23" queryTableFieldId="23"/>
    <tableColumn id="24" xr3:uid="{033FEF44-EDB2-4C93-A1FA-F20A37B5BC8D}" uniqueName="24" name="Column24" queryTableFieldId="24"/>
    <tableColumn id="25" xr3:uid="{214B7606-9BAB-40E3-A99B-809B1F311247}" uniqueName="25" name="Column25" queryTableFieldId="25"/>
    <tableColumn id="26" xr3:uid="{DB27D0AF-1704-4509-9072-638FD36F8840}" uniqueName="26" name="Column26" queryTableFieldId="26"/>
    <tableColumn id="27" xr3:uid="{24BA50AB-ECA7-47DB-881F-6BA196831ACB}" uniqueName="27" name="Column27" queryTableFieldId="27"/>
    <tableColumn id="28" xr3:uid="{2BEE5590-2FC4-4463-A261-BBE185CAF2C0}" uniqueName="28" name="Column28" queryTableFieldId="28"/>
    <tableColumn id="29" xr3:uid="{C9ACDE3D-15BA-4319-908C-CB1AAB0BB699}" uniqueName="29" name="Column29" queryTableFieldId="29"/>
    <tableColumn id="30" xr3:uid="{77340261-B4E0-4331-B38B-73AEC4170305}" uniqueName="30" name="Column30" queryTableFieldId="30"/>
    <tableColumn id="31" xr3:uid="{9C5850C2-7D8D-486A-8293-F480C369FFE4}" uniqueName="31" name="Column31" queryTableFieldId="31"/>
    <tableColumn id="32" xr3:uid="{78F27A03-1E87-4709-9CE7-0FDBA4974866}" uniqueName="32" name="Column32" queryTableFieldId="32"/>
    <tableColumn id="33" xr3:uid="{8D407AC0-1E94-4CD5-BA06-0F1552A3805E}" uniqueName="33" name="Column33" queryTableFieldId="33"/>
    <tableColumn id="34" xr3:uid="{7ACDE109-17F1-4F01-8AF0-8409B7560F62}" uniqueName="34" name="Column34" queryTableFieldId="34"/>
    <tableColumn id="35" xr3:uid="{E85F4265-BDE7-4E55-BC71-55B7FAA36FED}" uniqueName="35" name="Column35" queryTableFieldId="35"/>
    <tableColumn id="36" xr3:uid="{8C1CBBB2-A89F-4D6F-A86C-D7A285835B68}" uniqueName="36" name="Column36" queryTableFieldId="36"/>
    <tableColumn id="37" xr3:uid="{9F5CDF5D-6234-4C6A-8B03-0FDA8C213ED4}" uniqueName="37" name="Column37" queryTableFieldId="37"/>
    <tableColumn id="38" xr3:uid="{6307EAF4-C062-44AB-AC6C-05A630A31F3E}" uniqueName="38" name="Column38" queryTableFieldId="38"/>
    <tableColumn id="39" xr3:uid="{9702B803-C0B2-45EC-8BDC-8CF9FDC91327}" uniqueName="39" name="Column39" queryTableFieldId="39"/>
    <tableColumn id="40" xr3:uid="{960BB4B1-69F7-4AA2-8D52-0EEB0FAFC487}" uniqueName="40" name="Column40" queryTableFieldId="40"/>
    <tableColumn id="41" xr3:uid="{BDFA326B-0F0D-4B22-8DCD-C72AD173704B}" uniqueName="41" name="Column41" queryTableFieldId="41"/>
    <tableColumn id="42" xr3:uid="{90194BB0-11FB-4E3E-983C-0FF56FB1A2CB}" uniqueName="42" name="Column42" queryTableFieldId="42"/>
    <tableColumn id="43" xr3:uid="{54751304-1DFB-4D46-9D37-C1E1FED948D7}" uniqueName="43" name="Column43" queryTableFieldId="43"/>
    <tableColumn id="44" xr3:uid="{2F21D5AE-3179-400D-9A59-272E05FFFE3B}" uniqueName="44" name="Column44" queryTableField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C49F4CB-9792-4B75-92DF-C4616DE3890F}" name="SONIA_PX" displayName="SONIA_PX" ref="A1:AS26" tableType="queryTable" totalsRowShown="0">
  <autoFilter ref="A1:AS26" xr:uid="{AC49F4CB-9792-4B75-92DF-C4616DE3890F}"/>
  <tableColumns count="45">
    <tableColumn id="2080" xr3:uid="{6AA7D38A-1480-4B89-AA36-322894804355}" uniqueName="2080" name="Column1" queryTableFieldId="1" dataDxfId="8"/>
    <tableColumn id="2" xr3:uid="{2DB79805-E52A-43EF-8148-DA98D574C7FE}" uniqueName="2" name="Column2" queryTableFieldId="2"/>
    <tableColumn id="3" xr3:uid="{276A91FA-886E-4510-9160-348CB0A94AD3}" uniqueName="3" name="Column3" queryTableFieldId="3"/>
    <tableColumn id="4" xr3:uid="{3B73A0D5-9883-4A5A-BF0D-AD121B47CC41}" uniqueName="4" name="Column4" queryTableFieldId="4"/>
    <tableColumn id="5" xr3:uid="{91822E27-EF19-487C-8B62-23094F944D12}" uniqueName="5" name="Column5" queryTableFieldId="5"/>
    <tableColumn id="6" xr3:uid="{AE026A6A-89A5-4534-82EB-FB3DB4B24E97}" uniqueName="6" name="Column6" queryTableFieldId="6"/>
    <tableColumn id="7" xr3:uid="{C6FC1984-829A-417D-9C95-698FE4DB04E0}" uniqueName="7" name="Column7" queryTableFieldId="7"/>
    <tableColumn id="8" xr3:uid="{98C04071-917D-4963-86F4-2A7CD2CCE605}" uniqueName="8" name="Column8" queryTableFieldId="8"/>
    <tableColumn id="9" xr3:uid="{58F27827-EA1F-4FC5-A811-9DC054CFEE83}" uniqueName="9" name="Column9" queryTableFieldId="9"/>
    <tableColumn id="10" xr3:uid="{A6515E5E-99E5-40BC-B9B1-52F5E3A31A8A}" uniqueName="10" name="Column10" queryTableFieldId="10"/>
    <tableColumn id="11" xr3:uid="{9843B173-B842-4F82-BF01-90624A8C9D7A}" uniqueName="11" name="Column11" queryTableFieldId="11"/>
    <tableColumn id="12" xr3:uid="{AC6A8D20-346F-4FF4-A66E-E823581E590A}" uniqueName="12" name="Column12" queryTableFieldId="12"/>
    <tableColumn id="13" xr3:uid="{F6846406-D899-4FA0-AA34-4C55B3850DBB}" uniqueName="13" name="Column13" queryTableFieldId="13"/>
    <tableColumn id="14" xr3:uid="{DC48E87E-C029-42C1-826A-5539FB2FE2E4}" uniqueName="14" name="Column14" queryTableFieldId="14"/>
    <tableColumn id="15" xr3:uid="{7A452778-9C2C-48A7-A697-80D7A634513A}" uniqueName="15" name="Column15" queryTableFieldId="15"/>
    <tableColumn id="16" xr3:uid="{EE111C52-8206-4933-AC8C-CFA2B6A5BD47}" uniqueName="16" name="Column16" queryTableFieldId="16"/>
    <tableColumn id="17" xr3:uid="{3B3B2BE2-4C9E-43A0-BD1A-0130C545F8DE}" uniqueName="17" name="Column17" queryTableFieldId="17"/>
    <tableColumn id="18" xr3:uid="{29BAD389-39BC-45CC-B626-596D559EF56F}" uniqueName="18" name="Column18" queryTableFieldId="18"/>
    <tableColumn id="19" xr3:uid="{F4EF6354-975F-47B5-B704-7C077C123644}" uniqueName="19" name="Column19" queryTableFieldId="19"/>
    <tableColumn id="20" xr3:uid="{CEBA3255-3E61-4013-BE8D-2158D87A37C0}" uniqueName="20" name="Column20" queryTableFieldId="20"/>
    <tableColumn id="21" xr3:uid="{510CBA5B-1550-4032-9908-496AB7B74F72}" uniqueName="21" name="Column21" queryTableFieldId="21"/>
    <tableColumn id="22" xr3:uid="{FD1088CA-D34B-4B0E-93A9-D68E0502016D}" uniqueName="22" name="Column22" queryTableFieldId="22"/>
    <tableColumn id="23" xr3:uid="{93625CDF-3C6A-46B2-981F-1CB7E7D34FA1}" uniqueName="23" name="Column23" queryTableFieldId="23"/>
    <tableColumn id="24" xr3:uid="{3F4DC7C5-E49B-49F6-9775-CF048168D1E5}" uniqueName="24" name="Column24" queryTableFieldId="24"/>
    <tableColumn id="25" xr3:uid="{41F91F4B-D429-495E-B20A-6C470E4B2865}" uniqueName="25" name="Column25" queryTableFieldId="25"/>
    <tableColumn id="26" xr3:uid="{07F829F0-8872-4C82-9ADC-6371674223A2}" uniqueName="26" name="Column26" queryTableFieldId="26"/>
    <tableColumn id="27" xr3:uid="{C92C5A6A-410E-4407-BCE7-2345382E8F57}" uniqueName="27" name="Column27" queryTableFieldId="27"/>
    <tableColumn id="28" xr3:uid="{346B20F7-1DE0-487C-BFAE-816E080C7BC3}" uniqueName="28" name="Column28" queryTableFieldId="28"/>
    <tableColumn id="29" xr3:uid="{2858DFD5-51FC-4797-82A8-2D9E6C03DCCA}" uniqueName="29" name="Column29" queryTableFieldId="29"/>
    <tableColumn id="30" xr3:uid="{A88FDE84-CF06-4886-8035-9E1E896A68C3}" uniqueName="30" name="Column30" queryTableFieldId="30"/>
    <tableColumn id="31" xr3:uid="{25973D25-36A0-4740-AC76-DE237CC44B53}" uniqueName="31" name="Column31" queryTableFieldId="31"/>
    <tableColumn id="32" xr3:uid="{3B1E7BED-80B8-4394-B9BB-313B331C5A85}" uniqueName="32" name="Column32" queryTableFieldId="32"/>
    <tableColumn id="33" xr3:uid="{B4830E16-3A1D-44D0-9FC5-E1F37BE9FA4D}" uniqueName="33" name="Column33" queryTableFieldId="33"/>
    <tableColumn id="34" xr3:uid="{EA274536-DD8C-44ED-ACFD-E9CC22B7F47D}" uniqueName="34" name="Column34" queryTableFieldId="34"/>
    <tableColumn id="35" xr3:uid="{73934E35-5AC4-42C7-80A1-2A2E1A693658}" uniqueName="35" name="Column35" queryTableFieldId="35"/>
    <tableColumn id="36" xr3:uid="{39BA2696-8E9C-45E4-85F8-3495ABE0248A}" uniqueName="36" name="Column36" queryTableFieldId="36"/>
    <tableColumn id="37" xr3:uid="{5915F593-0050-4DA8-B6FD-F13653BF4D57}" uniqueName="37" name="Column37" queryTableFieldId="37"/>
    <tableColumn id="38" xr3:uid="{D17BB57E-8618-40BD-9E7A-92D1140BD1E6}" uniqueName="38" name="Column38" queryTableFieldId="38"/>
    <tableColumn id="39" xr3:uid="{1CE306C5-1F0A-4255-8305-70A2F1F00F71}" uniqueName="39" name="Column39" queryTableFieldId="39"/>
    <tableColumn id="40" xr3:uid="{7420DA08-DCF0-4B9C-ABCE-609A3C6A31CE}" uniqueName="40" name="Column40" queryTableFieldId="40"/>
    <tableColumn id="41" xr3:uid="{18ECB5E1-CF45-45DF-B02D-866B2B81EF56}" uniqueName="41" name="Column41" queryTableFieldId="41"/>
    <tableColumn id="42" xr3:uid="{4EC46560-9964-46D3-A3CB-7685F0608E61}" uniqueName="42" name="Column42" queryTableFieldId="42"/>
    <tableColumn id="43" xr3:uid="{2CA1F03C-0376-4D35-BA6A-3B8FC481C724}" uniqueName="43" name="Column43" queryTableFieldId="43"/>
    <tableColumn id="44" xr3:uid="{CA722715-942D-4A63-BC6D-2F4F9760A4EB}" uniqueName="44" name="Column44" queryTableFieldId="44"/>
    <tableColumn id="45" xr3:uid="{C00E24B1-BAB3-4D79-97A9-610166E1A174}" uniqueName="45" name="Column45" queryTableFieldId="4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A5F8BBA-A9B4-4143-8668-D1084B5473B6}" name="Brazil" displayName="Brazil" ref="A1:CW48" tableType="queryTable" totalsRowShown="0">
  <autoFilter ref="A1:CW48" xr:uid="{5A5F8BBA-A9B4-4143-8668-D1084B5473B6}"/>
  <tableColumns count="101">
    <tableColumn id="1" xr3:uid="{96E58354-4352-4D40-ACFF-94C8F8649922}" uniqueName="1" name="Column1" queryTableFieldId="1" dataDxfId="7"/>
    <tableColumn id="2" xr3:uid="{261C3CBC-4B94-4B9B-8D44-F69C1675C94D}" uniqueName="2" name="Column2" queryTableFieldId="2"/>
    <tableColumn id="3" xr3:uid="{BEBFFF8F-75D1-4662-8127-20DDFDA32D13}" uniqueName="3" name="Column3" queryTableFieldId="3"/>
    <tableColumn id="4" xr3:uid="{361B3451-C1C2-4EAC-AE22-B28E52DC9859}" uniqueName="4" name="Column4" queryTableFieldId="4"/>
    <tableColumn id="5" xr3:uid="{BBD8D285-BEAC-48C9-B669-C2CBFFB3E210}" uniqueName="5" name="Column5" queryTableFieldId="5"/>
    <tableColumn id="6" xr3:uid="{8FB000BA-8F66-4FAE-B885-5342C406F76A}" uniqueName="6" name="Column6" queryTableFieldId="6"/>
    <tableColumn id="7" xr3:uid="{F049F423-B35F-4FBE-9D71-1D7DEA9D7C5C}" uniqueName="7" name="Column7" queryTableFieldId="7"/>
    <tableColumn id="8" xr3:uid="{DA17D53F-4488-4F48-9311-7FA3FD8F1AA5}" uniqueName="8" name="Column8" queryTableFieldId="8"/>
    <tableColumn id="9" xr3:uid="{078813E7-1C0A-497B-BA2F-7CF09CE47D03}" uniqueName="9" name="Column9" queryTableFieldId="9"/>
    <tableColumn id="10" xr3:uid="{FB1196E3-BD0D-46CD-95BD-7B1397B66A4F}" uniqueName="10" name="Column10" queryTableFieldId="10"/>
    <tableColumn id="11" xr3:uid="{57999FE6-7DCE-45EE-B7B3-C54058C13DD3}" uniqueName="11" name="Column11" queryTableFieldId="11"/>
    <tableColumn id="12" xr3:uid="{B0284F03-93FE-4B2F-B445-5364713442E3}" uniqueName="12" name="Column12" queryTableFieldId="12"/>
    <tableColumn id="13" xr3:uid="{2A119AD2-D5D7-4078-B893-6D2229708C85}" uniqueName="13" name="Column13" queryTableFieldId="13"/>
    <tableColumn id="14" xr3:uid="{32820652-673D-43D5-8DF1-5E16703EA8B5}" uniqueName="14" name="Column14" queryTableFieldId="14"/>
    <tableColumn id="15" xr3:uid="{F2544CFD-28CB-42B8-B73E-7EE4CE93776F}" uniqueName="15" name="Column15" queryTableFieldId="15"/>
    <tableColumn id="16" xr3:uid="{CB6068B0-493D-46FC-861C-D52467E4F5A9}" uniqueName="16" name="Column16" queryTableFieldId="16"/>
    <tableColumn id="17" xr3:uid="{B3B81905-60A2-4C19-B7E2-8D8EDEB12699}" uniqueName="17" name="Column17" queryTableFieldId="17"/>
    <tableColumn id="18" xr3:uid="{6C53BB92-9A6F-499C-B6EF-30D281149BDC}" uniqueName="18" name="Column18" queryTableFieldId="18"/>
    <tableColumn id="19" xr3:uid="{B3A32A8B-CBB3-48ED-B845-EF8AB2E27D49}" uniqueName="19" name="Column19" queryTableFieldId="19"/>
    <tableColumn id="20" xr3:uid="{D9986951-C7D1-43F7-887C-CC39FDD3A138}" uniqueName="20" name="Column20" queryTableFieldId="20"/>
    <tableColumn id="21" xr3:uid="{9A269C0A-F131-48C4-87C9-8EDFC9D8DB35}" uniqueName="21" name="Column21" queryTableFieldId="21"/>
    <tableColumn id="22" xr3:uid="{0637CB99-EE79-4AAC-89B0-BF0B8FC7A5A2}" uniqueName="22" name="Column22" queryTableFieldId="22"/>
    <tableColumn id="23" xr3:uid="{918B0CF6-194D-43F9-83A8-72E611768C2C}" uniqueName="23" name="Column23" queryTableFieldId="23"/>
    <tableColumn id="24" xr3:uid="{E05ECE5B-4713-4DFF-8105-3FC6017DBCCB}" uniqueName="24" name="Column24" queryTableFieldId="24"/>
    <tableColumn id="25" xr3:uid="{D9E0853C-AF42-4594-AC3F-D3C51A39D3D4}" uniqueName="25" name="Column25" queryTableFieldId="25"/>
    <tableColumn id="26" xr3:uid="{35B496CA-95C0-496F-9D5E-6E75895A6E3A}" uniqueName="26" name="Column26" queryTableFieldId="26"/>
    <tableColumn id="27" xr3:uid="{8EB6198E-9336-41DF-A7B6-928CA30B91BA}" uniqueName="27" name="Column27" queryTableFieldId="27"/>
    <tableColumn id="28" xr3:uid="{C40F676C-42E1-427D-99FF-C01BD4B852B5}" uniqueName="28" name="Column28" queryTableFieldId="28"/>
    <tableColumn id="29" xr3:uid="{E84D154A-5CB2-4CE0-818A-014A52A360A9}" uniqueName="29" name="Column29" queryTableFieldId="29"/>
    <tableColumn id="30" xr3:uid="{B866BCA1-8522-4AE5-BE31-21BAA3113BC1}" uniqueName="30" name="Column30" queryTableFieldId="30"/>
    <tableColumn id="31" xr3:uid="{90F2E348-528C-43B7-9667-3057886B0768}" uniqueName="31" name="Column31" queryTableFieldId="31"/>
    <tableColumn id="32" xr3:uid="{CBDA3225-D9E4-4C86-A7F6-1AC630D0DC2D}" uniqueName="32" name="Column32" queryTableFieldId="32"/>
    <tableColumn id="33" xr3:uid="{43ABEB1A-92D4-46B7-8B6C-CA1B29DF3197}" uniqueName="33" name="Column33" queryTableFieldId="33"/>
    <tableColumn id="34" xr3:uid="{8A32773B-69A8-44B1-8D4F-27D8A00B9A4C}" uniqueName="34" name="Column34" queryTableFieldId="34"/>
    <tableColumn id="35" xr3:uid="{02FCDC74-FDE4-465A-8F70-24F7A95DD424}" uniqueName="35" name="Column35" queryTableFieldId="35"/>
    <tableColumn id="36" xr3:uid="{3F0C06B8-1735-4B7D-8119-4DF71CF9CE14}" uniqueName="36" name="Column36" queryTableFieldId="36"/>
    <tableColumn id="37" xr3:uid="{D6C60740-321A-40FC-B2CA-348F39EF9EC2}" uniqueName="37" name="Column37" queryTableFieldId="37"/>
    <tableColumn id="38" xr3:uid="{55B58F8A-8F5D-4E31-83CD-99E996BCF3C7}" uniqueName="38" name="Column38" queryTableFieldId="38"/>
    <tableColumn id="39" xr3:uid="{285FFDFA-5938-43D0-81AB-0473EC2ABF20}" uniqueName="39" name="Column39" queryTableFieldId="39"/>
    <tableColumn id="40" xr3:uid="{24F97C18-DFB7-4672-9013-65337DABFA14}" uniqueName="40" name="Column40" queryTableFieldId="40"/>
    <tableColumn id="41" xr3:uid="{9621341E-8EC1-42BB-894D-880309F55C3E}" uniqueName="41" name="Column41" queryTableFieldId="41"/>
    <tableColumn id="42" xr3:uid="{B06A045D-E786-42EB-9ED1-C80977DEFBDF}" uniqueName="42" name="Column42" queryTableFieldId="42"/>
    <tableColumn id="43" xr3:uid="{42D85C15-6D78-47EF-9E39-7F1D159E8E31}" uniqueName="43" name="Column43" queryTableFieldId="43"/>
    <tableColumn id="44" xr3:uid="{925BC688-3013-486D-A309-997D716CC93F}" uniqueName="44" name="Column44" queryTableFieldId="44"/>
    <tableColumn id="45" xr3:uid="{0901C094-D010-449D-9812-3C4C36B28A0D}" uniqueName="45" name="Column45" queryTableFieldId="45"/>
    <tableColumn id="46" xr3:uid="{89C3567B-2FBA-4AEF-855D-8378481E22AD}" uniqueName="46" name="Column46" queryTableFieldId="46"/>
    <tableColumn id="47" xr3:uid="{7A17D1B6-FE01-44B6-B7E6-826A3EC0AF73}" uniqueName="47" name="Column47" queryTableFieldId="47"/>
    <tableColumn id="48" xr3:uid="{0423FD5E-1784-46F5-A11E-E08512AA67C4}" uniqueName="48" name="Column48" queryTableFieldId="48"/>
    <tableColumn id="49" xr3:uid="{3406BF97-AFA4-4598-934E-298EE4112F07}" uniqueName="49" name="Column49" queryTableFieldId="49"/>
    <tableColumn id="50" xr3:uid="{6767D9B5-6D79-4EDE-8E7E-432AB10273C1}" uniqueName="50" name="Column50" queryTableFieldId="50"/>
    <tableColumn id="51" xr3:uid="{4AFA8FFD-B35A-4714-959F-F8EBA10A520D}" uniqueName="51" name="Column51" queryTableFieldId="51"/>
    <tableColumn id="52" xr3:uid="{5B7F638F-8924-4969-9967-74D3F5025C0E}" uniqueName="52" name="Column52" queryTableFieldId="52"/>
    <tableColumn id="53" xr3:uid="{789B0570-1027-4397-BBF1-1E7E02DC65F2}" uniqueName="53" name="Column53" queryTableFieldId="53"/>
    <tableColumn id="54" xr3:uid="{DA4B32DE-1C06-438F-ABF6-4142CB369C7B}" uniqueName="54" name="Column54" queryTableFieldId="54"/>
    <tableColumn id="55" xr3:uid="{A8DA98E2-D39B-4715-A718-9C2776007AB4}" uniqueName="55" name="Column55" queryTableFieldId="55"/>
    <tableColumn id="56" xr3:uid="{335EE680-8CC0-4EC3-806E-DD4E4A1549B0}" uniqueName="56" name="Column56" queryTableFieldId="56"/>
    <tableColumn id="57" xr3:uid="{F8B50644-F923-4690-8B03-CB8FEB653B0E}" uniqueName="57" name="Column57" queryTableFieldId="57"/>
    <tableColumn id="58" xr3:uid="{8ABF6763-F4E9-4438-9FC7-AA629967935A}" uniqueName="58" name="Column58" queryTableFieldId="58"/>
    <tableColumn id="59" xr3:uid="{005C6407-112C-4FEA-BDEE-9565E73E7279}" uniqueName="59" name="Column59" queryTableFieldId="59"/>
    <tableColumn id="60" xr3:uid="{BE39E21F-8AA4-4DD2-B922-88BC0F92FE37}" uniqueName="60" name="Column60" queryTableFieldId="60"/>
    <tableColumn id="61" xr3:uid="{9EF5C809-0F9F-47AD-8033-B1FA410671E6}" uniqueName="61" name="Column61" queryTableFieldId="61"/>
    <tableColumn id="62" xr3:uid="{56C90E70-13D7-40CB-A4F8-9E930362C7A9}" uniqueName="62" name="Column62" queryTableFieldId="62"/>
    <tableColumn id="63" xr3:uid="{38FEE1A2-A42A-40FB-AD59-97EB839C9C7E}" uniqueName="63" name="Column63" queryTableFieldId="63"/>
    <tableColumn id="64" xr3:uid="{744AF25A-9F75-4657-8DB5-ECB199211FE0}" uniqueName="64" name="Column64" queryTableFieldId="64"/>
    <tableColumn id="65" xr3:uid="{CEA401E6-0DC5-4530-B615-122B0DA42847}" uniqueName="65" name="Column65" queryTableFieldId="65"/>
    <tableColumn id="66" xr3:uid="{BF9C37E7-3EAE-4B09-B051-D94A271B7FEA}" uniqueName="66" name="Column66" queryTableFieldId="66"/>
    <tableColumn id="67" xr3:uid="{F4A71AC6-227C-4B5D-B204-4B38CBE422F5}" uniqueName="67" name="Column67" queryTableFieldId="67"/>
    <tableColumn id="68" xr3:uid="{D06C4239-CF8C-4EE9-B93F-2AEB6531BD22}" uniqueName="68" name="Column68" queryTableFieldId="68"/>
    <tableColumn id="69" xr3:uid="{D27A025E-BF4A-4B19-B4AF-F64B15E0D0C1}" uniqueName="69" name="Column69" queryTableFieldId="69"/>
    <tableColumn id="70" xr3:uid="{48AE97F4-419C-49E7-9A73-E0AE59740A7C}" uniqueName="70" name="Column70" queryTableFieldId="70"/>
    <tableColumn id="71" xr3:uid="{3F18989E-DA8C-4D72-84B5-51C42293612B}" uniqueName="71" name="Column71" queryTableFieldId="71"/>
    <tableColumn id="72" xr3:uid="{2C8F29C5-9723-4E4D-8774-FF8FF8CAFA71}" uniqueName="72" name="Column72" queryTableFieldId="72"/>
    <tableColumn id="73" xr3:uid="{641A6624-6A56-4FFB-9663-727AACB197AC}" uniqueName="73" name="Column73" queryTableFieldId="73"/>
    <tableColumn id="74" xr3:uid="{168B2D2E-C716-454B-A4B4-C168543FC4BD}" uniqueName="74" name="Column74" queryTableFieldId="74"/>
    <tableColumn id="75" xr3:uid="{F74FE64F-4DBA-45E1-B601-6A6C9CBA12E6}" uniqueName="75" name="Column75" queryTableFieldId="75"/>
    <tableColumn id="76" xr3:uid="{F0974889-8634-4ED8-9350-44A306190C96}" uniqueName="76" name="Column76" queryTableFieldId="76"/>
    <tableColumn id="77" xr3:uid="{F5B57F57-7B62-4C1F-A97D-2C1CF4EDAA17}" uniqueName="77" name="Column77" queryTableFieldId="77"/>
    <tableColumn id="78" xr3:uid="{69D806A6-1616-4B38-9F21-040210BDA099}" uniqueName="78" name="Column78" queryTableFieldId="78"/>
    <tableColumn id="79" xr3:uid="{F9F08D02-A5A6-469E-A543-46ABD0183936}" uniqueName="79" name="Column79" queryTableFieldId="79"/>
    <tableColumn id="80" xr3:uid="{5EDD11D8-D662-43AC-B97C-F3D736DF53CE}" uniqueName="80" name="Column80" queryTableFieldId="80"/>
    <tableColumn id="81" xr3:uid="{67D39475-7334-43C1-B25D-60DCECDE3855}" uniqueName="81" name="Column81" queryTableFieldId="81"/>
    <tableColumn id="82" xr3:uid="{899AFC29-7011-412F-8149-70442ED11125}" uniqueName="82" name="Column82" queryTableFieldId="82"/>
    <tableColumn id="83" xr3:uid="{89C3F24E-5B42-43A5-B789-E553C96103D4}" uniqueName="83" name="Column83" queryTableFieldId="83"/>
    <tableColumn id="84" xr3:uid="{DD0C0491-7997-41E4-A6F6-D6024A457F27}" uniqueName="84" name="Column84" queryTableFieldId="84"/>
    <tableColumn id="85" xr3:uid="{105B406B-3DC7-4FBB-AEF9-8561258F7057}" uniqueName="85" name="Column85" queryTableFieldId="85"/>
    <tableColumn id="86" xr3:uid="{E1D01D94-6B7F-41E9-9CAC-AAA702D0BB57}" uniqueName="86" name="Column86" queryTableFieldId="86"/>
    <tableColumn id="87" xr3:uid="{54E092AD-2A6D-42E6-BB8F-A30FB7EF8DEE}" uniqueName="87" name="Column87" queryTableFieldId="87"/>
    <tableColumn id="88" xr3:uid="{7F1BFAF2-0661-4AFF-A024-4DF039076BB0}" uniqueName="88" name="Column88" queryTableFieldId="88"/>
    <tableColumn id="89" xr3:uid="{C0FEEB0C-D0AE-438A-9ACD-8208E995D556}" uniqueName="89" name="Column89" queryTableFieldId="89"/>
    <tableColumn id="90" xr3:uid="{D9B0E2DC-DE8B-4FB9-8166-D6F07716AAC2}" uniqueName="90" name="Column90" queryTableFieldId="90"/>
    <tableColumn id="91" xr3:uid="{8AB7DE6E-CE1B-4BEA-9758-2CDA1E7ABF77}" uniqueName="91" name="Column91" queryTableFieldId="91"/>
    <tableColumn id="92" xr3:uid="{A35C8ADB-2AE9-4AAF-9CA7-407917FF15D6}" uniqueName="92" name="Column92" queryTableFieldId="92"/>
    <tableColumn id="93" xr3:uid="{0CB295C8-8447-4D86-9BAF-575C81C33D3D}" uniqueName="93" name="Column93" queryTableFieldId="93"/>
    <tableColumn id="94" xr3:uid="{55FBACCC-488B-4147-BE7C-965E3E44E345}" uniqueName="94" name="Column94" queryTableFieldId="94"/>
    <tableColumn id="95" xr3:uid="{D074B1E0-1A71-46C5-9888-9ACAE14F300A}" uniqueName="95" name="Column95" queryTableFieldId="95"/>
    <tableColumn id="96" xr3:uid="{F7BAB220-CFCC-4C3D-907E-6547226965EE}" uniqueName="96" name="Column96" queryTableFieldId="96"/>
    <tableColumn id="97" xr3:uid="{C7642769-8498-41FC-B2BA-F78C6DB822C0}" uniqueName="97" name="Column97" queryTableFieldId="97"/>
    <tableColumn id="98" xr3:uid="{763E0BB9-27D7-403B-B968-F3DD77C2ACE1}" uniqueName="98" name="Column98" queryTableFieldId="98"/>
    <tableColumn id="99" xr3:uid="{9827586A-5FA4-49EF-9EA8-8D0852A72972}" uniqueName="99" name="Column99" queryTableFieldId="99"/>
    <tableColumn id="100" xr3:uid="{89CC885F-CE5E-4EA3-961E-FD1198E4FB4F}" uniqueName="100" name="Column100" queryTableFieldId="100"/>
    <tableColumn id="101" xr3:uid="{9CF98A13-2921-4751-90C1-FAD6AE7AD46C}" uniqueName="101" name="Column101" queryTableFieldId="10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872B00-C9A7-4F34-B93E-F3E170AB49D9}" name="ER_PX" displayName="ER_PX" ref="A1:AS26" tableType="queryTable" insertRowShift="1" totalsRowShown="0">
  <autoFilter ref="A1:AS26" xr:uid="{F9872B00-C9A7-4F34-B93E-F3E170AB49D9}"/>
  <tableColumns count="45">
    <tableColumn id="1975" xr3:uid="{BAF2ECA6-FBD5-4E73-8DA3-9D10B14A094F}" uniqueName="1975" name="Column1" queryTableFieldId="1" dataDxfId="6"/>
    <tableColumn id="2" xr3:uid="{0FBA6835-9801-42BA-A9B4-94B26F4759E9}" uniqueName="2" name="Column2" queryTableFieldId="2"/>
    <tableColumn id="3" xr3:uid="{87BF2347-74FB-4216-9F64-E735F73CDE31}" uniqueName="3" name="Column3" queryTableFieldId="3"/>
    <tableColumn id="4" xr3:uid="{34B9AB60-1AA0-4459-8BFF-9BF5848DCD43}" uniqueName="4" name="Column4" queryTableFieldId="4"/>
    <tableColumn id="5" xr3:uid="{3BBFE659-E46A-4DD9-A103-A5C1BF706F6C}" uniqueName="5" name="Column5" queryTableFieldId="5"/>
    <tableColumn id="6" xr3:uid="{AE36E583-3CC7-41B9-BB18-71287A936749}" uniqueName="6" name="Column6" queryTableFieldId="6"/>
    <tableColumn id="7" xr3:uid="{5E8F7383-0CCE-4644-96CF-76AACB3C739C}" uniqueName="7" name="Column7" queryTableFieldId="7"/>
    <tableColumn id="8" xr3:uid="{AFF165AC-A3D1-495C-859F-A7EFA5E9C4D6}" uniqueName="8" name="Column8" queryTableFieldId="8"/>
    <tableColumn id="9" xr3:uid="{3E2DA489-8717-4749-8D20-09CEC5BCCDA9}" uniqueName="9" name="Column9" queryTableFieldId="9"/>
    <tableColumn id="10" xr3:uid="{88415BE6-7850-4A3A-8171-AF4A343971F2}" uniqueName="10" name="Column10" queryTableFieldId="10"/>
    <tableColumn id="11" xr3:uid="{3DE85F68-9B0D-4ECC-91B2-F1446767E35A}" uniqueName="11" name="Column11" queryTableFieldId="11"/>
    <tableColumn id="12" xr3:uid="{2E94E22E-9049-4526-9D46-61EA928239BA}" uniqueName="12" name="Column12" queryTableFieldId="12"/>
    <tableColumn id="13" xr3:uid="{0AE68A15-66AB-4688-865B-535CC8B78F10}" uniqueName="13" name="Column13" queryTableFieldId="13"/>
    <tableColumn id="14" xr3:uid="{1ADACE53-BDBE-48B5-85E9-2CAC58D18528}" uniqueName="14" name="Column14" queryTableFieldId="14"/>
    <tableColumn id="15" xr3:uid="{3E0A994C-50FA-42F4-96F4-BE1305EDE5A9}" uniqueName="15" name="Column15" queryTableFieldId="15"/>
    <tableColumn id="16" xr3:uid="{B6D1A64C-7364-4671-AA4A-27A8B52C2A64}" uniqueName="16" name="Column16" queryTableFieldId="16"/>
    <tableColumn id="17" xr3:uid="{CE07328E-6238-4650-997C-5938E5F7884C}" uniqueName="17" name="Column17" queryTableFieldId="17"/>
    <tableColumn id="18" xr3:uid="{7B9D0085-1E81-4FD5-A143-FF9A9D0BF3B6}" uniqueName="18" name="Column18" queryTableFieldId="18"/>
    <tableColumn id="19" xr3:uid="{349B9699-5B86-44CD-8DFB-C157F399509F}" uniqueName="19" name="Column19" queryTableFieldId="19"/>
    <tableColumn id="20" xr3:uid="{B2B71776-FFED-48E3-B2F9-B2D9FC27A177}" uniqueName="20" name="Column20" queryTableFieldId="20"/>
    <tableColumn id="21" xr3:uid="{3DA67917-2A92-4B33-A596-D274FA774256}" uniqueName="21" name="Column21" queryTableFieldId="21"/>
    <tableColumn id="22" xr3:uid="{EB5425FD-D6FE-4DC4-9C0C-F8F9DB4B230D}" uniqueName="22" name="Column22" queryTableFieldId="22"/>
    <tableColumn id="23" xr3:uid="{5D45CBB0-D3CF-40AA-B8E3-E7CE7445FBAC}" uniqueName="23" name="Column23" queryTableFieldId="23"/>
    <tableColumn id="24" xr3:uid="{FAB81028-7FA1-4259-80FD-43611F967A29}" uniqueName="24" name="Column24" queryTableFieldId="24"/>
    <tableColumn id="25" xr3:uid="{AD739EE8-20CA-4915-83F8-D41677E70E6A}" uniqueName="25" name="Column25" queryTableFieldId="25"/>
    <tableColumn id="26" xr3:uid="{3537B981-76EA-4E82-85D8-671F1DA6859E}" uniqueName="26" name="Column26" queryTableFieldId="26"/>
    <tableColumn id="27" xr3:uid="{8BFB20B2-7693-4172-A73C-A6A5C65E092F}" uniqueName="27" name="Column27" queryTableFieldId="27"/>
    <tableColumn id="28" xr3:uid="{783C8CC7-5440-4A74-98EB-0B6E9C8C551C}" uniqueName="28" name="Column28" queryTableFieldId="28"/>
    <tableColumn id="29" xr3:uid="{1FAD68C2-BF4C-408F-8A2F-79383E4C5BE6}" uniqueName="29" name="Column29" queryTableFieldId="29"/>
    <tableColumn id="30" xr3:uid="{48C52671-82CB-44C6-B6C2-A651BBF10C2B}" uniqueName="30" name="Column30" queryTableFieldId="30"/>
    <tableColumn id="31" xr3:uid="{DCA22FE6-2887-4FF6-84D8-0DC2C87D8099}" uniqueName="31" name="Column31" queryTableFieldId="31"/>
    <tableColumn id="32" xr3:uid="{BE5B2AB6-D9FA-4760-86B0-8B2659C55F52}" uniqueName="32" name="Column32" queryTableFieldId="32"/>
    <tableColumn id="33" xr3:uid="{8EE436A2-0354-49D3-B6DE-43CFC4435921}" uniqueName="33" name="Column33" queryTableFieldId="33"/>
    <tableColumn id="34" xr3:uid="{7D0800AB-D3AC-4CE7-BB83-77686AB604D3}" uniqueName="34" name="Column34" queryTableFieldId="34"/>
    <tableColumn id="35" xr3:uid="{AAA77C6F-E1CA-4CD9-A455-34622B179627}" uniqueName="35" name="Column35" queryTableFieldId="35"/>
    <tableColumn id="36" xr3:uid="{36F595FE-6996-4FE7-A1BE-75FC5FE4F831}" uniqueName="36" name="Column36" queryTableFieldId="36"/>
    <tableColumn id="37" xr3:uid="{711B9182-F81A-4998-97CF-AECA35B9116A}" uniqueName="37" name="Column37" queryTableFieldId="37"/>
    <tableColumn id="38" xr3:uid="{EF86D341-1E22-4E39-9C27-C2505B21FB9F}" uniqueName="38" name="Column38" queryTableFieldId="38"/>
    <tableColumn id="39" xr3:uid="{D84B4B40-8C29-4212-9A04-636ACF0FC2D3}" uniqueName="39" name="Column39" queryTableFieldId="39"/>
    <tableColumn id="40" xr3:uid="{A9456ACD-79F2-432E-A978-6F3616EF7E40}" uniqueName="40" name="Column40" queryTableFieldId="40"/>
    <tableColumn id="41" xr3:uid="{74A72558-EBAD-4730-8D02-00EFB5E6B02E}" uniqueName="41" name="Column41" queryTableFieldId="41"/>
    <tableColumn id="42" xr3:uid="{D09A491E-5E27-466D-B06C-58B92586B772}" uniqueName="42" name="Column42" queryTableFieldId="42"/>
    <tableColumn id="43" xr3:uid="{15B1A3B8-B1F4-476B-9DFF-07939392D274}" uniqueName="43" name="Column43" queryTableFieldId="43"/>
    <tableColumn id="44" xr3:uid="{187461EC-BA9B-4D7C-B82E-A0253AF1E13A}" uniqueName="44" name="Column44" queryTableFieldId="44"/>
    <tableColumn id="45" xr3:uid="{52159D59-7029-419B-B633-8B713EC48832}" uniqueName="45" name="Column45" queryTableFieldId="4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5BCF54-D260-4D88-8DC5-9DED9584B60F}" name="FF_PX" displayName="FF_PX" ref="A1:DQ38" tableType="queryTable" totalsRowShown="0">
  <autoFilter ref="A1:DQ38" xr:uid="{CD5BCF54-D260-4D88-8DC5-9DED9584B60F}"/>
  <tableColumns count="121">
    <tableColumn id="2090" xr3:uid="{F7EF5A5E-3C2D-4039-BA62-8D0D55F18A2C}" uniqueName="2090" name="Column1" queryTableFieldId="1" dataDxfId="5"/>
    <tableColumn id="2" xr3:uid="{F7210513-0431-44A9-B6BF-FF4625CB7045}" uniqueName="2" name="Column2" queryTableFieldId="2"/>
    <tableColumn id="3" xr3:uid="{60686D1C-4289-4A68-9994-8318E78F66C1}" uniqueName="3" name="Column3" queryTableFieldId="3"/>
    <tableColumn id="4" xr3:uid="{20E8B252-D8EA-4EDA-8212-834F292A3394}" uniqueName="4" name="Column4" queryTableFieldId="4"/>
    <tableColumn id="5" xr3:uid="{6FE138F2-88BF-4DDA-B187-0CC141E49630}" uniqueName="5" name="Column5" queryTableFieldId="5"/>
    <tableColumn id="6" xr3:uid="{1BA06302-B74D-46FF-B2F2-9C45ECEDEF41}" uniqueName="6" name="Column6" queryTableFieldId="6"/>
    <tableColumn id="7" xr3:uid="{7A9A1FF2-B3A7-4C92-AF32-1D2C9B1C0197}" uniqueName="7" name="Column7" queryTableFieldId="7"/>
    <tableColumn id="8" xr3:uid="{BB970C7A-47CD-4994-89EE-FC62EEDF8ADE}" uniqueName="8" name="Column8" queryTableFieldId="8"/>
    <tableColumn id="9" xr3:uid="{AA6B9C48-6C03-430A-A54C-FA70B0E4C16A}" uniqueName="9" name="Column9" queryTableFieldId="9"/>
    <tableColumn id="10" xr3:uid="{A83A266E-A228-4986-9186-37DFFE6FB21F}" uniqueName="10" name="Column10" queryTableFieldId="10"/>
    <tableColumn id="11" xr3:uid="{D33E680E-D8B1-421A-BADB-23516FF50884}" uniqueName="11" name="Column11" queryTableFieldId="11"/>
    <tableColumn id="12" xr3:uid="{BCA2D00D-9FA6-49E9-B327-3A6BFCFFE5EA}" uniqueName="12" name="Column12" queryTableFieldId="12"/>
    <tableColumn id="13" xr3:uid="{6C2EBF0D-AAC0-4F33-86BC-94C6146665CB}" uniqueName="13" name="Column13" queryTableFieldId="13"/>
    <tableColumn id="14" xr3:uid="{73EB896C-B14D-4E34-9E0B-825199AC8520}" uniqueName="14" name="Column14" queryTableFieldId="14"/>
    <tableColumn id="15" xr3:uid="{41C150B8-D11D-4417-BB0F-74F05E9474D8}" uniqueName="15" name="Column15" queryTableFieldId="15"/>
    <tableColumn id="16" xr3:uid="{91E81F29-9760-410F-AF08-302D54BF5CE6}" uniqueName="16" name="Column16" queryTableFieldId="16"/>
    <tableColumn id="17" xr3:uid="{9B64567B-00C0-40A8-8FE2-DEA316D887EE}" uniqueName="17" name="Column17" queryTableFieldId="17"/>
    <tableColumn id="18" xr3:uid="{B14B27D4-1BCA-48C6-9C49-1B45CA14F8E2}" uniqueName="18" name="Column18" queryTableFieldId="18"/>
    <tableColumn id="19" xr3:uid="{2310E0DE-9148-4E4E-9687-5DAF971BD302}" uniqueName="19" name="Column19" queryTableFieldId="19"/>
    <tableColumn id="20" xr3:uid="{AA332364-33D2-4F82-B3A3-BD1C2385EEB3}" uniqueName="20" name="Column20" queryTableFieldId="20"/>
    <tableColumn id="21" xr3:uid="{C9179E44-DE59-423C-8A8B-A84F02BC33C8}" uniqueName="21" name="Column21" queryTableFieldId="21"/>
    <tableColumn id="22" xr3:uid="{C1CF1B66-139B-4D76-9D41-A970B1AF2C6E}" uniqueName="22" name="Column22" queryTableFieldId="22"/>
    <tableColumn id="23" xr3:uid="{02D74A37-735C-4004-A982-F088ED931501}" uniqueName="23" name="Column23" queryTableFieldId="23"/>
    <tableColumn id="24" xr3:uid="{803D47E7-31D7-4881-B1AF-8E46709BB9AC}" uniqueName="24" name="Column24" queryTableFieldId="24"/>
    <tableColumn id="25" xr3:uid="{77FB756A-2C42-4DA3-A701-A3FDF64BFB3F}" uniqueName="25" name="Column25" queryTableFieldId="25"/>
    <tableColumn id="26" xr3:uid="{2C2857D2-98BF-440E-91F7-B65F97082041}" uniqueName="26" name="Column26" queryTableFieldId="26"/>
    <tableColumn id="27" xr3:uid="{A649FEA0-37D9-489A-ACFC-FA4834560B58}" uniqueName="27" name="Column27" queryTableFieldId="27"/>
    <tableColumn id="28" xr3:uid="{C38340EE-E9FF-45D7-A3D9-2DA89FF8BBA2}" uniqueName="28" name="Column28" queryTableFieldId="28"/>
    <tableColumn id="29" xr3:uid="{60866CBB-2A87-49F3-AF09-9A245179176A}" uniqueName="29" name="Column29" queryTableFieldId="29"/>
    <tableColumn id="30" xr3:uid="{D716E3D6-D6A7-4E14-9DA0-DFBFAFF2DE2F}" uniqueName="30" name="Column30" queryTableFieldId="30"/>
    <tableColumn id="31" xr3:uid="{03623BA5-0608-4DBF-94BF-A148B5887733}" uniqueName="31" name="Column31" queryTableFieldId="31"/>
    <tableColumn id="32" xr3:uid="{516388A9-7D3C-4836-9E66-4B5F0A212350}" uniqueName="32" name="Column32" queryTableFieldId="32"/>
    <tableColumn id="33" xr3:uid="{36B9212E-49B9-4D93-9A41-1DE49000AD59}" uniqueName="33" name="Column33" queryTableFieldId="33"/>
    <tableColumn id="34" xr3:uid="{F0BD3669-7529-424A-9A0F-BA972D1226D2}" uniqueName="34" name="Column34" queryTableFieldId="34"/>
    <tableColumn id="35" xr3:uid="{E4BD430D-C7DE-42CA-A7DA-DD664E67A05C}" uniqueName="35" name="Column35" queryTableFieldId="35"/>
    <tableColumn id="36" xr3:uid="{62B1BF58-3592-4762-AC5C-667DB4A50355}" uniqueName="36" name="Column36" queryTableFieldId="36"/>
    <tableColumn id="37" xr3:uid="{07B3ABE5-04AB-4963-B817-69087F08D16B}" uniqueName="37" name="Column37" queryTableFieldId="37"/>
    <tableColumn id="38" xr3:uid="{C54A050D-23F3-4804-911C-0853B84DFB11}" uniqueName="38" name="Column38" queryTableFieldId="38"/>
    <tableColumn id="39" xr3:uid="{502A0A16-F6F6-43E7-BBDF-599F491925B6}" uniqueName="39" name="Column39" queryTableFieldId="39"/>
    <tableColumn id="40" xr3:uid="{08CEA9C0-D611-4477-A736-CB2BD652A9ED}" uniqueName="40" name="Column40" queryTableFieldId="40"/>
    <tableColumn id="41" xr3:uid="{C03CA5F3-DC31-4619-BB87-D6BF23B7727D}" uniqueName="41" name="Column41" queryTableFieldId="41"/>
    <tableColumn id="42" xr3:uid="{C56F16A8-BEF2-4CD2-AD12-9D870B2724E3}" uniqueName="42" name="Column42" queryTableFieldId="42"/>
    <tableColumn id="43" xr3:uid="{F19781D6-D80B-405B-9E4C-A7D7A967F01A}" uniqueName="43" name="Column43" queryTableFieldId="43"/>
    <tableColumn id="44" xr3:uid="{5AEDC085-1DFB-43E9-AA08-FA22598AFA3A}" uniqueName="44" name="Column44" queryTableFieldId="44"/>
    <tableColumn id="45" xr3:uid="{73CA6F91-DE1F-4026-8AC7-7F160A66F1E8}" uniqueName="45" name="Column45" queryTableFieldId="45"/>
    <tableColumn id="46" xr3:uid="{1910F248-4269-4848-B502-4BCF65FF6630}" uniqueName="46" name="Column46" queryTableFieldId="46"/>
    <tableColumn id="47" xr3:uid="{97181AB4-9957-44A0-9F69-078850EA713A}" uniqueName="47" name="Column47" queryTableFieldId="47"/>
    <tableColumn id="48" xr3:uid="{CB5E9C8B-F2A1-4632-821D-9194F63C4AAA}" uniqueName="48" name="Column48" queryTableFieldId="48"/>
    <tableColumn id="49" xr3:uid="{676AF510-E9EF-4EDE-8A3C-52D90B551E44}" uniqueName="49" name="Column49" queryTableFieldId="49"/>
    <tableColumn id="50" xr3:uid="{A9149C63-3FB2-490E-9FF7-85277FD86265}" uniqueName="50" name="Column50" queryTableFieldId="50"/>
    <tableColumn id="51" xr3:uid="{08B58FA7-D466-472C-88F5-1764BE61470D}" uniqueName="51" name="Column51" queryTableFieldId="51"/>
    <tableColumn id="52" xr3:uid="{208AE195-7A12-4828-B4EE-93D4768ACDA8}" uniqueName="52" name="Column52" queryTableFieldId="52"/>
    <tableColumn id="53" xr3:uid="{672BFB5B-3C15-4B33-9A1A-0F2A27C638E8}" uniqueName="53" name="Column53" queryTableFieldId="53"/>
    <tableColumn id="54" xr3:uid="{DB555728-DF57-46BA-BCF5-D51D8B2D95AC}" uniqueName="54" name="Column54" queryTableFieldId="54"/>
    <tableColumn id="55" xr3:uid="{F86BF8F3-CD97-486D-ABF0-7E8143FA9CF9}" uniqueName="55" name="Column55" queryTableFieldId="55"/>
    <tableColumn id="56" xr3:uid="{AC6EB25E-4CFA-430C-AF08-3C3482699ED8}" uniqueName="56" name="Column56" queryTableFieldId="56"/>
    <tableColumn id="57" xr3:uid="{608C8969-B3F8-4A64-9A25-1E516E32400E}" uniqueName="57" name="Column57" queryTableFieldId="57"/>
    <tableColumn id="58" xr3:uid="{7928E0C9-FFD5-49D5-BFC2-A3D7450DC3A2}" uniqueName="58" name="Column58" queryTableFieldId="58"/>
    <tableColumn id="59" xr3:uid="{ED4E7F7C-FA26-484D-BA12-25DD5421577E}" uniqueName="59" name="Column59" queryTableFieldId="59"/>
    <tableColumn id="60" xr3:uid="{A55B0A6C-918B-47E5-87EA-4B5DFD2CEDB8}" uniqueName="60" name="Column60" queryTableFieldId="60"/>
    <tableColumn id="61" xr3:uid="{E8521A41-8356-4C61-B945-90D9EF46D5AD}" uniqueName="61" name="Column61" queryTableFieldId="61"/>
    <tableColumn id="62" xr3:uid="{06F54F87-875F-4497-B47F-0F4114F980DE}" uniqueName="62" name="Column62" queryTableFieldId="62"/>
    <tableColumn id="63" xr3:uid="{D9468569-73D9-488E-96EB-A1988D25ACB2}" uniqueName="63" name="Column63" queryTableFieldId="63"/>
    <tableColumn id="64" xr3:uid="{7460A98E-8F16-4006-B53D-65988BF98AF9}" uniqueName="64" name="Column64" queryTableFieldId="64"/>
    <tableColumn id="65" xr3:uid="{F4FA09E8-CA28-443D-8F91-D2818EC3BAC2}" uniqueName="65" name="Column65" queryTableFieldId="65"/>
    <tableColumn id="66" xr3:uid="{1B0EFE0F-6490-4A9A-B940-72CA83988070}" uniqueName="66" name="Column66" queryTableFieldId="66"/>
    <tableColumn id="67" xr3:uid="{1F8EB9ED-8EE1-45E0-BA8C-52B0C54C3875}" uniqueName="67" name="Column67" queryTableFieldId="67"/>
    <tableColumn id="68" xr3:uid="{82501E39-16E7-45CF-BA9C-13C4F91F6230}" uniqueName="68" name="Column68" queryTableFieldId="68"/>
    <tableColumn id="69" xr3:uid="{AECC32E7-A3F8-4383-B328-0BCD1516CD03}" uniqueName="69" name="Column69" queryTableFieldId="69"/>
    <tableColumn id="70" xr3:uid="{F1080850-CF31-4223-9B51-B96B070D11EF}" uniqueName="70" name="Column70" queryTableFieldId="70"/>
    <tableColumn id="71" xr3:uid="{7C0CE7E7-3E73-4935-99C0-A3A3E7189A94}" uniqueName="71" name="Column71" queryTableFieldId="71"/>
    <tableColumn id="72" xr3:uid="{D94FD11A-AFCF-49EA-8320-7508E38186C3}" uniqueName="72" name="Column72" queryTableFieldId="72"/>
    <tableColumn id="73" xr3:uid="{EB9C3F51-0385-4078-A8D9-9706477BA250}" uniqueName="73" name="Column73" queryTableFieldId="73"/>
    <tableColumn id="74" xr3:uid="{405ADF3E-966E-4B43-B52E-DA696573C380}" uniqueName="74" name="Column74" queryTableFieldId="74"/>
    <tableColumn id="75" xr3:uid="{8BEA0063-AD32-4A8E-A1DD-D639D0DC8C64}" uniqueName="75" name="Column75" queryTableFieldId="75"/>
    <tableColumn id="76" xr3:uid="{7720FC3C-5C14-4212-B888-4B8E4171AF82}" uniqueName="76" name="Column76" queryTableFieldId="76"/>
    <tableColumn id="77" xr3:uid="{A9720283-4D74-4621-A464-C5C7DA02957D}" uniqueName="77" name="Column77" queryTableFieldId="77"/>
    <tableColumn id="78" xr3:uid="{D54FD48A-F2CE-439F-9A89-D7CFF71A6759}" uniqueName="78" name="Column78" queryTableFieldId="78"/>
    <tableColumn id="79" xr3:uid="{4344A03E-1A94-474D-B4D2-4B280BC1BD53}" uniqueName="79" name="Column79" queryTableFieldId="79"/>
    <tableColumn id="80" xr3:uid="{B26BA674-3CA1-44CD-BF4F-6934A6FA9270}" uniqueName="80" name="Column80" queryTableFieldId="80"/>
    <tableColumn id="81" xr3:uid="{2091A958-0A9C-4D3F-8CFE-FE244D5D075E}" uniqueName="81" name="Column81" queryTableFieldId="81"/>
    <tableColumn id="82" xr3:uid="{80125FA9-B16D-49F3-BB33-334E6D387A5B}" uniqueName="82" name="Column82" queryTableFieldId="82"/>
    <tableColumn id="83" xr3:uid="{5C27C6E2-0BF9-4D70-9253-ED7531AC4160}" uniqueName="83" name="Column83" queryTableFieldId="83"/>
    <tableColumn id="84" xr3:uid="{AF3B3F2A-8E3F-41AC-9F01-9946F4687B33}" uniqueName="84" name="Column84" queryTableFieldId="84"/>
    <tableColumn id="85" xr3:uid="{133EC8BA-74E6-4494-9F87-71F5732CC835}" uniqueName="85" name="Column85" queryTableFieldId="85"/>
    <tableColumn id="86" xr3:uid="{F6FB024D-9448-4778-9DBB-2F6EE24B7CC6}" uniqueName="86" name="Column86" queryTableFieldId="86"/>
    <tableColumn id="87" xr3:uid="{042FD4E4-7889-41D3-B26F-7B662853599F}" uniqueName="87" name="Column87" queryTableFieldId="87"/>
    <tableColumn id="88" xr3:uid="{A22BABD6-B021-4CD4-8C23-AF5D9241CEB0}" uniqueName="88" name="Column88" queryTableFieldId="88"/>
    <tableColumn id="89" xr3:uid="{4845D3EC-05E7-4A7E-8441-0C21C866C96E}" uniqueName="89" name="Column89" queryTableFieldId="89"/>
    <tableColumn id="90" xr3:uid="{B9C4C09A-F925-41A7-A282-CE58BB0C2ADB}" uniqueName="90" name="Column90" queryTableFieldId="90"/>
    <tableColumn id="91" xr3:uid="{F975B8A9-4A69-40EC-9FD5-23CBB3D90E82}" uniqueName="91" name="Column91" queryTableFieldId="91"/>
    <tableColumn id="92" xr3:uid="{3D9686FB-ADAB-4184-89D2-63ABCA0F31E7}" uniqueName="92" name="Column92" queryTableFieldId="92"/>
    <tableColumn id="93" xr3:uid="{0301E27F-4BBC-4614-8083-960BCC8A496A}" uniqueName="93" name="Column93" queryTableFieldId="93"/>
    <tableColumn id="94" xr3:uid="{CBF32925-60C7-4C52-871A-CF7C9F5F7688}" uniqueName="94" name="Column94" queryTableFieldId="94"/>
    <tableColumn id="95" xr3:uid="{DA08F2F1-CDB6-4698-A2CE-FF30FEB23F28}" uniqueName="95" name="Column95" queryTableFieldId="95"/>
    <tableColumn id="96" xr3:uid="{E23DBCD2-B764-4D84-8FF8-44C674A1F1B9}" uniqueName="96" name="Column96" queryTableFieldId="96"/>
    <tableColumn id="97" xr3:uid="{D334797C-3BC2-4891-BF77-3D3E5AAD7A2C}" uniqueName="97" name="Column97" queryTableFieldId="97"/>
    <tableColumn id="98" xr3:uid="{ED79B81E-CBFF-4F8A-93BA-DB88F62D8005}" uniqueName="98" name="Column98" queryTableFieldId="98"/>
    <tableColumn id="99" xr3:uid="{4102BDD9-C28D-4AD5-8D08-6829D141BF76}" uniqueName="99" name="Column99" queryTableFieldId="99"/>
    <tableColumn id="100" xr3:uid="{FB9206BE-91CD-4A2F-89D9-9844E00383D7}" uniqueName="100" name="Column100" queryTableFieldId="100"/>
    <tableColumn id="101" xr3:uid="{861EE856-2F0C-45C3-8151-8A7EC12A5250}" uniqueName="101" name="Column101" queryTableFieldId="101"/>
    <tableColumn id="102" xr3:uid="{486EAE86-494C-4648-BD73-9A4B0F02F647}" uniqueName="102" name="Column102" queryTableFieldId="102"/>
    <tableColumn id="103" xr3:uid="{5A27234F-AD75-40D2-8FEA-F9B8997E6C5A}" uniqueName="103" name="Column103" queryTableFieldId="103"/>
    <tableColumn id="104" xr3:uid="{720C5799-58E3-45E7-8AC1-31D59053369A}" uniqueName="104" name="Column104" queryTableFieldId="104"/>
    <tableColumn id="105" xr3:uid="{AC45E0DD-0601-4470-AF17-B48F73624908}" uniqueName="105" name="Column105" queryTableFieldId="105"/>
    <tableColumn id="106" xr3:uid="{C529E485-D719-4A44-9E70-DD2F735F98D2}" uniqueName="106" name="Column106" queryTableFieldId="106"/>
    <tableColumn id="107" xr3:uid="{0F62393F-6293-441E-9E79-409329C33D15}" uniqueName="107" name="Column107" queryTableFieldId="107"/>
    <tableColumn id="108" xr3:uid="{E0AA7B52-BF6F-4210-AF0C-C8A762388597}" uniqueName="108" name="Column108" queryTableFieldId="108"/>
    <tableColumn id="109" xr3:uid="{E7743450-B4A9-4459-9805-305BF36EA6E6}" uniqueName="109" name="Column109" queryTableFieldId="109"/>
    <tableColumn id="110" xr3:uid="{1E88FDB9-5CF6-4C21-A1D0-91DDA7EA1A43}" uniqueName="110" name="Column110" queryTableFieldId="110"/>
    <tableColumn id="111" xr3:uid="{3B758BA3-7C76-4370-813F-6F21C3369FF8}" uniqueName="111" name="Column111" queryTableFieldId="111"/>
    <tableColumn id="112" xr3:uid="{BBD15E08-C0E3-458F-BC8B-6BB9564B4371}" uniqueName="112" name="Column112" queryTableFieldId="112"/>
    <tableColumn id="113" xr3:uid="{3B4CC5D8-7282-47F9-A936-D31707C2B783}" uniqueName="113" name="Column113" queryTableFieldId="113"/>
    <tableColumn id="114" xr3:uid="{C6420477-59A5-4388-88BC-0CAFFCC420F4}" uniqueName="114" name="Column114" queryTableFieldId="114"/>
    <tableColumn id="115" xr3:uid="{3C38985A-71BD-461C-92B8-9B7BDD920FAC}" uniqueName="115" name="Column115" queryTableFieldId="115"/>
    <tableColumn id="116" xr3:uid="{1F9617B0-30BE-497B-8C85-B09F71C95A14}" uniqueName="116" name="Column116" queryTableFieldId="116"/>
    <tableColumn id="117" xr3:uid="{7FB3CCC4-34FE-4E22-96F5-D55F33BC3465}" uniqueName="117" name="Column117" queryTableFieldId="117"/>
    <tableColumn id="118" xr3:uid="{55B2D3D9-DCDB-4265-973E-F8DA84D2213B}" uniqueName="118" name="Column118" queryTableFieldId="118"/>
    <tableColumn id="119" xr3:uid="{4B0D9BA6-805E-4D8B-B13A-9C166523A459}" uniqueName="119" name="Column119" queryTableFieldId="119"/>
    <tableColumn id="120" xr3:uid="{BF5ED2E6-C8BA-4D55-ABF6-1232C6EE1289}" uniqueName="120" name="Column120" queryTableFieldId="120"/>
    <tableColumn id="121" xr3:uid="{BCBFD240-EE00-4661-91B6-6ED2115F56DF}" uniqueName="121" name="Column121" queryTableFieldId="1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1B8D48-C95D-49D0-BC84-AF058506AE54}" name="treasuries" displayName="treasuries" ref="A1:JTW44" tableType="queryTable" totalsRowCount="1">
  <autoFilter ref="A1:JTW43" xr:uid="{2A1B8D48-C95D-49D0-BC84-AF058506AE54}"/>
  <tableColumns count="7303">
    <tableColumn id="1" xr3:uid="{58D81F4D-CDD8-4B1D-9E70-876310E59992}" uniqueName="1" name="US 2 YEAR TREASURY" queryTableFieldId="1" dataDxfId="4"/>
    <tableColumn id="2" xr3:uid="{9B0259EC-81FE-4E25-83B2-18F1460F689C}" uniqueName="2" name="Column2" queryTableFieldId="2"/>
    <tableColumn id="3" xr3:uid="{E5C180E1-0F5F-42D7-B82F-701F1F34A3EA}" uniqueName="3" name="Column3" queryTableFieldId="3"/>
    <tableColumn id="4" xr3:uid="{FFCE4AFE-86D7-4B87-BA94-1456782526C8}" uniqueName="4" name="Column4" queryTableFieldId="4"/>
    <tableColumn id="5" xr3:uid="{9240A5B1-843D-43B9-905C-FB33AB1925B7}" uniqueName="5" name="Column5" queryTableFieldId="5"/>
    <tableColumn id="6" xr3:uid="{63E683A3-1BF0-4804-9A5C-EE1BACEE86DE}" uniqueName="6" name="Column6" queryTableFieldId="6"/>
    <tableColumn id="7" xr3:uid="{AB9A1456-6E85-47DC-BF22-FB1B5839646E}" uniqueName="7" name="Column7" queryTableFieldId="7"/>
    <tableColumn id="8" xr3:uid="{AA5430A5-424F-4D26-8BA6-04C71ACF2238}" uniqueName="8" name="Column8" queryTableFieldId="8"/>
    <tableColumn id="9" xr3:uid="{2C71B3BA-06BE-45D6-A6A4-F56C5CC3B6FA}" uniqueName="9" name="Column9" queryTableFieldId="9"/>
    <tableColumn id="10" xr3:uid="{B230312C-D9AF-4A68-8A22-1F817379785A}" uniqueName="10" name="Column10" queryTableFieldId="10"/>
    <tableColumn id="11" xr3:uid="{10E2CFD8-7C72-426F-A18B-883B39CF2818}" uniqueName="11" name="Column11" queryTableFieldId="11"/>
    <tableColumn id="12" xr3:uid="{330E9B23-39BC-45BC-BCD2-EB6E651D1C02}" uniqueName="12" name="Column12" queryTableFieldId="12"/>
    <tableColumn id="13" xr3:uid="{FA91DB52-EB6A-4BB5-97A9-745383236DF3}" uniqueName="13" name="Column13" queryTableFieldId="13"/>
    <tableColumn id="14" xr3:uid="{18541D65-F5CF-4A40-8241-E4B3E2D2F757}" uniqueName="14" name="Column14" queryTableFieldId="14"/>
    <tableColumn id="15" xr3:uid="{04ECEAC5-DC4A-4B98-B6AA-1D0A155B595D}" uniqueName="15" name="Column15" queryTableFieldId="15"/>
    <tableColumn id="16" xr3:uid="{87557C84-ACF7-4B0C-B6BE-55D4D208E0DE}" uniqueName="16" name="Column16" queryTableFieldId="16"/>
    <tableColumn id="17" xr3:uid="{BB265A9D-512C-4A92-BA11-8BCA0B34F6D2}" uniqueName="17" name="Column17" queryTableFieldId="17"/>
    <tableColumn id="18" xr3:uid="{7854B113-79F7-47F7-89BC-ADB19DA1B0AD}" uniqueName="18" name="Column18" queryTableFieldId="18"/>
    <tableColumn id="19" xr3:uid="{F1AED072-FA57-44DE-86BB-94B93C4F98BF}" uniqueName="19" name="Column19" queryTableFieldId="19"/>
    <tableColumn id="20" xr3:uid="{57C51A7B-6C10-4FE5-9DAB-D579067933CF}" uniqueName="20" name="Column20" queryTableFieldId="20"/>
    <tableColumn id="21" xr3:uid="{C0105906-8FB7-4DA2-9506-8E8BCA2F7DB2}" uniqueName="21" name="Column21" queryTableFieldId="21"/>
    <tableColumn id="22" xr3:uid="{3271FB96-C847-48EF-96EA-ECC4F2CD4863}" uniqueName="22" name="Column22" queryTableFieldId="22"/>
    <tableColumn id="23" xr3:uid="{AF1AAF4A-0E2F-460A-8316-6817133AB299}" uniqueName="23" name="Column23" queryTableFieldId="23"/>
    <tableColumn id="24" xr3:uid="{A8C3DF9B-3F8F-4CB1-B347-EDBAA0AE0BDB}" uniqueName="24" name="Column24" queryTableFieldId="24"/>
    <tableColumn id="25" xr3:uid="{98DD5D72-2485-4199-97E4-F8A1D3BCB142}" uniqueName="25" name="Column25" queryTableFieldId="25"/>
    <tableColumn id="26" xr3:uid="{2BA6873C-F4BF-4479-BB37-76C170A09096}" uniqueName="26" name="Column26" queryTableFieldId="26"/>
    <tableColumn id="27" xr3:uid="{8D698FAD-6A39-4839-AB64-70280084D9AC}" uniqueName="27" name="Column27" queryTableFieldId="27"/>
    <tableColumn id="28" xr3:uid="{DC34D332-5DE4-44C5-BFE7-2388034FAFA3}" uniqueName="28" name="Column28" queryTableFieldId="28"/>
    <tableColumn id="29" xr3:uid="{B6F47B2A-EF20-49B7-9B01-223C692BB3F6}" uniqueName="29" name="Column29" queryTableFieldId="29"/>
    <tableColumn id="30" xr3:uid="{3B1F5B3B-BD6D-46C1-BD75-09720B10B735}" uniqueName="30" name="Column30" queryTableFieldId="30"/>
    <tableColumn id="31" xr3:uid="{A42D0AA5-B7BD-4054-A889-102ECB001778}" uniqueName="31" name="Column31" queryTableFieldId="31"/>
    <tableColumn id="32" xr3:uid="{BD82B0DA-8BD1-4B7B-8D7E-1E2B493C227F}" uniqueName="32" name="Column32" queryTableFieldId="32"/>
    <tableColumn id="33" xr3:uid="{2EE06650-99D0-4ABC-84BE-3A8F6B9C5E03}" uniqueName="33" name="Column33" queryTableFieldId="33"/>
    <tableColumn id="34" xr3:uid="{C949C673-5BF0-496D-A576-F5CC209968E9}" uniqueName="34" name="Column34" queryTableFieldId="34"/>
    <tableColumn id="35" xr3:uid="{8EF6C469-7C33-46E1-9FA9-72DC0A168160}" uniqueName="35" name="Column35" queryTableFieldId="35"/>
    <tableColumn id="36" xr3:uid="{47061ADB-6606-44CC-8C11-97475C8432D0}" uniqueName="36" name="Column36" queryTableFieldId="36"/>
    <tableColumn id="37" xr3:uid="{2B018474-797B-4BF6-8D4E-A8FBC7AFF1B4}" uniqueName="37" name="Column37" queryTableFieldId="37"/>
    <tableColumn id="38" xr3:uid="{4FCBABA2-CD5C-45FF-9734-A851BBD60B2B}" uniqueName="38" name="Column38" queryTableFieldId="38"/>
    <tableColumn id="39" xr3:uid="{2DB146FB-C561-4D45-BA73-4CC2BCBB3367}" uniqueName="39" name="Column39" queryTableFieldId="39"/>
    <tableColumn id="40" xr3:uid="{D0AB78F6-6856-478D-8075-7DAF246EB9E9}" uniqueName="40" name="Column40" queryTableFieldId="40"/>
    <tableColumn id="41" xr3:uid="{6424800F-BE7E-4514-BB43-47306CCE52B8}" uniqueName="41" name="Column41" queryTableFieldId="41"/>
    <tableColumn id="42" xr3:uid="{84E6C1FF-1B4C-4BB0-A7D5-EEAAB2AE1405}" uniqueName="42" name="Column42" queryTableFieldId="42"/>
    <tableColumn id="43" xr3:uid="{8A7574D8-8B69-4BCB-806D-E78F41714C2D}" uniqueName="43" name="Column43" queryTableFieldId="43"/>
    <tableColumn id="44" xr3:uid="{77EAF148-4363-4220-92E8-DB41357ADEE9}" uniqueName="44" name="Column44" queryTableFieldId="44"/>
    <tableColumn id="45" xr3:uid="{F771994A-846B-4071-925F-4FA2CF4F4088}" uniqueName="45" name="Column45" queryTableFieldId="45"/>
    <tableColumn id="46" xr3:uid="{E8952AA7-CE70-4DAB-B696-89761C5151DB}" uniqueName="46" name="Column46" queryTableFieldId="46"/>
    <tableColumn id="47" xr3:uid="{1F70C2E8-6C36-4148-820D-A0F39B176019}" uniqueName="47" name="Column47" queryTableFieldId="47"/>
    <tableColumn id="48" xr3:uid="{7DBD3BFF-6A06-41FE-97F3-A410F6D792F1}" uniqueName="48" name="Column48" queryTableFieldId="48"/>
    <tableColumn id="49" xr3:uid="{E5530605-57BF-4EE8-8683-7449AEB48F97}" uniqueName="49" name="Column49" queryTableFieldId="49"/>
    <tableColumn id="50" xr3:uid="{3550CE0E-7A78-4BF6-8DBF-6C9CB14F448D}" uniqueName="50" name="Column50" queryTableFieldId="50"/>
    <tableColumn id="51" xr3:uid="{128E66FA-69F1-41EE-BF91-FED944B3C342}" uniqueName="51" name="Column51" queryTableFieldId="51"/>
    <tableColumn id="52" xr3:uid="{A8629C76-C22C-4A1F-A9BA-DDADD60D90E8}" uniqueName="52" name="Column52" queryTableFieldId="52"/>
    <tableColumn id="53" xr3:uid="{57CCF3E9-0C3B-4989-A37E-F7BD27D02F46}" uniqueName="53" name="Column53" queryTableFieldId="53"/>
    <tableColumn id="54" xr3:uid="{44276A2F-3D56-4370-AA61-8777FBB86C4A}" uniqueName="54" name="Column54" queryTableFieldId="54"/>
    <tableColumn id="55" xr3:uid="{45C5FBA0-1F98-4F4F-A405-1B24053B7CF4}" uniqueName="55" name="Column55" queryTableFieldId="55"/>
    <tableColumn id="56" xr3:uid="{BF538169-BF0A-40C2-94B2-B7D484E47C74}" uniqueName="56" name="Column56" queryTableFieldId="56"/>
    <tableColumn id="57" xr3:uid="{48013803-47B5-47CC-BFF3-CC3DFF4A5F48}" uniqueName="57" name="Column57" queryTableFieldId="57"/>
    <tableColumn id="58" xr3:uid="{D92126F4-1686-4B9E-804B-0EED6272A610}" uniqueName="58" name="Column58" queryTableFieldId="58"/>
    <tableColumn id="59" xr3:uid="{60BDCA1B-981E-4EC0-BD5C-23B4DA0C11E2}" uniqueName="59" name="Column59" queryTableFieldId="59"/>
    <tableColumn id="60" xr3:uid="{4818D1C1-B594-4F0F-9137-60C1EB9239E7}" uniqueName="60" name="Column60" queryTableFieldId="60"/>
    <tableColumn id="61" xr3:uid="{D7888DF2-4B0A-4FCF-B109-12887377D997}" uniqueName="61" name="Column61" queryTableFieldId="61"/>
    <tableColumn id="62" xr3:uid="{52753B25-2337-4F2D-BF1E-E0F5A15A732F}" uniqueName="62" name="Column62" queryTableFieldId="62"/>
    <tableColumn id="63" xr3:uid="{E1057D3D-EEE1-4314-A969-E29CC3491539}" uniqueName="63" name="Column63" queryTableFieldId="63"/>
    <tableColumn id="64" xr3:uid="{E0F242B3-D587-4769-A12E-254C5E294C66}" uniqueName="64" name="Column64" queryTableFieldId="64"/>
    <tableColumn id="65" xr3:uid="{75B59304-8770-414A-86D4-3A779E3E358F}" uniqueName="65" name="Column65" queryTableFieldId="65"/>
    <tableColumn id="66" xr3:uid="{1955487C-CDB0-49E4-9217-7BA70998B90D}" uniqueName="66" name="Column66" queryTableFieldId="66"/>
    <tableColumn id="67" xr3:uid="{5F52D44E-AF29-445A-BC16-EBBA0287D3D1}" uniqueName="67" name="Column67" queryTableFieldId="67"/>
    <tableColumn id="68" xr3:uid="{5C3135D2-5C8F-48C7-B2A6-5215E56FB69B}" uniqueName="68" name="Column68" queryTableFieldId="68"/>
    <tableColumn id="69" xr3:uid="{D05093B2-59B0-4717-AFE3-F92EA2ADEA3F}" uniqueName="69" name="Column69" queryTableFieldId="69"/>
    <tableColumn id="70" xr3:uid="{4E38B11D-EBD9-47F2-AAF5-A258C62D7CD1}" uniqueName="70" name="Column70" queryTableFieldId="70"/>
    <tableColumn id="71" xr3:uid="{F9603D90-8528-45E8-A49A-AB4A2436EB56}" uniqueName="71" name="Column71" queryTableFieldId="71"/>
    <tableColumn id="72" xr3:uid="{154828FF-6FB0-4700-B76B-8C7D8A1FA865}" uniqueName="72" name="Column72" queryTableFieldId="72"/>
    <tableColumn id="73" xr3:uid="{1AA5E469-2339-4A6A-BB78-414CACFEC7B9}" uniqueName="73" name="Column73" queryTableFieldId="73"/>
    <tableColumn id="74" xr3:uid="{BFF19180-0237-4E3F-B4FC-63E54600D3B8}" uniqueName="74" name="Column74" queryTableFieldId="74"/>
    <tableColumn id="75" xr3:uid="{4A89C7F7-0767-46C5-8437-9E9FE21530EB}" uniqueName="75" name="Column75" queryTableFieldId="75"/>
    <tableColumn id="76" xr3:uid="{CF8BFF78-6260-4321-8EC6-8A8C83FBFBEB}" uniqueName="76" name="Column76" queryTableFieldId="76"/>
    <tableColumn id="77" xr3:uid="{D46F85B1-9E9B-4CC7-AE45-4153C32DF0C1}" uniqueName="77" name="Column77" queryTableFieldId="77"/>
    <tableColumn id="78" xr3:uid="{F0DEF276-89FC-49B5-B6D5-1B0CABC34918}" uniqueName="78" name="Column78" queryTableFieldId="78"/>
    <tableColumn id="79" xr3:uid="{29B621AA-EE41-4C14-97DA-B0F10756B4D7}" uniqueName="79" name="Column79" queryTableFieldId="79"/>
    <tableColumn id="80" xr3:uid="{DCE5DB62-4734-49E9-87AA-045A8CFA32C0}" uniqueName="80" name="Column80" queryTableFieldId="80"/>
    <tableColumn id="81" xr3:uid="{E86BCE1D-6FBE-4213-A55C-CFFD634598FA}" uniqueName="81" name="Column81" queryTableFieldId="81"/>
    <tableColumn id="82" xr3:uid="{8F6FD4B9-3DEC-4DFC-B791-A19CE8FE0912}" uniqueName="82" name="Column82" queryTableFieldId="82"/>
    <tableColumn id="83" xr3:uid="{6B48DC50-183B-42EB-A0C8-655E7D5A8EC4}" uniqueName="83" name="Column83" queryTableFieldId="83"/>
    <tableColumn id="84" xr3:uid="{62D0EF42-2AB1-421F-AFA2-3EF40F065412}" uniqueName="84" name="Column84" queryTableFieldId="84"/>
    <tableColumn id="85" xr3:uid="{AD4EED42-01D6-4453-A016-4D0E4DBCE0AA}" uniqueName="85" name="Column85" queryTableFieldId="85"/>
    <tableColumn id="86" xr3:uid="{49721E5F-BE0D-46C2-8A94-E5E42D505F54}" uniqueName="86" name="Column86" queryTableFieldId="86"/>
    <tableColumn id="87" xr3:uid="{01694CEF-ED60-4E9F-97BB-524B204705F2}" uniqueName="87" name="Column87" queryTableFieldId="87"/>
    <tableColumn id="88" xr3:uid="{0FC7F69E-3317-423E-9E2F-DF98DC046203}" uniqueName="88" name="Column88" queryTableFieldId="88"/>
    <tableColumn id="89" xr3:uid="{F053C6E8-D1DE-45DF-94A6-D89C0776E700}" uniqueName="89" name="Column89" queryTableFieldId="89"/>
    <tableColumn id="90" xr3:uid="{3D18FDA0-04DE-4E14-B076-AA0A1571BD8E}" uniqueName="90" name="Column90" queryTableFieldId="90"/>
    <tableColumn id="91" xr3:uid="{882D2E0D-60AF-41B2-A54E-471644FBFDAB}" uniqueName="91" name="Column91" queryTableFieldId="91"/>
    <tableColumn id="92" xr3:uid="{586E9307-503E-4091-8AA5-E0E2D49F001E}" uniqueName="92" name="Column92" queryTableFieldId="92"/>
    <tableColumn id="93" xr3:uid="{0BB45C11-C79B-44C7-99BE-6B367AC64971}" uniqueName="93" name="Column93" queryTableFieldId="93"/>
    <tableColumn id="94" xr3:uid="{DF035947-7ECD-4A95-9ED8-8B0F45371C49}" uniqueName="94" name="Column94" queryTableFieldId="94"/>
    <tableColumn id="95" xr3:uid="{55FEFB7C-68DB-49C3-8B7B-5018DA5100CA}" uniqueName="95" name="Column95" queryTableFieldId="95"/>
    <tableColumn id="96" xr3:uid="{328AD908-203C-4037-AD67-C54E88DF6683}" uniqueName="96" name="Column96" queryTableFieldId="96"/>
    <tableColumn id="97" xr3:uid="{AD00FE55-3634-420E-88CA-147CE41C6094}" uniqueName="97" name="Column97" queryTableFieldId="97"/>
    <tableColumn id="98" xr3:uid="{0742B039-D963-474E-A075-5FC0D85298FE}" uniqueName="98" name="Column98" queryTableFieldId="98"/>
    <tableColumn id="99" xr3:uid="{187A4510-C392-424E-90DD-83F918E5C3D1}" uniqueName="99" name="Column99" queryTableFieldId="99"/>
    <tableColumn id="100" xr3:uid="{AACD8325-D458-4DC2-87F9-8600E8AC7279}" uniqueName="100" name="Column100" queryTableFieldId="100"/>
    <tableColumn id="101" xr3:uid="{CDCF30F6-8081-448A-8260-7A2D48F85FBE}" uniqueName="101" name="Column101" queryTableFieldId="101"/>
    <tableColumn id="102" xr3:uid="{009EA191-0B58-4A37-BB91-33C2EC08308B}" uniqueName="102" name="Column102" queryTableFieldId="102"/>
    <tableColumn id="103" xr3:uid="{39057AF7-7DBB-4DE5-8584-383D9EB92C9E}" uniqueName="103" name="Column103" queryTableFieldId="103"/>
    <tableColumn id="104" xr3:uid="{2EA60336-3594-444B-BD39-C835D1A6CD4A}" uniqueName="104" name="Column104" queryTableFieldId="104"/>
    <tableColumn id="105" xr3:uid="{02B2C0D6-C530-491C-8728-9D60EE9D7B39}" uniqueName="105" name="Column105" queryTableFieldId="105"/>
    <tableColumn id="106" xr3:uid="{8C25793A-1B6B-4707-85BB-E9958EEEC167}" uniqueName="106" name="Column106" queryTableFieldId="106"/>
    <tableColumn id="107" xr3:uid="{C2023D15-B63C-46F8-9CC1-2E7C9677E0C5}" uniqueName="107" name="Column107" queryTableFieldId="107"/>
    <tableColumn id="108" xr3:uid="{47E5A38D-0160-4E59-AE88-D575323394C0}" uniqueName="108" name="Column108" queryTableFieldId="108"/>
    <tableColumn id="109" xr3:uid="{90EF37DF-42B2-4914-87FF-9247DB04D6EF}" uniqueName="109" name="Column109" queryTableFieldId="109"/>
    <tableColumn id="110" xr3:uid="{43692A91-758B-42EA-B335-EA0BBC05F453}" uniqueName="110" name="Column110" queryTableFieldId="110"/>
    <tableColumn id="111" xr3:uid="{6856167D-B18B-4428-8C76-42E34B7BDFFA}" uniqueName="111" name="Column111" queryTableFieldId="111"/>
    <tableColumn id="112" xr3:uid="{C14143DD-13B6-458D-A41C-387172C8C0E3}" uniqueName="112" name="Column112" queryTableFieldId="112"/>
    <tableColumn id="113" xr3:uid="{A5262C57-3B88-476F-9F6E-B84ED0602C20}" uniqueName="113" name="Column113" queryTableFieldId="113"/>
    <tableColumn id="114" xr3:uid="{2C06E896-1FA3-4FE9-8E00-2551AC9B6A4C}" uniqueName="114" name="Column114" queryTableFieldId="114"/>
    <tableColumn id="115" xr3:uid="{79E32054-B379-4A2D-B45A-EDF8EAC5A162}" uniqueName="115" name="Column115" queryTableFieldId="115"/>
    <tableColumn id="116" xr3:uid="{D234448D-1463-433A-9BEF-4E1533FF25A6}" uniqueName="116" name="Column116" queryTableFieldId="116"/>
    <tableColumn id="117" xr3:uid="{A7D3E9F4-4FEA-4A9E-AD47-C89DDE915366}" uniqueName="117" name="Column117" queryTableFieldId="117"/>
    <tableColumn id="118" xr3:uid="{A48032E0-5BCF-475B-93D3-EB0EC000EBB5}" uniqueName="118" name="Column118" queryTableFieldId="118"/>
    <tableColumn id="119" xr3:uid="{5D4B8161-BE5F-45A8-AC23-981C5D001811}" uniqueName="119" name="Column119" queryTableFieldId="119"/>
    <tableColumn id="120" xr3:uid="{D1D48053-2790-482A-9FCB-754A5CBF7459}" uniqueName="120" name="Column120" queryTableFieldId="120"/>
    <tableColumn id="121" xr3:uid="{10976FA1-398B-4C96-A2A4-964243E70491}" uniqueName="121" name="Column121" queryTableFieldId="121"/>
    <tableColumn id="122" xr3:uid="{464C760A-3473-434C-9C70-91D8611BB835}" uniqueName="122" name="Column122" queryTableFieldId="122"/>
    <tableColumn id="123" xr3:uid="{4820FA36-69A4-430B-9D09-4AF74F8EFAC9}" uniqueName="123" name="Column123" queryTableFieldId="123"/>
    <tableColumn id="124" xr3:uid="{D2DFC99B-64B0-4949-868A-393B829EF6AE}" uniqueName="124" name="Column124" queryTableFieldId="124"/>
    <tableColumn id="125" xr3:uid="{33CA6275-6AA2-4EBF-A66F-87C7778704C2}" uniqueName="125" name="Column125" queryTableFieldId="125"/>
    <tableColumn id="126" xr3:uid="{4FD3A557-6F3C-4245-BD80-EAEF5084F9A1}" uniqueName="126" name="Column126" queryTableFieldId="126"/>
    <tableColumn id="127" xr3:uid="{9BB93662-AA7C-483A-8BE0-46D2E8C090F9}" uniqueName="127" name="Column127" queryTableFieldId="127"/>
    <tableColumn id="128" xr3:uid="{E4908B84-94CD-428E-AABC-449F6C65731D}" uniqueName="128" name="Column128" queryTableFieldId="128"/>
    <tableColumn id="129" xr3:uid="{AD35AF6E-F058-4F11-8410-EF4E004F62BE}" uniqueName="129" name="Column129" queryTableFieldId="129"/>
    <tableColumn id="130" xr3:uid="{17DDCAEB-67DA-4E5B-B459-A99D1F7DF562}" uniqueName="130" name="Column130" queryTableFieldId="130"/>
    <tableColumn id="131" xr3:uid="{6CAE98B9-60E9-4930-B9E5-AA0F29C4E244}" uniqueName="131" name="Column131" queryTableFieldId="131"/>
    <tableColumn id="132" xr3:uid="{C1C44561-28D8-4891-A5C9-149508AA67DB}" uniqueName="132" name="Column132" queryTableFieldId="132"/>
    <tableColumn id="133" xr3:uid="{4C39DF28-C676-4E9E-A2DD-49E53364B6D8}" uniqueName="133" name="Column133" queryTableFieldId="133"/>
    <tableColumn id="134" xr3:uid="{F6C894B6-C836-48DF-95F6-4BA9A35B68BE}" uniqueName="134" name="Column134" queryTableFieldId="134"/>
    <tableColumn id="135" xr3:uid="{594D2F36-587D-4784-82C2-C7777AE46A5D}" uniqueName="135" name="Column135" queryTableFieldId="135"/>
    <tableColumn id="136" xr3:uid="{5AE7E655-864B-4CAF-BCDE-B84E813F6E35}" uniqueName="136" name="Column136" queryTableFieldId="136"/>
    <tableColumn id="137" xr3:uid="{6E613F3B-D82A-4EFB-AB41-7B475854B7C5}" uniqueName="137" name="Column137" queryTableFieldId="137"/>
    <tableColumn id="138" xr3:uid="{CF816AAF-76A5-4AB0-8205-1380D67C1466}" uniqueName="138" name="Column138" queryTableFieldId="138"/>
    <tableColumn id="139" xr3:uid="{27F8A96E-7DD5-4751-A124-4C9B15C0428E}" uniqueName="139" name="Column139" queryTableFieldId="139"/>
    <tableColumn id="140" xr3:uid="{4655D78B-CDC8-45BA-AD98-D75FFC14A00A}" uniqueName="140" name="Column140" queryTableFieldId="140"/>
    <tableColumn id="141" xr3:uid="{0024D882-3674-4848-A0DA-CA3DEAD50432}" uniqueName="141" name="Column141" queryTableFieldId="141"/>
    <tableColumn id="142" xr3:uid="{D6C7215B-10B3-45A1-84B1-67545EFF6778}" uniqueName="142" name="Column142" queryTableFieldId="142"/>
    <tableColumn id="143" xr3:uid="{20B09E30-CE02-4339-9ABB-B569695F2B8E}" uniqueName="143" name="Column143" queryTableFieldId="143"/>
    <tableColumn id="144" xr3:uid="{F0A5ED6A-4547-4B1D-8DAC-D8CF52CDB6F9}" uniqueName="144" name="Column144" queryTableFieldId="144"/>
    <tableColumn id="145" xr3:uid="{D1924031-293B-4218-A071-6081A49F9928}" uniqueName="145" name="Column145" queryTableFieldId="145"/>
    <tableColumn id="146" xr3:uid="{AC0036F2-EF5D-459F-8CAE-6806243642A7}" uniqueName="146" name="Column146" queryTableFieldId="146"/>
    <tableColumn id="147" xr3:uid="{97B6529B-ACE2-4C22-B537-3F5E0C96685B}" uniqueName="147" name="Column147" queryTableFieldId="147"/>
    <tableColumn id="148" xr3:uid="{47FE9AA5-CEA9-4152-AF25-9B26220109F3}" uniqueName="148" name="Column148" queryTableFieldId="148"/>
    <tableColumn id="149" xr3:uid="{FD1DA7B5-0ADA-40EC-898A-88AD0A4912FC}" uniqueName="149" name="Column149" queryTableFieldId="149"/>
    <tableColumn id="150" xr3:uid="{17B7948E-0F29-4D17-878C-39A29CAAB2ED}" uniqueName="150" name="Column150" queryTableFieldId="150"/>
    <tableColumn id="151" xr3:uid="{1B05B591-E58E-4AE2-BB75-3D4E8F63CCF3}" uniqueName="151" name="Column151" queryTableFieldId="151"/>
    <tableColumn id="152" xr3:uid="{1868D74A-1876-46F5-BCF2-68D77F51FF8F}" uniqueName="152" name="Column152" queryTableFieldId="152"/>
    <tableColumn id="153" xr3:uid="{D30EB7B0-5D74-4086-9BC9-9DC57BA55617}" uniqueName="153" name="Column153" queryTableFieldId="153"/>
    <tableColumn id="154" xr3:uid="{6C16A5F5-8BAE-4573-ACB1-71B42050C3EF}" uniqueName="154" name="Column154" queryTableFieldId="154"/>
    <tableColumn id="155" xr3:uid="{22AD558B-C709-41A7-BBD0-40373DA43C21}" uniqueName="155" name="Column155" queryTableFieldId="155"/>
    <tableColumn id="156" xr3:uid="{443CA180-667B-471E-8973-E5DABE61A0E1}" uniqueName="156" name="Column156" queryTableFieldId="156"/>
    <tableColumn id="157" xr3:uid="{67A155C6-E044-4C03-9435-5F84E7A6852A}" uniqueName="157" name="Column157" queryTableFieldId="157"/>
    <tableColumn id="158" xr3:uid="{3EBEB0B0-4F6F-4E8E-8E36-5AE053CE99E1}" uniqueName="158" name="Column158" queryTableFieldId="158"/>
    <tableColumn id="159" xr3:uid="{8FA218AF-78B0-4AEF-AABF-6BA69D4F9572}" uniqueName="159" name="Column159" queryTableFieldId="159"/>
    <tableColumn id="160" xr3:uid="{1A2EB43C-75F2-40F7-A764-ADA8CDBB6A26}" uniqueName="160" name="Column160" queryTableFieldId="160"/>
    <tableColumn id="161" xr3:uid="{8AF52D99-B980-49F8-805B-051E624DEA97}" uniqueName="161" name="Column161" queryTableFieldId="161"/>
    <tableColumn id="162" xr3:uid="{F78A9EB9-9BFA-44B7-B2E0-A502593B7DB7}" uniqueName="162" name="Column162" queryTableFieldId="162"/>
    <tableColumn id="163" xr3:uid="{22D2F590-5DC4-4225-8B26-64C745B446C3}" uniqueName="163" name="Column163" queryTableFieldId="163"/>
    <tableColumn id="164" xr3:uid="{0508F077-7631-4ED9-807E-85FC68EC57FA}" uniqueName="164" name="Column164" queryTableFieldId="164"/>
    <tableColumn id="165" xr3:uid="{E6BC129E-EA39-4C94-A297-BC674E053A4F}" uniqueName="165" name="Column165" queryTableFieldId="165"/>
    <tableColumn id="166" xr3:uid="{07A3088B-596C-4332-BB9A-34FEB95264B7}" uniqueName="166" name="Column166" queryTableFieldId="166"/>
    <tableColumn id="167" xr3:uid="{60820D9B-1635-43E0-8361-8027E9C08252}" uniqueName="167" name="Column167" queryTableFieldId="167"/>
    <tableColumn id="168" xr3:uid="{39B3A9DD-D577-44EA-8C64-782F16EC8141}" uniqueName="168" name="Column168" queryTableFieldId="168"/>
    <tableColumn id="169" xr3:uid="{C12C22A3-D7C7-4385-B85C-898A59B1D086}" uniqueName="169" name="Column169" queryTableFieldId="169"/>
    <tableColumn id="170" xr3:uid="{07974505-727C-4277-9DDD-25D2BCC00339}" uniqueName="170" name="Column170" queryTableFieldId="170"/>
    <tableColumn id="171" xr3:uid="{D477FBB4-55A3-4580-9354-33254D0E9E40}" uniqueName="171" name="Column171" queryTableFieldId="171"/>
    <tableColumn id="172" xr3:uid="{73EE5753-39D3-4020-8064-9492E22389E8}" uniqueName="172" name="Column172" queryTableFieldId="172"/>
    <tableColumn id="173" xr3:uid="{650C412B-E0AD-4007-90C8-2BCA63A56A64}" uniqueName="173" name="Column173" queryTableFieldId="173"/>
    <tableColumn id="174" xr3:uid="{E2160CCC-12A4-404F-B87C-70F07594DFFA}" uniqueName="174" name="Column174" queryTableFieldId="174"/>
    <tableColumn id="175" xr3:uid="{C60FFBD6-78C1-4F86-ACD7-DF632090C11D}" uniqueName="175" name="Column175" queryTableFieldId="175"/>
    <tableColumn id="176" xr3:uid="{47A30B1D-34B9-4424-8110-190A6E306E54}" uniqueName="176" name="Column176" queryTableFieldId="176"/>
    <tableColumn id="177" xr3:uid="{186CEB1E-98D8-40C6-B357-BE234A13CD55}" uniqueName="177" name="Column177" queryTableFieldId="177"/>
    <tableColumn id="178" xr3:uid="{C1570B07-4E0B-4577-ADF1-EE25EE7E3862}" uniqueName="178" name="Column178" queryTableFieldId="178"/>
    <tableColumn id="179" xr3:uid="{794BCF58-B006-4E93-AC0D-B5D8E58CCD02}" uniqueName="179" name="Column179" queryTableFieldId="179"/>
    <tableColumn id="180" xr3:uid="{ADEB1240-FF38-4987-A25A-B6C335B60F28}" uniqueName="180" name="Column180" queryTableFieldId="180"/>
    <tableColumn id="181" xr3:uid="{B9B3BBA3-98EB-4C02-97A5-699D1ADAA8BD}" uniqueName="181" name="Column181" queryTableFieldId="181"/>
    <tableColumn id="182" xr3:uid="{7A23C149-171D-485F-9612-122A5BA822FF}" uniqueName="182" name="Column182" queryTableFieldId="182"/>
    <tableColumn id="183" xr3:uid="{05959677-B287-444B-AFEB-B58DB06B4ADC}" uniqueName="183" name="Column183" queryTableFieldId="183"/>
    <tableColumn id="184" xr3:uid="{FB774F72-EF85-4C12-8C09-6E85CE0C9E8A}" uniqueName="184" name="Column184" queryTableFieldId="184"/>
    <tableColumn id="185" xr3:uid="{12CF9E61-B2FC-4855-8C5E-BA07F16AFBB4}" uniqueName="185" name="Column185" queryTableFieldId="185"/>
    <tableColumn id="186" xr3:uid="{83795301-0E29-4A02-AB8A-B5315222EE74}" uniqueName="186" name="Column186" queryTableFieldId="186"/>
    <tableColumn id="187" xr3:uid="{C5714DDF-5B1E-4995-B7CD-4E3E3C51D4A5}" uniqueName="187" name="Column187" queryTableFieldId="187"/>
    <tableColumn id="188" xr3:uid="{77973F2B-8D0C-4772-BE52-0BFFC69D351D}" uniqueName="188" name="Column188" queryTableFieldId="188"/>
    <tableColumn id="189" xr3:uid="{3343E758-05A0-404B-BAC5-EF08CC23550A}" uniqueName="189" name="Column189" queryTableFieldId="189"/>
    <tableColumn id="190" xr3:uid="{90B7DBD6-E353-4A89-944B-975DD45E36BA}" uniqueName="190" name="Column190" queryTableFieldId="190"/>
    <tableColumn id="191" xr3:uid="{E1806D73-B337-4CBE-9E33-73EC92589B54}" uniqueName="191" name="Column191" queryTableFieldId="191"/>
    <tableColumn id="192" xr3:uid="{B55B20E9-2767-4CE5-80FC-378ACC0E8538}" uniqueName="192" name="Column192" queryTableFieldId="192"/>
    <tableColumn id="193" xr3:uid="{E0A8F89F-A3B2-4BC0-A265-5AEED8D27BD0}" uniqueName="193" name="Column193" queryTableFieldId="193"/>
    <tableColumn id="194" xr3:uid="{CDB55177-33C5-4B03-8D91-F14EC9E2A1E3}" uniqueName="194" name="Column194" queryTableFieldId="194"/>
    <tableColumn id="195" xr3:uid="{8FB87CC0-FDBE-427F-B789-50D5753E83D2}" uniqueName="195" name="Column195" queryTableFieldId="195"/>
    <tableColumn id="196" xr3:uid="{40755815-1ABB-4E0B-B2B0-DE1D34500504}" uniqueName="196" name="Column196" queryTableFieldId="196"/>
    <tableColumn id="197" xr3:uid="{906D551C-292D-4FF8-98BB-5311529CE246}" uniqueName="197" name="Column197" queryTableFieldId="197"/>
    <tableColumn id="198" xr3:uid="{C1881E33-76BB-42CB-90D3-FEF8969D0607}" uniqueName="198" name="Column198" queryTableFieldId="198"/>
    <tableColumn id="199" xr3:uid="{C4689C65-F831-4567-BC69-E3D801C9C8C1}" uniqueName="199" name="Column199" queryTableFieldId="199"/>
    <tableColumn id="200" xr3:uid="{F0172383-EAF0-425E-8CCB-B1CCB3E95226}" uniqueName="200" name="Column200" queryTableFieldId="200"/>
    <tableColumn id="201" xr3:uid="{D70879E5-F2B1-442C-A87B-A4AAA69AED06}" uniqueName="201" name="Column201" queryTableFieldId="201"/>
    <tableColumn id="202" xr3:uid="{D0C8F499-03C1-4B00-A3FF-579CAA2719DF}" uniqueName="202" name="Column202" queryTableFieldId="202"/>
    <tableColumn id="203" xr3:uid="{4840D6F9-2606-4F2B-A08A-4D6F1F7F0FA9}" uniqueName="203" name="Column203" queryTableFieldId="203"/>
    <tableColumn id="204" xr3:uid="{D151AB76-7DAE-493F-A6FF-DBEA4BE13811}" uniqueName="204" name="Column204" queryTableFieldId="204"/>
    <tableColumn id="205" xr3:uid="{998D4BCC-A0A9-48AE-83C9-8FBB04401079}" uniqueName="205" name="Column205" queryTableFieldId="205"/>
    <tableColumn id="206" xr3:uid="{8DF3C1CC-E031-4411-B2CC-2F5615053314}" uniqueName="206" name="Column206" queryTableFieldId="206"/>
    <tableColumn id="207" xr3:uid="{C0250AF3-9D3A-4346-86F3-EF5C569CAC86}" uniqueName="207" name="Column207" queryTableFieldId="207"/>
    <tableColumn id="208" xr3:uid="{D1EA9BDC-A84C-46D9-855B-6C8E41D76007}" uniqueName="208" name="Column208" queryTableFieldId="208"/>
    <tableColumn id="209" xr3:uid="{40BF425E-8997-4816-B266-84A0A7D440BD}" uniqueName="209" name="Column209" queryTableFieldId="209"/>
    <tableColumn id="210" xr3:uid="{73F32A02-2C70-4E22-B416-EAD7DC0A6CD2}" uniqueName="210" name="Column210" queryTableFieldId="210"/>
    <tableColumn id="211" xr3:uid="{C1B3F994-E58E-481A-B9D9-4A3C3E2EA0AB}" uniqueName="211" name="Column211" queryTableFieldId="211"/>
    <tableColumn id="212" xr3:uid="{3F1418FB-C232-4846-92F8-DD159D6B1ADC}" uniqueName="212" name="Column212" queryTableFieldId="212"/>
    <tableColumn id="213" xr3:uid="{B4DBF80B-3C8B-4D30-8196-425A2E4E8842}" uniqueName="213" name="Column213" queryTableFieldId="213"/>
    <tableColumn id="214" xr3:uid="{0E4399B1-ABE3-4CB0-9AB4-C813C3159CA2}" uniqueName="214" name="Column214" queryTableFieldId="214"/>
    <tableColumn id="215" xr3:uid="{F89EFC23-769A-4C93-AC17-138698537122}" uniqueName="215" name="Column215" queryTableFieldId="215"/>
    <tableColumn id="216" xr3:uid="{80541771-F77E-410E-96C7-B3445D284E1B}" uniqueName="216" name="Column216" queryTableFieldId="216"/>
    <tableColumn id="217" xr3:uid="{549E4C26-D658-4EF1-B74B-C73EFC00B68C}" uniqueName="217" name="Column217" queryTableFieldId="217"/>
    <tableColumn id="218" xr3:uid="{9E50D0F7-19A0-45AE-B067-739A736BCAF2}" uniqueName="218" name="Column218" queryTableFieldId="218"/>
    <tableColumn id="219" xr3:uid="{7F92F385-9695-4AA1-AF70-68C59C609152}" uniqueName="219" name="Column219" queryTableFieldId="219"/>
    <tableColumn id="220" xr3:uid="{A17291D5-BCDF-4EBA-90E3-AFC0971D9ED3}" uniqueName="220" name="Column220" queryTableFieldId="220"/>
    <tableColumn id="221" xr3:uid="{DCD5B1CA-5EA8-4E96-8139-6CBA5A7A5ED5}" uniqueName="221" name="Column221" queryTableFieldId="221"/>
    <tableColumn id="222" xr3:uid="{9F328D76-132D-4E79-A3D5-7DD931619930}" uniqueName="222" name="Column222" queryTableFieldId="222"/>
    <tableColumn id="223" xr3:uid="{F251BD6F-D97D-4DBD-9448-00AA7953F861}" uniqueName="223" name="Column223" queryTableFieldId="223"/>
    <tableColumn id="224" xr3:uid="{9033D29E-A02B-46B3-AAD5-FB7F4062312A}" uniqueName="224" name="Column224" queryTableFieldId="224"/>
    <tableColumn id="225" xr3:uid="{33866CF8-6B15-4F0E-AD48-A9B698A5691F}" uniqueName="225" name="Column225" queryTableFieldId="225"/>
    <tableColumn id="226" xr3:uid="{C7C3AB02-5E59-4F4F-8590-00559F15568C}" uniqueName="226" name="Column226" queryTableFieldId="226"/>
    <tableColumn id="227" xr3:uid="{2A4B332F-703D-4C5A-89B8-430BEEF3F28F}" uniqueName="227" name="Column227" queryTableFieldId="227"/>
    <tableColumn id="228" xr3:uid="{CFE44F3A-9B5A-4907-838D-C2F74C3FDC53}" uniqueName="228" name="Column228" queryTableFieldId="228"/>
    <tableColumn id="229" xr3:uid="{861BAF6D-96DB-439F-BA6C-6FED8BD5A145}" uniqueName="229" name="Column229" queryTableFieldId="229"/>
    <tableColumn id="230" xr3:uid="{1081FB9D-7286-4362-9C6D-549CF4C367A0}" uniqueName="230" name="Column230" queryTableFieldId="230"/>
    <tableColumn id="231" xr3:uid="{CE39735C-35D6-40C5-A9A7-7B2258BCD85B}" uniqueName="231" name="Column231" queryTableFieldId="231"/>
    <tableColumn id="232" xr3:uid="{EBBE73A4-7F68-4B69-B2B3-19911C79324F}" uniqueName="232" name="Column232" queryTableFieldId="232"/>
    <tableColumn id="233" xr3:uid="{B349D48A-1E84-45E0-9A12-F0A2F0DF0DDF}" uniqueName="233" name="Column233" queryTableFieldId="233"/>
    <tableColumn id="234" xr3:uid="{1208D307-5B52-43AC-BF64-3E95A066228B}" uniqueName="234" name="Column234" queryTableFieldId="234"/>
    <tableColumn id="235" xr3:uid="{F4DBB30F-69BE-4A52-B85A-246DC3B2FCD0}" uniqueName="235" name="Column235" queryTableFieldId="235"/>
    <tableColumn id="236" xr3:uid="{C69E5348-BCAC-4B64-B9ED-5D0D9FCF83FB}" uniqueName="236" name="Column236" queryTableFieldId="236"/>
    <tableColumn id="237" xr3:uid="{A4D00320-026A-42F7-BBE5-F0492D4736AE}" uniqueName="237" name="Column237" queryTableFieldId="237"/>
    <tableColumn id="238" xr3:uid="{EF727DC4-4D89-472C-B5D8-581D308501DC}" uniqueName="238" name="Column238" queryTableFieldId="238"/>
    <tableColumn id="239" xr3:uid="{9D9291EC-14A9-47A0-A4B2-E7904BA719F9}" uniqueName="239" name="Column239" queryTableFieldId="239"/>
    <tableColumn id="240" xr3:uid="{07D099DB-202D-4446-BE75-A9A43BA59F9E}" uniqueName="240" name="Column240" queryTableFieldId="240"/>
    <tableColumn id="241" xr3:uid="{41359039-8059-4686-9F3A-7524FCD943BD}" uniqueName="241" name="Column241" queryTableFieldId="241"/>
    <tableColumn id="242" xr3:uid="{C6BE4606-4C7C-43D0-83A6-1E6EDD3B2A7A}" uniqueName="242" name="Column242" queryTableFieldId="242"/>
    <tableColumn id="243" xr3:uid="{745C4571-8209-4128-A3E9-38B8FCF8877E}" uniqueName="243" name="Column243" queryTableFieldId="243"/>
    <tableColumn id="244" xr3:uid="{DEB65071-48C5-45EF-99DD-F25AF82A8623}" uniqueName="244" name="Column244" queryTableFieldId="244"/>
    <tableColumn id="245" xr3:uid="{DEA49333-85A6-4741-A123-D3017118098E}" uniqueName="245" name="Column245" queryTableFieldId="245"/>
    <tableColumn id="246" xr3:uid="{EBED640F-37DC-4636-B8A1-E2892EEF7287}" uniqueName="246" name="Column246" queryTableFieldId="246"/>
    <tableColumn id="247" xr3:uid="{68530641-0B82-4B80-8246-799D9A343167}" uniqueName="247" name="Column247" queryTableFieldId="247"/>
    <tableColumn id="248" xr3:uid="{05FAD0E6-FF6F-4E61-A1C6-E5C672DFE1BE}" uniqueName="248" name="Column248" queryTableFieldId="248"/>
    <tableColumn id="249" xr3:uid="{7E65B4A0-44CD-4067-8B17-407EE8E7F114}" uniqueName="249" name="Column249" queryTableFieldId="249"/>
    <tableColumn id="250" xr3:uid="{5A265255-56D9-4AD0-918C-388EE788D4CC}" uniqueName="250" name="Column250" queryTableFieldId="250"/>
    <tableColumn id="251" xr3:uid="{A64F0CDC-6152-4B6C-8E9E-23B3FC3B6457}" uniqueName="251" name="Column251" queryTableFieldId="251"/>
    <tableColumn id="252" xr3:uid="{9763148E-54CD-452F-B295-4CFFDBC3CB7F}" uniqueName="252" name="Column252" queryTableFieldId="252"/>
    <tableColumn id="253" xr3:uid="{510B9C4A-0876-4676-AE33-A4B3AD6CB23E}" uniqueName="253" name="Column253" queryTableFieldId="253"/>
    <tableColumn id="254" xr3:uid="{0AC9331F-9F16-4D26-B870-C84A9CA40C77}" uniqueName="254" name="Column254" queryTableFieldId="254"/>
    <tableColumn id="255" xr3:uid="{DE5B9A7C-E21E-4255-B717-0ADAFCB0AEAF}" uniqueName="255" name="Column255" queryTableFieldId="255"/>
    <tableColumn id="256" xr3:uid="{73697638-4B76-4953-8E6F-690B13AA787E}" uniqueName="256" name="Column256" queryTableFieldId="256"/>
    <tableColumn id="257" xr3:uid="{AB0A8238-CFD2-44D6-9D18-7D613C4DE7DD}" uniqueName="257" name="Column257" queryTableFieldId="257"/>
    <tableColumn id="258" xr3:uid="{7B7BFFEA-9724-494D-9CD3-B1C1731779EB}" uniqueName="258" name="Column258" queryTableFieldId="258"/>
    <tableColumn id="259" xr3:uid="{419F636C-22B0-4E79-B283-D0FD2402DF7C}" uniqueName="259" name="Column259" queryTableFieldId="259"/>
    <tableColumn id="260" xr3:uid="{98514C80-8BE9-4FA0-92EB-675AC05553C5}" uniqueName="260" name="Column260" queryTableFieldId="260"/>
    <tableColumn id="261" xr3:uid="{D50A0A0D-F956-4FDC-8BAB-3F84222E5631}" uniqueName="261" name="Column261" queryTableFieldId="261"/>
    <tableColumn id="262" xr3:uid="{9450D25A-E7C4-4B37-8057-501329508D24}" uniqueName="262" name="Column262" queryTableFieldId="262"/>
    <tableColumn id="263" xr3:uid="{E367CFAF-7C3A-4516-843F-A68E0BCB07E1}" uniqueName="263" name="Column263" queryTableFieldId="263"/>
    <tableColumn id="264" xr3:uid="{CB29FD5C-EFBD-42F9-AB3F-A6EED59FE230}" uniqueName="264" name="Column264" queryTableFieldId="264"/>
    <tableColumn id="265" xr3:uid="{37AB05AB-3088-4C7F-B311-83AFDBF3A1C5}" uniqueName="265" name="Column265" queryTableFieldId="265"/>
    <tableColumn id="266" xr3:uid="{8304C0A3-2E2D-4205-B369-7E061B82956D}" uniqueName="266" name="Column266" queryTableFieldId="266"/>
    <tableColumn id="267" xr3:uid="{52B0B10E-0DEF-4CC2-B968-8124D98ED466}" uniqueName="267" name="Column267" queryTableFieldId="267"/>
    <tableColumn id="268" xr3:uid="{8B60F19E-219A-49AE-8D7B-41625B3B56DB}" uniqueName="268" name="Column268" queryTableFieldId="268"/>
    <tableColumn id="269" xr3:uid="{9CF3939A-455B-4750-B32F-9111BEDE1C36}" uniqueName="269" name="Column269" queryTableFieldId="269"/>
    <tableColumn id="270" xr3:uid="{62848F7A-BC67-4ED6-A7EF-1F43FB0B47C8}" uniqueName="270" name="Column270" queryTableFieldId="270"/>
    <tableColumn id="271" xr3:uid="{EAF0FB61-EA1A-4F6F-A5D1-FF69DB475C0E}" uniqueName="271" name="Column271" queryTableFieldId="271"/>
    <tableColumn id="272" xr3:uid="{9070FAC0-4C31-4543-BED5-9C26897B8603}" uniqueName="272" name="Column272" queryTableFieldId="272"/>
    <tableColumn id="273" xr3:uid="{52C55AC9-0415-4BAE-8665-FB23AFB9761E}" uniqueName="273" name="Column273" queryTableFieldId="273"/>
    <tableColumn id="274" xr3:uid="{446960F6-6355-48F6-A01C-3A4EAEE9D405}" uniqueName="274" name="Column274" queryTableFieldId="274"/>
    <tableColumn id="275" xr3:uid="{872ECDCE-D8F1-4621-8C63-1280BECBBE07}" uniqueName="275" name="Column275" queryTableFieldId="275"/>
    <tableColumn id="276" xr3:uid="{AAB56999-F5F4-4739-B43F-97171F5D466E}" uniqueName="276" name="Column276" queryTableFieldId="276"/>
    <tableColumn id="277" xr3:uid="{5226F4F3-D4BF-4686-922F-29272BDCD0AD}" uniqueName="277" name="Column277" queryTableFieldId="277"/>
    <tableColumn id="278" xr3:uid="{24ADB0C5-999F-4293-AEE9-C9013D6675E7}" uniqueName="278" name="Column278" queryTableFieldId="278"/>
    <tableColumn id="279" xr3:uid="{4C883120-3DB7-47B6-951A-D35916035F92}" uniqueName="279" name="Column279" queryTableFieldId="279"/>
    <tableColumn id="280" xr3:uid="{0ABEAB6C-B1FC-4D3B-8418-E1464B5213BE}" uniqueName="280" name="Column280" queryTableFieldId="280"/>
    <tableColumn id="281" xr3:uid="{467EA5C6-51D5-41CB-AB31-79CC91BFA034}" uniqueName="281" name="Column281" queryTableFieldId="281"/>
    <tableColumn id="282" xr3:uid="{BC4099C1-8AC9-4BF5-86CC-893BB9C60405}" uniqueName="282" name="Column282" queryTableFieldId="282"/>
    <tableColumn id="283" xr3:uid="{EE750D87-0486-41A0-8A74-09018A85B4F5}" uniqueName="283" name="Column283" queryTableFieldId="283"/>
    <tableColumn id="284" xr3:uid="{FC6DA637-D0EC-4769-88C1-E548B1FF7CE5}" uniqueName="284" name="Column284" queryTableFieldId="284"/>
    <tableColumn id="285" xr3:uid="{2AE2015C-4955-418E-900D-C8C5066094DD}" uniqueName="285" name="Column285" queryTableFieldId="285"/>
    <tableColumn id="286" xr3:uid="{1110A2FC-06D3-442C-BF95-CAD2713D7069}" uniqueName="286" name="Column286" queryTableFieldId="286"/>
    <tableColumn id="287" xr3:uid="{3CF45A57-15AA-4CF2-ADF5-BC84B52D6AC6}" uniqueName="287" name="Column287" queryTableFieldId="287"/>
    <tableColumn id="288" xr3:uid="{04849053-911E-4650-AE92-490AA4CACD1F}" uniqueName="288" name="Column288" queryTableFieldId="288"/>
    <tableColumn id="289" xr3:uid="{C7B06EFE-E3D3-4BA5-AA57-ECE086CB81F3}" uniqueName="289" name="Column289" queryTableFieldId="289"/>
    <tableColumn id="290" xr3:uid="{03BC9F5B-9194-42C5-A028-97C3AC989560}" uniqueName="290" name="Column290" queryTableFieldId="290"/>
    <tableColumn id="291" xr3:uid="{BAD25B98-5751-4AE1-BAF0-F76EE6D3030C}" uniqueName="291" name="Column291" queryTableFieldId="291"/>
    <tableColumn id="292" xr3:uid="{BB3226A8-C12C-4070-8B6C-9FB0A27A1767}" uniqueName="292" name="Column292" queryTableFieldId="292"/>
    <tableColumn id="293" xr3:uid="{6BCC9653-FDBC-4144-B159-0FF046D846C5}" uniqueName="293" name="Column293" queryTableFieldId="293"/>
    <tableColumn id="294" xr3:uid="{5F92E471-D750-458A-B34D-7229618B416C}" uniqueName="294" name="Column294" queryTableFieldId="294"/>
    <tableColumn id="295" xr3:uid="{39DBA3BB-3DD7-4674-A6B1-9BCCACBEB044}" uniqueName="295" name="Column295" queryTableFieldId="295"/>
    <tableColumn id="296" xr3:uid="{D27D6F7B-2FA0-49AD-81E0-BE180D43E2AE}" uniqueName="296" name="Column296" queryTableFieldId="296"/>
    <tableColumn id="297" xr3:uid="{EEE8A1B7-9263-402E-9217-585A2F0FE8DC}" uniqueName="297" name="Column297" queryTableFieldId="297"/>
    <tableColumn id="298" xr3:uid="{6664B6F2-64F8-4E42-A1FB-28E400D01C9F}" uniqueName="298" name="Column298" queryTableFieldId="298"/>
    <tableColumn id="299" xr3:uid="{F2C9D2FE-06B8-4C1A-95AA-4D090DEE23AC}" uniqueName="299" name="Column299" queryTableFieldId="299"/>
    <tableColumn id="300" xr3:uid="{55427D7C-622A-4C87-A41B-69F689965DCE}" uniqueName="300" name="Column300" queryTableFieldId="300"/>
    <tableColumn id="301" xr3:uid="{B6966864-82C1-4928-AA83-947029B1930A}" uniqueName="301" name="Column301" queryTableFieldId="301"/>
    <tableColumn id="302" xr3:uid="{DDD2BFC1-0AC8-4A91-AFAE-C4AA5910284B}" uniqueName="302" name="Column302" queryTableFieldId="302"/>
    <tableColumn id="303" xr3:uid="{047D508D-F746-46D3-BBB9-352565562E03}" uniqueName="303" name="Column303" queryTableFieldId="303"/>
    <tableColumn id="304" xr3:uid="{9EA7BA70-2392-4BC3-BAC2-B67502A4DFEC}" uniqueName="304" name="Column304" queryTableFieldId="304"/>
    <tableColumn id="305" xr3:uid="{F6CD108B-3F25-40BD-A8AF-3AC93DF86A37}" uniqueName="305" name="Column305" queryTableFieldId="305"/>
    <tableColumn id="306" xr3:uid="{2428EA36-4C48-4191-911E-B82A89CE83A6}" uniqueName="306" name="Column306" queryTableFieldId="306"/>
    <tableColumn id="307" xr3:uid="{B4C13478-0237-4F84-BE52-173352BE6B39}" uniqueName="307" name="Column307" queryTableFieldId="307"/>
    <tableColumn id="308" xr3:uid="{D48B5F6E-726D-453A-8BB6-6B8B38079F4B}" uniqueName="308" name="Column308" queryTableFieldId="308"/>
    <tableColumn id="309" xr3:uid="{137FB8E2-5ACB-4E1F-AFA0-8B66FD5339A8}" uniqueName="309" name="Column309" queryTableFieldId="309"/>
    <tableColumn id="310" xr3:uid="{017C85C5-54C2-4FB5-ACFB-4B776D0CC102}" uniqueName="310" name="Column310" queryTableFieldId="310"/>
    <tableColumn id="311" xr3:uid="{2988EF8D-B1C5-4E3D-A9CB-8D9A9E6DF1CB}" uniqueName="311" name="Column311" queryTableFieldId="311"/>
    <tableColumn id="312" xr3:uid="{C4C61152-3FD1-498D-8BC6-DD786D6A33A0}" uniqueName="312" name="Column312" queryTableFieldId="312"/>
    <tableColumn id="313" xr3:uid="{995465E7-239E-4AEE-91E4-1B517AF30AD0}" uniqueName="313" name="Column313" queryTableFieldId="313"/>
    <tableColumn id="314" xr3:uid="{BF9AC206-CCBB-4F11-A1BA-90215D2298CF}" uniqueName="314" name="Column314" queryTableFieldId="314"/>
    <tableColumn id="315" xr3:uid="{8132399B-845D-472A-8E3E-C1E0E4B06180}" uniqueName="315" name="Column315" queryTableFieldId="315"/>
    <tableColumn id="316" xr3:uid="{40B41414-AC47-499A-8BC2-50B1403A58E9}" uniqueName="316" name="Column316" queryTableFieldId="316"/>
    <tableColumn id="317" xr3:uid="{2F30B914-8B87-46B2-B795-69F4B5F4CE82}" uniqueName="317" name="Column317" queryTableFieldId="317"/>
    <tableColumn id="318" xr3:uid="{632A9589-FDEC-4015-AB0C-4E64C72ACFB5}" uniqueName="318" name="Column318" queryTableFieldId="318"/>
    <tableColumn id="319" xr3:uid="{E663980E-0D51-4BD8-9EC6-A8CE7797E237}" uniqueName="319" name="Column319" queryTableFieldId="319"/>
    <tableColumn id="320" xr3:uid="{E4D0D3B7-68B1-4A1A-A1E7-8533AF57E48A}" uniqueName="320" name="Column320" queryTableFieldId="320"/>
    <tableColumn id="321" xr3:uid="{5C67A947-0F92-4F42-B1B0-3F1FFCEAAC0F}" uniqueName="321" name="Column321" queryTableFieldId="321"/>
    <tableColumn id="322" xr3:uid="{79ABFD2F-E2C6-4A2F-AC1C-C6F91C186106}" uniqueName="322" name="Column322" queryTableFieldId="322"/>
    <tableColumn id="323" xr3:uid="{50000FA8-BDE2-4151-A235-176C2A808C36}" uniqueName="323" name="Column323" queryTableFieldId="323"/>
    <tableColumn id="324" xr3:uid="{6A770939-3690-4F8B-ABE6-173F050EDED6}" uniqueName="324" name="Column324" queryTableFieldId="324"/>
    <tableColumn id="325" xr3:uid="{B3D2B71B-2CAA-40BD-A1BF-30DAC4121E2D}" uniqueName="325" name="Column325" queryTableFieldId="325"/>
    <tableColumn id="326" xr3:uid="{774A34F0-7A46-48B0-A2A3-F8BEEA54AB08}" uniqueName="326" name="Column326" queryTableFieldId="326"/>
    <tableColumn id="327" xr3:uid="{EBFF529E-2934-4052-85D3-D672F8B29E77}" uniqueName="327" name="Column327" queryTableFieldId="327"/>
    <tableColumn id="328" xr3:uid="{0D151405-17E7-452F-9573-12939F242095}" uniqueName="328" name="Column328" queryTableFieldId="328"/>
    <tableColumn id="329" xr3:uid="{0A47A947-2E7D-4274-AD0C-D52E7ED0BF66}" uniqueName="329" name="Column329" queryTableFieldId="329"/>
    <tableColumn id="330" xr3:uid="{0D2E4EDF-CC1E-4C43-B292-2042E3D6AE1C}" uniqueName="330" name="Column330" queryTableFieldId="330"/>
    <tableColumn id="331" xr3:uid="{A9FE78E6-E9D7-4F98-9951-E779F7494D36}" uniqueName="331" name="Column331" queryTableFieldId="331"/>
    <tableColumn id="332" xr3:uid="{BCDCDE8C-6482-4A8D-BC41-90A740F7C469}" uniqueName="332" name="Column332" queryTableFieldId="332"/>
    <tableColumn id="333" xr3:uid="{CD0B438A-71C7-4961-9BA3-F9A0A3ACC418}" uniqueName="333" name="Column333" queryTableFieldId="333"/>
    <tableColumn id="334" xr3:uid="{2CA62090-779C-4125-823C-82BB853D6686}" uniqueName="334" name="Column334" queryTableFieldId="334"/>
    <tableColumn id="335" xr3:uid="{EBD0600B-FB00-47A5-99EE-0B305BC0E1C2}" uniqueName="335" name="Column335" queryTableFieldId="335"/>
    <tableColumn id="336" xr3:uid="{D8BE710B-3452-4A67-BF31-C8621257E827}" uniqueName="336" name="Column336" queryTableFieldId="336"/>
    <tableColumn id="337" xr3:uid="{6575268C-9247-4B54-AD11-02EED2159F65}" uniqueName="337" name="Column337" queryTableFieldId="337"/>
    <tableColumn id="338" xr3:uid="{2CCAEA54-30B8-4C98-8BFD-26AF0C58C90F}" uniqueName="338" name="Column338" queryTableFieldId="338"/>
    <tableColumn id="339" xr3:uid="{E70C13BB-43EF-430B-A712-54961D240D3D}" uniqueName="339" name="Column339" queryTableFieldId="339"/>
    <tableColumn id="340" xr3:uid="{DBE2F4D7-0AC6-4358-B65C-161DA283ECE3}" uniqueName="340" name="Column340" queryTableFieldId="340"/>
    <tableColumn id="341" xr3:uid="{E408A6EB-955D-4DD6-9F98-769F4F21EF28}" uniqueName="341" name="Column341" queryTableFieldId="341"/>
    <tableColumn id="342" xr3:uid="{49E67B9C-05EF-4D34-A614-C1227D6B291A}" uniqueName="342" name="Column342" queryTableFieldId="342"/>
    <tableColumn id="343" xr3:uid="{1391E0DC-169A-4438-9F63-5D2523B82839}" uniqueName="343" name="Column343" queryTableFieldId="343"/>
    <tableColumn id="344" xr3:uid="{D89466AC-EAF0-4F4A-976B-639888BAC41F}" uniqueName="344" name="Column344" queryTableFieldId="344"/>
    <tableColumn id="345" xr3:uid="{D342AC08-43D8-42CE-A4A8-CD0FAD9AA33E}" uniqueName="345" name="Column345" queryTableFieldId="345"/>
    <tableColumn id="346" xr3:uid="{9812612D-20F1-4C6A-92EA-310DB8F33A37}" uniqueName="346" name="Column346" queryTableFieldId="346"/>
    <tableColumn id="347" xr3:uid="{1E125861-F1D1-4549-8605-C9246FC0B57D}" uniqueName="347" name="Column347" queryTableFieldId="347"/>
    <tableColumn id="348" xr3:uid="{8483A1E8-A90D-43BB-A719-444DEDA72D0B}" uniqueName="348" name="Column348" queryTableFieldId="348"/>
    <tableColumn id="349" xr3:uid="{C30BDD6F-B982-4682-94BB-F5B78F55143C}" uniqueName="349" name="Column349" queryTableFieldId="349"/>
    <tableColumn id="350" xr3:uid="{C9E54322-3378-4514-9006-5FD61693924E}" uniqueName="350" name="Column350" queryTableFieldId="350"/>
    <tableColumn id="351" xr3:uid="{0580E82F-6858-43B7-B36A-E66DD6F88D1C}" uniqueName="351" name="Column351" queryTableFieldId="351"/>
    <tableColumn id="352" xr3:uid="{ACF27AC0-C7AA-4B05-983C-B630BF407D78}" uniqueName="352" name="Column352" queryTableFieldId="352"/>
    <tableColumn id="353" xr3:uid="{6EAE276A-4536-4445-9F5B-5547842ED660}" uniqueName="353" name="Column353" queryTableFieldId="353"/>
    <tableColumn id="354" xr3:uid="{84DA4C63-A817-4B2F-9675-7E8EB301565B}" uniqueName="354" name="Column354" queryTableFieldId="354"/>
    <tableColumn id="355" xr3:uid="{CF969E9E-DAE9-4E96-9FBD-FEA472F62A22}" uniqueName="355" name="Column355" queryTableFieldId="355"/>
    <tableColumn id="356" xr3:uid="{77CC81E7-931B-473B-85C8-D1CDCE1C3B46}" uniqueName="356" name="Column356" queryTableFieldId="356"/>
    <tableColumn id="357" xr3:uid="{07D26952-7AB7-4409-9EA1-F424247C858E}" uniqueName="357" name="Column357" queryTableFieldId="357"/>
    <tableColumn id="358" xr3:uid="{C3FDF3B4-BC64-40F3-8080-74D9CFFDE679}" uniqueName="358" name="Column358" queryTableFieldId="358"/>
    <tableColumn id="359" xr3:uid="{740D2C02-FE96-44C2-8F34-B26BDF7EF3D4}" uniqueName="359" name="Column359" queryTableFieldId="359"/>
    <tableColumn id="360" xr3:uid="{B33E4ED9-09E2-4529-AFFD-1CF96C88AB16}" uniqueName="360" name="Column360" queryTableFieldId="360"/>
    <tableColumn id="361" xr3:uid="{016A1BD6-AC27-4666-84C0-9FA72115307C}" uniqueName="361" name="Column361" queryTableFieldId="361"/>
    <tableColumn id="362" xr3:uid="{D14D80C2-81C3-4997-A0C8-A30E3939443B}" uniqueName="362" name="Column362" queryTableFieldId="362"/>
    <tableColumn id="363" xr3:uid="{48A5479C-7ECF-427D-9603-4B7BC255BFD7}" uniqueName="363" name="Column363" queryTableFieldId="363"/>
    <tableColumn id="364" xr3:uid="{2E274659-1FA2-4EB3-A39C-9675E3824C3F}" uniqueName="364" name="Column364" queryTableFieldId="364"/>
    <tableColumn id="365" xr3:uid="{B0B11BF9-0045-4900-A665-062698ACAD07}" uniqueName="365" name="Column365" queryTableFieldId="365"/>
    <tableColumn id="366" xr3:uid="{DB1C465C-D1FE-4AB6-B3BB-FF2E8BC6065F}" uniqueName="366" name="Column366" queryTableFieldId="366"/>
    <tableColumn id="367" xr3:uid="{729E8504-484F-42D0-9541-587439ABE69A}" uniqueName="367" name="Column367" queryTableFieldId="367"/>
    <tableColumn id="368" xr3:uid="{E90BB336-A5E7-44DE-B5C6-3A5741CA9761}" uniqueName="368" name="Column368" queryTableFieldId="368"/>
    <tableColumn id="369" xr3:uid="{BB3C8395-EEEC-4E82-9B3A-1F4903D0BE22}" uniqueName="369" name="Column369" queryTableFieldId="369"/>
    <tableColumn id="370" xr3:uid="{4352FA7F-E671-43F3-92F2-959BD5D5C984}" uniqueName="370" name="Column370" queryTableFieldId="370"/>
    <tableColumn id="371" xr3:uid="{43898984-F87B-4256-8103-7CE535DB4566}" uniqueName="371" name="Column371" queryTableFieldId="371"/>
    <tableColumn id="372" xr3:uid="{1C68E4F2-6679-42AA-811B-F32C61DFFFD6}" uniqueName="372" name="Column372" queryTableFieldId="372"/>
    <tableColumn id="373" xr3:uid="{D979A6A1-7104-4C35-B607-31408532563A}" uniqueName="373" name="Column373" queryTableFieldId="373"/>
    <tableColumn id="374" xr3:uid="{37813C1E-4A34-403E-AEB0-FF21C530A681}" uniqueName="374" name="Column374" queryTableFieldId="374"/>
    <tableColumn id="375" xr3:uid="{F5E15734-15DC-464E-925A-83AF75CDFEC1}" uniqueName="375" name="Column375" queryTableFieldId="375"/>
    <tableColumn id="376" xr3:uid="{DC71A73C-B703-40C8-8445-B0162FB39D8E}" uniqueName="376" name="Column376" queryTableFieldId="376"/>
    <tableColumn id="377" xr3:uid="{E2A940CF-7F7B-4BA6-8A72-31FE01AC7B5F}" uniqueName="377" name="Column377" queryTableFieldId="377"/>
    <tableColumn id="378" xr3:uid="{9BA4A6CA-F935-4171-B60B-0E00180F2B0A}" uniqueName="378" name="Column378" queryTableFieldId="378"/>
    <tableColumn id="379" xr3:uid="{A03A21C2-5ACC-4CC5-BCB3-08359ED40125}" uniqueName="379" name="Column379" queryTableFieldId="379"/>
    <tableColumn id="380" xr3:uid="{21469F0B-8C0B-40B5-94EA-AC56A7A7F07A}" uniqueName="380" name="Column380" queryTableFieldId="380"/>
    <tableColumn id="381" xr3:uid="{538E78F9-DEB5-48AB-BA71-D1EB6BAA3964}" uniqueName="381" name="Column381" queryTableFieldId="381"/>
    <tableColumn id="382" xr3:uid="{2DDE3666-5CDD-4FE7-86CC-F3C1E058F440}" uniqueName="382" name="Column382" queryTableFieldId="382"/>
    <tableColumn id="383" xr3:uid="{6B706212-E49A-4691-9505-E35AF018FDFC}" uniqueName="383" name="Column383" queryTableFieldId="383"/>
    <tableColumn id="384" xr3:uid="{576F519F-E191-47E7-B752-264AA534C60C}" uniqueName="384" name="Column384" queryTableFieldId="384"/>
    <tableColumn id="385" xr3:uid="{9CC44FE0-8AA9-46CF-9CC8-BB6596C10493}" uniqueName="385" name="Column385" queryTableFieldId="385"/>
    <tableColumn id="386" xr3:uid="{950FFA2C-CF96-4909-978C-A9096E43B1D6}" uniqueName="386" name="Column386" queryTableFieldId="386"/>
    <tableColumn id="387" xr3:uid="{B409598E-033F-4217-9782-75EDC0D9FBC8}" uniqueName="387" name="Column387" queryTableFieldId="387"/>
    <tableColumn id="388" xr3:uid="{D2DD5687-6EAD-47A5-ADBC-FFB0B2F2F205}" uniqueName="388" name="Column388" queryTableFieldId="388"/>
    <tableColumn id="389" xr3:uid="{E62CA16F-B40D-446F-B44C-D555766AB4EF}" uniqueName="389" name="Column389" queryTableFieldId="389"/>
    <tableColumn id="390" xr3:uid="{93384186-0567-405F-9FDA-6939B6838350}" uniqueName="390" name="Column390" queryTableFieldId="390"/>
    <tableColumn id="391" xr3:uid="{5354D829-5127-475E-AB08-89A2402F58F8}" uniqueName="391" name="Column391" queryTableFieldId="391"/>
    <tableColumn id="392" xr3:uid="{B245B45A-7ECA-4C70-B7E8-A12A4347C42F}" uniqueName="392" name="Column392" queryTableFieldId="392"/>
    <tableColumn id="393" xr3:uid="{4E98F84F-DD39-4B7F-9726-47D42DE9DF10}" uniqueName="393" name="Column393" queryTableFieldId="393"/>
    <tableColumn id="394" xr3:uid="{98275212-DE1C-4E4B-B002-DB38462D4358}" uniqueName="394" name="Column394" queryTableFieldId="394"/>
    <tableColumn id="395" xr3:uid="{E9E7B9C9-6DBB-4CCE-9C77-814BA23D0795}" uniqueName="395" name="Column395" queryTableFieldId="395"/>
    <tableColumn id="396" xr3:uid="{2D7A7A95-9AD5-4813-B84B-5153BFEBE3E8}" uniqueName="396" name="Column396" queryTableFieldId="396"/>
    <tableColumn id="397" xr3:uid="{A0079E2C-67ED-4D58-A80F-3F6211864DF0}" uniqueName="397" name="Column397" queryTableFieldId="397"/>
    <tableColumn id="398" xr3:uid="{C8ADD0FA-5954-49F2-AD0E-E8DBDFF2869B}" uniqueName="398" name="Column398" queryTableFieldId="398"/>
    <tableColumn id="399" xr3:uid="{C76277DF-A9F5-4B8E-8A29-AF0AEB0F9425}" uniqueName="399" name="Column399" queryTableFieldId="399"/>
    <tableColumn id="400" xr3:uid="{98FDEFDB-5AD0-4E01-9DA5-57909B9D09D2}" uniqueName="400" name="Column400" queryTableFieldId="400"/>
    <tableColumn id="401" xr3:uid="{AD80B895-8609-449B-B45A-DBEDCA398034}" uniqueName="401" name="Column401" queryTableFieldId="401"/>
    <tableColumn id="402" xr3:uid="{A43D58F9-C72F-4A69-BEAC-D6B216969A37}" uniqueName="402" name="Column402" queryTableFieldId="402"/>
    <tableColumn id="403" xr3:uid="{961B2A4D-77D2-486F-BE0B-0617494478E8}" uniqueName="403" name="Column403" queryTableFieldId="403"/>
    <tableColumn id="404" xr3:uid="{BAE8F6A5-861F-4D09-8D80-ADA7A0F08CBE}" uniqueName="404" name="Column404" queryTableFieldId="404"/>
    <tableColumn id="405" xr3:uid="{0C464ADD-632D-46DD-BC31-D80843D61464}" uniqueName="405" name="Column405" queryTableFieldId="405"/>
    <tableColumn id="406" xr3:uid="{58DB083E-C42C-4769-9A91-D52DEB204FFA}" uniqueName="406" name="Column406" queryTableFieldId="406"/>
    <tableColumn id="407" xr3:uid="{5E87730A-59A1-443A-AB86-D94A19C5645A}" uniqueName="407" name="Column407" queryTableFieldId="407"/>
    <tableColumn id="408" xr3:uid="{37D2AA62-019C-4827-BB8D-9CE8FB4ADA74}" uniqueName="408" name="Column408" queryTableFieldId="408"/>
    <tableColumn id="409" xr3:uid="{1C57E578-3971-49F1-8800-DF4215369D15}" uniqueName="409" name="Column409" queryTableFieldId="409"/>
    <tableColumn id="410" xr3:uid="{1B017473-DB3E-417D-B6BF-B6B17DE89437}" uniqueName="410" name="Column410" queryTableFieldId="410"/>
    <tableColumn id="411" xr3:uid="{0E7D1516-7D48-4D1E-8901-A77AF36C4FDB}" uniqueName="411" name="Column411" queryTableFieldId="411"/>
    <tableColumn id="412" xr3:uid="{CE301417-6A11-43B6-A4F1-6BC4E7F425F6}" uniqueName="412" name="Column412" queryTableFieldId="412"/>
    <tableColumn id="413" xr3:uid="{620157B1-F7A3-4683-B647-410900017CE0}" uniqueName="413" name="Column413" queryTableFieldId="413"/>
    <tableColumn id="414" xr3:uid="{E9C475B0-FAEE-4DAB-B450-3DA3CD43B546}" uniqueName="414" name="Column414" queryTableFieldId="414"/>
    <tableColumn id="415" xr3:uid="{1AECFFD0-F727-47E0-84D3-41462AA3B57B}" uniqueName="415" name="Column415" queryTableFieldId="415"/>
    <tableColumn id="416" xr3:uid="{8880C464-7713-4FFA-A1AA-020AFB9B40E6}" uniqueName="416" name="Column416" queryTableFieldId="416"/>
    <tableColumn id="417" xr3:uid="{07FE0858-7099-4EC2-B51A-568451ABFBE6}" uniqueName="417" name="Column417" queryTableFieldId="417"/>
    <tableColumn id="418" xr3:uid="{1D5098AC-3B90-4F43-87B9-AF83019E8A99}" uniqueName="418" name="Column418" queryTableFieldId="418"/>
    <tableColumn id="419" xr3:uid="{6F3E0447-8C55-40EF-A6F9-EF1A66F0746B}" uniqueName="419" name="Column419" queryTableFieldId="419"/>
    <tableColumn id="420" xr3:uid="{AF343367-E412-4E71-BDC7-49EB74B815FE}" uniqueName="420" name="Column420" queryTableFieldId="420"/>
    <tableColumn id="421" xr3:uid="{033B671D-56B2-413D-BF8C-CDD634100C19}" uniqueName="421" name="Column421" queryTableFieldId="421"/>
    <tableColumn id="422" xr3:uid="{3A1D3280-B8EE-4C3F-ABF3-6912D18B5083}" uniqueName="422" name="Column422" queryTableFieldId="422"/>
    <tableColumn id="423" xr3:uid="{B6AC95E3-795A-4F0D-8D05-A97A47ED5317}" uniqueName="423" name="Column423" queryTableFieldId="423"/>
    <tableColumn id="424" xr3:uid="{13225409-8570-4C54-B67D-8FA72F6F3029}" uniqueName="424" name="Column424" queryTableFieldId="424"/>
    <tableColumn id="425" xr3:uid="{D641CA7D-63EE-441A-90EB-7965DEC3A4CF}" uniqueName="425" name="Column425" queryTableFieldId="425"/>
    <tableColumn id="426" xr3:uid="{BB3605C2-EAFA-4ECE-A72F-2FC51268919C}" uniqueName="426" name="Column426" queryTableFieldId="426"/>
    <tableColumn id="427" xr3:uid="{05AFD72C-7AC9-4E2D-8D64-C212742D9D92}" uniqueName="427" name="Column427" queryTableFieldId="427"/>
    <tableColumn id="428" xr3:uid="{672C8A7E-40F2-4F1A-9F62-5F779FDE898B}" uniqueName="428" name="Column428" queryTableFieldId="428"/>
    <tableColumn id="429" xr3:uid="{1AF19F75-0952-41B5-875C-133C85FB60EA}" uniqueName="429" name="Column429" queryTableFieldId="429"/>
    <tableColumn id="430" xr3:uid="{D424FA7F-B74F-4C53-AB07-83E992C91737}" uniqueName="430" name="Column430" queryTableFieldId="430"/>
    <tableColumn id="431" xr3:uid="{05E669E3-5DAA-447C-85D4-A0BE88533566}" uniqueName="431" name="Column431" queryTableFieldId="431"/>
    <tableColumn id="432" xr3:uid="{3FAF56A7-D4C1-4E04-9DCD-A2A27316FD46}" uniqueName="432" name="Column432" queryTableFieldId="432"/>
    <tableColumn id="433" xr3:uid="{CB48247B-6D7C-4B0D-800D-A9133E58AD26}" uniqueName="433" name="Column433" queryTableFieldId="433"/>
    <tableColumn id="434" xr3:uid="{3D1458C2-36A5-40E1-8015-BA8564E1AB03}" uniqueName="434" name="Column434" queryTableFieldId="434"/>
    <tableColumn id="435" xr3:uid="{037A0F94-A82E-459A-A4F6-62365225E856}" uniqueName="435" name="Column435" queryTableFieldId="435"/>
    <tableColumn id="436" xr3:uid="{248EDF0E-A68D-4F2D-83AD-63F68B72AAAA}" uniqueName="436" name="Column436" queryTableFieldId="436"/>
    <tableColumn id="437" xr3:uid="{B042291F-B11C-4C1A-B300-740718918024}" uniqueName="437" name="Column437" queryTableFieldId="437"/>
    <tableColumn id="438" xr3:uid="{C543888D-6931-4138-8D74-2ED81946150F}" uniqueName="438" name="Column438" queryTableFieldId="438"/>
    <tableColumn id="439" xr3:uid="{48AE5E4D-669F-40CF-914A-B00A9EEE9F60}" uniqueName="439" name="Column439" queryTableFieldId="439"/>
    <tableColumn id="440" xr3:uid="{53A2FF40-7483-4173-A139-F8765D77C73F}" uniqueName="440" name="Column440" queryTableFieldId="440"/>
    <tableColumn id="441" xr3:uid="{CBE8D3BA-3B97-4454-A16D-8765A9EBF5FF}" uniqueName="441" name="Column441" queryTableFieldId="441"/>
    <tableColumn id="442" xr3:uid="{776CED7C-9658-4C7D-A425-439947032E69}" uniqueName="442" name="Column442" queryTableFieldId="442"/>
    <tableColumn id="443" xr3:uid="{F0F19BE1-50FE-4393-A410-056AB7FF282C}" uniqueName="443" name="Column443" queryTableFieldId="443"/>
    <tableColumn id="444" xr3:uid="{DA7F3562-983B-4DBC-9A11-541EE596D554}" uniqueName="444" name="Column444" queryTableFieldId="444"/>
    <tableColumn id="445" xr3:uid="{8D7BE5CF-E633-4173-8143-9B00F1E226F1}" uniqueName="445" name="Column445" queryTableFieldId="445"/>
    <tableColumn id="446" xr3:uid="{F95EDC00-2632-47AB-934B-DA93CE27FF67}" uniqueName="446" name="Column446" queryTableFieldId="446"/>
    <tableColumn id="447" xr3:uid="{ADB2F48F-4A4F-4CE8-BB56-28C08F86383B}" uniqueName="447" name="Column447" queryTableFieldId="447"/>
    <tableColumn id="448" xr3:uid="{6C5D49B7-8AA5-4B51-A20A-BA01A0A5D635}" uniqueName="448" name="Column448" queryTableFieldId="448"/>
    <tableColumn id="449" xr3:uid="{99EFECF3-896F-4A7A-A578-1F5AB7DA0B94}" uniqueName="449" name="Column449" queryTableFieldId="449"/>
    <tableColumn id="450" xr3:uid="{AE59944B-C81C-405C-B3B3-31E34BCF3030}" uniqueName="450" name="Column450" queryTableFieldId="450"/>
    <tableColumn id="451" xr3:uid="{C4983215-5EE9-4AC7-BE82-CB0060763859}" uniqueName="451" name="Column451" queryTableFieldId="451"/>
    <tableColumn id="452" xr3:uid="{96FBD1F9-B6D0-4630-9901-585BD88EBC57}" uniqueName="452" name="Column452" queryTableFieldId="452"/>
    <tableColumn id="453" xr3:uid="{5FF88769-A1F0-4962-B10C-F9868D91D729}" uniqueName="453" name="Column453" queryTableFieldId="453"/>
    <tableColumn id="454" xr3:uid="{B8DDE1C8-A007-40C8-885E-2D06617D6152}" uniqueName="454" name="Column454" queryTableFieldId="454"/>
    <tableColumn id="455" xr3:uid="{22C19F01-6216-45D8-8AA3-CFDAFF0B5468}" uniqueName="455" name="Column455" queryTableFieldId="455"/>
    <tableColumn id="456" xr3:uid="{4ED378F9-7BA7-4C14-B080-8FC0B402CA1A}" uniqueName="456" name="Column456" queryTableFieldId="456"/>
    <tableColumn id="457" xr3:uid="{D0FD04BE-9877-46F1-B12D-C0C2FBE403F4}" uniqueName="457" name="Column457" queryTableFieldId="457"/>
    <tableColumn id="458" xr3:uid="{893ADBA1-E72D-439B-BBF8-6570FA64F905}" uniqueName="458" name="Column458" queryTableFieldId="458"/>
    <tableColumn id="459" xr3:uid="{29714E49-2AC2-4AD0-8159-5333EEE8DDA6}" uniqueName="459" name="Column459" queryTableFieldId="459"/>
    <tableColumn id="460" xr3:uid="{6A1F8834-B849-4D09-BA4B-629CC6C06C44}" uniqueName="460" name="Column460" queryTableFieldId="460"/>
    <tableColumn id="461" xr3:uid="{DD4FB4DB-EFE9-441F-929D-D87D23AE0CCB}" uniqueName="461" name="Column461" queryTableFieldId="461"/>
    <tableColumn id="462" xr3:uid="{A5223709-B18D-4D85-A935-BC916EDB1F35}" uniqueName="462" name="Column462" queryTableFieldId="462"/>
    <tableColumn id="463" xr3:uid="{A9F8AEAD-9D60-4C57-A008-9028D51951A4}" uniqueName="463" name="Column463" queryTableFieldId="463"/>
    <tableColumn id="464" xr3:uid="{9E496D2F-E439-4D4F-AC16-D04FA80D573B}" uniqueName="464" name="Column464" queryTableFieldId="464"/>
    <tableColumn id="465" xr3:uid="{9524421B-3162-477A-AD86-F34FFF765F96}" uniqueName="465" name="Column465" queryTableFieldId="465"/>
    <tableColumn id="466" xr3:uid="{5F35F78F-DF0F-4B19-ACC1-DC9882F3EBD0}" uniqueName="466" name="Column466" queryTableFieldId="466"/>
    <tableColumn id="467" xr3:uid="{30C5F1AF-E9F4-41FC-832F-9B170606EDB1}" uniqueName="467" name="Column467" queryTableFieldId="467"/>
    <tableColumn id="468" xr3:uid="{4045F680-3688-44C9-9061-973AB516EF59}" uniqueName="468" name="Column468" queryTableFieldId="468"/>
    <tableColumn id="469" xr3:uid="{B811C809-FCA3-4BE8-BE10-768BE36594FA}" uniqueName="469" name="Column469" queryTableFieldId="469"/>
    <tableColumn id="470" xr3:uid="{9AA79953-B368-42B1-ACB2-B61D15FA4106}" uniqueName="470" name="Column470" queryTableFieldId="470"/>
    <tableColumn id="471" xr3:uid="{1E24E0F7-875F-4BB4-ABD2-5E39ECDC0235}" uniqueName="471" name="Column471" queryTableFieldId="471"/>
    <tableColumn id="472" xr3:uid="{C62C1795-752C-4E0E-A3EA-A8499C480D14}" uniqueName="472" name="Column472" queryTableFieldId="472"/>
    <tableColumn id="473" xr3:uid="{E4F971C8-F818-4054-8923-1D9AC1A1D5AE}" uniqueName="473" name="Column473" queryTableFieldId="473"/>
    <tableColumn id="474" xr3:uid="{60A23166-14C2-4744-9598-C322E13831C2}" uniqueName="474" name="Column474" queryTableFieldId="474"/>
    <tableColumn id="475" xr3:uid="{EA876CE1-22D4-44B5-916C-EC761890B0C4}" uniqueName="475" name="Column475" queryTableFieldId="475"/>
    <tableColumn id="476" xr3:uid="{B7D5A538-60CE-44C1-A21E-15B5A2E6E7D2}" uniqueName="476" name="Column476" queryTableFieldId="476"/>
    <tableColumn id="477" xr3:uid="{8AD8F7EA-961A-4659-9C84-D1A8B64A1765}" uniqueName="477" name="Column477" queryTableFieldId="477"/>
    <tableColumn id="478" xr3:uid="{2342267A-7C9B-41CD-A4FC-8C7CFEA24C19}" uniqueName="478" name="Column478" queryTableFieldId="478"/>
    <tableColumn id="479" xr3:uid="{9FE55472-495B-4F29-A378-A064D2852DF0}" uniqueName="479" name="Column479" queryTableFieldId="479"/>
    <tableColumn id="480" xr3:uid="{4748D303-2F2D-479C-8398-D608269BBA11}" uniqueName="480" name="Column480" queryTableFieldId="480"/>
    <tableColumn id="481" xr3:uid="{7CE72CFE-5B67-4116-A36E-D3C40E2C60B7}" uniqueName="481" name="Column481" queryTableFieldId="481"/>
    <tableColumn id="482" xr3:uid="{A0501D97-FEBA-4E03-8008-5F9EFD2C17A4}" uniqueName="482" name="Column482" queryTableFieldId="482"/>
    <tableColumn id="483" xr3:uid="{DCDA1711-328C-4F3E-864A-05AD0E8FFA38}" uniqueName="483" name="Column483" queryTableFieldId="483"/>
    <tableColumn id="484" xr3:uid="{9A1599B3-BEAC-463B-A0B1-E40811DA8F28}" uniqueName="484" name="Column484" queryTableFieldId="484"/>
    <tableColumn id="485" xr3:uid="{740A829F-7349-4FFA-ABD4-C2C1D91783AE}" uniqueName="485" name="Column485" queryTableFieldId="485"/>
    <tableColumn id="486" xr3:uid="{6EF4F6EB-AB83-4572-8054-3C544179EF13}" uniqueName="486" name="Column486" queryTableFieldId="486"/>
    <tableColumn id="487" xr3:uid="{81131D89-E9D8-4B17-86F7-CE7C2858E78D}" uniqueName="487" name="Column487" queryTableFieldId="487"/>
    <tableColumn id="488" xr3:uid="{6373AE57-52BE-4352-9765-5E5C936657E9}" uniqueName="488" name="Column488" queryTableFieldId="488"/>
    <tableColumn id="489" xr3:uid="{FEFECFF2-58D1-459A-B78B-C9DD95975AAA}" uniqueName="489" name="Column489" queryTableFieldId="489"/>
    <tableColumn id="490" xr3:uid="{BFBF1596-D994-4CBE-90DF-2C8FA65364B2}" uniqueName="490" name="Column490" queryTableFieldId="490"/>
    <tableColumn id="491" xr3:uid="{1D60519E-EAB2-4CE0-AED4-2DA73B7A91BB}" uniqueName="491" name="Column491" queryTableFieldId="491"/>
    <tableColumn id="492" xr3:uid="{7C2B31F9-D62C-4C14-A0FC-C0B2D2DE7F13}" uniqueName="492" name="Column492" queryTableFieldId="492"/>
    <tableColumn id="493" xr3:uid="{C56292BB-E70B-425B-A03F-8EBB8150755B}" uniqueName="493" name="Column493" queryTableFieldId="493"/>
    <tableColumn id="494" xr3:uid="{0569122F-C0CF-4AC6-AC4E-705EC4269713}" uniqueName="494" name="Column494" queryTableFieldId="494"/>
    <tableColumn id="495" xr3:uid="{D8691D8E-5FBD-4140-97D6-7785ACD92830}" uniqueName="495" name="Column495" queryTableFieldId="495"/>
    <tableColumn id="496" xr3:uid="{4EEB1AA6-331F-4949-8217-FF5D2D8B166D}" uniqueName="496" name="Column496" queryTableFieldId="496"/>
    <tableColumn id="497" xr3:uid="{FC35D745-6679-4D60-A38A-4A34DDA502FC}" uniqueName="497" name="Column497" queryTableFieldId="497"/>
    <tableColumn id="498" xr3:uid="{EA2D2BF3-5A12-4A7B-B1A9-A0F6F4AC6FFB}" uniqueName="498" name="Column498" queryTableFieldId="498"/>
    <tableColumn id="499" xr3:uid="{125BE510-C99F-4F8A-94A5-4A56D51200AA}" uniqueName="499" name="Column499" queryTableFieldId="499"/>
    <tableColumn id="500" xr3:uid="{72228B16-DB5B-47E2-999F-2D7784BACBAC}" uniqueName="500" name="Column500" queryTableFieldId="500"/>
    <tableColumn id="501" xr3:uid="{FCB23E66-CE21-428A-A0EF-9B73B04E512E}" uniqueName="501" name="Column501" queryTableFieldId="501"/>
    <tableColumn id="502" xr3:uid="{1E8781D1-02F7-4C2D-82B8-71C464828036}" uniqueName="502" name="Column502" queryTableFieldId="502"/>
    <tableColumn id="503" xr3:uid="{68B610A9-58AD-43E1-ADC3-1E7EE9E3B03D}" uniqueName="503" name="Column503" queryTableFieldId="503"/>
    <tableColumn id="504" xr3:uid="{C1003F82-FBD3-4DF7-B7EC-CEDBF9329764}" uniqueName="504" name="Column504" queryTableFieldId="504"/>
    <tableColumn id="505" xr3:uid="{D2F22CAF-EDDF-4C48-AB71-E4F74DD0F677}" uniqueName="505" name="Column505" queryTableFieldId="505"/>
    <tableColumn id="506" xr3:uid="{D1660A80-DC84-482A-945F-EB6A7A16BDFE}" uniqueName="506" name="Column506" queryTableFieldId="506"/>
    <tableColumn id="507" xr3:uid="{E04E3D69-D0DF-47DA-8674-446436275675}" uniqueName="507" name="Column507" queryTableFieldId="507"/>
    <tableColumn id="508" xr3:uid="{1B7E2A7C-DC53-4304-A126-AF8E8D67079F}" uniqueName="508" name="Column508" queryTableFieldId="508"/>
    <tableColumn id="509" xr3:uid="{DA489115-E42F-4668-A6B8-33DCE77ED9FA}" uniqueName="509" name="Column509" queryTableFieldId="509"/>
    <tableColumn id="510" xr3:uid="{BB77576F-D1E6-4ACF-8A3B-DD9C6212BEE4}" uniqueName="510" name="Column510" queryTableFieldId="510"/>
    <tableColumn id="511" xr3:uid="{27D561B5-33B8-479E-8CC4-DB014C4A4359}" uniqueName="511" name="Column511" queryTableFieldId="511"/>
    <tableColumn id="512" xr3:uid="{27C48577-4E68-4D21-A92A-D8080792133F}" uniqueName="512" name="Column512" queryTableFieldId="512"/>
    <tableColumn id="513" xr3:uid="{5975102A-2619-4A4F-A97D-DA2E51E8F94D}" uniqueName="513" name="Column513" queryTableFieldId="513"/>
    <tableColumn id="514" xr3:uid="{A572DE91-2225-44DE-9118-F50A3958D224}" uniqueName="514" name="Column514" queryTableFieldId="514"/>
    <tableColumn id="515" xr3:uid="{09DEFDA1-B70D-4B69-BDEE-932FF7526735}" uniqueName="515" name="Column515" queryTableFieldId="515"/>
    <tableColumn id="516" xr3:uid="{7164FC77-30E7-4C76-BDE7-368ED70EAF06}" uniqueName="516" name="Column516" queryTableFieldId="516"/>
    <tableColumn id="517" xr3:uid="{C11DB7A8-ECDC-49A1-8392-56104B70D212}" uniqueName="517" name="Column517" queryTableFieldId="517"/>
    <tableColumn id="518" xr3:uid="{319B4C09-18CB-4462-BDBE-C2C8D0088698}" uniqueName="518" name="Column518" queryTableFieldId="518"/>
    <tableColumn id="519" xr3:uid="{3090732A-DCF3-47AF-9E36-133332C5498E}" uniqueName="519" name="Column519" queryTableFieldId="519"/>
    <tableColumn id="520" xr3:uid="{CE55E967-83D0-4567-9132-772778BB49F6}" uniqueName="520" name="Column520" queryTableFieldId="520"/>
    <tableColumn id="521" xr3:uid="{0C8A33AD-7842-4D60-A815-C05A894F64C8}" uniqueName="521" name="Column521" queryTableFieldId="521"/>
    <tableColumn id="522" xr3:uid="{E9FE8759-10C4-4472-8228-9AA722FD4255}" uniqueName="522" name="Column522" queryTableFieldId="522"/>
    <tableColumn id="523" xr3:uid="{8B773035-1F9A-43FE-9491-471DDABADF95}" uniqueName="523" name="Column523" queryTableFieldId="523"/>
    <tableColumn id="524" xr3:uid="{565A4C64-DA98-4F9C-9DD3-3A2CDAE1A339}" uniqueName="524" name="Column524" queryTableFieldId="524"/>
    <tableColumn id="525" xr3:uid="{909CE4F8-68BA-4882-A1EB-FC94F24C8A2B}" uniqueName="525" name="Column525" queryTableFieldId="525"/>
    <tableColumn id="526" xr3:uid="{018988D3-7D58-47EF-A273-0172F615FC76}" uniqueName="526" name="Column526" queryTableFieldId="526"/>
    <tableColumn id="527" xr3:uid="{60254A65-25E5-4DE6-A1D5-5D7FFB4A0EFC}" uniqueName="527" name="Column527" queryTableFieldId="527"/>
    <tableColumn id="528" xr3:uid="{40EFDB24-B15B-4FE6-BA3E-AD86088C03B0}" uniqueName="528" name="Column528" queryTableFieldId="528"/>
    <tableColumn id="529" xr3:uid="{6D18E619-B3B6-4B19-B0CD-7A1E73BC0775}" uniqueName="529" name="Column529" queryTableFieldId="529"/>
    <tableColumn id="530" xr3:uid="{B6393CFF-41D6-4CFA-A545-41A1060BCBDF}" uniqueName="530" name="Column530" queryTableFieldId="530"/>
    <tableColumn id="531" xr3:uid="{11130381-7D49-4F6F-A76D-CCC56C0C6AEB}" uniqueName="531" name="Column531" queryTableFieldId="531"/>
    <tableColumn id="532" xr3:uid="{5E1B7757-970F-4481-901F-AA63270EB4D2}" uniqueName="532" name="Column532" queryTableFieldId="532"/>
    <tableColumn id="533" xr3:uid="{8A7A659B-A1A1-40BF-9E60-A02EAAEBA1FD}" uniqueName="533" name="Column533" queryTableFieldId="533"/>
    <tableColumn id="534" xr3:uid="{0E8B904D-CC03-4504-86B4-AF8443376E93}" uniqueName="534" name="Column534" queryTableFieldId="534"/>
    <tableColumn id="535" xr3:uid="{740B1117-8CF7-47F7-9C6B-9CB723928595}" uniqueName="535" name="Column535" queryTableFieldId="535"/>
    <tableColumn id="536" xr3:uid="{1AB30460-48D6-4D79-A984-68ECF522164B}" uniqueName="536" name="Column536" queryTableFieldId="536"/>
    <tableColumn id="537" xr3:uid="{43EB9550-BC23-4C5C-8721-F635CD59C2B8}" uniqueName="537" name="Column537" queryTableFieldId="537"/>
    <tableColumn id="538" xr3:uid="{D1EA10DE-363E-46E1-91BB-2BBBE718FEB4}" uniqueName="538" name="Column538" queryTableFieldId="538"/>
    <tableColumn id="539" xr3:uid="{3A86644D-4B96-422E-ABA8-09B972650C92}" uniqueName="539" name="Column539" queryTableFieldId="539"/>
    <tableColumn id="540" xr3:uid="{D9BD9F21-1797-4A02-B011-617B56857CBE}" uniqueName="540" name="Column540" queryTableFieldId="540"/>
    <tableColumn id="541" xr3:uid="{D6203D6F-8A76-4415-B436-85BCE886F92F}" uniqueName="541" name="Column541" queryTableFieldId="541"/>
    <tableColumn id="542" xr3:uid="{B216C7D9-9AB4-44F2-906A-0CFF29ABFFE0}" uniqueName="542" name="Column542" queryTableFieldId="542"/>
    <tableColumn id="543" xr3:uid="{4F70829B-C55B-43A8-B385-2170F0B75F34}" uniqueName="543" name="Column543" queryTableFieldId="543"/>
    <tableColumn id="544" xr3:uid="{0B52E52B-4898-48FA-916B-4DAC86BA679F}" uniqueName="544" name="Column544" queryTableFieldId="544"/>
    <tableColumn id="545" xr3:uid="{DDFA3094-CDDA-4D4E-A6D2-B74DE53B1657}" uniqueName="545" name="Column545" queryTableFieldId="545"/>
    <tableColumn id="546" xr3:uid="{550EFB64-AA26-4499-9A79-F802189AF3CB}" uniqueName="546" name="Column546" queryTableFieldId="546"/>
    <tableColumn id="547" xr3:uid="{C0E15768-8266-4031-B888-F08C94EA031A}" uniqueName="547" name="Column547" queryTableFieldId="547"/>
    <tableColumn id="548" xr3:uid="{482F94F6-8E79-4B57-8A3A-0D32A8B39926}" uniqueName="548" name="Column548" queryTableFieldId="548"/>
    <tableColumn id="549" xr3:uid="{323CADCF-A168-46E4-AFF9-E63A55B6CF22}" uniqueName="549" name="Column549" queryTableFieldId="549"/>
    <tableColumn id="550" xr3:uid="{CDA1113E-4B71-4DE9-84B4-4C93AE473B16}" uniqueName="550" name="Column550" queryTableFieldId="550"/>
    <tableColumn id="551" xr3:uid="{7557B186-4F88-4FF2-9C0C-28AF3E687A7B}" uniqueName="551" name="Column551" queryTableFieldId="551"/>
    <tableColumn id="552" xr3:uid="{CF60DD29-B308-4DAB-B5FB-B37639B19F07}" uniqueName="552" name="Column552" queryTableFieldId="552"/>
    <tableColumn id="553" xr3:uid="{88F73D24-3D3E-4CCF-8756-874758DD1B17}" uniqueName="553" name="Column553" queryTableFieldId="553"/>
    <tableColumn id="554" xr3:uid="{27A34061-9608-4CBE-B437-FDAE18E6D98D}" uniqueName="554" name="Column554" queryTableFieldId="554"/>
    <tableColumn id="555" xr3:uid="{0493FFF8-C9A6-4B5F-9606-4F1AFF98621F}" uniqueName="555" name="Column555" queryTableFieldId="555"/>
    <tableColumn id="556" xr3:uid="{065A3F1C-DCB6-4EB9-8DB0-D2D7CC1C64C6}" uniqueName="556" name="Column556" queryTableFieldId="556"/>
    <tableColumn id="557" xr3:uid="{A59D1FC9-5EBA-482A-B1EE-4047CE3BAB8F}" uniqueName="557" name="Column557" queryTableFieldId="557"/>
    <tableColumn id="558" xr3:uid="{B2D32B6A-425B-4846-8B2D-BA8BC508F91D}" uniqueName="558" name="Column558" queryTableFieldId="558"/>
    <tableColumn id="559" xr3:uid="{237D7C72-AAD6-44ED-81EE-688DA111C0ED}" uniqueName="559" name="Column559" queryTableFieldId="559"/>
    <tableColumn id="560" xr3:uid="{EA3CDF7A-2A83-423C-9F80-061360062F40}" uniqueName="560" name="Column560" queryTableFieldId="560"/>
    <tableColumn id="561" xr3:uid="{9237D411-DA98-4656-9907-E9CEF726220F}" uniqueName="561" name="Column561" queryTableFieldId="561"/>
    <tableColumn id="562" xr3:uid="{37972542-CCCD-4DA3-8FA8-E0E8222F02C7}" uniqueName="562" name="Column562" queryTableFieldId="562"/>
    <tableColumn id="563" xr3:uid="{1D5E8FD4-E7F2-4AC6-BD7D-7F3A3109EB99}" uniqueName="563" name="Column563" queryTableFieldId="563"/>
    <tableColumn id="564" xr3:uid="{5F6DBA10-E9D3-401E-9173-3F152A6CB396}" uniqueName="564" name="Column564" queryTableFieldId="564"/>
    <tableColumn id="565" xr3:uid="{7AB4B4EF-853F-4D5C-AE77-41BD5682C27D}" uniqueName="565" name="Column565" queryTableFieldId="565"/>
    <tableColumn id="566" xr3:uid="{0739A462-C633-471F-90C6-69882AE2FD72}" uniqueName="566" name="Column566" queryTableFieldId="566"/>
    <tableColumn id="567" xr3:uid="{082B40AC-6388-4B5C-B552-19F294BB252C}" uniqueName="567" name="Column567" queryTableFieldId="567"/>
    <tableColumn id="568" xr3:uid="{D9FE8892-6F5E-4DC0-921D-6602A81DED86}" uniqueName="568" name="Column568" queryTableFieldId="568"/>
    <tableColumn id="569" xr3:uid="{8549AAE9-CBA7-46C3-9AEA-73E7F7A1F5A5}" uniqueName="569" name="Column569" queryTableFieldId="569"/>
    <tableColumn id="570" xr3:uid="{819876C6-60FB-4BF6-9994-147836289E8A}" uniqueName="570" name="Column570" queryTableFieldId="570"/>
    <tableColumn id="571" xr3:uid="{3388616B-49D5-46E0-B432-325202E6A7BA}" uniqueName="571" name="Column571" queryTableFieldId="571"/>
    <tableColumn id="572" xr3:uid="{E05D74B7-8AC2-4857-9951-D6B609A18AA6}" uniqueName="572" name="Column572" queryTableFieldId="572"/>
    <tableColumn id="573" xr3:uid="{0F8577C2-12BE-4785-8534-753471500A7A}" uniqueName="573" name="Column573" queryTableFieldId="573"/>
    <tableColumn id="574" xr3:uid="{73BB0E20-B4E5-4578-8A7E-237BE0F7AFB5}" uniqueName="574" name="Column574" queryTableFieldId="574"/>
    <tableColumn id="575" xr3:uid="{E8079C6B-2549-451C-8170-5D78986AC9E4}" uniqueName="575" name="Column575" queryTableFieldId="575"/>
    <tableColumn id="576" xr3:uid="{37E554CC-0A16-4C8A-8DDD-702421357948}" uniqueName="576" name="Column576" queryTableFieldId="576"/>
    <tableColumn id="577" xr3:uid="{B1BF6781-0D32-48F4-AF99-C47A28AB1EC1}" uniqueName="577" name="Column577" queryTableFieldId="577"/>
    <tableColumn id="578" xr3:uid="{74F99EE9-E5A5-4EBA-90C4-9464592504FA}" uniqueName="578" name="Column578" queryTableFieldId="578"/>
    <tableColumn id="579" xr3:uid="{F5A34150-A7CD-4D29-9986-1B306271822D}" uniqueName="579" name="Column579" queryTableFieldId="579"/>
    <tableColumn id="580" xr3:uid="{C003AFFE-3A9A-45A0-BBE0-4A7EF280F574}" uniqueName="580" name="Column580" queryTableFieldId="580"/>
    <tableColumn id="581" xr3:uid="{E62CFA29-E24E-4160-92FE-682B1375AC84}" uniqueName="581" name="Column581" queryTableFieldId="581"/>
    <tableColumn id="582" xr3:uid="{25006799-C51F-4CC9-9895-F24EC1DFDB0D}" uniqueName="582" name="Column582" queryTableFieldId="582"/>
    <tableColumn id="583" xr3:uid="{11268B58-1772-48F4-B926-1B47CDCBBB89}" uniqueName="583" name="Column583" queryTableFieldId="583"/>
    <tableColumn id="584" xr3:uid="{671085BA-A73A-4C0C-AC2C-4230FF103F93}" uniqueName="584" name="Column584" queryTableFieldId="584"/>
    <tableColumn id="585" xr3:uid="{CAE891B9-A5F2-4C36-9DCE-03E19C97ED29}" uniqueName="585" name="Column585" queryTableFieldId="585"/>
    <tableColumn id="586" xr3:uid="{CCF04AF3-E135-4452-891A-1D5EE05E3315}" uniqueName="586" name="Column586" queryTableFieldId="586"/>
    <tableColumn id="587" xr3:uid="{52199919-5FAD-4D9D-BEA2-755581AD2A3E}" uniqueName="587" name="Column587" queryTableFieldId="587"/>
    <tableColumn id="588" xr3:uid="{D20D474E-188D-47C3-B1EA-1DE40891D3FD}" uniqueName="588" name="Column588" queryTableFieldId="588"/>
    <tableColumn id="589" xr3:uid="{B590AD93-D77E-49FD-8EFC-F5E95B9FAF55}" uniqueName="589" name="Column589" queryTableFieldId="589"/>
    <tableColumn id="590" xr3:uid="{12A99933-C453-4B49-9273-68AADD35FB60}" uniqueName="590" name="Column590" queryTableFieldId="590"/>
    <tableColumn id="591" xr3:uid="{79E6A15D-DC9F-4CFD-BE0F-0865CB385BC9}" uniqueName="591" name="Column591" queryTableFieldId="591"/>
    <tableColumn id="592" xr3:uid="{1F0C2674-8B6D-4EA2-88A8-C3F909CA8BB8}" uniqueName="592" name="Column592" queryTableFieldId="592"/>
    <tableColumn id="593" xr3:uid="{C600504C-5F02-425D-BB94-CEFCA670F5B0}" uniqueName="593" name="Column593" queryTableFieldId="593"/>
    <tableColumn id="594" xr3:uid="{5A8E1FA8-19C8-423A-84F6-30203961CB24}" uniqueName="594" name="Column594" queryTableFieldId="594"/>
    <tableColumn id="595" xr3:uid="{92C29B74-9E2C-49AE-B4BD-004D84E874A8}" uniqueName="595" name="Column595" queryTableFieldId="595"/>
    <tableColumn id="596" xr3:uid="{546AEB4D-0D90-4262-B723-F24B97B0984A}" uniqueName="596" name="Column596" queryTableFieldId="596"/>
    <tableColumn id="597" xr3:uid="{A3871098-A175-4778-BC81-B4FA14114FE8}" uniqueName="597" name="Column597" queryTableFieldId="597"/>
    <tableColumn id="598" xr3:uid="{4EED9C0B-8417-4644-8E27-8AE427420139}" uniqueName="598" name="Column598" queryTableFieldId="598"/>
    <tableColumn id="599" xr3:uid="{146B5540-3496-4308-BA89-1DD275A0706C}" uniqueName="599" name="Column599" queryTableFieldId="599"/>
    <tableColumn id="600" xr3:uid="{F7F10638-42DE-4EC0-88DD-F15EC4FEB1C0}" uniqueName="600" name="Column600" queryTableFieldId="600"/>
    <tableColumn id="601" xr3:uid="{BA4258B2-2F9D-480E-B82C-9F11EA74A5A1}" uniqueName="601" name="Column601" queryTableFieldId="601"/>
    <tableColumn id="602" xr3:uid="{884AF26D-2F43-4342-987B-68691895611B}" uniqueName="602" name="Column602" queryTableFieldId="602"/>
    <tableColumn id="603" xr3:uid="{D27CE142-43C6-4649-86C8-78A41A04D288}" uniqueName="603" name="Column603" queryTableFieldId="603"/>
    <tableColumn id="604" xr3:uid="{7475B497-7C15-4CC1-9EA1-F741DBBD29D3}" uniqueName="604" name="Column604" queryTableFieldId="604"/>
    <tableColumn id="605" xr3:uid="{48623776-86FE-4209-A671-CA8AFCA09BD7}" uniqueName="605" name="Column605" queryTableFieldId="605"/>
    <tableColumn id="606" xr3:uid="{877303C7-6424-4D1A-9E52-FA692295AC5E}" uniqueName="606" name="Column606" queryTableFieldId="606"/>
    <tableColumn id="607" xr3:uid="{C3AD3454-F633-4DAD-928C-AA3AEA822089}" uniqueName="607" name="Column607" queryTableFieldId="607"/>
    <tableColumn id="608" xr3:uid="{8A706EFA-779C-4887-8332-3B880ED32025}" uniqueName="608" name="Column608" queryTableFieldId="608"/>
    <tableColumn id="609" xr3:uid="{3FC80B4D-FA6B-4411-97C8-E4E804211BDB}" uniqueName="609" name="Column609" queryTableFieldId="609"/>
    <tableColumn id="610" xr3:uid="{D56447FF-56D1-47A1-913A-3E45CCCB1D52}" uniqueName="610" name="Column610" queryTableFieldId="610"/>
    <tableColumn id="611" xr3:uid="{B5B66994-1064-4429-A1A4-F48FD0AC03CE}" uniqueName="611" name="Column611" queryTableFieldId="611"/>
    <tableColumn id="612" xr3:uid="{36178046-6967-469B-A632-32CE1E7703A7}" uniqueName="612" name="Column612" queryTableFieldId="612"/>
    <tableColumn id="613" xr3:uid="{50E9F25A-1C62-4F9F-84F5-D8094C39DCE3}" uniqueName="613" name="Column613" queryTableFieldId="613"/>
    <tableColumn id="614" xr3:uid="{BA9CDABF-F81A-4C6D-9BB8-B2DFAC33FFDE}" uniqueName="614" name="Column614" queryTableFieldId="614"/>
    <tableColumn id="615" xr3:uid="{101396A4-F930-424D-B56A-DEADA9E88311}" uniqueName="615" name="Column615" queryTableFieldId="615"/>
    <tableColumn id="616" xr3:uid="{23ED2604-21CD-430F-88FB-B54A3D563307}" uniqueName="616" name="Column616" queryTableFieldId="616"/>
    <tableColumn id="617" xr3:uid="{8B491014-268C-42B1-97FE-977AD86DC036}" uniqueName="617" name="Column617" queryTableFieldId="617"/>
    <tableColumn id="618" xr3:uid="{032A6B57-E146-4964-847B-1DD2E3E95992}" uniqueName="618" name="Column618" queryTableFieldId="618"/>
    <tableColumn id="619" xr3:uid="{43F067A7-0FA6-43E9-8C24-2275F2C89B17}" uniqueName="619" name="Column619" queryTableFieldId="619"/>
    <tableColumn id="620" xr3:uid="{22F87B68-9E41-45FD-B8A7-3DE324669AFC}" uniqueName="620" name="Column620" queryTableFieldId="620"/>
    <tableColumn id="621" xr3:uid="{7BB4839D-0C57-4017-8B0E-CA2ED17A2358}" uniqueName="621" name="Column621" queryTableFieldId="621"/>
    <tableColumn id="622" xr3:uid="{50EF3D16-CBC6-41BA-9EC2-51CF248A031A}" uniqueName="622" name="Column622" queryTableFieldId="622"/>
    <tableColumn id="623" xr3:uid="{340C417F-E5C4-4F11-8B16-12C7B362E962}" uniqueName="623" name="Column623" queryTableFieldId="623"/>
    <tableColumn id="624" xr3:uid="{1A195980-1F54-44A4-BCB6-8B608E319816}" uniqueName="624" name="Column624" queryTableFieldId="624"/>
    <tableColumn id="625" xr3:uid="{8CA5D343-D6A5-4E30-B79F-37D9D311F8CF}" uniqueName="625" name="Column625" queryTableFieldId="625"/>
    <tableColumn id="626" xr3:uid="{55E8657A-9F3C-4858-B824-1DE338757E6F}" uniqueName="626" name="Column626" queryTableFieldId="626"/>
    <tableColumn id="627" xr3:uid="{29F7059F-1370-4315-B9D4-A52ABD26913C}" uniqueName="627" name="Column627" queryTableFieldId="627"/>
    <tableColumn id="628" xr3:uid="{95E31363-40E8-4A61-B811-EAC2DE4641F4}" uniqueName="628" name="Column628" queryTableFieldId="628"/>
    <tableColumn id="629" xr3:uid="{039CF4DC-F6FF-4969-BD55-5BC252F4AAC8}" uniqueName="629" name="Column629" queryTableFieldId="629"/>
    <tableColumn id="630" xr3:uid="{7069EA0C-76D2-4C64-BF35-1DE3D24F2C52}" uniqueName="630" name="Column630" queryTableFieldId="630"/>
    <tableColumn id="631" xr3:uid="{CE7C5EF8-44ED-4C2F-9C29-265B11049FDF}" uniqueName="631" name="Column631" queryTableFieldId="631"/>
    <tableColumn id="632" xr3:uid="{7F056AC6-2DEC-4AEC-812D-5B93B24BD5C4}" uniqueName="632" name="Column632" queryTableFieldId="632"/>
    <tableColumn id="633" xr3:uid="{C61A8365-2A9B-41F1-B38E-DAF54F09D953}" uniqueName="633" name="Column633" queryTableFieldId="633"/>
    <tableColumn id="634" xr3:uid="{44AE5F30-1011-4304-851F-5CAE50BCCA4E}" uniqueName="634" name="Column634" queryTableFieldId="634"/>
    <tableColumn id="635" xr3:uid="{41AF55D4-EB9D-475F-961D-262BC4305275}" uniqueName="635" name="Column635" queryTableFieldId="635"/>
    <tableColumn id="636" xr3:uid="{6EC47E30-1BCB-48A0-B620-132FA0FF550E}" uniqueName="636" name="Column636" queryTableFieldId="636"/>
    <tableColumn id="637" xr3:uid="{9B6A6D2C-F878-4FC0-9956-4454B5BA32AD}" uniqueName="637" name="Column637" queryTableFieldId="637"/>
    <tableColumn id="638" xr3:uid="{51E2B2D4-F45E-426F-8B10-4F23E0159F71}" uniqueName="638" name="Column638" queryTableFieldId="638"/>
    <tableColumn id="639" xr3:uid="{6FA785F1-2BD1-462C-8588-D8122535EDC2}" uniqueName="639" name="Column639" queryTableFieldId="639"/>
    <tableColumn id="640" xr3:uid="{561C5263-3C73-4090-BD30-4D0680D5939F}" uniqueName="640" name="Column640" queryTableFieldId="640"/>
    <tableColumn id="641" xr3:uid="{860DEE3B-772D-447E-9BF1-1D295B6C92C1}" uniqueName="641" name="Column641" queryTableFieldId="641"/>
    <tableColumn id="642" xr3:uid="{30473614-1BE0-471D-AC69-7775626B8179}" uniqueName="642" name="Column642" queryTableFieldId="642"/>
    <tableColumn id="643" xr3:uid="{1B7FA9F0-BE42-46DD-9DDB-0DAEDA43DFF9}" uniqueName="643" name="Column643" queryTableFieldId="643"/>
    <tableColumn id="644" xr3:uid="{75354795-4978-432C-AF3E-35357F3F5AE2}" uniqueName="644" name="Column644" queryTableFieldId="644"/>
    <tableColumn id="645" xr3:uid="{E392D84D-33BA-4677-A8C0-13BC05294EC7}" uniqueName="645" name="Column645" queryTableFieldId="645"/>
    <tableColumn id="646" xr3:uid="{132ADB12-5332-43BA-BBD2-A6D9B2853D97}" uniqueName="646" name="Column646" queryTableFieldId="646"/>
    <tableColumn id="647" xr3:uid="{CEA07FC2-3B90-4FBF-809C-2D0C0C31C978}" uniqueName="647" name="Column647" queryTableFieldId="647"/>
    <tableColumn id="648" xr3:uid="{99C20F61-3F99-4029-8916-593AC56E0AEF}" uniqueName="648" name="Column648" queryTableFieldId="648"/>
    <tableColumn id="649" xr3:uid="{0C6FE089-A764-4672-92C7-9F91B0332A47}" uniqueName="649" name="Column649" queryTableFieldId="649"/>
    <tableColumn id="650" xr3:uid="{0BF63EBD-EBA8-43FF-809B-183B88E4D3B8}" uniqueName="650" name="Column650" queryTableFieldId="650"/>
    <tableColumn id="651" xr3:uid="{FCBEADC8-841E-4FC4-A135-CA1E6FC24009}" uniqueName="651" name="Column651" queryTableFieldId="651"/>
    <tableColumn id="652" xr3:uid="{C62BCA55-C280-42CB-AA88-A97293497D60}" uniqueName="652" name="Column652" queryTableFieldId="652"/>
    <tableColumn id="653" xr3:uid="{C4061795-9174-4915-92B6-D8B39FCF580B}" uniqueName="653" name="Column653" queryTableFieldId="653"/>
    <tableColumn id="654" xr3:uid="{F87DD553-C813-460D-9344-A31B5EA5062F}" uniqueName="654" name="Column654" queryTableFieldId="654"/>
    <tableColumn id="655" xr3:uid="{448EB8D1-D458-4CCB-86F3-68E816CC712C}" uniqueName="655" name="Column655" queryTableFieldId="655"/>
    <tableColumn id="656" xr3:uid="{3C12BC6B-9F4D-44E4-BBB5-05C3A1BC8C58}" uniqueName="656" name="Column656" queryTableFieldId="656"/>
    <tableColumn id="657" xr3:uid="{CF77F6E0-1CE9-48C5-83D8-EA6D2431FE08}" uniqueName="657" name="Column657" queryTableFieldId="657"/>
    <tableColumn id="658" xr3:uid="{41C81716-38C0-4C95-A02F-1FC074A9FDEB}" uniqueName="658" name="Column658" queryTableFieldId="658"/>
    <tableColumn id="659" xr3:uid="{FB966BB5-DDEC-468F-BBB2-D4F21B0B69C6}" uniqueName="659" name="Column659" queryTableFieldId="659"/>
    <tableColumn id="660" xr3:uid="{2FDB1CF3-6F4D-41EC-ADAE-D089CDC547FF}" uniqueName="660" name="Column660" queryTableFieldId="660"/>
    <tableColumn id="661" xr3:uid="{D004ACFE-24F2-43B5-B0B3-63AF49FDCFEA}" uniqueName="661" name="Column661" queryTableFieldId="661"/>
    <tableColumn id="662" xr3:uid="{E55000AF-3957-4EA1-A569-33CFA10825B8}" uniqueName="662" name="Column662" queryTableFieldId="662"/>
    <tableColumn id="663" xr3:uid="{3627730E-662C-4335-8A57-1F1B4127FA2A}" uniqueName="663" name="Column663" queryTableFieldId="663"/>
    <tableColumn id="664" xr3:uid="{77BE231E-7E02-45E1-B8AF-3C81E445744C}" uniqueName="664" name="Column664" queryTableFieldId="664"/>
    <tableColumn id="665" xr3:uid="{F661D4F3-C560-4521-9E99-B51AA8FEE800}" uniqueName="665" name="Column665" queryTableFieldId="665"/>
    <tableColumn id="666" xr3:uid="{B0344951-5912-45EB-9330-1C5A54D83AAC}" uniqueName="666" name="Column666" queryTableFieldId="666"/>
    <tableColumn id="667" xr3:uid="{ECC3A61A-BD8B-4A9E-802F-D77D8289B850}" uniqueName="667" name="Column667" queryTableFieldId="667"/>
    <tableColumn id="668" xr3:uid="{7BEE2458-9418-4FE7-B467-D25A1F405A01}" uniqueName="668" name="Column668" queryTableFieldId="668"/>
    <tableColumn id="669" xr3:uid="{9FC254D8-86DD-44FB-9BBD-DFBC70E0C5A0}" uniqueName="669" name="Column669" queryTableFieldId="669"/>
    <tableColumn id="670" xr3:uid="{DDC0EC9C-727A-44FC-86E3-4BF7336C3587}" uniqueName="670" name="Column670" queryTableFieldId="670"/>
    <tableColumn id="671" xr3:uid="{8625E250-A97D-4495-947E-C0DDABAD3296}" uniqueName="671" name="Column671" queryTableFieldId="671"/>
    <tableColumn id="672" xr3:uid="{5DE2DE3D-2A45-4070-80D2-1E4640B22F95}" uniqueName="672" name="Column672" queryTableFieldId="672"/>
    <tableColumn id="673" xr3:uid="{9B067C10-8F22-4EEA-AE65-285649DF9D81}" uniqueName="673" name="Column673" queryTableFieldId="673"/>
    <tableColumn id="674" xr3:uid="{D05314C0-5422-4C5F-BE14-FF4858193376}" uniqueName="674" name="Column674" queryTableFieldId="674"/>
    <tableColumn id="675" xr3:uid="{27FD9712-E1C6-4E7A-B4AD-5895B1C7AA9E}" uniqueName="675" name="Column675" queryTableFieldId="675"/>
    <tableColumn id="676" xr3:uid="{DFF7691D-FBF0-4483-B2BD-A183F4666812}" uniqueName="676" name="Column676" queryTableFieldId="676"/>
    <tableColumn id="677" xr3:uid="{20DBD877-2386-4607-B5B6-D03588F06175}" uniqueName="677" name="Column677" queryTableFieldId="677"/>
    <tableColumn id="678" xr3:uid="{0F6C38D9-0228-4B2F-ABC0-830759D7CE43}" uniqueName="678" name="Column678" queryTableFieldId="678"/>
    <tableColumn id="679" xr3:uid="{6717749D-9503-4A8B-8343-CB94BB1D2254}" uniqueName="679" name="Column679" queryTableFieldId="679"/>
    <tableColumn id="680" xr3:uid="{F51FF770-98A7-47E4-A0AD-FE512F8930C4}" uniqueName="680" name="Column680" queryTableFieldId="680"/>
    <tableColumn id="681" xr3:uid="{AB9F9325-9F75-43F1-93C5-9D5FBF088B99}" uniqueName="681" name="Column681" queryTableFieldId="681"/>
    <tableColumn id="682" xr3:uid="{B9769E10-641E-4AD1-9753-7312B72BD298}" uniqueName="682" name="Column682" queryTableFieldId="682"/>
    <tableColumn id="683" xr3:uid="{AC344EED-560F-40B9-9F86-C59CC2E13A6C}" uniqueName="683" name="Column683" queryTableFieldId="683"/>
    <tableColumn id="684" xr3:uid="{58D1C5D9-D692-4964-87D3-CD3D1352C0DD}" uniqueName="684" name="Column684" queryTableFieldId="684"/>
    <tableColumn id="685" xr3:uid="{D0F650B2-C1D8-40F9-AB64-F35AB1344BF7}" uniqueName="685" name="Column685" queryTableFieldId="685"/>
    <tableColumn id="686" xr3:uid="{D0F5525A-ECFE-47D4-B70D-12E47CA215D9}" uniqueName="686" name="Column686" queryTableFieldId="686"/>
    <tableColumn id="687" xr3:uid="{09457DB8-C167-4D4F-9E93-FDF01BEB521F}" uniqueName="687" name="Column687" queryTableFieldId="687"/>
    <tableColumn id="688" xr3:uid="{4B39BF1B-477A-47FF-A521-84AFCFF518CA}" uniqueName="688" name="Column688" queryTableFieldId="688"/>
    <tableColumn id="689" xr3:uid="{0EEBB9D9-8366-4C5C-83E7-E040CE06F631}" uniqueName="689" name="Column689" queryTableFieldId="689"/>
    <tableColumn id="690" xr3:uid="{D610C594-8116-478C-B55C-CF4EFD9F43E7}" uniqueName="690" name="Column690" queryTableFieldId="690"/>
    <tableColumn id="691" xr3:uid="{DB46EF39-8D07-4661-AE4D-F9975AC12EB0}" uniqueName="691" name="Column691" queryTableFieldId="691"/>
    <tableColumn id="692" xr3:uid="{2D23B67C-D599-4CAF-B809-DC12B9AA4198}" uniqueName="692" name="Column692" queryTableFieldId="692"/>
    <tableColumn id="693" xr3:uid="{B1FF315D-30CD-489F-A036-EEE4E3DBA9DA}" uniqueName="693" name="Column693" queryTableFieldId="693"/>
    <tableColumn id="694" xr3:uid="{CD1A919A-D0B3-47E6-960D-AD3C8EC57B4D}" uniqueName="694" name="Column694" queryTableFieldId="694"/>
    <tableColumn id="695" xr3:uid="{4D6BFD0A-A0F8-479B-A969-A262C6B250A2}" uniqueName="695" name="Column695" queryTableFieldId="695"/>
    <tableColumn id="696" xr3:uid="{D9769A72-27E2-496D-9419-2183FE9F7483}" uniqueName="696" name="Column696" queryTableFieldId="696"/>
    <tableColumn id="697" xr3:uid="{572A747F-2277-4158-BAF9-A1DC8BB19C0D}" uniqueName="697" name="Column697" queryTableFieldId="697"/>
    <tableColumn id="698" xr3:uid="{CBFACA27-7F05-4592-A9EC-90C19881F9A1}" uniqueName="698" name="Column698" queryTableFieldId="698"/>
    <tableColumn id="699" xr3:uid="{C3F25832-0E6B-4BCC-A89D-42FACEEC15B6}" uniqueName="699" name="Column699" queryTableFieldId="699"/>
    <tableColumn id="700" xr3:uid="{7B234C7B-2072-491C-9152-8CC9E84F2A66}" uniqueName="700" name="Column700" queryTableFieldId="700"/>
    <tableColumn id="701" xr3:uid="{E8BD40E1-0879-4EC4-976E-DC6585EB314A}" uniqueName="701" name="Column701" queryTableFieldId="701"/>
    <tableColumn id="702" xr3:uid="{442F05D1-7B1F-49ED-BF2F-25F546FFEF33}" uniqueName="702" name="Column702" queryTableFieldId="702"/>
    <tableColumn id="703" xr3:uid="{49757B6E-05C9-4E90-9B14-53DE9857BDBB}" uniqueName="703" name="Column703" queryTableFieldId="703"/>
    <tableColumn id="704" xr3:uid="{CC5DA53D-66AB-43E1-BC0E-5F20A8FC6B77}" uniqueName="704" name="Column704" queryTableFieldId="704"/>
    <tableColumn id="705" xr3:uid="{BE33FEE7-C5E3-4DFD-BF11-C2796A205608}" uniqueName="705" name="Column705" queryTableFieldId="705"/>
    <tableColumn id="706" xr3:uid="{177B83F8-B2FE-4474-AEA7-0AE0983A9705}" uniqueName="706" name="Column706" queryTableFieldId="706"/>
    <tableColumn id="707" xr3:uid="{6382E5D8-1816-40B4-A771-91BB84E1F9E4}" uniqueName="707" name="Column707" queryTableFieldId="707"/>
    <tableColumn id="708" xr3:uid="{1B4065E8-E781-4FF6-8C14-B2266FFBA5B8}" uniqueName="708" name="Column708" queryTableFieldId="708"/>
    <tableColumn id="709" xr3:uid="{979C88E2-827E-4E5F-9CBA-E2777136B02D}" uniqueName="709" name="Column709" queryTableFieldId="709"/>
    <tableColumn id="710" xr3:uid="{54D3BE7C-69E1-4445-9235-16931476FA45}" uniqueName="710" name="Column710" queryTableFieldId="710"/>
    <tableColumn id="711" xr3:uid="{36164EFD-D9EF-48CE-B3E4-86F9EB357DC1}" uniqueName="711" name="Column711" queryTableFieldId="711"/>
    <tableColumn id="712" xr3:uid="{3924D49B-601F-45EE-82A3-1999FD446A07}" uniqueName="712" name="Column712" queryTableFieldId="712"/>
    <tableColumn id="713" xr3:uid="{C3AA5E2B-BFBA-4422-A3FD-3D8F590A5086}" uniqueName="713" name="Column713" queryTableFieldId="713"/>
    <tableColumn id="714" xr3:uid="{149A238E-8C9C-42BE-9692-403F51416AB2}" uniqueName="714" name="Column714" queryTableFieldId="714"/>
    <tableColumn id="715" xr3:uid="{DB3E1392-09A2-4AC0-87E7-642FB448E5E2}" uniqueName="715" name="Column715" queryTableFieldId="715"/>
    <tableColumn id="716" xr3:uid="{0DAEC0E3-2683-4C76-A831-3A588E7582C1}" uniqueName="716" name="Column716" queryTableFieldId="716"/>
    <tableColumn id="717" xr3:uid="{C9B139FF-241D-4F8F-B29D-0CC12BB2D069}" uniqueName="717" name="Column717" queryTableFieldId="717"/>
    <tableColumn id="718" xr3:uid="{F48D503F-69A4-49F7-A323-F68A5778EC6A}" uniqueName="718" name="Column718" queryTableFieldId="718"/>
    <tableColumn id="719" xr3:uid="{9C1C2978-EAEC-440A-9637-2A4A658B06E3}" uniqueName="719" name="Column719" queryTableFieldId="719"/>
    <tableColumn id="720" xr3:uid="{B50F781F-0247-47D5-817C-6F00F7B75722}" uniqueName="720" name="Column720" queryTableFieldId="720"/>
    <tableColumn id="721" xr3:uid="{B58DCC20-9FD4-49C7-802B-25F3F9206C5E}" uniqueName="721" name="Column721" queryTableFieldId="721"/>
    <tableColumn id="722" xr3:uid="{77019A98-6D5C-43CD-882C-43BDFDE36A7B}" uniqueName="722" name="Column722" queryTableFieldId="722"/>
    <tableColumn id="723" xr3:uid="{E5A27D46-8BE9-43C9-A56E-EE0058A05A5D}" uniqueName="723" name="Column723" queryTableFieldId="723"/>
    <tableColumn id="724" xr3:uid="{5E003A9A-89CD-44E1-AF3C-1D7C26E89F2D}" uniqueName="724" name="Column724" queryTableFieldId="724"/>
    <tableColumn id="725" xr3:uid="{4A312595-A3F6-4B8C-BEB8-DEE2D7A73501}" uniqueName="725" name="Column725" queryTableFieldId="725"/>
    <tableColumn id="726" xr3:uid="{7321FDCB-0DCA-41A7-9394-F5D80B910A19}" uniqueName="726" name="Column726" queryTableFieldId="726"/>
    <tableColumn id="727" xr3:uid="{4A5559B7-EA5E-462E-9C49-787138DD1EF3}" uniqueName="727" name="Column727" queryTableFieldId="727"/>
    <tableColumn id="728" xr3:uid="{44613B37-F692-4A64-9909-D769D8B4268B}" uniqueName="728" name="Column728" queryTableFieldId="728"/>
    <tableColumn id="729" xr3:uid="{88198F75-0E64-44E4-8AF0-EC6F7B8B14F6}" uniqueName="729" name="Column729" queryTableFieldId="729"/>
    <tableColumn id="730" xr3:uid="{4A0CA6BE-17C7-4705-AD6D-CFD0F2C7B70F}" uniqueName="730" name="Column730" queryTableFieldId="730"/>
    <tableColumn id="731" xr3:uid="{CEA41D44-307B-4BBF-A7CA-245C87A9C3AF}" uniqueName="731" name="Column731" queryTableFieldId="731"/>
    <tableColumn id="732" xr3:uid="{A7F4DAE7-0473-4C1B-8688-6D169BC6D266}" uniqueName="732" name="Column732" queryTableFieldId="732"/>
    <tableColumn id="733" xr3:uid="{6A09B46F-63BB-4378-96BF-C598E7518C5F}" uniqueName="733" name="Column733" queryTableFieldId="733"/>
    <tableColumn id="734" xr3:uid="{593A30AC-2455-4831-807F-EEF473482A17}" uniqueName="734" name="Column734" queryTableFieldId="734"/>
    <tableColumn id="735" xr3:uid="{A4EAD5C7-BC1A-49C8-830A-0C32EB7D4E94}" uniqueName="735" name="Column735" queryTableFieldId="735"/>
    <tableColumn id="736" xr3:uid="{5BF9E2C8-E3FB-4C80-AB3D-78F4B65BF5C4}" uniqueName="736" name="Column736" queryTableFieldId="736"/>
    <tableColumn id="737" xr3:uid="{EEC0F5AE-D908-4BAD-A3A5-2DB4171548A6}" uniqueName="737" name="Column737" queryTableFieldId="737"/>
    <tableColumn id="738" xr3:uid="{28B4D59B-CB4A-4DD7-B957-2E916A13A006}" uniqueName="738" name="Column738" queryTableFieldId="738"/>
    <tableColumn id="739" xr3:uid="{B5113AAD-5AEC-45C8-A11C-FFCB92335F56}" uniqueName="739" name="Column739" queryTableFieldId="739"/>
    <tableColumn id="740" xr3:uid="{43E6449A-B25F-4BD8-B8A3-A9AA5CB6238A}" uniqueName="740" name="Column740" queryTableFieldId="740"/>
    <tableColumn id="741" xr3:uid="{0752C7A3-6CAA-4812-B337-A2C43F5F539F}" uniqueName="741" name="Column741" queryTableFieldId="741"/>
    <tableColumn id="742" xr3:uid="{746C2C01-A352-4789-B841-7D169B6BF2EA}" uniqueName="742" name="Column742" queryTableFieldId="742"/>
    <tableColumn id="743" xr3:uid="{C904F37D-2DCC-4A31-89FD-256A7EA5408D}" uniqueName="743" name="Column743" queryTableFieldId="743"/>
    <tableColumn id="744" xr3:uid="{B53A7683-79FB-4630-BA7C-D8353643B7D9}" uniqueName="744" name="Column744" queryTableFieldId="744"/>
    <tableColumn id="745" xr3:uid="{E5C5DEE7-4601-414B-8278-B5DCCF223827}" uniqueName="745" name="Column745" queryTableFieldId="745"/>
    <tableColumn id="746" xr3:uid="{3FA51FB8-0E5F-4C74-8895-2AC8DDCD2C8B}" uniqueName="746" name="Column746" queryTableFieldId="746"/>
    <tableColumn id="747" xr3:uid="{C74BF485-0704-481F-96B8-97BC2AC39A90}" uniqueName="747" name="Column747" queryTableFieldId="747"/>
    <tableColumn id="748" xr3:uid="{5FE052F1-8E52-48FB-A546-9B220BCDB391}" uniqueName="748" name="Column748" queryTableFieldId="748"/>
    <tableColumn id="749" xr3:uid="{154140E2-88C5-449A-B729-66CA953C5CE1}" uniqueName="749" name="Column749" queryTableFieldId="749"/>
    <tableColumn id="750" xr3:uid="{1B6A9045-0C9C-482E-BCA9-7E7D44F135B4}" uniqueName="750" name="Column750" queryTableFieldId="750"/>
    <tableColumn id="751" xr3:uid="{BE2E6806-5099-43F1-B656-3B67C7C2E316}" uniqueName="751" name="Column751" queryTableFieldId="751"/>
    <tableColumn id="752" xr3:uid="{42A93D51-1C19-47D3-A964-843B7BECB991}" uniqueName="752" name="Column752" queryTableFieldId="752"/>
    <tableColumn id="753" xr3:uid="{71D735AE-18C4-4B0E-91EF-E622250053C2}" uniqueName="753" name="Column753" queryTableFieldId="753"/>
    <tableColumn id="754" xr3:uid="{4FFE33CE-19F2-44BE-B955-9A7518E7A2E7}" uniqueName="754" name="Column754" queryTableFieldId="754"/>
    <tableColumn id="755" xr3:uid="{B34C2B0C-08C5-4A16-8412-A272269895BC}" uniqueName="755" name="Column755" queryTableFieldId="755"/>
    <tableColumn id="756" xr3:uid="{2BFCF567-E4D3-4D92-8C8B-AEB5C881021B}" uniqueName="756" name="Column756" queryTableFieldId="756"/>
    <tableColumn id="757" xr3:uid="{AF42706C-C52E-4DA3-B33F-041DA23798BA}" uniqueName="757" name="Column757" queryTableFieldId="757"/>
    <tableColumn id="758" xr3:uid="{23936755-22CC-4760-A1B4-E02F8F40AF91}" uniqueName="758" name="Column758" queryTableFieldId="758"/>
    <tableColumn id="759" xr3:uid="{DF864D4B-3955-4C89-B055-FD853DADF5BE}" uniqueName="759" name="Column759" queryTableFieldId="759"/>
    <tableColumn id="760" xr3:uid="{EA5B4897-A592-40E6-B7D7-6F5A6EB7C248}" uniqueName="760" name="Column760" queryTableFieldId="760"/>
    <tableColumn id="761" xr3:uid="{F0D8D7E9-294B-4868-AF39-E26216371BB7}" uniqueName="761" name="Column761" queryTableFieldId="761"/>
    <tableColumn id="762" xr3:uid="{75551CA1-1583-4731-AA74-262FADB5ABAD}" uniqueName="762" name="Column762" queryTableFieldId="762"/>
    <tableColumn id="763" xr3:uid="{09D32AB8-C473-4644-B471-54A76333147F}" uniqueName="763" name="Column763" queryTableFieldId="763"/>
    <tableColumn id="764" xr3:uid="{ADEE09B2-4383-4111-85CC-A8753216E3FD}" uniqueName="764" name="Column764" queryTableFieldId="764"/>
    <tableColumn id="765" xr3:uid="{67B633FB-BFBC-4875-BE18-91A28468B897}" uniqueName="765" name="Column765" queryTableFieldId="765"/>
    <tableColumn id="766" xr3:uid="{1044FCFE-2878-4007-944A-7D90B47E3362}" uniqueName="766" name="Column766" queryTableFieldId="766"/>
    <tableColumn id="767" xr3:uid="{730233B5-058E-4E22-9A94-19DFBA5D21DF}" uniqueName="767" name="Column767" queryTableFieldId="767"/>
    <tableColumn id="768" xr3:uid="{91CD8CF0-FE80-43B8-AA80-093FEC94B13C}" uniqueName="768" name="Column768" queryTableFieldId="768"/>
    <tableColumn id="769" xr3:uid="{9DC9F377-8A94-4DFC-AABD-FEBF1E5A5F0B}" uniqueName="769" name="Column769" queryTableFieldId="769"/>
    <tableColumn id="770" xr3:uid="{5165B99B-C82E-4785-A7D6-AAAFC083D0FC}" uniqueName="770" name="Column770" queryTableFieldId="770"/>
    <tableColumn id="771" xr3:uid="{42A22E92-8749-46DC-8D24-F3EC3747D866}" uniqueName="771" name="Column771" queryTableFieldId="771"/>
    <tableColumn id="772" xr3:uid="{802ABA05-2D7F-4950-9AE1-97BFCB076DF8}" uniqueName="772" name="Column772" queryTableFieldId="772"/>
    <tableColumn id="773" xr3:uid="{AD26ED95-FDCE-4975-AE92-DBE88CDB2D3C}" uniqueName="773" name="Column773" queryTableFieldId="773"/>
    <tableColumn id="774" xr3:uid="{A9E57D8A-4EB5-49BC-BCA7-415ADE8CFBC6}" uniqueName="774" name="Column774" queryTableFieldId="774"/>
    <tableColumn id="775" xr3:uid="{EAFDBCB5-8642-46AB-8759-A7B61B471A94}" uniqueName="775" name="Column775" queryTableFieldId="775"/>
    <tableColumn id="776" xr3:uid="{7867E579-AC30-4B51-8B2D-196F5C64B832}" uniqueName="776" name="Column776" queryTableFieldId="776"/>
    <tableColumn id="777" xr3:uid="{2154101D-8F35-40AE-8A66-6358B043DE22}" uniqueName="777" name="Column777" queryTableFieldId="777"/>
    <tableColumn id="778" xr3:uid="{8A8532B3-0672-4892-9924-85C323EF6D04}" uniqueName="778" name="Column778" queryTableFieldId="778"/>
    <tableColumn id="779" xr3:uid="{C17999B6-6243-49E9-947A-0FE2273E9EEB}" uniqueName="779" name="Column779" queryTableFieldId="779"/>
    <tableColumn id="780" xr3:uid="{3B6D2A44-DC4D-4767-AA1A-D9C905983658}" uniqueName="780" name="Column780" queryTableFieldId="780"/>
    <tableColumn id="781" xr3:uid="{AED25243-743E-4ED3-803A-8F92770B1EB4}" uniqueName="781" name="Column781" queryTableFieldId="781"/>
    <tableColumn id="782" xr3:uid="{E2D39104-7F45-4233-8B3E-DCB560CAACD4}" uniqueName="782" name="Column782" queryTableFieldId="782"/>
    <tableColumn id="783" xr3:uid="{E3B48928-9FB0-432A-B0EA-CCF8D3432768}" uniqueName="783" name="Column783" queryTableFieldId="783"/>
    <tableColumn id="784" xr3:uid="{CA957554-CD9B-4C2D-B4D9-947B8DB892BB}" uniqueName="784" name="Column784" queryTableFieldId="784"/>
    <tableColumn id="785" xr3:uid="{0F183B76-6298-4FED-928F-B97E4593F6C5}" uniqueName="785" name="Column785" queryTableFieldId="785"/>
    <tableColumn id="786" xr3:uid="{81C3740F-3EDD-4E77-9FFA-ADAA587DCFD1}" uniqueName="786" name="Column786" queryTableFieldId="786"/>
    <tableColumn id="787" xr3:uid="{DB642443-3DC8-47E1-8EB3-E8D546D6E1E5}" uniqueName="787" name="Column787" queryTableFieldId="787"/>
    <tableColumn id="788" xr3:uid="{4A01CED6-1DD0-453D-9640-4954373DFA5F}" uniqueName="788" name="Column788" queryTableFieldId="788"/>
    <tableColumn id="789" xr3:uid="{09D7B3EE-A01A-43E2-8D2B-5AF8C0D75DE6}" uniqueName="789" name="Column789" queryTableFieldId="789"/>
    <tableColumn id="790" xr3:uid="{CABAD5EA-864D-47C9-808B-6AEDE5ADF6D9}" uniqueName="790" name="Column790" queryTableFieldId="790"/>
    <tableColumn id="791" xr3:uid="{5391CEBF-BACA-4CA5-B5DE-67B3A5A2C7C8}" uniqueName="791" name="Column791" queryTableFieldId="791"/>
    <tableColumn id="792" xr3:uid="{CB7ECD3C-FF36-4992-97D5-950204EECA03}" uniqueName="792" name="Column792" queryTableFieldId="792"/>
    <tableColumn id="793" xr3:uid="{5198E014-ECD8-490E-982D-F429A4731565}" uniqueName="793" name="Column793" queryTableFieldId="793"/>
    <tableColumn id="794" xr3:uid="{800FFE1A-FB00-4C5B-995D-F4942E61A7CD}" uniqueName="794" name="Column794" queryTableFieldId="794"/>
    <tableColumn id="795" xr3:uid="{03724B23-2745-41D7-8746-A64CD05E40BD}" uniqueName="795" name="Column795" queryTableFieldId="795"/>
    <tableColumn id="796" xr3:uid="{00663283-242A-48D3-8363-379791B4FDC2}" uniqueName="796" name="Column796" queryTableFieldId="796"/>
    <tableColumn id="797" xr3:uid="{953BA736-628B-4CD7-8122-6CBB66A60CA7}" uniqueName="797" name="Column797" queryTableFieldId="797"/>
    <tableColumn id="798" xr3:uid="{46BFB94C-F593-4311-AB35-93712624F9DB}" uniqueName="798" name="Column798" queryTableFieldId="798"/>
    <tableColumn id="799" xr3:uid="{C96E012C-76E5-447B-A182-E2BDB128447D}" uniqueName="799" name="Column799" queryTableFieldId="799"/>
    <tableColumn id="800" xr3:uid="{291B7715-9FDE-4302-9F4A-44BEB212528B}" uniqueName="800" name="Column800" queryTableFieldId="800"/>
    <tableColumn id="801" xr3:uid="{A4BFC0D1-662B-4138-BD30-822156C4FC4E}" uniqueName="801" name="Column801" queryTableFieldId="801"/>
    <tableColumn id="802" xr3:uid="{03136FFC-2EE3-42F9-A6C5-733C627DE563}" uniqueName="802" name="Column802" queryTableFieldId="802"/>
    <tableColumn id="803" xr3:uid="{94519038-1796-4202-B0DA-AF2BA99B1871}" uniqueName="803" name="Column803" queryTableFieldId="803"/>
    <tableColumn id="804" xr3:uid="{A901B60D-A5B9-4E43-AC60-4A09EB82DE23}" uniqueName="804" name="Column804" queryTableFieldId="804"/>
    <tableColumn id="805" xr3:uid="{347E62A3-C13D-4B3A-8D61-EB39F0841003}" uniqueName="805" name="Column805" queryTableFieldId="805"/>
    <tableColumn id="806" xr3:uid="{83EE6C12-910D-4384-9426-8741B0495D30}" uniqueName="806" name="Column806" queryTableFieldId="806"/>
    <tableColumn id="807" xr3:uid="{0B173467-A5A1-4F62-8629-CFFCC5663D52}" uniqueName="807" name="Column807" queryTableFieldId="807"/>
    <tableColumn id="808" xr3:uid="{5E7915B0-9964-4912-B1B7-E0DCF979C7A4}" uniqueName="808" name="Column808" queryTableFieldId="808"/>
    <tableColumn id="809" xr3:uid="{5B42F0F8-87FD-428B-BFB3-E832BAE12D5E}" uniqueName="809" name="Column809" queryTableFieldId="809"/>
    <tableColumn id="810" xr3:uid="{EC9C065E-D526-4DA0-813E-B4B28370321E}" uniqueName="810" name="Column810" queryTableFieldId="810"/>
    <tableColumn id="811" xr3:uid="{368D9934-0A05-44F0-9C55-5D7877461E4A}" uniqueName="811" name="Column811" queryTableFieldId="811"/>
    <tableColumn id="812" xr3:uid="{4756D7F6-8D89-4AD6-9F1B-7D27CBE71659}" uniqueName="812" name="Column812" queryTableFieldId="812"/>
    <tableColumn id="813" xr3:uid="{1F0ADD53-526F-4467-A9EE-6359D0F789F9}" uniqueName="813" name="Column813" queryTableFieldId="813"/>
    <tableColumn id="814" xr3:uid="{696DCD56-1D05-4F7E-B7EA-5AD14CBA13FD}" uniqueName="814" name="Column814" queryTableFieldId="814"/>
    <tableColumn id="815" xr3:uid="{422F6918-9D87-4907-882B-514285056E0A}" uniqueName="815" name="Column815" queryTableFieldId="815"/>
    <tableColumn id="816" xr3:uid="{741CBA27-EE08-45B5-A109-06A2CAB17EFE}" uniqueName="816" name="Column816" queryTableFieldId="816"/>
    <tableColumn id="817" xr3:uid="{579C5233-04B4-474C-87A1-63B514D67343}" uniqueName="817" name="Column817" queryTableFieldId="817"/>
    <tableColumn id="818" xr3:uid="{1D33C14F-7002-4112-BA6B-DA93A2DFE0C9}" uniqueName="818" name="Column818" queryTableFieldId="818"/>
    <tableColumn id="819" xr3:uid="{E51BEE06-0937-4DC4-95C9-B3AFB271FEA3}" uniqueName="819" name="Column819" queryTableFieldId="819"/>
    <tableColumn id="820" xr3:uid="{16428FBA-E434-4A8C-A7A3-602A12882244}" uniqueName="820" name="Column820" queryTableFieldId="820"/>
    <tableColumn id="821" xr3:uid="{FBD97A72-A093-43DD-9464-4B4249E96057}" uniqueName="821" name="Column821" queryTableFieldId="821"/>
    <tableColumn id="822" xr3:uid="{0DB11BCD-22F5-4304-95BB-A30F95D3D1B3}" uniqueName="822" name="Column822" queryTableFieldId="822"/>
    <tableColumn id="823" xr3:uid="{B51FB3F3-CC55-4FD8-BED5-83E4CB260652}" uniqueName="823" name="Column823" queryTableFieldId="823"/>
    <tableColumn id="824" xr3:uid="{C71BDB18-E323-4CCD-AA06-2841BD2BF6D1}" uniqueName="824" name="Column824" queryTableFieldId="824"/>
    <tableColumn id="825" xr3:uid="{DA576AB6-2606-48EB-99AE-03FA128DA9DE}" uniqueName="825" name="Column825" queryTableFieldId="825"/>
    <tableColumn id="826" xr3:uid="{F2A10EB6-77B2-4CF0-8542-7272B2D62CE7}" uniqueName="826" name="Column826" queryTableFieldId="826"/>
    <tableColumn id="827" xr3:uid="{BA9D0B85-FD51-4552-8E10-7B745E7D2CE9}" uniqueName="827" name="Column827" queryTableFieldId="827"/>
    <tableColumn id="828" xr3:uid="{F58BDB43-9F76-4CF8-8993-C573D66C90BB}" uniqueName="828" name="Column828" queryTableFieldId="828"/>
    <tableColumn id="829" xr3:uid="{EB38B618-E16D-4889-A70B-9DD98F17550D}" uniqueName="829" name="Column829" queryTableFieldId="829"/>
    <tableColumn id="830" xr3:uid="{E308E941-099F-48C8-A71F-3A9D9B162CA9}" uniqueName="830" name="Column830" queryTableFieldId="830"/>
    <tableColumn id="831" xr3:uid="{5BF441CC-1C7F-4759-A5C6-8AD072A615C4}" uniqueName="831" name="Column831" queryTableFieldId="831"/>
    <tableColumn id="832" xr3:uid="{DCCC8790-5258-427C-93E3-9DB18ACCA864}" uniqueName="832" name="Column832" queryTableFieldId="832"/>
    <tableColumn id="833" xr3:uid="{2EE22AC5-F0AE-44C4-8305-53937EE00944}" uniqueName="833" name="Column833" queryTableFieldId="833"/>
    <tableColumn id="834" xr3:uid="{38289C1A-4CBD-4D21-9992-1B6A25C892C5}" uniqueName="834" name="Column834" queryTableFieldId="834"/>
    <tableColumn id="835" xr3:uid="{0D1F000A-46FD-4AC6-9598-2EBBA10C1A2A}" uniqueName="835" name="Column835" queryTableFieldId="835"/>
    <tableColumn id="836" xr3:uid="{85AEEC5C-E647-48F7-9696-134557A318CA}" uniqueName="836" name="Column836" queryTableFieldId="836"/>
    <tableColumn id="837" xr3:uid="{D9F7F401-1450-4304-9A64-14AB2F0AFF2C}" uniqueName="837" name="Column837" queryTableFieldId="837"/>
    <tableColumn id="838" xr3:uid="{26D4819C-C99B-43BD-B3DC-06437D208705}" uniqueName="838" name="Column838" queryTableFieldId="838"/>
    <tableColumn id="839" xr3:uid="{C56D57F2-B9D1-4FB7-9177-1FB60EF3DCBF}" uniqueName="839" name="Column839" queryTableFieldId="839"/>
    <tableColumn id="840" xr3:uid="{1D664F0C-A95C-422D-903B-935AF9F5CA51}" uniqueName="840" name="Column840" queryTableFieldId="840"/>
    <tableColumn id="841" xr3:uid="{3AA36CFB-58BE-4A5E-BC29-7589DB56BD60}" uniqueName="841" name="Column841" queryTableFieldId="841"/>
    <tableColumn id="842" xr3:uid="{951FA805-CF08-4E8A-AC02-6CC89FB80DEB}" uniqueName="842" name="Column842" queryTableFieldId="842"/>
    <tableColumn id="843" xr3:uid="{FD0E3FF4-21C8-454F-A519-F98D88BF06E0}" uniqueName="843" name="Column843" queryTableFieldId="843"/>
    <tableColumn id="844" xr3:uid="{0A3F291C-2C53-4D1B-BB69-0497200E8679}" uniqueName="844" name="Column844" queryTableFieldId="844"/>
    <tableColumn id="845" xr3:uid="{67116679-82AE-4584-B5F3-DBF55B25F54D}" uniqueName="845" name="Column845" queryTableFieldId="845"/>
    <tableColumn id="846" xr3:uid="{9983ED31-DD45-4F56-B67D-51F7D737BE7B}" uniqueName="846" name="Column846" queryTableFieldId="846"/>
    <tableColumn id="847" xr3:uid="{7E69D9C0-A6E7-4702-AA93-0A8B18F3183B}" uniqueName="847" name="Column847" queryTableFieldId="847"/>
    <tableColumn id="848" xr3:uid="{790A3268-9D08-498A-8ECC-BF40519D4AE7}" uniqueName="848" name="Column848" queryTableFieldId="848"/>
    <tableColumn id="849" xr3:uid="{CEDEB4BE-3AE2-41C4-AC74-A503B2DAEC70}" uniqueName="849" name="Column849" queryTableFieldId="849"/>
    <tableColumn id="850" xr3:uid="{9FD3F5F9-163C-4EBF-BF5E-6A9375ECFCBD}" uniqueName="850" name="Column850" queryTableFieldId="850"/>
    <tableColumn id="851" xr3:uid="{2498DF7B-9540-4565-9A0C-C76D6C4F62EA}" uniqueName="851" name="Column851" queryTableFieldId="851"/>
    <tableColumn id="852" xr3:uid="{2A815421-E97C-47E5-AE83-9C36AF56EAC0}" uniqueName="852" name="Column852" queryTableFieldId="852"/>
    <tableColumn id="853" xr3:uid="{92E46389-4341-4207-BF3A-E560B04AC0A9}" uniqueName="853" name="Column853" queryTableFieldId="853"/>
    <tableColumn id="854" xr3:uid="{4103BA22-A8F6-4C8F-86A8-59BEB9500C22}" uniqueName="854" name="Column854" queryTableFieldId="854"/>
    <tableColumn id="855" xr3:uid="{F5EBDFB0-0A4D-42A3-8148-DBB540AD108B}" uniqueName="855" name="Column855" queryTableFieldId="855"/>
    <tableColumn id="856" xr3:uid="{CB6F78A6-295A-4A2A-A523-2C64EA027B93}" uniqueName="856" name="Column856" queryTableFieldId="856"/>
    <tableColumn id="857" xr3:uid="{6BEE1D78-3412-4B96-89C5-209E20F88FAD}" uniqueName="857" name="Column857" queryTableFieldId="857"/>
    <tableColumn id="858" xr3:uid="{CD314A2D-3B81-4F0D-AB01-F65CFDC53859}" uniqueName="858" name="Column858" queryTableFieldId="858"/>
    <tableColumn id="859" xr3:uid="{3DAAC13C-450B-4162-B7D0-9329AFB56315}" uniqueName="859" name="Column859" queryTableFieldId="859"/>
    <tableColumn id="860" xr3:uid="{A56634E5-6361-4240-8EA0-F810398C767F}" uniqueName="860" name="Column860" queryTableFieldId="860"/>
    <tableColumn id="861" xr3:uid="{91396D86-DCFD-440E-98E8-5E65BD7BE290}" uniqueName="861" name="Column861" queryTableFieldId="861"/>
    <tableColumn id="862" xr3:uid="{4D413F30-700E-47E3-8DDE-11A3E4465BBF}" uniqueName="862" name="Column862" queryTableFieldId="862"/>
    <tableColumn id="863" xr3:uid="{2F9C3006-202D-4737-A7AF-3EFD7690EB74}" uniqueName="863" name="Column863" queryTableFieldId="863"/>
    <tableColumn id="864" xr3:uid="{1C7A199C-B71C-4FDE-A315-C964E060F78C}" uniqueName="864" name="Column864" queryTableFieldId="864"/>
    <tableColumn id="865" xr3:uid="{8BC436EA-E245-4650-AAD7-56FA1C2BB7C4}" uniqueName="865" name="Column865" queryTableFieldId="865"/>
    <tableColumn id="866" xr3:uid="{06701C4C-4887-4EAD-8F81-9FE75BAC1C40}" uniqueName="866" name="Column866" queryTableFieldId="866"/>
    <tableColumn id="867" xr3:uid="{A01E52F9-ACC2-4E4F-A23C-4A950997D215}" uniqueName="867" name="Column867" queryTableFieldId="867"/>
    <tableColumn id="868" xr3:uid="{408DAFC4-95D4-4781-92D7-7F38A351B4B5}" uniqueName="868" name="Column868" queryTableFieldId="868"/>
    <tableColumn id="869" xr3:uid="{A5925497-F4E5-4F22-9E20-1F47288E42F9}" uniqueName="869" name="Column869" queryTableFieldId="869"/>
    <tableColumn id="870" xr3:uid="{4DEA1F51-3E38-4BFF-BDED-40275F55C02C}" uniqueName="870" name="Column870" queryTableFieldId="870"/>
    <tableColumn id="871" xr3:uid="{D01D0890-25D1-4E9E-925D-89F7ACEE0505}" uniqueName="871" name="Column871" queryTableFieldId="871"/>
    <tableColumn id="872" xr3:uid="{02592263-5736-4AFF-8C3A-5626442BB1A4}" uniqueName="872" name="Column872" queryTableFieldId="872"/>
    <tableColumn id="873" xr3:uid="{686727E2-9A30-4F55-BD74-89ED79BF00A5}" uniqueName="873" name="Column873" queryTableFieldId="873"/>
    <tableColumn id="874" xr3:uid="{3C5D7A32-BA97-42FC-87A8-9913A3A9F13B}" uniqueName="874" name="Column874" queryTableFieldId="874"/>
    <tableColumn id="875" xr3:uid="{FB06A595-99A1-44BD-8419-EF27C1DABD43}" uniqueName="875" name="Column875" queryTableFieldId="875"/>
    <tableColumn id="876" xr3:uid="{63096BCB-D5EC-4C21-8FA7-6A0B9D5F2542}" uniqueName="876" name="Column876" queryTableFieldId="876"/>
    <tableColumn id="877" xr3:uid="{6F3E91AC-8AAB-448B-90B7-FE39273F5B95}" uniqueName="877" name="Column877" queryTableFieldId="877"/>
    <tableColumn id="878" xr3:uid="{F7BC6F92-EDF0-4F95-B623-8BF67635C072}" uniqueName="878" name="Column878" queryTableFieldId="878"/>
    <tableColumn id="879" xr3:uid="{A74065B7-200A-48DC-82D8-8C681EC992BC}" uniqueName="879" name="Column879" queryTableFieldId="879"/>
    <tableColumn id="880" xr3:uid="{8EAD942F-98DD-4721-A6BF-79C025302415}" uniqueName="880" name="Column880" queryTableFieldId="880"/>
    <tableColumn id="881" xr3:uid="{B596E71C-186D-4F2F-9CDD-7B7B5124099E}" uniqueName="881" name="Column881" queryTableFieldId="881"/>
    <tableColumn id="882" xr3:uid="{A40688DE-C947-4D62-9C4D-426E5EB605B2}" uniqueName="882" name="Column882" queryTableFieldId="882"/>
    <tableColumn id="883" xr3:uid="{F9863260-06BA-4B4D-875E-40F3AF084204}" uniqueName="883" name="Column883" queryTableFieldId="883"/>
    <tableColumn id="884" xr3:uid="{55936C0C-0E25-4CAB-8142-4B90C20F78C0}" uniqueName="884" name="Column884" queryTableFieldId="884"/>
    <tableColumn id="885" xr3:uid="{BD354AD3-ED03-40C3-8063-FF1976107F35}" uniqueName="885" name="Column885" queryTableFieldId="885"/>
    <tableColumn id="886" xr3:uid="{066777BE-10D0-4B85-8206-65DB50C471AC}" uniqueName="886" name="Column886" queryTableFieldId="886"/>
    <tableColumn id="887" xr3:uid="{407E47FD-5E91-4CCB-86DC-40C9D92D295F}" uniqueName="887" name="Column887" queryTableFieldId="887"/>
    <tableColumn id="888" xr3:uid="{E61CCEB1-A92C-44E0-992B-48578F72AA4D}" uniqueName="888" name="Column888" queryTableFieldId="888"/>
    <tableColumn id="889" xr3:uid="{10A754BB-FAD4-4B8A-B207-F7225D577F2D}" uniqueName="889" name="Column889" queryTableFieldId="889"/>
    <tableColumn id="890" xr3:uid="{2CABC2D5-43A7-41E9-96CA-7F6DBF6B00CD}" uniqueName="890" name="Column890" queryTableFieldId="890"/>
    <tableColumn id="891" xr3:uid="{8B830080-872D-4476-ABF2-6C5D1E7F7E54}" uniqueName="891" name="Column891" queryTableFieldId="891"/>
    <tableColumn id="892" xr3:uid="{4360D485-990C-462D-925B-B39E7416A503}" uniqueName="892" name="Column892" queryTableFieldId="892"/>
    <tableColumn id="893" xr3:uid="{ECCCF726-F41C-4D9F-BE4E-1A19A70D761F}" uniqueName="893" name="Column893" queryTableFieldId="893"/>
    <tableColumn id="894" xr3:uid="{A5673C06-6A00-4F39-B63A-08252BF47D3F}" uniqueName="894" name="Column894" queryTableFieldId="894"/>
    <tableColumn id="895" xr3:uid="{A74B18D6-7CEA-4722-89B6-1B180C013C42}" uniqueName="895" name="Column895" queryTableFieldId="895"/>
    <tableColumn id="896" xr3:uid="{D5F2D636-1DCF-4B59-9CDB-CB78FD57BEDA}" uniqueName="896" name="Column896" queryTableFieldId="896"/>
    <tableColumn id="897" xr3:uid="{7FD87828-51AF-406C-A62B-8B62A971327D}" uniqueName="897" name="Column897" queryTableFieldId="897"/>
    <tableColumn id="898" xr3:uid="{EDC383FD-ECF8-40D4-80D7-A99B42631308}" uniqueName="898" name="Column898" queryTableFieldId="898"/>
    <tableColumn id="899" xr3:uid="{69BC60B1-C1F7-47C0-8888-F704B8D4E05D}" uniqueName="899" name="Column899" queryTableFieldId="899"/>
    <tableColumn id="900" xr3:uid="{46D603CD-12E0-4B66-8A48-1FAAF3E8E2F6}" uniqueName="900" name="Column900" queryTableFieldId="900"/>
    <tableColumn id="901" xr3:uid="{1E27BB69-0505-4DE9-AA70-7BA70E4CE367}" uniqueName="901" name="Column901" queryTableFieldId="901"/>
    <tableColumn id="902" xr3:uid="{BACD5DC2-6F81-4E56-819D-0A296D0736F5}" uniqueName="902" name="Column902" queryTableFieldId="902"/>
    <tableColumn id="903" xr3:uid="{A9B0B125-C357-4E88-AFFB-3EC00691B1CA}" uniqueName="903" name="Column903" queryTableFieldId="903"/>
    <tableColumn id="904" xr3:uid="{429CBC7D-0CAB-4FDD-BB7F-C87D1E7F82B5}" uniqueName="904" name="Column904" queryTableFieldId="904"/>
    <tableColumn id="905" xr3:uid="{40B6B689-30D8-43FC-80FA-E3BFEC34B161}" uniqueName="905" name="Column905" queryTableFieldId="905"/>
    <tableColumn id="906" xr3:uid="{7E839BCD-0403-4FA1-A942-2DA7F7CD9FDA}" uniqueName="906" name="Column906" queryTableFieldId="906"/>
    <tableColumn id="907" xr3:uid="{28A621E5-CA7E-4B58-B39C-A5147A7144D3}" uniqueName="907" name="Column907" queryTableFieldId="907"/>
    <tableColumn id="908" xr3:uid="{1ADF74F9-57F1-4630-AF29-A28A38B5F02F}" uniqueName="908" name="Column908" queryTableFieldId="908"/>
    <tableColumn id="909" xr3:uid="{0156A66C-04CB-4224-9690-166ABB625442}" uniqueName="909" name="Column909" queryTableFieldId="909"/>
    <tableColumn id="910" xr3:uid="{BDA93DD4-8B97-4A22-95DC-BB2F9E51B3A6}" uniqueName="910" name="Column910" queryTableFieldId="910"/>
    <tableColumn id="911" xr3:uid="{66ED95DB-2CB6-4957-B63C-2E0BB7E7F9BA}" uniqueName="911" name="Column911" queryTableFieldId="911"/>
    <tableColumn id="912" xr3:uid="{6D25A68C-C5AB-41B9-9181-FB9B6664A669}" uniqueName="912" name="Column912" queryTableFieldId="912"/>
    <tableColumn id="913" xr3:uid="{89C8BCF0-0CDA-4909-AA9F-5208BD8137D4}" uniqueName="913" name="Column913" queryTableFieldId="913"/>
    <tableColumn id="914" xr3:uid="{3ACAEF0B-77DD-41AC-A979-25F996E1B2B8}" uniqueName="914" name="Column914" queryTableFieldId="914"/>
    <tableColumn id="915" xr3:uid="{8F36A08B-2E90-4DC4-B4E7-BD08C6DA15CB}" uniqueName="915" name="Column915" queryTableFieldId="915"/>
    <tableColumn id="916" xr3:uid="{6150EE2A-5116-465C-861A-C4FDCF40EA6E}" uniqueName="916" name="Column916" queryTableFieldId="916"/>
    <tableColumn id="917" xr3:uid="{01EA8597-9D81-4584-80E1-034D3C3C9DEE}" uniqueName="917" name="Column917" queryTableFieldId="917"/>
    <tableColumn id="918" xr3:uid="{A5E03AE8-9470-4A1C-8D60-85C2D088EF4F}" uniqueName="918" name="Column918" queryTableFieldId="918"/>
    <tableColumn id="919" xr3:uid="{9FA70AC4-64FC-4425-8406-B4AD3AE8A521}" uniqueName="919" name="Column919" queryTableFieldId="919"/>
    <tableColumn id="920" xr3:uid="{C07A0C65-395F-459A-8C1E-ACBADC297B9C}" uniqueName="920" name="Column920" queryTableFieldId="920"/>
    <tableColumn id="921" xr3:uid="{46FE683F-4938-42D0-9251-21D1D8756F26}" uniqueName="921" name="Column921" queryTableFieldId="921"/>
    <tableColumn id="922" xr3:uid="{8F78B913-36C5-4719-8AEA-66EB1A94727E}" uniqueName="922" name="Column922" queryTableFieldId="922"/>
    <tableColumn id="923" xr3:uid="{D4E1FB11-0FFB-46D0-9A4F-F2D8C701D67C}" uniqueName="923" name="Column923" queryTableFieldId="923"/>
    <tableColumn id="924" xr3:uid="{558D8265-D1DF-4EAC-A74E-310F00CDD4EA}" uniqueName="924" name="Column924" queryTableFieldId="924"/>
    <tableColumn id="925" xr3:uid="{7B5B82A8-57EA-4D02-950C-A4FF629C5EB4}" uniqueName="925" name="Column925" queryTableFieldId="925"/>
    <tableColumn id="926" xr3:uid="{723947F5-94BF-4C13-818F-6DFDABB1DA4E}" uniqueName="926" name="Column926" queryTableFieldId="926"/>
    <tableColumn id="927" xr3:uid="{3AB05B16-5247-4D5F-9B7E-3D9848592BEF}" uniqueName="927" name="Column927" queryTableFieldId="927"/>
    <tableColumn id="928" xr3:uid="{2B1F9BD8-E201-4255-8B3B-D86CE55D69B8}" uniqueName="928" name="Column928" queryTableFieldId="928"/>
    <tableColumn id="929" xr3:uid="{F91AF5AF-C7DF-4FFB-B269-030C2FC26FE5}" uniqueName="929" name="Column929" queryTableFieldId="929"/>
    <tableColumn id="930" xr3:uid="{252B922A-FD42-4278-A365-5308EDB185D6}" uniqueName="930" name="Column930" queryTableFieldId="930"/>
    <tableColumn id="931" xr3:uid="{64EA4AD2-CAC0-4E91-985F-CA27795D74B9}" uniqueName="931" name="Column931" queryTableFieldId="931"/>
    <tableColumn id="932" xr3:uid="{8BF20632-CE08-4A53-A978-D27E709B3B64}" uniqueName="932" name="Column932" queryTableFieldId="932"/>
    <tableColumn id="933" xr3:uid="{88103966-129A-4FF1-B6BC-EA1EB1A87D5D}" uniqueName="933" name="Column933" queryTableFieldId="933"/>
    <tableColumn id="934" xr3:uid="{D72B9F03-426C-4B1C-8BF2-523A8507CEBE}" uniqueName="934" name="Column934" queryTableFieldId="934"/>
    <tableColumn id="935" xr3:uid="{46C0E183-B054-49FC-9E37-A3A7D3DA01C6}" uniqueName="935" name="Column935" queryTableFieldId="935"/>
    <tableColumn id="936" xr3:uid="{35FB5CDE-1D94-436F-9886-5D06A0222513}" uniqueName="936" name="Column936" queryTableFieldId="936"/>
    <tableColumn id="937" xr3:uid="{41EC44A3-2F66-4CF0-BAF8-0E3E5107E1B0}" uniqueName="937" name="Column937" queryTableFieldId="937"/>
    <tableColumn id="938" xr3:uid="{68C0E997-9B07-411E-B912-73A6B0558D10}" uniqueName="938" name="Column938" queryTableFieldId="938"/>
    <tableColumn id="939" xr3:uid="{E892BA2D-20EA-453A-8AAE-D2D45033EB7B}" uniqueName="939" name="Column939" queryTableFieldId="939"/>
    <tableColumn id="940" xr3:uid="{26AB9246-39AB-4A85-9130-E7EAC79CF658}" uniqueName="940" name="Column940" queryTableFieldId="940"/>
    <tableColumn id="941" xr3:uid="{425E9F32-D64B-42C8-8156-E5DDCA8403F7}" uniqueName="941" name="Column941" queryTableFieldId="941"/>
    <tableColumn id="942" xr3:uid="{10144F24-3A62-4C43-B449-78FE6BBE98BB}" uniqueName="942" name="Column942" queryTableFieldId="942"/>
    <tableColumn id="943" xr3:uid="{6B3EE8D3-C853-4299-BF2D-B566EA26FCAA}" uniqueName="943" name="Column943" queryTableFieldId="943"/>
    <tableColumn id="944" xr3:uid="{29E48EF8-1A3C-4508-B879-5728BBCDF839}" uniqueName="944" name="Column944" queryTableFieldId="944"/>
    <tableColumn id="945" xr3:uid="{97851FF0-85A9-4989-99E4-5E54F26FEF15}" uniqueName="945" name="Column945" queryTableFieldId="945"/>
    <tableColumn id="946" xr3:uid="{B91EC854-B7E7-4BD4-B585-9F8D9A1AEE57}" uniqueName="946" name="Column946" queryTableFieldId="946"/>
    <tableColumn id="947" xr3:uid="{82179912-AAA9-4D95-9FAF-6AC531DAAD32}" uniqueName="947" name="Column947" queryTableFieldId="947"/>
    <tableColumn id="948" xr3:uid="{93DD2357-00DA-4705-B75D-46CEF36B5B96}" uniqueName="948" name="Column948" queryTableFieldId="948"/>
    <tableColumn id="949" xr3:uid="{C19E75BF-ADE4-4B5B-85C9-AB081E344119}" uniqueName="949" name="Column949" queryTableFieldId="949"/>
    <tableColumn id="950" xr3:uid="{72492CD4-3214-4057-8074-6F35CFAF3E7A}" uniqueName="950" name="Column950" queryTableFieldId="950"/>
    <tableColumn id="951" xr3:uid="{6F41360B-AC8E-4004-889A-CB13BCCA0CE3}" uniqueName="951" name="Column951" queryTableFieldId="951"/>
    <tableColumn id="952" xr3:uid="{80140687-EBBC-4754-861D-CB2E39E1BCC8}" uniqueName="952" name="Column952" queryTableFieldId="952"/>
    <tableColumn id="953" xr3:uid="{1C76108F-FC52-4517-8317-AB2E9188CE4A}" uniqueName="953" name="Column953" queryTableFieldId="953"/>
    <tableColumn id="954" xr3:uid="{5E4DF195-EBED-4CF6-A0C8-7FB63527A8DA}" uniqueName="954" name="Column954" queryTableFieldId="954"/>
    <tableColumn id="955" xr3:uid="{B4AFADCF-6A3F-4504-BE10-F471AFB34A7D}" uniqueName="955" name="Column955" queryTableFieldId="955"/>
    <tableColumn id="956" xr3:uid="{10278D6D-4C5F-4A1C-91FD-4ABCB529808C}" uniqueName="956" name="Column956" queryTableFieldId="956"/>
    <tableColumn id="957" xr3:uid="{81E57899-1504-473B-A81A-E15C067230A9}" uniqueName="957" name="Column957" queryTableFieldId="957"/>
    <tableColumn id="958" xr3:uid="{9BCB50C4-2002-463F-84C0-21405DE6B47F}" uniqueName="958" name="Column958" queryTableFieldId="958"/>
    <tableColumn id="959" xr3:uid="{91E074C4-3F2B-4F1C-A16B-68E37CD0E37C}" uniqueName="959" name="Column959" queryTableFieldId="959"/>
    <tableColumn id="960" xr3:uid="{91ECEEC0-A607-433E-A010-02C8973B2A3E}" uniqueName="960" name="Column960" queryTableFieldId="960"/>
    <tableColumn id="961" xr3:uid="{DE3A5B97-AF6D-4F36-AC7E-3BFF1BAB5982}" uniqueName="961" name="Column961" queryTableFieldId="961"/>
    <tableColumn id="962" xr3:uid="{46686FEE-2004-4E4A-B895-A60282B381CE}" uniqueName="962" name="Column962" queryTableFieldId="962"/>
    <tableColumn id="963" xr3:uid="{BDCF33F8-B571-4759-B370-056811AF92BA}" uniqueName="963" name="Column963" queryTableFieldId="963"/>
    <tableColumn id="964" xr3:uid="{0ECF7CAD-9C68-4D12-A4FD-DE4D3128CDE0}" uniqueName="964" name="Column964" queryTableFieldId="964"/>
    <tableColumn id="965" xr3:uid="{2F731CDC-D19B-4829-9C4A-BA194DC8CB92}" uniqueName="965" name="Column965" queryTableFieldId="965"/>
    <tableColumn id="966" xr3:uid="{ECB5B3FA-1494-4F4F-B71F-9666477A50CE}" uniqueName="966" name="Column966" queryTableFieldId="966"/>
    <tableColumn id="967" xr3:uid="{5F7B37ED-D390-48E4-8B24-BE323323362F}" uniqueName="967" name="Column967" queryTableFieldId="967"/>
    <tableColumn id="968" xr3:uid="{A5C31872-2081-4111-8A35-0AA923301067}" uniqueName="968" name="Column968" queryTableFieldId="968"/>
    <tableColumn id="969" xr3:uid="{D00331D4-6508-4862-AD38-1EA4AC9866F6}" uniqueName="969" name="Column969" queryTableFieldId="969"/>
    <tableColumn id="970" xr3:uid="{AFF82545-D246-42B2-804C-BA8E6ECE2534}" uniqueName="970" name="Column970" queryTableFieldId="970"/>
    <tableColumn id="971" xr3:uid="{0F7476B7-F454-43DA-A1B8-84FC87931E65}" uniqueName="971" name="Column971" queryTableFieldId="971"/>
    <tableColumn id="972" xr3:uid="{3CBEA533-C029-4C54-9471-1FEF5937D0C9}" uniqueName="972" name="Column972" queryTableFieldId="972"/>
    <tableColumn id="973" xr3:uid="{DFB0E856-DC0A-479B-9469-D89D37BBD5AD}" uniqueName="973" name="Column973" queryTableFieldId="973"/>
    <tableColumn id="974" xr3:uid="{3F344211-36F2-4C13-8775-4314283DFD8C}" uniqueName="974" name="Column974" queryTableFieldId="974"/>
    <tableColumn id="975" xr3:uid="{66F1611F-9165-4488-A85D-0688A7A5FB74}" uniqueName="975" name="Column975" queryTableFieldId="975"/>
    <tableColumn id="976" xr3:uid="{84B75431-DF1E-49E5-A659-8774BC3D33BF}" uniqueName="976" name="Column976" queryTableFieldId="976"/>
    <tableColumn id="977" xr3:uid="{BB9DEDC0-0E3B-4B45-8DF0-17B995CFBB1E}" uniqueName="977" name="Column977" queryTableFieldId="977"/>
    <tableColumn id="978" xr3:uid="{E6B7DE69-E40E-45B2-A17F-1C5F7FDDA8E8}" uniqueName="978" name="Column978" queryTableFieldId="978"/>
    <tableColumn id="979" xr3:uid="{342F8834-D03C-48BC-96C1-5E32A0967339}" uniqueName="979" name="Column979" queryTableFieldId="979"/>
    <tableColumn id="980" xr3:uid="{4F40FA38-AA5D-47EE-8685-85DE2BD968B0}" uniqueName="980" name="Column980" queryTableFieldId="980"/>
    <tableColumn id="981" xr3:uid="{C3BB2E6F-E4F1-44F8-B03D-B9071420436E}" uniqueName="981" name="Column981" queryTableFieldId="981"/>
    <tableColumn id="982" xr3:uid="{5069EEE1-2286-4814-8B16-8026B4EF9022}" uniqueName="982" name="Column982" queryTableFieldId="982"/>
    <tableColumn id="983" xr3:uid="{F158778C-7123-42CE-8C19-64F541AAE085}" uniqueName="983" name="Column983" queryTableFieldId="983"/>
    <tableColumn id="984" xr3:uid="{5CE3CA62-B647-4506-8757-0A400E1B4590}" uniqueName="984" name="Column984" queryTableFieldId="984"/>
    <tableColumn id="985" xr3:uid="{45E3DE29-8EA5-4C1C-92B9-C5121FCBCAF4}" uniqueName="985" name="Column985" queryTableFieldId="985"/>
    <tableColumn id="986" xr3:uid="{847B00D2-2B2E-427B-8036-4650041CD977}" uniqueName="986" name="Column986" queryTableFieldId="986"/>
    <tableColumn id="987" xr3:uid="{F943AFC0-D847-490D-83D4-66A584F9F48A}" uniqueName="987" name="Column987" queryTableFieldId="987"/>
    <tableColumn id="988" xr3:uid="{B7E8A81C-A0A9-4A36-9EDA-E7870AE32BF5}" uniqueName="988" name="Column988" queryTableFieldId="988"/>
    <tableColumn id="989" xr3:uid="{C2C78849-54BA-49FE-9E57-10D069FA8D9D}" uniqueName="989" name="Column989" queryTableFieldId="989"/>
    <tableColumn id="990" xr3:uid="{088F56ED-F905-40DC-AA7A-AF5734271C79}" uniqueName="990" name="Column990" queryTableFieldId="990"/>
    <tableColumn id="991" xr3:uid="{94261664-51FA-4371-89CE-33AE21003ED2}" uniqueName="991" name="Column991" queryTableFieldId="991"/>
    <tableColumn id="992" xr3:uid="{8460D939-4210-4378-8B9B-588A8DE5F2E3}" uniqueName="992" name="Column992" queryTableFieldId="992"/>
    <tableColumn id="993" xr3:uid="{87CE01B1-7037-489E-B258-6B0C20FFC091}" uniqueName="993" name="Column993" queryTableFieldId="993"/>
    <tableColumn id="994" xr3:uid="{892B36B7-7993-4744-9A59-5A33D6576E34}" uniqueName="994" name="Column994" queryTableFieldId="994"/>
    <tableColumn id="995" xr3:uid="{195D6115-9E66-4D84-91BB-D9EEC8A98893}" uniqueName="995" name="Column995" queryTableFieldId="995"/>
    <tableColumn id="996" xr3:uid="{B39D97E1-45CF-42E7-B3FA-30D4F4ADF2DB}" uniqueName="996" name="Column996" queryTableFieldId="996"/>
    <tableColumn id="997" xr3:uid="{7D5868FD-5B5D-4864-860F-6C93C9F2805D}" uniqueName="997" name="Column997" queryTableFieldId="997"/>
    <tableColumn id="998" xr3:uid="{614D9692-68A4-4087-8FBD-100C3B647347}" uniqueName="998" name="Column998" queryTableFieldId="998"/>
    <tableColumn id="999" xr3:uid="{AC20B9A4-CF21-4FD3-AB7A-91653E5938BC}" uniqueName="999" name="Column999" queryTableFieldId="999"/>
    <tableColumn id="1000" xr3:uid="{D55B16DA-65F6-4810-9CD5-FEAB0B2EE9E6}" uniqueName="1000" name="Column1000" queryTableFieldId="1000"/>
    <tableColumn id="1001" xr3:uid="{DD92E772-64C8-474D-A60E-0FFFEEF60A47}" uniqueName="1001" name="Column1001" queryTableFieldId="1001"/>
    <tableColumn id="1002" xr3:uid="{7A3AB6E5-2D6D-4413-B48E-56CBA496755F}" uniqueName="1002" name="Column1002" queryTableFieldId="1002"/>
    <tableColumn id="1003" xr3:uid="{7E5161AA-3763-4FD7-9C6B-D48839F58AF1}" uniqueName="1003" name="Column1003" queryTableFieldId="1003"/>
    <tableColumn id="1004" xr3:uid="{E6757F14-E9F5-4E4D-9EB2-89875B51B5DC}" uniqueName="1004" name="Column1004" queryTableFieldId="1004"/>
    <tableColumn id="1005" xr3:uid="{6429A69B-9362-491F-8F42-0B1773551E27}" uniqueName="1005" name="Column1005" queryTableFieldId="1005"/>
    <tableColumn id="1006" xr3:uid="{D3A71DCE-2ED0-4FE6-9735-C2869DA12964}" uniqueName="1006" name="Column1006" queryTableFieldId="1006"/>
    <tableColumn id="1007" xr3:uid="{DA65233A-42E7-4AFB-AB33-678BFFDDD75B}" uniqueName="1007" name="Column1007" queryTableFieldId="1007"/>
    <tableColumn id="1008" xr3:uid="{08F522FE-84F0-4AC2-BCE6-3856F5F13043}" uniqueName="1008" name="Column1008" queryTableFieldId="1008"/>
    <tableColumn id="1009" xr3:uid="{0CACEDE0-129A-466F-BE07-A196814E678B}" uniqueName="1009" name="Column1009" queryTableFieldId="1009"/>
    <tableColumn id="1010" xr3:uid="{39D3F82C-9F82-451F-8B14-FCADB42FA701}" uniqueName="1010" name="Column1010" queryTableFieldId="1010"/>
    <tableColumn id="1011" xr3:uid="{F8DFD736-EE7C-4B4A-8A0E-0218363A083B}" uniqueName="1011" name="Column1011" queryTableFieldId="1011"/>
    <tableColumn id="1012" xr3:uid="{686DE18C-2CCF-4F31-9230-0229A4587549}" uniqueName="1012" name="Column1012" queryTableFieldId="1012"/>
    <tableColumn id="1013" xr3:uid="{59AC9B9A-2B44-4AB5-BA00-E68913CE4833}" uniqueName="1013" name="Column1013" queryTableFieldId="1013"/>
    <tableColumn id="1014" xr3:uid="{7D3625C3-FC19-40B2-8654-093C9191ABF0}" uniqueName="1014" name="Column1014" queryTableFieldId="1014"/>
    <tableColumn id="1015" xr3:uid="{7E83C760-DB20-4DFB-9942-1348B2AA018F}" uniqueName="1015" name="Column1015" queryTableFieldId="1015"/>
    <tableColumn id="1016" xr3:uid="{88343DF1-A466-4A42-9920-5863D397BDC6}" uniqueName="1016" name="Column1016" queryTableFieldId="1016"/>
    <tableColumn id="1017" xr3:uid="{85E591F0-2B51-4E19-834D-67E72817BFDD}" uniqueName="1017" name="Column1017" queryTableFieldId="1017"/>
    <tableColumn id="1018" xr3:uid="{578D86EA-307D-4A35-B533-F10AFC4D0EFF}" uniqueName="1018" name="Column1018" queryTableFieldId="1018"/>
    <tableColumn id="1019" xr3:uid="{DFD483B2-284D-4DC1-A4E5-A1D1BAE833C6}" uniqueName="1019" name="Column1019" queryTableFieldId="1019"/>
    <tableColumn id="1020" xr3:uid="{69DE3C40-C1CF-4102-80FD-35CFF82229C5}" uniqueName="1020" name="Column1020" queryTableFieldId="1020"/>
    <tableColumn id="1021" xr3:uid="{A208BA89-81F0-419F-A228-EA5621A2CBBB}" uniqueName="1021" name="Column1021" queryTableFieldId="1021"/>
    <tableColumn id="1022" xr3:uid="{BDFAE1F7-6F32-4A33-8D3F-0969F33B31AC}" uniqueName="1022" name="Column1022" queryTableFieldId="1022"/>
    <tableColumn id="1023" xr3:uid="{2605BCCD-E3FD-4D13-938A-6DA3B217DD7E}" uniqueName="1023" name="Column1023" queryTableFieldId="1023"/>
    <tableColumn id="1024" xr3:uid="{B3CD4736-E5D1-461B-889E-E5DC871B2CCB}" uniqueName="1024" name="Column1024" queryTableFieldId="1024"/>
    <tableColumn id="1025" xr3:uid="{F620761F-E9D1-416F-83D6-4F24D249BA8A}" uniqueName="1025" name="Column1025" queryTableFieldId="1025"/>
    <tableColumn id="1026" xr3:uid="{FBFBFA94-2496-4F2B-AA8E-88D2B5C6AF2B}" uniqueName="1026" name="Column1026" queryTableFieldId="1026"/>
    <tableColumn id="1027" xr3:uid="{D42717FD-6545-4A2F-BF6E-1E4B5B86CCF7}" uniqueName="1027" name="Column1027" queryTableFieldId="1027"/>
    <tableColumn id="1028" xr3:uid="{A45FB668-F72E-4BA9-B379-36C08E248B2F}" uniqueName="1028" name="Column1028" queryTableFieldId="1028"/>
    <tableColumn id="1029" xr3:uid="{F538E8BF-4FFF-4248-A2D8-E9F777D7F09A}" uniqueName="1029" name="Column1029" queryTableFieldId="1029"/>
    <tableColumn id="1030" xr3:uid="{7767D69C-25CE-4475-B982-B0F029004E9C}" uniqueName="1030" name="Column1030" queryTableFieldId="1030"/>
    <tableColumn id="1031" xr3:uid="{3698A8C6-A288-4A14-941A-1A7D242D3B63}" uniqueName="1031" name="Column1031" queryTableFieldId="1031"/>
    <tableColumn id="1032" xr3:uid="{B18B6DCE-C253-4B49-90C8-9B4B58820131}" uniqueName="1032" name="Column1032" queryTableFieldId="1032"/>
    <tableColumn id="1033" xr3:uid="{EA3EC48D-DCEB-4665-B106-7D0F430C7DDC}" uniqueName="1033" name="Column1033" queryTableFieldId="1033"/>
    <tableColumn id="1034" xr3:uid="{ECF53E75-0F31-476D-90DA-BC5D22AFDFA7}" uniqueName="1034" name="Column1034" queryTableFieldId="1034"/>
    <tableColumn id="1035" xr3:uid="{62354FC7-280E-4127-B579-A002F9B5627B}" uniqueName="1035" name="Column1035" queryTableFieldId="1035"/>
    <tableColumn id="1036" xr3:uid="{CBAF2853-0E9D-4D93-B293-1EE71EB46981}" uniqueName="1036" name="Column1036" queryTableFieldId="1036"/>
    <tableColumn id="1037" xr3:uid="{2A207B8E-0B9E-41C9-8A1B-EF88B7B82E78}" uniqueName="1037" name="Column1037" queryTableFieldId="1037"/>
    <tableColumn id="1038" xr3:uid="{E48C2C5D-64FC-4BEA-9737-BEE3DA118BE0}" uniqueName="1038" name="Column1038" queryTableFieldId="1038"/>
    <tableColumn id="1039" xr3:uid="{D827A186-4A2C-4E26-9522-9C03509D7582}" uniqueName="1039" name="Column1039" queryTableFieldId="1039"/>
    <tableColumn id="1040" xr3:uid="{BC4C30D8-850E-4FF5-B03C-F453B7782F95}" uniqueName="1040" name="Column1040" queryTableFieldId="1040"/>
    <tableColumn id="1041" xr3:uid="{04FFB82D-DE19-49BD-91EB-DA239A7FC6BA}" uniqueName="1041" name="Column1041" queryTableFieldId="1041"/>
    <tableColumn id="1042" xr3:uid="{6FBC5580-9DF1-48FE-9D66-FF10F8892EC4}" uniqueName="1042" name="Column1042" queryTableFieldId="1042"/>
    <tableColumn id="1043" xr3:uid="{3E297220-5A49-402C-909F-2E43FCDB39CB}" uniqueName="1043" name="Column1043" queryTableFieldId="1043"/>
    <tableColumn id="1044" xr3:uid="{9A8C6B3A-6C78-4618-977B-BA3DCB0C758D}" uniqueName="1044" name="Column1044" queryTableFieldId="1044"/>
    <tableColumn id="1045" xr3:uid="{5CE227B1-EE64-4A43-8F93-F13669E54D46}" uniqueName="1045" name="Column1045" queryTableFieldId="1045"/>
    <tableColumn id="1046" xr3:uid="{A898D621-A50A-41BA-A7B8-5E1FD52323BB}" uniqueName="1046" name="Column1046" queryTableFieldId="1046"/>
    <tableColumn id="1047" xr3:uid="{9BAF706E-EB9E-406C-AE26-87AAF23E448A}" uniqueName="1047" name="Column1047" queryTableFieldId="1047"/>
    <tableColumn id="1048" xr3:uid="{D4E5FDB0-2308-43A9-BAAC-2632923C9592}" uniqueName="1048" name="Column1048" queryTableFieldId="1048"/>
    <tableColumn id="1049" xr3:uid="{685546C1-DC73-4D02-860D-3FCAB1231FE3}" uniqueName="1049" name="Column1049" queryTableFieldId="1049"/>
    <tableColumn id="1050" xr3:uid="{02541018-414C-4BD4-81E2-4180556D5E8B}" uniqueName="1050" name="Column1050" queryTableFieldId="1050"/>
    <tableColumn id="1051" xr3:uid="{6D50DC35-2AB1-4311-BD3D-656EE28915DD}" uniqueName="1051" name="Column1051" queryTableFieldId="1051"/>
    <tableColumn id="1052" xr3:uid="{2FCCD344-61D1-4D45-8832-053313AFBC83}" uniqueName="1052" name="Column1052" queryTableFieldId="1052"/>
    <tableColumn id="1053" xr3:uid="{4EE3A623-F567-4BBA-B95F-FBBF0F59FBBB}" uniqueName="1053" name="Column1053" queryTableFieldId="1053"/>
    <tableColumn id="1054" xr3:uid="{47637D19-26A2-4A38-BA0A-1CB42C02DA1C}" uniqueName="1054" name="Column1054" queryTableFieldId="1054"/>
    <tableColumn id="1055" xr3:uid="{E01AB7FE-7F8D-4684-9197-C13F70DDF4BF}" uniqueName="1055" name="Column1055" queryTableFieldId="1055"/>
    <tableColumn id="1056" xr3:uid="{32529DF9-BBF8-40E8-8CA2-E48B69537657}" uniqueName="1056" name="Column1056" queryTableFieldId="1056"/>
    <tableColumn id="1057" xr3:uid="{941F4FAA-0094-4E37-882A-D10A52D5C169}" uniqueName="1057" name="Column1057" queryTableFieldId="1057"/>
    <tableColumn id="1058" xr3:uid="{333323BC-CF6B-4920-8132-3ED843A0DAF7}" uniqueName="1058" name="Column1058" queryTableFieldId="1058"/>
    <tableColumn id="1059" xr3:uid="{E5DD1560-B3A8-4772-8E91-0B9697E3480D}" uniqueName="1059" name="Column1059" queryTableFieldId="1059"/>
    <tableColumn id="1060" xr3:uid="{91CFC4C3-DBAB-44B0-BBB4-0D3BAE187781}" uniqueName="1060" name="Column1060" queryTableFieldId="1060"/>
    <tableColumn id="1061" xr3:uid="{DBE7AADF-C725-4ACE-A7F9-A17DB3B87930}" uniqueName="1061" name="Column1061" queryTableFieldId="1061"/>
    <tableColumn id="1062" xr3:uid="{8E3BCE3F-8797-4F4A-AB2F-AFA2B21C6004}" uniqueName="1062" name="Column1062" queryTableFieldId="1062"/>
    <tableColumn id="1063" xr3:uid="{9DBB6A1D-4104-4A7D-A99D-8C92F19A3022}" uniqueName="1063" name="Column1063" queryTableFieldId="1063"/>
    <tableColumn id="1064" xr3:uid="{E33F0BD4-52E9-493A-A713-AD20CFAE1F2B}" uniqueName="1064" name="Column1064" queryTableFieldId="1064"/>
    <tableColumn id="1065" xr3:uid="{E34BD53D-5475-43B4-B61A-C0491658437F}" uniqueName="1065" name="Column1065" queryTableFieldId="1065"/>
    <tableColumn id="1066" xr3:uid="{51DFEDAE-A834-4739-BCFF-4A43DE7B8A67}" uniqueName="1066" name="Column1066" queryTableFieldId="1066"/>
    <tableColumn id="1067" xr3:uid="{34945003-7AD5-48CD-A224-560D1EBDB9C2}" uniqueName="1067" name="Column1067" queryTableFieldId="1067"/>
    <tableColumn id="1068" xr3:uid="{86F67995-6B0B-44D3-9C58-22D2307E9DCD}" uniqueName="1068" name="Column1068" queryTableFieldId="1068"/>
    <tableColumn id="1069" xr3:uid="{FFD4F399-E941-4F3C-A13B-0B23845E8FF4}" uniqueName="1069" name="Column1069" queryTableFieldId="1069"/>
    <tableColumn id="1070" xr3:uid="{D2DC012B-3DE5-4DD0-99C5-C586511A6950}" uniqueName="1070" name="Column1070" queryTableFieldId="1070"/>
    <tableColumn id="1071" xr3:uid="{68BCC590-255E-4BBF-B3E0-1C34C217EECC}" uniqueName="1071" name="Column1071" queryTableFieldId="1071"/>
    <tableColumn id="1072" xr3:uid="{BDB7AC7B-34A2-4B64-9EF6-93D9481C3F81}" uniqueName="1072" name="Column1072" queryTableFieldId="1072"/>
    <tableColumn id="1073" xr3:uid="{61B4B776-EADB-4A09-80B8-EEFFF178797D}" uniqueName="1073" name="Column1073" queryTableFieldId="1073"/>
    <tableColumn id="1074" xr3:uid="{496F7CEA-4727-4E0B-A034-87EA48DA28CB}" uniqueName="1074" name="Column1074" queryTableFieldId="1074"/>
    <tableColumn id="1075" xr3:uid="{8B39F9DC-89EC-4553-B6A1-96B2C17FE2C7}" uniqueName="1075" name="Column1075" queryTableFieldId="1075"/>
    <tableColumn id="1076" xr3:uid="{85078717-5188-4622-9A16-1A896898B987}" uniqueName="1076" name="Column1076" queryTableFieldId="1076"/>
    <tableColumn id="1077" xr3:uid="{6EDA248F-D3D6-4B8B-9FDC-D8CD6E8EB7D3}" uniqueName="1077" name="Column1077" queryTableFieldId="1077"/>
    <tableColumn id="1078" xr3:uid="{EEDB773D-DDEE-476B-AF71-52F422964005}" uniqueName="1078" name="Column1078" queryTableFieldId="1078"/>
    <tableColumn id="1079" xr3:uid="{858AA604-688E-4228-A58E-B45EBD56FC9E}" uniqueName="1079" name="Column1079" queryTableFieldId="1079"/>
    <tableColumn id="1080" xr3:uid="{6664BB5F-03F6-4D8E-8C11-A01AE4294D95}" uniqueName="1080" name="Column1080" queryTableFieldId="1080"/>
    <tableColumn id="1081" xr3:uid="{7058BBB4-AA5A-4F99-B59D-295D4EA727B4}" uniqueName="1081" name="Column1081" queryTableFieldId="1081"/>
    <tableColumn id="1082" xr3:uid="{A25732DB-CDDB-4A9F-9767-A519D6A3BA62}" uniqueName="1082" name="Column1082" queryTableFieldId="1082"/>
    <tableColumn id="1083" xr3:uid="{CB1AD8A8-8256-4CB8-B2CF-FC45D7FFB011}" uniqueName="1083" name="Column1083" queryTableFieldId="1083"/>
    <tableColumn id="1084" xr3:uid="{9CF0664D-94C1-4D43-8AFF-E8FA14E9451E}" uniqueName="1084" name="Column1084" queryTableFieldId="1084"/>
    <tableColumn id="1085" xr3:uid="{056F402B-4B30-4877-9287-65EAF823B7FD}" uniqueName="1085" name="Column1085" queryTableFieldId="1085"/>
    <tableColumn id="1086" xr3:uid="{DC269DE7-CB57-47A2-A4A1-685C95F97A11}" uniqueName="1086" name="Column1086" queryTableFieldId="1086"/>
    <tableColumn id="1087" xr3:uid="{45727B06-DA04-48EE-9AA4-C8C837D1242A}" uniqueName="1087" name="Column1087" queryTableFieldId="1087"/>
    <tableColumn id="1088" xr3:uid="{7F41447B-3D5F-4631-AE97-BFBFA81333B1}" uniqueName="1088" name="Column1088" queryTableFieldId="1088"/>
    <tableColumn id="1089" xr3:uid="{70102F27-B8CF-4814-B198-F1B21E3EC889}" uniqueName="1089" name="Column1089" queryTableFieldId="1089"/>
    <tableColumn id="1090" xr3:uid="{AB9418E7-58B4-41F7-B806-9E2453F71233}" uniqueName="1090" name="Column1090" queryTableFieldId="1090"/>
    <tableColumn id="1091" xr3:uid="{5CCD3529-B53E-4949-8125-248EB64218E7}" uniqueName="1091" name="Column1091" queryTableFieldId="1091"/>
    <tableColumn id="1092" xr3:uid="{E9934E97-8C23-4E72-B266-E437C7DF41E8}" uniqueName="1092" name="Column1092" queryTableFieldId="1092"/>
    <tableColumn id="1093" xr3:uid="{FF6ACBDC-6A87-4563-9EEA-6B2E2222F6EA}" uniqueName="1093" name="Column1093" queryTableFieldId="1093"/>
    <tableColumn id="1094" xr3:uid="{56EB62F7-363F-4D3A-B272-E32D1E477BA6}" uniqueName="1094" name="Column1094" queryTableFieldId="1094"/>
    <tableColumn id="1095" xr3:uid="{97965CFF-596E-454C-9904-DE6DE6AE6C5B}" uniqueName="1095" name="Column1095" queryTableFieldId="1095"/>
    <tableColumn id="1096" xr3:uid="{CBC6BC68-1F85-4B8C-A9C5-A8AFC2B7DBF2}" uniqueName="1096" name="Column1096" queryTableFieldId="1096"/>
    <tableColumn id="1097" xr3:uid="{ECC8989D-3DE0-4B2C-AAAB-F33DDAF0349B}" uniqueName="1097" name="Column1097" queryTableFieldId="1097"/>
    <tableColumn id="1098" xr3:uid="{993767DE-0373-48F4-B5AA-B781DC0121A6}" uniqueName="1098" name="Column1098" queryTableFieldId="1098"/>
    <tableColumn id="1099" xr3:uid="{923DB508-5AF7-4CA3-9EDD-4BA5F1E2DE4B}" uniqueName="1099" name="Column1099" queryTableFieldId="1099"/>
    <tableColumn id="1100" xr3:uid="{433D6E3A-A616-479D-855B-ED09F728923C}" uniqueName="1100" name="Column1100" queryTableFieldId="1100"/>
    <tableColumn id="1101" xr3:uid="{B70B4154-4619-4C1A-A59A-20116B6FD734}" uniqueName="1101" name="Column1101" queryTableFieldId="1101"/>
    <tableColumn id="1102" xr3:uid="{A705652E-32BE-4392-AD37-14E982659D2B}" uniqueName="1102" name="Column1102" queryTableFieldId="1102"/>
    <tableColumn id="1103" xr3:uid="{05919190-444A-4A0C-A119-BA08644C514D}" uniqueName="1103" name="Column1103" queryTableFieldId="1103"/>
    <tableColumn id="1104" xr3:uid="{CD7AE390-EF69-4C16-BCD8-6C4236594B57}" uniqueName="1104" name="Column1104" queryTableFieldId="1104"/>
    <tableColumn id="1105" xr3:uid="{C9BAC6CC-BC91-4439-8D81-908411F5C73A}" uniqueName="1105" name="Column1105" queryTableFieldId="1105"/>
    <tableColumn id="1106" xr3:uid="{91222A1E-6423-4A27-8BF4-D8383651F355}" uniqueName="1106" name="Column1106" queryTableFieldId="1106"/>
    <tableColumn id="1107" xr3:uid="{1AD7A407-9786-4402-AB0E-A804F79D0627}" uniqueName="1107" name="Column1107" queryTableFieldId="1107"/>
    <tableColumn id="1108" xr3:uid="{3B5ED4C5-C596-40BD-8952-B88D46293976}" uniqueName="1108" name="Column1108" queryTableFieldId="1108"/>
    <tableColumn id="1109" xr3:uid="{69D32F74-448C-436F-BFD7-FDC5F71150E1}" uniqueName="1109" name="Column1109" queryTableFieldId="1109"/>
    <tableColumn id="1110" xr3:uid="{AF8539EC-FDAD-4841-804B-B2D5AA7D7968}" uniqueName="1110" name="Column1110" queryTableFieldId="1110"/>
    <tableColumn id="1111" xr3:uid="{BCDFA0EB-E7F0-44DF-A74E-9EFE9088FA34}" uniqueName="1111" name="Column1111" queryTableFieldId="1111"/>
    <tableColumn id="1112" xr3:uid="{5A70BD3F-8926-4D18-BD63-F3AA537B2BFF}" uniqueName="1112" name="Column1112" queryTableFieldId="1112"/>
    <tableColumn id="1113" xr3:uid="{0558DECE-55F5-469D-AF8C-6DEAFAD635F5}" uniqueName="1113" name="Column1113" queryTableFieldId="1113"/>
    <tableColumn id="1114" xr3:uid="{D2AEA1EE-4009-42F8-AF23-88A5A23AECED}" uniqueName="1114" name="Column1114" queryTableFieldId="1114"/>
    <tableColumn id="1115" xr3:uid="{15D0A329-3113-4A3E-AF3C-2A9E3CA2D044}" uniqueName="1115" name="Column1115" queryTableFieldId="1115"/>
    <tableColumn id="1116" xr3:uid="{39C9439F-21C9-4F8D-986A-876C08609B63}" uniqueName="1116" name="Column1116" queryTableFieldId="1116"/>
    <tableColumn id="1117" xr3:uid="{52E8E7CE-4474-4835-B208-A3320B702273}" uniqueName="1117" name="Column1117" queryTableFieldId="1117"/>
    <tableColumn id="1118" xr3:uid="{75508F34-225C-4BAE-B91A-AFCF07B3B0A3}" uniqueName="1118" name="Column1118" queryTableFieldId="1118"/>
    <tableColumn id="1119" xr3:uid="{9662A12F-3FF3-4156-8D1E-36F808262212}" uniqueName="1119" name="Column1119" queryTableFieldId="1119"/>
    <tableColumn id="1120" xr3:uid="{76929E16-5965-474C-9988-10A651E9C855}" uniqueName="1120" name="Column1120" queryTableFieldId="1120"/>
    <tableColumn id="1121" xr3:uid="{60457CCF-B737-4075-87B3-6410CADDCBA4}" uniqueName="1121" name="Column1121" queryTableFieldId="1121"/>
    <tableColumn id="1122" xr3:uid="{516E83A6-36A2-4A3F-A831-13BD49E003A4}" uniqueName="1122" name="Column1122" queryTableFieldId="1122"/>
    <tableColumn id="1123" xr3:uid="{23CA6B58-441E-4D17-925F-03533A66AF58}" uniqueName="1123" name="Column1123" queryTableFieldId="1123"/>
    <tableColumn id="1124" xr3:uid="{5BE35398-945F-41B1-BC99-83643CFBB98E}" uniqueName="1124" name="Column1124" queryTableFieldId="1124"/>
    <tableColumn id="1125" xr3:uid="{44BA9430-1A6A-462C-B373-C544AB535A3A}" uniqueName="1125" name="Column1125" queryTableFieldId="1125"/>
    <tableColumn id="1126" xr3:uid="{D859CBE9-C4D6-460F-8DC9-4D5DC1F1D287}" uniqueName="1126" name="Column1126" queryTableFieldId="1126"/>
    <tableColumn id="1127" xr3:uid="{1F48C6F2-9CFE-48DC-B328-C19AD6043791}" uniqueName="1127" name="Column1127" queryTableFieldId="1127"/>
    <tableColumn id="1128" xr3:uid="{E535D4D5-B140-4577-A987-E00403DAF6B0}" uniqueName="1128" name="Column1128" queryTableFieldId="1128"/>
    <tableColumn id="1129" xr3:uid="{B67E3DD8-0512-46BF-B04C-8C8DD2D42226}" uniqueName="1129" name="Column1129" queryTableFieldId="1129"/>
    <tableColumn id="1130" xr3:uid="{2616741D-5FD3-4906-815B-146F8653B365}" uniqueName="1130" name="Column1130" queryTableFieldId="1130"/>
    <tableColumn id="1131" xr3:uid="{175BE074-4ED1-4238-B1CF-58E6FF1F42E8}" uniqueName="1131" name="Column1131" queryTableFieldId="1131"/>
    <tableColumn id="1132" xr3:uid="{822C0991-7983-4AE9-B426-367834F628CA}" uniqueName="1132" name="Column1132" queryTableFieldId="1132"/>
    <tableColumn id="1133" xr3:uid="{BBF2E944-FF69-414C-97EF-64DE950A0E93}" uniqueName="1133" name="Column1133" queryTableFieldId="1133"/>
    <tableColumn id="1134" xr3:uid="{4E6391D5-BB99-44C3-8AD8-1E4BD8D3B508}" uniqueName="1134" name="Column1134" queryTableFieldId="1134"/>
    <tableColumn id="1135" xr3:uid="{38586282-8106-4C4F-BFC7-81DFD7BFB4E6}" uniqueName="1135" name="Column1135" queryTableFieldId="1135"/>
    <tableColumn id="1136" xr3:uid="{E0C26053-CAE9-46E9-9998-868EADE58B3F}" uniqueName="1136" name="Column1136" queryTableFieldId="1136"/>
    <tableColumn id="1137" xr3:uid="{AEDFD2E9-3C0E-4C6B-A374-88C769D07596}" uniqueName="1137" name="Column1137" queryTableFieldId="1137"/>
    <tableColumn id="1138" xr3:uid="{52161681-ABE8-493D-B4AF-56260AA51DEA}" uniqueName="1138" name="Column1138" queryTableFieldId="1138"/>
    <tableColumn id="1139" xr3:uid="{8DA5C12A-B70C-44D8-8B78-2EB77A7A223A}" uniqueName="1139" name="Column1139" queryTableFieldId="1139"/>
    <tableColumn id="1140" xr3:uid="{9A0C6DA8-A9B6-407A-A1D8-D16BF2A8B446}" uniqueName="1140" name="Column1140" queryTableFieldId="1140"/>
    <tableColumn id="1141" xr3:uid="{3BE82A8A-8B24-4005-9547-F39F8D8E820A}" uniqueName="1141" name="Column1141" queryTableFieldId="1141"/>
    <tableColumn id="1142" xr3:uid="{3B906708-54F9-4E00-8AA6-9F717C6CA759}" uniqueName="1142" name="Column1142" queryTableFieldId="1142"/>
    <tableColumn id="1143" xr3:uid="{42818298-8AC4-44EB-8466-DC0B9A938EE6}" uniqueName="1143" name="Column1143" queryTableFieldId="1143"/>
    <tableColumn id="1144" xr3:uid="{C268FEA6-C91F-45E2-9362-CD288207F832}" uniqueName="1144" name="Column1144" queryTableFieldId="1144"/>
    <tableColumn id="1145" xr3:uid="{9C0B2176-4E72-4046-B071-0CB0E09DCA16}" uniqueName="1145" name="Column1145" queryTableFieldId="1145"/>
    <tableColumn id="1146" xr3:uid="{0FE894C0-4492-4B1E-8790-16C8C72ED824}" uniqueName="1146" name="Column1146" queryTableFieldId="1146"/>
    <tableColumn id="1147" xr3:uid="{777F8001-B3E5-4048-A482-ECAD02A07A4B}" uniqueName="1147" name="Column1147" queryTableFieldId="1147"/>
    <tableColumn id="1148" xr3:uid="{BD2A617B-D6F7-444E-ADBE-73E13DC6C0A9}" uniqueName="1148" name="Column1148" queryTableFieldId="1148"/>
    <tableColumn id="1149" xr3:uid="{8EA62414-FBCB-4A5A-8AFB-0FE28A3C7AA9}" uniqueName="1149" name="Column1149" queryTableFieldId="1149"/>
    <tableColumn id="1150" xr3:uid="{70D26929-AD6F-4445-A299-4600AC37DCAE}" uniqueName="1150" name="Column1150" queryTableFieldId="1150"/>
    <tableColumn id="1151" xr3:uid="{5B422D08-C2CA-443D-8C91-C96CD736A659}" uniqueName="1151" name="Column1151" queryTableFieldId="1151"/>
    <tableColumn id="1152" xr3:uid="{3698DE14-61EC-47FD-B28E-8B9F1DABF548}" uniqueName="1152" name="Column1152" queryTableFieldId="1152"/>
    <tableColumn id="1153" xr3:uid="{2390CDC0-CEC8-4164-ADBC-21662E58E1E9}" uniqueName="1153" name="Column1153" queryTableFieldId="1153"/>
    <tableColumn id="1154" xr3:uid="{F6829CB7-9492-400B-BE82-7E70E6E16A0C}" uniqueName="1154" name="Column1154" queryTableFieldId="1154"/>
    <tableColumn id="1155" xr3:uid="{3838DF73-9F7B-48F0-B1C3-FDECFCF711A3}" uniqueName="1155" name="Column1155" queryTableFieldId="1155"/>
    <tableColumn id="1156" xr3:uid="{253A3477-AC8C-4407-9024-6021635079F8}" uniqueName="1156" name="Column1156" queryTableFieldId="1156"/>
    <tableColumn id="1157" xr3:uid="{88C2F1FF-49E2-4810-8C44-FC781A3F4141}" uniqueName="1157" name="Column1157" queryTableFieldId="1157"/>
    <tableColumn id="1158" xr3:uid="{121A1B07-0822-410C-8A00-5A9DB2823786}" uniqueName="1158" name="Column1158" queryTableFieldId="1158"/>
    <tableColumn id="1159" xr3:uid="{DAC1FA0C-7816-487D-9E42-DF31128F7ADF}" uniqueName="1159" name="Column1159" queryTableFieldId="1159"/>
    <tableColumn id="1160" xr3:uid="{D16667E1-A739-4F37-B735-02BE2AFB9436}" uniqueName="1160" name="Column1160" queryTableFieldId="1160"/>
    <tableColumn id="1161" xr3:uid="{189E7E01-1054-4938-A70D-8E3F58FBC69B}" uniqueName="1161" name="Column1161" queryTableFieldId="1161"/>
    <tableColumn id="1162" xr3:uid="{737CD291-8B21-44F7-8E90-20C9A3D348C1}" uniqueName="1162" name="Column1162" queryTableFieldId="1162"/>
    <tableColumn id="1163" xr3:uid="{D4A1EE60-6032-4589-B0A2-74D889103A07}" uniqueName="1163" name="Column1163" queryTableFieldId="1163"/>
    <tableColumn id="1164" xr3:uid="{2A6CD790-556D-4EC3-AA21-3C84D190BBCB}" uniqueName="1164" name="Column1164" queryTableFieldId="1164"/>
    <tableColumn id="1165" xr3:uid="{5333A5A2-2668-4D3A-AD4E-8D689E3FF6DD}" uniqueName="1165" name="Column1165" queryTableFieldId="1165"/>
    <tableColumn id="1166" xr3:uid="{357B6F9B-E4BB-4B2E-8039-E44B30CEEFF6}" uniqueName="1166" name="Column1166" queryTableFieldId="1166"/>
    <tableColumn id="1167" xr3:uid="{3D609653-20D1-4670-8F76-B3D95CE6F44A}" uniqueName="1167" name="Column1167" queryTableFieldId="1167"/>
    <tableColumn id="1168" xr3:uid="{A4D4A39D-21D5-439F-B4DB-1062D5DABF63}" uniqueName="1168" name="Column1168" queryTableFieldId="1168"/>
    <tableColumn id="1169" xr3:uid="{AD458853-DF52-4527-B199-4C606604952D}" uniqueName="1169" name="Column1169" queryTableFieldId="1169"/>
    <tableColumn id="1170" xr3:uid="{3FF27754-FAAB-48BE-9709-47439C9724B1}" uniqueName="1170" name="Column1170" queryTableFieldId="1170"/>
    <tableColumn id="1171" xr3:uid="{590D9FD5-1B39-4639-A3B8-F7566EBC7570}" uniqueName="1171" name="Column1171" queryTableFieldId="1171"/>
    <tableColumn id="1172" xr3:uid="{8CE33C9B-EA88-4E0C-B166-35A61F02D318}" uniqueName="1172" name="Column1172" queryTableFieldId="1172"/>
    <tableColumn id="1173" xr3:uid="{5A735DFE-952F-41C2-B352-AFC8C6FB5CF7}" uniqueName="1173" name="Column1173" queryTableFieldId="1173"/>
    <tableColumn id="1174" xr3:uid="{8AB138F4-C6C2-48DB-987E-6D61C53EC351}" uniqueName="1174" name="Column1174" queryTableFieldId="1174"/>
    <tableColumn id="1175" xr3:uid="{E5B0B738-9BEC-48EB-9E63-DD31FBBAEC10}" uniqueName="1175" name="Column1175" queryTableFieldId="1175"/>
    <tableColumn id="1176" xr3:uid="{7CAE4BA4-38A6-4032-AF38-15DDFF69C08D}" uniqueName="1176" name="Column1176" queryTableFieldId="1176"/>
    <tableColumn id="1177" xr3:uid="{B6771BC9-E05F-4506-AD96-05D854A477D6}" uniqueName="1177" name="Column1177" queryTableFieldId="1177"/>
    <tableColumn id="1178" xr3:uid="{E9E8609A-C428-498A-BBF7-86261FED846D}" uniqueName="1178" name="Column1178" queryTableFieldId="1178"/>
    <tableColumn id="1179" xr3:uid="{BE98EA10-014D-4B05-A7A3-2952B50CC55F}" uniqueName="1179" name="Column1179" queryTableFieldId="1179"/>
    <tableColumn id="1180" xr3:uid="{F6C50871-CD51-4554-BA68-E29D6CF1F7F6}" uniqueName="1180" name="Column1180" queryTableFieldId="1180"/>
    <tableColumn id="1181" xr3:uid="{BFDCA6F4-DF68-4A87-8CDD-2ED43FE2D6F3}" uniqueName="1181" name="Column1181" queryTableFieldId="1181"/>
    <tableColumn id="1182" xr3:uid="{310B57AC-7534-49C2-AF22-18CCACA14082}" uniqueName="1182" name="Column1182" queryTableFieldId="1182"/>
    <tableColumn id="1183" xr3:uid="{35C75268-30D4-45D0-A080-AD5ADEAF5606}" uniqueName="1183" name="Column1183" queryTableFieldId="1183"/>
    <tableColumn id="1184" xr3:uid="{028FAE23-308C-4C8F-AEEC-C6F3C026EDA0}" uniqueName="1184" name="Column1184" queryTableFieldId="1184"/>
    <tableColumn id="1185" xr3:uid="{620D5DDE-641E-4D47-82D5-11F116F7E503}" uniqueName="1185" name="Column1185" queryTableFieldId="1185"/>
    <tableColumn id="1186" xr3:uid="{4E288E1B-CE3B-4D9C-BEDC-4947B3649817}" uniqueName="1186" name="Column1186" queryTableFieldId="1186"/>
    <tableColumn id="1187" xr3:uid="{D7F0265C-4C4F-4227-8EE7-40D522493AB3}" uniqueName="1187" name="Column1187" queryTableFieldId="1187"/>
    <tableColumn id="1188" xr3:uid="{C597566D-2499-41D2-91AB-1A4AEF76D1FC}" uniqueName="1188" name="Column1188" queryTableFieldId="1188"/>
    <tableColumn id="1189" xr3:uid="{71DF3E83-0E8F-431C-8CE1-AF494F16014D}" uniqueName="1189" name="Column1189" queryTableFieldId="1189"/>
    <tableColumn id="1190" xr3:uid="{9C7E77C6-E752-4C73-A8E9-6D9FB1046CC7}" uniqueName="1190" name="Column1190" queryTableFieldId="1190"/>
    <tableColumn id="1191" xr3:uid="{957187DE-C76F-4EE7-A2A8-4AFE68383431}" uniqueName="1191" name="Column1191" queryTableFieldId="1191"/>
    <tableColumn id="1192" xr3:uid="{C8E078BD-1713-4310-B23D-F055A98A4D94}" uniqueName="1192" name="Column1192" queryTableFieldId="1192"/>
    <tableColumn id="1193" xr3:uid="{72A3F0F2-5F00-49AF-988F-2DE6C9E4219B}" uniqueName="1193" name="Column1193" queryTableFieldId="1193"/>
    <tableColumn id="1194" xr3:uid="{23BA00F0-F56B-4206-B805-9C64A6B93734}" uniqueName="1194" name="Column1194" queryTableFieldId="1194"/>
    <tableColumn id="1195" xr3:uid="{C6D828FA-562D-449C-BA97-A19DD27D59AD}" uniqueName="1195" name="Column1195" queryTableFieldId="1195"/>
    <tableColumn id="1196" xr3:uid="{88BFB1F1-86FF-4008-A0B8-1B762A781FD5}" uniqueName="1196" name="Column1196" queryTableFieldId="1196"/>
    <tableColumn id="1197" xr3:uid="{BE4BCA4F-0CF2-4C34-B9E6-560A9AF068CE}" uniqueName="1197" name="Column1197" queryTableFieldId="1197"/>
    <tableColumn id="1198" xr3:uid="{DCBE6033-0AFD-4D84-9D2C-50255B4B32EA}" uniqueName="1198" name="Column1198" queryTableFieldId="1198"/>
    <tableColumn id="1199" xr3:uid="{5AFAEE24-EA33-40CB-8770-9EFB4967E7C9}" uniqueName="1199" name="Column1199" queryTableFieldId="1199"/>
    <tableColumn id="1200" xr3:uid="{0EE7F41F-C15E-4E78-8DF7-9C41B1D44BE5}" uniqueName="1200" name="Column1200" queryTableFieldId="1200"/>
    <tableColumn id="1201" xr3:uid="{DB9507A8-C19C-4177-AA52-DCD7D98A554E}" uniqueName="1201" name="Column1201" queryTableFieldId="1201"/>
    <tableColumn id="1202" xr3:uid="{3D7D8674-2670-4386-8B27-509BC9D054E0}" uniqueName="1202" name="Column1202" queryTableFieldId="1202"/>
    <tableColumn id="1203" xr3:uid="{06BFE925-C793-4C54-B393-EC7AF00353A3}" uniqueName="1203" name="Column1203" queryTableFieldId="1203"/>
    <tableColumn id="1204" xr3:uid="{8804043E-3564-42F3-BDA8-AE91FB365D73}" uniqueName="1204" name="Column1204" queryTableFieldId="1204"/>
    <tableColumn id="1205" xr3:uid="{17DF0E89-5608-4D80-90AE-7AC539A3E3C3}" uniqueName="1205" name="Column1205" queryTableFieldId="1205"/>
    <tableColumn id="1206" xr3:uid="{C91AF6EB-5BF1-4C13-880C-D9D3D4467B52}" uniqueName="1206" name="Column1206" queryTableFieldId="1206"/>
    <tableColumn id="1207" xr3:uid="{91EAD1EC-3D24-4E98-90FF-6B4D49146844}" uniqueName="1207" name="Column1207" queryTableFieldId="1207"/>
    <tableColumn id="1208" xr3:uid="{10A148D2-1D15-43E8-B241-0EE931580C10}" uniqueName="1208" name="Column1208" queryTableFieldId="1208"/>
    <tableColumn id="1209" xr3:uid="{FCC0543F-BD6B-4455-9D5B-16DA740F501C}" uniqueName="1209" name="Column1209" queryTableFieldId="1209"/>
    <tableColumn id="1210" xr3:uid="{D1A557E4-79F9-4E79-B060-ABBDE8A3839C}" uniqueName="1210" name="Column1210" queryTableFieldId="1210"/>
    <tableColumn id="1211" xr3:uid="{B0509645-DB2B-4ECA-B57A-4FB0588E7283}" uniqueName="1211" name="Column1211" queryTableFieldId="1211"/>
    <tableColumn id="1212" xr3:uid="{63BC779C-EB5D-4437-8508-F683C76188A4}" uniqueName="1212" name="Column1212" queryTableFieldId="1212"/>
    <tableColumn id="1213" xr3:uid="{29A42C4A-0AD0-4F7F-827A-89B39364CAB8}" uniqueName="1213" name="Column1213" queryTableFieldId="1213"/>
    <tableColumn id="1214" xr3:uid="{3BAAB02B-A06D-42B1-AACA-9E2016A9198E}" uniqueName="1214" name="Column1214" queryTableFieldId="1214"/>
    <tableColumn id="1215" xr3:uid="{9B96DDBC-3B8C-4D0D-8F95-B5DEA1326B99}" uniqueName="1215" name="Column1215" queryTableFieldId="1215"/>
    <tableColumn id="1216" xr3:uid="{5521235A-7B3E-4BDC-A79B-BBAD40FAD8CC}" uniqueName="1216" name="Column1216" queryTableFieldId="1216"/>
    <tableColumn id="1217" xr3:uid="{63BCF64A-8451-47E1-906C-6027E7899FFE}" uniqueName="1217" name="Column1217" queryTableFieldId="1217"/>
    <tableColumn id="1218" xr3:uid="{8A4B53B1-FAD3-44E0-9369-AFF715A22EF0}" uniqueName="1218" name="Column1218" queryTableFieldId="1218"/>
    <tableColumn id="1219" xr3:uid="{ACE2D184-FF0A-4590-9EEC-5422E75064BE}" uniqueName="1219" name="Column1219" queryTableFieldId="1219"/>
    <tableColumn id="1220" xr3:uid="{DA702976-4878-4DBC-A6C8-15C9681BE524}" uniqueName="1220" name="Column1220" queryTableFieldId="1220"/>
    <tableColumn id="1221" xr3:uid="{9FBE50F6-696A-4155-B0AF-D3C5AB690890}" uniqueName="1221" name="Column1221" queryTableFieldId="1221"/>
    <tableColumn id="1222" xr3:uid="{FE6290D4-DD0B-40E0-B7F4-507FC0D58280}" uniqueName="1222" name="Column1222" queryTableFieldId="1222"/>
    <tableColumn id="1223" xr3:uid="{1BA14F15-A57F-4E6E-BE19-F715B7E09DDA}" uniqueName="1223" name="Column1223" queryTableFieldId="1223"/>
    <tableColumn id="1224" xr3:uid="{07E0FFFD-CB65-4C2B-BF35-544B2E0DB7AC}" uniqueName="1224" name="Column1224" queryTableFieldId="1224"/>
    <tableColumn id="1225" xr3:uid="{5EE1FF40-163F-415B-B1BB-44521002F74B}" uniqueName="1225" name="Column1225" queryTableFieldId="1225"/>
    <tableColumn id="1226" xr3:uid="{97848078-82FD-4D61-8286-0D101F3DBBC4}" uniqueName="1226" name="Column1226" queryTableFieldId="1226"/>
    <tableColumn id="1227" xr3:uid="{EDEA89C2-7AAB-4CF8-9681-3F452AC1C76E}" uniqueName="1227" name="Column1227" queryTableFieldId="1227"/>
    <tableColumn id="1228" xr3:uid="{C67E28C0-F593-4E0D-ABBE-84004427CA0A}" uniqueName="1228" name="Column1228" queryTableFieldId="1228"/>
    <tableColumn id="1229" xr3:uid="{0D951D6E-6492-4400-B02A-46D2EDBA2974}" uniqueName="1229" name="Column1229" queryTableFieldId="1229"/>
    <tableColumn id="1230" xr3:uid="{1A97633F-A821-41A1-A8CB-FD4946A2580A}" uniqueName="1230" name="Column1230" queryTableFieldId="1230"/>
    <tableColumn id="1231" xr3:uid="{AFEF2D79-9C60-4436-9D1E-A1432274B0EC}" uniqueName="1231" name="Column1231" queryTableFieldId="1231"/>
    <tableColumn id="1232" xr3:uid="{53C599BD-15A3-4413-AE27-CE950E769F42}" uniqueName="1232" name="Column1232" queryTableFieldId="1232"/>
    <tableColumn id="1233" xr3:uid="{A3CC34C5-9DBA-4454-8B3E-8BDEA9F099E9}" uniqueName="1233" name="Column1233" queryTableFieldId="1233"/>
    <tableColumn id="1234" xr3:uid="{D1808CA4-B806-43CC-9FE2-8A306D22FB46}" uniqueName="1234" name="Column1234" queryTableFieldId="1234"/>
    <tableColumn id="1235" xr3:uid="{FEFCCCFE-1049-4985-A3D6-A4194C11683B}" uniqueName="1235" name="Column1235" queryTableFieldId="1235"/>
    <tableColumn id="1236" xr3:uid="{14DCF4A0-E3CF-4759-B61B-421211D58396}" uniqueName="1236" name="Column1236" queryTableFieldId="1236"/>
    <tableColumn id="1237" xr3:uid="{7FDC3934-97C6-408E-A296-89ED62317D75}" uniqueName="1237" name="Column1237" queryTableFieldId="1237"/>
    <tableColumn id="1238" xr3:uid="{B95B2B7B-3F29-4781-ACDF-33E9C0C22E3F}" uniqueName="1238" name="Column1238" queryTableFieldId="1238"/>
    <tableColumn id="1239" xr3:uid="{8BA4E022-1A21-4E5F-B35A-264B8E79416F}" uniqueName="1239" name="Column1239" queryTableFieldId="1239"/>
    <tableColumn id="1240" xr3:uid="{4A58D9F9-25A2-442B-A686-B6B5CB68E7BD}" uniqueName="1240" name="Column1240" queryTableFieldId="1240"/>
    <tableColumn id="1241" xr3:uid="{50D13F9D-DE9B-4550-9D6A-0D367B0BC780}" uniqueName="1241" name="Column1241" queryTableFieldId="1241"/>
    <tableColumn id="1242" xr3:uid="{7CF149CD-96B8-4EA5-B2ED-158663339EAD}" uniqueName="1242" name="Column1242" queryTableFieldId="1242"/>
    <tableColumn id="1243" xr3:uid="{BC415916-0A63-4D8C-970F-00744FAD7DF6}" uniqueName="1243" name="Column1243" queryTableFieldId="1243"/>
    <tableColumn id="1244" xr3:uid="{35E6EE7E-65FD-4F5E-9C3B-EA8E1C9E0D70}" uniqueName="1244" name="Column1244" queryTableFieldId="1244"/>
    <tableColumn id="1245" xr3:uid="{296C209B-C8E8-4834-AC87-5B8E64973675}" uniqueName="1245" name="Column1245" queryTableFieldId="1245"/>
    <tableColumn id="1246" xr3:uid="{4534EE21-C1E1-4CE2-B26D-24D41B4327A7}" uniqueName="1246" name="Column1246" queryTableFieldId="1246"/>
    <tableColumn id="1247" xr3:uid="{8940983F-D297-4510-8040-D821DD544563}" uniqueName="1247" name="Column1247" queryTableFieldId="1247"/>
    <tableColumn id="1248" xr3:uid="{28D5B8F3-E826-4B18-B639-4E329A938D33}" uniqueName="1248" name="Column1248" queryTableFieldId="1248"/>
    <tableColumn id="1249" xr3:uid="{14D97A35-669E-4E7D-A5D2-505507065886}" uniqueName="1249" name="Column1249" queryTableFieldId="1249"/>
    <tableColumn id="1250" xr3:uid="{A06423E9-3B1E-4183-AFEC-A94D82E1D3BD}" uniqueName="1250" name="Column1250" queryTableFieldId="1250"/>
    <tableColumn id="1251" xr3:uid="{03B93617-092C-4DAA-BD57-9B1DB74CCB83}" uniqueName="1251" name="Column1251" queryTableFieldId="1251"/>
    <tableColumn id="1252" xr3:uid="{6F76BB2C-3A73-4114-90C8-BB5B0D42A064}" uniqueName="1252" name="Column1252" queryTableFieldId="1252"/>
    <tableColumn id="1253" xr3:uid="{7BC11E2A-C477-4299-914E-FBF4CB13FCCE}" uniqueName="1253" name="Column1253" queryTableFieldId="1253"/>
    <tableColumn id="1254" xr3:uid="{98546603-2EBD-40F7-A509-49B98B747FF9}" uniqueName="1254" name="Column1254" queryTableFieldId="1254"/>
    <tableColumn id="1255" xr3:uid="{AE24D436-DE4C-497D-BBD5-B1420B663B24}" uniqueName="1255" name="Column1255" queryTableFieldId="1255"/>
    <tableColumn id="1256" xr3:uid="{D365CB79-067A-44A7-933D-CB75B85B1251}" uniqueName="1256" name="Column1256" queryTableFieldId="1256"/>
    <tableColumn id="1257" xr3:uid="{FBBF8043-9B0C-4A66-8F31-6F510735BB30}" uniqueName="1257" name="Column1257" queryTableFieldId="1257"/>
    <tableColumn id="1258" xr3:uid="{4748E004-C222-4ED5-839B-361DF81DF4A3}" uniqueName="1258" name="Column1258" queryTableFieldId="1258"/>
    <tableColumn id="1259" xr3:uid="{45018A99-2F10-4885-AF85-308BDB8B8AFA}" uniqueName="1259" name="Column1259" queryTableFieldId="1259"/>
    <tableColumn id="1260" xr3:uid="{972121D2-9380-4E21-B3AF-4E97787ABA8C}" uniqueName="1260" name="Column1260" queryTableFieldId="1260"/>
    <tableColumn id="1261" xr3:uid="{7C811A78-6F90-4294-85D5-1D3024CAE99C}" uniqueName="1261" name="Column1261" queryTableFieldId="1261"/>
    <tableColumn id="1262" xr3:uid="{852E7F3E-6A37-41E0-8B45-F325D0F77F68}" uniqueName="1262" name="Column1262" queryTableFieldId="1262"/>
    <tableColumn id="1263" xr3:uid="{5FA124D8-D621-4E92-9960-559787A76594}" uniqueName="1263" name="Column1263" queryTableFieldId="1263"/>
    <tableColumn id="1264" xr3:uid="{792E0682-F542-4A17-AF06-B1CF2CDA400E}" uniqueName="1264" name="Column1264" queryTableFieldId="1264"/>
    <tableColumn id="1265" xr3:uid="{1155DC9B-A119-4A65-8CBC-E0437935D0DD}" uniqueName="1265" name="Column1265" queryTableFieldId="1265"/>
    <tableColumn id="1266" xr3:uid="{7685D1B1-FCDA-4BBD-84AF-D39222F397D9}" uniqueName="1266" name="Column1266" queryTableFieldId="1266"/>
    <tableColumn id="1267" xr3:uid="{806EB36F-7A57-4918-9BD4-052CD8714724}" uniqueName="1267" name="Column1267" queryTableFieldId="1267"/>
    <tableColumn id="1268" xr3:uid="{029EF0A6-E16B-4180-B90A-A0FF767C5FBA}" uniqueName="1268" name="Column1268" queryTableFieldId="1268"/>
    <tableColumn id="1269" xr3:uid="{7657933B-E335-4463-8BA1-402708370EBC}" uniqueName="1269" name="Column1269" queryTableFieldId="1269"/>
    <tableColumn id="1270" xr3:uid="{769A6214-AE0B-4306-834A-7E0FE916349A}" uniqueName="1270" name="Column1270" queryTableFieldId="1270"/>
    <tableColumn id="1271" xr3:uid="{837A60A6-AC8B-4F5F-8A6B-0C911613F763}" uniqueName="1271" name="Column1271" queryTableFieldId="1271"/>
    <tableColumn id="1272" xr3:uid="{4E99C618-C66C-4EDB-9D55-DD6D90F374B9}" uniqueName="1272" name="Column1272" queryTableFieldId="1272"/>
    <tableColumn id="1273" xr3:uid="{7C7442CF-6F1B-4B63-93A7-5BE4E21B737D}" uniqueName="1273" name="Column1273" queryTableFieldId="1273"/>
    <tableColumn id="1274" xr3:uid="{CDA16801-218E-4169-8936-97A8F62C80FA}" uniqueName="1274" name="Column1274" queryTableFieldId="1274"/>
    <tableColumn id="1275" xr3:uid="{AE93820B-CBE9-499E-8CE7-BF38CD616D3C}" uniqueName="1275" name="Column1275" queryTableFieldId="1275"/>
    <tableColumn id="1276" xr3:uid="{440B70E7-B35C-4D65-8BC0-9E8D5A4C1161}" uniqueName="1276" name="Column1276" queryTableFieldId="1276"/>
    <tableColumn id="1277" xr3:uid="{76BE5C97-3463-41C2-8106-D8CB7B5615C4}" uniqueName="1277" name="Column1277" queryTableFieldId="1277"/>
    <tableColumn id="1278" xr3:uid="{4869843D-C45E-49BB-890D-38B5567318D1}" uniqueName="1278" name="Column1278" queryTableFieldId="1278"/>
    <tableColumn id="1279" xr3:uid="{8E9893BC-70D5-4689-9071-26F4F924BF63}" uniqueName="1279" name="Column1279" queryTableFieldId="1279"/>
    <tableColumn id="1280" xr3:uid="{B1282C8A-3622-4D77-B1AC-3FF64F5370AD}" uniqueName="1280" name="Column1280" queryTableFieldId="1280"/>
    <tableColumn id="1281" xr3:uid="{57122903-BC91-481B-BF39-697BF838E94C}" uniqueName="1281" name="Column1281" queryTableFieldId="1281"/>
    <tableColumn id="1282" xr3:uid="{403878BD-DA53-4B16-A0D8-93B34EAD42E2}" uniqueName="1282" name="Column1282" queryTableFieldId="1282"/>
    <tableColumn id="1283" xr3:uid="{1AE5B75D-D5D7-4A62-B03B-EB2066E546EF}" uniqueName="1283" name="Column1283" queryTableFieldId="1283"/>
    <tableColumn id="1284" xr3:uid="{7ABCA051-AB39-4DA9-91A8-83BA0F7AF768}" uniqueName="1284" name="Column1284" queryTableFieldId="1284"/>
    <tableColumn id="1285" xr3:uid="{5C0CDDAB-71CD-479F-943C-8B02737897CC}" uniqueName="1285" name="Column1285" queryTableFieldId="1285"/>
    <tableColumn id="1286" xr3:uid="{175465D1-AA30-4B78-8F01-5883D3E2F84B}" uniqueName="1286" name="Column1286" queryTableFieldId="1286"/>
    <tableColumn id="1287" xr3:uid="{9D3ED8A2-8BEB-40AD-BCE5-AB3FE4065C9B}" uniqueName="1287" name="Column1287" queryTableFieldId="1287"/>
    <tableColumn id="1288" xr3:uid="{76C678D8-DE63-42FB-853F-CAADA4EB5A0F}" uniqueName="1288" name="Column1288" queryTableFieldId="1288"/>
    <tableColumn id="1289" xr3:uid="{54B50174-F4F2-42D6-BB02-A27606487A9B}" uniqueName="1289" name="Column1289" queryTableFieldId="1289"/>
    <tableColumn id="1290" xr3:uid="{5C7BFF0B-D21C-410F-AA33-AED208BFDB98}" uniqueName="1290" name="Column1290" queryTableFieldId="1290"/>
    <tableColumn id="1291" xr3:uid="{7B2B80A7-1DF2-4AB2-8CAF-9A362AA8E575}" uniqueName="1291" name="Column1291" queryTableFieldId="1291"/>
    <tableColumn id="1292" xr3:uid="{EE1B7FCB-2ACC-46AD-B5F3-118B5BCE4D6B}" uniqueName="1292" name="Column1292" queryTableFieldId="1292"/>
    <tableColumn id="1293" xr3:uid="{9C96C72A-3B2A-495E-ABB0-6BEFF399F054}" uniqueName="1293" name="Column1293" queryTableFieldId="1293"/>
    <tableColumn id="1294" xr3:uid="{A4BA8C72-1D94-422B-AE2B-06E9A33092C3}" uniqueName="1294" name="Column1294" queryTableFieldId="1294"/>
    <tableColumn id="1295" xr3:uid="{E8179990-F28A-419B-9BBB-51B14C991A2E}" uniqueName="1295" name="Column1295" queryTableFieldId="1295"/>
    <tableColumn id="1296" xr3:uid="{5EC679CA-E87C-4F97-947D-CF36ACBE247D}" uniqueName="1296" name="Column1296" queryTableFieldId="1296"/>
    <tableColumn id="1297" xr3:uid="{FEB41683-2810-4CEC-9E8E-DC1ABF380365}" uniqueName="1297" name="Column1297" queryTableFieldId="1297"/>
    <tableColumn id="1298" xr3:uid="{76AE584E-4B00-419D-90FA-7A315838424E}" uniqueName="1298" name="Column1298" queryTableFieldId="1298"/>
    <tableColumn id="1299" xr3:uid="{668908F9-B0F6-43CC-AAE7-0101979B0570}" uniqueName="1299" name="Column1299" queryTableFieldId="1299"/>
    <tableColumn id="1300" xr3:uid="{0253EAD6-172C-48E0-AC6F-F97170EAAF9A}" uniqueName="1300" name="Column1300" queryTableFieldId="1300"/>
    <tableColumn id="1301" xr3:uid="{B75D87A0-C883-4D8D-9BDC-9D892FD800D8}" uniqueName="1301" name="Column1301" queryTableFieldId="1301"/>
    <tableColumn id="1302" xr3:uid="{AC2CE66E-136A-4766-80DD-1BB5C8D99499}" uniqueName="1302" name="Column1302" queryTableFieldId="1302"/>
    <tableColumn id="1303" xr3:uid="{602D29C2-EDA8-4699-AAD8-6DFB6A0D1ABB}" uniqueName="1303" name="Column1303" queryTableFieldId="1303"/>
    <tableColumn id="1304" xr3:uid="{0A702A38-8C20-4AF7-BFD4-04F2E6E9A390}" uniqueName="1304" name="Column1304" queryTableFieldId="1304"/>
    <tableColumn id="1305" xr3:uid="{0AE29770-1ACA-4A44-8061-BFA5828CD551}" uniqueName="1305" name="Column1305" queryTableFieldId="1305"/>
    <tableColumn id="1306" xr3:uid="{43CAA9E1-A67B-45D2-B89F-A3CC7D0B77EB}" uniqueName="1306" name="Column1306" queryTableFieldId="1306"/>
    <tableColumn id="1307" xr3:uid="{9D546DCF-FDAE-4AF7-A4A9-251097B73A08}" uniqueName="1307" name="Column1307" queryTableFieldId="1307"/>
    <tableColumn id="1308" xr3:uid="{C466DF05-3662-45F7-80FC-042A3CE1E78F}" uniqueName="1308" name="Column1308" queryTableFieldId="1308"/>
    <tableColumn id="1309" xr3:uid="{14A90CF1-946D-43C2-B64F-D2A2DCA92887}" uniqueName="1309" name="Column1309" queryTableFieldId="1309"/>
    <tableColumn id="1310" xr3:uid="{64A19B3A-269A-4BFE-8279-C281B3130311}" uniqueName="1310" name="Column1310" queryTableFieldId="1310"/>
    <tableColumn id="1311" xr3:uid="{9C4410D8-BDDF-4E2C-9CFB-F3B7C321A8AF}" uniqueName="1311" name="Column1311" queryTableFieldId="1311"/>
    <tableColumn id="1312" xr3:uid="{5EDF7AB2-17F9-441D-8161-17EBD42C8B2E}" uniqueName="1312" name="Column1312" queryTableFieldId="1312"/>
    <tableColumn id="1313" xr3:uid="{1AB88B2F-699B-45B1-BAB9-44A156BA2632}" uniqueName="1313" name="Column1313" queryTableFieldId="1313"/>
    <tableColumn id="1314" xr3:uid="{0B2E82EE-E01F-4C31-AFD3-2D61700DEFC4}" uniqueName="1314" name="Column1314" queryTableFieldId="1314"/>
    <tableColumn id="1315" xr3:uid="{D9E203A5-858F-468F-86C0-55094520C6E7}" uniqueName="1315" name="Column1315" queryTableFieldId="1315"/>
    <tableColumn id="1316" xr3:uid="{238A1DFD-127A-48E7-B2A6-488C81D823F0}" uniqueName="1316" name="Column1316" queryTableFieldId="1316"/>
    <tableColumn id="1317" xr3:uid="{322962C1-36F0-46D4-B484-C25ED1592D64}" uniqueName="1317" name="Column1317" queryTableFieldId="1317"/>
    <tableColumn id="1318" xr3:uid="{A172E895-5757-47EC-94C9-5FA9D48432EF}" uniqueName="1318" name="Column1318" queryTableFieldId="1318"/>
    <tableColumn id="1319" xr3:uid="{A3FB68CB-45CA-4939-9E89-48539A431C83}" uniqueName="1319" name="Column1319" queryTableFieldId="1319"/>
    <tableColumn id="1320" xr3:uid="{5933CF0F-A617-4491-90F9-529F91FB2F8F}" uniqueName="1320" name="Column1320" queryTableFieldId="1320"/>
    <tableColumn id="1321" xr3:uid="{1A45A1BE-C0A2-4F2F-92B1-F2BE0E884F47}" uniqueName="1321" name="Column1321" queryTableFieldId="1321"/>
    <tableColumn id="1322" xr3:uid="{AD11556A-80AD-41C5-933F-AE1687D182E9}" uniqueName="1322" name="Column1322" queryTableFieldId="1322"/>
    <tableColumn id="1323" xr3:uid="{E18B9EDF-9D2E-47C9-B419-EA2BFD557979}" uniqueName="1323" name="Column1323" queryTableFieldId="1323"/>
    <tableColumn id="1324" xr3:uid="{8FE3168D-59A7-494B-9079-5DE9319980AE}" uniqueName="1324" name="Column1324" queryTableFieldId="1324"/>
    <tableColumn id="1325" xr3:uid="{6D141A60-7A1C-4F99-A29A-4017093B499F}" uniqueName="1325" name="Column1325" queryTableFieldId="1325"/>
    <tableColumn id="1326" xr3:uid="{9743DC07-00E1-4BF3-9614-1867CF709444}" uniqueName="1326" name="Column1326" queryTableFieldId="1326"/>
    <tableColumn id="1327" xr3:uid="{237A1A21-6420-4285-866B-985F21FF1B70}" uniqueName="1327" name="Column1327" queryTableFieldId="1327"/>
    <tableColumn id="1328" xr3:uid="{048882BE-6FCF-432A-9894-4FBEB60EFCA2}" uniqueName="1328" name="Column1328" queryTableFieldId="1328"/>
    <tableColumn id="1329" xr3:uid="{051D9779-BF7F-406B-A769-51A7A13DAC43}" uniqueName="1329" name="Column1329" queryTableFieldId="1329"/>
    <tableColumn id="1330" xr3:uid="{26811065-0784-4FDE-9662-FB07F1568838}" uniqueName="1330" name="Column1330" queryTableFieldId="1330"/>
    <tableColumn id="1331" xr3:uid="{39773FED-ED94-4E69-BDB8-2684803508E5}" uniqueName="1331" name="Column1331" queryTableFieldId="1331"/>
    <tableColumn id="1332" xr3:uid="{21533422-BE7F-4D99-A675-2962E2BBBEB4}" uniqueName="1332" name="Column1332" queryTableFieldId="1332"/>
    <tableColumn id="1333" xr3:uid="{17787F0A-AEA5-49BA-8915-3BBD897998EB}" uniqueName="1333" name="Column1333" queryTableFieldId="1333"/>
    <tableColumn id="1334" xr3:uid="{0FA34236-F456-4DCD-805F-A35B12701EF1}" uniqueName="1334" name="Column1334" queryTableFieldId="1334"/>
    <tableColumn id="1335" xr3:uid="{24A205BE-8223-40DA-AF69-52988ACB47C5}" uniqueName="1335" name="Column1335" queryTableFieldId="1335"/>
    <tableColumn id="1336" xr3:uid="{E5268319-9883-4E6C-B89D-4014B06A862E}" uniqueName="1336" name="Column1336" queryTableFieldId="1336"/>
    <tableColumn id="1337" xr3:uid="{945B2034-3418-4D7D-9F0C-484011A40EA1}" uniqueName="1337" name="Column1337" queryTableFieldId="1337"/>
    <tableColumn id="1338" xr3:uid="{3808448D-1793-47F5-977C-C965C57B26F6}" uniqueName="1338" name="Column1338" queryTableFieldId="1338"/>
    <tableColumn id="1339" xr3:uid="{6DFED5E0-99B0-470E-A384-64513C998CF6}" uniqueName="1339" name="Column1339" queryTableFieldId="1339"/>
    <tableColumn id="1340" xr3:uid="{FCB1FEF0-C744-4211-8154-39A081720CAE}" uniqueName="1340" name="Column1340" queryTableFieldId="1340"/>
    <tableColumn id="1341" xr3:uid="{C913DF8A-A7B7-4465-AD11-DACC64EE4EE0}" uniqueName="1341" name="Column1341" queryTableFieldId="1341"/>
    <tableColumn id="1342" xr3:uid="{A4E94DEF-87F2-4081-BD75-C7E3BB283DBC}" uniqueName="1342" name="Column1342" queryTableFieldId="1342"/>
    <tableColumn id="1343" xr3:uid="{6EBFD48B-E176-4CF1-A250-C0C1A4007EE6}" uniqueName="1343" name="Column1343" queryTableFieldId="1343"/>
    <tableColumn id="1344" xr3:uid="{1B86F5E2-50DD-4E0B-8A23-CD297DC639FE}" uniqueName="1344" name="Column1344" queryTableFieldId="1344"/>
    <tableColumn id="1345" xr3:uid="{FC74B815-9A33-4E90-ACEC-6FC2233CAB46}" uniqueName="1345" name="Column1345" queryTableFieldId="1345"/>
    <tableColumn id="1346" xr3:uid="{71FCE84E-AEF2-4E9D-A843-26E9443C1B4A}" uniqueName="1346" name="Column1346" queryTableFieldId="1346"/>
    <tableColumn id="1347" xr3:uid="{73A76C99-0499-4699-BA61-14B92DBBFDD3}" uniqueName="1347" name="Column1347" queryTableFieldId="1347"/>
    <tableColumn id="1348" xr3:uid="{F6E37709-9CEB-447E-BBAD-E386154A75AD}" uniqueName="1348" name="Column1348" queryTableFieldId="1348"/>
    <tableColumn id="1349" xr3:uid="{2996DE7A-5E91-426C-AD50-DBEC9AD7913C}" uniqueName="1349" name="Column1349" queryTableFieldId="1349"/>
    <tableColumn id="1350" xr3:uid="{9173F6B3-648B-4E1C-9E06-96AFB13281EB}" uniqueName="1350" name="Column1350" queryTableFieldId="1350"/>
    <tableColumn id="1351" xr3:uid="{C741F69D-59BB-4492-9487-263A9A37CBE7}" uniqueName="1351" name="Column1351" queryTableFieldId="1351"/>
    <tableColumn id="1352" xr3:uid="{17D928DC-E485-442C-A161-A9C776B38E20}" uniqueName="1352" name="Column1352" queryTableFieldId="1352"/>
    <tableColumn id="1353" xr3:uid="{D07097FF-451B-4CDF-B97A-0060D8752734}" uniqueName="1353" name="Column1353" queryTableFieldId="1353"/>
    <tableColumn id="1354" xr3:uid="{9E283650-DFB2-46A9-B78A-F08C96E99EF8}" uniqueName="1354" name="Column1354" queryTableFieldId="1354"/>
    <tableColumn id="1355" xr3:uid="{742F9A65-0D53-4A7D-B977-4A24E94566DF}" uniqueName="1355" name="Column1355" queryTableFieldId="1355"/>
    <tableColumn id="1356" xr3:uid="{186A8470-04ED-4515-A71E-A9E740E5980E}" uniqueName="1356" name="Column1356" queryTableFieldId="1356"/>
    <tableColumn id="1357" xr3:uid="{471F9573-BA60-44CA-81CB-A7EE7CAB98B6}" uniqueName="1357" name="Column1357" queryTableFieldId="1357"/>
    <tableColumn id="1358" xr3:uid="{F53DF039-5CA3-4BFA-80FD-BF4B0D5BEF0C}" uniqueName="1358" name="Column1358" queryTableFieldId="1358"/>
    <tableColumn id="1359" xr3:uid="{639C6A4E-74C8-43DD-8554-886721A283A3}" uniqueName="1359" name="Column1359" queryTableFieldId="1359"/>
    <tableColumn id="1360" xr3:uid="{49B2BBAB-2DB8-4B25-A5A6-D8734BA52C49}" uniqueName="1360" name="Column1360" queryTableFieldId="1360"/>
    <tableColumn id="1361" xr3:uid="{D74D5C29-32FF-4926-966D-42177D9D0400}" uniqueName="1361" name="Column1361" queryTableFieldId="1361"/>
    <tableColumn id="1362" xr3:uid="{EE3A53E4-4EF7-479E-9FDA-896867D741D0}" uniqueName="1362" name="Column1362" queryTableFieldId="1362"/>
    <tableColumn id="1363" xr3:uid="{6F1DCD6B-C3C5-4CC2-A841-863C5526B3A3}" uniqueName="1363" name="Column1363" queryTableFieldId="1363"/>
    <tableColumn id="1364" xr3:uid="{5FBB7FCB-C334-4105-A1DB-73B8DBD7440A}" uniqueName="1364" name="Column1364" queryTableFieldId="1364"/>
    <tableColumn id="1365" xr3:uid="{BBC33546-A187-4BD1-85A2-3E247ECA780F}" uniqueName="1365" name="Column1365" queryTableFieldId="1365"/>
    <tableColumn id="1366" xr3:uid="{F37DB5E5-11BD-4160-BCC0-279D95558C63}" uniqueName="1366" name="Column1366" queryTableFieldId="1366"/>
    <tableColumn id="1367" xr3:uid="{3B951F1C-D55C-4CA4-99F3-5278FC364918}" uniqueName="1367" name="Column1367" queryTableFieldId="1367"/>
    <tableColumn id="1368" xr3:uid="{FE7A4996-0D04-4353-94A5-23478E262385}" uniqueName="1368" name="Column1368" queryTableFieldId="1368"/>
    <tableColumn id="1369" xr3:uid="{B6A91582-3111-4EF5-A663-94E8B6248F60}" uniqueName="1369" name="Column1369" queryTableFieldId="1369"/>
    <tableColumn id="1370" xr3:uid="{A6EB96D3-EC83-4559-98A2-B4EEDD1C2166}" uniqueName="1370" name="Column1370" queryTableFieldId="1370"/>
    <tableColumn id="1371" xr3:uid="{BBF42DCD-9A07-4E84-AB98-41A389A99166}" uniqueName="1371" name="Column1371" queryTableFieldId="1371"/>
    <tableColumn id="1372" xr3:uid="{A671356E-BFB6-41CF-8317-E7AB66244A4C}" uniqueName="1372" name="Column1372" queryTableFieldId="1372"/>
    <tableColumn id="1373" xr3:uid="{23C8CBB6-5117-4C3A-8006-F5D9BC1BCB2D}" uniqueName="1373" name="Column1373" queryTableFieldId="1373"/>
    <tableColumn id="1374" xr3:uid="{C0FDB54E-6784-4B63-9F76-6904B8CC0BF5}" uniqueName="1374" name="Column1374" queryTableFieldId="1374"/>
    <tableColumn id="1375" xr3:uid="{2D93B962-6049-440F-8AE9-FAE5D4999177}" uniqueName="1375" name="Column1375" queryTableFieldId="1375"/>
    <tableColumn id="1376" xr3:uid="{A41E7299-E8BF-4389-AAE5-BDDC29B2BF09}" uniqueName="1376" name="Column1376" queryTableFieldId="1376"/>
    <tableColumn id="1377" xr3:uid="{3ACB53E5-8B6E-4A1B-AF20-EB992DD60F36}" uniqueName="1377" name="Column1377" queryTableFieldId="1377"/>
    <tableColumn id="1378" xr3:uid="{D2EB41CE-2081-454E-AFDB-6472E6CC1326}" uniqueName="1378" name="Column1378" queryTableFieldId="1378"/>
    <tableColumn id="1379" xr3:uid="{78531FAF-0AA9-464B-AD41-53C62FE9A46C}" uniqueName="1379" name="Column1379" queryTableFieldId="1379"/>
    <tableColumn id="1380" xr3:uid="{E0B7CAAD-4B3F-4E94-9457-8C45472A8CE7}" uniqueName="1380" name="Column1380" queryTableFieldId="1380"/>
    <tableColumn id="1381" xr3:uid="{62816B64-7D60-4264-ADB0-9691EEA22D82}" uniqueName="1381" name="Column1381" queryTableFieldId="1381"/>
    <tableColumn id="1382" xr3:uid="{80D31BE0-618B-41DF-A15A-792DE9EC19C9}" uniqueName="1382" name="Column1382" queryTableFieldId="1382"/>
    <tableColumn id="1383" xr3:uid="{6EB134CE-C8EF-428D-BA4F-FEA09CAF8BF8}" uniqueName="1383" name="Column1383" queryTableFieldId="1383"/>
    <tableColumn id="1384" xr3:uid="{A81D57D3-26F5-4C9B-BB73-FB212CF8B292}" uniqueName="1384" name="Column1384" queryTableFieldId="1384"/>
    <tableColumn id="1385" xr3:uid="{0EA49616-E753-4158-80B6-C63B0DC2A33B}" uniqueName="1385" name="Column1385" queryTableFieldId="1385"/>
    <tableColumn id="1386" xr3:uid="{E4F9F5A4-4A77-482C-A758-204327E6C5D1}" uniqueName="1386" name="Column1386" queryTableFieldId="1386"/>
    <tableColumn id="1387" xr3:uid="{3B16386E-A4D8-42BD-901A-3862557D13E5}" uniqueName="1387" name="Column1387" queryTableFieldId="1387"/>
    <tableColumn id="1388" xr3:uid="{8368FCDB-0734-4509-BB30-DEB28627B5D9}" uniqueName="1388" name="Column1388" queryTableFieldId="1388"/>
    <tableColumn id="1389" xr3:uid="{22E663A8-28B9-4C12-A638-06C8CE198354}" uniqueName="1389" name="Column1389" queryTableFieldId="1389"/>
    <tableColumn id="1390" xr3:uid="{48DDD6F4-CFF5-4FDA-ABE2-9BA08187CEB2}" uniqueName="1390" name="Column1390" queryTableFieldId="1390"/>
    <tableColumn id="1391" xr3:uid="{9B0019DD-069E-4437-977C-1CD2AA7955C9}" uniqueName="1391" name="Column1391" queryTableFieldId="1391"/>
    <tableColumn id="1392" xr3:uid="{453831C0-8A37-4774-818F-764B4BACE33A}" uniqueName="1392" name="Column1392" queryTableFieldId="1392"/>
    <tableColumn id="1393" xr3:uid="{31C77C9E-06EF-4C63-BF75-434D3A4D1A08}" uniqueName="1393" name="Column1393" queryTableFieldId="1393"/>
    <tableColumn id="1394" xr3:uid="{428B7D19-CB5D-46D0-9EEB-74B71473A51E}" uniqueName="1394" name="Column1394" queryTableFieldId="1394"/>
    <tableColumn id="1395" xr3:uid="{656AF18E-CA0F-47A1-9B15-6B840C3FBFE7}" uniqueName="1395" name="Column1395" queryTableFieldId="1395"/>
    <tableColumn id="1396" xr3:uid="{9047FCE4-7876-46C5-BC68-A04396BEE404}" uniqueName="1396" name="Column1396" queryTableFieldId="1396"/>
    <tableColumn id="1397" xr3:uid="{7893555E-88C5-450A-A60B-A126D505150E}" uniqueName="1397" name="Column1397" queryTableFieldId="1397"/>
    <tableColumn id="1398" xr3:uid="{5C6E7279-1EF8-4A1B-BD2F-7E4A6A37936E}" uniqueName="1398" name="Column1398" queryTableFieldId="1398"/>
    <tableColumn id="1399" xr3:uid="{E54F1EA2-4929-4C7B-88D4-BBFDBA3D087A}" uniqueName="1399" name="Column1399" queryTableFieldId="1399"/>
    <tableColumn id="1400" xr3:uid="{EEA04298-3E80-4DE1-9495-D0C97501ED3D}" uniqueName="1400" name="Column1400" queryTableFieldId="1400"/>
    <tableColumn id="1401" xr3:uid="{CEA68F62-CBAC-496F-A38C-2AD1C8E17628}" uniqueName="1401" name="Column1401" queryTableFieldId="1401"/>
    <tableColumn id="1402" xr3:uid="{77B1A753-D5C3-447C-B912-531CDF60FBBD}" uniqueName="1402" name="Column1402" queryTableFieldId="1402"/>
    <tableColumn id="1403" xr3:uid="{F11EC70E-9FDC-428C-A716-17B90EDEFE4B}" uniqueName="1403" name="Column1403" queryTableFieldId="1403"/>
    <tableColumn id="1404" xr3:uid="{974C3BC5-A652-4DD1-BB8C-374854C87417}" uniqueName="1404" name="Column1404" queryTableFieldId="1404"/>
    <tableColumn id="1405" xr3:uid="{E6B61E8E-4C0B-4D27-840A-534BCC0CEC91}" uniqueName="1405" name="Column1405" queryTableFieldId="1405"/>
    <tableColumn id="1406" xr3:uid="{BBB4DA05-70E7-44E9-8398-E491054DADCB}" uniqueName="1406" name="Column1406" queryTableFieldId="1406"/>
    <tableColumn id="1407" xr3:uid="{A1791E12-9A9C-43FF-86DB-DEF6C9ADB334}" uniqueName="1407" name="Column1407" queryTableFieldId="1407"/>
    <tableColumn id="1408" xr3:uid="{79EFBC33-E22E-4832-91A3-37033F605621}" uniqueName="1408" name="Column1408" queryTableFieldId="1408"/>
    <tableColumn id="1409" xr3:uid="{69320EBD-E3B3-4A69-9423-FD14A8EBAF72}" uniqueName="1409" name="Column1409" queryTableFieldId="1409"/>
    <tableColumn id="1410" xr3:uid="{3CBF628B-B7B4-4FFB-9DBF-334D7842F08D}" uniqueName="1410" name="Column1410" queryTableFieldId="1410"/>
    <tableColumn id="1411" xr3:uid="{D592F0E4-17FA-4E46-A667-31C4D7005881}" uniqueName="1411" name="Column1411" queryTableFieldId="1411"/>
    <tableColumn id="1412" xr3:uid="{95F64507-8B7E-4CB9-BA3B-100A98D217C0}" uniqueName="1412" name="Column1412" queryTableFieldId="1412"/>
    <tableColumn id="1413" xr3:uid="{4760B040-2BC3-48CC-B7A3-74B04932886B}" uniqueName="1413" name="Column1413" queryTableFieldId="1413"/>
    <tableColumn id="1414" xr3:uid="{BE073579-20A6-4BBE-9C03-A8B95BB8A681}" uniqueName="1414" name="Column1414" queryTableFieldId="1414"/>
    <tableColumn id="1415" xr3:uid="{7A9709C8-C72E-457B-9402-CB143E503A40}" uniqueName="1415" name="Column1415" queryTableFieldId="1415"/>
    <tableColumn id="1416" xr3:uid="{154433D6-A564-4569-8CA6-027757A3D7EA}" uniqueName="1416" name="Column1416" queryTableFieldId="1416"/>
    <tableColumn id="1417" xr3:uid="{B81D3568-9E1C-4719-87BF-491347DFEF1B}" uniqueName="1417" name="Column1417" queryTableFieldId="1417"/>
    <tableColumn id="1418" xr3:uid="{AEFCF123-427E-4743-90BA-2E4AB24FD9DF}" uniqueName="1418" name="Column1418" queryTableFieldId="1418"/>
    <tableColumn id="1419" xr3:uid="{1F98851A-8885-4D19-9FD1-E8F9FF86117D}" uniqueName="1419" name="Column1419" queryTableFieldId="1419"/>
    <tableColumn id="1420" xr3:uid="{14D9E180-6FA1-4579-9960-A0A6A05CB348}" uniqueName="1420" name="Column1420" queryTableFieldId="1420"/>
    <tableColumn id="1421" xr3:uid="{B502EA1F-A3F5-4B0A-8E0F-578594B3C963}" uniqueName="1421" name="Column1421" queryTableFieldId="1421"/>
    <tableColumn id="1422" xr3:uid="{C4679BFD-9A78-4406-B9FF-71E8FC320DBA}" uniqueName="1422" name="Column1422" queryTableFieldId="1422"/>
    <tableColumn id="1423" xr3:uid="{5DE11DB0-0C81-43CF-A002-DE62B5A54852}" uniqueName="1423" name="Column1423" queryTableFieldId="1423"/>
    <tableColumn id="1424" xr3:uid="{F926C625-AF24-42EB-9D79-D8CE24337243}" uniqueName="1424" name="Column1424" queryTableFieldId="1424"/>
    <tableColumn id="1425" xr3:uid="{47E6D9BD-1AF4-4310-A88B-E9EE5A002A23}" uniqueName="1425" name="Column1425" queryTableFieldId="1425"/>
    <tableColumn id="1426" xr3:uid="{2E7305DE-4153-4DCD-8306-9882B1C06A78}" uniqueName="1426" name="Column1426" queryTableFieldId="1426"/>
    <tableColumn id="1427" xr3:uid="{F42BBEE6-A01A-4D70-B7F1-C5D3151EBE07}" uniqueName="1427" name="Column1427" queryTableFieldId="1427"/>
    <tableColumn id="1428" xr3:uid="{98F318F3-E2A7-4CBA-988E-D4A4C97C3DC0}" uniqueName="1428" name="Column1428" queryTableFieldId="1428"/>
    <tableColumn id="1429" xr3:uid="{0401FAD1-76E4-4FE0-9928-F0C20A9F7FB3}" uniqueName="1429" name="Column1429" queryTableFieldId="1429"/>
    <tableColumn id="1430" xr3:uid="{B501AA3C-0B23-46B7-9FDC-ED1D9C90BC80}" uniqueName="1430" name="Column1430" queryTableFieldId="1430"/>
    <tableColumn id="1431" xr3:uid="{DFA56067-3DAD-41AE-AEB5-A9136AA8FE7D}" uniqueName="1431" name="Column1431" queryTableFieldId="1431"/>
    <tableColumn id="1432" xr3:uid="{D216DB75-05C4-4C60-9B4C-E966F9BB6E9C}" uniqueName="1432" name="Column1432" queryTableFieldId="1432"/>
    <tableColumn id="1433" xr3:uid="{4B1AC84F-30D9-4C99-B8D9-BC596FBD058F}" uniqueName="1433" name="Column1433" queryTableFieldId="1433"/>
    <tableColumn id="1434" xr3:uid="{01203EC9-286D-4F58-80AC-BAC344686B2C}" uniqueName="1434" name="Column1434" queryTableFieldId="1434"/>
    <tableColumn id="1435" xr3:uid="{DA092479-5AD8-4B4C-9DA7-744296B24894}" uniqueName="1435" name="Column1435" queryTableFieldId="1435"/>
    <tableColumn id="1436" xr3:uid="{57A1BF22-1639-447E-8A63-E239957FA0DE}" uniqueName="1436" name="Column1436" queryTableFieldId="1436"/>
    <tableColumn id="1437" xr3:uid="{B376E7C7-4F2C-42EB-AE98-E020404AE36E}" uniqueName="1437" name="Column1437" queryTableFieldId="1437"/>
    <tableColumn id="1438" xr3:uid="{FE5A779C-3EDF-4139-8BAC-278FBB0832C6}" uniqueName="1438" name="Column1438" queryTableFieldId="1438"/>
    <tableColumn id="1439" xr3:uid="{D7D8BCC8-F475-437C-8183-27E45B83B047}" uniqueName="1439" name="Column1439" queryTableFieldId="1439"/>
    <tableColumn id="1440" xr3:uid="{28825150-7CCA-4FC9-BFF3-9137CEDA9F56}" uniqueName="1440" name="Column1440" queryTableFieldId="1440"/>
    <tableColumn id="1441" xr3:uid="{70E540A8-0817-480B-93FA-987EB4A35C05}" uniqueName="1441" name="Column1441" queryTableFieldId="1441"/>
    <tableColumn id="1442" xr3:uid="{1178B3A0-5E22-4F32-879D-2C6DE0C87244}" uniqueName="1442" name="Column1442" queryTableFieldId="1442"/>
    <tableColumn id="1443" xr3:uid="{DB6088DC-01F4-465E-A813-947FC24B31C8}" uniqueName="1443" name="Column1443" queryTableFieldId="1443"/>
    <tableColumn id="1444" xr3:uid="{89E5CB0A-768D-4D6D-B0AF-F115C87A5A99}" uniqueName="1444" name="Column1444" queryTableFieldId="1444"/>
    <tableColumn id="1445" xr3:uid="{AA5FDC84-914F-4789-9B3F-DBB3CE4F414F}" uniqueName="1445" name="Column1445" queryTableFieldId="1445"/>
    <tableColumn id="1446" xr3:uid="{09139990-5467-4170-B254-6C8D2776C08C}" uniqueName="1446" name="Column1446" queryTableFieldId="1446"/>
    <tableColumn id="1447" xr3:uid="{8A2A1922-569F-4E02-BFBB-5EFC0091CA00}" uniqueName="1447" name="Column1447" queryTableFieldId="1447"/>
    <tableColumn id="1448" xr3:uid="{AF3E2D08-9A67-4CD1-9F0F-4C6B0AFEDA83}" uniqueName="1448" name="Column1448" queryTableFieldId="1448"/>
    <tableColumn id="1449" xr3:uid="{F6DF0C89-54B2-4504-9E6A-D0866C075313}" uniqueName="1449" name="Column1449" queryTableFieldId="1449"/>
    <tableColumn id="1450" xr3:uid="{568ADC5F-6640-4B34-B91A-F83DABDDE710}" uniqueName="1450" name="Column1450" queryTableFieldId="1450"/>
    <tableColumn id="1451" xr3:uid="{8CEF1D9B-F970-4925-A8F9-898AE923812A}" uniqueName="1451" name="Column1451" queryTableFieldId="1451"/>
    <tableColumn id="1452" xr3:uid="{3D1872AA-31FB-481A-A9DB-240362E3A44E}" uniqueName="1452" name="Column1452" queryTableFieldId="1452"/>
    <tableColumn id="1453" xr3:uid="{0395CF68-F861-443B-9574-18528118BBF8}" uniqueName="1453" name="Column1453" queryTableFieldId="1453"/>
    <tableColumn id="1454" xr3:uid="{81802076-A18B-4B79-A3F7-F3AD2B6AAC59}" uniqueName="1454" name="Column1454" queryTableFieldId="1454"/>
    <tableColumn id="1455" xr3:uid="{463A60F4-563C-40D0-87B5-759D08ACEABB}" uniqueName="1455" name="Column1455" queryTableFieldId="1455"/>
    <tableColumn id="1456" xr3:uid="{06ED5256-EED1-4E12-8913-2C10D51B2D58}" uniqueName="1456" name="Column1456" queryTableFieldId="1456"/>
    <tableColumn id="1457" xr3:uid="{E6C118FE-99DF-49FE-AF95-27E3AECA081B}" uniqueName="1457" name="Column1457" queryTableFieldId="1457"/>
    <tableColumn id="1458" xr3:uid="{20D3E590-CC65-4ADE-8BAB-1984506E4001}" uniqueName="1458" name="Column1458" queryTableFieldId="1458"/>
    <tableColumn id="1459" xr3:uid="{AE3CDDD8-7CCF-4CE2-A73C-D2C0DB2E70B7}" uniqueName="1459" name="Column1459" queryTableFieldId="1459"/>
    <tableColumn id="1460" xr3:uid="{E2FE5C6C-576B-410A-8CEF-0749A378F910}" uniqueName="1460" name="Column1460" queryTableFieldId="1460"/>
    <tableColumn id="1461" xr3:uid="{FC8E884B-5893-40BC-AA41-F5025458837A}" uniqueName="1461" name="Column1461" queryTableFieldId="1461"/>
    <tableColumn id="1462" xr3:uid="{3A6589DA-38DA-419A-80D2-E4DB0296AE6D}" uniqueName="1462" name="Column1462" queryTableFieldId="1462"/>
    <tableColumn id="1463" xr3:uid="{F9B1760E-58AA-4F33-B742-9EC9E8E2FE1D}" uniqueName="1463" name="Column1463" queryTableFieldId="1463"/>
    <tableColumn id="1464" xr3:uid="{19D8545A-E931-4D83-B5F3-A08A796F15B1}" uniqueName="1464" name="Column1464" queryTableFieldId="1464"/>
    <tableColumn id="1465" xr3:uid="{B7A6A27F-A961-492A-B818-2C48C6683FAC}" uniqueName="1465" name="Column1465" queryTableFieldId="1465"/>
    <tableColumn id="1466" xr3:uid="{7437F7BC-CA95-4C26-8C0C-7BD901DAB7AD}" uniqueName="1466" name="Column1466" queryTableFieldId="1466"/>
    <tableColumn id="1467" xr3:uid="{1965F7E9-239B-4A81-B9F3-1F77A4521401}" uniqueName="1467" name="Column1467" queryTableFieldId="1467"/>
    <tableColumn id="1468" xr3:uid="{50849297-3A8A-4E57-AD2A-0E4489D05F9C}" uniqueName="1468" name="Column1468" queryTableFieldId="1468"/>
    <tableColumn id="1469" xr3:uid="{EFEE4AE8-8016-467A-8E5D-2A094940F5ED}" uniqueName="1469" name="Column1469" queryTableFieldId="1469"/>
    <tableColumn id="1470" xr3:uid="{EBD5CD3F-828B-4BE5-9154-92E4EB72ADA3}" uniqueName="1470" name="Column1470" queryTableFieldId="1470"/>
    <tableColumn id="1471" xr3:uid="{60B4DE89-23C7-4C0F-9721-3AB0958B057B}" uniqueName="1471" name="Column1471" queryTableFieldId="1471"/>
    <tableColumn id="1472" xr3:uid="{E830834D-C329-40A1-A5DD-4137E753266A}" uniqueName="1472" name="Column1472" queryTableFieldId="1472"/>
    <tableColumn id="1473" xr3:uid="{B4AF0F1E-FF33-4229-8AF0-6C8115BB42BE}" uniqueName="1473" name="Column1473" queryTableFieldId="1473"/>
    <tableColumn id="1474" xr3:uid="{A9A6EEF7-6473-436B-92A0-40945F05C173}" uniqueName="1474" name="Column1474" queryTableFieldId="1474"/>
    <tableColumn id="1475" xr3:uid="{23C87A85-5292-430E-A31F-09031D2FA93C}" uniqueName="1475" name="Column1475" queryTableFieldId="1475"/>
    <tableColumn id="1476" xr3:uid="{AEF44F12-8B58-46F6-9871-150C313F5F53}" uniqueName="1476" name="Column1476" queryTableFieldId="1476"/>
    <tableColumn id="1477" xr3:uid="{1993BF5F-23D9-4C04-86BF-608CFF6F3217}" uniqueName="1477" name="Column1477" queryTableFieldId="1477"/>
    <tableColumn id="1478" xr3:uid="{AD87FFA1-9B8C-4F53-BF83-016FC96CF564}" uniqueName="1478" name="Column1478" queryTableFieldId="1478"/>
    <tableColumn id="1479" xr3:uid="{6928B52F-569F-4EDB-883A-2A42F28C75EF}" uniqueName="1479" name="Column1479" queryTableFieldId="1479"/>
    <tableColumn id="1480" xr3:uid="{6022C4E0-6110-41B3-9CA9-4AFBE5F72B83}" uniqueName="1480" name="Column1480" queryTableFieldId="1480"/>
    <tableColumn id="1481" xr3:uid="{598F7725-7DF9-474F-B8DE-48478A52647D}" uniqueName="1481" name="Column1481" queryTableFieldId="1481"/>
    <tableColumn id="1482" xr3:uid="{C1E96F84-D4E3-4230-877E-33AACC114B54}" uniqueName="1482" name="Column1482" queryTableFieldId="1482"/>
    <tableColumn id="1483" xr3:uid="{60359481-66D4-4533-8A06-CE6C7E12D96D}" uniqueName="1483" name="Column1483" queryTableFieldId="1483"/>
    <tableColumn id="1484" xr3:uid="{CFBFC013-19F1-45CD-A8DF-3B745CC46FBA}" uniqueName="1484" name="Column1484" queryTableFieldId="1484"/>
    <tableColumn id="1485" xr3:uid="{F0F20DDA-0332-4ED8-9CB5-4F944F2AB044}" uniqueName="1485" name="Column1485" queryTableFieldId="1485"/>
    <tableColumn id="1486" xr3:uid="{07D669E5-832A-4932-A79F-416BCA06EC59}" uniqueName="1486" name="Column1486" queryTableFieldId="1486"/>
    <tableColumn id="1487" xr3:uid="{F7E034EE-8A4D-4B22-8C73-FEFF046B8E11}" uniqueName="1487" name="Column1487" queryTableFieldId="1487"/>
    <tableColumn id="1488" xr3:uid="{D90A083A-E048-4738-96A0-8BC5276971A9}" uniqueName="1488" name="Column1488" queryTableFieldId="1488"/>
    <tableColumn id="1489" xr3:uid="{BD9DE0DE-96ED-42EB-A0F9-3415CE73A311}" uniqueName="1489" name="Column1489" queryTableFieldId="1489"/>
    <tableColumn id="1490" xr3:uid="{AD803C08-3AB9-418B-B085-B77C3E609424}" uniqueName="1490" name="Column1490" queryTableFieldId="1490"/>
    <tableColumn id="1491" xr3:uid="{974892A4-E24C-42B4-B7E8-069515876AA9}" uniqueName="1491" name="Column1491" queryTableFieldId="1491"/>
    <tableColumn id="1492" xr3:uid="{72CFF7A8-0356-472A-B69C-0583AD9754A4}" uniqueName="1492" name="Column1492" queryTableFieldId="1492"/>
    <tableColumn id="1493" xr3:uid="{429508C7-1322-4032-89C8-E5A0540A8861}" uniqueName="1493" name="Column1493" queryTableFieldId="1493"/>
    <tableColumn id="1494" xr3:uid="{A48AF8A5-7D6A-4214-BA10-F6CC2003B125}" uniqueName="1494" name="Column1494" queryTableFieldId="1494"/>
    <tableColumn id="1495" xr3:uid="{94798DCA-02D3-40C6-A6C9-1EFD1F4C426D}" uniqueName="1495" name="Column1495" queryTableFieldId="1495"/>
    <tableColumn id="1496" xr3:uid="{FC9F7261-793C-48D2-9C50-B3A2BEC3471C}" uniqueName="1496" name="Column1496" queryTableFieldId="1496"/>
    <tableColumn id="1497" xr3:uid="{738C2EAA-1786-46C1-8A72-E8EDF7500C38}" uniqueName="1497" name="Column1497" queryTableFieldId="1497"/>
    <tableColumn id="1498" xr3:uid="{8D7DE6BD-DFE0-4291-A2D3-7EBC11EB8756}" uniqueName="1498" name="Column1498" queryTableFieldId="1498"/>
    <tableColumn id="1499" xr3:uid="{56B056F8-A795-43FE-A50B-878B4BB1D7EE}" uniqueName="1499" name="Column1499" queryTableFieldId="1499"/>
    <tableColumn id="1500" xr3:uid="{85D8593B-F4FD-40CA-A7BA-337472B720C3}" uniqueName="1500" name="Column1500" queryTableFieldId="1500"/>
    <tableColumn id="1501" xr3:uid="{8050AC30-8AD8-4805-9DCF-23D53D372F57}" uniqueName="1501" name="Column1501" queryTableFieldId="1501"/>
    <tableColumn id="1502" xr3:uid="{E758FA82-9EDB-41D6-96EA-CE866F1BAF76}" uniqueName="1502" name="Column1502" queryTableFieldId="1502"/>
    <tableColumn id="1503" xr3:uid="{19438B35-0268-4A5F-995C-B8E9838CAE53}" uniqueName="1503" name="Column1503" queryTableFieldId="1503"/>
    <tableColumn id="1504" xr3:uid="{A8BBC1EA-7436-40D4-BBA8-ECB9C9700494}" uniqueName="1504" name="Column1504" queryTableFieldId="1504"/>
    <tableColumn id="1505" xr3:uid="{DC817D07-7BAA-4920-9BE5-BCFB169480CD}" uniqueName="1505" name="Column1505" queryTableFieldId="1505"/>
    <tableColumn id="1506" xr3:uid="{A4A284FA-E714-4977-A665-2715A9785819}" uniqueName="1506" name="Column1506" queryTableFieldId="1506"/>
    <tableColumn id="1507" xr3:uid="{A161A23D-DF74-435F-8B2A-A84ED6167DB8}" uniqueName="1507" name="Column1507" queryTableFieldId="1507"/>
    <tableColumn id="1508" xr3:uid="{1064F789-CF77-46E5-A92C-5D3CCFC8DCCF}" uniqueName="1508" name="Column1508" queryTableFieldId="1508"/>
    <tableColumn id="1509" xr3:uid="{B314C36E-26CF-4AFA-973D-1DA395C00777}" uniqueName="1509" name="Column1509" queryTableFieldId="1509"/>
    <tableColumn id="1510" xr3:uid="{62B5927C-03EF-4909-8A70-E0C4CDBB47B1}" uniqueName="1510" name="Column1510" queryTableFieldId="1510"/>
    <tableColumn id="1511" xr3:uid="{AECBFA24-E259-4C6C-851F-F3295809B173}" uniqueName="1511" name="Column1511" queryTableFieldId="1511"/>
    <tableColumn id="1512" xr3:uid="{CB51C049-5ACA-47E2-AE57-7F28B4967166}" uniqueName="1512" name="Column1512" queryTableFieldId="1512"/>
    <tableColumn id="1513" xr3:uid="{40901FE6-A446-4FFA-8435-D0EE56A86544}" uniqueName="1513" name="Column1513" queryTableFieldId="1513"/>
    <tableColumn id="1514" xr3:uid="{29BAC5FA-B286-46C6-879F-8183FBC27810}" uniqueName="1514" name="Column1514" queryTableFieldId="1514"/>
    <tableColumn id="1515" xr3:uid="{E7EC2382-68AD-48D8-B75E-FC0C01041D4C}" uniqueName="1515" name="Column1515" queryTableFieldId="1515"/>
    <tableColumn id="1516" xr3:uid="{C83FFD72-3767-4A7E-8336-6A3CEC9CDD65}" uniqueName="1516" name="Column1516" queryTableFieldId="1516"/>
    <tableColumn id="1517" xr3:uid="{09CB5D7B-9BBB-4AB8-9366-616D88948CF4}" uniqueName="1517" name="Column1517" queryTableFieldId="1517"/>
    <tableColumn id="1518" xr3:uid="{2477BA89-F1AE-4EB5-9731-10EBA3B2BCB2}" uniqueName="1518" name="Column1518" queryTableFieldId="1518"/>
    <tableColumn id="1519" xr3:uid="{7D1EB3D6-D6A5-4CEA-9E76-1F17DAB70A46}" uniqueName="1519" name="Column1519" queryTableFieldId="1519"/>
    <tableColumn id="1520" xr3:uid="{2360B1DE-B373-4F6A-836B-B22ADAB56197}" uniqueName="1520" name="Column1520" queryTableFieldId="1520"/>
    <tableColumn id="1521" xr3:uid="{6A402550-7348-477B-90AA-49B7D4EDD252}" uniqueName="1521" name="Column1521" queryTableFieldId="1521"/>
    <tableColumn id="1522" xr3:uid="{DF2A2962-1DE8-4A52-807A-0CD054CCF122}" uniqueName="1522" name="Column1522" queryTableFieldId="1522"/>
    <tableColumn id="1523" xr3:uid="{A7D0E262-CDE3-47A4-982A-0BC0EB4211AC}" uniqueName="1523" name="Column1523" queryTableFieldId="1523"/>
    <tableColumn id="1524" xr3:uid="{A0C69FFF-AD25-4978-8048-3AB59EC2BEA0}" uniqueName="1524" name="Column1524" queryTableFieldId="1524"/>
    <tableColumn id="1525" xr3:uid="{B35EBB93-F082-4C54-B28C-735F3049D114}" uniqueName="1525" name="Column1525" queryTableFieldId="1525"/>
    <tableColumn id="1526" xr3:uid="{108433A4-774B-4241-9379-66AC63F3C80C}" uniqueName="1526" name="Column1526" queryTableFieldId="1526"/>
    <tableColumn id="1527" xr3:uid="{77F2A5D5-C0B9-4CED-8354-F55A6547E04E}" uniqueName="1527" name="Column1527" queryTableFieldId="1527"/>
    <tableColumn id="1528" xr3:uid="{3C8C90AF-FEEE-4246-B831-6D8026159718}" uniqueName="1528" name="Column1528" queryTableFieldId="1528"/>
    <tableColumn id="1529" xr3:uid="{EA9BAD90-5CCB-413B-A22A-C18942471662}" uniqueName="1529" name="Column1529" queryTableFieldId="1529"/>
    <tableColumn id="1530" xr3:uid="{796851CF-B116-4E90-B49F-1F6B6AD4C7AC}" uniqueName="1530" name="Column1530" queryTableFieldId="1530"/>
    <tableColumn id="1531" xr3:uid="{2BD28A2D-BCD8-47E1-AAD7-5BCCE16F7F62}" uniqueName="1531" name="Column1531" queryTableFieldId="1531"/>
    <tableColumn id="1532" xr3:uid="{07734C8B-EB79-4B51-B15E-BC1E7A432D7D}" uniqueName="1532" name="Column1532" queryTableFieldId="1532"/>
    <tableColumn id="1533" xr3:uid="{4E8FE0C9-1C5D-43B3-9B6B-5667941A1D18}" uniqueName="1533" name="Column1533" queryTableFieldId="1533"/>
    <tableColumn id="1534" xr3:uid="{67B79ADD-72D2-4AA4-A148-FEC71F3FFD7E}" uniqueName="1534" name="Column1534" queryTableFieldId="1534"/>
    <tableColumn id="1535" xr3:uid="{EA6A3A29-4E06-47DE-A9F1-7AD51701EFCE}" uniqueName="1535" name="Column1535" queryTableFieldId="1535"/>
    <tableColumn id="1536" xr3:uid="{4EBEA563-653F-4672-9CEE-200F152E8636}" uniqueName="1536" name="Column1536" queryTableFieldId="1536"/>
    <tableColumn id="1537" xr3:uid="{B97C33AD-3A04-40EE-8999-5F132DBAC7DD}" uniqueName="1537" name="Column1537" queryTableFieldId="1537"/>
    <tableColumn id="1538" xr3:uid="{B2D8F817-D9B5-461F-968B-BA6963A09E72}" uniqueName="1538" name="Column1538" queryTableFieldId="1538"/>
    <tableColumn id="1539" xr3:uid="{0660C4AF-5875-4F7C-B52A-415B6ED68368}" uniqueName="1539" name="Column1539" queryTableFieldId="1539"/>
    <tableColumn id="1540" xr3:uid="{A4AAA4C6-2549-412D-8B0C-94DE88DA7B69}" uniqueName="1540" name="Column1540" queryTableFieldId="1540"/>
    <tableColumn id="1541" xr3:uid="{FB31E4F5-2B86-4401-B7F2-898E3881508D}" uniqueName="1541" name="Column1541" queryTableFieldId="1541"/>
    <tableColumn id="1542" xr3:uid="{2E53894D-D44A-43C8-B89D-0D574FE3963A}" uniqueName="1542" name="Column1542" queryTableFieldId="1542"/>
    <tableColumn id="1543" xr3:uid="{44AED66E-B0E1-4432-984A-860C69B98D25}" uniqueName="1543" name="Column1543" queryTableFieldId="1543"/>
    <tableColumn id="1544" xr3:uid="{2522DC3D-5C26-465C-A610-50AD1EE81292}" uniqueName="1544" name="Column1544" queryTableFieldId="1544"/>
    <tableColumn id="1545" xr3:uid="{17F47CBA-A5AB-496A-8052-C20B8F4A2A39}" uniqueName="1545" name="Column1545" queryTableFieldId="1545"/>
    <tableColumn id="1546" xr3:uid="{1B33B8B2-4488-43FA-9E0D-33CB15385F44}" uniqueName="1546" name="Column1546" queryTableFieldId="1546"/>
    <tableColumn id="1547" xr3:uid="{E3D613F5-9BBD-454D-B010-B514F7CBE4C8}" uniqueName="1547" name="Column1547" queryTableFieldId="1547"/>
    <tableColumn id="1548" xr3:uid="{9E281397-142F-4D25-AB40-1352A509FA7B}" uniqueName="1548" name="Column1548" queryTableFieldId="1548"/>
    <tableColumn id="1549" xr3:uid="{BFBD4F64-8E34-4523-AED9-FE11F303C851}" uniqueName="1549" name="Column1549" queryTableFieldId="1549"/>
    <tableColumn id="1550" xr3:uid="{78FB5FCC-1417-4864-8EBD-747C36890478}" uniqueName="1550" name="Column1550" queryTableFieldId="1550"/>
    <tableColumn id="1551" xr3:uid="{E09F3421-1DAB-4B2A-BFC3-42D447CF4774}" uniqueName="1551" name="Column1551" queryTableFieldId="1551"/>
    <tableColumn id="1552" xr3:uid="{7D2BF6FD-3815-4CD0-A423-71478CE4FB2A}" uniqueName="1552" name="Column1552" queryTableFieldId="1552"/>
    <tableColumn id="1553" xr3:uid="{49A79A76-9D40-402F-88B1-743F45B9EBFE}" uniqueName="1553" name="Column1553" queryTableFieldId="1553"/>
    <tableColumn id="1554" xr3:uid="{00AA50E6-783C-48F8-AAB8-8AB7DF9D63F5}" uniqueName="1554" name="Column1554" queryTableFieldId="1554"/>
    <tableColumn id="1555" xr3:uid="{6901300F-D026-4C5B-8F42-8CBED3436679}" uniqueName="1555" name="Column1555" queryTableFieldId="1555"/>
    <tableColumn id="1556" xr3:uid="{79B04A9E-8437-45D9-94AA-610D0CFCC0CC}" uniqueName="1556" name="Column1556" queryTableFieldId="1556"/>
    <tableColumn id="1557" xr3:uid="{D1827B15-507E-4C80-9D6A-CB5D1B25C97A}" uniqueName="1557" name="Column1557" queryTableFieldId="1557"/>
    <tableColumn id="1558" xr3:uid="{639B5A9B-AB89-4754-92AE-28830B491E58}" uniqueName="1558" name="Column1558" queryTableFieldId="1558"/>
    <tableColumn id="1559" xr3:uid="{1A6D5168-133A-4874-A401-DD0A37176E13}" uniqueName="1559" name="Column1559" queryTableFieldId="1559"/>
    <tableColumn id="1560" xr3:uid="{4391F6A7-1C09-4058-BF96-517EA760B696}" uniqueName="1560" name="Column1560" queryTableFieldId="1560"/>
    <tableColumn id="1561" xr3:uid="{3EE13B1A-4604-4F09-9D76-1F29D996F766}" uniqueName="1561" name="Column1561" queryTableFieldId="1561"/>
    <tableColumn id="1562" xr3:uid="{E26044B7-1FF7-4F5F-B38B-9CAD9F575560}" uniqueName="1562" name="Column1562" queryTableFieldId="1562"/>
    <tableColumn id="1563" xr3:uid="{18CF6204-7997-418F-83C5-240BD194E87A}" uniqueName="1563" name="Column1563" queryTableFieldId="1563"/>
    <tableColumn id="1564" xr3:uid="{8F14A7B9-7112-424C-972D-D8AE82396E74}" uniqueName="1564" name="Column1564" queryTableFieldId="1564"/>
    <tableColumn id="1565" xr3:uid="{A57A514F-B3EF-4426-B743-4894F830CCDA}" uniqueName="1565" name="Column1565" queryTableFieldId="1565"/>
    <tableColumn id="1566" xr3:uid="{CEC1AB4B-9A18-4401-8C67-6DA2BF081A9D}" uniqueName="1566" name="Column1566" queryTableFieldId="1566"/>
    <tableColumn id="1567" xr3:uid="{1BF96FD4-6AD8-451F-9ADC-8DBD4493AB7D}" uniqueName="1567" name="Column1567" queryTableFieldId="1567"/>
    <tableColumn id="1568" xr3:uid="{96CDF522-DF5F-4157-88E9-717FDEBAB51A}" uniqueName="1568" name="Column1568" queryTableFieldId="1568"/>
    <tableColumn id="1569" xr3:uid="{69DAC879-9BDA-4B2A-B8AC-C6CF3381AB7F}" uniqueName="1569" name="Column1569" queryTableFieldId="1569"/>
    <tableColumn id="1570" xr3:uid="{1C80AAE9-2B1C-4904-A464-BC6106D0374C}" uniqueName="1570" name="Column1570" queryTableFieldId="1570"/>
    <tableColumn id="1571" xr3:uid="{16639B67-CCFD-445B-97A4-FDE31A1BFABF}" uniqueName="1571" name="Column1571" queryTableFieldId="1571"/>
    <tableColumn id="1572" xr3:uid="{F90CED0D-E134-4229-B22F-BE145798F892}" uniqueName="1572" name="Column1572" queryTableFieldId="1572"/>
    <tableColumn id="1573" xr3:uid="{9A602D4F-2834-4176-8028-49AEDE3F71F8}" uniqueName="1573" name="Column1573" queryTableFieldId="1573"/>
    <tableColumn id="1574" xr3:uid="{0FD9E394-B4CA-4133-B350-4122DD1C53B5}" uniqueName="1574" name="Column1574" queryTableFieldId="1574"/>
    <tableColumn id="1575" xr3:uid="{DD490607-F6F2-4A22-81ED-60302D9A28E1}" uniqueName="1575" name="Column1575" queryTableFieldId="1575"/>
    <tableColumn id="1576" xr3:uid="{8039BC30-CB3C-483A-80CB-8727AEDFAB0C}" uniqueName="1576" name="Column1576" queryTableFieldId="1576"/>
    <tableColumn id="1577" xr3:uid="{799AF05A-4B61-406A-AD09-3BEF6F69B7DF}" uniqueName="1577" name="Column1577" queryTableFieldId="1577"/>
    <tableColumn id="1578" xr3:uid="{65642532-6F87-49EF-B953-0A755FBC6EF4}" uniqueName="1578" name="Column1578" queryTableFieldId="1578"/>
    <tableColumn id="1579" xr3:uid="{39BFD682-A5CD-4E96-A260-D03CC4FC37C9}" uniqueName="1579" name="Column1579" queryTableFieldId="1579"/>
    <tableColumn id="1580" xr3:uid="{9A2F95D4-C097-4F8C-A7D6-ED9BFB811FF8}" uniqueName="1580" name="Column1580" queryTableFieldId="1580"/>
    <tableColumn id="1581" xr3:uid="{C09C51C2-BAE3-4172-B31C-1A5A3745A8F0}" uniqueName="1581" name="Column1581" queryTableFieldId="1581"/>
    <tableColumn id="1582" xr3:uid="{B6A2ED10-C866-41CB-B653-E3ECC8968C11}" uniqueName="1582" name="Column1582" queryTableFieldId="1582"/>
    <tableColumn id="1583" xr3:uid="{766127E0-3E41-40B5-A082-0D5C71F131DA}" uniqueName="1583" name="Column1583" queryTableFieldId="1583"/>
    <tableColumn id="1584" xr3:uid="{2CBF03DC-B118-420E-AE12-2A53A3C7CF45}" uniqueName="1584" name="Column1584" queryTableFieldId="1584"/>
    <tableColumn id="1585" xr3:uid="{65ED820A-6E66-4E8A-8F56-BB1B6DD9476C}" uniqueName="1585" name="Column1585" queryTableFieldId="1585"/>
    <tableColumn id="1586" xr3:uid="{2D81D7D5-CDB7-4E93-97A2-C026D466808D}" uniqueName="1586" name="Column1586" queryTableFieldId="1586"/>
    <tableColumn id="1587" xr3:uid="{2ECE8AF2-E443-4161-AFB8-F4C1E60EC8D8}" uniqueName="1587" name="Column1587" queryTableFieldId="1587"/>
    <tableColumn id="1588" xr3:uid="{6B1433BF-1CA4-4DF5-BB0D-46B8429AE87B}" uniqueName="1588" name="Column1588" queryTableFieldId="1588"/>
    <tableColumn id="1589" xr3:uid="{5BF1CB08-B8ED-496C-813C-6B9DEEB028E7}" uniqueName="1589" name="Column1589" queryTableFieldId="1589"/>
    <tableColumn id="1590" xr3:uid="{793208BE-D848-46C6-B6B4-3D23B98348DF}" uniqueName="1590" name="Column1590" queryTableFieldId="1590"/>
    <tableColumn id="1591" xr3:uid="{9149F6B8-8ACE-46C5-88D8-3F5F5203A42A}" uniqueName="1591" name="Column1591" queryTableFieldId="1591"/>
    <tableColumn id="1592" xr3:uid="{8786D61F-6C9B-41CA-BE88-FFA7B3F5D961}" uniqueName="1592" name="Column1592" queryTableFieldId="1592"/>
    <tableColumn id="1593" xr3:uid="{6AF01282-9905-489D-8D33-87D1F616CFD2}" uniqueName="1593" name="Column1593" queryTableFieldId="1593"/>
    <tableColumn id="1594" xr3:uid="{16F8298F-C3AA-452A-B9D4-44ED3061406D}" uniqueName="1594" name="Column1594" queryTableFieldId="1594"/>
    <tableColumn id="1595" xr3:uid="{64D579DA-5A8C-4488-958A-A681182386A3}" uniqueName="1595" name="Column1595" queryTableFieldId="1595"/>
    <tableColumn id="1596" xr3:uid="{4A1B70D7-0B80-4E82-8086-F9909CD3159D}" uniqueName="1596" name="Column1596" queryTableFieldId="1596"/>
    <tableColumn id="1597" xr3:uid="{1975A897-C7E1-4D74-948F-A8CBDD889FE6}" uniqueName="1597" name="Column1597" queryTableFieldId="1597"/>
    <tableColumn id="1598" xr3:uid="{1E5AF10B-B744-4CBB-875A-187F8F389ED9}" uniqueName="1598" name="Column1598" queryTableFieldId="1598"/>
    <tableColumn id="1599" xr3:uid="{2FFC0ACE-5D98-4161-83F1-69AA1F267D44}" uniqueName="1599" name="Column1599" queryTableFieldId="1599"/>
    <tableColumn id="1600" xr3:uid="{68025C3D-DC12-4384-8DBE-A4C44C875140}" uniqueName="1600" name="Column1600" queryTableFieldId="1600"/>
    <tableColumn id="1601" xr3:uid="{9ECEA5EF-35A7-47A6-8D7E-21582D07AF8A}" uniqueName="1601" name="Column1601" queryTableFieldId="1601"/>
    <tableColumn id="1602" xr3:uid="{01C5EFF3-0FC4-4A0D-A1CE-E95225F68AF7}" uniqueName="1602" name="Column1602" queryTableFieldId="1602"/>
    <tableColumn id="1603" xr3:uid="{D0151EAF-B0E7-4218-ADF4-84A4C11016D9}" uniqueName="1603" name="Column1603" queryTableFieldId="1603"/>
    <tableColumn id="1604" xr3:uid="{BA275244-7849-4BAF-BA48-3A7B7EE995F3}" uniqueName="1604" name="Column1604" queryTableFieldId="1604"/>
    <tableColumn id="1605" xr3:uid="{0FC6EA71-FF22-4D1D-87CD-E07199821A7A}" uniqueName="1605" name="Column1605" queryTableFieldId="1605"/>
    <tableColumn id="1606" xr3:uid="{9A2D6050-48EE-4C70-9509-CE0FB2B0AF3C}" uniqueName="1606" name="Column1606" queryTableFieldId="1606"/>
    <tableColumn id="1607" xr3:uid="{78F09BB0-121C-4083-BBC7-FEA00E1B0FE7}" uniqueName="1607" name="Column1607" queryTableFieldId="1607"/>
    <tableColumn id="1608" xr3:uid="{4AC77367-51F7-479D-9C9F-5D4083F0C4D2}" uniqueName="1608" name="Column1608" queryTableFieldId="1608"/>
    <tableColumn id="1609" xr3:uid="{B6609720-16D1-4D3B-876F-5A414160B963}" uniqueName="1609" name="Column1609" queryTableFieldId="1609"/>
    <tableColumn id="1610" xr3:uid="{82467ABB-8969-4830-BE08-94589B963A51}" uniqueName="1610" name="Column1610" queryTableFieldId="1610"/>
    <tableColumn id="1611" xr3:uid="{82C28F55-907D-4D36-9C77-042F44CA067D}" uniqueName="1611" name="Column1611" queryTableFieldId="1611"/>
    <tableColumn id="1612" xr3:uid="{850FCA45-A093-47E6-B2E1-137FD841C8D5}" uniqueName="1612" name="Column1612" queryTableFieldId="1612"/>
    <tableColumn id="1613" xr3:uid="{DB92396E-E4C1-4EEF-B4D2-40525E397379}" uniqueName="1613" name="Column1613" queryTableFieldId="1613"/>
    <tableColumn id="1614" xr3:uid="{927C0347-94C9-4DAA-B2E9-8BDFFBFD13A7}" uniqueName="1614" name="Column1614" queryTableFieldId="1614"/>
    <tableColumn id="1615" xr3:uid="{97B0C104-F37E-4563-AF43-C69B6A6726A7}" uniqueName="1615" name="Column1615" queryTableFieldId="1615"/>
    <tableColumn id="1616" xr3:uid="{80115E4E-1488-45BF-8330-9E3C801DEB34}" uniqueName="1616" name="Column1616" queryTableFieldId="1616"/>
    <tableColumn id="1617" xr3:uid="{5AD9E625-D2D0-4950-A4FA-3019F14B632C}" uniqueName="1617" name="Column1617" queryTableFieldId="1617"/>
    <tableColumn id="1618" xr3:uid="{F6C1D6B1-9C07-471A-8CAA-B853478C3506}" uniqueName="1618" name="Column1618" queryTableFieldId="1618"/>
    <tableColumn id="1619" xr3:uid="{2C37B9DB-F753-46C8-9F0D-6D39DA8A23C5}" uniqueName="1619" name="Column1619" queryTableFieldId="1619"/>
    <tableColumn id="1620" xr3:uid="{623FA771-8E98-402E-8B42-82728EE1EDD0}" uniqueName="1620" name="Column1620" queryTableFieldId="1620"/>
    <tableColumn id="1621" xr3:uid="{C8FD4532-B552-46BA-B8F2-FC03395C2179}" uniqueName="1621" name="Column1621" queryTableFieldId="1621"/>
    <tableColumn id="1622" xr3:uid="{428589A7-507B-4281-B42F-ABAFAEDF2C94}" uniqueName="1622" name="Column1622" queryTableFieldId="1622"/>
    <tableColumn id="1623" xr3:uid="{7EBB76ED-B6B2-4F1E-92C7-D8110179BE2D}" uniqueName="1623" name="Column1623" queryTableFieldId="1623"/>
    <tableColumn id="1624" xr3:uid="{9B35503C-B0E6-4BBA-AF30-256BF9331170}" uniqueName="1624" name="Column1624" queryTableFieldId="1624"/>
    <tableColumn id="1625" xr3:uid="{1FD5061C-C43F-4490-B565-0191AB942C58}" uniqueName="1625" name="Column1625" queryTableFieldId="1625"/>
    <tableColumn id="1626" xr3:uid="{EBEFDD8F-C4E2-46F4-88F1-DEE4E5EFE65C}" uniqueName="1626" name="Column1626" queryTableFieldId="1626"/>
    <tableColumn id="1627" xr3:uid="{E25BD6B9-A368-405C-879E-801BE6774FA7}" uniqueName="1627" name="Column1627" queryTableFieldId="1627"/>
    <tableColumn id="1628" xr3:uid="{D1E89A02-1575-431B-8E27-6DDBF069E989}" uniqueName="1628" name="Column1628" queryTableFieldId="1628"/>
    <tableColumn id="1629" xr3:uid="{8B0613FB-9EE8-4CB7-81C4-5D821294075D}" uniqueName="1629" name="Column1629" queryTableFieldId="1629"/>
    <tableColumn id="1630" xr3:uid="{C7F02357-38E9-4589-8C70-FC0CADCB133C}" uniqueName="1630" name="Column1630" queryTableFieldId="1630"/>
    <tableColumn id="1631" xr3:uid="{8875A39C-38FA-4E8A-AE6A-E3652B0DFB48}" uniqueName="1631" name="Column1631" queryTableFieldId="1631"/>
    <tableColumn id="1632" xr3:uid="{0CFF4CD1-5908-4A16-9FFC-826D14686143}" uniqueName="1632" name="Column1632" queryTableFieldId="1632"/>
    <tableColumn id="1633" xr3:uid="{A3DB3E8E-F012-48AC-9254-B873D2CEAF27}" uniqueName="1633" name="Column1633" queryTableFieldId="1633"/>
    <tableColumn id="1634" xr3:uid="{BF7D0499-76A3-49DE-82C3-D3C29B94A290}" uniqueName="1634" name="Column1634" queryTableFieldId="1634"/>
    <tableColumn id="1635" xr3:uid="{E52045EF-0541-4250-B6BE-881B52565A2E}" uniqueName="1635" name="Column1635" queryTableFieldId="1635"/>
    <tableColumn id="1636" xr3:uid="{24C3B0F0-2DB5-40B3-B972-DD6D31B3EAA5}" uniqueName="1636" name="Column1636" queryTableFieldId="1636"/>
    <tableColumn id="1637" xr3:uid="{5873AF4C-A5D3-4C22-80B1-FC8056F5D2A4}" uniqueName="1637" name="Column1637" queryTableFieldId="1637"/>
    <tableColumn id="1638" xr3:uid="{A773EE3C-647B-4B80-8E7D-83A3A63C942A}" uniqueName="1638" name="Column1638" queryTableFieldId="1638"/>
    <tableColumn id="1639" xr3:uid="{E4E3E268-55D1-456D-A6B9-FC26D2BBA166}" uniqueName="1639" name="Column1639" queryTableFieldId="1639"/>
    <tableColumn id="1640" xr3:uid="{0BD9AF0F-8AD9-469F-8E6C-95C0883A4AE1}" uniqueName="1640" name="Column1640" queryTableFieldId="1640"/>
    <tableColumn id="1641" xr3:uid="{6FA5550E-CA24-49CA-BFED-764442F9A5F0}" uniqueName="1641" name="Column1641" queryTableFieldId="1641"/>
    <tableColumn id="1642" xr3:uid="{8B98BAE6-0E96-408E-8E69-6B7CC2223605}" uniqueName="1642" name="Column1642" queryTableFieldId="1642"/>
    <tableColumn id="1643" xr3:uid="{34990CB6-BF6F-4D9A-A7FB-458E4C23355D}" uniqueName="1643" name="Column1643" queryTableFieldId="1643"/>
    <tableColumn id="1644" xr3:uid="{80AB8D16-8DC4-4B94-BA3C-681CE0A23183}" uniqueName="1644" name="Column1644" queryTableFieldId="1644"/>
    <tableColumn id="1645" xr3:uid="{3C441F31-7F3C-4D10-B5C7-2A7EF6869B71}" uniqueName="1645" name="Column1645" queryTableFieldId="1645"/>
    <tableColumn id="1646" xr3:uid="{3037FC5A-0E62-4DE8-8B41-BEF92F25E389}" uniqueName="1646" name="Column1646" queryTableFieldId="1646"/>
    <tableColumn id="1647" xr3:uid="{CEB98B23-9B1D-46A4-B7A6-CCA51DF01521}" uniqueName="1647" name="Column1647" queryTableFieldId="1647"/>
    <tableColumn id="1648" xr3:uid="{A3335185-5500-436C-AE92-3CCD683DE913}" uniqueName="1648" name="Column1648" queryTableFieldId="1648"/>
    <tableColumn id="1649" xr3:uid="{7A8683B2-D736-4ECC-AC98-60AE0FDCD942}" uniqueName="1649" name="Column1649" queryTableFieldId="1649"/>
    <tableColumn id="1650" xr3:uid="{1DC8C891-23D1-417A-9C76-4AFF8D3236EE}" uniqueName="1650" name="Column1650" queryTableFieldId="1650"/>
    <tableColumn id="1651" xr3:uid="{4B0D5D1B-A954-45BF-B4E6-02ED474118EB}" uniqueName="1651" name="Column1651" queryTableFieldId="1651"/>
    <tableColumn id="1652" xr3:uid="{3D57E888-49C0-40C5-A46A-A72DD64E0A49}" uniqueName="1652" name="Column1652" queryTableFieldId="1652"/>
    <tableColumn id="1653" xr3:uid="{592195AB-14BE-4C99-900D-BF9E33B017D6}" uniqueName="1653" name="Column1653" queryTableFieldId="1653"/>
    <tableColumn id="1654" xr3:uid="{61C4A8E6-B790-4176-9256-431664F8B034}" uniqueName="1654" name="Column1654" queryTableFieldId="1654"/>
    <tableColumn id="1655" xr3:uid="{E1435880-4D3D-458A-A76F-257BA3337724}" uniqueName="1655" name="Column1655" queryTableFieldId="1655"/>
    <tableColumn id="1656" xr3:uid="{521270F9-340F-4DFA-941A-4B9280177B72}" uniqueName="1656" name="Column1656" queryTableFieldId="1656"/>
    <tableColumn id="1657" xr3:uid="{2BD4C7ED-65BB-459F-B97B-C9067F2D6AAE}" uniqueName="1657" name="Column1657" queryTableFieldId="1657"/>
    <tableColumn id="1658" xr3:uid="{5B8045EC-8CAC-45A9-B393-B7E4EE78E3AF}" uniqueName="1658" name="Column1658" queryTableFieldId="1658"/>
    <tableColumn id="1659" xr3:uid="{F4589CF2-4FF3-4562-B0F1-210FC9A9383A}" uniqueName="1659" name="Column1659" queryTableFieldId="1659"/>
    <tableColumn id="1660" xr3:uid="{63586C0D-7A97-4097-A143-46958256A62C}" uniqueName="1660" name="Column1660" queryTableFieldId="1660"/>
    <tableColumn id="1661" xr3:uid="{4190F7CD-FCD8-4609-8986-2AE29CB76861}" uniqueName="1661" name="Column1661" queryTableFieldId="1661"/>
    <tableColumn id="1662" xr3:uid="{C1EC1DCE-DA6F-4F38-92E3-90BD9A2B8AD7}" uniqueName="1662" name="Column1662" queryTableFieldId="1662"/>
    <tableColumn id="1663" xr3:uid="{0AF2AB71-6682-4D11-BFA5-C065873AD26B}" uniqueName="1663" name="Column1663" queryTableFieldId="1663"/>
    <tableColumn id="1664" xr3:uid="{8FA45DEC-A688-4828-9AF1-36071EDB50E4}" uniqueName="1664" name="Column1664" queryTableFieldId="1664"/>
    <tableColumn id="1665" xr3:uid="{E07E9311-8BDE-4B65-A068-621C153ABA72}" uniqueName="1665" name="Column1665" queryTableFieldId="1665"/>
    <tableColumn id="1666" xr3:uid="{7CB349FA-E292-4E39-956B-FAD885A948EF}" uniqueName="1666" name="Column1666" queryTableFieldId="1666"/>
    <tableColumn id="1667" xr3:uid="{932A9D71-19E2-4B5B-AFAB-E1E383DD7134}" uniqueName="1667" name="Column1667" queryTableFieldId="1667"/>
    <tableColumn id="1668" xr3:uid="{3991B677-D253-4E2B-BD73-E368D0106BB5}" uniqueName="1668" name="Column1668" queryTableFieldId="1668"/>
    <tableColumn id="1669" xr3:uid="{7A91952E-FAB4-4582-924E-CF060F0F2825}" uniqueName="1669" name="Column1669" queryTableFieldId="1669"/>
    <tableColumn id="1670" xr3:uid="{EF545737-2415-4B4B-868D-329930B328C6}" uniqueName="1670" name="Column1670" queryTableFieldId="1670"/>
    <tableColumn id="1671" xr3:uid="{FD610820-199C-47EE-991A-409DDFF988BE}" uniqueName="1671" name="Column1671" queryTableFieldId="1671"/>
    <tableColumn id="1672" xr3:uid="{98C90E96-7F70-4F2D-BD6D-A69D24926222}" uniqueName="1672" name="Column1672" queryTableFieldId="1672"/>
    <tableColumn id="1673" xr3:uid="{CDEC93CC-DB3D-4192-9D32-367001AC54C5}" uniqueName="1673" name="Column1673" queryTableFieldId="1673"/>
    <tableColumn id="1674" xr3:uid="{413B3B71-BDB2-426A-A3A3-EC9EF381F160}" uniqueName="1674" name="Column1674" queryTableFieldId="1674"/>
    <tableColumn id="1675" xr3:uid="{63DA7128-870E-4B73-A38F-5A9455B6C23D}" uniqueName="1675" name="Column1675" queryTableFieldId="1675"/>
    <tableColumn id="1676" xr3:uid="{C9A0AB69-24E7-477D-B4AB-F4A6334BD598}" uniqueName="1676" name="Column1676" queryTableFieldId="1676"/>
    <tableColumn id="1677" xr3:uid="{82AAF97C-F1F8-4EA3-A337-CFB4A5B208C2}" uniqueName="1677" name="Column1677" queryTableFieldId="1677"/>
    <tableColumn id="1678" xr3:uid="{FED61842-E870-47F9-9726-47DE2AE02AE7}" uniqueName="1678" name="Column1678" queryTableFieldId="1678"/>
    <tableColumn id="1679" xr3:uid="{4DA1D29A-1083-4600-BC5F-B2F4B8DEBF95}" uniqueName="1679" name="Column1679" queryTableFieldId="1679"/>
    <tableColumn id="1680" xr3:uid="{F6D67335-406C-454A-92FE-0C023D4ADCF0}" uniqueName="1680" name="Column1680" queryTableFieldId="1680"/>
    <tableColumn id="1681" xr3:uid="{492C0195-5684-4A93-B291-0A337F437A4A}" uniqueName="1681" name="Column1681" queryTableFieldId="1681"/>
    <tableColumn id="1682" xr3:uid="{8D22F6F4-96A4-4DC6-8036-ED5D63E20E4D}" uniqueName="1682" name="Column1682" queryTableFieldId="1682"/>
    <tableColumn id="1683" xr3:uid="{45FE6F2F-8EB1-4010-9BE5-146100E6E85F}" uniqueName="1683" name="Column1683" queryTableFieldId="1683"/>
    <tableColumn id="1684" xr3:uid="{C66EAD8F-E23C-499E-BA24-F51369703E17}" uniqueName="1684" name="Column1684" queryTableFieldId="1684"/>
    <tableColumn id="1685" xr3:uid="{416195D2-B77F-46AF-87B1-E3BEC503F4E8}" uniqueName="1685" name="Column1685" queryTableFieldId="1685"/>
    <tableColumn id="1686" xr3:uid="{06448E9D-58E5-4ADA-A2CB-CB144CD1D216}" uniqueName="1686" name="Column1686" queryTableFieldId="1686"/>
    <tableColumn id="1687" xr3:uid="{8617B477-6356-4C3D-B112-CC8963221995}" uniqueName="1687" name="Column1687" queryTableFieldId="1687"/>
    <tableColumn id="1688" xr3:uid="{00BD2F53-3903-4C5C-9AFE-A29C2D55F22A}" uniqueName="1688" name="Column1688" queryTableFieldId="1688"/>
    <tableColumn id="1689" xr3:uid="{C3C7DA1B-EBAF-4105-A021-AD53AADC7C42}" uniqueName="1689" name="Column1689" queryTableFieldId="1689"/>
    <tableColumn id="1690" xr3:uid="{44F17A29-4F42-4E5E-86AD-B8AA1823AA79}" uniqueName="1690" name="Column1690" queryTableFieldId="1690"/>
    <tableColumn id="1691" xr3:uid="{2D701EBE-AFD2-41B7-89B3-30E25AA66792}" uniqueName="1691" name="Column1691" queryTableFieldId="1691"/>
    <tableColumn id="1692" xr3:uid="{E283BA84-10F6-4A25-97F0-CDB231140CAD}" uniqueName="1692" name="Column1692" queryTableFieldId="1692"/>
    <tableColumn id="1693" xr3:uid="{A34A16A0-93CF-44F0-AA69-98778233CB7C}" uniqueName="1693" name="Column1693" queryTableFieldId="1693"/>
    <tableColumn id="1694" xr3:uid="{94A97AC5-8BF0-4D86-9EFC-22A929FCE754}" uniqueName="1694" name="Column1694" queryTableFieldId="1694"/>
    <tableColumn id="1695" xr3:uid="{1B8EB4BD-30DF-4AE9-AC10-87EC1820CE99}" uniqueName="1695" name="Column1695" queryTableFieldId="1695"/>
    <tableColumn id="1696" xr3:uid="{0E13997C-C7C9-4AE8-8850-376D47068AEF}" uniqueName="1696" name="Column1696" queryTableFieldId="1696"/>
    <tableColumn id="1697" xr3:uid="{EC7B5233-ADC7-4BB3-B392-FEB1676EE068}" uniqueName="1697" name="Column1697" queryTableFieldId="1697"/>
    <tableColumn id="1698" xr3:uid="{F05EEBA2-7C24-497D-A7E5-360D83870567}" uniqueName="1698" name="Column1698" queryTableFieldId="1698"/>
    <tableColumn id="1699" xr3:uid="{252CF43D-514E-4224-86A7-DBEE33FC3158}" uniqueName="1699" name="Column1699" queryTableFieldId="1699"/>
    <tableColumn id="1700" xr3:uid="{0B68358A-B2B0-4A92-843C-B698DE9D993A}" uniqueName="1700" name="Column1700" queryTableFieldId="1700"/>
    <tableColumn id="1701" xr3:uid="{6E07D3E1-D765-456A-9B30-14D41670E312}" uniqueName="1701" name="Column1701" queryTableFieldId="1701"/>
    <tableColumn id="1702" xr3:uid="{067ED002-961A-488C-B9A4-A456A27522EB}" uniqueName="1702" name="Column1702" queryTableFieldId="1702"/>
    <tableColumn id="1703" xr3:uid="{CDEFE48D-6C95-4CCC-977D-CB0948C380F1}" uniqueName="1703" name="Column1703" queryTableFieldId="1703"/>
    <tableColumn id="1704" xr3:uid="{66C2ED03-5863-47A6-8CEC-29D75DB14DF2}" uniqueName="1704" name="Column1704" queryTableFieldId="1704"/>
    <tableColumn id="1705" xr3:uid="{B4B52B41-37BC-4403-B79D-E950003D5794}" uniqueName="1705" name="Column1705" queryTableFieldId="1705"/>
    <tableColumn id="1706" xr3:uid="{5ED2E44A-93D2-4AED-9E85-05AD7CE9EEE6}" uniqueName="1706" name="Column1706" queryTableFieldId="1706"/>
    <tableColumn id="1707" xr3:uid="{7503D0A3-E9FD-45AC-827D-2BC59094EFE5}" uniqueName="1707" name="Column1707" queryTableFieldId="1707"/>
    <tableColumn id="1708" xr3:uid="{65F65FFC-63B0-4E5E-823E-22DA288375B8}" uniqueName="1708" name="Column1708" queryTableFieldId="1708"/>
    <tableColumn id="1709" xr3:uid="{98BB1DDE-3686-4E5E-99FB-4BDA00075519}" uniqueName="1709" name="Column1709" queryTableFieldId="1709"/>
    <tableColumn id="1710" xr3:uid="{0A289EFD-595A-4DD1-B30C-5CD2D217CB81}" uniqueName="1710" name="Column1710" queryTableFieldId="1710"/>
    <tableColumn id="1711" xr3:uid="{92164C8A-5B94-4B5A-B2A8-AE66845C717E}" uniqueName="1711" name="Column1711" queryTableFieldId="1711"/>
    <tableColumn id="1712" xr3:uid="{513FBB19-9627-4E7C-AA2D-916A6F38DC32}" uniqueName="1712" name="Column1712" queryTableFieldId="1712"/>
    <tableColumn id="1713" xr3:uid="{67C4D12E-8C79-42F8-AEC6-8F1DC249E12E}" uniqueName="1713" name="Column1713" queryTableFieldId="1713"/>
    <tableColumn id="1714" xr3:uid="{61824663-ABB3-414A-8034-7BE8CE53D607}" uniqueName="1714" name="Column1714" queryTableFieldId="1714"/>
    <tableColumn id="1715" xr3:uid="{F61869F9-E372-41A1-AEDB-18F78908CBEA}" uniqueName="1715" name="Column1715" queryTableFieldId="1715"/>
    <tableColumn id="1716" xr3:uid="{7D03FB94-4815-441B-93D4-80C3FA656B2D}" uniqueName="1716" name="Column1716" queryTableFieldId="1716"/>
    <tableColumn id="1717" xr3:uid="{05E46A1F-417B-446D-B1D8-079F0020BEDD}" uniqueName="1717" name="Column1717" queryTableFieldId="1717"/>
    <tableColumn id="1718" xr3:uid="{693DBFC8-FE70-44F8-9C8E-1942F2AC96EB}" uniqueName="1718" name="Column1718" queryTableFieldId="1718"/>
    <tableColumn id="1719" xr3:uid="{37026BE4-6369-4BBB-BAEB-6E6BEA1AE8E2}" uniqueName="1719" name="Column1719" queryTableFieldId="1719"/>
    <tableColumn id="1720" xr3:uid="{DF39E535-615F-4B92-AE74-EE78AE4B28D4}" uniqueName="1720" name="Column1720" queryTableFieldId="1720"/>
    <tableColumn id="1721" xr3:uid="{130D794B-9198-477D-927A-2AD93C282853}" uniqueName="1721" name="Column1721" queryTableFieldId="1721"/>
    <tableColumn id="1722" xr3:uid="{DA945C9A-D341-43DC-AA09-49CE9FB87EFF}" uniqueName="1722" name="Column1722" queryTableFieldId="1722"/>
    <tableColumn id="1723" xr3:uid="{BAE61F75-B69B-4A3E-BA36-286D3FE06F36}" uniqueName="1723" name="Column1723" queryTableFieldId="1723"/>
    <tableColumn id="1724" xr3:uid="{3A762615-91DC-4762-A6D0-9F7B950B996D}" uniqueName="1724" name="Column1724" queryTableFieldId="1724"/>
    <tableColumn id="1725" xr3:uid="{41ACA4F8-C1E7-4973-BB40-E4EF9705700B}" uniqueName="1725" name="Column1725" queryTableFieldId="1725"/>
    <tableColumn id="1726" xr3:uid="{8093B5C0-7212-45E6-984E-1F760CE017F1}" uniqueName="1726" name="Column1726" queryTableFieldId="1726"/>
    <tableColumn id="1727" xr3:uid="{23D426E8-2D00-4037-8378-E764F3089B79}" uniqueName="1727" name="Column1727" queryTableFieldId="1727"/>
    <tableColumn id="1728" xr3:uid="{687E94C1-4446-4D0B-A2D2-31ACB99474E2}" uniqueName="1728" name="Column1728" queryTableFieldId="1728"/>
    <tableColumn id="1729" xr3:uid="{43EF7D95-276E-4843-AB94-F654A660FB7A}" uniqueName="1729" name="Column1729" queryTableFieldId="1729"/>
    <tableColumn id="1730" xr3:uid="{EFBF1AF0-F069-4FA5-992C-F90C4E93F73C}" uniqueName="1730" name="Column1730" queryTableFieldId="1730"/>
    <tableColumn id="1731" xr3:uid="{8240CCD2-48F0-419E-B0AF-3A9C6C3AB2E3}" uniqueName="1731" name="Column1731" queryTableFieldId="1731"/>
    <tableColumn id="1732" xr3:uid="{5B9BAE2D-DE43-4D18-B0CC-6496FF70E2FF}" uniqueName="1732" name="Column1732" queryTableFieldId="1732"/>
    <tableColumn id="1733" xr3:uid="{1AD9EBE0-67C7-4E49-B94F-0734AA05C2F1}" uniqueName="1733" name="Column1733" queryTableFieldId="1733"/>
    <tableColumn id="1734" xr3:uid="{253C14E3-A9BC-4E6A-99A0-8BEB8D19C047}" uniqueName="1734" name="Column1734" queryTableFieldId="1734"/>
    <tableColumn id="1735" xr3:uid="{E146243B-DFBC-4C5F-8CA7-5CAB69581EC8}" uniqueName="1735" name="Column1735" queryTableFieldId="1735"/>
    <tableColumn id="1736" xr3:uid="{AA709396-F2E7-4100-A77B-8CD03DD355B0}" uniqueName="1736" name="Column1736" queryTableFieldId="1736"/>
    <tableColumn id="1737" xr3:uid="{D44F754E-4F9B-47F1-B3BD-420170F953AC}" uniqueName="1737" name="Column1737" queryTableFieldId="1737"/>
    <tableColumn id="1738" xr3:uid="{C0094D85-7967-46B7-8B47-B08A5BDAD802}" uniqueName="1738" name="Column1738" queryTableFieldId="1738"/>
    <tableColumn id="1739" xr3:uid="{CA7A266E-B274-456D-B23C-D07960356F39}" uniqueName="1739" name="Column1739" queryTableFieldId="1739"/>
    <tableColumn id="1740" xr3:uid="{CC44F92B-CABA-4D53-A55B-232362E2292E}" uniqueName="1740" name="Column1740" queryTableFieldId="1740"/>
    <tableColumn id="1741" xr3:uid="{E9396EE9-E3CC-4F58-AE8F-2233825FB9C0}" uniqueName="1741" name="Column1741" queryTableFieldId="1741"/>
    <tableColumn id="1742" xr3:uid="{C5CFE280-501E-4E43-AD2B-034D0035C753}" uniqueName="1742" name="Column1742" queryTableFieldId="1742"/>
    <tableColumn id="1743" xr3:uid="{0C9A29DB-2AB6-49F6-82D9-2BF97341C933}" uniqueName="1743" name="Column1743" queryTableFieldId="1743"/>
    <tableColumn id="1744" xr3:uid="{68675684-AB6D-4590-AFE7-186F827FEEAA}" uniqueName="1744" name="Column1744" queryTableFieldId="1744"/>
    <tableColumn id="1745" xr3:uid="{D737DB99-49FA-4F7F-A5BF-33E897934451}" uniqueName="1745" name="Column1745" queryTableFieldId="1745"/>
    <tableColumn id="1746" xr3:uid="{4D7C605F-194C-44A0-B58A-E4E08448FC55}" uniqueName="1746" name="Column1746" queryTableFieldId="1746"/>
    <tableColumn id="1747" xr3:uid="{78D55F56-68A7-4CCD-B605-CBE8626C9A38}" uniqueName="1747" name="Column1747" queryTableFieldId="1747"/>
    <tableColumn id="1748" xr3:uid="{3FEBB907-8513-4AE4-9D5A-77B60CB141AF}" uniqueName="1748" name="Column1748" queryTableFieldId="1748"/>
    <tableColumn id="1749" xr3:uid="{4292F536-BBD4-4A6B-98FB-65512E7E58BD}" uniqueName="1749" name="Column1749" queryTableFieldId="1749"/>
    <tableColumn id="1750" xr3:uid="{52249C7B-E860-40C1-BF1E-CD08660C7D01}" uniqueName="1750" name="Column1750" queryTableFieldId="1750"/>
    <tableColumn id="1751" xr3:uid="{CE958C8B-8B27-40F9-9351-CF5D8E0FF3B4}" uniqueName="1751" name="Column1751" queryTableFieldId="1751"/>
    <tableColumn id="1752" xr3:uid="{608EC2C9-9459-479F-81A6-03BE1B6B70A9}" uniqueName="1752" name="Column1752" queryTableFieldId="1752"/>
    <tableColumn id="1753" xr3:uid="{E28AC515-B91B-4BFE-B3BA-8B195A394095}" uniqueName="1753" name="Column1753" queryTableFieldId="1753"/>
    <tableColumn id="1754" xr3:uid="{494E688B-8C3D-4CBF-8CD4-99FF712A386D}" uniqueName="1754" name="Column1754" queryTableFieldId="1754"/>
    <tableColumn id="1755" xr3:uid="{DBC470BE-C962-4339-AA1B-664352991E05}" uniqueName="1755" name="Column1755" queryTableFieldId="1755"/>
    <tableColumn id="1756" xr3:uid="{32633010-E7EA-4EEB-8478-C24BCF0D02FC}" uniqueName="1756" name="Column1756" queryTableFieldId="1756"/>
    <tableColumn id="1757" xr3:uid="{3BF4B346-59B6-4045-90FA-794C73AD4529}" uniqueName="1757" name="Column1757" queryTableFieldId="1757"/>
    <tableColumn id="1758" xr3:uid="{EAD9904F-3F0B-4E9C-B2D6-6718A7B73D50}" uniqueName="1758" name="Column1758" queryTableFieldId="1758"/>
    <tableColumn id="1759" xr3:uid="{A9763A23-C504-4ABD-A4FE-6C7FC65E1EB8}" uniqueName="1759" name="Column1759" queryTableFieldId="1759"/>
    <tableColumn id="1760" xr3:uid="{7B0F49EE-CB9F-429C-B546-031324B2E448}" uniqueName="1760" name="Column1760" queryTableFieldId="1760"/>
    <tableColumn id="1761" xr3:uid="{32E3DD57-668F-4DD9-8A70-3DFA0D99841C}" uniqueName="1761" name="Column1761" queryTableFieldId="1761"/>
    <tableColumn id="1762" xr3:uid="{6B6A9691-1879-401C-82EC-99D084829DAD}" uniqueName="1762" name="Column1762" queryTableFieldId="1762"/>
    <tableColumn id="1763" xr3:uid="{E28058A4-E368-4C7D-90F0-8A95F597AF4E}" uniqueName="1763" name="Column1763" queryTableFieldId="1763"/>
    <tableColumn id="1764" xr3:uid="{81A12BDC-9B97-485F-B3C9-8CEA9014016E}" uniqueName="1764" name="Column1764" queryTableFieldId="1764"/>
    <tableColumn id="1765" xr3:uid="{ED8EDAC9-E54A-4B4D-8658-5FDE845C5975}" uniqueName="1765" name="Column1765" queryTableFieldId="1765"/>
    <tableColumn id="1766" xr3:uid="{88D2E920-2955-48D5-A078-3ABC789EB095}" uniqueName="1766" name="Column1766" queryTableFieldId="1766"/>
    <tableColumn id="1767" xr3:uid="{CC92E0C0-354E-4229-9BA7-26BAD2F8AEB1}" uniqueName="1767" name="Column1767" queryTableFieldId="1767"/>
    <tableColumn id="1768" xr3:uid="{EC4A78DA-0AA3-422E-94B4-0F44279E6E73}" uniqueName="1768" name="Column1768" queryTableFieldId="1768"/>
    <tableColumn id="1769" xr3:uid="{8B47525F-6102-428A-8E9D-B26A09C81E30}" uniqueName="1769" name="Column1769" queryTableFieldId="1769"/>
    <tableColumn id="1770" xr3:uid="{A8F7829E-77E8-429C-8528-D0123E5DB922}" uniqueName="1770" name="Column1770" queryTableFieldId="1770"/>
    <tableColumn id="1771" xr3:uid="{7A29B090-BA0E-460B-B0F0-FC8F426A63ED}" uniqueName="1771" name="Column1771" queryTableFieldId="1771"/>
    <tableColumn id="1772" xr3:uid="{9724A977-8541-41AF-B6BA-EF7DF37CDF2A}" uniqueName="1772" name="Column1772" queryTableFieldId="1772"/>
    <tableColumn id="1773" xr3:uid="{DC3E4B65-88CE-48E5-B9D1-B072DB92E699}" uniqueName="1773" name="Column1773" queryTableFieldId="1773"/>
    <tableColumn id="1774" xr3:uid="{833A71A7-2E1B-4D7F-8B06-1942CA9E35F9}" uniqueName="1774" name="Column1774" queryTableFieldId="1774"/>
    <tableColumn id="1775" xr3:uid="{0225EB94-77B8-4B5B-A5CA-83B8F53B009C}" uniqueName="1775" name="Column1775" queryTableFieldId="1775"/>
    <tableColumn id="1776" xr3:uid="{56C518AD-D2ED-4AF5-B3AC-19F95BC0802C}" uniqueName="1776" name="Column1776" queryTableFieldId="1776"/>
    <tableColumn id="1777" xr3:uid="{17003CA6-5EF7-44F8-816B-6D12DC5DDD37}" uniqueName="1777" name="Column1777" queryTableFieldId="1777"/>
    <tableColumn id="1778" xr3:uid="{41D4BA49-B15C-4F43-941F-FF6D013E1B7B}" uniqueName="1778" name="Column1778" queryTableFieldId="1778"/>
    <tableColumn id="1779" xr3:uid="{63E95C91-9821-4715-9839-7686F9381D07}" uniqueName="1779" name="Column1779" queryTableFieldId="1779"/>
    <tableColumn id="1780" xr3:uid="{A8088913-B047-4A51-83CC-8BCF4BBBDDD0}" uniqueName="1780" name="Column1780" queryTableFieldId="1780"/>
    <tableColumn id="1781" xr3:uid="{CA11E7C7-49B8-453E-9E4C-979E439924E1}" uniqueName="1781" name="Column1781" queryTableFieldId="1781"/>
    <tableColumn id="1782" xr3:uid="{31E2E167-3006-446B-A420-4140CB9F83B8}" uniqueName="1782" name="Column1782" queryTableFieldId="1782"/>
    <tableColumn id="1783" xr3:uid="{7C5E0EAE-D05C-4706-A389-4A5961F940E5}" uniqueName="1783" name="Column1783" queryTableFieldId="1783"/>
    <tableColumn id="1784" xr3:uid="{04B5950E-7FC0-422D-AE8B-ADBE7ACF69BA}" uniqueName="1784" name="Column1784" queryTableFieldId="1784"/>
    <tableColumn id="1785" xr3:uid="{B9E9A2B9-21A0-4D63-85C7-1990112A92F3}" uniqueName="1785" name="Column1785" queryTableFieldId="1785"/>
    <tableColumn id="1786" xr3:uid="{40DBADC6-C8B0-4A97-8E8E-B763BD841F5E}" uniqueName="1786" name="Column1786" queryTableFieldId="1786"/>
    <tableColumn id="1787" xr3:uid="{DA4E3C70-7614-4165-902A-91861C5D99C3}" uniqueName="1787" name="Column1787" queryTableFieldId="1787"/>
    <tableColumn id="1788" xr3:uid="{C97E5616-EA0E-43FE-8B12-6824D85E6AC7}" uniqueName="1788" name="Column1788" queryTableFieldId="1788"/>
    <tableColumn id="1789" xr3:uid="{FE016824-2DFD-41E0-BAAF-446442AEACD9}" uniqueName="1789" name="Column1789" queryTableFieldId="1789"/>
    <tableColumn id="1790" xr3:uid="{14718601-D158-44A8-8411-B7244CA12E30}" uniqueName="1790" name="Column1790" queryTableFieldId="1790"/>
    <tableColumn id="1791" xr3:uid="{0C941D65-ED28-4B1D-A165-8825BDE8A5DA}" uniqueName="1791" name="Column1791" queryTableFieldId="1791"/>
    <tableColumn id="1792" xr3:uid="{F995A724-F544-47E2-9D24-756E1C8F44E6}" uniqueName="1792" name="Column1792" queryTableFieldId="1792"/>
    <tableColumn id="1793" xr3:uid="{E358ED17-007D-4011-A67A-BE02EF6153B1}" uniqueName="1793" name="Column1793" queryTableFieldId="1793"/>
    <tableColumn id="1794" xr3:uid="{D9002ACD-81BB-4251-81F8-2D23DB7CB5CB}" uniqueName="1794" name="Column1794" queryTableFieldId="1794"/>
    <tableColumn id="1795" xr3:uid="{572FE035-F7B1-4985-9E4D-D6950E0B03D1}" uniqueName="1795" name="Column1795" queryTableFieldId="1795"/>
    <tableColumn id="1796" xr3:uid="{AC122AB3-B2F2-4491-B651-0B518D9E1613}" uniqueName="1796" name="Column1796" queryTableFieldId="1796"/>
    <tableColumn id="1797" xr3:uid="{A76EDC5E-D9DF-4D3D-A339-FD80024EBF4D}" uniqueName="1797" name="Column1797" queryTableFieldId="1797"/>
    <tableColumn id="1798" xr3:uid="{B936B18D-9D35-4F82-95C3-F5571B3B8E7F}" uniqueName="1798" name="Column1798" queryTableFieldId="1798"/>
    <tableColumn id="1799" xr3:uid="{A3CAEB97-F4B2-4FDB-B455-712F1FBF5D83}" uniqueName="1799" name="Column1799" queryTableFieldId="1799"/>
    <tableColumn id="1800" xr3:uid="{5724DC59-D360-42EC-B0AF-A561C7E00EFE}" uniqueName="1800" name="Column1800" queryTableFieldId="1800"/>
    <tableColumn id="1801" xr3:uid="{D586B6C0-5F7B-418A-8281-7D6249551445}" uniqueName="1801" name="Column1801" queryTableFieldId="1801"/>
    <tableColumn id="1802" xr3:uid="{55350EC6-6827-424C-A05C-01C6EE768188}" uniqueName="1802" name="Column1802" queryTableFieldId="1802"/>
    <tableColumn id="1803" xr3:uid="{89B467EC-0DF5-4508-B4C0-FFB25EA4BEAE}" uniqueName="1803" name="Column1803" queryTableFieldId="1803"/>
    <tableColumn id="1804" xr3:uid="{56F07FA3-DFD7-453D-875B-8717B4198461}" uniqueName="1804" name="Column1804" queryTableFieldId="1804"/>
    <tableColumn id="1805" xr3:uid="{A06120F5-04A0-41F3-9005-EB8B946A96FC}" uniqueName="1805" name="Column1805" queryTableFieldId="1805"/>
    <tableColumn id="1806" xr3:uid="{89BA9160-4C79-4BF3-8ED3-1F50CDD3B35B}" uniqueName="1806" name="Column1806" queryTableFieldId="1806"/>
    <tableColumn id="1807" xr3:uid="{7A0364CE-6259-4D8B-A86F-4DF1F8CEC573}" uniqueName="1807" name="Column1807" queryTableFieldId="1807"/>
    <tableColumn id="1808" xr3:uid="{F0C637E1-04DE-43C0-ABE2-4C1D314D4F73}" uniqueName="1808" name="Column1808" queryTableFieldId="1808"/>
    <tableColumn id="1809" xr3:uid="{D51B077B-742B-4C18-94A8-BAECEC1738BD}" uniqueName="1809" name="Column1809" queryTableFieldId="1809"/>
    <tableColumn id="1810" xr3:uid="{BE3282E0-07F3-4F02-BDFF-12B9858FD30E}" uniqueName="1810" name="Column1810" queryTableFieldId="1810"/>
    <tableColumn id="1811" xr3:uid="{D31DEA51-3DE3-45C8-A524-F0656E27F635}" uniqueName="1811" name="Column1811" queryTableFieldId="1811"/>
    <tableColumn id="1812" xr3:uid="{92641BA7-465B-4A7C-B2F2-9A52E2DB234D}" uniqueName="1812" name="Column1812" queryTableFieldId="1812"/>
    <tableColumn id="1813" xr3:uid="{29882CE6-8E42-4D27-B0F7-2F5B579CFC5E}" uniqueName="1813" name="Column1813" queryTableFieldId="1813"/>
    <tableColumn id="1814" xr3:uid="{559A5CAB-1E7C-43C4-871C-B68855F04E56}" uniqueName="1814" name="Column1814" queryTableFieldId="1814"/>
    <tableColumn id="1815" xr3:uid="{C6081B12-DAEF-405A-AF3F-C164612FF731}" uniqueName="1815" name="Column1815" queryTableFieldId="1815"/>
    <tableColumn id="1816" xr3:uid="{6C85B27F-E9F2-4152-8CD6-5D12ED8E97EE}" uniqueName="1816" name="Column1816" queryTableFieldId="1816"/>
    <tableColumn id="1817" xr3:uid="{19E1DCE4-3791-4DD6-91FC-A74A66FA57BE}" uniqueName="1817" name="Column1817" queryTableFieldId="1817"/>
    <tableColumn id="1818" xr3:uid="{17E7ACBF-8FE7-4A8D-89C9-5E81B497E71A}" uniqueName="1818" name="Column1818" queryTableFieldId="1818"/>
    <tableColumn id="1819" xr3:uid="{94CDD524-27A1-40BE-973D-C87F0EA56B72}" uniqueName="1819" name="Column1819" queryTableFieldId="1819"/>
    <tableColumn id="1820" xr3:uid="{9F964007-51EA-4CB5-8D31-6430EA5DA028}" uniqueName="1820" name="Column1820" queryTableFieldId="1820"/>
    <tableColumn id="1821" xr3:uid="{9BE99688-E255-4888-AD0C-916B79E0AD3B}" uniqueName="1821" name="Column1821" queryTableFieldId="1821"/>
    <tableColumn id="1822" xr3:uid="{455545B3-A6AD-4DFD-81C4-163B7565CD79}" uniqueName="1822" name="Column1822" queryTableFieldId="1822"/>
    <tableColumn id="1823" xr3:uid="{B777D514-9A5E-45D8-B51A-33D19E5B30A1}" uniqueName="1823" name="Column1823" queryTableFieldId="1823"/>
    <tableColumn id="1824" xr3:uid="{6FE7C62C-6DF6-4F45-BDF3-C6DF7DFE27F6}" uniqueName="1824" name="Column1824" queryTableFieldId="1824"/>
    <tableColumn id="1825" xr3:uid="{E1F9704B-AC46-4C5C-BB5B-59380024F583}" uniqueName="1825" name="Column1825" queryTableFieldId="1825"/>
    <tableColumn id="1826" xr3:uid="{00B949F8-3777-42A4-A884-858DDA402B32}" uniqueName="1826" name="Column1826" queryTableFieldId="1826"/>
    <tableColumn id="1827" xr3:uid="{6A2AD81C-3349-4457-B1CC-97A333DE3F78}" uniqueName="1827" name="Column1827" queryTableFieldId="1827"/>
    <tableColumn id="1828" xr3:uid="{10B320C0-AEA1-4227-B4B2-8174B064A47E}" uniqueName="1828" name="Column1828" queryTableFieldId="1828"/>
    <tableColumn id="1829" xr3:uid="{2D72EDFC-06E2-4754-8C5E-9C977067025F}" uniqueName="1829" name="Column1829" queryTableFieldId="1829"/>
    <tableColumn id="1830" xr3:uid="{B50060F1-200F-44E3-AA41-9D8C87EA384F}" uniqueName="1830" name="Column1830" queryTableFieldId="1830"/>
    <tableColumn id="1831" xr3:uid="{697E02D0-8E0B-4998-90ED-96B6E9F0C5BC}" uniqueName="1831" name="Column1831" queryTableFieldId="1831"/>
    <tableColumn id="1832" xr3:uid="{5B698F4A-81F1-422C-AA84-5E7C8886F367}" uniqueName="1832" name="Column1832" queryTableFieldId="1832"/>
    <tableColumn id="1833" xr3:uid="{9A347BE3-3072-465B-AEC3-11B514F1B983}" uniqueName="1833" name="Column1833" queryTableFieldId="1833"/>
    <tableColumn id="1834" xr3:uid="{432651D8-CB9C-4067-A870-EB770039D315}" uniqueName="1834" name="Column1834" queryTableFieldId="1834"/>
    <tableColumn id="1835" xr3:uid="{D76ED02D-8967-4B3B-89B2-19923B55FB00}" uniqueName="1835" name="Column1835" queryTableFieldId="1835"/>
    <tableColumn id="1836" xr3:uid="{21774274-2C50-4C62-A387-CECB83EBD5FC}" uniqueName="1836" name="Column1836" queryTableFieldId="1836"/>
    <tableColumn id="1837" xr3:uid="{6885B4A5-EBAA-4A8F-BCFE-383C35FE8EE0}" uniqueName="1837" name="Column1837" queryTableFieldId="1837"/>
    <tableColumn id="1838" xr3:uid="{F8C0F46D-6E00-4404-89EC-957D01C037B3}" uniqueName="1838" name="Column1838" queryTableFieldId="1838"/>
    <tableColumn id="1839" xr3:uid="{D290C4B4-C902-48CA-B7C9-0F26AB00633A}" uniqueName="1839" name="Column1839" queryTableFieldId="1839"/>
    <tableColumn id="1840" xr3:uid="{C21B7BDE-C475-4FB0-93E8-3BF6F69EFF37}" uniqueName="1840" name="Column1840" queryTableFieldId="1840"/>
    <tableColumn id="1841" xr3:uid="{70A13925-385A-4885-A421-DDE427413D8C}" uniqueName="1841" name="Column1841" queryTableFieldId="1841"/>
    <tableColumn id="1842" xr3:uid="{73CDF3D5-838C-494E-92D2-3D9FA69AD8CC}" uniqueName="1842" name="Column1842" queryTableFieldId="1842"/>
    <tableColumn id="1843" xr3:uid="{EFBCD5C6-F8D0-469D-8B05-55C3853EFC6B}" uniqueName="1843" name="Column1843" queryTableFieldId="1843"/>
    <tableColumn id="1844" xr3:uid="{B659620D-256F-4453-BF36-6F57BF3B04AA}" uniqueName="1844" name="Column1844" queryTableFieldId="1844"/>
    <tableColumn id="1845" xr3:uid="{4929E3CB-0B78-43E4-B825-6B6C4F8F05C5}" uniqueName="1845" name="Column1845" queryTableFieldId="1845"/>
    <tableColumn id="1846" xr3:uid="{59488E73-C0E7-48B3-8FB0-62E860029F3F}" uniqueName="1846" name="Column1846" queryTableFieldId="1846"/>
    <tableColumn id="1847" xr3:uid="{C0E96039-2233-48A6-A651-779AF39BAF13}" uniqueName="1847" name="Column1847" queryTableFieldId="1847"/>
    <tableColumn id="1848" xr3:uid="{540DFB7E-0245-4914-AA6D-5B94F9C9BB2D}" uniqueName="1848" name="Column1848" queryTableFieldId="1848"/>
    <tableColumn id="1849" xr3:uid="{E5E03F64-0DF2-4ACA-BB90-EF7D81E50376}" uniqueName="1849" name="Column1849" queryTableFieldId="1849"/>
    <tableColumn id="1850" xr3:uid="{0D2C07BB-FD59-4093-AA4B-220A87C9CB5B}" uniqueName="1850" name="Column1850" queryTableFieldId="1850"/>
    <tableColumn id="1851" xr3:uid="{01E0F058-9D86-4E6A-8F3E-33B40E3B5BFD}" uniqueName="1851" name="Column1851" queryTableFieldId="1851"/>
    <tableColumn id="1852" xr3:uid="{1FB279DE-C2C1-4B1D-AEEA-D722861B5AB6}" uniqueName="1852" name="Column1852" queryTableFieldId="1852"/>
    <tableColumn id="1853" xr3:uid="{94DD50E1-4C1C-4C60-8614-CAE92F8400DC}" uniqueName="1853" name="Column1853" queryTableFieldId="1853"/>
    <tableColumn id="1854" xr3:uid="{C3FD1C44-512D-45BE-8B14-A0C8B6860CA9}" uniqueName="1854" name="Column1854" queryTableFieldId="1854"/>
    <tableColumn id="1855" xr3:uid="{82821F90-716E-466C-A719-1D528E4AED81}" uniqueName="1855" name="Column1855" queryTableFieldId="1855"/>
    <tableColumn id="1856" xr3:uid="{C84B0C1C-9C31-40DF-9161-A02699E14743}" uniqueName="1856" name="Column1856" queryTableFieldId="1856"/>
    <tableColumn id="1857" xr3:uid="{F4382A16-181D-4480-A0E4-2950637412E8}" uniqueName="1857" name="Column1857" queryTableFieldId="1857"/>
    <tableColumn id="1858" xr3:uid="{3424892D-32F6-444B-94FC-45C040DC5D23}" uniqueName="1858" name="Column1858" queryTableFieldId="1858"/>
    <tableColumn id="1859" xr3:uid="{2006992B-2F21-4714-BF03-E1776FA0663A}" uniqueName="1859" name="Column1859" queryTableFieldId="1859"/>
    <tableColumn id="1860" xr3:uid="{7423D6F8-E75A-4C50-993B-CDFA00E43F5B}" uniqueName="1860" name="Column1860" queryTableFieldId="1860"/>
    <tableColumn id="1861" xr3:uid="{9E22D059-B0B8-4D21-9A71-584F8242C14B}" uniqueName="1861" name="Column1861" queryTableFieldId="1861"/>
    <tableColumn id="1862" xr3:uid="{A81CBF53-A6EC-4DD6-B712-7CE1630C03C8}" uniqueName="1862" name="Column1862" queryTableFieldId="1862"/>
    <tableColumn id="1863" xr3:uid="{A1031AE4-AEE0-40B7-8003-92A0092AB8A6}" uniqueName="1863" name="Column1863" queryTableFieldId="1863"/>
    <tableColumn id="1864" xr3:uid="{6EB822B5-4943-4AFE-A9E4-7EB0ECE4B7D9}" uniqueName="1864" name="Column1864" queryTableFieldId="1864"/>
    <tableColumn id="1865" xr3:uid="{5F630988-1C74-4767-A042-FAE93FC48028}" uniqueName="1865" name="Column1865" queryTableFieldId="1865"/>
    <tableColumn id="1866" xr3:uid="{633BE015-C9E4-4894-912C-340063B37D2A}" uniqueName="1866" name="Column1866" queryTableFieldId="1866"/>
    <tableColumn id="1867" xr3:uid="{CB91A0CF-F24A-44C3-B17A-38976A07F42A}" uniqueName="1867" name="Column1867" queryTableFieldId="1867"/>
    <tableColumn id="1868" xr3:uid="{F137D1E5-0FD8-4CE6-8F9E-1918E70BAA92}" uniqueName="1868" name="Column1868" queryTableFieldId="1868"/>
    <tableColumn id="1869" xr3:uid="{FFB03930-2EB5-4F07-ABB1-C0C369CAF9B7}" uniqueName="1869" name="Column1869" queryTableFieldId="1869"/>
    <tableColumn id="1870" xr3:uid="{FF6CE8DA-2020-4D15-90FC-277900AB02AB}" uniqueName="1870" name="Column1870" queryTableFieldId="1870"/>
    <tableColumn id="1871" xr3:uid="{2419CE73-8884-4269-9C21-4988D98CCADC}" uniqueName="1871" name="Column1871" queryTableFieldId="1871"/>
    <tableColumn id="1872" xr3:uid="{D57F0EDC-D002-440B-82DA-12B6C5DD23A7}" uniqueName="1872" name="Column1872" queryTableFieldId="1872"/>
    <tableColumn id="1873" xr3:uid="{7917E856-CCD3-45F0-BCA3-2F02F10F4A54}" uniqueName="1873" name="Column1873" queryTableFieldId="1873"/>
    <tableColumn id="1874" xr3:uid="{1E397844-4397-45E5-A76C-C28927553D75}" uniqueName="1874" name="Column1874" queryTableFieldId="1874"/>
    <tableColumn id="1875" xr3:uid="{8CEDFEC1-F1AD-4AF6-8430-B43419CA3901}" uniqueName="1875" name="Column1875" queryTableFieldId="1875"/>
    <tableColumn id="1876" xr3:uid="{D4DA389A-4BEC-4EAB-8064-5DEB84D1A4FC}" uniqueName="1876" name="Column1876" queryTableFieldId="1876"/>
    <tableColumn id="1877" xr3:uid="{904805CD-53B6-4889-928C-04CEF2C04D6A}" uniqueName="1877" name="Column1877" queryTableFieldId="1877"/>
    <tableColumn id="1878" xr3:uid="{0E62E91A-1C0A-4FA8-97C0-7A245F433FB3}" uniqueName="1878" name="Column1878" queryTableFieldId="1878"/>
    <tableColumn id="1879" xr3:uid="{182DD044-A5DB-49ED-80F5-B72FFB5C61C9}" uniqueName="1879" name="Column1879" queryTableFieldId="1879"/>
    <tableColumn id="1880" xr3:uid="{DFE597BC-0384-4C1D-B238-707B81A1CCF6}" uniqueName="1880" name="Column1880" queryTableFieldId="1880"/>
    <tableColumn id="1881" xr3:uid="{2486BA37-C9C8-4FD6-BF22-CA35372FEA5B}" uniqueName="1881" name="Column1881" queryTableFieldId="1881"/>
    <tableColumn id="1882" xr3:uid="{FBB6BF49-1222-4EB3-92BE-E2D2CC1A289F}" uniqueName="1882" name="Column1882" queryTableFieldId="1882"/>
    <tableColumn id="1883" xr3:uid="{7FEA76DD-102E-457E-965C-E87FA2D23669}" uniqueName="1883" name="Column1883" queryTableFieldId="1883"/>
    <tableColumn id="1884" xr3:uid="{D6F6AEFF-5BA2-408E-B7C2-2D7107F5ABC0}" uniqueName="1884" name="Column1884" queryTableFieldId="1884"/>
    <tableColumn id="1885" xr3:uid="{1F9B303E-3B5E-484E-B8EE-8C23D7A63389}" uniqueName="1885" name="Column1885" queryTableFieldId="1885"/>
    <tableColumn id="1886" xr3:uid="{7CE80793-B288-4D80-9ECC-755F6EC2A2EC}" uniqueName="1886" name="Column1886" queryTableFieldId="1886"/>
    <tableColumn id="1887" xr3:uid="{5FE7310B-666C-4E80-B222-A89407F9BBF8}" uniqueName="1887" name="Column1887" queryTableFieldId="1887"/>
    <tableColumn id="1888" xr3:uid="{4D8B0562-77D4-484B-B145-28F0FD0F273E}" uniqueName="1888" name="Column1888" queryTableFieldId="1888"/>
    <tableColumn id="1889" xr3:uid="{2D72BA65-84BE-497E-8288-8BAEDBCA8678}" uniqueName="1889" name="Column1889" queryTableFieldId="1889"/>
    <tableColumn id="1890" xr3:uid="{DF85C9EB-FC4E-4359-8CE0-30B5B2FC4BF2}" uniqueName="1890" name="Column1890" queryTableFieldId="1890"/>
    <tableColumn id="1891" xr3:uid="{E6B58C39-57F3-41C1-8571-9BA006F29D59}" uniqueName="1891" name="Column1891" queryTableFieldId="1891"/>
    <tableColumn id="1892" xr3:uid="{12305107-06B8-42B7-924F-FD1DD1F71E70}" uniqueName="1892" name="Column1892" queryTableFieldId="1892"/>
    <tableColumn id="1893" xr3:uid="{73075B3F-72AE-489F-B23D-932ECB403D8E}" uniqueName="1893" name="Column1893" queryTableFieldId="1893"/>
    <tableColumn id="1894" xr3:uid="{03D7F65A-F212-43E0-B41B-E26ED737B8BE}" uniqueName="1894" name="Column1894" queryTableFieldId="1894"/>
    <tableColumn id="1895" xr3:uid="{9B367B2E-8005-4544-9941-A5520968CF22}" uniqueName="1895" name="Column1895" queryTableFieldId="1895"/>
    <tableColumn id="1896" xr3:uid="{07F99122-1044-4F60-8863-0F2233A74506}" uniqueName="1896" name="Column1896" queryTableFieldId="1896"/>
    <tableColumn id="1897" xr3:uid="{FCBDFFFE-F85D-44E1-AE4E-B38EBA73D165}" uniqueName="1897" name="Column1897" queryTableFieldId="1897"/>
    <tableColumn id="1898" xr3:uid="{0B629F73-D684-4747-8546-930F1BF13D2C}" uniqueName="1898" name="Column1898" queryTableFieldId="1898"/>
    <tableColumn id="1899" xr3:uid="{96088728-EDD3-46FD-B364-F3F0E28F22CA}" uniqueName="1899" name="Column1899" queryTableFieldId="1899"/>
    <tableColumn id="1900" xr3:uid="{6EFF3119-9E30-4CF7-A91E-E2916595771D}" uniqueName="1900" name="Column1900" queryTableFieldId="1900"/>
    <tableColumn id="1901" xr3:uid="{1CE23405-1B93-48EE-8870-DE682B86D9E1}" uniqueName="1901" name="Column1901" queryTableFieldId="1901"/>
    <tableColumn id="1902" xr3:uid="{5E5EF52B-9C14-4623-B91D-0706D39DEF5F}" uniqueName="1902" name="Column1902" queryTableFieldId="1902"/>
    <tableColumn id="1903" xr3:uid="{2B0354CB-1D07-48E7-B0BC-A36770B1813E}" uniqueName="1903" name="Column1903" queryTableFieldId="1903"/>
    <tableColumn id="1904" xr3:uid="{176CCE6B-8F9D-45A9-B24C-2014A108B399}" uniqueName="1904" name="Column1904" queryTableFieldId="1904"/>
    <tableColumn id="1905" xr3:uid="{3807E816-7BC2-453E-AE80-5591611FFA23}" uniqueName="1905" name="Column1905" queryTableFieldId="1905"/>
    <tableColumn id="1906" xr3:uid="{F41D7703-9C77-44C9-B088-7747533BADD8}" uniqueName="1906" name="Column1906" queryTableFieldId="1906"/>
    <tableColumn id="1907" xr3:uid="{31B5997F-5DB0-4A8A-9F7C-725FF9405912}" uniqueName="1907" name="Column1907" queryTableFieldId="1907"/>
    <tableColumn id="1908" xr3:uid="{82290870-4D0B-464A-A970-F68BF3D121AB}" uniqueName="1908" name="Column1908" queryTableFieldId="1908"/>
    <tableColumn id="1909" xr3:uid="{060FAF03-0CD5-4419-A14A-2731195C8335}" uniqueName="1909" name="Column1909" queryTableFieldId="1909"/>
    <tableColumn id="1910" xr3:uid="{051AAED6-7157-429E-B98C-09365B9F216B}" uniqueName="1910" name="Column1910" queryTableFieldId="1910"/>
    <tableColumn id="1911" xr3:uid="{30D38333-4418-4291-ADFF-22881D961492}" uniqueName="1911" name="Column1911" queryTableFieldId="1911"/>
    <tableColumn id="1912" xr3:uid="{9BDDF29E-DB77-40BF-9AFB-8A40F92599AE}" uniqueName="1912" name="Column1912" queryTableFieldId="1912"/>
    <tableColumn id="1913" xr3:uid="{70EA34EC-F71D-4F79-A40E-0141567519AA}" uniqueName="1913" name="Column1913" queryTableFieldId="1913"/>
    <tableColumn id="1914" xr3:uid="{6B47825D-AD0B-443D-9AE4-2520F7A3EF70}" uniqueName="1914" name="Column1914" queryTableFieldId="1914"/>
    <tableColumn id="1915" xr3:uid="{E903F8AF-DB42-4471-BF51-BD939CD2511B}" uniqueName="1915" name="Column1915" queryTableFieldId="1915"/>
    <tableColumn id="1916" xr3:uid="{FE7AC245-2014-43C2-B997-46C2EB4E05C8}" uniqueName="1916" name="Column1916" queryTableFieldId="1916"/>
    <tableColumn id="1917" xr3:uid="{61B7A45C-8907-4FF9-B9AE-DA6E674AFCB8}" uniqueName="1917" name="Column1917" queryTableFieldId="1917"/>
    <tableColumn id="1918" xr3:uid="{3C475E64-B595-4FFF-BAFD-72AB4B477197}" uniqueName="1918" name="Column1918" queryTableFieldId="1918"/>
    <tableColumn id="1919" xr3:uid="{C8912E5D-F0E2-41BC-AFCF-B32F55396FA0}" uniqueName="1919" name="Column1919" queryTableFieldId="1919"/>
    <tableColumn id="1920" xr3:uid="{AC5C1B0F-922B-4B5A-890D-A4A44C095850}" uniqueName="1920" name="Column1920" queryTableFieldId="1920"/>
    <tableColumn id="1921" xr3:uid="{5C53218D-9C85-4439-A234-437D7435F518}" uniqueName="1921" name="Column1921" queryTableFieldId="1921"/>
    <tableColumn id="1922" xr3:uid="{CA67EB10-75D4-4DB7-8E9A-619E914E4FA5}" uniqueName="1922" name="Column1922" queryTableFieldId="1922"/>
    <tableColumn id="1923" xr3:uid="{3BD16C35-E37D-4C42-BC2B-B2123DA9E774}" uniqueName="1923" name="Column1923" queryTableFieldId="1923"/>
    <tableColumn id="1924" xr3:uid="{51021A94-7E19-44DE-927F-704DDD6504B7}" uniqueName="1924" name="Column1924" queryTableFieldId="1924"/>
    <tableColumn id="1925" xr3:uid="{F412FA7E-1EE5-4CFF-944A-D41916F42566}" uniqueName="1925" name="Column1925" queryTableFieldId="1925"/>
    <tableColumn id="1926" xr3:uid="{AE2B0761-EA04-415B-A009-67724ADDC533}" uniqueName="1926" name="Column1926" queryTableFieldId="1926"/>
    <tableColumn id="1927" xr3:uid="{A8455151-3D58-4D1E-9779-A0CA2F9DDC56}" uniqueName="1927" name="Column1927" queryTableFieldId="1927"/>
    <tableColumn id="1928" xr3:uid="{C519C73F-3026-4734-96BF-F9E17DD377CB}" uniqueName="1928" name="Column1928" queryTableFieldId="1928"/>
    <tableColumn id="1929" xr3:uid="{A3E239C7-0DDC-48B8-8653-1E140D48505C}" uniqueName="1929" name="Column1929" queryTableFieldId="1929"/>
    <tableColumn id="1930" xr3:uid="{C6770FC1-0EBD-4C56-A870-4F71B88C9082}" uniqueName="1930" name="Column1930" queryTableFieldId="1930"/>
    <tableColumn id="1931" xr3:uid="{CBE6EBE3-4651-4B1A-91F2-6718670666C9}" uniqueName="1931" name="Column1931" queryTableFieldId="1931"/>
    <tableColumn id="1932" xr3:uid="{4923B49D-F147-4997-AB78-A90C57A49EC8}" uniqueName="1932" name="Column1932" queryTableFieldId="1932"/>
    <tableColumn id="1933" xr3:uid="{725E1362-A258-4ADE-BE99-D52B1DE97C27}" uniqueName="1933" name="Column1933" queryTableFieldId="1933"/>
    <tableColumn id="1934" xr3:uid="{660ECDB2-BE4B-43D7-B168-084155448BBB}" uniqueName="1934" name="Column1934" queryTableFieldId="1934"/>
    <tableColumn id="1935" xr3:uid="{FA6FE4E7-B318-4E73-84C7-13CDDCE2B4D7}" uniqueName="1935" name="Column1935" queryTableFieldId="1935"/>
    <tableColumn id="1936" xr3:uid="{95D704A8-BCC1-4C6C-8AF6-E04CA0ADD796}" uniqueName="1936" name="Column1936" queryTableFieldId="1936"/>
    <tableColumn id="1937" xr3:uid="{AE1BFF09-4B98-4BEB-925B-B6335FA4908B}" uniqueName="1937" name="Column1937" queryTableFieldId="1937"/>
    <tableColumn id="1938" xr3:uid="{B165D3DF-C559-48F1-BA8B-77BBE6A69689}" uniqueName="1938" name="Column1938" queryTableFieldId="1938"/>
    <tableColumn id="1939" xr3:uid="{5A28F0C1-5639-4B59-B2FA-E818B74BCA1B}" uniqueName="1939" name="Column1939" queryTableFieldId="1939"/>
    <tableColumn id="1940" xr3:uid="{44D855CF-2C85-4969-AC1F-7DB5765E0D19}" uniqueName="1940" name="Column1940" queryTableFieldId="1940"/>
    <tableColumn id="1941" xr3:uid="{DE54F569-BB3F-4B6A-9D47-8796A6AB4ED3}" uniqueName="1941" name="Column1941" queryTableFieldId="1941"/>
    <tableColumn id="1942" xr3:uid="{4B207BE8-F086-490C-B71B-CF08607549C2}" uniqueName="1942" name="Column1942" queryTableFieldId="1942"/>
    <tableColumn id="1943" xr3:uid="{D511B612-CB29-4198-87D5-A4921653FEB9}" uniqueName="1943" name="Column1943" queryTableFieldId="1943"/>
    <tableColumn id="1944" xr3:uid="{D61F2259-CCCE-44F9-A7DF-6A218CAC66B4}" uniqueName="1944" name="Column1944" queryTableFieldId="1944"/>
    <tableColumn id="1945" xr3:uid="{35E7E653-E6BF-4595-8ECC-EE0E5A3F6A97}" uniqueName="1945" name="Column1945" queryTableFieldId="1945"/>
    <tableColumn id="1946" xr3:uid="{B612F58D-5D6E-4C2D-961D-B4F25D271EC1}" uniqueName="1946" name="Column1946" queryTableFieldId="1946"/>
    <tableColumn id="1947" xr3:uid="{83B60914-E293-4E85-BE87-7002770ECD61}" uniqueName="1947" name="Column1947" queryTableFieldId="1947"/>
    <tableColumn id="1948" xr3:uid="{43287354-BCC2-43D6-8850-CB80CD95E40A}" uniqueName="1948" name="Column1948" queryTableFieldId="1948"/>
    <tableColumn id="1949" xr3:uid="{2B2FB18B-235E-47E4-85A3-70E1DF5EA1C7}" uniqueName="1949" name="Column1949" queryTableFieldId="1949"/>
    <tableColumn id="1950" xr3:uid="{324B517C-53F8-400E-ABFE-AB1010F54DF8}" uniqueName="1950" name="Column1950" queryTableFieldId="1950"/>
    <tableColumn id="1951" xr3:uid="{474C16F3-AB53-426D-80FD-233F26D0308B}" uniqueName="1951" name="Column1951" queryTableFieldId="1951"/>
    <tableColumn id="1952" xr3:uid="{EDF6EE4F-AC5A-4B90-85C5-B82FB1F26BDA}" uniqueName="1952" name="Column1952" queryTableFieldId="1952"/>
    <tableColumn id="1953" xr3:uid="{86DBE1C5-A97A-4ECF-9285-2543D2D8F406}" uniqueName="1953" name="Column1953" queryTableFieldId="1953"/>
    <tableColumn id="1954" xr3:uid="{5D9F6F4C-8126-4B3D-A66E-95F2B60744FD}" uniqueName="1954" name="Column1954" queryTableFieldId="1954"/>
    <tableColumn id="1955" xr3:uid="{D6B03252-F4D4-45E1-B3CB-6307E8D625C7}" uniqueName="1955" name="Column1955" queryTableFieldId="1955"/>
    <tableColumn id="1956" xr3:uid="{3C3B6547-B48A-408F-8E9A-B1C16C37EAFC}" uniqueName="1956" name="Column1956" queryTableFieldId="1956"/>
    <tableColumn id="1957" xr3:uid="{BC35AABB-F2A6-4414-B762-D04E7A0B6128}" uniqueName="1957" name="Column1957" queryTableFieldId="1957"/>
    <tableColumn id="1958" xr3:uid="{0664AC3F-7C0A-4C36-BAAC-84B28C93C5F7}" uniqueName="1958" name="Column1958" queryTableFieldId="1958"/>
    <tableColumn id="1959" xr3:uid="{F02357E4-2D9E-4B36-9C8E-055449D1D59D}" uniqueName="1959" name="Column1959" queryTableFieldId="1959"/>
    <tableColumn id="1960" xr3:uid="{FC31F1D7-5C87-4F6A-9DA2-13F4059032E2}" uniqueName="1960" name="Column1960" queryTableFieldId="1960"/>
    <tableColumn id="1961" xr3:uid="{2B2F88EA-410D-4C2D-BF00-B52F177CDBFA}" uniqueName="1961" name="Column1961" queryTableFieldId="1961"/>
    <tableColumn id="1962" xr3:uid="{66B7A01D-1082-40C8-AC29-9C9CFA327F73}" uniqueName="1962" name="Column1962" queryTableFieldId="1962"/>
    <tableColumn id="1963" xr3:uid="{3552BD8D-13F0-4EC1-9D23-67F2ABD20598}" uniqueName="1963" name="Column1963" queryTableFieldId="1963"/>
    <tableColumn id="1964" xr3:uid="{6E348FC6-0481-4729-949A-B8C68012E963}" uniqueName="1964" name="Column1964" queryTableFieldId="1964"/>
    <tableColumn id="1965" xr3:uid="{6D37733D-E035-4E3E-91B4-02671A3DFAFC}" uniqueName="1965" name="Column1965" queryTableFieldId="1965"/>
    <tableColumn id="1966" xr3:uid="{34ACAC2F-1CDB-4857-A39F-3770691A992A}" uniqueName="1966" name="Column1966" queryTableFieldId="1966"/>
    <tableColumn id="1967" xr3:uid="{EF509D4A-55FF-42FB-9E0B-461C1246EEAB}" uniqueName="1967" name="Column1967" queryTableFieldId="1967"/>
    <tableColumn id="1968" xr3:uid="{C10676C2-BF04-4C91-80FB-0924FB67866C}" uniqueName="1968" name="Column1968" queryTableFieldId="1968"/>
    <tableColumn id="1969" xr3:uid="{A57080E1-7DDF-4B78-A6A3-4A3E1D20BCD9}" uniqueName="1969" name="Column1969" queryTableFieldId="1969"/>
    <tableColumn id="1970" xr3:uid="{9316505D-4CE0-4B57-A7A8-199754F1AAF4}" uniqueName="1970" name="Column1970" queryTableFieldId="1970"/>
    <tableColumn id="1971" xr3:uid="{C26DE2F6-36C9-42C8-9374-1B60B7DB957B}" uniqueName="1971" name="Column1971" queryTableFieldId="1971"/>
    <tableColumn id="1972" xr3:uid="{6EAB7BD7-CC00-468E-AF78-C069206289E1}" uniqueName="1972" name="Column1972" queryTableFieldId="1972"/>
    <tableColumn id="1973" xr3:uid="{065BB64C-A051-4F4E-87AD-D95F3BE111DB}" uniqueName="1973" name="Column1973" queryTableFieldId="1973"/>
    <tableColumn id="1974" xr3:uid="{B91DC3C2-B3D6-4DF8-8E5A-65B8741DB7B0}" uniqueName="1974" name="Column1974" queryTableFieldId="1974"/>
    <tableColumn id="1975" xr3:uid="{725B624F-38F2-47A9-8819-219F77053ED1}" uniqueName="1975" name="Column1975" queryTableFieldId="1975"/>
    <tableColumn id="1976" xr3:uid="{69F2039E-3B57-4733-BB03-73D9CD1E6686}" uniqueName="1976" name="Column1976" queryTableFieldId="1976"/>
    <tableColumn id="1977" xr3:uid="{1F73F9BF-417E-47B7-B824-3DF862558EFC}" uniqueName="1977" name="Column1977" queryTableFieldId="1977"/>
    <tableColumn id="1978" xr3:uid="{FC37DA49-748D-4637-9819-C940A2FE71CC}" uniqueName="1978" name="Column1978" queryTableFieldId="1978"/>
    <tableColumn id="1979" xr3:uid="{3F3410B2-4F06-446C-A841-FC51805DA373}" uniqueName="1979" name="Column1979" queryTableFieldId="1979"/>
    <tableColumn id="1980" xr3:uid="{F9EE205C-FD0A-4DF8-8C00-0EF4F086D0D9}" uniqueName="1980" name="Column1980" queryTableFieldId="1980"/>
    <tableColumn id="1981" xr3:uid="{8065CBE0-D1BC-4310-B051-1F140171CC19}" uniqueName="1981" name="Column1981" queryTableFieldId="1981"/>
    <tableColumn id="1982" xr3:uid="{50F91DF0-99E5-4D39-8EDA-540B3AF3F204}" uniqueName="1982" name="Column1982" queryTableFieldId="1982"/>
    <tableColumn id="1983" xr3:uid="{E728A975-18C1-4AED-88DB-B9E61DDE0149}" uniqueName="1983" name="Column1983" queryTableFieldId="1983"/>
    <tableColumn id="1984" xr3:uid="{95C3BD43-7630-4F9E-9B51-BACEBDFCE138}" uniqueName="1984" name="Column1984" queryTableFieldId="1984"/>
    <tableColumn id="1985" xr3:uid="{F8694282-D2BB-4FAB-90DB-AC92DAC9DBBF}" uniqueName="1985" name="Column1985" queryTableFieldId="1985"/>
    <tableColumn id="1986" xr3:uid="{F2B2C209-FA46-4F89-B191-9A57AA7B7B30}" uniqueName="1986" name="Column1986" queryTableFieldId="1986"/>
    <tableColumn id="1987" xr3:uid="{BA3FA8EB-3770-4D56-925E-50F55699687A}" uniqueName="1987" name="Column1987" queryTableFieldId="1987"/>
    <tableColumn id="1988" xr3:uid="{2C7009CB-9790-4AA0-A6DC-32D756712172}" uniqueName="1988" name="Column1988" queryTableFieldId="1988"/>
    <tableColumn id="1989" xr3:uid="{9596FD15-BB1F-4B69-AD34-6185F663897B}" uniqueName="1989" name="Column1989" queryTableFieldId="1989"/>
    <tableColumn id="1990" xr3:uid="{C4FF0FF7-828F-4BFC-B70D-728ACAD07E5E}" uniqueName="1990" name="Column1990" queryTableFieldId="1990"/>
    <tableColumn id="1991" xr3:uid="{F123C86E-F478-4B2A-875A-ED417E833771}" uniqueName="1991" name="Column1991" queryTableFieldId="1991"/>
    <tableColumn id="1992" xr3:uid="{9B9E8B65-0B62-45CB-A1EB-2C4B39A52DB4}" uniqueName="1992" name="Column1992" queryTableFieldId="1992"/>
    <tableColumn id="1993" xr3:uid="{B3FD942B-F174-49BB-B93B-177349663A42}" uniqueName="1993" name="Column1993" queryTableFieldId="1993"/>
    <tableColumn id="1994" xr3:uid="{33DAEACD-4394-480E-8765-8E505BA9BEFC}" uniqueName="1994" name="Column1994" queryTableFieldId="1994"/>
    <tableColumn id="1995" xr3:uid="{714F0DF0-01BD-41B1-8423-1D1423E8E503}" uniqueName="1995" name="Column1995" queryTableFieldId="1995"/>
    <tableColumn id="1996" xr3:uid="{334E120F-A46E-43E3-9139-71979620D9D3}" uniqueName="1996" name="Column1996" queryTableFieldId="1996"/>
    <tableColumn id="1997" xr3:uid="{FF1C3CC7-9C8B-4080-8921-F1824F125E7C}" uniqueName="1997" name="Column1997" queryTableFieldId="1997"/>
    <tableColumn id="1998" xr3:uid="{FC19A97D-6310-4FD9-8666-6AEC110AA44B}" uniqueName="1998" name="Column1998" queryTableFieldId="1998"/>
    <tableColumn id="1999" xr3:uid="{63D4352E-D2D7-4ACF-90E9-8E3933CA067B}" uniqueName="1999" name="Column1999" queryTableFieldId="1999"/>
    <tableColumn id="2000" xr3:uid="{3ACABE7A-6D8B-4663-BB17-6E2332684C67}" uniqueName="2000" name="Column2000" queryTableFieldId="2000"/>
    <tableColumn id="2001" xr3:uid="{339F24FE-6172-4F27-B6A3-F1A13206A409}" uniqueName="2001" name="Column2001" queryTableFieldId="2001"/>
    <tableColumn id="2002" xr3:uid="{400D4237-9C71-4C0A-8779-8FF66F36ECC7}" uniqueName="2002" name="Column2002" queryTableFieldId="2002"/>
    <tableColumn id="2003" xr3:uid="{E9818A91-3A30-4BF2-B038-79D93F5CD51A}" uniqueName="2003" name="Column2003" queryTableFieldId="2003"/>
    <tableColumn id="2004" xr3:uid="{D7DA921C-6DFC-4A72-8214-20DBFC627992}" uniqueName="2004" name="Column2004" queryTableFieldId="2004"/>
    <tableColumn id="2005" xr3:uid="{D498C304-A6AC-4F35-BD9E-63E3A495E9C9}" uniqueName="2005" name="Column2005" queryTableFieldId="2005"/>
    <tableColumn id="2006" xr3:uid="{F548D6DD-D7C0-4FAD-A3FE-54A4EDAC4288}" uniqueName="2006" name="Column2006" queryTableFieldId="2006"/>
    <tableColumn id="2007" xr3:uid="{EBCD473D-6674-4379-B5B2-132387824F53}" uniqueName="2007" name="Column2007" queryTableFieldId="2007"/>
    <tableColumn id="2008" xr3:uid="{E868131C-8034-4CAB-A0D1-27A4C05BF045}" uniqueName="2008" name="Column2008" queryTableFieldId="2008"/>
    <tableColumn id="2009" xr3:uid="{C8588481-1364-4085-9D56-BA3EB3CEF678}" uniqueName="2009" name="Column2009" queryTableFieldId="2009"/>
    <tableColumn id="2010" xr3:uid="{DAD83E54-A00F-42A3-99F6-7A7D5EBD807A}" uniqueName="2010" name="Column2010" queryTableFieldId="2010"/>
    <tableColumn id="2011" xr3:uid="{A915D498-B636-4280-AE4D-74E344EE7C3B}" uniqueName="2011" name="Column2011" queryTableFieldId="2011"/>
    <tableColumn id="2012" xr3:uid="{DBB33E4A-73ED-4190-9B05-2BD103B6779E}" uniqueName="2012" name="Column2012" queryTableFieldId="2012"/>
    <tableColumn id="2013" xr3:uid="{F0D41B5F-3DD5-4B55-9E29-3B51F21D0111}" uniqueName="2013" name="Column2013" queryTableFieldId="2013"/>
    <tableColumn id="2014" xr3:uid="{B15FA7D2-C1E0-4D9F-A877-98CF1C335BE8}" uniqueName="2014" name="Column2014" queryTableFieldId="2014"/>
    <tableColumn id="2015" xr3:uid="{B0771A70-5201-4F5C-B305-2D360582D81B}" uniqueName="2015" name="Column2015" queryTableFieldId="2015"/>
    <tableColumn id="2016" xr3:uid="{7A55A319-4212-48CD-B9A9-73E2EAC50D5A}" uniqueName="2016" name="Column2016" queryTableFieldId="2016"/>
    <tableColumn id="2017" xr3:uid="{87DEC7AE-AC25-4362-8068-33366EB15485}" uniqueName="2017" name="Column2017" queryTableFieldId="2017"/>
    <tableColumn id="2018" xr3:uid="{83CF1594-3F3C-4842-A728-E562ACFE7678}" uniqueName="2018" name="Column2018" queryTableFieldId="2018"/>
    <tableColumn id="2019" xr3:uid="{38B469EC-78E1-4854-8BEE-0B5B283FA2F1}" uniqueName="2019" name="Column2019" queryTableFieldId="2019"/>
    <tableColumn id="2020" xr3:uid="{9314D6D9-35A7-4B30-AF38-0649F255CFDE}" uniqueName="2020" name="Column2020" queryTableFieldId="2020"/>
    <tableColumn id="2021" xr3:uid="{9D71876B-0173-4457-B555-235FDE4162A8}" uniqueName="2021" name="Column2021" queryTableFieldId="2021"/>
    <tableColumn id="2022" xr3:uid="{3ED3DA74-6A7A-4C27-B51B-F9531BCFCFE1}" uniqueName="2022" name="Column2022" queryTableFieldId="2022"/>
    <tableColumn id="2023" xr3:uid="{FCA149D5-AE20-4853-B423-3E0D9EE616F0}" uniqueName="2023" name="Column2023" queryTableFieldId="2023"/>
    <tableColumn id="2024" xr3:uid="{ED7C35A2-5104-4DCC-85EB-39F62DD5961F}" uniqueName="2024" name="Column2024" queryTableFieldId="2024"/>
    <tableColumn id="2025" xr3:uid="{7FDCA24F-C640-4EB3-B7DE-A7701F8EE361}" uniqueName="2025" name="Column2025" queryTableFieldId="2025"/>
    <tableColumn id="2026" xr3:uid="{6564322D-790A-430A-830F-075FB8B47872}" uniqueName="2026" name="Column2026" queryTableFieldId="2026"/>
    <tableColumn id="2027" xr3:uid="{B27ECE65-A108-42F9-8AD7-61A25D18269C}" uniqueName="2027" name="Column2027" queryTableFieldId="2027"/>
    <tableColumn id="2028" xr3:uid="{51A3A1AC-9925-49A1-A3DD-9D9AC698DB49}" uniqueName="2028" name="Column2028" queryTableFieldId="2028"/>
    <tableColumn id="2029" xr3:uid="{7AF59594-841D-423F-9B71-2351E9B5F958}" uniqueName="2029" name="Column2029" queryTableFieldId="2029"/>
    <tableColumn id="2030" xr3:uid="{EF34D97B-6144-4090-B48B-75C9C9CE546B}" uniqueName="2030" name="Column2030" queryTableFieldId="2030"/>
    <tableColumn id="2031" xr3:uid="{5FF8605E-6EDF-4DAD-80BB-56B84D44EEED}" uniqueName="2031" name="Column2031" queryTableFieldId="2031"/>
    <tableColumn id="2032" xr3:uid="{7986F1B2-5989-48EA-B1B9-1311ECF18872}" uniqueName="2032" name="Column2032" queryTableFieldId="2032"/>
    <tableColumn id="2033" xr3:uid="{76A383D2-C6E7-4F99-86F7-F8CCC7A13804}" uniqueName="2033" name="Column2033" queryTableFieldId="2033"/>
    <tableColumn id="2034" xr3:uid="{509C4599-B5C8-46EC-9DBD-9F5A075C659D}" uniqueName="2034" name="Column2034" queryTableFieldId="2034"/>
    <tableColumn id="2035" xr3:uid="{B75046EC-DDD5-4146-BCFE-71E9B15DDE49}" uniqueName="2035" name="Column2035" queryTableFieldId="2035"/>
    <tableColumn id="2036" xr3:uid="{5BC6F83E-D747-4324-BE74-5E683EE93C91}" uniqueName="2036" name="Column2036" queryTableFieldId="2036"/>
    <tableColumn id="2037" xr3:uid="{1CB0602D-015E-4AAD-B11B-02DCCDE2110A}" uniqueName="2037" name="Column2037" queryTableFieldId="2037"/>
    <tableColumn id="2038" xr3:uid="{FF1C0C5A-48FA-4F72-9C5E-1A49E72088D4}" uniqueName="2038" name="Column2038" queryTableFieldId="2038"/>
    <tableColumn id="2039" xr3:uid="{B79BECFB-1F30-4911-AEBF-C0FF803D37E1}" uniqueName="2039" name="Column2039" queryTableFieldId="2039"/>
    <tableColumn id="2040" xr3:uid="{6BEFD90B-4BEC-438A-B4D2-4C881135A26A}" uniqueName="2040" name="Column2040" queryTableFieldId="2040"/>
    <tableColumn id="2041" xr3:uid="{99DC872E-6644-42C2-BA58-6D6BCEEE8BBF}" uniqueName="2041" name="Column2041" queryTableFieldId="2041"/>
    <tableColumn id="2042" xr3:uid="{ADBFD196-910E-488C-88B6-F82A9EC93D86}" uniqueName="2042" name="Column2042" queryTableFieldId="2042"/>
    <tableColumn id="2043" xr3:uid="{497CB058-6A00-4E69-8001-0642E0D0CBCA}" uniqueName="2043" name="Column2043" queryTableFieldId="2043"/>
    <tableColumn id="2044" xr3:uid="{0B46BA80-C543-4C76-A3DA-95F9724A0A9A}" uniqueName="2044" name="Column2044" queryTableFieldId="2044"/>
    <tableColumn id="2045" xr3:uid="{6B1C7E2C-DAFC-45FB-9D9D-6B0537ECA805}" uniqueName="2045" name="Column2045" queryTableFieldId="2045"/>
    <tableColumn id="2046" xr3:uid="{55F4C1B4-C0BC-4CE7-8C9B-97FAD294C321}" uniqueName="2046" name="Column2046" queryTableFieldId="2046"/>
    <tableColumn id="2047" xr3:uid="{2B297C91-AFBD-4741-9B5A-1EB4DF977E3B}" uniqueName="2047" name="Column2047" queryTableFieldId="2047"/>
    <tableColumn id="2048" xr3:uid="{D8EBE154-4C5E-46F1-A922-9724B318659C}" uniqueName="2048" name="Column2048" queryTableFieldId="2048"/>
    <tableColumn id="2049" xr3:uid="{56D447EE-B453-48E2-9D0F-24D72FEA1DEF}" uniqueName="2049" name="Column2049" queryTableFieldId="2049"/>
    <tableColumn id="2050" xr3:uid="{8473939E-C644-4137-B260-F764EFFF1996}" uniqueName="2050" name="Column2050" queryTableFieldId="2050"/>
    <tableColumn id="2051" xr3:uid="{BC24A592-1FF1-4D03-8C4C-568ABE72808D}" uniqueName="2051" name="Column2051" queryTableFieldId="2051"/>
    <tableColumn id="2052" xr3:uid="{181D603A-615E-46A5-A699-3D0B96814DB3}" uniqueName="2052" name="Column2052" queryTableFieldId="2052"/>
    <tableColumn id="2053" xr3:uid="{3DFC64FA-5126-42C6-A931-717543CADE5A}" uniqueName="2053" name="Column2053" queryTableFieldId="2053"/>
    <tableColumn id="2054" xr3:uid="{C14F1050-E9B9-419F-B065-45240782B1DC}" uniqueName="2054" name="Column2054" queryTableFieldId="2054"/>
    <tableColumn id="2055" xr3:uid="{08F1404B-FD82-4E6B-B4C8-54BD90D9E09A}" uniqueName="2055" name="Column2055" queryTableFieldId="2055"/>
    <tableColumn id="2056" xr3:uid="{F81AFEBC-E33B-4139-A096-A6C051A5A227}" uniqueName="2056" name="Column2056" queryTableFieldId="2056"/>
    <tableColumn id="2057" xr3:uid="{6B538C3A-D0A3-4B47-BEAE-AE7850D4CF85}" uniqueName="2057" name="Column2057" queryTableFieldId="2057"/>
    <tableColumn id="2058" xr3:uid="{19966E8C-816F-401C-97C3-AC14D9CBB2F8}" uniqueName="2058" name="Column2058" queryTableFieldId="2058"/>
    <tableColumn id="2059" xr3:uid="{1D4FB627-315E-4316-A114-5527382F8B89}" uniqueName="2059" name="Column2059" queryTableFieldId="2059"/>
    <tableColumn id="2060" xr3:uid="{66D161E7-FA0C-471F-88A9-453CCCD55DF6}" uniqueName="2060" name="Column2060" queryTableFieldId="2060"/>
    <tableColumn id="2061" xr3:uid="{62DEC0D2-2C13-465F-94C3-25EDB086265D}" uniqueName="2061" name="Column2061" queryTableFieldId="2061"/>
    <tableColumn id="2062" xr3:uid="{555551FF-A154-46D5-ABC2-228033EE87C8}" uniqueName="2062" name="Column2062" queryTableFieldId="2062"/>
    <tableColumn id="2063" xr3:uid="{BE570647-3BC9-4B8E-BE93-117DDAA084F1}" uniqueName="2063" name="Column2063" queryTableFieldId="2063"/>
    <tableColumn id="2064" xr3:uid="{EEBFBFDB-57F9-408F-823D-54EBEA67275B}" uniqueName="2064" name="Column2064" queryTableFieldId="2064"/>
    <tableColumn id="2065" xr3:uid="{459DE465-6AA5-4AB8-B92F-4BA24046F8F5}" uniqueName="2065" name="Column2065" queryTableFieldId="2065"/>
    <tableColumn id="2066" xr3:uid="{E78D74C4-6965-44FA-A264-3B85712F157F}" uniqueName="2066" name="Column2066" queryTableFieldId="2066"/>
    <tableColumn id="2067" xr3:uid="{5B40CF30-F2B5-4BD2-9FF8-04B567BCE1D4}" uniqueName="2067" name="Column2067" queryTableFieldId="2067"/>
    <tableColumn id="2068" xr3:uid="{51CA24E1-AA53-4692-AAC4-5F8C9C3094E1}" uniqueName="2068" name="Column2068" queryTableFieldId="2068"/>
    <tableColumn id="2069" xr3:uid="{B169466B-0268-4F49-BEB0-A86663DC3395}" uniqueName="2069" name="Column2069" queryTableFieldId="2069"/>
    <tableColumn id="2070" xr3:uid="{56C41A62-736A-425A-A63C-68C5E8D0B86A}" uniqueName="2070" name="Column2070" queryTableFieldId="2070"/>
    <tableColumn id="2071" xr3:uid="{46FC8C44-2D87-4056-AE8B-6EF9BE96FBFE}" uniqueName="2071" name="Column2071" queryTableFieldId="2071"/>
    <tableColumn id="2072" xr3:uid="{021F38C8-7C6E-4D02-B003-DDE07E3786E3}" uniqueName="2072" name="Column2072" queryTableFieldId="2072"/>
    <tableColumn id="2073" xr3:uid="{2860F12A-713A-491F-B331-1087FCD89D5F}" uniqueName="2073" name="Column2073" queryTableFieldId="2073"/>
    <tableColumn id="2074" xr3:uid="{FD35CFA0-AB68-4FFA-944C-C380ACBC8E71}" uniqueName="2074" name="Column2074" queryTableFieldId="2074"/>
    <tableColumn id="2075" xr3:uid="{B27E5720-BE85-465C-9EC6-ADC954116A43}" uniqueName="2075" name="Column2075" queryTableFieldId="2075"/>
    <tableColumn id="2076" xr3:uid="{AF3850DB-4F3C-4CC5-B382-396DAA6C3CB6}" uniqueName="2076" name="Column2076" queryTableFieldId="2076"/>
    <tableColumn id="2077" xr3:uid="{086A988B-730B-4208-A809-5A4AA55F2858}" uniqueName="2077" name="Column2077" queryTableFieldId="2077"/>
    <tableColumn id="2078" xr3:uid="{E91E4289-C29C-4253-A92D-4CD5172A5636}" uniqueName="2078" name="Column2078" queryTableFieldId="2078"/>
    <tableColumn id="2079" xr3:uid="{23A0C7DC-B0C5-44A2-A309-D8A7A1BFECD6}" uniqueName="2079" name="Column2079" queryTableFieldId="2079"/>
    <tableColumn id="2080" xr3:uid="{5D47BD30-6C84-488B-8981-3457372C62F5}" uniqueName="2080" name="Column2080" queryTableFieldId="2080"/>
    <tableColumn id="2081" xr3:uid="{CEE76D7D-26DE-454A-BAFD-C704BC636214}" uniqueName="2081" name="Column2081" queryTableFieldId="2081"/>
    <tableColumn id="2082" xr3:uid="{BB42D324-4B3C-4368-B57E-53DB1E0F35AD}" uniqueName="2082" name="Column2082" queryTableFieldId="2082"/>
    <tableColumn id="2083" xr3:uid="{74CD2537-4968-46DF-B28F-4C279D5B38E2}" uniqueName="2083" name="Column2083" queryTableFieldId="2083"/>
    <tableColumn id="2084" xr3:uid="{4A928D94-EDD0-42E9-832F-FE4E082148C1}" uniqueName="2084" name="Column2084" queryTableFieldId="2084"/>
    <tableColumn id="2085" xr3:uid="{4B78C74D-3841-492D-9AD1-B57C1F41AF5A}" uniqueName="2085" name="Column2085" queryTableFieldId="2085"/>
    <tableColumn id="2086" xr3:uid="{DBCC3FD0-3D9C-4E25-9C55-395EF045E4FB}" uniqueName="2086" name="Column2086" queryTableFieldId="2086"/>
    <tableColumn id="2087" xr3:uid="{AE1CD776-BAB0-4CBC-9D4A-A886813A7DE9}" uniqueName="2087" name="Column2087" queryTableFieldId="2087"/>
    <tableColumn id="2088" xr3:uid="{BC9A50A3-1464-492D-91E1-2A8C107AFB2C}" uniqueName="2088" name="Column2088" queryTableFieldId="2088"/>
    <tableColumn id="2089" xr3:uid="{A8E39E4E-4CD5-4758-A6F8-FEBF1B658BF9}" uniqueName="2089" name="Column2089" queryTableFieldId="2089"/>
    <tableColumn id="2090" xr3:uid="{81DCBB12-ADA5-4C3B-BB4A-3CB6C0D5C296}" uniqueName="2090" name="Column2090" queryTableFieldId="2090"/>
    <tableColumn id="2091" xr3:uid="{17EF8A9B-5805-40FD-A9F8-17A135E10DBA}" uniqueName="2091" name="Column2091" queryTableFieldId="2091"/>
    <tableColumn id="2092" xr3:uid="{6D6CFBD0-533B-49C9-8C23-756409913179}" uniqueName="2092" name="Column2092" queryTableFieldId="2092"/>
    <tableColumn id="2093" xr3:uid="{4D08C67F-B42C-4BC0-8A6A-F64361FB0117}" uniqueName="2093" name="Column2093" queryTableFieldId="2093"/>
    <tableColumn id="2094" xr3:uid="{34935780-8A08-49EC-98C6-022024B266EF}" uniqueName="2094" name="Column2094" queryTableFieldId="2094"/>
    <tableColumn id="2095" xr3:uid="{0CD05EBC-63D7-4AF9-90E7-D2486A78428E}" uniqueName="2095" name="Column2095" queryTableFieldId="2095"/>
    <tableColumn id="2096" xr3:uid="{E71C9AC9-B7E7-452A-B362-B30DEE955801}" uniqueName="2096" name="Column2096" queryTableFieldId="2096"/>
    <tableColumn id="2097" xr3:uid="{3D81B368-1E1C-4839-9A78-5E987E23A14C}" uniqueName="2097" name="Column2097" queryTableFieldId="2097"/>
    <tableColumn id="2098" xr3:uid="{20CD8BF8-AE2D-4AAF-8E99-03949F0D19B5}" uniqueName="2098" name="Column2098" queryTableFieldId="2098"/>
    <tableColumn id="2099" xr3:uid="{9B46FF47-4522-4774-BB40-78D786BA3A8B}" uniqueName="2099" name="Column2099" queryTableFieldId="2099"/>
    <tableColumn id="2100" xr3:uid="{F755822A-A459-4D7E-9347-E79BE5028F6D}" uniqueName="2100" name="Column2100" queryTableFieldId="2100"/>
    <tableColumn id="2101" xr3:uid="{F6564ABF-49F8-4E96-80F5-8A99EF5FB241}" uniqueName="2101" name="Column2101" queryTableFieldId="2101"/>
    <tableColumn id="2102" xr3:uid="{C1B79E84-D13B-4F9F-B9F8-FF686258272C}" uniqueName="2102" name="Column2102" queryTableFieldId="2102"/>
    <tableColumn id="2103" xr3:uid="{4EDE9C64-ACDE-449B-BB60-F64027A647EE}" uniqueName="2103" name="Column2103" queryTableFieldId="2103"/>
    <tableColumn id="2104" xr3:uid="{F757C550-8AF0-4C83-92B0-001BF223A60C}" uniqueName="2104" name="Column2104" queryTableFieldId="2104"/>
    <tableColumn id="2105" xr3:uid="{306012E3-8949-48DE-896C-E29087E8F034}" uniqueName="2105" name="Column2105" queryTableFieldId="2105"/>
    <tableColumn id="2106" xr3:uid="{52B4E833-9B76-4101-9BE7-DAA11D5CCB27}" uniqueName="2106" name="Column2106" queryTableFieldId="2106"/>
    <tableColumn id="2107" xr3:uid="{AEA5A0C3-FCF6-4CBA-A806-D1903F81B6A0}" uniqueName="2107" name="Column2107" queryTableFieldId="2107"/>
    <tableColumn id="2108" xr3:uid="{0ADC5C74-C154-4CB1-BA53-6130EA782021}" uniqueName="2108" name="Column2108" queryTableFieldId="2108"/>
    <tableColumn id="2109" xr3:uid="{24D2693A-5FB0-4C83-BD32-A660E02E5DD9}" uniqueName="2109" name="Column2109" queryTableFieldId="2109"/>
    <tableColumn id="2110" xr3:uid="{9EDD5502-0769-4AA6-B9BB-9B4A8FF0CE1C}" uniqueName="2110" name="Column2110" queryTableFieldId="2110"/>
    <tableColumn id="2111" xr3:uid="{1590C9F7-5827-489A-AFF4-92EC0A749D8A}" uniqueName="2111" name="Column2111" queryTableFieldId="2111"/>
    <tableColumn id="2112" xr3:uid="{4BB6D319-9369-4547-A02B-0A19AF305E01}" uniqueName="2112" name="Column2112" queryTableFieldId="2112"/>
    <tableColumn id="2113" xr3:uid="{A973300A-6A36-4018-A6BD-D6555BC9DE50}" uniqueName="2113" name="Column2113" queryTableFieldId="2113"/>
    <tableColumn id="2114" xr3:uid="{6AD4B200-E7E1-471A-A953-46D3DA05DED8}" uniqueName="2114" name="Column2114" queryTableFieldId="2114"/>
    <tableColumn id="2115" xr3:uid="{10E4C496-0F54-4217-93C7-452D6824B34F}" uniqueName="2115" name="Column2115" queryTableFieldId="2115"/>
    <tableColumn id="2116" xr3:uid="{382E9A24-DB47-4FD6-9327-2230E77CD3E7}" uniqueName="2116" name="Column2116" queryTableFieldId="2116"/>
    <tableColumn id="2117" xr3:uid="{88E2281D-2464-4AC1-836E-290A1C46F07D}" uniqueName="2117" name="Column2117" queryTableFieldId="2117"/>
    <tableColumn id="2118" xr3:uid="{079FAFAA-1B70-4528-B6F3-8D1F8854C420}" uniqueName="2118" name="Column2118" queryTableFieldId="2118"/>
    <tableColumn id="2119" xr3:uid="{F5C0B2D2-6DCC-4987-BE14-5300728B7F57}" uniqueName="2119" name="Column2119" queryTableFieldId="2119"/>
    <tableColumn id="2120" xr3:uid="{B79866DA-DB79-4090-A351-6F5A2220B5AD}" uniqueName="2120" name="Column2120" queryTableFieldId="2120"/>
    <tableColumn id="2121" xr3:uid="{ED48483D-028D-49BE-89EC-16C824463ADA}" uniqueName="2121" name="Column2121" queryTableFieldId="2121"/>
    <tableColumn id="2122" xr3:uid="{FDFD643E-F749-4418-BB90-764A590DFDB2}" uniqueName="2122" name="Column2122" queryTableFieldId="2122"/>
    <tableColumn id="2123" xr3:uid="{C1AB2C8E-C61B-480B-9ADA-49B20D29FA79}" uniqueName="2123" name="Column2123" queryTableFieldId="2123"/>
    <tableColumn id="2124" xr3:uid="{3EDE47C0-52F0-4C69-81A1-DEB91C1681C2}" uniqueName="2124" name="Column2124" queryTableFieldId="2124"/>
    <tableColumn id="2125" xr3:uid="{12C20A74-A318-4BBD-9BDE-D88D1D26053B}" uniqueName="2125" name="Column2125" queryTableFieldId="2125"/>
    <tableColumn id="2126" xr3:uid="{B487E6D5-CDF7-4BA6-86CD-6B5C77981F3C}" uniqueName="2126" name="Column2126" queryTableFieldId="2126"/>
    <tableColumn id="2127" xr3:uid="{21138E53-24B0-495F-AE82-63D5FCFD438A}" uniqueName="2127" name="Column2127" queryTableFieldId="2127"/>
    <tableColumn id="2128" xr3:uid="{2D1A6666-BE90-43E3-9EBE-52180BC0E22D}" uniqueName="2128" name="Column2128" queryTableFieldId="2128"/>
    <tableColumn id="2129" xr3:uid="{80D8E20E-0718-4A81-9C44-729B4D0AE72D}" uniqueName="2129" name="Column2129" queryTableFieldId="2129"/>
    <tableColumn id="2130" xr3:uid="{098D0131-1907-4816-88A5-53053AC8C43C}" uniqueName="2130" name="Column2130" queryTableFieldId="2130"/>
    <tableColumn id="2131" xr3:uid="{FDE134C3-C488-4992-8198-C086246F9939}" uniqueName="2131" name="Column2131" queryTableFieldId="2131"/>
    <tableColumn id="2132" xr3:uid="{A2956912-8652-4EE2-B528-2988B6C37EBF}" uniqueName="2132" name="Column2132" queryTableFieldId="2132"/>
    <tableColumn id="2133" xr3:uid="{C65389CB-E847-41DD-BAF7-462670665BC7}" uniqueName="2133" name="Column2133" queryTableFieldId="2133"/>
    <tableColumn id="2134" xr3:uid="{68B8FA58-939C-4FDB-A3A1-EC293F0293D1}" uniqueName="2134" name="Column2134" queryTableFieldId="2134"/>
    <tableColumn id="2135" xr3:uid="{EEDA41AE-7720-4B3E-A627-927116EA0E7E}" uniqueName="2135" name="Column2135" queryTableFieldId="2135"/>
    <tableColumn id="2136" xr3:uid="{D704A036-8331-4BE6-B2A0-E49F4CB97FFF}" uniqueName="2136" name="Column2136" queryTableFieldId="2136"/>
    <tableColumn id="2137" xr3:uid="{FC257805-5893-42D8-A229-9193B7EEE09D}" uniqueName="2137" name="Column2137" queryTableFieldId="2137"/>
    <tableColumn id="2138" xr3:uid="{99B99185-CC2A-41DE-8521-A114797737DA}" uniqueName="2138" name="Column2138" queryTableFieldId="2138"/>
    <tableColumn id="2139" xr3:uid="{73C5AB5D-8B7D-4B44-B5F4-01B8C6996602}" uniqueName="2139" name="Column2139" queryTableFieldId="2139"/>
    <tableColumn id="2140" xr3:uid="{AA311BE5-E83E-4F5E-8CB4-525069FAFE50}" uniqueName="2140" name="Column2140" queryTableFieldId="2140"/>
    <tableColumn id="2141" xr3:uid="{E9FFC708-FB62-4ECF-A837-34EB7FF01F7A}" uniqueName="2141" name="Column2141" queryTableFieldId="2141"/>
    <tableColumn id="2142" xr3:uid="{B6CD8B51-42D2-4F55-A534-6D95D3D37D38}" uniqueName="2142" name="Column2142" queryTableFieldId="2142"/>
    <tableColumn id="2143" xr3:uid="{C033629B-B138-4874-9704-B81624E28E66}" uniqueName="2143" name="Column2143" queryTableFieldId="2143"/>
    <tableColumn id="2144" xr3:uid="{99B92315-2070-4BA9-9ECD-011EE4597BAE}" uniqueName="2144" name="Column2144" queryTableFieldId="2144"/>
    <tableColumn id="2145" xr3:uid="{2D59B388-56A0-4120-BD33-9E89EDEC4F04}" uniqueName="2145" name="Column2145" queryTableFieldId="2145"/>
    <tableColumn id="2146" xr3:uid="{1CBA266E-8E6E-4DEA-8EF4-590DFB4A5A42}" uniqueName="2146" name="Column2146" queryTableFieldId="2146"/>
    <tableColumn id="2147" xr3:uid="{6C0EC161-5F20-4935-B8CD-55ACD0A4B0C8}" uniqueName="2147" name="Column2147" queryTableFieldId="2147"/>
    <tableColumn id="2148" xr3:uid="{90EB7ED0-2BA5-469A-99F4-95F6F76871E0}" uniqueName="2148" name="Column2148" queryTableFieldId="2148"/>
    <tableColumn id="2149" xr3:uid="{59504CA9-1D1F-4573-80FF-D9BC109EE30D}" uniqueName="2149" name="Column2149" queryTableFieldId="2149"/>
    <tableColumn id="2150" xr3:uid="{D6A5C7D6-CD13-4C3B-B115-34097A6DABF0}" uniqueName="2150" name="Column2150" queryTableFieldId="2150"/>
    <tableColumn id="2151" xr3:uid="{BD125855-E97A-4E2A-9098-684CB692A3AC}" uniqueName="2151" name="Column2151" queryTableFieldId="2151"/>
    <tableColumn id="2152" xr3:uid="{8B0F343B-C516-4F1A-88C2-CB9F31BEDC98}" uniqueName="2152" name="Column2152" queryTableFieldId="2152"/>
    <tableColumn id="2153" xr3:uid="{EE3FF6B3-CF7D-430A-938F-A76DFF131DF1}" uniqueName="2153" name="Column2153" queryTableFieldId="2153"/>
    <tableColumn id="2154" xr3:uid="{15A1FC56-0B0E-4201-AC7D-CF743A8E3CB6}" uniqueName="2154" name="Column2154" queryTableFieldId="2154"/>
    <tableColumn id="2155" xr3:uid="{B1A83041-304B-4971-898D-364A869543CE}" uniqueName="2155" name="Column2155" queryTableFieldId="2155"/>
    <tableColumn id="2156" xr3:uid="{09E73C90-479D-4DEA-8A79-510667265CBC}" uniqueName="2156" name="Column2156" queryTableFieldId="2156"/>
    <tableColumn id="2157" xr3:uid="{BB121A3F-E96D-404D-ACF6-330A364E22F8}" uniqueName="2157" name="Column2157" queryTableFieldId="2157"/>
    <tableColumn id="2158" xr3:uid="{341D6BC5-B902-4D85-8937-7DF74AE25C76}" uniqueName="2158" name="Column2158" queryTableFieldId="2158"/>
    <tableColumn id="2159" xr3:uid="{B1CC507C-F8F6-4222-9313-AD62303C18DC}" uniqueName="2159" name="Column2159" queryTableFieldId="2159"/>
    <tableColumn id="2160" xr3:uid="{5FD315E9-751F-4444-BBB0-2ACE6DB42956}" uniqueName="2160" name="Column2160" queryTableFieldId="2160"/>
    <tableColumn id="2161" xr3:uid="{A6F31732-B0C0-4BAF-BA21-14E244F1E3A4}" uniqueName="2161" name="Column2161" queryTableFieldId="2161"/>
    <tableColumn id="2162" xr3:uid="{34F0B8FB-EBBE-4384-BB50-DD55E66C9DD8}" uniqueName="2162" name="Column2162" queryTableFieldId="2162"/>
    <tableColumn id="2163" xr3:uid="{AF5FD69E-D2D9-43EB-9A8D-EF1DE4495C59}" uniqueName="2163" name="Column2163" queryTableFieldId="2163"/>
    <tableColumn id="2164" xr3:uid="{8F5A844A-C2C2-4D44-A213-A0388DCA7926}" uniqueName="2164" name="Column2164" queryTableFieldId="2164"/>
    <tableColumn id="2165" xr3:uid="{6F89344A-8899-49F7-BF56-5E4D593D1B05}" uniqueName="2165" name="Column2165" queryTableFieldId="2165"/>
    <tableColumn id="2166" xr3:uid="{15D65A08-F34A-42DF-A953-F945370A2CF1}" uniqueName="2166" name="Column2166" queryTableFieldId="2166"/>
    <tableColumn id="2167" xr3:uid="{D5499B4C-DE55-480F-8494-1D3BE59CD16B}" uniqueName="2167" name="Column2167" queryTableFieldId="2167"/>
    <tableColumn id="2168" xr3:uid="{2F0EC0CC-3445-4616-99A1-C9AD74BBE82D}" uniqueName="2168" name="Column2168" queryTableFieldId="2168"/>
    <tableColumn id="2169" xr3:uid="{71AD0066-000C-476F-A4E5-012DA6C6F80C}" uniqueName="2169" name="Column2169" queryTableFieldId="2169"/>
    <tableColumn id="2170" xr3:uid="{44798CD1-CE1D-46DB-9DE9-9EAB56B5E20F}" uniqueName="2170" name="Column2170" queryTableFieldId="2170"/>
    <tableColumn id="2171" xr3:uid="{80840E34-781B-4785-800E-F3EECC62326E}" uniqueName="2171" name="Column2171" queryTableFieldId="2171"/>
    <tableColumn id="2172" xr3:uid="{D549934D-2CA3-499D-A369-F6454D68AF4C}" uniqueName="2172" name="Column2172" queryTableFieldId="2172"/>
    <tableColumn id="2173" xr3:uid="{64367863-00C4-4081-95E6-AC290BF91868}" uniqueName="2173" name="Column2173" queryTableFieldId="2173"/>
    <tableColumn id="2174" xr3:uid="{392DD7FB-B6F5-4E4D-AC8C-568E82231A9F}" uniqueName="2174" name="Column2174" queryTableFieldId="2174"/>
    <tableColumn id="2175" xr3:uid="{2D4BFDF0-6310-4FC9-BBC1-3A8CB655F772}" uniqueName="2175" name="Column2175" queryTableFieldId="2175"/>
    <tableColumn id="2176" xr3:uid="{81B0B99C-556F-4A08-B08F-82ECB2D2E0E8}" uniqueName="2176" name="Column2176" queryTableFieldId="2176"/>
    <tableColumn id="2177" xr3:uid="{F5537AA1-D367-42E9-B0BE-016C577899CE}" uniqueName="2177" name="Column2177" queryTableFieldId="2177"/>
    <tableColumn id="2178" xr3:uid="{14902239-238F-4DA5-BCEA-E59675FD318B}" uniqueName="2178" name="Column2178" queryTableFieldId="2178"/>
    <tableColumn id="2179" xr3:uid="{5F5A6B90-21B2-4423-98BA-1BD6C71BE02C}" uniqueName="2179" name="Column2179" queryTableFieldId="2179"/>
    <tableColumn id="2180" xr3:uid="{CFA99FC5-3FD3-4D8E-A029-D07F9651FF5D}" uniqueName="2180" name="Column2180" queryTableFieldId="2180"/>
    <tableColumn id="2181" xr3:uid="{1E4C52B3-2893-4693-A0D5-F2ED456D1B7F}" uniqueName="2181" name="Column2181" queryTableFieldId="2181"/>
    <tableColumn id="2182" xr3:uid="{2EF1B19F-5287-46E7-8FE0-607561DDAA2D}" uniqueName="2182" name="Column2182" queryTableFieldId="2182"/>
    <tableColumn id="2183" xr3:uid="{D68D546C-C7D0-48A3-BE5F-BF02D2C801BA}" uniqueName="2183" name="Column2183" queryTableFieldId="2183"/>
    <tableColumn id="2184" xr3:uid="{E985271D-16DD-42BB-8F30-F0BD0B0E057B}" uniqueName="2184" name="Column2184" queryTableFieldId="2184"/>
    <tableColumn id="2185" xr3:uid="{EC6376D3-728F-4F0B-B79E-26147C0F5207}" uniqueName="2185" name="Column2185" queryTableFieldId="2185"/>
    <tableColumn id="2186" xr3:uid="{0F4EADCB-B9E7-428F-AC09-AFD26328B0CF}" uniqueName="2186" name="Column2186" queryTableFieldId="2186"/>
    <tableColumn id="2187" xr3:uid="{848CD6F7-1BE8-4E36-ADD3-92A393E06B1E}" uniqueName="2187" name="Column2187" queryTableFieldId="2187"/>
    <tableColumn id="2188" xr3:uid="{2A492B0F-58FA-4C46-865F-BED09C5A8FEB}" uniqueName="2188" name="Column2188" queryTableFieldId="2188"/>
    <tableColumn id="2189" xr3:uid="{751564F5-0087-4FCE-8515-3A396F08771E}" uniqueName="2189" name="Column2189" queryTableFieldId="2189"/>
    <tableColumn id="2190" xr3:uid="{066718F0-8761-4D0D-850C-02361390F4B6}" uniqueName="2190" name="Column2190" queryTableFieldId="2190"/>
    <tableColumn id="2191" xr3:uid="{F1C8F246-EBA0-45A9-8963-EDAAB5F1F63F}" uniqueName="2191" name="Column2191" queryTableFieldId="2191"/>
    <tableColumn id="2192" xr3:uid="{D198296C-968E-42A2-A0BB-D901120FB0D3}" uniqueName="2192" name="Column2192" queryTableFieldId="2192"/>
    <tableColumn id="2193" xr3:uid="{E58AF478-B711-4E8B-9915-255EC53A426F}" uniqueName="2193" name="Column2193" queryTableFieldId="2193"/>
    <tableColumn id="2194" xr3:uid="{3E9D6D45-26E2-4465-9491-6285E03F0BFC}" uniqueName="2194" name="Column2194" queryTableFieldId="2194"/>
    <tableColumn id="2195" xr3:uid="{9F9F0B8F-3D52-4BAB-8BAB-F2B2AB8DA9E8}" uniqueName="2195" name="Column2195" queryTableFieldId="2195"/>
    <tableColumn id="2196" xr3:uid="{BE788B1D-58A0-4872-82EE-88A1EFB1E9BB}" uniqueName="2196" name="Column2196" queryTableFieldId="2196"/>
    <tableColumn id="2197" xr3:uid="{81788602-536F-4BC2-893B-829BF48ED4D1}" uniqueName="2197" name="Column2197" queryTableFieldId="2197"/>
    <tableColumn id="2198" xr3:uid="{0CB84F9B-526F-43CF-A1AE-58115FB2BD85}" uniqueName="2198" name="Column2198" queryTableFieldId="2198"/>
    <tableColumn id="2199" xr3:uid="{1BD4E15E-A60A-4557-80E8-078884CB9BC6}" uniqueName="2199" name="Column2199" queryTableFieldId="2199"/>
    <tableColumn id="2200" xr3:uid="{A4D2ED8C-C988-4883-8C49-49668C507AD7}" uniqueName="2200" name="Column2200" queryTableFieldId="2200"/>
    <tableColumn id="2201" xr3:uid="{2B30095C-AF98-445F-9294-C35C3C1E1A93}" uniqueName="2201" name="Column2201" queryTableFieldId="2201"/>
    <tableColumn id="2202" xr3:uid="{057AE4FA-06F5-4117-9DD8-BF35E97B5540}" uniqueName="2202" name="Column2202" queryTableFieldId="2202"/>
    <tableColumn id="2203" xr3:uid="{15620ACA-4B76-4D11-BA3F-89C1A8B5CD15}" uniqueName="2203" name="Column2203" queryTableFieldId="2203"/>
    <tableColumn id="2204" xr3:uid="{C1827457-8D9B-41D4-ABD8-87EB057C67C1}" uniqueName="2204" name="Column2204" queryTableFieldId="2204"/>
    <tableColumn id="2205" xr3:uid="{EE92BCEC-F31A-43E7-A2A3-66880D9BC76B}" uniqueName="2205" name="Column2205" queryTableFieldId="2205"/>
    <tableColumn id="2206" xr3:uid="{A997D853-5D91-4685-972A-2B5D9A6E93AA}" uniqueName="2206" name="Column2206" queryTableFieldId="2206"/>
    <tableColumn id="2207" xr3:uid="{EB08C388-0B84-4DD6-BFC7-FBC6B99E11F3}" uniqueName="2207" name="Column2207" queryTableFieldId="2207"/>
    <tableColumn id="2208" xr3:uid="{2869FA57-099E-4ECB-93CD-15F622A25A08}" uniqueName="2208" name="Column2208" queryTableFieldId="2208"/>
    <tableColumn id="2209" xr3:uid="{7619787C-CF57-4046-97E0-277B31A23DC2}" uniqueName="2209" name="Column2209" queryTableFieldId="2209"/>
    <tableColumn id="2210" xr3:uid="{BA55F897-DD98-4247-B686-92622084CD98}" uniqueName="2210" name="Column2210" queryTableFieldId="2210"/>
    <tableColumn id="2211" xr3:uid="{45141DC8-55F4-4408-A965-F2EFBC48A927}" uniqueName="2211" name="Column2211" queryTableFieldId="2211"/>
    <tableColumn id="2212" xr3:uid="{7BEDA36B-B8AE-4833-96EC-3404B7149B54}" uniqueName="2212" name="Column2212" queryTableFieldId="2212"/>
    <tableColumn id="2213" xr3:uid="{7270570F-B7FF-4221-86A2-F9F10032BFC6}" uniqueName="2213" name="Column2213" queryTableFieldId="2213"/>
    <tableColumn id="2214" xr3:uid="{07C92FC6-D1DA-4EC7-B673-93D33EFE6F62}" uniqueName="2214" name="Column2214" queryTableFieldId="2214"/>
    <tableColumn id="2215" xr3:uid="{601204BA-516C-40CB-A4AD-569F3928783E}" uniqueName="2215" name="Column2215" queryTableFieldId="2215"/>
    <tableColumn id="2216" xr3:uid="{17B6F18D-8344-4180-9E16-973374C1DFCF}" uniqueName="2216" name="Column2216" queryTableFieldId="2216"/>
    <tableColumn id="2217" xr3:uid="{CB02D9A5-1061-4569-A9AE-1ACA58774BF3}" uniqueName="2217" name="Column2217" queryTableFieldId="2217"/>
    <tableColumn id="2218" xr3:uid="{F0978D3B-F63A-4FE2-8710-2B3B5BC549D6}" uniqueName="2218" name="Column2218" queryTableFieldId="2218"/>
    <tableColumn id="2219" xr3:uid="{AD71B798-EF99-4762-ACEC-399F518210D5}" uniqueName="2219" name="Column2219" queryTableFieldId="2219"/>
    <tableColumn id="2220" xr3:uid="{D6BB841C-6B95-4B45-8C51-C793C1AFF0B8}" uniqueName="2220" name="Column2220" queryTableFieldId="2220"/>
    <tableColumn id="2221" xr3:uid="{3287D130-0295-4B65-8288-6A859689B43C}" uniqueName="2221" name="Column2221" queryTableFieldId="2221"/>
    <tableColumn id="2222" xr3:uid="{0138E7C6-3F3C-45E4-87A4-D786564111C8}" uniqueName="2222" name="Column2222" queryTableFieldId="2222"/>
    <tableColumn id="2223" xr3:uid="{E131945B-DD5C-4190-84B1-B3669954D028}" uniqueName="2223" name="Column2223" queryTableFieldId="2223"/>
    <tableColumn id="2224" xr3:uid="{09C71D7C-0C78-4D1E-BE17-5FB78599160E}" uniqueName="2224" name="Column2224" queryTableFieldId="2224"/>
    <tableColumn id="2225" xr3:uid="{CFC550D0-93AC-478B-AA73-5C0244802783}" uniqueName="2225" name="Column2225" queryTableFieldId="2225"/>
    <tableColumn id="2226" xr3:uid="{F115CBF2-80B2-43A9-BEEC-BBB7CE0E9E7C}" uniqueName="2226" name="Column2226" queryTableFieldId="2226"/>
    <tableColumn id="2227" xr3:uid="{0D2A32E0-E9EF-4835-B783-64C364FD8098}" uniqueName="2227" name="Column2227" queryTableFieldId="2227"/>
    <tableColumn id="2228" xr3:uid="{58EDD1FD-63F7-460B-9AC2-1A51F87E8AED}" uniqueName="2228" name="Column2228" queryTableFieldId="2228"/>
    <tableColumn id="2229" xr3:uid="{176BEB53-A52B-4C06-BD26-7197EB87491F}" uniqueName="2229" name="Column2229" queryTableFieldId="2229"/>
    <tableColumn id="2230" xr3:uid="{8714C25D-84EF-4E67-A4D4-90B8551F0C8D}" uniqueName="2230" name="Column2230" queryTableFieldId="2230"/>
    <tableColumn id="2231" xr3:uid="{635CEAD7-F9CE-4BE6-86ED-3C9C3DBD4834}" uniqueName="2231" name="Column2231" queryTableFieldId="2231"/>
    <tableColumn id="2232" xr3:uid="{827A4AAC-DF35-43F0-9EFD-50EA4A08E38C}" uniqueName="2232" name="Column2232" queryTableFieldId="2232"/>
    <tableColumn id="2233" xr3:uid="{DACC2E5A-F354-49A0-9285-5EB77A75AD0D}" uniqueName="2233" name="Column2233" queryTableFieldId="2233"/>
    <tableColumn id="2234" xr3:uid="{7198798F-7429-4F4B-9960-83062FFA7A50}" uniqueName="2234" name="Column2234" queryTableFieldId="2234"/>
    <tableColumn id="2235" xr3:uid="{142A2412-6B82-4B81-8062-B4ECF2DBE436}" uniqueName="2235" name="Column2235" queryTableFieldId="2235"/>
    <tableColumn id="2236" xr3:uid="{6980B52C-B2A8-473A-805F-462935EAA7E8}" uniqueName="2236" name="Column2236" queryTableFieldId="2236"/>
    <tableColumn id="2237" xr3:uid="{54737075-10B3-4A0A-9AAE-C4D38E88F6E2}" uniqueName="2237" name="Column2237" queryTableFieldId="2237"/>
    <tableColumn id="2238" xr3:uid="{B404BB33-863E-4FEF-86A0-3F5664E0A879}" uniqueName="2238" name="Column2238" queryTableFieldId="2238"/>
    <tableColumn id="2239" xr3:uid="{B682A379-C05D-4C25-9F75-53F0D9E1B2C7}" uniqueName="2239" name="Column2239" queryTableFieldId="2239"/>
    <tableColumn id="2240" xr3:uid="{CB4E80BF-EF44-416E-B5A0-7B36F256EBA0}" uniqueName="2240" name="Column2240" queryTableFieldId="2240"/>
    <tableColumn id="2241" xr3:uid="{9183113A-F9CA-43A6-A435-3D23D060AF73}" uniqueName="2241" name="Column2241" queryTableFieldId="2241"/>
    <tableColumn id="2242" xr3:uid="{4288B2B4-C3F2-4D8B-B66E-1BC9ACFCB6DF}" uniqueName="2242" name="Column2242" queryTableFieldId="2242"/>
    <tableColumn id="2243" xr3:uid="{2CE87ABC-49B6-4088-B917-600DB61C8DA2}" uniqueName="2243" name="Column2243" queryTableFieldId="2243"/>
    <tableColumn id="2244" xr3:uid="{6B87CB4C-ACD0-473E-A5BE-AC7DED572259}" uniqueName="2244" name="Column2244" queryTableFieldId="2244"/>
    <tableColumn id="2245" xr3:uid="{EC5476BE-53D6-45D9-945C-DF8B73D01ABC}" uniqueName="2245" name="Column2245" queryTableFieldId="2245"/>
    <tableColumn id="2246" xr3:uid="{EC092FF2-8992-46F8-B863-A83B5FC9AEDD}" uniqueName="2246" name="Column2246" queryTableFieldId="2246"/>
    <tableColumn id="2247" xr3:uid="{FD4AE740-4BB6-4D3F-8838-AD4EDF9905F1}" uniqueName="2247" name="Column2247" queryTableFieldId="2247"/>
    <tableColumn id="2248" xr3:uid="{0BCEA356-F6F1-43B7-9B6D-DBC78A98ECBD}" uniqueName="2248" name="Column2248" queryTableFieldId="2248"/>
    <tableColumn id="2249" xr3:uid="{1A7956FD-A1EB-424A-BB88-B236C9B3913A}" uniqueName="2249" name="Column2249" queryTableFieldId="2249"/>
    <tableColumn id="2250" xr3:uid="{B35F5BF1-7C9B-4DE1-B7D4-A24E4671EA3B}" uniqueName="2250" name="Column2250" queryTableFieldId="2250"/>
    <tableColumn id="2251" xr3:uid="{AFDBED5E-2177-49E2-B377-DA67D8B3C1AA}" uniqueName="2251" name="Column2251" queryTableFieldId="2251"/>
    <tableColumn id="2252" xr3:uid="{877D135D-9280-4260-B2DC-FDCE78B64E9A}" uniqueName="2252" name="Column2252" queryTableFieldId="2252"/>
    <tableColumn id="2253" xr3:uid="{00094F51-30CB-4FAC-B83A-EE9E22DD422B}" uniqueName="2253" name="Column2253" queryTableFieldId="2253"/>
    <tableColumn id="2254" xr3:uid="{210001FA-325E-4AC8-B293-6509FA52D49C}" uniqueName="2254" name="Column2254" queryTableFieldId="2254"/>
    <tableColumn id="2255" xr3:uid="{9F39477C-FDC8-4C0E-BA53-25FAE3069FD4}" uniqueName="2255" name="Column2255" queryTableFieldId="2255"/>
    <tableColumn id="2256" xr3:uid="{405D5D44-56D0-44ED-A197-CD014E4BE042}" uniqueName="2256" name="Column2256" queryTableFieldId="2256"/>
    <tableColumn id="2257" xr3:uid="{792CD46C-F662-49B1-BC2D-15BD46066846}" uniqueName="2257" name="Column2257" queryTableFieldId="2257"/>
    <tableColumn id="2258" xr3:uid="{7801B10B-2495-453F-9618-34B6DF497439}" uniqueName="2258" name="Column2258" queryTableFieldId="2258"/>
    <tableColumn id="2259" xr3:uid="{22B825E4-0FB3-497B-A14D-E49E8CC47FC3}" uniqueName="2259" name="Column2259" queryTableFieldId="2259"/>
    <tableColumn id="2260" xr3:uid="{38015AB6-66E8-48DF-A771-987BCA0E82EE}" uniqueName="2260" name="Column2260" queryTableFieldId="2260"/>
    <tableColumn id="2261" xr3:uid="{0C782199-E8BB-428C-A651-6F4BA287AF5B}" uniqueName="2261" name="Column2261" queryTableFieldId="2261"/>
    <tableColumn id="2262" xr3:uid="{C114369C-29F8-4460-A6D7-65C62A360AEE}" uniqueName="2262" name="Column2262" queryTableFieldId="2262"/>
    <tableColumn id="2263" xr3:uid="{CA08E1FB-9A49-4AB6-8107-2A63CD3E3012}" uniqueName="2263" name="Column2263" queryTableFieldId="2263"/>
    <tableColumn id="2264" xr3:uid="{C5FB43FB-D3C6-4F8F-8B83-3AF2D091438F}" uniqueName="2264" name="Column2264" queryTableFieldId="2264"/>
    <tableColumn id="2265" xr3:uid="{A7C9B564-6995-4386-8C0F-648F161235F9}" uniqueName="2265" name="Column2265" queryTableFieldId="2265"/>
    <tableColumn id="2266" xr3:uid="{EC9DFDEE-BA29-4BC3-BE31-AE5E43B59CE6}" uniqueName="2266" name="Column2266" queryTableFieldId="2266"/>
    <tableColumn id="2267" xr3:uid="{8252EE90-C7FE-466A-A9FF-5D92A72384A8}" uniqueName="2267" name="Column2267" queryTableFieldId="2267"/>
    <tableColumn id="2268" xr3:uid="{2C8F6FAF-2D07-45C6-A433-3FA63445E10D}" uniqueName="2268" name="Column2268" queryTableFieldId="2268"/>
    <tableColumn id="2269" xr3:uid="{3EDBF2E0-FBBD-4AFA-854D-CA3B5FFC5472}" uniqueName="2269" name="Column2269" queryTableFieldId="2269"/>
    <tableColumn id="2270" xr3:uid="{895DC6CA-8537-4809-B15E-2DF5861926D9}" uniqueName="2270" name="Column2270" queryTableFieldId="2270"/>
    <tableColumn id="2271" xr3:uid="{435FAD52-C2EB-48BE-8EEB-FE7126B7A24D}" uniqueName="2271" name="Column2271" queryTableFieldId="2271"/>
    <tableColumn id="2272" xr3:uid="{FA378C50-250F-4BFA-980F-5D9FF5CFD36F}" uniqueName="2272" name="Column2272" queryTableFieldId="2272"/>
    <tableColumn id="2273" xr3:uid="{E63E68B7-7FD3-4E99-9D3B-444AFDC2F3EB}" uniqueName="2273" name="Column2273" queryTableFieldId="2273"/>
    <tableColumn id="2274" xr3:uid="{3C26015A-E5FF-4086-A932-1F919C5038C8}" uniqueName="2274" name="Column2274" queryTableFieldId="2274"/>
    <tableColumn id="2275" xr3:uid="{903E018A-37CA-4F2A-B705-17E2570B21CA}" uniqueName="2275" name="Column2275" queryTableFieldId="2275"/>
    <tableColumn id="2276" xr3:uid="{E2277996-F078-4637-B4CC-FB153A99601A}" uniqueName="2276" name="Column2276" queryTableFieldId="2276"/>
    <tableColumn id="2277" xr3:uid="{E549FB93-A687-4533-AEAA-929CAF4A9DAE}" uniqueName="2277" name="Column2277" queryTableFieldId="2277"/>
    <tableColumn id="2278" xr3:uid="{2CDB30BA-D4FD-4894-96BF-28FC0FAE98C9}" uniqueName="2278" name="Column2278" queryTableFieldId="2278"/>
    <tableColumn id="2279" xr3:uid="{C2F2BDF0-6C75-45ED-ACA3-8C6C7D1D6B0B}" uniqueName="2279" name="Column2279" queryTableFieldId="2279"/>
    <tableColumn id="2280" xr3:uid="{DEFECB17-03BA-4943-8B81-BD21CB4137E1}" uniqueName="2280" name="Column2280" queryTableFieldId="2280"/>
    <tableColumn id="2281" xr3:uid="{DA0E0BE6-16CE-446E-8EB3-0D5D54AB1084}" uniqueName="2281" name="Column2281" queryTableFieldId="2281"/>
    <tableColumn id="2282" xr3:uid="{4C0CB19F-7EF0-4C08-8A1C-8C93EE67DCD3}" uniqueName="2282" name="Column2282" queryTableFieldId="2282"/>
    <tableColumn id="2283" xr3:uid="{6EE0415F-824D-4DDD-AC35-25D131D08B1F}" uniqueName="2283" name="Column2283" queryTableFieldId="2283"/>
    <tableColumn id="2284" xr3:uid="{6571E672-AA32-4CC1-AC1F-76A16801DF67}" uniqueName="2284" name="Column2284" queryTableFieldId="2284"/>
    <tableColumn id="2285" xr3:uid="{1A89F838-B3D0-435F-B7C3-E26047ACDA2D}" uniqueName="2285" name="Column2285" queryTableFieldId="2285"/>
    <tableColumn id="2286" xr3:uid="{C2401292-1A8E-4A18-922D-AEDC893C0B14}" uniqueName="2286" name="Column2286" queryTableFieldId="2286"/>
    <tableColumn id="2287" xr3:uid="{25770BA8-2E52-4442-9BDA-E67F0EF63202}" uniqueName="2287" name="Column2287" queryTableFieldId="2287"/>
    <tableColumn id="2288" xr3:uid="{F380C50D-C67B-487B-9838-3E302666EE4E}" uniqueName="2288" name="Column2288" queryTableFieldId="2288"/>
    <tableColumn id="2289" xr3:uid="{FD5A141C-5A2F-4826-8A69-242AB7B23812}" uniqueName="2289" name="Column2289" queryTableFieldId="2289"/>
    <tableColumn id="2290" xr3:uid="{10ABE7C0-6CE3-40AC-B83A-BFC8A876F522}" uniqueName="2290" name="Column2290" queryTableFieldId="2290"/>
    <tableColumn id="2291" xr3:uid="{FFA0D885-9BF1-4DAC-9114-640F97479E21}" uniqueName="2291" name="Column2291" queryTableFieldId="2291"/>
    <tableColumn id="2292" xr3:uid="{DCF5C384-21FB-4BEE-B3DF-D7102A78CC50}" uniqueName="2292" name="Column2292" queryTableFieldId="2292"/>
    <tableColumn id="2293" xr3:uid="{4EEBDD62-726D-407D-B309-F27DE537173E}" uniqueName="2293" name="Column2293" queryTableFieldId="2293"/>
    <tableColumn id="2294" xr3:uid="{DE24DA60-431B-44DF-8F0F-6617A6BC0A91}" uniqueName="2294" name="Column2294" queryTableFieldId="2294"/>
    <tableColumn id="2295" xr3:uid="{8F16E9D6-1F38-4920-906D-918CBF345474}" uniqueName="2295" name="Column2295" queryTableFieldId="2295"/>
    <tableColumn id="2296" xr3:uid="{2CF8D41F-38D4-4918-81F7-D9DA79789D2D}" uniqueName="2296" name="Column2296" queryTableFieldId="2296"/>
    <tableColumn id="2297" xr3:uid="{42AD9424-3F01-4E75-9C79-46ED36F0562F}" uniqueName="2297" name="Column2297" queryTableFieldId="2297"/>
    <tableColumn id="2298" xr3:uid="{4177C5AC-819D-42C5-B056-E398EFD14574}" uniqueName="2298" name="Column2298" queryTableFieldId="2298"/>
    <tableColumn id="2299" xr3:uid="{A4EEAFD4-A5B6-4277-815F-6AD1C4394C9C}" uniqueName="2299" name="Column2299" queryTableFieldId="2299"/>
    <tableColumn id="2300" xr3:uid="{7EBE1CA2-96CE-435A-95B7-4EFB0989F285}" uniqueName="2300" name="Column2300" queryTableFieldId="2300"/>
    <tableColumn id="2301" xr3:uid="{C805DDB1-9B3D-496E-91DC-9D2B62FA3B90}" uniqueName="2301" name="Column2301" queryTableFieldId="2301"/>
    <tableColumn id="2302" xr3:uid="{77FFABEA-80B1-421B-80FB-2C9FF41DA45F}" uniqueName="2302" name="Column2302" queryTableFieldId="2302"/>
    <tableColumn id="2303" xr3:uid="{716D7EBE-7FA5-4F09-8B91-335BA14290ED}" uniqueName="2303" name="Column2303" queryTableFieldId="2303"/>
    <tableColumn id="2304" xr3:uid="{92252BBE-EA96-43D4-9AC3-F558CD352E57}" uniqueName="2304" name="Column2304" queryTableFieldId="2304"/>
    <tableColumn id="2305" xr3:uid="{3A187292-7A4F-470C-9441-56EBC47229E2}" uniqueName="2305" name="Column2305" queryTableFieldId="2305"/>
    <tableColumn id="2306" xr3:uid="{1D6EF1C8-851A-4333-BFE4-BF91CF169E7C}" uniqueName="2306" name="Column2306" queryTableFieldId="2306"/>
    <tableColumn id="2307" xr3:uid="{ECA6B174-ED0F-4E6F-8022-F2DD1F840936}" uniqueName="2307" name="Column2307" queryTableFieldId="2307"/>
    <tableColumn id="2308" xr3:uid="{42E05F8D-2D63-49DA-ADCE-5AA9A404DBF4}" uniqueName="2308" name="Column2308" queryTableFieldId="2308"/>
    <tableColumn id="2309" xr3:uid="{561B577D-13AA-4646-AB79-395A7FEFAA05}" uniqueName="2309" name="Column2309" queryTableFieldId="2309"/>
    <tableColumn id="2310" xr3:uid="{BE89A621-D4DD-4BC0-B7A1-1A6F82C36D50}" uniqueName="2310" name="Column2310" queryTableFieldId="2310"/>
    <tableColumn id="2311" xr3:uid="{2B5920EC-B949-42DC-8C7D-EEAB44587F0D}" uniqueName="2311" name="Column2311" queryTableFieldId="2311"/>
    <tableColumn id="2312" xr3:uid="{C915DBD3-1E2E-4265-A8B5-EA54F3F74CD7}" uniqueName="2312" name="Column2312" queryTableFieldId="2312"/>
    <tableColumn id="2313" xr3:uid="{6A3900C4-3F13-4029-8B33-B7B0EDDFA4A0}" uniqueName="2313" name="Column2313" queryTableFieldId="2313"/>
    <tableColumn id="2314" xr3:uid="{DE7E2ED2-E471-488F-9A5F-6152FB5359DE}" uniqueName="2314" name="Column2314" queryTableFieldId="2314"/>
    <tableColumn id="2315" xr3:uid="{AF2DE3E3-7B01-4225-B487-64093A6FA09C}" uniqueName="2315" name="Column2315" queryTableFieldId="2315"/>
    <tableColumn id="2316" xr3:uid="{300F91BA-AC67-48C7-83A2-11303C44DC80}" uniqueName="2316" name="Column2316" queryTableFieldId="2316"/>
    <tableColumn id="2317" xr3:uid="{7DC3AAB5-1B93-4E9B-8C29-EC46E515CB51}" uniqueName="2317" name="Column2317" queryTableFieldId="2317"/>
    <tableColumn id="2318" xr3:uid="{74466E8E-D9CD-45BB-881C-061D96A01E51}" uniqueName="2318" name="Column2318" queryTableFieldId="2318"/>
    <tableColumn id="2319" xr3:uid="{B79816D1-E83A-4960-B3C8-AE0BEC4AB126}" uniqueName="2319" name="Column2319" queryTableFieldId="2319"/>
    <tableColumn id="2320" xr3:uid="{BF173792-B645-4CD3-9965-1C96FBB967AF}" uniqueName="2320" name="Column2320" queryTableFieldId="2320"/>
    <tableColumn id="2321" xr3:uid="{5B903D18-2D50-4DF1-9EFD-EB22A7907BF2}" uniqueName="2321" name="Column2321" queryTableFieldId="2321"/>
    <tableColumn id="2322" xr3:uid="{662B1075-E393-42C4-9DCB-3C4343699E27}" uniqueName="2322" name="Column2322" queryTableFieldId="2322"/>
    <tableColumn id="2323" xr3:uid="{4C5AAFD2-1DF3-4CE4-B848-6133349E97F0}" uniqueName="2323" name="Column2323" queryTableFieldId="2323"/>
    <tableColumn id="2324" xr3:uid="{D88F41C0-560F-4543-84AC-8B4E6F879A96}" uniqueName="2324" name="Column2324" queryTableFieldId="2324"/>
    <tableColumn id="2325" xr3:uid="{2648CA46-9002-4EF1-BAE2-708C4EED2098}" uniqueName="2325" name="Column2325" queryTableFieldId="2325"/>
    <tableColumn id="2326" xr3:uid="{3BC83CF6-8D06-4379-BCBF-71998CEBDBF4}" uniqueName="2326" name="Column2326" queryTableFieldId="2326"/>
    <tableColumn id="2327" xr3:uid="{7D8FA759-7417-4CAC-A72A-8A9B258BC9A8}" uniqueName="2327" name="Column2327" queryTableFieldId="2327"/>
    <tableColumn id="2328" xr3:uid="{02CF06EF-1542-4872-B9D2-B23609277349}" uniqueName="2328" name="Column2328" queryTableFieldId="2328"/>
    <tableColumn id="2329" xr3:uid="{EC243985-C291-4978-8C2F-F0BBFAB67EA4}" uniqueName="2329" name="Column2329" queryTableFieldId="2329"/>
    <tableColumn id="2330" xr3:uid="{01A43434-38F4-408A-9BD5-21E57536B0C7}" uniqueName="2330" name="Column2330" queryTableFieldId="2330"/>
    <tableColumn id="2331" xr3:uid="{80A531AB-F74E-4148-BB25-01E36351A2FC}" uniqueName="2331" name="Column2331" queryTableFieldId="2331"/>
    <tableColumn id="2332" xr3:uid="{B6AAAB0E-4AC1-4161-BBEE-AB3ABC37BEF5}" uniqueName="2332" name="Column2332" queryTableFieldId="2332"/>
    <tableColumn id="2333" xr3:uid="{E2548BF5-6D97-4B40-AE5F-A12AFCCEBE78}" uniqueName="2333" name="Column2333" queryTableFieldId="2333"/>
    <tableColumn id="2334" xr3:uid="{27D2D264-5932-4992-8D79-5CA65871BCB4}" uniqueName="2334" name="Column2334" queryTableFieldId="2334"/>
    <tableColumn id="2335" xr3:uid="{719FB10D-D714-4B70-8566-7D17AA34FB2F}" uniqueName="2335" name="Column2335" queryTableFieldId="2335"/>
    <tableColumn id="2336" xr3:uid="{726414CA-BE30-4117-A920-A72A24F4E0FF}" uniqueName="2336" name="Column2336" queryTableFieldId="2336"/>
    <tableColumn id="2337" xr3:uid="{F47ED0B8-708B-4917-BF90-016E85EE2B19}" uniqueName="2337" name="Column2337" queryTableFieldId="2337"/>
    <tableColumn id="2338" xr3:uid="{CEEAC2C7-4EB9-4F58-995F-FDCD45420F9B}" uniqueName="2338" name="Column2338" queryTableFieldId="2338"/>
    <tableColumn id="2339" xr3:uid="{A751B348-D089-45C7-9623-1E84BFB9781D}" uniqueName="2339" name="Column2339" queryTableFieldId="2339"/>
    <tableColumn id="2340" xr3:uid="{1C67EA2A-3CA0-413D-8D87-D90B8B71E426}" uniqueName="2340" name="Column2340" queryTableFieldId="2340"/>
    <tableColumn id="2341" xr3:uid="{974191EA-41E8-44EF-9B97-FAC8600B04F7}" uniqueName="2341" name="Column2341" queryTableFieldId="2341"/>
    <tableColumn id="2342" xr3:uid="{AD2924C1-79FF-43F7-AC57-857174248332}" uniqueName="2342" name="Column2342" queryTableFieldId="2342"/>
    <tableColumn id="2343" xr3:uid="{2689A4B2-5BC3-499C-AC6E-F55482B4AF31}" uniqueName="2343" name="Column2343" queryTableFieldId="2343"/>
    <tableColumn id="2344" xr3:uid="{D60170EA-4DBF-4C6B-9132-73DB15C8919D}" uniqueName="2344" name="Column2344" queryTableFieldId="2344"/>
    <tableColumn id="2345" xr3:uid="{B249E4F4-FB96-4C33-8909-C254FBECFC37}" uniqueName="2345" name="Column2345" queryTableFieldId="2345"/>
    <tableColumn id="2346" xr3:uid="{BB39AD88-E26E-4CFE-9C7A-E7180B98F957}" uniqueName="2346" name="Column2346" queryTableFieldId="2346"/>
    <tableColumn id="2347" xr3:uid="{69AA630C-8734-46CA-BD10-6265A213DE2E}" uniqueName="2347" name="Column2347" queryTableFieldId="2347"/>
    <tableColumn id="2348" xr3:uid="{28BF12E1-41DF-4EEF-B980-F41389BF8563}" uniqueName="2348" name="Column2348" queryTableFieldId="2348"/>
    <tableColumn id="2349" xr3:uid="{F640E74B-0C0E-4742-AC3C-AFD30E8B112C}" uniqueName="2349" name="Column2349" queryTableFieldId="2349"/>
    <tableColumn id="2350" xr3:uid="{C8B92B4C-F8A6-406C-AC61-088D8E76D8FE}" uniqueName="2350" name="Column2350" queryTableFieldId="2350"/>
    <tableColumn id="2351" xr3:uid="{664B5479-F189-4C30-A863-CCBAF10FF900}" uniqueName="2351" name="Column2351" queryTableFieldId="2351"/>
    <tableColumn id="2352" xr3:uid="{7EF57E37-EE5C-4264-A428-3C13AEE3A3D2}" uniqueName="2352" name="Column2352" queryTableFieldId="2352"/>
    <tableColumn id="2353" xr3:uid="{FDAAB8FC-0EFD-46C3-9A7C-6EC9C17EEC14}" uniqueName="2353" name="Column2353" queryTableFieldId="2353"/>
    <tableColumn id="2354" xr3:uid="{487EC69D-E383-423B-A2D8-BEEB8DA21D2E}" uniqueName="2354" name="Column2354" queryTableFieldId="2354"/>
    <tableColumn id="2355" xr3:uid="{337E75C4-AB5A-4F0D-A679-1B7444D748F6}" uniqueName="2355" name="Column2355" queryTableFieldId="2355"/>
    <tableColumn id="2356" xr3:uid="{E613C349-D308-483B-AA04-604A621F42E9}" uniqueName="2356" name="Column2356" queryTableFieldId="2356"/>
    <tableColumn id="2357" xr3:uid="{33852FF2-CC78-4DD2-90FD-B7C1DCA3F0A1}" uniqueName="2357" name="Column2357" queryTableFieldId="2357"/>
    <tableColumn id="2358" xr3:uid="{FB9763A6-CEB1-474F-8E54-D839A3CC9227}" uniqueName="2358" name="Column2358" queryTableFieldId="2358"/>
    <tableColumn id="2359" xr3:uid="{4207FB70-43D7-4C7A-A1AE-F3EBC1B7843D}" uniqueName="2359" name="Column2359" queryTableFieldId="2359"/>
    <tableColumn id="2360" xr3:uid="{D9EBDA42-B73F-4FAF-B710-80D84D6C8997}" uniqueName="2360" name="Column2360" queryTableFieldId="2360"/>
    <tableColumn id="2361" xr3:uid="{52A7B898-73B3-4C64-96BE-67EB27748524}" uniqueName="2361" name="Column2361" queryTableFieldId="2361"/>
    <tableColumn id="2362" xr3:uid="{9A926B39-6249-4235-9E3E-603766060E53}" uniqueName="2362" name="Column2362" queryTableFieldId="2362"/>
    <tableColumn id="2363" xr3:uid="{3F457851-D435-4C4C-B48E-4150C3619C2F}" uniqueName="2363" name="Column2363" queryTableFieldId="2363"/>
    <tableColumn id="2364" xr3:uid="{2C9703B4-3415-4977-B6C0-BDB1F9B88B4C}" uniqueName="2364" name="Column2364" queryTableFieldId="2364"/>
    <tableColumn id="2365" xr3:uid="{39D9E59C-B346-4FDD-A8AD-19AF0A99D9FD}" uniqueName="2365" name="Column2365" queryTableFieldId="2365"/>
    <tableColumn id="2366" xr3:uid="{3B65B681-34F2-495D-94D4-82394DDE4726}" uniqueName="2366" name="Column2366" queryTableFieldId="2366"/>
    <tableColumn id="2367" xr3:uid="{574EF884-5DD2-4833-AA1C-A77F168CD539}" uniqueName="2367" name="Column2367" queryTableFieldId="2367"/>
    <tableColumn id="2368" xr3:uid="{C497AB98-041F-412E-A784-439FB7561F8B}" uniqueName="2368" name="Column2368" queryTableFieldId="2368"/>
    <tableColumn id="2369" xr3:uid="{8337B20B-39EB-4700-B2D9-DBD30729E224}" uniqueName="2369" name="Column2369" queryTableFieldId="2369"/>
    <tableColumn id="2370" xr3:uid="{5362C899-BEFD-42C1-BEBA-EA7211432BEE}" uniqueName="2370" name="Column2370" queryTableFieldId="2370"/>
    <tableColumn id="2371" xr3:uid="{5428121B-5D95-4E5E-9716-7AEB6C4BD373}" uniqueName="2371" name="Column2371" queryTableFieldId="2371"/>
    <tableColumn id="2372" xr3:uid="{DE443CB4-2EDD-404F-9537-2CE60FAF6ED8}" uniqueName="2372" name="Column2372" queryTableFieldId="2372"/>
    <tableColumn id="2373" xr3:uid="{415E2E5D-AD41-4EA9-8A75-2CF98B7FDFBD}" uniqueName="2373" name="Column2373" queryTableFieldId="2373"/>
    <tableColumn id="2374" xr3:uid="{3F2D4EE2-7F03-4F4E-BA86-0F723FEC48EF}" uniqueName="2374" name="Column2374" queryTableFieldId="2374"/>
    <tableColumn id="2375" xr3:uid="{36D4E8F8-B67F-4B05-A791-EA9A6BF62C56}" uniqueName="2375" name="Column2375" queryTableFieldId="2375"/>
    <tableColumn id="2376" xr3:uid="{8B7FF28F-8FDD-4841-A6EB-C6F54F0DE1E0}" uniqueName="2376" name="Column2376" queryTableFieldId="2376"/>
    <tableColumn id="2377" xr3:uid="{E143658B-6398-405F-BAF6-6AC2748FC0D3}" uniqueName="2377" name="Column2377" queryTableFieldId="2377"/>
    <tableColumn id="2378" xr3:uid="{846332A7-9FAF-4394-80D1-71EA59A6B94D}" uniqueName="2378" name="Column2378" queryTableFieldId="2378"/>
    <tableColumn id="2379" xr3:uid="{95CEB827-53C8-4EA0-9F58-68614BC1691F}" uniqueName="2379" name="Column2379" queryTableFieldId="2379"/>
    <tableColumn id="2380" xr3:uid="{7F2FEABE-C875-4292-A107-16869D920760}" uniqueName="2380" name="Column2380" queryTableFieldId="2380"/>
    <tableColumn id="2381" xr3:uid="{BBBD3497-AFC5-4EC1-8805-B9B9248DE359}" uniqueName="2381" name="Column2381" queryTableFieldId="2381"/>
    <tableColumn id="2382" xr3:uid="{87577BC1-FA1F-4263-ABE1-4524F2D882EE}" uniqueName="2382" name="Column2382" queryTableFieldId="2382"/>
    <tableColumn id="2383" xr3:uid="{00BC774F-A53D-4DDD-9539-1B70A6E01536}" uniqueName="2383" name="Column2383" queryTableFieldId="2383"/>
    <tableColumn id="2384" xr3:uid="{AB66A122-9D6E-4FE3-9DD0-29246D8C226E}" uniqueName="2384" name="Column2384" queryTableFieldId="2384"/>
    <tableColumn id="2385" xr3:uid="{B2579F19-ED3E-4AC6-AFBA-37785E7CE908}" uniqueName="2385" name="Column2385" queryTableFieldId="2385"/>
    <tableColumn id="2386" xr3:uid="{7A0932AE-8E65-4B14-A7E4-E60E16D8103B}" uniqueName="2386" name="Column2386" queryTableFieldId="2386"/>
    <tableColumn id="2387" xr3:uid="{31C60834-E37F-406A-9787-6165692BE79C}" uniqueName="2387" name="Column2387" queryTableFieldId="2387"/>
    <tableColumn id="2388" xr3:uid="{8A522AEB-6515-42E3-A47F-7FFE717C727C}" uniqueName="2388" name="Column2388" queryTableFieldId="2388"/>
    <tableColumn id="2389" xr3:uid="{8AA8AF59-6B0A-4C51-9A43-9D16092A48AE}" uniqueName="2389" name="Column2389" queryTableFieldId="2389"/>
    <tableColumn id="2390" xr3:uid="{4405820D-1A89-4DFC-9793-5792625B53F5}" uniqueName="2390" name="Column2390" queryTableFieldId="2390"/>
    <tableColumn id="2391" xr3:uid="{8AD8962F-CBC1-4A4D-BEF3-7CBD77FD6007}" uniqueName="2391" name="Column2391" queryTableFieldId="2391"/>
    <tableColumn id="2392" xr3:uid="{B30B4969-5488-4D66-AF99-989DE9143C92}" uniqueName="2392" name="Column2392" queryTableFieldId="2392"/>
    <tableColumn id="2393" xr3:uid="{306753AA-CDAE-44DC-B17E-B359CE1E0568}" uniqueName="2393" name="Column2393" queryTableFieldId="2393"/>
    <tableColumn id="2394" xr3:uid="{A33DB1E7-ED83-4AFC-B9B7-F0E81DE3184F}" uniqueName="2394" name="Column2394" queryTableFieldId="2394"/>
    <tableColumn id="2395" xr3:uid="{4B9BCC0F-F21B-4DB5-AD31-E3A545415CC0}" uniqueName="2395" name="Column2395" queryTableFieldId="2395"/>
    <tableColumn id="2396" xr3:uid="{B1DB52CB-E833-4A6C-AACF-10C19508384D}" uniqueName="2396" name="Column2396" queryTableFieldId="2396"/>
    <tableColumn id="2397" xr3:uid="{EAB5C481-15D0-42CD-BEEB-3C1A8E721CD8}" uniqueName="2397" name="Column2397" queryTableFieldId="2397"/>
    <tableColumn id="2398" xr3:uid="{E6C9F021-08E7-4EF4-8BB5-F9DDEB6EC50E}" uniqueName="2398" name="Column2398" queryTableFieldId="2398"/>
    <tableColumn id="2399" xr3:uid="{E9CAEAF8-DFA7-4BD9-8726-365FB11A70E4}" uniqueName="2399" name="Column2399" queryTableFieldId="2399"/>
    <tableColumn id="2400" xr3:uid="{F8816C7B-3DE1-412F-A28B-A068739A6B00}" uniqueName="2400" name="Column2400" queryTableFieldId="2400"/>
    <tableColumn id="2401" xr3:uid="{6DE62F43-9D5D-4352-8FC9-64B47FDD2338}" uniqueName="2401" name="Column2401" queryTableFieldId="2401"/>
    <tableColumn id="2402" xr3:uid="{ED5DD82B-2871-4597-B1E9-1502273CE72B}" uniqueName="2402" name="Column2402" queryTableFieldId="2402"/>
    <tableColumn id="2403" xr3:uid="{72726E62-8DCA-4DF9-BDDE-06BA404DD109}" uniqueName="2403" name="Column2403" queryTableFieldId="2403"/>
    <tableColumn id="2404" xr3:uid="{77853365-8D7A-4512-98EE-AAAB5EF2DB3E}" uniqueName="2404" name="Column2404" queryTableFieldId="2404"/>
    <tableColumn id="2405" xr3:uid="{B2DF77EF-E514-42A0-A8B1-6379B4C8F634}" uniqueName="2405" name="Column2405" queryTableFieldId="2405"/>
    <tableColumn id="2406" xr3:uid="{3E35F2BC-6817-4BD3-A985-486373B4288F}" uniqueName="2406" name="Column2406" queryTableFieldId="2406"/>
    <tableColumn id="2407" xr3:uid="{84F65977-2314-47FA-B106-3AC317A09A03}" uniqueName="2407" name="Column2407" queryTableFieldId="2407"/>
    <tableColumn id="2408" xr3:uid="{331D1B26-4443-4E9E-BBD5-1CA0DD88455E}" uniqueName="2408" name="Column2408" queryTableFieldId="2408"/>
    <tableColumn id="2409" xr3:uid="{7F59E40D-39BC-45AC-A258-9F36711E511E}" uniqueName="2409" name="Column2409" queryTableFieldId="2409"/>
    <tableColumn id="2410" xr3:uid="{AAAE8E3D-0637-4CDA-AD5A-BB7DBA45B4D1}" uniqueName="2410" name="Column2410" queryTableFieldId="2410"/>
    <tableColumn id="2411" xr3:uid="{52FFFE43-C8B3-4E1D-9DB9-EF05577F163B}" uniqueName="2411" name="Column2411" queryTableFieldId="2411"/>
    <tableColumn id="2412" xr3:uid="{FE1D574B-3340-41C7-AC4E-5D46359A149E}" uniqueName="2412" name="Column2412" queryTableFieldId="2412"/>
    <tableColumn id="2413" xr3:uid="{F88F1170-AED3-4128-8371-065263C8AAFA}" uniqueName="2413" name="Column2413" queryTableFieldId="2413"/>
    <tableColumn id="2414" xr3:uid="{45CEF677-821E-46FA-AA1A-796F5D612164}" uniqueName="2414" name="Column2414" queryTableFieldId="2414"/>
    <tableColumn id="2415" xr3:uid="{D7EBD452-AA52-4615-A68E-AD38C17CC631}" uniqueName="2415" name="Column2415" queryTableFieldId="2415"/>
    <tableColumn id="2416" xr3:uid="{BB09B5AA-FE5F-44F4-8FA9-FA8BE43334A7}" uniqueName="2416" name="Column2416" queryTableFieldId="2416"/>
    <tableColumn id="2417" xr3:uid="{A3E05869-1394-4AE8-80AC-FFEED760483E}" uniqueName="2417" name="Column2417" queryTableFieldId="2417"/>
    <tableColumn id="2418" xr3:uid="{F610D7E1-E1F5-4D62-ADEE-EA06225BDCCD}" uniqueName="2418" name="Column2418" queryTableFieldId="2418"/>
    <tableColumn id="2419" xr3:uid="{F727B5D5-6862-44CB-9916-34F22C420397}" uniqueName="2419" name="Column2419" queryTableFieldId="2419"/>
    <tableColumn id="2420" xr3:uid="{7DC08B5A-DAF7-4638-A14B-D7424723A848}" uniqueName="2420" name="Column2420" queryTableFieldId="2420"/>
    <tableColumn id="2421" xr3:uid="{994D6028-55E1-471A-8516-4D6D3C5F4E7A}" uniqueName="2421" name="Column2421" queryTableFieldId="2421"/>
    <tableColumn id="2422" xr3:uid="{4D64F489-D328-4043-970F-01220DBAD0AE}" uniqueName="2422" name="Column2422" queryTableFieldId="2422"/>
    <tableColumn id="2423" xr3:uid="{18482E31-A1F9-4BDB-80BB-C322332FA5A8}" uniqueName="2423" name="Column2423" queryTableFieldId="2423"/>
    <tableColumn id="2424" xr3:uid="{7425E6A8-EDFC-471D-B221-D0CD9CBC5120}" uniqueName="2424" name="Column2424" queryTableFieldId="2424"/>
    <tableColumn id="2425" xr3:uid="{03CDBEC4-7B22-4800-8EAA-CBCE320520CC}" uniqueName="2425" name="Column2425" queryTableFieldId="2425"/>
    <tableColumn id="2426" xr3:uid="{6F451D1D-6159-45DD-9271-5A6F8CF11836}" uniqueName="2426" name="Column2426" queryTableFieldId="2426"/>
    <tableColumn id="2427" xr3:uid="{CBAE0BD3-4A9F-46A3-8511-38C8A5097B86}" uniqueName="2427" name="Column2427" queryTableFieldId="2427"/>
    <tableColumn id="2428" xr3:uid="{6F2CE2C3-5F3B-48AF-B454-B41EF84A244A}" uniqueName="2428" name="Column2428" queryTableFieldId="2428"/>
    <tableColumn id="2429" xr3:uid="{E0BB6878-330A-4B59-A399-91C5F0802F98}" uniqueName="2429" name="Column2429" queryTableFieldId="2429"/>
    <tableColumn id="2430" xr3:uid="{45CFFC06-B26E-4755-867D-36728D749F49}" uniqueName="2430" name="Column2430" queryTableFieldId="2430"/>
    <tableColumn id="2431" xr3:uid="{9F2A0CB0-275F-45F0-AE37-082AAD07D73B}" uniqueName="2431" name="Column2431" queryTableFieldId="2431"/>
    <tableColumn id="2432" xr3:uid="{DAE5E2B6-EF93-4FD1-8148-CF3B8AA57147}" uniqueName="2432" name="Column2432" queryTableFieldId="2432"/>
    <tableColumn id="2433" xr3:uid="{07A419D4-4584-4A57-9493-67E2929EB792}" uniqueName="2433" name="Column2433" queryTableFieldId="2433"/>
    <tableColumn id="2434" xr3:uid="{AF8BC0D4-91A2-45BC-A984-F17CFB13DE90}" uniqueName="2434" name="Column2434" queryTableFieldId="2434"/>
    <tableColumn id="2435" xr3:uid="{6C251F8E-AD86-401B-9AAA-8B3EB7465E33}" uniqueName="2435" name="Column2435" queryTableFieldId="2435"/>
    <tableColumn id="2436" xr3:uid="{AEFE031C-FDD2-4F5B-BF26-CECD2B76D11E}" uniqueName="2436" name="Column2436" queryTableFieldId="2436"/>
    <tableColumn id="2437" xr3:uid="{E824970E-8574-48C8-8A47-6C740B9E15AF}" uniqueName="2437" name="Column2437" queryTableFieldId="2437"/>
    <tableColumn id="2438" xr3:uid="{9C354DAD-5F0C-487D-B1AB-6675A172572C}" uniqueName="2438" name="Column2438" queryTableFieldId="2438"/>
    <tableColumn id="2439" xr3:uid="{E5ECF098-C5D8-4E32-A275-756D82198EDF}" uniqueName="2439" name="Column2439" queryTableFieldId="2439"/>
    <tableColumn id="2440" xr3:uid="{2CF9550A-007D-4652-879F-DDD4B25D7411}" uniqueName="2440" name="Column2440" queryTableFieldId="2440"/>
    <tableColumn id="2441" xr3:uid="{C2DF561A-5502-4BAB-BE3A-8A09479C3161}" uniqueName="2441" name="Column2441" queryTableFieldId="2441"/>
    <tableColumn id="2442" xr3:uid="{B1C55426-89B8-466B-B95B-B1B82E4EFECE}" uniqueName="2442" name="Column2442" queryTableFieldId="2442"/>
    <tableColumn id="2443" xr3:uid="{B81BB37D-3E84-453F-86CA-E9EC5B13FBEB}" uniqueName="2443" name="Column2443" queryTableFieldId="2443"/>
    <tableColumn id="2444" xr3:uid="{ACD404E6-506C-4C19-8B59-1A1BAD47C383}" uniqueName="2444" name="Column2444" queryTableFieldId="2444"/>
    <tableColumn id="2445" xr3:uid="{DDC296CB-3AEC-4519-821F-8D1287DD9B75}" uniqueName="2445" name="Column2445" queryTableFieldId="2445"/>
    <tableColumn id="2446" xr3:uid="{34CE4F2C-A390-4BC7-9907-0D3428E7866F}" uniqueName="2446" name="Column2446" queryTableFieldId="2446"/>
    <tableColumn id="2447" xr3:uid="{A8B174E6-6ED8-47B4-829F-C8746F8CE470}" uniqueName="2447" name="Column2447" queryTableFieldId="2447"/>
    <tableColumn id="2448" xr3:uid="{71AE253D-7A06-449D-93B7-8F49441C6E77}" uniqueName="2448" name="Column2448" queryTableFieldId="2448"/>
    <tableColumn id="2449" xr3:uid="{72FD58C8-C289-4322-930F-DCC485815960}" uniqueName="2449" name="Column2449" queryTableFieldId="2449"/>
    <tableColumn id="2450" xr3:uid="{DA4E4E85-F934-4D7E-B36E-1FBE4F1BB45B}" uniqueName="2450" name="Column2450" queryTableFieldId="2450"/>
    <tableColumn id="2451" xr3:uid="{1368DD2D-A35F-4D0C-806B-80536486E885}" uniqueName="2451" name="Column2451" queryTableFieldId="2451"/>
    <tableColumn id="2452" xr3:uid="{7C56A8C2-0378-4864-827D-6EC6E61AFB92}" uniqueName="2452" name="Column2452" queryTableFieldId="2452"/>
    <tableColumn id="2453" xr3:uid="{9E83E645-B5D4-4DEF-AF6B-C1545DF6C5D9}" uniqueName="2453" name="Column2453" queryTableFieldId="2453"/>
    <tableColumn id="2454" xr3:uid="{71D5DD8C-5531-40F4-8665-1729553A0DB7}" uniqueName="2454" name="Column2454" queryTableFieldId="2454"/>
    <tableColumn id="2455" xr3:uid="{96ADAB5F-9EDB-4E71-B4B6-4810E54EAED1}" uniqueName="2455" name="Column2455" queryTableFieldId="2455"/>
    <tableColumn id="2456" xr3:uid="{F82A247B-D06E-4BAF-AE95-75FEFA2DCB09}" uniqueName="2456" name="Column2456" queryTableFieldId="2456"/>
    <tableColumn id="2457" xr3:uid="{C261BB49-2092-45CC-AC90-780C8D9D3651}" uniqueName="2457" name="Column2457" queryTableFieldId="2457"/>
    <tableColumn id="2458" xr3:uid="{D2BE3645-37AA-4A32-B96A-58714E0A5398}" uniqueName="2458" name="Column2458" queryTableFieldId="2458"/>
    <tableColumn id="2459" xr3:uid="{DA8193B7-9300-449A-938C-4E32160AAB99}" uniqueName="2459" name="Column2459" queryTableFieldId="2459"/>
    <tableColumn id="2460" xr3:uid="{65B7D628-E76A-4755-B5C1-3B16053FBC8D}" uniqueName="2460" name="Column2460" queryTableFieldId="2460"/>
    <tableColumn id="2461" xr3:uid="{574CFF66-59EA-4141-A30E-EBE92DA1A5C9}" uniqueName="2461" name="Column2461" queryTableFieldId="2461"/>
    <tableColumn id="2462" xr3:uid="{9FDFD29F-5560-4616-A539-ADC3590937C6}" uniqueName="2462" name="Column2462" queryTableFieldId="2462"/>
    <tableColumn id="2463" xr3:uid="{A2B99D84-6059-475B-99BC-D334F6249C84}" uniqueName="2463" name="Column2463" queryTableFieldId="2463"/>
    <tableColumn id="2464" xr3:uid="{DC4FCD8B-A65E-4E1A-9085-43928885CE95}" uniqueName="2464" name="Column2464" queryTableFieldId="2464"/>
    <tableColumn id="2465" xr3:uid="{153D0B03-DF93-4CE0-9CB5-033A21F23F01}" uniqueName="2465" name="Column2465" queryTableFieldId="2465"/>
    <tableColumn id="2466" xr3:uid="{61B79823-4FC7-4F6F-8284-B9EA52BC91FD}" uniqueName="2466" name="Column2466" queryTableFieldId="2466"/>
    <tableColumn id="2467" xr3:uid="{AA919483-C1F8-42A2-9ED7-6AADEDE1822B}" uniqueName="2467" name="Column2467" queryTableFieldId="2467"/>
    <tableColumn id="2468" xr3:uid="{3CB736C5-25E7-4CA4-876D-02207B9950DF}" uniqueName="2468" name="Column2468" queryTableFieldId="2468"/>
    <tableColumn id="2469" xr3:uid="{16C7BF73-4748-4D7C-9F92-60F56F8C8B86}" uniqueName="2469" name="Column2469" queryTableFieldId="2469"/>
    <tableColumn id="2470" xr3:uid="{38C3C394-7702-4C7F-AE06-8B33E876C753}" uniqueName="2470" name="Column2470" queryTableFieldId="2470"/>
    <tableColumn id="2471" xr3:uid="{EB28F42C-2D96-4234-AC11-02C3D9491615}" uniqueName="2471" name="Column2471" queryTableFieldId="2471"/>
    <tableColumn id="2472" xr3:uid="{31A93E92-E475-410C-AF3A-82BC386962CB}" uniqueName="2472" name="Column2472" queryTableFieldId="2472"/>
    <tableColumn id="2473" xr3:uid="{133106FE-3179-420E-A269-89EA183026CC}" uniqueName="2473" name="Column2473" queryTableFieldId="2473"/>
    <tableColumn id="2474" xr3:uid="{6FA87D41-254E-4D2B-BE81-7B2A44045111}" uniqueName="2474" name="Column2474" queryTableFieldId="2474"/>
    <tableColumn id="2475" xr3:uid="{E81BADBC-47DD-4B5B-8319-BFEE93F7D284}" uniqueName="2475" name="Column2475" queryTableFieldId="2475"/>
    <tableColumn id="2476" xr3:uid="{827D1120-9D8E-45C9-8D9E-5B6E29B00532}" uniqueName="2476" name="Column2476" queryTableFieldId="2476"/>
    <tableColumn id="2477" xr3:uid="{8E953CAE-9ADD-4DE3-ABB7-DDF26D37BF4B}" uniqueName="2477" name="Column2477" queryTableFieldId="2477"/>
    <tableColumn id="2478" xr3:uid="{FAFBE52B-6F7E-4D60-8747-C9E56A761507}" uniqueName="2478" name="Column2478" queryTableFieldId="2478"/>
    <tableColumn id="2479" xr3:uid="{B91F3FA3-E341-4944-8211-057A9CC5A511}" uniqueName="2479" name="Column2479" queryTableFieldId="2479"/>
    <tableColumn id="2480" xr3:uid="{40AFB780-1827-4268-AF1F-A0819FE97A20}" uniqueName="2480" name="Column2480" queryTableFieldId="2480"/>
    <tableColumn id="2481" xr3:uid="{5E9D19AE-715C-457C-9884-7DFF8F86C8DF}" uniqueName="2481" name="Column2481" queryTableFieldId="2481"/>
    <tableColumn id="2482" xr3:uid="{537320A4-BE09-455E-9381-38EAC559C04D}" uniqueName="2482" name="Column2482" queryTableFieldId="2482"/>
    <tableColumn id="2483" xr3:uid="{77F7FB5F-C9AA-44EF-A13B-0B4F1C615F0A}" uniqueName="2483" name="Column2483" queryTableFieldId="2483"/>
    <tableColumn id="2484" xr3:uid="{43CFB991-1F61-4CF9-8391-11A69503CB81}" uniqueName="2484" name="Column2484" queryTableFieldId="2484"/>
    <tableColumn id="2485" xr3:uid="{3F0EEDA8-9E72-48F4-B7BE-1F336D73D190}" uniqueName="2485" name="Column2485" queryTableFieldId="2485"/>
    <tableColumn id="2486" xr3:uid="{81BCA4E5-6E50-4370-A9FB-E57CEF20876C}" uniqueName="2486" name="Column2486" queryTableFieldId="2486"/>
    <tableColumn id="2487" xr3:uid="{62336C26-5160-4517-B60F-54CE05450EF0}" uniqueName="2487" name="Column2487" queryTableFieldId="2487"/>
    <tableColumn id="2488" xr3:uid="{90A9C8D5-3238-4231-9784-8FBD67304004}" uniqueName="2488" name="Column2488" queryTableFieldId="2488"/>
    <tableColumn id="2489" xr3:uid="{9772CD9E-A875-4C34-B56C-0156BB3C0A73}" uniqueName="2489" name="Column2489" queryTableFieldId="2489"/>
    <tableColumn id="2490" xr3:uid="{C82A0E88-7EA2-441C-922A-34DE591DA217}" uniqueName="2490" name="Column2490" queryTableFieldId="2490"/>
    <tableColumn id="2491" xr3:uid="{7BE1E6FA-4273-49EE-9B3B-A7FA74FEA65A}" uniqueName="2491" name="Column2491" queryTableFieldId="2491"/>
    <tableColumn id="2492" xr3:uid="{AD134899-992E-48BC-9208-EE1FADF93DCB}" uniqueName="2492" name="Column2492" queryTableFieldId="2492"/>
    <tableColumn id="2493" xr3:uid="{46518977-6F31-4D6D-A72C-900B7B1AD876}" uniqueName="2493" name="Column2493" queryTableFieldId="2493"/>
    <tableColumn id="2494" xr3:uid="{BEB3F2D0-8439-417D-BDA1-4C67C7D5F924}" uniqueName="2494" name="Column2494" queryTableFieldId="2494"/>
    <tableColumn id="2495" xr3:uid="{E2CF833E-D535-4F8C-A4EE-4218090ABF58}" uniqueName="2495" name="Column2495" queryTableFieldId="2495"/>
    <tableColumn id="2496" xr3:uid="{39CE4170-E268-4A43-8DB2-7A88560C84CD}" uniqueName="2496" name="Column2496" queryTableFieldId="2496"/>
    <tableColumn id="2497" xr3:uid="{4E79B284-9896-464A-9661-2706C8E3DFB6}" uniqueName="2497" name="Column2497" queryTableFieldId="2497"/>
    <tableColumn id="2498" xr3:uid="{E1417C72-0466-48BF-B7F4-C38278E3F857}" uniqueName="2498" name="Column2498" queryTableFieldId="2498"/>
    <tableColumn id="2499" xr3:uid="{39D4019C-EA8F-4C1D-BD3D-6150D02F2133}" uniqueName="2499" name="Column2499" queryTableFieldId="2499"/>
    <tableColumn id="2500" xr3:uid="{FD0494C2-8C2F-4F99-95D3-16FBF9307A60}" uniqueName="2500" name="Column2500" queryTableFieldId="2500"/>
    <tableColumn id="2501" xr3:uid="{FD777736-FFBE-4B68-A217-B6215871216E}" uniqueName="2501" name="Column2501" queryTableFieldId="2501"/>
    <tableColumn id="2502" xr3:uid="{171F4427-F704-4F5D-A877-C135D78C7AAC}" uniqueName="2502" name="Column2502" queryTableFieldId="2502"/>
    <tableColumn id="2503" xr3:uid="{A2C2DF84-2DD8-4604-83EF-369EC703F948}" uniqueName="2503" name="Column2503" queryTableFieldId="2503"/>
    <tableColumn id="2504" xr3:uid="{A4328240-3ED6-4BA9-81CF-9620EEC39E55}" uniqueName="2504" name="Column2504" queryTableFieldId="2504"/>
    <tableColumn id="2505" xr3:uid="{A921BBC1-090B-47EF-AA49-8F054C0495B5}" uniqueName="2505" name="Column2505" queryTableFieldId="2505"/>
    <tableColumn id="2506" xr3:uid="{F2CA20D9-377C-474C-8861-FF7D7FF497E0}" uniqueName="2506" name="Column2506" queryTableFieldId="2506"/>
    <tableColumn id="2507" xr3:uid="{18F1541B-EC65-4059-9117-F356A443E30A}" uniqueName="2507" name="Column2507" queryTableFieldId="2507"/>
    <tableColumn id="2508" xr3:uid="{F5B9F548-85EB-4FC1-A265-BE495D5E00BD}" uniqueName="2508" name="Column2508" queryTableFieldId="2508"/>
    <tableColumn id="2509" xr3:uid="{CD2A33C2-1EE8-4C71-9AB1-14EE2CC90D02}" uniqueName="2509" name="Column2509" queryTableFieldId="2509"/>
    <tableColumn id="2510" xr3:uid="{1C6D9D46-2A84-4AA0-8392-C70F389515D6}" uniqueName="2510" name="Column2510" queryTableFieldId="2510"/>
    <tableColumn id="2511" xr3:uid="{B82D4985-4AC2-4683-9511-FECCE93D551F}" uniqueName="2511" name="Column2511" queryTableFieldId="2511"/>
    <tableColumn id="2512" xr3:uid="{A5AE36FC-B573-451F-B64D-2C2B52F38CFE}" uniqueName="2512" name="Column2512" queryTableFieldId="2512"/>
    <tableColumn id="2513" xr3:uid="{C7D139BC-E607-4695-920D-85E9AE01A9D6}" uniqueName="2513" name="Column2513" queryTableFieldId="2513"/>
    <tableColumn id="2514" xr3:uid="{14572231-042E-4A5A-9899-E24D2F09F16E}" uniqueName="2514" name="Column2514" queryTableFieldId="2514"/>
    <tableColumn id="2515" xr3:uid="{191C34B2-7C8C-4294-BA1B-AEE96C40D903}" uniqueName="2515" name="Column2515" queryTableFieldId="2515"/>
    <tableColumn id="2516" xr3:uid="{32C4089C-87C1-40BB-BA0D-687C9B252C89}" uniqueName="2516" name="Column2516" queryTableFieldId="2516"/>
    <tableColumn id="2517" xr3:uid="{B64CAF61-C1B0-406D-99B0-5703D777BF15}" uniqueName="2517" name="Column2517" queryTableFieldId="2517"/>
    <tableColumn id="2518" xr3:uid="{FE256F55-AB14-4889-9D1A-53DC0B24C735}" uniqueName="2518" name="Column2518" queryTableFieldId="2518"/>
    <tableColumn id="2519" xr3:uid="{C34B620E-B486-4F9F-A353-E62AA6FCAB05}" uniqueName="2519" name="Column2519" queryTableFieldId="2519"/>
    <tableColumn id="2520" xr3:uid="{1A21391F-0B54-4581-B59D-EC1407FA3094}" uniqueName="2520" name="Column2520" queryTableFieldId="2520"/>
    <tableColumn id="2521" xr3:uid="{8371B986-2F9E-4D8B-8863-D446BE81E673}" uniqueName="2521" name="Column2521" queryTableFieldId="2521"/>
    <tableColumn id="2522" xr3:uid="{611449DC-8EF7-4193-A86B-AF0B2514BD32}" uniqueName="2522" name="Column2522" queryTableFieldId="2522"/>
    <tableColumn id="2523" xr3:uid="{AF4B6075-E5E0-4C5F-8427-0A6C3482325B}" uniqueName="2523" name="Column2523" queryTableFieldId="2523"/>
    <tableColumn id="2524" xr3:uid="{BF4F6746-2D0C-4839-8895-47A5ADFE6605}" uniqueName="2524" name="Column2524" queryTableFieldId="2524"/>
    <tableColumn id="2525" xr3:uid="{8D7B5D19-A139-4265-A0CB-C25918989147}" uniqueName="2525" name="Column2525" queryTableFieldId="2525"/>
    <tableColumn id="2526" xr3:uid="{44EA8CC5-04C4-49E3-8203-DEFFD499A4E1}" uniqueName="2526" name="Column2526" queryTableFieldId="2526"/>
    <tableColumn id="2527" xr3:uid="{69201150-36FF-4F93-BAFF-8BB2BD70E9ED}" uniqueName="2527" name="Column2527" queryTableFieldId="2527"/>
    <tableColumn id="2528" xr3:uid="{C56EB0A4-7D5B-456E-84A8-072CA437282E}" uniqueName="2528" name="Column2528" queryTableFieldId="2528"/>
    <tableColumn id="2529" xr3:uid="{4022D5AD-BB35-4C89-BDE2-CDD00F4F3B77}" uniqueName="2529" name="Column2529" queryTableFieldId="2529"/>
    <tableColumn id="2530" xr3:uid="{3ABF337A-1334-4195-9CCF-9DC38E222B63}" uniqueName="2530" name="Column2530" queryTableFieldId="2530"/>
    <tableColumn id="2531" xr3:uid="{8B2ABCC9-D6A3-4906-8C08-1A5513D85DA8}" uniqueName="2531" name="Column2531" queryTableFieldId="2531"/>
    <tableColumn id="2532" xr3:uid="{F1103656-380A-4CBA-9D36-57FC56B5B897}" uniqueName="2532" name="Column2532" queryTableFieldId="2532"/>
    <tableColumn id="2533" xr3:uid="{F22F03C9-0DA2-456B-9B29-E8846B54DB38}" uniqueName="2533" name="Column2533" queryTableFieldId="2533"/>
    <tableColumn id="2534" xr3:uid="{D0FDD28F-4319-44E9-87E0-A34D6EA9D6D7}" uniqueName="2534" name="Column2534" queryTableFieldId="2534"/>
    <tableColumn id="2535" xr3:uid="{D097359E-784A-4A96-90F1-8F3540305CA2}" uniqueName="2535" name="Column2535" queryTableFieldId="2535"/>
    <tableColumn id="2536" xr3:uid="{01EE835E-1E1D-4386-9F0C-CA5F346D46E7}" uniqueName="2536" name="Column2536" queryTableFieldId="2536"/>
    <tableColumn id="2537" xr3:uid="{6415EBF6-32E3-45AC-843D-9B14AA79CBFC}" uniqueName="2537" name="Column2537" queryTableFieldId="2537"/>
    <tableColumn id="2538" xr3:uid="{DB5568AD-AACF-43D0-88AE-F2026F6B9038}" uniqueName="2538" name="Column2538" queryTableFieldId="2538"/>
    <tableColumn id="2539" xr3:uid="{C30426C7-03BC-4A4D-AA19-2C15A5B29852}" uniqueName="2539" name="Column2539" queryTableFieldId="2539"/>
    <tableColumn id="2540" xr3:uid="{9E7CBFF7-1584-44F4-84FB-81B2EF5103F6}" uniqueName="2540" name="Column2540" queryTableFieldId="2540"/>
    <tableColumn id="2541" xr3:uid="{755A90B2-9D65-4164-9187-6FDE7EABF2D1}" uniqueName="2541" name="Column2541" queryTableFieldId="2541"/>
    <tableColumn id="2542" xr3:uid="{4F2195D1-72D4-4F65-8CA1-8F95E4DBD908}" uniqueName="2542" name="Column2542" queryTableFieldId="2542"/>
    <tableColumn id="2543" xr3:uid="{3D3A6FB4-70A6-4546-935F-2CCF267194B6}" uniqueName="2543" name="Column2543" queryTableFieldId="2543"/>
    <tableColumn id="2544" xr3:uid="{843437CC-D281-4DF3-9F48-355AAA78118D}" uniqueName="2544" name="Column2544" queryTableFieldId="2544"/>
    <tableColumn id="2545" xr3:uid="{B17F6540-68E3-4911-941D-13EB687C81A3}" uniqueName="2545" name="Column2545" queryTableFieldId="2545"/>
    <tableColumn id="2546" xr3:uid="{F1DC1746-63A7-42F7-91BA-BE5DF7E748E2}" uniqueName="2546" name="Column2546" queryTableFieldId="2546"/>
    <tableColumn id="2547" xr3:uid="{263A9B28-4309-44DB-9183-5C95294F0654}" uniqueName="2547" name="Column2547" queryTableFieldId="2547"/>
    <tableColumn id="2548" xr3:uid="{E290531E-6482-4AF7-AB4E-375C0D66F9F9}" uniqueName="2548" name="Column2548" queryTableFieldId="2548"/>
    <tableColumn id="2549" xr3:uid="{89B17A99-F9EA-41D5-88EB-F221B3FE04FC}" uniqueName="2549" name="Column2549" queryTableFieldId="2549"/>
    <tableColumn id="2550" xr3:uid="{FD86D96D-09DE-46CC-A57A-741BC09AFF58}" uniqueName="2550" name="Column2550" queryTableFieldId="2550"/>
    <tableColumn id="2551" xr3:uid="{8C3D0DA9-C280-48AE-BEF9-1B6BE688D1CD}" uniqueName="2551" name="Column2551" queryTableFieldId="2551"/>
    <tableColumn id="2552" xr3:uid="{67242A9F-E423-40C3-BE54-2807CE9107CD}" uniqueName="2552" name="Column2552" queryTableFieldId="2552"/>
    <tableColumn id="2553" xr3:uid="{E2521777-3817-47F4-A023-59C043511DD8}" uniqueName="2553" name="Column2553" queryTableFieldId="2553"/>
    <tableColumn id="2554" xr3:uid="{AB04F0ED-D9E3-416F-A370-7A0BB219709D}" uniqueName="2554" name="Column2554" queryTableFieldId="2554"/>
    <tableColumn id="2555" xr3:uid="{DB7BFD69-631E-4E5D-8917-9A7308442B5E}" uniqueName="2555" name="Column2555" queryTableFieldId="2555"/>
    <tableColumn id="2556" xr3:uid="{D1EF9C58-6B01-4ABB-BD0A-838D9FD9743A}" uniqueName="2556" name="Column2556" queryTableFieldId="2556"/>
    <tableColumn id="2557" xr3:uid="{FD619B3C-E69F-4FAB-BAB1-AF3828F55A46}" uniqueName="2557" name="Column2557" queryTableFieldId="2557"/>
    <tableColumn id="2558" xr3:uid="{AE7B4609-0285-4680-B79D-AB4E330BF992}" uniqueName="2558" name="Column2558" queryTableFieldId="2558"/>
    <tableColumn id="2559" xr3:uid="{C75033CF-A4D0-492E-8336-1DC621B3C222}" uniqueName="2559" name="Column2559" queryTableFieldId="2559"/>
    <tableColumn id="2560" xr3:uid="{6C1C135A-C7D4-4615-9D25-5B1FFAD678CE}" uniqueName="2560" name="Column2560" queryTableFieldId="2560"/>
    <tableColumn id="2561" xr3:uid="{05083B42-983D-49EB-B2E0-3CF34106D7BA}" uniqueName="2561" name="Column2561" queryTableFieldId="2561"/>
    <tableColumn id="2562" xr3:uid="{F24562C9-1010-4E68-85C0-9300D87FF1BC}" uniqueName="2562" name="Column2562" queryTableFieldId="2562"/>
    <tableColumn id="2563" xr3:uid="{53CE105F-F79A-43AE-9204-19241F2919B2}" uniqueName="2563" name="Column2563" queryTableFieldId="2563"/>
    <tableColumn id="2564" xr3:uid="{43D718FC-D56E-4D0B-983B-51429416562A}" uniqueName="2564" name="Column2564" queryTableFieldId="2564"/>
    <tableColumn id="2565" xr3:uid="{DDBC903A-41BF-48B5-A5EB-2AB7CF8E34A7}" uniqueName="2565" name="Column2565" queryTableFieldId="2565"/>
    <tableColumn id="2566" xr3:uid="{9FDD15F8-D52E-471C-AB64-6B8D5D0F3F49}" uniqueName="2566" name="Column2566" queryTableFieldId="2566"/>
    <tableColumn id="2567" xr3:uid="{78157314-4091-4EF2-9D2C-EC0F039F9698}" uniqueName="2567" name="Column2567" queryTableFieldId="2567"/>
    <tableColumn id="2568" xr3:uid="{3E0F51DC-F6E0-40D2-A705-7AD4DD5238A8}" uniqueName="2568" name="Column2568" queryTableFieldId="2568"/>
    <tableColumn id="2569" xr3:uid="{7FC01438-A536-404F-8729-40F870D29ACA}" uniqueName="2569" name="Column2569" queryTableFieldId="2569"/>
    <tableColumn id="2570" xr3:uid="{5FBDF6E1-4491-4F6D-9442-4A1263B555A5}" uniqueName="2570" name="Column2570" queryTableFieldId="2570"/>
    <tableColumn id="2571" xr3:uid="{1029F001-4156-4618-8450-0C4FF718ACC0}" uniqueName="2571" name="Column2571" queryTableFieldId="2571"/>
    <tableColumn id="2572" xr3:uid="{72061AAA-7BAE-494E-9C4C-E0007F227BB3}" uniqueName="2572" name="Column2572" queryTableFieldId="2572"/>
    <tableColumn id="2573" xr3:uid="{5AF70091-9BBA-45D0-8939-79B62235A52A}" uniqueName="2573" name="Column2573" queryTableFieldId="2573"/>
    <tableColumn id="2574" xr3:uid="{A8B1ECFD-8384-47D2-A5DB-202872CF86CA}" uniqueName="2574" name="Column2574" queryTableFieldId="2574"/>
    <tableColumn id="2575" xr3:uid="{FB20EBF9-B759-4865-B922-896A1CF55B1A}" uniqueName="2575" name="Column2575" queryTableFieldId="2575"/>
    <tableColumn id="2576" xr3:uid="{DC2B7F40-6B77-43DC-B991-66BD09D5C528}" uniqueName="2576" name="Column2576" queryTableFieldId="2576"/>
    <tableColumn id="2577" xr3:uid="{D5C69650-6D22-4A0A-BFEC-450C3C727B3F}" uniqueName="2577" name="Column2577" queryTableFieldId="2577"/>
    <tableColumn id="2578" xr3:uid="{D2DCB832-386B-4599-87C1-9C2F02519514}" uniqueName="2578" name="Column2578" queryTableFieldId="2578"/>
    <tableColumn id="2579" xr3:uid="{7D10CE86-FBEF-4A07-AFE4-741078EB85DE}" uniqueName="2579" name="Column2579" queryTableFieldId="2579"/>
    <tableColumn id="2580" xr3:uid="{BEF668B0-EA94-4D98-BB47-73AAD8E57704}" uniqueName="2580" name="Column2580" queryTableFieldId="2580"/>
    <tableColumn id="2581" xr3:uid="{551E5377-DF5D-4113-A5A9-A210A78751FC}" uniqueName="2581" name="Column2581" queryTableFieldId="2581"/>
    <tableColumn id="2582" xr3:uid="{F27E85AD-658A-466B-B4E6-FE192A071605}" uniqueName="2582" name="Column2582" queryTableFieldId="2582"/>
    <tableColumn id="2583" xr3:uid="{D675E428-116A-4439-AF23-F84F31E92CCE}" uniqueName="2583" name="Column2583" queryTableFieldId="2583"/>
    <tableColumn id="2584" xr3:uid="{65E2F6A1-B1B3-452F-80E6-52560D4A24D2}" uniqueName="2584" name="Column2584" queryTableFieldId="2584"/>
    <tableColumn id="2585" xr3:uid="{F3FBA56B-19D8-4EA5-85CB-E419E48610C0}" uniqueName="2585" name="Column2585" queryTableFieldId="2585"/>
    <tableColumn id="2586" xr3:uid="{4C735B50-2283-45B2-A217-6FE4CE1FA7A2}" uniqueName="2586" name="Column2586" queryTableFieldId="2586"/>
    <tableColumn id="2587" xr3:uid="{D99623BF-AA01-41A6-925C-C96235A66CED}" uniqueName="2587" name="Column2587" queryTableFieldId="2587"/>
    <tableColumn id="2588" xr3:uid="{B43391F0-3631-4E26-822A-98B8124B9320}" uniqueName="2588" name="Column2588" queryTableFieldId="2588"/>
    <tableColumn id="2589" xr3:uid="{D01E7486-8113-4CD8-95AB-EF95F8461AD4}" uniqueName="2589" name="Column2589" queryTableFieldId="2589"/>
    <tableColumn id="2590" xr3:uid="{915F0BDF-A0D5-44EE-81FE-C2A6ADEE3E02}" uniqueName="2590" name="Column2590" queryTableFieldId="2590"/>
    <tableColumn id="2591" xr3:uid="{55006DB1-E17E-4943-94C0-608121336B30}" uniqueName="2591" name="Column2591" queryTableFieldId="2591"/>
    <tableColumn id="2592" xr3:uid="{2CFFD518-920E-41D9-8759-F63593342D49}" uniqueName="2592" name="Column2592" queryTableFieldId="2592"/>
    <tableColumn id="2593" xr3:uid="{E4D47FCA-2B72-429B-ADF5-EF40D3C2D4DF}" uniqueName="2593" name="Column2593" queryTableFieldId="2593"/>
    <tableColumn id="2594" xr3:uid="{6AF36862-1A99-4A11-8ECD-26AE0F1123A7}" uniqueName="2594" name="Column2594" queryTableFieldId="2594"/>
    <tableColumn id="2595" xr3:uid="{6CF5FEE2-E418-4F21-859C-9C90543E45A6}" uniqueName="2595" name="Column2595" queryTableFieldId="2595"/>
    <tableColumn id="2596" xr3:uid="{0A0B1F67-FF61-4DF4-9E1F-B3309FB184AB}" uniqueName="2596" name="Column2596" queryTableFieldId="2596"/>
    <tableColumn id="2597" xr3:uid="{FB2E8CEC-11EB-4875-958F-F4A8F8A7D935}" uniqueName="2597" name="Column2597" queryTableFieldId="2597"/>
    <tableColumn id="2598" xr3:uid="{7CD41B24-7A50-4200-BC7D-368A24684E0F}" uniqueName="2598" name="Column2598" queryTableFieldId="2598"/>
    <tableColumn id="2599" xr3:uid="{92681DD3-C9D7-44BC-B6D1-8CF111F64A54}" uniqueName="2599" name="Column2599" queryTableFieldId="2599"/>
    <tableColumn id="2600" xr3:uid="{C38A273D-5FEE-4078-8C65-44FFCAC28008}" uniqueName="2600" name="Column2600" queryTableFieldId="2600"/>
    <tableColumn id="2601" xr3:uid="{CD6D8C74-2C9D-4C1F-9943-3FABE285D32D}" uniqueName="2601" name="Column2601" queryTableFieldId="2601"/>
    <tableColumn id="2602" xr3:uid="{53AC236B-B0AD-49E4-BF7B-CEB18D05DD06}" uniqueName="2602" name="Column2602" queryTableFieldId="2602"/>
    <tableColumn id="2603" xr3:uid="{DFF8DE94-F34F-48C3-A4D9-6E1E0AB640C1}" uniqueName="2603" name="Column2603" queryTableFieldId="2603"/>
    <tableColumn id="2604" xr3:uid="{5545E1DD-754E-4214-BC36-3A5263D92E1A}" uniqueName="2604" name="Column2604" queryTableFieldId="2604"/>
    <tableColumn id="2605" xr3:uid="{D77A8211-9F58-4DA4-A22D-DB056A912DFB}" uniqueName="2605" name="Column2605" queryTableFieldId="2605"/>
    <tableColumn id="2606" xr3:uid="{BC957391-048B-4A61-884C-2220929063E8}" uniqueName="2606" name="Column2606" queryTableFieldId="2606"/>
    <tableColumn id="2607" xr3:uid="{3ADFE91C-9745-4136-8B88-DED1CA875EEF}" uniqueName="2607" name="Column2607" queryTableFieldId="2607"/>
    <tableColumn id="2608" xr3:uid="{CB0F23BB-1625-49B4-8C1B-E25F2018C774}" uniqueName="2608" name="Column2608" queryTableFieldId="2608"/>
    <tableColumn id="2609" xr3:uid="{EE77F7F5-D229-4E8E-BD83-E5A0ED77BF6A}" uniqueName="2609" name="Column2609" queryTableFieldId="2609"/>
    <tableColumn id="2610" xr3:uid="{6BC47F29-2879-4489-B652-4FB7CC68C8B7}" uniqueName="2610" name="Column2610" queryTableFieldId="2610"/>
    <tableColumn id="2611" xr3:uid="{FF7E39E8-87E5-45AC-87B7-00AA7197C87C}" uniqueName="2611" name="Column2611" queryTableFieldId="2611"/>
    <tableColumn id="2612" xr3:uid="{44E93EB0-2C47-4D1E-903B-6EB0BBED34B8}" uniqueName="2612" name="Column2612" queryTableFieldId="2612"/>
    <tableColumn id="2613" xr3:uid="{6C16C6BB-3D21-44D0-84BC-608A17D13874}" uniqueName="2613" name="Column2613" queryTableFieldId="2613"/>
    <tableColumn id="2614" xr3:uid="{CAB9DF6F-E6B4-4606-A824-379B7BCB026F}" uniqueName="2614" name="Column2614" queryTableFieldId="2614"/>
    <tableColumn id="2615" xr3:uid="{6F157484-727B-408E-A5CC-542B681D9CD3}" uniqueName="2615" name="Column2615" queryTableFieldId="2615"/>
    <tableColumn id="2616" xr3:uid="{4E8FA80E-8B7F-4EE8-8A0F-C4382FA0508C}" uniqueName="2616" name="Column2616" queryTableFieldId="2616"/>
    <tableColumn id="2617" xr3:uid="{ABBEEC53-201E-4FDA-BC70-9A33398FF914}" uniqueName="2617" name="Column2617" queryTableFieldId="2617"/>
    <tableColumn id="2618" xr3:uid="{B31EB1CC-F138-429A-939C-419CE2CCD16C}" uniqueName="2618" name="Column2618" queryTableFieldId="2618"/>
    <tableColumn id="2619" xr3:uid="{63CDEFD8-5DB0-4BDD-B061-2044AD7A5482}" uniqueName="2619" name="Column2619" queryTableFieldId="2619"/>
    <tableColumn id="2620" xr3:uid="{D647BE2C-020E-477E-B134-3374B01C16A7}" uniqueName="2620" name="Column2620" queryTableFieldId="2620"/>
    <tableColumn id="2621" xr3:uid="{EE17F4E9-A2F1-4D27-BB5C-030A75154798}" uniqueName="2621" name="Column2621" queryTableFieldId="2621"/>
    <tableColumn id="2622" xr3:uid="{4791DE6F-C245-46BA-B79F-6D387635A424}" uniqueName="2622" name="Column2622" queryTableFieldId="2622"/>
    <tableColumn id="2623" xr3:uid="{F7572726-2457-4D3F-8F88-26CF1A3D9B73}" uniqueName="2623" name="Column2623" queryTableFieldId="2623"/>
    <tableColumn id="2624" xr3:uid="{60D0A19D-9DB2-4618-A549-E5B4FF7C22B7}" uniqueName="2624" name="Column2624" queryTableFieldId="2624"/>
    <tableColumn id="2625" xr3:uid="{C8BF6A30-5354-4219-9A66-CC9A5C6B6682}" uniqueName="2625" name="Column2625" queryTableFieldId="2625"/>
    <tableColumn id="2626" xr3:uid="{468DFB21-6009-4037-ACF0-0327CDC7392B}" uniqueName="2626" name="Column2626" queryTableFieldId="2626"/>
    <tableColumn id="2627" xr3:uid="{89767DF4-2622-4AE6-9CE5-2038B0427C4E}" uniqueName="2627" name="Column2627" queryTableFieldId="2627"/>
    <tableColumn id="2628" xr3:uid="{8A2848F2-DF93-4465-8D69-4C353F994316}" uniqueName="2628" name="Column2628" queryTableFieldId="2628"/>
    <tableColumn id="2629" xr3:uid="{68A3A8EA-4DDE-4A73-A8FF-543503A5FE81}" uniqueName="2629" name="Column2629" queryTableFieldId="2629"/>
    <tableColumn id="2630" xr3:uid="{F25391AE-18EB-4234-B791-A20DEDD4F15C}" uniqueName="2630" name="Column2630" queryTableFieldId="2630"/>
    <tableColumn id="2631" xr3:uid="{7CB3C1D5-C764-42D2-ADA2-56CB33B9B858}" uniqueName="2631" name="Column2631" queryTableFieldId="2631"/>
    <tableColumn id="2632" xr3:uid="{53311EAF-C7C7-4146-8720-716FF0C1F957}" uniqueName="2632" name="Column2632" queryTableFieldId="2632"/>
    <tableColumn id="2633" xr3:uid="{2E517B29-9E2F-45E7-8351-4867C6F6094C}" uniqueName="2633" name="Column2633" queryTableFieldId="2633"/>
    <tableColumn id="2634" xr3:uid="{87F90A2B-AD02-4AB6-B864-CBD76DAA5BB5}" uniqueName="2634" name="Column2634" queryTableFieldId="2634"/>
    <tableColumn id="2635" xr3:uid="{6D839AC4-2369-48B4-AE37-2A052965D1AF}" uniqueName="2635" name="Column2635" queryTableFieldId="2635"/>
    <tableColumn id="2636" xr3:uid="{C51763DA-C25E-4AC3-B10C-40A32EF802FD}" uniqueName="2636" name="Column2636" queryTableFieldId="2636"/>
    <tableColumn id="2637" xr3:uid="{9E170659-8DBA-492A-A4B8-740018145086}" uniqueName="2637" name="Column2637" queryTableFieldId="2637"/>
    <tableColumn id="2638" xr3:uid="{A4A8F491-B919-4DAD-AEBB-2EB8AB5B3CC0}" uniqueName="2638" name="Column2638" queryTableFieldId="2638"/>
    <tableColumn id="2639" xr3:uid="{C99AB67A-EA00-47DC-B220-7E09A46210A6}" uniqueName="2639" name="Column2639" queryTableFieldId="2639"/>
    <tableColumn id="2640" xr3:uid="{4F9A7A03-F039-43BC-8103-F5420C6FF483}" uniqueName="2640" name="Column2640" queryTableFieldId="2640"/>
    <tableColumn id="2641" xr3:uid="{21816627-F4FA-4CA5-A4A7-C8434D8D6625}" uniqueName="2641" name="Column2641" queryTableFieldId="2641"/>
    <tableColumn id="2642" xr3:uid="{93D9F54F-B812-4378-B978-5314E1960325}" uniqueName="2642" name="Column2642" queryTableFieldId="2642"/>
    <tableColumn id="2643" xr3:uid="{0E3C8EF4-FA63-4143-B194-F231CC46A396}" uniqueName="2643" name="Column2643" queryTableFieldId="2643"/>
    <tableColumn id="2644" xr3:uid="{5CE85A20-4FCE-4D29-B529-6A1D492D7F38}" uniqueName="2644" name="Column2644" queryTableFieldId="2644"/>
    <tableColumn id="2645" xr3:uid="{A6261200-44E2-441B-9C28-56CC08CC4390}" uniqueName="2645" name="Column2645" queryTableFieldId="2645"/>
    <tableColumn id="2646" xr3:uid="{ED1027FC-65AA-4F67-9DE6-7BB6FA82CBC4}" uniqueName="2646" name="Column2646" queryTableFieldId="2646"/>
    <tableColumn id="2647" xr3:uid="{A4A4BC1D-2202-4C71-B224-E48B9E7D7011}" uniqueName="2647" name="Column2647" queryTableFieldId="2647"/>
    <tableColumn id="2648" xr3:uid="{77D9D896-D051-4CEC-B7D7-08371BFD7B1E}" uniqueName="2648" name="Column2648" queryTableFieldId="2648"/>
    <tableColumn id="2649" xr3:uid="{6054ACF5-02F8-4C28-9FA6-20DCBCD27DEA}" uniqueName="2649" name="Column2649" queryTableFieldId="2649"/>
    <tableColumn id="2650" xr3:uid="{DE67CB60-B7D5-4006-931F-83A03103E578}" uniqueName="2650" name="Column2650" queryTableFieldId="2650"/>
    <tableColumn id="2651" xr3:uid="{A1CFE3EC-627B-4F76-84A3-9559D00CF3FB}" uniqueName="2651" name="Column2651" queryTableFieldId="2651"/>
    <tableColumn id="2652" xr3:uid="{B0DCE7EB-DF43-4D47-A992-FFE59C36B329}" uniqueName="2652" name="Column2652" queryTableFieldId="2652"/>
    <tableColumn id="2653" xr3:uid="{C3BE4AAB-4933-40C0-A8E0-597D19A6A4F8}" uniqueName="2653" name="Column2653" queryTableFieldId="2653"/>
    <tableColumn id="2654" xr3:uid="{4745FF9E-1FB2-4369-B0C5-521281C4E3CB}" uniqueName="2654" name="Column2654" queryTableFieldId="2654"/>
    <tableColumn id="2655" xr3:uid="{4B055389-187A-48B0-98FC-EF468C9A7B33}" uniqueName="2655" name="Column2655" queryTableFieldId="2655"/>
    <tableColumn id="2656" xr3:uid="{03F06C41-1E0F-40CF-8ECF-71B56C433EBD}" uniqueName="2656" name="Column2656" queryTableFieldId="2656"/>
    <tableColumn id="2657" xr3:uid="{AF47491E-C32B-43EF-8C8B-2BAB213A6614}" uniqueName="2657" name="Column2657" queryTableFieldId="2657"/>
    <tableColumn id="2658" xr3:uid="{B9FD0665-C674-4EDD-97D3-7E9189D1BE47}" uniqueName="2658" name="Column2658" queryTableFieldId="2658"/>
    <tableColumn id="2659" xr3:uid="{528CAA56-550F-4B02-A527-6E32DC0C594C}" uniqueName="2659" name="Column2659" queryTableFieldId="2659"/>
    <tableColumn id="2660" xr3:uid="{5D33DC92-F378-439D-B7B1-FACF13A8EC41}" uniqueName="2660" name="Column2660" queryTableFieldId="2660"/>
    <tableColumn id="2661" xr3:uid="{4C6AC3BD-15C1-4C12-AA3A-F3E729A1F452}" uniqueName="2661" name="Column2661" queryTableFieldId="2661"/>
    <tableColumn id="2662" xr3:uid="{27702EF3-371C-4532-9033-5C08FB4580A5}" uniqueName="2662" name="Column2662" queryTableFieldId="2662"/>
    <tableColumn id="2663" xr3:uid="{D10FBFFC-8CA7-420A-AB97-0B8A1EEFC77E}" uniqueName="2663" name="Column2663" queryTableFieldId="2663"/>
    <tableColumn id="2664" xr3:uid="{C6188BB1-DE4F-4078-A6E2-D67989324FF5}" uniqueName="2664" name="Column2664" queryTableFieldId="2664"/>
    <tableColumn id="2665" xr3:uid="{5C11B4CE-6896-4C88-AE0B-D1678F699D3A}" uniqueName="2665" name="Column2665" queryTableFieldId="2665"/>
    <tableColumn id="2666" xr3:uid="{957256A8-0AD3-4FA5-877C-92985E9BC1E7}" uniqueName="2666" name="Column2666" queryTableFieldId="2666"/>
    <tableColumn id="2667" xr3:uid="{C463D6E4-ECCA-4B58-A93C-122C5273EF75}" uniqueName="2667" name="Column2667" queryTableFieldId="2667"/>
    <tableColumn id="2668" xr3:uid="{9552C2A1-D4A7-4636-B69B-03438E143E4C}" uniqueName="2668" name="Column2668" queryTableFieldId="2668"/>
    <tableColumn id="2669" xr3:uid="{F09E6D33-BEFB-4F72-AF9D-4C3D0355B2F1}" uniqueName="2669" name="Column2669" queryTableFieldId="2669"/>
    <tableColumn id="2670" xr3:uid="{DD10500D-2EC4-4C8D-B15D-E2BDD3B67126}" uniqueName="2670" name="Column2670" queryTableFieldId="2670"/>
    <tableColumn id="2671" xr3:uid="{E803AFC6-8D4F-4FF6-BC67-D47807975439}" uniqueName="2671" name="Column2671" queryTableFieldId="2671"/>
    <tableColumn id="2672" xr3:uid="{39CFC5B5-9374-47E9-9A9E-27BAD15A21A8}" uniqueName="2672" name="Column2672" queryTableFieldId="2672"/>
    <tableColumn id="2673" xr3:uid="{EBF1536B-EEB8-48C6-B1A7-57D107632F20}" uniqueName="2673" name="Column2673" queryTableFieldId="2673"/>
    <tableColumn id="2674" xr3:uid="{4A52238D-4CC6-46C3-BC14-C06982FF3839}" uniqueName="2674" name="Column2674" queryTableFieldId="2674"/>
    <tableColumn id="2675" xr3:uid="{FE0C4FA6-36EB-4D94-8576-293B95B34FBB}" uniqueName="2675" name="Column2675" queryTableFieldId="2675"/>
    <tableColumn id="2676" xr3:uid="{626CD78E-13FC-4DE3-B5EE-701855523A4D}" uniqueName="2676" name="Column2676" queryTableFieldId="2676"/>
    <tableColumn id="2677" xr3:uid="{8586FED5-F124-458E-85D0-011F9ED3B038}" uniqueName="2677" name="Column2677" queryTableFieldId="2677"/>
    <tableColumn id="2678" xr3:uid="{DF5AEEE4-E1CC-4D71-8348-610E99039E4D}" uniqueName="2678" name="Column2678" queryTableFieldId="2678"/>
    <tableColumn id="2679" xr3:uid="{15FF42E2-7324-47D0-8468-0D06150FF217}" uniqueName="2679" name="Column2679" queryTableFieldId="2679"/>
    <tableColumn id="2680" xr3:uid="{63FF4394-BD14-4823-ADC1-488B1A16188B}" uniqueName="2680" name="Column2680" queryTableFieldId="2680"/>
    <tableColumn id="2681" xr3:uid="{54A33CA3-FF30-4C7A-95D3-DFAF61A57B44}" uniqueName="2681" name="Column2681" queryTableFieldId="2681"/>
    <tableColumn id="2682" xr3:uid="{94E33A74-E6EA-40C8-8151-B8A045A077F6}" uniqueName="2682" name="Column2682" queryTableFieldId="2682"/>
    <tableColumn id="2683" xr3:uid="{45E19C1B-B5B3-49BC-A405-06B8B7B1DD8D}" uniqueName="2683" name="Column2683" queryTableFieldId="2683"/>
    <tableColumn id="2684" xr3:uid="{7372C805-8210-47CD-A576-27A1B52EB604}" uniqueName="2684" name="Column2684" queryTableFieldId="2684"/>
    <tableColumn id="2685" xr3:uid="{B502EDB7-A7BF-45D6-B847-03B5EEC3BEBF}" uniqueName="2685" name="Column2685" queryTableFieldId="2685"/>
    <tableColumn id="2686" xr3:uid="{38B636FD-C2E4-4C8B-BEF7-184DF1469B09}" uniqueName="2686" name="Column2686" queryTableFieldId="2686"/>
    <tableColumn id="2687" xr3:uid="{88C5747F-875F-45DB-A242-DFF60368D160}" uniqueName="2687" name="Column2687" queryTableFieldId="2687"/>
    <tableColumn id="2688" xr3:uid="{E78400BC-FB4E-41E1-8DEE-332A70599F23}" uniqueName="2688" name="Column2688" queryTableFieldId="2688"/>
    <tableColumn id="2689" xr3:uid="{AA9105D2-3273-48DE-A6E6-C1C327E3062B}" uniqueName="2689" name="Column2689" queryTableFieldId="2689"/>
    <tableColumn id="2690" xr3:uid="{1653E3E3-F75B-4692-83D9-E5A477AD3E6F}" uniqueName="2690" name="Column2690" queryTableFieldId="2690"/>
    <tableColumn id="2691" xr3:uid="{6EA3E08C-4909-4769-A2F2-FD00692EFCE0}" uniqueName="2691" name="Column2691" queryTableFieldId="2691"/>
    <tableColumn id="2692" xr3:uid="{F1F6ECDE-797C-43C1-86CD-3BF78D622E13}" uniqueName="2692" name="Column2692" queryTableFieldId="2692"/>
    <tableColumn id="2693" xr3:uid="{F2728FC1-45B9-47FC-9B6D-D91D6753A330}" uniqueName="2693" name="Column2693" queryTableFieldId="2693"/>
    <tableColumn id="2694" xr3:uid="{7AD22172-7A3B-467F-A02C-1F1CE5E6779A}" uniqueName="2694" name="Column2694" queryTableFieldId="2694"/>
    <tableColumn id="2695" xr3:uid="{8374BB91-21CB-4490-8E58-5F9049609C0F}" uniqueName="2695" name="Column2695" queryTableFieldId="2695"/>
    <tableColumn id="2696" xr3:uid="{C7B66FF7-6264-4650-BF6B-EBDE1D30391F}" uniqueName="2696" name="Column2696" queryTableFieldId="2696"/>
    <tableColumn id="2697" xr3:uid="{79CBD766-0524-41D1-A8EA-CF4B643D94EE}" uniqueName="2697" name="Column2697" queryTableFieldId="2697"/>
    <tableColumn id="2698" xr3:uid="{DB73CC31-E952-4546-9725-790EF84AA65A}" uniqueName="2698" name="Column2698" queryTableFieldId="2698"/>
    <tableColumn id="2699" xr3:uid="{6039426E-E30D-4FF0-817C-E4D34DF29C1C}" uniqueName="2699" name="Column2699" queryTableFieldId="2699"/>
    <tableColumn id="2700" xr3:uid="{2A2056C2-2B1D-4F71-97CD-B17BEB06040A}" uniqueName="2700" name="Column2700" queryTableFieldId="2700"/>
    <tableColumn id="2701" xr3:uid="{7C5E88B5-01DE-4B54-A984-E1DBA8C64DF6}" uniqueName="2701" name="Column2701" queryTableFieldId="2701"/>
    <tableColumn id="2702" xr3:uid="{CDDF3541-8985-40E4-B6ED-A1C238036EAC}" uniqueName="2702" name="Column2702" queryTableFieldId="2702"/>
    <tableColumn id="2703" xr3:uid="{3E7257FD-8F0B-4BC3-B30F-4B82C58A05F6}" uniqueName="2703" name="Column2703" queryTableFieldId="2703"/>
    <tableColumn id="2704" xr3:uid="{FDD00832-56BE-45F7-8118-91E12C392ED5}" uniqueName="2704" name="Column2704" queryTableFieldId="2704"/>
    <tableColumn id="2705" xr3:uid="{3B57A279-78C0-43B6-AFE5-F368427F2D03}" uniqueName="2705" name="Column2705" queryTableFieldId="2705"/>
    <tableColumn id="2706" xr3:uid="{26C83075-A058-43E1-B866-B8FDB7EBA8C0}" uniqueName="2706" name="Column2706" queryTableFieldId="2706"/>
    <tableColumn id="2707" xr3:uid="{31F31A58-2936-46BD-AB52-AF9C0A2A8133}" uniqueName="2707" name="Column2707" queryTableFieldId="2707"/>
    <tableColumn id="2708" xr3:uid="{85D3DD24-82B7-4C88-9C28-4E942ADDD56B}" uniqueName="2708" name="Column2708" queryTableFieldId="2708"/>
    <tableColumn id="2709" xr3:uid="{D0DB1018-1F1E-474F-83FD-0ACB88BB6C68}" uniqueName="2709" name="Column2709" queryTableFieldId="2709"/>
    <tableColumn id="2710" xr3:uid="{153DCC2C-22DA-44E2-A7E1-A6DF824912EE}" uniqueName="2710" name="Column2710" queryTableFieldId="2710"/>
    <tableColumn id="2711" xr3:uid="{F1A7D4B5-DC71-409D-BE2B-CD84E0F01ACB}" uniqueName="2711" name="Column2711" queryTableFieldId="2711"/>
    <tableColumn id="2712" xr3:uid="{6E559352-AEB0-4779-89F9-64165A4833D5}" uniqueName="2712" name="Column2712" queryTableFieldId="2712"/>
    <tableColumn id="2713" xr3:uid="{4DA88739-CE59-4D43-BA99-11B20865E37D}" uniqueName="2713" name="Column2713" queryTableFieldId="2713"/>
    <tableColumn id="2714" xr3:uid="{1AD8A0A3-7B66-4D1B-A7E4-7296E46457E2}" uniqueName="2714" name="Column2714" queryTableFieldId="2714"/>
    <tableColumn id="2715" xr3:uid="{73EE3E45-7043-44E4-BF92-240F7620CE30}" uniqueName="2715" name="Column2715" queryTableFieldId="2715"/>
    <tableColumn id="2716" xr3:uid="{0F23A0F8-B621-4202-BE39-A7E32DCC5968}" uniqueName="2716" name="Column2716" queryTableFieldId="2716"/>
    <tableColumn id="2717" xr3:uid="{82665D83-9180-49A6-B97B-4DD36A06A3C6}" uniqueName="2717" name="Column2717" queryTableFieldId="2717"/>
    <tableColumn id="2718" xr3:uid="{F69C779F-B5C2-48F2-AAAC-5C102BE3A3E4}" uniqueName="2718" name="Column2718" queryTableFieldId="2718"/>
    <tableColumn id="2719" xr3:uid="{A21CC3C6-4947-4CE8-B2F9-E8CE688BFDC5}" uniqueName="2719" name="Column2719" queryTableFieldId="2719"/>
    <tableColumn id="2720" xr3:uid="{49E963E5-735D-43AE-AA25-04496C8A0016}" uniqueName="2720" name="Column2720" queryTableFieldId="2720"/>
    <tableColumn id="2721" xr3:uid="{988FE639-BEE8-4AC7-B884-806818202717}" uniqueName="2721" name="Column2721" queryTableFieldId="2721"/>
    <tableColumn id="2722" xr3:uid="{E65E540E-8740-477D-B25D-FBF16B9284C1}" uniqueName="2722" name="Column2722" queryTableFieldId="2722"/>
    <tableColumn id="2723" xr3:uid="{5D2D0C28-BE68-4B9F-9583-AAE4DC128797}" uniqueName="2723" name="Column2723" queryTableFieldId="2723"/>
    <tableColumn id="2724" xr3:uid="{2278671E-1A1A-4976-B211-B8D3BC0F2909}" uniqueName="2724" name="Column2724" queryTableFieldId="2724"/>
    <tableColumn id="2725" xr3:uid="{CD77D4E6-F6BE-49D2-950A-8DC11EF9E20E}" uniqueName="2725" name="Column2725" queryTableFieldId="2725"/>
    <tableColumn id="2726" xr3:uid="{6B1D1AC0-7E56-4B36-8B5B-7290267584C1}" uniqueName="2726" name="Column2726" queryTableFieldId="2726"/>
    <tableColumn id="2727" xr3:uid="{2E098745-027F-4DB4-8724-2388AF8CE73A}" uniqueName="2727" name="Column2727" queryTableFieldId="2727"/>
    <tableColumn id="2728" xr3:uid="{A3B63F51-68FE-4178-94EC-B589C84C52AF}" uniqueName="2728" name="Column2728" queryTableFieldId="2728"/>
    <tableColumn id="2729" xr3:uid="{53770AB5-6E5F-4894-B62D-02EEC9AE2377}" uniqueName="2729" name="Column2729" queryTableFieldId="2729"/>
    <tableColumn id="2730" xr3:uid="{D4BE82A1-D8E9-4E3D-AC9C-20CC8129672E}" uniqueName="2730" name="Column2730" queryTableFieldId="2730"/>
    <tableColumn id="2731" xr3:uid="{0E008C0C-E387-40DE-B45B-0047960F7266}" uniqueName="2731" name="Column2731" queryTableFieldId="2731"/>
    <tableColumn id="2732" xr3:uid="{EADA6BA5-89A0-4AC6-AC9F-B5228F527A91}" uniqueName="2732" name="Column2732" queryTableFieldId="2732"/>
    <tableColumn id="2733" xr3:uid="{14C18F47-9305-413D-BBDA-C12532059D5D}" uniqueName="2733" name="Column2733" queryTableFieldId="2733"/>
    <tableColumn id="2734" xr3:uid="{DEFD9DBB-7CD6-4212-A599-65EDDBE1224A}" uniqueName="2734" name="Column2734" queryTableFieldId="2734"/>
    <tableColumn id="2735" xr3:uid="{5D5ABF6F-4439-4672-9802-CE1CA7946704}" uniqueName="2735" name="Column2735" queryTableFieldId="2735"/>
    <tableColumn id="2736" xr3:uid="{CD72F90D-6813-432D-8563-B809178626DB}" uniqueName="2736" name="Column2736" queryTableFieldId="2736"/>
    <tableColumn id="2737" xr3:uid="{3989B579-AECE-4678-8491-6188F1623C68}" uniqueName="2737" name="Column2737" queryTableFieldId="2737"/>
    <tableColumn id="2738" xr3:uid="{B1451E05-A8A9-4740-B520-5188AD047175}" uniqueName="2738" name="Column2738" queryTableFieldId="2738"/>
    <tableColumn id="2739" xr3:uid="{8BFCD87D-619F-4DFF-AAE7-1C67630BAF9C}" uniqueName="2739" name="Column2739" queryTableFieldId="2739"/>
    <tableColumn id="2740" xr3:uid="{493A8563-1FA9-4D89-9550-4115769CB5B2}" uniqueName="2740" name="Column2740" queryTableFieldId="2740"/>
    <tableColumn id="2741" xr3:uid="{8C1AA325-4072-4B7C-9AC0-C3EF8EF20A2F}" uniqueName="2741" name="Column2741" queryTableFieldId="2741"/>
    <tableColumn id="2742" xr3:uid="{EFD3D19D-477D-4937-B724-70E44723A3CF}" uniqueName="2742" name="Column2742" queryTableFieldId="2742"/>
    <tableColumn id="2743" xr3:uid="{31544B67-4BD8-4F6D-A6B0-220E78D672C5}" uniqueName="2743" name="Column2743" queryTableFieldId="2743"/>
    <tableColumn id="2744" xr3:uid="{A917E766-20D7-4DD3-B689-225E89817024}" uniqueName="2744" name="Column2744" queryTableFieldId="2744"/>
    <tableColumn id="2745" xr3:uid="{B1954756-E915-4300-B234-C3C63D2A975B}" uniqueName="2745" name="Column2745" queryTableFieldId="2745"/>
    <tableColumn id="2746" xr3:uid="{DD067718-ED21-4226-B8C8-31D73025BDEF}" uniqueName="2746" name="Column2746" queryTableFieldId="2746"/>
    <tableColumn id="2747" xr3:uid="{81E19DDB-5DBF-4772-96D5-49ACF5936824}" uniqueName="2747" name="Column2747" queryTableFieldId="2747"/>
    <tableColumn id="2748" xr3:uid="{B2607D35-5AA9-410A-86C9-2BF733D45B8A}" uniqueName="2748" name="Column2748" queryTableFieldId="2748"/>
    <tableColumn id="2749" xr3:uid="{168009CB-209F-4A56-BBF1-0DA1A3BE9F8B}" uniqueName="2749" name="Column2749" queryTableFieldId="2749"/>
    <tableColumn id="2750" xr3:uid="{E75AAE82-A4FC-4117-8FBD-542FB54FE0B5}" uniqueName="2750" name="Column2750" queryTableFieldId="2750"/>
    <tableColumn id="2751" xr3:uid="{605EEA20-1EC7-44A7-8E4F-DA3E9BF01BF6}" uniqueName="2751" name="Column2751" queryTableFieldId="2751"/>
    <tableColumn id="2752" xr3:uid="{9DA1C8D8-0371-4A45-AEC0-07A538DCF63F}" uniqueName="2752" name="Column2752" queryTableFieldId="2752"/>
    <tableColumn id="2753" xr3:uid="{F2733102-244A-4194-BDD6-4A5DA8122FD3}" uniqueName="2753" name="Column2753" queryTableFieldId="2753"/>
    <tableColumn id="2754" xr3:uid="{CF20EC06-3FD2-4E01-B82D-D169A86C216F}" uniqueName="2754" name="Column2754" queryTableFieldId="2754"/>
    <tableColumn id="2755" xr3:uid="{9666D881-7F1D-482E-B527-A91CA833635E}" uniqueName="2755" name="Column2755" queryTableFieldId="2755"/>
    <tableColumn id="2756" xr3:uid="{A1C7F95E-047A-46C2-B5E4-A653F6AE98C2}" uniqueName="2756" name="Column2756" queryTableFieldId="2756"/>
    <tableColumn id="2757" xr3:uid="{90BE3E15-11B0-468E-A389-DD30C766B7E5}" uniqueName="2757" name="Column2757" queryTableFieldId="2757"/>
    <tableColumn id="2758" xr3:uid="{F681C87E-6092-4925-AFCF-64D70EBB042E}" uniqueName="2758" name="Column2758" queryTableFieldId="2758"/>
    <tableColumn id="2759" xr3:uid="{6C6B2513-4573-4BAD-8E3F-33249F350633}" uniqueName="2759" name="Column2759" queryTableFieldId="2759"/>
    <tableColumn id="2760" xr3:uid="{E5834944-5AA3-42F7-8EF1-301C2E7E8717}" uniqueName="2760" name="Column2760" queryTableFieldId="2760"/>
    <tableColumn id="2761" xr3:uid="{3A2548BF-48AA-4EAA-900E-8D3B17423108}" uniqueName="2761" name="Column2761" queryTableFieldId="2761"/>
    <tableColumn id="2762" xr3:uid="{5FFA652B-A5B7-4FC5-AF80-EF9A33C416E0}" uniqueName="2762" name="Column2762" queryTableFieldId="2762"/>
    <tableColumn id="2763" xr3:uid="{9F07385F-331F-4800-A0B6-CD298F3E7658}" uniqueName="2763" name="Column2763" queryTableFieldId="2763"/>
    <tableColumn id="2764" xr3:uid="{E620AB5C-9234-48ED-A29C-B6CCD5587AEB}" uniqueName="2764" name="Column2764" queryTableFieldId="2764"/>
    <tableColumn id="2765" xr3:uid="{89088C63-281A-496B-8DB3-BF7324918FFA}" uniqueName="2765" name="Column2765" queryTableFieldId="2765"/>
    <tableColumn id="2766" xr3:uid="{7E340F8F-3BA6-440E-B6C7-452702626DB4}" uniqueName="2766" name="Column2766" queryTableFieldId="2766"/>
    <tableColumn id="2767" xr3:uid="{65A0EE88-B0AA-48C1-AAF0-4F7A6B7AE461}" uniqueName="2767" name="Column2767" queryTableFieldId="2767"/>
    <tableColumn id="2768" xr3:uid="{B47FF831-1780-4D5A-969F-05F524A15A74}" uniqueName="2768" name="Column2768" queryTableFieldId="2768"/>
    <tableColumn id="2769" xr3:uid="{A8CE7258-C633-4059-BC66-03738FF01ECD}" uniqueName="2769" name="Column2769" queryTableFieldId="2769"/>
    <tableColumn id="2770" xr3:uid="{B00E1513-2027-4BE1-9401-23B825C45B85}" uniqueName="2770" name="Column2770" queryTableFieldId="2770"/>
    <tableColumn id="2771" xr3:uid="{47500FE7-199E-4967-82DB-548FD1E53733}" uniqueName="2771" name="Column2771" queryTableFieldId="2771"/>
    <tableColumn id="2772" xr3:uid="{B18DE185-6811-4A07-B02E-840DF3F6FB6D}" uniqueName="2772" name="Column2772" queryTableFieldId="2772"/>
    <tableColumn id="2773" xr3:uid="{4DF53D87-B097-4426-9264-FF1BDB922E53}" uniqueName="2773" name="Column2773" queryTableFieldId="2773"/>
    <tableColumn id="2774" xr3:uid="{F9107AC3-2150-410D-92D9-E6264FF19319}" uniqueName="2774" name="Column2774" queryTableFieldId="2774"/>
    <tableColumn id="2775" xr3:uid="{80AB2291-5DD1-4E74-9C9E-9A308EBA2764}" uniqueName="2775" name="Column2775" queryTableFieldId="2775"/>
    <tableColumn id="2776" xr3:uid="{A05E07FA-8811-482E-8079-3A9F90730B7B}" uniqueName="2776" name="Column2776" queryTableFieldId="2776"/>
    <tableColumn id="2777" xr3:uid="{DB4AA4DC-1E7C-43FD-A2EC-0BD1A6915F8C}" uniqueName="2777" name="Column2777" queryTableFieldId="2777"/>
    <tableColumn id="2778" xr3:uid="{2DDF6410-B140-44DC-A071-3A2BD75B6311}" uniqueName="2778" name="Column2778" queryTableFieldId="2778"/>
    <tableColumn id="2779" xr3:uid="{4558DA07-C50E-4C82-9386-CCE97DC37D6C}" uniqueName="2779" name="Column2779" queryTableFieldId="2779"/>
    <tableColumn id="2780" xr3:uid="{D8E91130-E5BF-4CCC-B973-5C40BA2AA08C}" uniqueName="2780" name="Column2780" queryTableFieldId="2780"/>
    <tableColumn id="2781" xr3:uid="{3B772D17-A269-4379-9412-12BE072E3553}" uniqueName="2781" name="Column2781" queryTableFieldId="2781"/>
    <tableColumn id="2782" xr3:uid="{C71CE468-32DE-4E79-8BCD-3ABA194A6837}" uniqueName="2782" name="Column2782" queryTableFieldId="2782"/>
    <tableColumn id="2783" xr3:uid="{0EDF2A3C-7B40-4380-8B56-2644DB0704BE}" uniqueName="2783" name="Column2783" queryTableFieldId="2783"/>
    <tableColumn id="2784" xr3:uid="{45AD711E-013C-43DD-B51F-9E8CB382C781}" uniqueName="2784" name="Column2784" queryTableFieldId="2784"/>
    <tableColumn id="2785" xr3:uid="{710D6A99-3741-466C-97B6-6B6E548F504C}" uniqueName="2785" name="Column2785" queryTableFieldId="2785"/>
    <tableColumn id="2786" xr3:uid="{4B7D8981-40E3-44E1-9049-5F16005A1AB9}" uniqueName="2786" name="Column2786" queryTableFieldId="2786"/>
    <tableColumn id="2787" xr3:uid="{CC9603D7-DA77-49BD-869C-CE0DB1F870B0}" uniqueName="2787" name="Column2787" queryTableFieldId="2787"/>
    <tableColumn id="2788" xr3:uid="{387BD864-A2FD-4446-BDF3-FE5CC119A4D9}" uniqueName="2788" name="Column2788" queryTableFieldId="2788"/>
    <tableColumn id="2789" xr3:uid="{47BD7E68-14CB-465E-9BD5-B6023973F523}" uniqueName="2789" name="Column2789" queryTableFieldId="2789"/>
    <tableColumn id="2790" xr3:uid="{13308EA2-EF95-443F-8D0C-2C8DF0C39F1B}" uniqueName="2790" name="Column2790" queryTableFieldId="2790"/>
    <tableColumn id="2791" xr3:uid="{CEBD7311-5D4D-40FC-9878-DF4493398656}" uniqueName="2791" name="Column2791" queryTableFieldId="2791"/>
    <tableColumn id="2792" xr3:uid="{7CC752D3-447F-4B87-8855-7B839B55D783}" uniqueName="2792" name="Column2792" queryTableFieldId="2792"/>
    <tableColumn id="2793" xr3:uid="{7B21C378-27E8-4EE6-9614-1502D345321F}" uniqueName="2793" name="Column2793" queryTableFieldId="2793"/>
    <tableColumn id="2794" xr3:uid="{FFB97067-C4CA-4D77-BC4E-7A689EF86689}" uniqueName="2794" name="Column2794" queryTableFieldId="2794"/>
    <tableColumn id="2795" xr3:uid="{262D9959-7D9B-4CC9-9BD3-8D5C31160DE4}" uniqueName="2795" name="Column2795" queryTableFieldId="2795"/>
    <tableColumn id="2796" xr3:uid="{9D01E940-FF02-47DD-9B09-A75CC8985E43}" uniqueName="2796" name="Column2796" queryTableFieldId="2796"/>
    <tableColumn id="2797" xr3:uid="{8CB0E331-3F56-49A6-B3FD-9E809A723B81}" uniqueName="2797" name="Column2797" queryTableFieldId="2797"/>
    <tableColumn id="2798" xr3:uid="{8815D012-FB1C-4F86-A1F0-7312199CA71B}" uniqueName="2798" name="Column2798" queryTableFieldId="2798"/>
    <tableColumn id="2799" xr3:uid="{DD8FBF1B-A537-4912-B0C0-805660F430C8}" uniqueName="2799" name="Column2799" queryTableFieldId="2799"/>
    <tableColumn id="2800" xr3:uid="{D69D45A3-BBF0-455A-B112-FEAD43CC4F5A}" uniqueName="2800" name="Column2800" queryTableFieldId="2800"/>
    <tableColumn id="2801" xr3:uid="{71BAA10B-E18E-40F2-9992-E3BB67DC8D67}" uniqueName="2801" name="Column2801" queryTableFieldId="2801"/>
    <tableColumn id="2802" xr3:uid="{E6EA57E9-938C-414B-A2FB-3AAE79141354}" uniqueName="2802" name="Column2802" queryTableFieldId="2802"/>
    <tableColumn id="2803" xr3:uid="{9F9C700A-DD48-4239-B743-A7174D66205E}" uniqueName="2803" name="Column2803" queryTableFieldId="2803"/>
    <tableColumn id="2804" xr3:uid="{22557035-0E29-4519-B8F3-31D9B3E6E5CF}" uniqueName="2804" name="Column2804" queryTableFieldId="2804"/>
    <tableColumn id="2805" xr3:uid="{E517F4CA-2010-4B1D-A2F5-16A5087ECA53}" uniqueName="2805" name="Column2805" queryTableFieldId="2805"/>
    <tableColumn id="2806" xr3:uid="{764FCBF9-B3FC-4925-94D3-1A5F64E4A2B1}" uniqueName="2806" name="Column2806" queryTableFieldId="2806"/>
    <tableColumn id="2807" xr3:uid="{CE674400-C624-40E9-AC16-A6C05E65DD73}" uniqueName="2807" name="Column2807" queryTableFieldId="2807"/>
    <tableColumn id="2808" xr3:uid="{6100A4BD-5450-4BA6-96B7-5D42C1FEA3A7}" uniqueName="2808" name="Column2808" queryTableFieldId="2808"/>
    <tableColumn id="2809" xr3:uid="{D503C045-6BAE-43D7-9CEA-0698ED1E8894}" uniqueName="2809" name="Column2809" queryTableFieldId="2809"/>
    <tableColumn id="2810" xr3:uid="{CA54CBBA-E386-41B6-9316-B87469E17F64}" uniqueName="2810" name="Column2810" queryTableFieldId="2810"/>
    <tableColumn id="2811" xr3:uid="{37D004D8-FAA3-4731-826C-0D7E7A316EBF}" uniqueName="2811" name="Column2811" queryTableFieldId="2811"/>
    <tableColumn id="2812" xr3:uid="{AABB4159-E430-4201-827C-F602ED348C2D}" uniqueName="2812" name="Column2812" queryTableFieldId="2812"/>
    <tableColumn id="2813" xr3:uid="{BDF155E5-7B7E-40E1-8D22-988797085356}" uniqueName="2813" name="Column2813" queryTableFieldId="2813"/>
    <tableColumn id="2814" xr3:uid="{C7CE1358-A95C-4061-BCD9-4377E66D9C5C}" uniqueName="2814" name="Column2814" queryTableFieldId="2814"/>
    <tableColumn id="2815" xr3:uid="{5669170D-FA1D-46ED-B54F-43FE1BBA0785}" uniqueName="2815" name="Column2815" queryTableFieldId="2815"/>
    <tableColumn id="2816" xr3:uid="{CEE10A2B-0177-46BE-9890-251ADD8DCEB3}" uniqueName="2816" name="Column2816" queryTableFieldId="2816"/>
    <tableColumn id="2817" xr3:uid="{76578890-0BD3-417C-996A-6E44C1956147}" uniqueName="2817" name="Column2817" queryTableFieldId="2817"/>
    <tableColumn id="2818" xr3:uid="{A6CB5DC7-767B-407F-A700-3C9954CC2F85}" uniqueName="2818" name="Column2818" queryTableFieldId="2818"/>
    <tableColumn id="2819" xr3:uid="{66AE79C8-BF8B-4179-A548-D04CC9EC8FFB}" uniqueName="2819" name="Column2819" queryTableFieldId="2819"/>
    <tableColumn id="2820" xr3:uid="{54E45A01-07F0-44B9-8706-1513564CD0FB}" uniqueName="2820" name="Column2820" queryTableFieldId="2820"/>
    <tableColumn id="2821" xr3:uid="{A1738A5F-49C2-4FAE-ADD6-775B59ECD739}" uniqueName="2821" name="Column2821" queryTableFieldId="2821"/>
    <tableColumn id="2822" xr3:uid="{58ABBCF2-DD28-4AEE-B293-C356D18BAE9E}" uniqueName="2822" name="Column2822" queryTableFieldId="2822"/>
    <tableColumn id="2823" xr3:uid="{C8720100-3FAF-46AF-B2CE-96EC558F45D7}" uniqueName="2823" name="Column2823" queryTableFieldId="2823"/>
    <tableColumn id="2824" xr3:uid="{AD3C7891-7DE7-4BC1-BBA7-0B4E7698FC33}" uniqueName="2824" name="Column2824" queryTableFieldId="2824"/>
    <tableColumn id="2825" xr3:uid="{C924F61B-5572-43BF-B077-F4432807D7FC}" uniqueName="2825" name="Column2825" queryTableFieldId="2825"/>
    <tableColumn id="2826" xr3:uid="{372C5825-0CFD-4CBB-B0B3-94836DFF2EDE}" uniqueName="2826" name="Column2826" queryTableFieldId="2826"/>
    <tableColumn id="2827" xr3:uid="{8B8E78CD-7553-40DF-BEE5-6152CBC6F481}" uniqueName="2827" name="Column2827" queryTableFieldId="2827"/>
    <tableColumn id="2828" xr3:uid="{6E1B1189-94E4-461F-A411-406A951DAB2E}" uniqueName="2828" name="Column2828" queryTableFieldId="2828"/>
    <tableColumn id="2829" xr3:uid="{C806BBAA-4382-4B92-A7C4-209EDC33942C}" uniqueName="2829" name="Column2829" queryTableFieldId="2829"/>
    <tableColumn id="2830" xr3:uid="{D9199079-8972-4C24-B01B-BBECC06EE2D5}" uniqueName="2830" name="Column2830" queryTableFieldId="2830"/>
    <tableColumn id="2831" xr3:uid="{C7B3272C-8C0F-41D5-8D33-EDFA7289225A}" uniqueName="2831" name="Column2831" queryTableFieldId="2831"/>
    <tableColumn id="2832" xr3:uid="{6A0244B5-6B17-4EC7-8B15-F7F50B618F97}" uniqueName="2832" name="Column2832" queryTableFieldId="2832"/>
    <tableColumn id="2833" xr3:uid="{58EB867C-2E7E-40E2-8D9D-8AD01303209A}" uniqueName="2833" name="Column2833" queryTableFieldId="2833"/>
    <tableColumn id="2834" xr3:uid="{EAB95C7D-0565-49F4-BA89-045044F61C44}" uniqueName="2834" name="Column2834" queryTableFieldId="2834"/>
    <tableColumn id="2835" xr3:uid="{E07D1C8D-2DA9-4CFE-A0F5-4B1A026D9A2D}" uniqueName="2835" name="Column2835" queryTableFieldId="2835"/>
    <tableColumn id="2836" xr3:uid="{8715BF81-CBDC-471F-A8C1-EBBBC6329572}" uniqueName="2836" name="Column2836" queryTableFieldId="2836"/>
    <tableColumn id="2837" xr3:uid="{BE1E99B7-FA57-40C7-9F80-3CB7CCCE95D3}" uniqueName="2837" name="Column2837" queryTableFieldId="2837"/>
    <tableColumn id="2838" xr3:uid="{3B603555-284E-4A38-811F-A25EAFBD78AB}" uniqueName="2838" name="Column2838" queryTableFieldId="2838"/>
    <tableColumn id="2839" xr3:uid="{4D65756C-D14F-40A2-9A07-B1FAD093B115}" uniqueName="2839" name="Column2839" queryTableFieldId="2839"/>
    <tableColumn id="2840" xr3:uid="{E4A337BE-5509-435A-BB3B-FC11A808B8D3}" uniqueName="2840" name="Column2840" queryTableFieldId="2840"/>
    <tableColumn id="2841" xr3:uid="{AAFEB780-CE60-4131-B10E-0FDA33DCA95C}" uniqueName="2841" name="Column2841" queryTableFieldId="2841"/>
    <tableColumn id="2842" xr3:uid="{2AB5CA6F-F783-4743-B625-EF5A8B0832A3}" uniqueName="2842" name="Column2842" queryTableFieldId="2842"/>
    <tableColumn id="2843" xr3:uid="{41F55E63-345F-4527-B0E8-0A36D18E98BF}" uniqueName="2843" name="Column2843" queryTableFieldId="2843"/>
    <tableColumn id="2844" xr3:uid="{B242EF34-94F9-471B-A133-1F8B5099B97C}" uniqueName="2844" name="Column2844" queryTableFieldId="2844"/>
    <tableColumn id="2845" xr3:uid="{9193FF48-67AF-4174-B0D6-7089F6230D79}" uniqueName="2845" name="Column2845" queryTableFieldId="2845"/>
    <tableColumn id="2846" xr3:uid="{6300FB81-99DC-408F-B3E5-2F48BE74C933}" uniqueName="2846" name="Column2846" queryTableFieldId="2846"/>
    <tableColumn id="2847" xr3:uid="{21315038-1E20-48B0-A976-C64F4BC38AE7}" uniqueName="2847" name="Column2847" queryTableFieldId="2847"/>
    <tableColumn id="2848" xr3:uid="{17B81AD5-7A8E-4A9A-BE3E-2506F6B599A7}" uniqueName="2848" name="Column2848" queryTableFieldId="2848"/>
    <tableColumn id="2849" xr3:uid="{9E6CE753-A102-4CCD-BF6A-AFB0A1758E38}" uniqueName="2849" name="Column2849" queryTableFieldId="2849"/>
    <tableColumn id="2850" xr3:uid="{7D2EED30-F21F-4000-907F-F7F9A58BE8E9}" uniqueName="2850" name="Column2850" queryTableFieldId="2850"/>
    <tableColumn id="2851" xr3:uid="{B7670ACA-B33D-486D-8834-68930752B6D9}" uniqueName="2851" name="Column2851" queryTableFieldId="2851"/>
    <tableColumn id="2852" xr3:uid="{801F6699-18B8-46B1-885A-629017241968}" uniqueName="2852" name="Column2852" queryTableFieldId="2852"/>
    <tableColumn id="2853" xr3:uid="{22E04E15-417E-48DB-B4F3-35500269C7C2}" uniqueName="2853" name="Column2853" queryTableFieldId="2853"/>
    <tableColumn id="2854" xr3:uid="{F21FBADC-12F0-4BE7-9976-D528F4FA3F09}" uniqueName="2854" name="Column2854" queryTableFieldId="2854"/>
    <tableColumn id="2855" xr3:uid="{F3003A52-8823-42DD-9AE8-F5ADC84552D7}" uniqueName="2855" name="Column2855" queryTableFieldId="2855"/>
    <tableColumn id="2856" xr3:uid="{631092CC-FD00-4A0F-9009-A21FDB383078}" uniqueName="2856" name="Column2856" queryTableFieldId="2856"/>
    <tableColumn id="2857" xr3:uid="{3DB2AE76-5771-4336-8B50-A57769F9BE64}" uniqueName="2857" name="Column2857" queryTableFieldId="2857"/>
    <tableColumn id="2858" xr3:uid="{0F0A0A17-4111-4912-AFB3-BB00C1B4AA71}" uniqueName="2858" name="Column2858" queryTableFieldId="2858"/>
    <tableColumn id="2859" xr3:uid="{D11607F7-32AF-41BE-A9C2-F3307B0E1903}" uniqueName="2859" name="Column2859" queryTableFieldId="2859"/>
    <tableColumn id="2860" xr3:uid="{429471BA-595C-4BD3-AC22-4AA3EF4739E5}" uniqueName="2860" name="Column2860" queryTableFieldId="2860"/>
    <tableColumn id="2861" xr3:uid="{B664C15A-105D-4BF6-B1E4-6AB98B7B3A74}" uniqueName="2861" name="Column2861" queryTableFieldId="2861"/>
    <tableColumn id="2862" xr3:uid="{C1983BA7-9FA8-4B38-BEAA-6CC5315532A6}" uniqueName="2862" name="Column2862" queryTableFieldId="2862"/>
    <tableColumn id="2863" xr3:uid="{34EAC201-6A72-4122-A71F-2DFB6A0B4614}" uniqueName="2863" name="Column2863" queryTableFieldId="2863"/>
    <tableColumn id="2864" xr3:uid="{4000CD02-64B6-47B3-BE1B-7351ED992299}" uniqueName="2864" name="Column2864" queryTableFieldId="2864"/>
    <tableColumn id="2865" xr3:uid="{B9DC7614-5F3D-4BCB-AB06-CD969F1D6D3D}" uniqueName="2865" name="Column2865" queryTableFieldId="2865"/>
    <tableColumn id="2866" xr3:uid="{64D35D4F-6460-4D09-A9FE-14AAB572AD1D}" uniqueName="2866" name="Column2866" queryTableFieldId="2866"/>
    <tableColumn id="2867" xr3:uid="{A894AF75-C97B-41C3-907D-5D0D77BEF0C0}" uniqueName="2867" name="Column2867" queryTableFieldId="2867"/>
    <tableColumn id="2868" xr3:uid="{AF5A7DF9-563B-4DE7-9F90-B8225CF9CD6A}" uniqueName="2868" name="Column2868" queryTableFieldId="2868"/>
    <tableColumn id="2869" xr3:uid="{A100538E-D7F3-4EC2-9D9D-9DFE52343725}" uniqueName="2869" name="Column2869" queryTableFieldId="2869"/>
    <tableColumn id="2870" xr3:uid="{52418F8F-DFF4-4D41-BAA1-D14DE4A9BD22}" uniqueName="2870" name="Column2870" queryTableFieldId="2870"/>
    <tableColumn id="2871" xr3:uid="{47E5C697-723B-47ED-8992-2A50926E2B9B}" uniqueName="2871" name="Column2871" queryTableFieldId="2871"/>
    <tableColumn id="2872" xr3:uid="{8665E336-97A0-4476-8AE1-BE716A09F4AF}" uniqueName="2872" name="Column2872" queryTableFieldId="2872"/>
    <tableColumn id="2873" xr3:uid="{377B623C-6B55-4402-BC50-F301BE83E842}" uniqueName="2873" name="Column2873" queryTableFieldId="2873"/>
    <tableColumn id="2874" xr3:uid="{2F9D4067-D809-4ECF-9F9B-7DAEEBE133D4}" uniqueName="2874" name="Column2874" queryTableFieldId="2874"/>
    <tableColumn id="2875" xr3:uid="{13E34AC8-49F7-411E-8595-7D3430DD4E2F}" uniqueName="2875" name="Column2875" queryTableFieldId="2875"/>
    <tableColumn id="2876" xr3:uid="{F9F27EC1-C8FC-43B0-BCF4-8B5C18610432}" uniqueName="2876" name="Column2876" queryTableFieldId="2876"/>
    <tableColumn id="2877" xr3:uid="{307DEF45-A4BC-4D62-82E0-9FE5C3EA3F2D}" uniqueName="2877" name="Column2877" queryTableFieldId="2877"/>
    <tableColumn id="2878" xr3:uid="{2AB4DCF6-F1F4-4D01-A50F-7CF0A8A30670}" uniqueName="2878" name="Column2878" queryTableFieldId="2878"/>
    <tableColumn id="2879" xr3:uid="{6FCC1F69-2266-4F56-BF88-F8BBD6EE2DA7}" uniqueName="2879" name="Column2879" queryTableFieldId="2879"/>
    <tableColumn id="2880" xr3:uid="{3A23123B-1487-4F40-A5D3-A804ED09C1B1}" uniqueName="2880" name="Column2880" queryTableFieldId="2880"/>
    <tableColumn id="2881" xr3:uid="{DDF7A0C0-5B07-4880-B52C-785C20408FD2}" uniqueName="2881" name="Column2881" queryTableFieldId="2881"/>
    <tableColumn id="2882" xr3:uid="{5E857A22-08AA-47E2-824D-C6C7B7F5E271}" uniqueName="2882" name="Column2882" queryTableFieldId="2882"/>
    <tableColumn id="2883" xr3:uid="{DD7EA14B-52CC-4546-8F61-4D33CC5F4FDF}" uniqueName="2883" name="Column2883" queryTableFieldId="2883"/>
    <tableColumn id="2884" xr3:uid="{EACE3EEA-03F1-4252-B768-481B06F4891D}" uniqueName="2884" name="Column2884" queryTableFieldId="2884"/>
    <tableColumn id="2885" xr3:uid="{2944DE03-D943-48E6-A529-C5D87D1941D9}" uniqueName="2885" name="Column2885" queryTableFieldId="2885"/>
    <tableColumn id="2886" xr3:uid="{628C5548-4BC9-41F2-A4A4-3EAE85F35447}" uniqueName="2886" name="Column2886" queryTableFieldId="2886"/>
    <tableColumn id="2887" xr3:uid="{6248926E-F63B-49C7-A3BA-E81E4AF7AD45}" uniqueName="2887" name="Column2887" queryTableFieldId="2887"/>
    <tableColumn id="2888" xr3:uid="{5095EE9B-58BF-41FB-82B9-3E4A334DC8B0}" uniqueName="2888" name="Column2888" queryTableFieldId="2888"/>
    <tableColumn id="2889" xr3:uid="{377FD2C2-A26D-4C2A-A0DA-0FF540E15290}" uniqueName="2889" name="Column2889" queryTableFieldId="2889"/>
    <tableColumn id="2890" xr3:uid="{5613BE6F-1B63-49F8-BC44-7B340A5EA9C4}" uniqueName="2890" name="Column2890" queryTableFieldId="2890"/>
    <tableColumn id="2891" xr3:uid="{42B0057C-BF5A-467D-8D11-7A614C64D2B7}" uniqueName="2891" name="Column2891" queryTableFieldId="2891"/>
    <tableColumn id="2892" xr3:uid="{F307B0FD-A62B-4E3F-8DE3-01D9F91607ED}" uniqueName="2892" name="Column2892" queryTableFieldId="2892"/>
    <tableColumn id="2893" xr3:uid="{2204796D-06B7-4EC2-90ED-7870E878FF15}" uniqueName="2893" name="Column2893" queryTableFieldId="2893"/>
    <tableColumn id="2894" xr3:uid="{E10072E5-A397-4832-9948-0CF050E61A95}" uniqueName="2894" name="Column2894" queryTableFieldId="2894"/>
    <tableColumn id="2895" xr3:uid="{B58B9B3A-9592-4751-B09A-9BA400C81BAC}" uniqueName="2895" name="Column2895" queryTableFieldId="2895"/>
    <tableColumn id="2896" xr3:uid="{2C12E828-31E4-4487-BDFF-290D764E3F07}" uniqueName="2896" name="Column2896" queryTableFieldId="2896"/>
    <tableColumn id="2897" xr3:uid="{A3770025-4ECC-408D-8E44-861A36BDEF9A}" uniqueName="2897" name="Column2897" queryTableFieldId="2897"/>
    <tableColumn id="2898" xr3:uid="{059698C5-FE5D-4875-B0B9-691A9E325CAF}" uniqueName="2898" name="Column2898" queryTableFieldId="2898"/>
    <tableColumn id="2899" xr3:uid="{A9FD5B8A-A094-4186-81ED-2F92988407B6}" uniqueName="2899" name="Column2899" queryTableFieldId="2899"/>
    <tableColumn id="2900" xr3:uid="{3C579ED3-7367-4001-8888-0F3DFDA1111B}" uniqueName="2900" name="Column2900" queryTableFieldId="2900"/>
    <tableColumn id="2901" xr3:uid="{A3C8282E-AAFA-441B-8D4B-BFF66703EF71}" uniqueName="2901" name="Column2901" queryTableFieldId="2901"/>
    <tableColumn id="2902" xr3:uid="{55DA6DFD-CE66-48CD-8815-17D7E3509443}" uniqueName="2902" name="Column2902" queryTableFieldId="2902"/>
    <tableColumn id="2903" xr3:uid="{FEBBEE83-C27A-4A85-9958-E572ADD2458F}" uniqueName="2903" name="Column2903" queryTableFieldId="2903"/>
    <tableColumn id="2904" xr3:uid="{2D34018E-29D4-478D-97E3-13D94CE27229}" uniqueName="2904" name="Column2904" queryTableFieldId="2904"/>
    <tableColumn id="2905" xr3:uid="{EBAF3432-0A59-485A-A182-74432C9771B7}" uniqueName="2905" name="Column2905" queryTableFieldId="2905"/>
    <tableColumn id="2906" xr3:uid="{DE635A74-01CD-4EE8-B4E7-70B4A9CD1B0F}" uniqueName="2906" name="Column2906" queryTableFieldId="2906"/>
    <tableColumn id="2907" xr3:uid="{50F35162-771D-4D3C-94C2-5DDD51BDA511}" uniqueName="2907" name="Column2907" queryTableFieldId="2907"/>
    <tableColumn id="2908" xr3:uid="{4ED83B0E-134E-441C-AD40-7B50B9C9A402}" uniqueName="2908" name="Column2908" queryTableFieldId="2908"/>
    <tableColumn id="2909" xr3:uid="{904071E7-553A-4AD5-9CFE-CCB8B7765AB4}" uniqueName="2909" name="Column2909" queryTableFieldId="2909"/>
    <tableColumn id="2910" xr3:uid="{EF25F429-5863-4222-A190-4DA6827F46A5}" uniqueName="2910" name="Column2910" queryTableFieldId="2910"/>
    <tableColumn id="2911" xr3:uid="{28225E4D-2247-4A65-AE76-D7BBAFF08F21}" uniqueName="2911" name="Column2911" queryTableFieldId="2911"/>
    <tableColumn id="2912" xr3:uid="{C202F132-8A70-45BE-ABA4-57AE894A8A67}" uniqueName="2912" name="Column2912" queryTableFieldId="2912"/>
    <tableColumn id="2913" xr3:uid="{E2577102-7793-42EE-9F1A-40D281709D84}" uniqueName="2913" name="Column2913" queryTableFieldId="2913"/>
    <tableColumn id="2914" xr3:uid="{EC73991A-FD27-483A-9554-AC36AD790469}" uniqueName="2914" name="Column2914" queryTableFieldId="2914"/>
    <tableColumn id="2915" xr3:uid="{0259FD2B-5E32-4BD1-9090-5D182021C4C7}" uniqueName="2915" name="Column2915" queryTableFieldId="2915"/>
    <tableColumn id="2916" xr3:uid="{27767251-28B7-4399-B929-A6EDA8542E64}" uniqueName="2916" name="Column2916" queryTableFieldId="2916"/>
    <tableColumn id="2917" xr3:uid="{56B10EFF-C9CF-4BD1-85F7-F240C45AED1E}" uniqueName="2917" name="Column2917" queryTableFieldId="2917"/>
    <tableColumn id="2918" xr3:uid="{4BB3537A-D3E3-457F-A28A-7D63C16B3BE6}" uniqueName="2918" name="Column2918" queryTableFieldId="2918"/>
    <tableColumn id="2919" xr3:uid="{03A105A6-1D05-4852-864D-0753A471D543}" uniqueName="2919" name="Column2919" queryTableFieldId="2919"/>
    <tableColumn id="2920" xr3:uid="{CD26418E-5083-428D-9136-565D865F4AA7}" uniqueName="2920" name="Column2920" queryTableFieldId="2920"/>
    <tableColumn id="2921" xr3:uid="{57D5656D-F4DD-4416-9A01-9511BEEA7FDB}" uniqueName="2921" name="Column2921" queryTableFieldId="2921"/>
    <tableColumn id="2922" xr3:uid="{A5094744-D9EC-4981-AF44-C32EB5FEC15F}" uniqueName="2922" name="Column2922" queryTableFieldId="2922"/>
    <tableColumn id="2923" xr3:uid="{F93BA30F-7E4B-48FB-88D9-793738BBE3D5}" uniqueName="2923" name="Column2923" queryTableFieldId="2923"/>
    <tableColumn id="2924" xr3:uid="{E032AF17-2EFE-4309-A7B1-46F1FBA1CB00}" uniqueName="2924" name="Column2924" queryTableFieldId="2924"/>
    <tableColumn id="2925" xr3:uid="{4CDBFD6F-3BF7-4784-8BBD-700F9CB632AF}" uniqueName="2925" name="Column2925" queryTableFieldId="2925"/>
    <tableColumn id="2926" xr3:uid="{85BE51E1-8AFD-4C8D-82B7-45B52DE4B1BA}" uniqueName="2926" name="Column2926" queryTableFieldId="2926"/>
    <tableColumn id="2927" xr3:uid="{24BE6AB4-5E2B-4424-BB75-1B62D4E41B02}" uniqueName="2927" name="Column2927" queryTableFieldId="2927"/>
    <tableColumn id="2928" xr3:uid="{18DFD71A-C09B-42DB-9F28-E7CF05E94D22}" uniqueName="2928" name="Column2928" queryTableFieldId="2928"/>
    <tableColumn id="2929" xr3:uid="{B2ABEC92-4C93-477E-AE0E-2B6AE0EF2D82}" uniqueName="2929" name="Column2929" queryTableFieldId="2929"/>
    <tableColumn id="2930" xr3:uid="{D0D3ABC3-0798-4910-B591-0EE4EDCD143F}" uniqueName="2930" name="Column2930" queryTableFieldId="2930"/>
    <tableColumn id="2931" xr3:uid="{0ACC8A22-BD4D-4C17-A65B-23A57964C5F0}" uniqueName="2931" name="Column2931" queryTableFieldId="2931"/>
    <tableColumn id="2932" xr3:uid="{DFB31988-6DD2-45F8-A0E2-DE0FBA5FBB0C}" uniqueName="2932" name="Column2932" queryTableFieldId="2932"/>
    <tableColumn id="2933" xr3:uid="{621C6B55-BCF9-40FC-8F09-60533AA2447C}" uniqueName="2933" name="Column2933" queryTableFieldId="2933"/>
    <tableColumn id="2934" xr3:uid="{61C82FF7-1A98-4091-931E-DCDBE3070B25}" uniqueName="2934" name="Column2934" queryTableFieldId="2934"/>
    <tableColumn id="2935" xr3:uid="{DE3037E4-293C-4301-B34A-CE1A002ACC2C}" uniqueName="2935" name="Column2935" queryTableFieldId="2935"/>
    <tableColumn id="2936" xr3:uid="{59356566-C627-498E-8580-9FCAEF93B54F}" uniqueName="2936" name="Column2936" queryTableFieldId="2936"/>
    <tableColumn id="2937" xr3:uid="{736FA0E2-4390-4520-A709-F214E672D4B2}" uniqueName="2937" name="Column2937" queryTableFieldId="2937"/>
    <tableColumn id="2938" xr3:uid="{6D48B262-EBCC-4AC3-AEDB-6935725C0BA5}" uniqueName="2938" name="Column2938" queryTableFieldId="2938"/>
    <tableColumn id="2939" xr3:uid="{1B78CDD9-AE67-4D08-99AC-BF370A8CB7B3}" uniqueName="2939" name="Column2939" queryTableFieldId="2939"/>
    <tableColumn id="2940" xr3:uid="{CBF2CB72-5AED-44F8-AF05-5013DF392435}" uniqueName="2940" name="Column2940" queryTableFieldId="2940"/>
    <tableColumn id="2941" xr3:uid="{BDD9191B-81DA-4398-B711-B037696D2F25}" uniqueName="2941" name="Column2941" queryTableFieldId="2941"/>
    <tableColumn id="2942" xr3:uid="{627CFF10-C574-48ED-A2B1-A3981DAF4F0D}" uniqueName="2942" name="Column2942" queryTableFieldId="2942"/>
    <tableColumn id="2943" xr3:uid="{735362C2-FE00-475E-A796-332ECAC52E09}" uniqueName="2943" name="Column2943" queryTableFieldId="2943"/>
    <tableColumn id="2944" xr3:uid="{900A8713-099A-4D5C-A89A-17C6950F784C}" uniqueName="2944" name="Column2944" queryTableFieldId="2944"/>
    <tableColumn id="2945" xr3:uid="{51044D6C-B0A8-4684-9B2A-EB5C2C6F8969}" uniqueName="2945" name="Column2945" queryTableFieldId="2945"/>
    <tableColumn id="2946" xr3:uid="{447A9860-3295-43D5-A605-FA7EED588EEC}" uniqueName="2946" name="Column2946" queryTableFieldId="2946"/>
    <tableColumn id="2947" xr3:uid="{9AA9F617-80F3-45A5-9052-694E1F58BAD6}" uniqueName="2947" name="Column2947" queryTableFieldId="2947"/>
    <tableColumn id="2948" xr3:uid="{90E55338-A43E-42F9-A5B8-1D3BF2298001}" uniqueName="2948" name="Column2948" queryTableFieldId="2948"/>
    <tableColumn id="2949" xr3:uid="{3E8EAF6B-E9BD-44CE-8290-4A6147F5D591}" uniqueName="2949" name="Column2949" queryTableFieldId="2949"/>
    <tableColumn id="2950" xr3:uid="{C01283D0-E852-44A6-8D81-132DF803A0DF}" uniqueName="2950" name="Column2950" queryTableFieldId="2950"/>
    <tableColumn id="2951" xr3:uid="{FBFBD69D-96F1-44A9-B22D-FE392C246DA4}" uniqueName="2951" name="Column2951" queryTableFieldId="2951"/>
    <tableColumn id="2952" xr3:uid="{50053A19-50B8-4BF7-914D-2A501E66A77A}" uniqueName="2952" name="Column2952" queryTableFieldId="2952"/>
    <tableColumn id="2953" xr3:uid="{4DD7E3DB-4A26-45E7-B292-50B6A4915AFF}" uniqueName="2953" name="Column2953" queryTableFieldId="2953"/>
    <tableColumn id="2954" xr3:uid="{63090EEE-2205-42E3-982B-C3D3C638662E}" uniqueName="2954" name="Column2954" queryTableFieldId="2954"/>
    <tableColumn id="2955" xr3:uid="{7E82A0BA-933A-4631-A169-31FFDF22C2F4}" uniqueName="2955" name="Column2955" queryTableFieldId="2955"/>
    <tableColumn id="2956" xr3:uid="{9C2155FC-A878-499D-8FAD-8462F7482356}" uniqueName="2956" name="Column2956" queryTableFieldId="2956"/>
    <tableColumn id="2957" xr3:uid="{7A31A21A-EFEC-4DEF-94B0-6997A9375DA3}" uniqueName="2957" name="Column2957" queryTableFieldId="2957"/>
    <tableColumn id="2958" xr3:uid="{7B2A4493-7276-448F-9963-8C9E75150452}" uniqueName="2958" name="Column2958" queryTableFieldId="2958"/>
    <tableColumn id="2959" xr3:uid="{70083B03-3713-43B9-9EBA-8B21E8B2CA1A}" uniqueName="2959" name="Column2959" queryTableFieldId="2959"/>
    <tableColumn id="2960" xr3:uid="{433B8D45-4ABF-4784-BA04-5DD98AB9A90F}" uniqueName="2960" name="Column2960" queryTableFieldId="2960"/>
    <tableColumn id="2961" xr3:uid="{611BE497-789E-41CF-A02C-7BD23A51735E}" uniqueName="2961" name="Column2961" queryTableFieldId="2961"/>
    <tableColumn id="2962" xr3:uid="{B0724650-6C4D-4595-A09E-2F7B304ADBF0}" uniqueName="2962" name="Column2962" queryTableFieldId="2962"/>
    <tableColumn id="2963" xr3:uid="{B530BFE5-71F9-4530-BA0D-74E104C0E9FB}" uniqueName="2963" name="Column2963" queryTableFieldId="2963"/>
    <tableColumn id="2964" xr3:uid="{C4C40386-85F4-466E-8765-1A7F40A8E86D}" uniqueName="2964" name="Column2964" queryTableFieldId="2964"/>
    <tableColumn id="2965" xr3:uid="{87CD95B3-2CAA-4CDE-BD06-1A3A911CC5E5}" uniqueName="2965" name="Column2965" queryTableFieldId="2965"/>
    <tableColumn id="2966" xr3:uid="{F68FDF12-2834-4813-B4C7-65E06DD3C1EB}" uniqueName="2966" name="Column2966" queryTableFieldId="2966"/>
    <tableColumn id="2967" xr3:uid="{6AC15B2A-3792-43CC-937C-0F15D804D45C}" uniqueName="2967" name="Column2967" queryTableFieldId="2967"/>
    <tableColumn id="2968" xr3:uid="{64F82964-E199-4914-BAD5-617F71B8EEC5}" uniqueName="2968" name="Column2968" queryTableFieldId="2968"/>
    <tableColumn id="2969" xr3:uid="{C909D8C4-2D5A-4AD5-8993-8C29661854F0}" uniqueName="2969" name="Column2969" queryTableFieldId="2969"/>
    <tableColumn id="2970" xr3:uid="{6B7F00D5-AC88-46E7-9FE2-9EBE53D67DFF}" uniqueName="2970" name="Column2970" queryTableFieldId="2970"/>
    <tableColumn id="2971" xr3:uid="{55FF6FFB-BC5F-438C-88D9-D820CF45700E}" uniqueName="2971" name="Column2971" queryTableFieldId="2971"/>
    <tableColumn id="2972" xr3:uid="{04475C5C-6774-4D15-8EB4-F8FBC33FFC18}" uniqueName="2972" name="Column2972" queryTableFieldId="2972"/>
    <tableColumn id="2973" xr3:uid="{B64097D1-88C1-4AB1-BBE9-8028D11B62BF}" uniqueName="2973" name="Column2973" queryTableFieldId="2973"/>
    <tableColumn id="2974" xr3:uid="{89D7590A-F1C8-4FF7-90AD-9BD873860CE3}" uniqueName="2974" name="Column2974" queryTableFieldId="2974"/>
    <tableColumn id="2975" xr3:uid="{1D041C82-69E3-495B-8A6D-1C7944A6016E}" uniqueName="2975" name="Column2975" queryTableFieldId="2975"/>
    <tableColumn id="2976" xr3:uid="{A2FE29A9-A0B2-4207-8BFE-CC050425EAD0}" uniqueName="2976" name="Column2976" queryTableFieldId="2976"/>
    <tableColumn id="2977" xr3:uid="{1AEB3055-41CE-42B9-9C03-1678E8E16713}" uniqueName="2977" name="Column2977" queryTableFieldId="2977"/>
    <tableColumn id="2978" xr3:uid="{B2A80269-C142-4D89-8107-620AB0C0568D}" uniqueName="2978" name="Column2978" queryTableFieldId="2978"/>
    <tableColumn id="2979" xr3:uid="{6F780584-25A9-4753-91DD-E2C110AA43BA}" uniqueName="2979" name="Column2979" queryTableFieldId="2979"/>
    <tableColumn id="2980" xr3:uid="{54869969-5BC0-46EE-8F5A-408DEE73DB1F}" uniqueName="2980" name="Column2980" queryTableFieldId="2980"/>
    <tableColumn id="2981" xr3:uid="{969A8582-7F51-449B-BAB4-3347615CC836}" uniqueName="2981" name="Column2981" queryTableFieldId="2981"/>
    <tableColumn id="2982" xr3:uid="{5D6E9ADF-25AB-4098-A2CE-85E26D000F26}" uniqueName="2982" name="Column2982" queryTableFieldId="2982"/>
    <tableColumn id="2983" xr3:uid="{34745FA8-AF80-44D4-AEFB-5539AA5E39B5}" uniqueName="2983" name="Column2983" queryTableFieldId="2983"/>
    <tableColumn id="2984" xr3:uid="{CC831AF5-4271-4C59-883D-AEEF95201953}" uniqueName="2984" name="Column2984" queryTableFieldId="2984"/>
    <tableColumn id="2985" xr3:uid="{ECB419A8-9DFB-42B4-A1E1-94B9CBBC90DA}" uniqueName="2985" name="Column2985" queryTableFieldId="2985"/>
    <tableColumn id="2986" xr3:uid="{76F4B00A-D9ED-4B6D-9882-450C4C40725F}" uniqueName="2986" name="Column2986" queryTableFieldId="2986"/>
    <tableColumn id="2987" xr3:uid="{22111EEC-0DD1-4A0E-A60F-4F7165DE9CFF}" uniqueName="2987" name="Column2987" queryTableFieldId="2987"/>
    <tableColumn id="2988" xr3:uid="{C13FCFA2-E080-45FD-895D-CD200EBB7CC3}" uniqueName="2988" name="Column2988" queryTableFieldId="2988"/>
    <tableColumn id="2989" xr3:uid="{DD5BFA7C-C04C-4FC4-A8CB-3516E765FE5E}" uniqueName="2989" name="Column2989" queryTableFieldId="2989"/>
    <tableColumn id="2990" xr3:uid="{190BA6AA-3C1F-4FE2-8809-918789FF567B}" uniqueName="2990" name="Column2990" queryTableFieldId="2990"/>
    <tableColumn id="2991" xr3:uid="{5A3580E0-E696-4E77-A865-1D0D33F19844}" uniqueName="2991" name="Column2991" queryTableFieldId="2991"/>
    <tableColumn id="2992" xr3:uid="{B7B09CE7-72D5-4B56-A212-26D4FDB58F73}" uniqueName="2992" name="Column2992" queryTableFieldId="2992"/>
    <tableColumn id="2993" xr3:uid="{AD967F4D-E916-4938-A45B-C124F9B7EC33}" uniqueName="2993" name="Column2993" queryTableFieldId="2993"/>
    <tableColumn id="2994" xr3:uid="{00975D61-AD76-4093-B138-A641596C26D4}" uniqueName="2994" name="Column2994" queryTableFieldId="2994"/>
    <tableColumn id="2995" xr3:uid="{593DBA59-2CE5-4434-86DE-EAC83F2590D4}" uniqueName="2995" name="Column2995" queryTableFieldId="2995"/>
    <tableColumn id="2996" xr3:uid="{65550B11-D82E-476F-B2F4-A625C79BF000}" uniqueName="2996" name="Column2996" queryTableFieldId="2996"/>
    <tableColumn id="2997" xr3:uid="{59895DB8-50C0-4007-9CB4-EEDB3DFD5A6C}" uniqueName="2997" name="Column2997" queryTableFieldId="2997"/>
    <tableColumn id="2998" xr3:uid="{427F361E-0426-4DBA-85C9-6394687F6C44}" uniqueName="2998" name="Column2998" queryTableFieldId="2998"/>
    <tableColumn id="2999" xr3:uid="{C9497D0A-9EC2-471F-816E-6E4703998650}" uniqueName="2999" name="Column2999" queryTableFieldId="2999"/>
    <tableColumn id="3000" xr3:uid="{D489D396-AB8C-41A0-8A47-8D385283122D}" uniqueName="3000" name="Column3000" queryTableFieldId="3000"/>
    <tableColumn id="3001" xr3:uid="{7EDA6079-33C2-410A-B279-9C534EE9B3AC}" uniqueName="3001" name="Column3001" queryTableFieldId="3001"/>
    <tableColumn id="3002" xr3:uid="{6A913F5B-8335-4E9B-86AC-FB6A1DC1D164}" uniqueName="3002" name="Column3002" queryTableFieldId="3002"/>
    <tableColumn id="3003" xr3:uid="{8416F4E1-3485-4E99-8FC4-F686EF5F1707}" uniqueName="3003" name="Column3003" queryTableFieldId="3003"/>
    <tableColumn id="3004" xr3:uid="{0797BF85-36D5-4577-96D0-DA2239494647}" uniqueName="3004" name="Column3004" queryTableFieldId="3004"/>
    <tableColumn id="3005" xr3:uid="{73B480AA-16FB-4B95-8EA0-2AFD457519EA}" uniqueName="3005" name="Column3005" queryTableFieldId="3005"/>
    <tableColumn id="3006" xr3:uid="{EAD61F26-FEBC-43A8-816E-2DF3EBFEE07C}" uniqueName="3006" name="Column3006" queryTableFieldId="3006"/>
    <tableColumn id="3007" xr3:uid="{5A4CC4F6-2299-4D36-A9F1-6AE6B84CC923}" uniqueName="3007" name="Column3007" queryTableFieldId="3007"/>
    <tableColumn id="3008" xr3:uid="{500B2EDA-1797-4154-9997-98EC45CCAF44}" uniqueName="3008" name="Column3008" queryTableFieldId="3008"/>
    <tableColumn id="3009" xr3:uid="{89A546FC-74A3-48EF-AFBD-02A76C89DF11}" uniqueName="3009" name="Column3009" queryTableFieldId="3009"/>
    <tableColumn id="3010" xr3:uid="{67C06B36-1C83-44F0-9908-B56CF4C0F548}" uniqueName="3010" name="Column3010" queryTableFieldId="3010"/>
    <tableColumn id="3011" xr3:uid="{7F20677D-88AE-4A8A-AC6B-1C2EC5264475}" uniqueName="3011" name="Column3011" queryTableFieldId="3011"/>
    <tableColumn id="3012" xr3:uid="{8400E0C5-0069-4BD1-8D38-5BFB3340D6C2}" uniqueName="3012" name="Column3012" queryTableFieldId="3012"/>
    <tableColumn id="3013" xr3:uid="{814F7DCE-4931-4011-A00F-70D6BD0B735B}" uniqueName="3013" name="Column3013" queryTableFieldId="3013"/>
    <tableColumn id="3014" xr3:uid="{79AC927F-56FE-40CE-BCA0-225D71E3B26C}" uniqueName="3014" name="Column3014" queryTableFieldId="3014"/>
    <tableColumn id="3015" xr3:uid="{F3B0E3C2-C228-4C5E-9740-F7E4B041A90C}" uniqueName="3015" name="Column3015" queryTableFieldId="3015"/>
    <tableColumn id="3016" xr3:uid="{A7416FF6-8F05-4A1E-8A15-4A7BDCA476AA}" uniqueName="3016" name="Column3016" queryTableFieldId="3016"/>
    <tableColumn id="3017" xr3:uid="{D6D877B0-6397-411B-9C5D-267C5A9FB0A7}" uniqueName="3017" name="Column3017" queryTableFieldId="3017"/>
    <tableColumn id="3018" xr3:uid="{D6BE504D-5B77-439E-9FC2-E7D7BF7EA4C6}" uniqueName="3018" name="Column3018" queryTableFieldId="3018"/>
    <tableColumn id="3019" xr3:uid="{A7D8F017-7007-4A1E-A5AF-A736A3097B72}" uniqueName="3019" name="Column3019" queryTableFieldId="3019"/>
    <tableColumn id="3020" xr3:uid="{84F6F464-2DF5-4FDE-A26B-E05AE935412A}" uniqueName="3020" name="Column3020" queryTableFieldId="3020"/>
    <tableColumn id="3021" xr3:uid="{2D579D34-39E8-4D86-9B41-834998C0522D}" uniqueName="3021" name="Column3021" queryTableFieldId="3021"/>
    <tableColumn id="3022" xr3:uid="{0C7C8E39-70BB-4282-A920-4CBBDB379B9E}" uniqueName="3022" name="Column3022" queryTableFieldId="3022"/>
    <tableColumn id="3023" xr3:uid="{DEA86BFB-2E65-46B0-9436-4DC17F912817}" uniqueName="3023" name="Column3023" queryTableFieldId="3023"/>
    <tableColumn id="3024" xr3:uid="{5EEA1976-AB91-42D8-BBA6-F69755F5F443}" uniqueName="3024" name="Column3024" queryTableFieldId="3024"/>
    <tableColumn id="3025" xr3:uid="{F2A6C304-CB94-4396-87EA-70A2AF613605}" uniqueName="3025" name="Column3025" queryTableFieldId="3025"/>
    <tableColumn id="3026" xr3:uid="{0886A4AF-7821-40AB-A4E1-B58703F2A322}" uniqueName="3026" name="Column3026" queryTableFieldId="3026"/>
    <tableColumn id="3027" xr3:uid="{F3813320-A919-44BF-A825-98222E557895}" uniqueName="3027" name="Column3027" queryTableFieldId="3027"/>
    <tableColumn id="3028" xr3:uid="{9F19D4D0-B7C3-4FAA-97CE-57566B54DDD0}" uniqueName="3028" name="Column3028" queryTableFieldId="3028"/>
    <tableColumn id="3029" xr3:uid="{F13AEA31-A655-4211-916A-3E6649BDC644}" uniqueName="3029" name="Column3029" queryTableFieldId="3029"/>
    <tableColumn id="3030" xr3:uid="{6ED86ABA-FD68-49A7-87AA-5183F6D43D92}" uniqueName="3030" name="Column3030" queryTableFieldId="3030"/>
    <tableColumn id="3031" xr3:uid="{B4D55993-2709-44F5-991F-A05C41C25C06}" uniqueName="3031" name="Column3031" queryTableFieldId="3031"/>
    <tableColumn id="3032" xr3:uid="{F5C8561B-306E-4C49-BC7E-A5818F632100}" uniqueName="3032" name="Column3032" queryTableFieldId="3032"/>
    <tableColumn id="3033" xr3:uid="{94F0CC25-EBBA-4F3F-8078-9CACDAF2854C}" uniqueName="3033" name="Column3033" queryTableFieldId="3033"/>
    <tableColumn id="3034" xr3:uid="{8BFEA44F-E0C4-46A9-8E1D-D9AC8D62BDDC}" uniqueName="3034" name="Column3034" queryTableFieldId="3034"/>
    <tableColumn id="3035" xr3:uid="{CF27500F-C60F-4142-9531-A6F9B7E83F10}" uniqueName="3035" name="Column3035" queryTableFieldId="3035"/>
    <tableColumn id="3036" xr3:uid="{DEB0DCC4-9366-4647-892E-930F8D074202}" uniqueName="3036" name="Column3036" queryTableFieldId="3036"/>
    <tableColumn id="3037" xr3:uid="{952A040C-62E0-4822-8C9B-E5A0BE113C78}" uniqueName="3037" name="Column3037" queryTableFieldId="3037"/>
    <tableColumn id="3038" xr3:uid="{5348D486-8CF8-4A39-8C8A-E4EC0BB973CD}" uniqueName="3038" name="Column3038" queryTableFieldId="3038"/>
    <tableColumn id="3039" xr3:uid="{B0EF4DFD-723C-470F-A0EC-31D929D97E75}" uniqueName="3039" name="Column3039" queryTableFieldId="3039"/>
    <tableColumn id="3040" xr3:uid="{891F92FA-C02F-4A83-B92C-47653C7ED6CF}" uniqueName="3040" name="Column3040" queryTableFieldId="3040"/>
    <tableColumn id="3041" xr3:uid="{F5FDFC88-7BA1-4161-B193-CAD650344867}" uniqueName="3041" name="Column3041" queryTableFieldId="3041"/>
    <tableColumn id="3042" xr3:uid="{DE5D69BC-F775-4533-BF2C-E48ACE395DE3}" uniqueName="3042" name="Column3042" queryTableFieldId="3042"/>
    <tableColumn id="3043" xr3:uid="{0EC6DE36-C6B1-468E-8220-0304D2D8648D}" uniqueName="3043" name="Column3043" queryTableFieldId="3043"/>
    <tableColumn id="3044" xr3:uid="{295D4AEC-207A-4F68-A52B-DA536E7CB4D4}" uniqueName="3044" name="Column3044" queryTableFieldId="3044"/>
    <tableColumn id="3045" xr3:uid="{32F679D4-BD8B-48C9-92CE-10CB71D738B7}" uniqueName="3045" name="Column3045" queryTableFieldId="3045"/>
    <tableColumn id="3046" xr3:uid="{1A8EF464-6A59-4AB9-A515-029C915F41FE}" uniqueName="3046" name="Column3046" queryTableFieldId="3046"/>
    <tableColumn id="3047" xr3:uid="{85782846-0BC3-41C4-961B-C42DAFEED49E}" uniqueName="3047" name="Column3047" queryTableFieldId="3047"/>
    <tableColumn id="3048" xr3:uid="{9E27B104-102C-4E0C-8902-E262628F1D21}" uniqueName="3048" name="Column3048" queryTableFieldId="3048"/>
    <tableColumn id="3049" xr3:uid="{58AB6975-68CA-493A-8FCD-80B8463C01B6}" uniqueName="3049" name="Column3049" queryTableFieldId="3049"/>
    <tableColumn id="3050" xr3:uid="{521AE04D-F63B-4DCD-906D-8B118E71E881}" uniqueName="3050" name="Column3050" queryTableFieldId="3050"/>
    <tableColumn id="3051" xr3:uid="{BE33E1A4-75E4-4725-AB9D-78440AB77C92}" uniqueName="3051" name="Column3051" queryTableFieldId="3051"/>
    <tableColumn id="3052" xr3:uid="{518D86D5-9B36-4C15-AC0D-A2FFB148FA2A}" uniqueName="3052" name="Column3052" queryTableFieldId="3052"/>
    <tableColumn id="3053" xr3:uid="{F832988E-E8E1-47E5-9EBD-2B0ECB721C47}" uniqueName="3053" name="Column3053" queryTableFieldId="3053"/>
    <tableColumn id="3054" xr3:uid="{777D23B5-4A9A-4350-9787-47D906B78A2D}" uniqueName="3054" name="Column3054" queryTableFieldId="3054"/>
    <tableColumn id="3055" xr3:uid="{D53C3C0F-851D-453B-85A2-305CAD09FF2D}" uniqueName="3055" name="Column3055" queryTableFieldId="3055"/>
    <tableColumn id="3056" xr3:uid="{CF8B99B2-0B3E-4844-B11B-2172C166B2F7}" uniqueName="3056" name="Column3056" queryTableFieldId="3056"/>
    <tableColumn id="3057" xr3:uid="{BBABE999-6D65-4563-9934-5076C98FBF8F}" uniqueName="3057" name="Column3057" queryTableFieldId="3057"/>
    <tableColumn id="3058" xr3:uid="{68A057D8-E696-46ED-B703-A2374D946B72}" uniqueName="3058" name="Column3058" queryTableFieldId="3058"/>
    <tableColumn id="3059" xr3:uid="{65979AC9-0808-4DB3-87BD-D1A92F01DB55}" uniqueName="3059" name="Column3059" queryTableFieldId="3059"/>
    <tableColumn id="3060" xr3:uid="{B631443D-E72B-4E94-AFC3-F1932A0F6DFA}" uniqueName="3060" name="Column3060" queryTableFieldId="3060"/>
    <tableColumn id="3061" xr3:uid="{2CB91C5F-401A-4F2C-9939-4B0A2B12D57F}" uniqueName="3061" name="Column3061" queryTableFieldId="3061"/>
    <tableColumn id="3062" xr3:uid="{42C5CFAD-B926-4FC6-819C-BE2C0404A734}" uniqueName="3062" name="Column3062" queryTableFieldId="3062"/>
    <tableColumn id="3063" xr3:uid="{5E489D50-D8CA-480D-86A9-6F2DA3E6DBED}" uniqueName="3063" name="Column3063" queryTableFieldId="3063"/>
    <tableColumn id="3064" xr3:uid="{4A2AC9C7-E1C6-4016-918E-3114427336C6}" uniqueName="3064" name="Column3064" queryTableFieldId="3064"/>
    <tableColumn id="3065" xr3:uid="{2F8182F7-B567-45EA-9809-73027762C339}" uniqueName="3065" name="Column3065" queryTableFieldId="3065"/>
    <tableColumn id="3066" xr3:uid="{AE56B24E-F792-447E-88D4-E9BA7F0E544F}" uniqueName="3066" name="Column3066" queryTableFieldId="3066"/>
    <tableColumn id="3067" xr3:uid="{C905C921-0867-4A27-BB2D-5473BDF9D9AA}" uniqueName="3067" name="Column3067" queryTableFieldId="3067"/>
    <tableColumn id="3068" xr3:uid="{FF2F93F8-58DE-46EA-AE77-4F19920B927E}" uniqueName="3068" name="Column3068" queryTableFieldId="3068"/>
    <tableColumn id="3069" xr3:uid="{4A0CDC03-54E6-4DA7-9DD9-667ECCA20AB9}" uniqueName="3069" name="Column3069" queryTableFieldId="3069"/>
    <tableColumn id="3070" xr3:uid="{84B655FE-F9AF-4789-8F57-D7863B7D9ADC}" uniqueName="3070" name="Column3070" queryTableFieldId="3070"/>
    <tableColumn id="3071" xr3:uid="{831BCD66-7C31-4233-B591-7AEEAC760AB3}" uniqueName="3071" name="Column3071" queryTableFieldId="3071"/>
    <tableColumn id="3072" xr3:uid="{656575B3-AF7B-4D32-A55C-7512E793CCB8}" uniqueName="3072" name="Column3072" queryTableFieldId="3072"/>
    <tableColumn id="3073" xr3:uid="{E1E72C08-B499-4938-9DE5-7762961CB6B1}" uniqueName="3073" name="Column3073" queryTableFieldId="3073"/>
    <tableColumn id="3074" xr3:uid="{532EF6F4-0988-488A-9FB3-44064CFCEA95}" uniqueName="3074" name="Column3074" queryTableFieldId="3074"/>
    <tableColumn id="3075" xr3:uid="{97F13EF4-0E52-411B-BE47-6BB7D85BA9B8}" uniqueName="3075" name="Column3075" queryTableFieldId="3075"/>
    <tableColumn id="3076" xr3:uid="{241D38F8-D39D-4CA3-97CF-BFDA1BEE6102}" uniqueName="3076" name="Column3076" queryTableFieldId="3076"/>
    <tableColumn id="3077" xr3:uid="{1A7B89C2-25E9-4E47-A43E-738C4E7E7CC7}" uniqueName="3077" name="Column3077" queryTableFieldId="3077"/>
    <tableColumn id="3078" xr3:uid="{C976EDA6-255B-4AC0-BED6-E039E9DE087C}" uniqueName="3078" name="Column3078" queryTableFieldId="3078"/>
    <tableColumn id="3079" xr3:uid="{9A314179-6F06-462E-9264-E0BF0F47FECD}" uniqueName="3079" name="Column3079" queryTableFieldId="3079"/>
    <tableColumn id="3080" xr3:uid="{DFDBF1BF-EE53-4199-9D54-394F1D9B3A98}" uniqueName="3080" name="Column3080" queryTableFieldId="3080"/>
    <tableColumn id="3081" xr3:uid="{CA401628-E932-4A55-835D-1FBC0405092A}" uniqueName="3081" name="Column3081" queryTableFieldId="3081"/>
    <tableColumn id="3082" xr3:uid="{BC90AEF7-08AA-4BD4-9E3C-61FE233DE85A}" uniqueName="3082" name="Column3082" queryTableFieldId="3082"/>
    <tableColumn id="3083" xr3:uid="{D7D68F77-2E94-4540-82D4-83D4C7FF9665}" uniqueName="3083" name="Column3083" queryTableFieldId="3083"/>
    <tableColumn id="3084" xr3:uid="{06139104-16CC-4E7A-8810-720BF9D75918}" uniqueName="3084" name="Column3084" queryTableFieldId="3084"/>
    <tableColumn id="3085" xr3:uid="{AD9534D4-5E78-4E83-8918-C913624304A5}" uniqueName="3085" name="Column3085" queryTableFieldId="3085"/>
    <tableColumn id="3086" xr3:uid="{C6A63A6A-42F9-435F-B370-61C4518BAA12}" uniqueName="3086" name="Column3086" queryTableFieldId="3086"/>
    <tableColumn id="3087" xr3:uid="{E79D2AC1-FE76-439C-A4E4-ED0A7DD724FA}" uniqueName="3087" name="Column3087" queryTableFieldId="3087"/>
    <tableColumn id="3088" xr3:uid="{C43DFD2E-40A9-478E-A8E6-E508928EA089}" uniqueName="3088" name="Column3088" queryTableFieldId="3088"/>
    <tableColumn id="3089" xr3:uid="{00AD6C7D-B776-40E3-8B29-E81A15AE8B2C}" uniqueName="3089" name="Column3089" queryTableFieldId="3089"/>
    <tableColumn id="3090" xr3:uid="{8D6D611C-4BCC-41B8-B67D-CA1A56231C2D}" uniqueName="3090" name="Column3090" queryTableFieldId="3090"/>
    <tableColumn id="3091" xr3:uid="{199B21EA-33FA-4275-9627-5DF0E7D22B4B}" uniqueName="3091" name="Column3091" queryTableFieldId="3091"/>
    <tableColumn id="3092" xr3:uid="{07DD8ED0-D6FC-4144-B5AD-F4E488A7609A}" uniqueName="3092" name="Column3092" queryTableFieldId="3092"/>
    <tableColumn id="3093" xr3:uid="{A23CE009-86CA-49B1-823B-DB2B09BEDADF}" uniqueName="3093" name="Column3093" queryTableFieldId="3093"/>
    <tableColumn id="3094" xr3:uid="{C9F00C6C-0042-4F3C-81E7-CEC55B9E93C9}" uniqueName="3094" name="Column3094" queryTableFieldId="3094"/>
    <tableColumn id="3095" xr3:uid="{F1BFC880-CEA8-4B40-8703-48E77B98D99E}" uniqueName="3095" name="Column3095" queryTableFieldId="3095"/>
    <tableColumn id="3096" xr3:uid="{8A4AF778-1588-46A2-8C93-749CC975AF5E}" uniqueName="3096" name="Column3096" queryTableFieldId="3096"/>
    <tableColumn id="3097" xr3:uid="{2831C82D-5126-4544-895B-8C4F0D18C863}" uniqueName="3097" name="Column3097" queryTableFieldId="3097"/>
    <tableColumn id="3098" xr3:uid="{0DC1EDA4-BE4F-4DE4-B292-9A366811AF00}" uniqueName="3098" name="Column3098" queryTableFieldId="3098"/>
    <tableColumn id="3099" xr3:uid="{A6FF1A4C-9BC3-4231-9F5C-920F073C2E25}" uniqueName="3099" name="Column3099" queryTableFieldId="3099"/>
    <tableColumn id="3100" xr3:uid="{59A1AED0-3B9C-411A-B937-261B948A25BE}" uniqueName="3100" name="Column3100" queryTableFieldId="3100"/>
    <tableColumn id="3101" xr3:uid="{232C8800-3A49-4282-8430-A0A56D2CEB60}" uniqueName="3101" name="Column3101" queryTableFieldId="3101"/>
    <tableColumn id="3102" xr3:uid="{14210044-5D63-4122-AD0E-CB2F2C4CD142}" uniqueName="3102" name="Column3102" queryTableFieldId="3102"/>
    <tableColumn id="3103" xr3:uid="{91FBF183-68B0-49A8-8942-BB27D037CB76}" uniqueName="3103" name="Column3103" queryTableFieldId="3103"/>
    <tableColumn id="3104" xr3:uid="{9DDE686E-370C-415F-8A91-227E89FB03A9}" uniqueName="3104" name="Column3104" queryTableFieldId="3104"/>
    <tableColumn id="3105" xr3:uid="{C24CD813-AE17-49A2-B1E5-A1EB88A338C1}" uniqueName="3105" name="Column3105" queryTableFieldId="3105"/>
    <tableColumn id="3106" xr3:uid="{F59E66B3-742F-452D-AAE3-78B29681AB34}" uniqueName="3106" name="Column3106" queryTableFieldId="3106"/>
    <tableColumn id="3107" xr3:uid="{581913B0-7623-41BB-A77F-B66E23F97A1A}" uniqueName="3107" name="Column3107" queryTableFieldId="3107"/>
    <tableColumn id="3108" xr3:uid="{EB1A1B67-DC8D-4392-AEA0-280484684650}" uniqueName="3108" name="Column3108" queryTableFieldId="3108"/>
    <tableColumn id="3109" xr3:uid="{152CCE0A-775E-46E1-874F-C73856A66233}" uniqueName="3109" name="Column3109" queryTableFieldId="3109"/>
    <tableColumn id="3110" xr3:uid="{00EF2DBA-C41E-4373-9910-BA5DF28618D3}" uniqueName="3110" name="Column3110" queryTableFieldId="3110"/>
    <tableColumn id="3111" xr3:uid="{0AD8C4B1-318E-46F4-A7E3-1E0039AAC41A}" uniqueName="3111" name="Column3111" queryTableFieldId="3111"/>
    <tableColumn id="3112" xr3:uid="{69AD370C-D8F0-435C-819A-476D346D7264}" uniqueName="3112" name="Column3112" queryTableFieldId="3112"/>
    <tableColumn id="3113" xr3:uid="{382D6343-42C9-45B7-AE35-DFC3BFA87526}" uniqueName="3113" name="Column3113" queryTableFieldId="3113"/>
    <tableColumn id="3114" xr3:uid="{231A95E0-D370-4FD0-9D32-314F76A65D8E}" uniqueName="3114" name="Column3114" queryTableFieldId="3114"/>
    <tableColumn id="3115" xr3:uid="{ABADCB4C-7E48-40DE-A1C0-5AC42FD4867D}" uniqueName="3115" name="Column3115" queryTableFieldId="3115"/>
    <tableColumn id="3116" xr3:uid="{010B2E28-41F7-4E5E-9687-5EB9F90ACB7E}" uniqueName="3116" name="Column3116" queryTableFieldId="3116"/>
    <tableColumn id="3117" xr3:uid="{58A42450-4B67-4A6B-BECC-71C11285A9DE}" uniqueName="3117" name="Column3117" queryTableFieldId="3117"/>
    <tableColumn id="3118" xr3:uid="{C01861D9-2B08-4FDA-8384-7F1040E6AD0A}" uniqueName="3118" name="Column3118" queryTableFieldId="3118"/>
    <tableColumn id="3119" xr3:uid="{A567484F-813B-49F7-AA7B-208980BCD234}" uniqueName="3119" name="Column3119" queryTableFieldId="3119"/>
    <tableColumn id="3120" xr3:uid="{9896F9A6-534F-4B0C-81D9-56CAB2D5C369}" uniqueName="3120" name="Column3120" queryTableFieldId="3120"/>
    <tableColumn id="3121" xr3:uid="{769356D2-94DC-44AC-8163-CDF9C14778F6}" uniqueName="3121" name="Column3121" queryTableFieldId="3121"/>
    <tableColumn id="3122" xr3:uid="{0985CDEC-CC44-4F56-BFE6-49F73AEB8880}" uniqueName="3122" name="Column3122" queryTableFieldId="3122"/>
    <tableColumn id="3123" xr3:uid="{AE3AA648-49F5-4FC3-97E7-3665A36E893C}" uniqueName="3123" name="Column3123" queryTableFieldId="3123"/>
    <tableColumn id="3124" xr3:uid="{25C95766-1332-4A33-A81F-27D7E4034581}" uniqueName="3124" name="Column3124" queryTableFieldId="3124"/>
    <tableColumn id="3125" xr3:uid="{B7685458-9151-444A-A326-30F2B5BAF304}" uniqueName="3125" name="Column3125" queryTableFieldId="3125"/>
    <tableColumn id="3126" xr3:uid="{AFFF0CA1-ADCB-4533-9AC6-D2F9F1A968E5}" uniqueName="3126" name="Column3126" queryTableFieldId="3126"/>
    <tableColumn id="3127" xr3:uid="{9C2F9F94-7B91-4769-B37F-C442D7BF55FB}" uniqueName="3127" name="Column3127" queryTableFieldId="3127"/>
    <tableColumn id="3128" xr3:uid="{C86D5AB1-CF75-40C4-B710-842FFC2D4E45}" uniqueName="3128" name="Column3128" queryTableFieldId="3128"/>
    <tableColumn id="3129" xr3:uid="{8AD4FBC8-B55A-4074-89B0-929D5AF1CFBF}" uniqueName="3129" name="Column3129" queryTableFieldId="3129"/>
    <tableColumn id="3130" xr3:uid="{FF7A22FB-A9CA-43F5-AB3D-B7A4902A053A}" uniqueName="3130" name="Column3130" queryTableFieldId="3130"/>
    <tableColumn id="3131" xr3:uid="{27750136-8A88-4348-9AF1-D6C5F2F9F816}" uniqueName="3131" name="Column3131" queryTableFieldId="3131"/>
    <tableColumn id="3132" xr3:uid="{92E7319E-CD87-4152-B032-ACCCA45A1272}" uniqueName="3132" name="Column3132" queryTableFieldId="3132"/>
    <tableColumn id="3133" xr3:uid="{0D5BE5E3-0DD1-4F66-BCFE-C08BB70B1E0B}" uniqueName="3133" name="Column3133" queryTableFieldId="3133"/>
    <tableColumn id="3134" xr3:uid="{3D3D6627-FE72-4114-8357-5DB4E1B6BB38}" uniqueName="3134" name="Column3134" queryTableFieldId="3134"/>
    <tableColumn id="3135" xr3:uid="{1CA56EF0-E762-4D08-BB77-EAE61ED393C8}" uniqueName="3135" name="Column3135" queryTableFieldId="3135"/>
    <tableColumn id="3136" xr3:uid="{2062B21E-5D88-44D3-800F-E4DA28D2CB26}" uniqueName="3136" name="Column3136" queryTableFieldId="3136"/>
    <tableColumn id="3137" xr3:uid="{39D8993C-6BB1-47D5-BD41-63FB757F6200}" uniqueName="3137" name="Column3137" queryTableFieldId="3137"/>
    <tableColumn id="3138" xr3:uid="{47A1F473-6F13-4FF8-A70D-D0535519C206}" uniqueName="3138" name="Column3138" queryTableFieldId="3138"/>
    <tableColumn id="3139" xr3:uid="{FAF57DAD-3854-4358-A15E-9DEF8D0428ED}" uniqueName="3139" name="Column3139" queryTableFieldId="3139"/>
    <tableColumn id="3140" xr3:uid="{05BB961C-5673-44BB-AB7E-FEC708E9CCFB}" uniqueName="3140" name="Column3140" queryTableFieldId="3140"/>
    <tableColumn id="3141" xr3:uid="{6713620A-288A-456B-A008-CCA5C64CC82F}" uniqueName="3141" name="Column3141" queryTableFieldId="3141"/>
    <tableColumn id="3142" xr3:uid="{59943987-59CD-4FBE-8102-870B71B8593D}" uniqueName="3142" name="Column3142" queryTableFieldId="3142"/>
    <tableColumn id="3143" xr3:uid="{E2301D00-2076-45DB-8A0A-6C62E8161AA0}" uniqueName="3143" name="Column3143" queryTableFieldId="3143"/>
    <tableColumn id="3144" xr3:uid="{B39CF1F1-61A7-4133-9B6E-3600EFEB7D08}" uniqueName="3144" name="Column3144" queryTableFieldId="3144"/>
    <tableColumn id="3145" xr3:uid="{5C23DF10-8CFF-4FF4-9D7C-6BE0B6F5A4AB}" uniqueName="3145" name="Column3145" queryTableFieldId="3145"/>
    <tableColumn id="3146" xr3:uid="{D9D4B1BC-3731-416C-9DC8-69890EA69AC4}" uniqueName="3146" name="Column3146" queryTableFieldId="3146"/>
    <tableColumn id="3147" xr3:uid="{6806F7DD-D6E5-448F-8E37-A429BD82B4A5}" uniqueName="3147" name="Column3147" queryTableFieldId="3147"/>
    <tableColumn id="3148" xr3:uid="{FD6B83FE-05DE-4D14-BCC9-3F23FBFBA7BA}" uniqueName="3148" name="Column3148" queryTableFieldId="3148"/>
    <tableColumn id="3149" xr3:uid="{E48F3D96-7064-425F-80F2-4D01EFA8F5AD}" uniqueName="3149" name="Column3149" queryTableFieldId="3149"/>
    <tableColumn id="3150" xr3:uid="{8A8063FB-75B9-4E90-A97E-D0406DFBFD2D}" uniqueName="3150" name="Column3150" queryTableFieldId="3150"/>
    <tableColumn id="3151" xr3:uid="{B3E33E31-78CF-418E-A73C-A9F32F58E7BC}" uniqueName="3151" name="Column3151" queryTableFieldId="3151"/>
    <tableColumn id="3152" xr3:uid="{BA020B87-07A2-4361-BE9E-05C08E11922A}" uniqueName="3152" name="Column3152" queryTableFieldId="3152"/>
    <tableColumn id="3153" xr3:uid="{78C303CC-FB6E-4476-9270-4470CBAC9C3B}" uniqueName="3153" name="Column3153" queryTableFieldId="3153"/>
    <tableColumn id="3154" xr3:uid="{A5BD1D61-5999-46AE-9E57-ACB07D00B63E}" uniqueName="3154" name="Column3154" queryTableFieldId="3154"/>
    <tableColumn id="3155" xr3:uid="{BFDB436F-BF70-4C49-902D-3344A546B3D9}" uniqueName="3155" name="Column3155" queryTableFieldId="3155"/>
    <tableColumn id="3156" xr3:uid="{A4299623-9C96-416F-8B90-9DEF20E6DA68}" uniqueName="3156" name="Column3156" queryTableFieldId="3156"/>
    <tableColumn id="3157" xr3:uid="{8935B809-AF10-4F3B-9388-C73592FEE1DD}" uniqueName="3157" name="Column3157" queryTableFieldId="3157"/>
    <tableColumn id="3158" xr3:uid="{EA900B66-A5B3-4827-A15B-33BE4EEE69CB}" uniqueName="3158" name="Column3158" queryTableFieldId="3158"/>
    <tableColumn id="3159" xr3:uid="{B53451F6-5489-4AD5-9550-295789388942}" uniqueName="3159" name="Column3159" queryTableFieldId="3159"/>
    <tableColumn id="3160" xr3:uid="{A5A8D9B2-EC54-4C61-AA11-337DE50BBB62}" uniqueName="3160" name="Column3160" queryTableFieldId="3160"/>
    <tableColumn id="3161" xr3:uid="{2220801E-82C2-46D6-B9D9-07EEE826C1F5}" uniqueName="3161" name="Column3161" queryTableFieldId="3161"/>
    <tableColumn id="3162" xr3:uid="{B8C99A44-0731-48D7-B5B2-EA044E6F0529}" uniqueName="3162" name="Column3162" queryTableFieldId="3162"/>
    <tableColumn id="3163" xr3:uid="{8AECDFD5-92F2-4FF4-956F-A876F62A5DB2}" uniqueName="3163" name="Column3163" queryTableFieldId="3163"/>
    <tableColumn id="3164" xr3:uid="{7B6DF334-F501-45AF-AC1F-DC5E5A785B47}" uniqueName="3164" name="Column3164" queryTableFieldId="3164"/>
    <tableColumn id="3165" xr3:uid="{2687D8A3-0921-40D1-A366-DE1623303785}" uniqueName="3165" name="Column3165" queryTableFieldId="3165"/>
    <tableColumn id="3166" xr3:uid="{BEF1785C-54B4-40C2-A35E-54AEC2042001}" uniqueName="3166" name="Column3166" queryTableFieldId="3166"/>
    <tableColumn id="3167" xr3:uid="{2C87984A-4906-45E7-8D98-5F97950B54FB}" uniqueName="3167" name="Column3167" queryTableFieldId="3167"/>
    <tableColumn id="3168" xr3:uid="{D211121A-F4E3-4A57-AB0C-826F052E7470}" uniqueName="3168" name="Column3168" queryTableFieldId="3168"/>
    <tableColumn id="3169" xr3:uid="{C20F351E-986A-4CAA-830E-D8292CB9B8EA}" uniqueName="3169" name="Column3169" queryTableFieldId="3169"/>
    <tableColumn id="3170" xr3:uid="{A06EC8E3-FD65-45A3-89D9-E50A6EF0B28D}" uniqueName="3170" name="Column3170" queryTableFieldId="3170"/>
    <tableColumn id="3171" xr3:uid="{150D22B8-125F-401C-98F0-14FAC218C764}" uniqueName="3171" name="Column3171" queryTableFieldId="3171"/>
    <tableColumn id="3172" xr3:uid="{050A22C2-3E5C-484D-AF24-9AF0611ACC93}" uniqueName="3172" name="Column3172" queryTableFieldId="3172"/>
    <tableColumn id="3173" xr3:uid="{8AB84DA6-5E2B-489E-AF3A-3B5542E0C604}" uniqueName="3173" name="Column3173" queryTableFieldId="3173"/>
    <tableColumn id="3174" xr3:uid="{A87ECBAC-D9ED-4DE5-96DD-04587B445C9F}" uniqueName="3174" name="Column3174" queryTableFieldId="3174"/>
    <tableColumn id="3175" xr3:uid="{73A1C80C-7041-4ABC-9BFB-290A332E231E}" uniqueName="3175" name="Column3175" queryTableFieldId="3175"/>
    <tableColumn id="3176" xr3:uid="{1069C709-2799-4D5E-9439-0405877F9E05}" uniqueName="3176" name="Column3176" queryTableFieldId="3176"/>
    <tableColumn id="3177" xr3:uid="{53DD86A0-D77F-4CD7-9A4C-F756F8C40BC5}" uniqueName="3177" name="Column3177" queryTableFieldId="3177"/>
    <tableColumn id="3178" xr3:uid="{EA03D2D7-2482-4A84-9DEC-11B60A219CB7}" uniqueName="3178" name="Column3178" queryTableFieldId="3178"/>
    <tableColumn id="3179" xr3:uid="{989FFC39-B376-4069-933E-0C9CCA56C7B0}" uniqueName="3179" name="Column3179" queryTableFieldId="3179"/>
    <tableColumn id="3180" xr3:uid="{ED95FB74-94F3-4CA7-9B14-BB0C658F3ABF}" uniqueName="3180" name="Column3180" queryTableFieldId="3180"/>
    <tableColumn id="3181" xr3:uid="{AEA72E55-F435-4C06-A821-356F58D4623A}" uniqueName="3181" name="Column3181" queryTableFieldId="3181"/>
    <tableColumn id="3182" xr3:uid="{1D12840B-1A6E-406F-95F9-20C260EAAC2A}" uniqueName="3182" name="Column3182" queryTableFieldId="3182"/>
    <tableColumn id="3183" xr3:uid="{DE674202-26AA-43C5-BFEE-38BEC5621DE0}" uniqueName="3183" name="Column3183" queryTableFieldId="3183"/>
    <tableColumn id="3184" xr3:uid="{90F72EFC-1056-4C2C-A231-732D6A3E80DC}" uniqueName="3184" name="Column3184" queryTableFieldId="3184"/>
    <tableColumn id="3185" xr3:uid="{C2AB4008-9D1E-4DBD-AA3A-6EF0ECAC434D}" uniqueName="3185" name="Column3185" queryTableFieldId="3185"/>
    <tableColumn id="3186" xr3:uid="{3F5EB0F5-0B8F-4B7F-AD8B-1CE7F3D03E0A}" uniqueName="3186" name="Column3186" queryTableFieldId="3186"/>
    <tableColumn id="3187" xr3:uid="{9FD390C9-D764-4433-9BD1-9387E88E39FF}" uniqueName="3187" name="Column3187" queryTableFieldId="3187"/>
    <tableColumn id="3188" xr3:uid="{88A8EEEA-91B3-4A98-B2F5-29A39A8D157A}" uniqueName="3188" name="Column3188" queryTableFieldId="3188"/>
    <tableColumn id="3189" xr3:uid="{21C9A2A3-94FA-47DF-9F27-B6D7AB85BAD1}" uniqueName="3189" name="Column3189" queryTableFieldId="3189"/>
    <tableColumn id="3190" xr3:uid="{61CF395F-6C9F-45C8-9A64-F12ECAF6AE45}" uniqueName="3190" name="Column3190" queryTableFieldId="3190"/>
    <tableColumn id="3191" xr3:uid="{7D2A3098-691A-4098-AF90-BF23F3735EA5}" uniqueName="3191" name="Column3191" queryTableFieldId="3191"/>
    <tableColumn id="3192" xr3:uid="{A5755B1F-A3DC-4698-9D04-EA90884E66C6}" uniqueName="3192" name="Column3192" queryTableFieldId="3192"/>
    <tableColumn id="3193" xr3:uid="{85635107-3DE9-44AB-9087-211CA0B55D04}" uniqueName="3193" name="Column3193" queryTableFieldId="3193"/>
    <tableColumn id="3194" xr3:uid="{B29391FD-42AB-499F-A135-D5E44C500292}" uniqueName="3194" name="Column3194" queryTableFieldId="3194"/>
    <tableColumn id="3195" xr3:uid="{59DAD0AA-71CC-4994-87C9-233B4F27CAD5}" uniqueName="3195" name="Column3195" queryTableFieldId="3195"/>
    <tableColumn id="3196" xr3:uid="{944DE443-CFC9-47DD-B261-67307157A92C}" uniqueName="3196" name="Column3196" queryTableFieldId="3196"/>
    <tableColumn id="3197" xr3:uid="{C025669B-A532-4DA4-AE22-08B0D01F1AA9}" uniqueName="3197" name="Column3197" queryTableFieldId="3197"/>
    <tableColumn id="3198" xr3:uid="{53F036D2-A917-4D6A-A0CD-1824A7E6BC41}" uniqueName="3198" name="Column3198" queryTableFieldId="3198"/>
    <tableColumn id="3199" xr3:uid="{6B859AF4-AB49-4A66-B267-590D57A32FE2}" uniqueName="3199" name="Column3199" queryTableFieldId="3199"/>
    <tableColumn id="3200" xr3:uid="{F8A40306-648E-49AB-A867-223F5E592A85}" uniqueName="3200" name="Column3200" queryTableFieldId="3200"/>
    <tableColumn id="3201" xr3:uid="{92539D75-4A8C-4290-A09A-043AB3E0863E}" uniqueName="3201" name="Column3201" queryTableFieldId="3201"/>
    <tableColumn id="3202" xr3:uid="{60C88C90-79B6-4EAD-8075-0D18381189F3}" uniqueName="3202" name="Column3202" queryTableFieldId="3202"/>
    <tableColumn id="3203" xr3:uid="{7AEBA364-EE8E-4084-9F8F-F570E122D957}" uniqueName="3203" name="Column3203" queryTableFieldId="3203"/>
    <tableColumn id="3204" xr3:uid="{AA6CDFE5-4F57-4821-BA38-94AA36668F9D}" uniqueName="3204" name="Column3204" queryTableFieldId="3204"/>
    <tableColumn id="3205" xr3:uid="{EE6F1516-5508-48CB-887A-B4388158EDA9}" uniqueName="3205" name="Column3205" queryTableFieldId="3205"/>
    <tableColumn id="3206" xr3:uid="{676D9C55-C095-4E7B-A020-FB678C77F5C0}" uniqueName="3206" name="Column3206" queryTableFieldId="3206"/>
    <tableColumn id="3207" xr3:uid="{E1BB21EF-5E26-46DB-AE49-A2995B895CAF}" uniqueName="3207" name="Column3207" queryTableFieldId="3207"/>
    <tableColumn id="3208" xr3:uid="{1F113EE1-94C7-4DB8-8F3C-A58AA9E3D5B2}" uniqueName="3208" name="Column3208" queryTableFieldId="3208"/>
    <tableColumn id="3209" xr3:uid="{7B74BFFE-D76D-435F-8BC7-EF8F2B403882}" uniqueName="3209" name="Column3209" queryTableFieldId="3209"/>
    <tableColumn id="3210" xr3:uid="{E5C73757-1932-4E29-B095-E6EBD8B31514}" uniqueName="3210" name="Column3210" queryTableFieldId="3210"/>
    <tableColumn id="3211" xr3:uid="{856CB30E-81B8-4EFD-968E-48AA6959C7B6}" uniqueName="3211" name="Column3211" queryTableFieldId="3211"/>
    <tableColumn id="3212" xr3:uid="{32D3EADA-FDEE-4DAD-ACC6-31EFFA2AE4D6}" uniqueName="3212" name="Column3212" queryTableFieldId="3212"/>
    <tableColumn id="3213" xr3:uid="{A8EC3BDB-A8FC-4E61-9688-BFCA1C5D6342}" uniqueName="3213" name="Column3213" queryTableFieldId="3213"/>
    <tableColumn id="3214" xr3:uid="{AAC3F458-F807-4EA5-8F29-F00C6BF31189}" uniqueName="3214" name="Column3214" queryTableFieldId="3214"/>
    <tableColumn id="3215" xr3:uid="{02578443-CCC7-4817-A1FA-B4F57E216108}" uniqueName="3215" name="Column3215" queryTableFieldId="3215"/>
    <tableColumn id="3216" xr3:uid="{0AF51045-C22A-44DB-9C21-803FAFB8D846}" uniqueName="3216" name="Column3216" queryTableFieldId="3216"/>
    <tableColumn id="3217" xr3:uid="{3FACD7AF-FDE4-4B6C-935F-9B2099307995}" uniqueName="3217" name="Column3217" queryTableFieldId="3217"/>
    <tableColumn id="3218" xr3:uid="{A48CF445-6937-45F2-90F3-88E9775F8A70}" uniqueName="3218" name="Column3218" queryTableFieldId="3218"/>
    <tableColumn id="3219" xr3:uid="{394A6582-E676-47FF-A9F7-6099BDB091FE}" uniqueName="3219" name="Column3219" queryTableFieldId="3219"/>
    <tableColumn id="3220" xr3:uid="{390FAE07-C301-4CE9-AE1B-00DB175490A2}" uniqueName="3220" name="Column3220" queryTableFieldId="3220"/>
    <tableColumn id="3221" xr3:uid="{22519E22-B0D2-4EE6-B49A-7275CE5037EA}" uniqueName="3221" name="Column3221" queryTableFieldId="3221"/>
    <tableColumn id="3222" xr3:uid="{50E1CA07-64BC-4509-AD8D-E415A33CC871}" uniqueName="3222" name="Column3222" queryTableFieldId="3222"/>
    <tableColumn id="3223" xr3:uid="{BBA25B8E-F243-416C-98CE-744FBE950362}" uniqueName="3223" name="Column3223" queryTableFieldId="3223"/>
    <tableColumn id="3224" xr3:uid="{AF780C9A-D00E-4DA2-884F-0C03AF5338D0}" uniqueName="3224" name="Column3224" queryTableFieldId="3224"/>
    <tableColumn id="3225" xr3:uid="{7E7D7B4D-71BB-4248-ACFE-2AF3635F26A3}" uniqueName="3225" name="Column3225" queryTableFieldId="3225"/>
    <tableColumn id="3226" xr3:uid="{EE88A316-037A-4270-A999-C55A19BEF11A}" uniqueName="3226" name="Column3226" queryTableFieldId="3226"/>
    <tableColumn id="3227" xr3:uid="{36E134C6-8682-465F-BD53-6FE104565A8D}" uniqueName="3227" name="Column3227" queryTableFieldId="3227"/>
    <tableColumn id="3228" xr3:uid="{51924462-ECB2-4008-A281-324973D2ED75}" uniqueName="3228" name="Column3228" queryTableFieldId="3228"/>
    <tableColumn id="3229" xr3:uid="{77C64EF6-B0DF-416F-822E-4AD22CAAF315}" uniqueName="3229" name="Column3229" queryTableFieldId="3229"/>
    <tableColumn id="3230" xr3:uid="{6235FEA0-8AE1-43D6-B3B5-19C40413CB2B}" uniqueName="3230" name="Column3230" queryTableFieldId="3230"/>
    <tableColumn id="3231" xr3:uid="{0C7C0E3D-EEE1-48CB-ADE6-3F85FE67C7BC}" uniqueName="3231" name="Column3231" queryTableFieldId="3231"/>
    <tableColumn id="3232" xr3:uid="{388447AE-CF71-4355-BCC9-7EA385420330}" uniqueName="3232" name="Column3232" queryTableFieldId="3232"/>
    <tableColumn id="3233" xr3:uid="{9389EE4A-F05C-4C47-94CB-778D9C01299A}" uniqueName="3233" name="Column3233" queryTableFieldId="3233"/>
    <tableColumn id="3234" xr3:uid="{19721F7B-CD11-4FA3-BE8D-6A60E25A085C}" uniqueName="3234" name="Column3234" queryTableFieldId="3234"/>
    <tableColumn id="3235" xr3:uid="{B2C7B1E6-411B-4706-80DD-3DDB7B43A1C1}" uniqueName="3235" name="Column3235" queryTableFieldId="3235"/>
    <tableColumn id="3236" xr3:uid="{C720C578-72EE-41B3-B6DA-8F0D0F0CEBB9}" uniqueName="3236" name="Column3236" queryTableFieldId="3236"/>
    <tableColumn id="3237" xr3:uid="{73C1AD95-908A-448C-BC53-C6F4AD6AEF6F}" uniqueName="3237" name="Column3237" queryTableFieldId="3237"/>
    <tableColumn id="3238" xr3:uid="{90ACC5BB-B609-4E4A-AED5-14C2853B2C24}" uniqueName="3238" name="Column3238" queryTableFieldId="3238"/>
    <tableColumn id="3239" xr3:uid="{A45E75E7-DB5A-4272-B00E-3E3B8AD12C25}" uniqueName="3239" name="Column3239" queryTableFieldId="3239"/>
    <tableColumn id="3240" xr3:uid="{6BC99739-426B-41DE-ACA4-557299429199}" uniqueName="3240" name="Column3240" queryTableFieldId="3240"/>
    <tableColumn id="3241" xr3:uid="{9B545540-2FAF-4ABA-9550-4590254608CA}" uniqueName="3241" name="Column3241" queryTableFieldId="3241"/>
    <tableColumn id="3242" xr3:uid="{90E02583-3AC0-4C03-A0CF-BAA3762017EB}" uniqueName="3242" name="Column3242" queryTableFieldId="3242"/>
    <tableColumn id="3243" xr3:uid="{57236890-331A-465F-939D-A5434629B1E2}" uniqueName="3243" name="Column3243" queryTableFieldId="3243"/>
    <tableColumn id="3244" xr3:uid="{FAC3877B-801D-41E0-8E4D-3E24BF53C973}" uniqueName="3244" name="Column3244" queryTableFieldId="3244"/>
    <tableColumn id="3245" xr3:uid="{FD20BCA4-53F1-4C63-AC58-65138A005467}" uniqueName="3245" name="Column3245" queryTableFieldId="3245"/>
    <tableColumn id="3246" xr3:uid="{03338476-96F0-48F3-B6FF-95103B64D22F}" uniqueName="3246" name="Column3246" queryTableFieldId="3246"/>
    <tableColumn id="3247" xr3:uid="{6D8E8ACC-F5D8-49C7-B751-4F65804961EC}" uniqueName="3247" name="Column3247" queryTableFieldId="3247"/>
    <tableColumn id="3248" xr3:uid="{952B934E-8550-4723-A478-231107813055}" uniqueName="3248" name="Column3248" queryTableFieldId="3248"/>
    <tableColumn id="3249" xr3:uid="{A54738C4-484F-44CF-BA0F-DEF16B9DEB69}" uniqueName="3249" name="Column3249" queryTableFieldId="3249"/>
    <tableColumn id="3250" xr3:uid="{A58EB55D-05AE-4614-968D-4057C9908FD3}" uniqueName="3250" name="Column3250" queryTableFieldId="3250"/>
    <tableColumn id="3251" xr3:uid="{CE7CF2A7-D9C9-49B8-80F9-52841397D8E4}" uniqueName="3251" name="Column3251" queryTableFieldId="3251"/>
    <tableColumn id="3252" xr3:uid="{D702BBF2-BE25-4592-8685-670E12CA583A}" uniqueName="3252" name="Column3252" queryTableFieldId="3252"/>
    <tableColumn id="3253" xr3:uid="{FC702FEB-F525-4A5C-9267-48E24003DCC8}" uniqueName="3253" name="Column3253" queryTableFieldId="3253"/>
    <tableColumn id="3254" xr3:uid="{EDD2EACC-F5E4-4EC9-BFD2-E610FF8AF40D}" uniqueName="3254" name="Column3254" queryTableFieldId="3254"/>
    <tableColumn id="3255" xr3:uid="{21B24BEC-0AD2-4159-A435-C120EE464B3D}" uniqueName="3255" name="Column3255" queryTableFieldId="3255"/>
    <tableColumn id="3256" xr3:uid="{6697D183-6577-4271-A95B-ADAB46B5BA92}" uniqueName="3256" name="Column3256" queryTableFieldId="3256"/>
    <tableColumn id="3257" xr3:uid="{CCB61DBC-EFDA-48B5-9579-0C760CEC4372}" uniqueName="3257" name="Column3257" queryTableFieldId="3257"/>
    <tableColumn id="3258" xr3:uid="{2074F2E7-1BB5-4B90-8F46-2CEF428F3D2D}" uniqueName="3258" name="Column3258" queryTableFieldId="3258"/>
    <tableColumn id="3259" xr3:uid="{E51BFC12-853F-4AE3-A3C1-41D1DD3DFAAD}" uniqueName="3259" name="Column3259" queryTableFieldId="3259"/>
    <tableColumn id="3260" xr3:uid="{91DC1421-1064-4E6A-B76D-A6B1A0FBBF17}" uniqueName="3260" name="Column3260" queryTableFieldId="3260"/>
    <tableColumn id="3261" xr3:uid="{E36F451B-26BD-4CEF-AEF8-DC5F3BA24572}" uniqueName="3261" name="Column3261" queryTableFieldId="3261"/>
    <tableColumn id="3262" xr3:uid="{BB435ACF-7EB0-442D-AAF1-597E628F10BA}" uniqueName="3262" name="Column3262" queryTableFieldId="3262"/>
    <tableColumn id="3263" xr3:uid="{DCC42E30-73A5-4ECF-BC23-DAFC002428CC}" uniqueName="3263" name="Column3263" queryTableFieldId="3263"/>
    <tableColumn id="3264" xr3:uid="{A54D8225-BACC-4FD4-ADF1-F599A7CEFC0A}" uniqueName="3264" name="Column3264" queryTableFieldId="3264"/>
    <tableColumn id="3265" xr3:uid="{77EECFF4-12D0-417F-92E0-0C24F7DCA64E}" uniqueName="3265" name="Column3265" queryTableFieldId="3265"/>
    <tableColumn id="3266" xr3:uid="{078617C1-771E-4F6C-9EC3-934406D69A2D}" uniqueName="3266" name="Column3266" queryTableFieldId="3266"/>
    <tableColumn id="3267" xr3:uid="{AE38B974-23B5-4077-9E62-BBEB1A2B0321}" uniqueName="3267" name="Column3267" queryTableFieldId="3267"/>
    <tableColumn id="3268" xr3:uid="{A6F28B17-D7F1-41A9-BF8C-D93B13C88C63}" uniqueName="3268" name="Column3268" queryTableFieldId="3268"/>
    <tableColumn id="3269" xr3:uid="{518E88FA-B81C-472C-BA21-2D755EDA8949}" uniqueName="3269" name="Column3269" queryTableFieldId="3269"/>
    <tableColumn id="3270" xr3:uid="{03D2D785-B3E2-49DC-8EE4-74392424653B}" uniqueName="3270" name="Column3270" queryTableFieldId="3270"/>
    <tableColumn id="3271" xr3:uid="{AB60EE08-969C-4126-A547-31972713D005}" uniqueName="3271" name="Column3271" queryTableFieldId="3271"/>
    <tableColumn id="3272" xr3:uid="{EA9A0538-8696-4DF9-AB37-35D7AF9307A7}" uniqueName="3272" name="Column3272" queryTableFieldId="3272"/>
    <tableColumn id="3273" xr3:uid="{2E330908-F75C-4053-9852-68AA0B322543}" uniqueName="3273" name="Column3273" queryTableFieldId="3273"/>
    <tableColumn id="3274" xr3:uid="{5C15680C-C736-4250-9DA4-EEB928035187}" uniqueName="3274" name="Column3274" queryTableFieldId="3274"/>
    <tableColumn id="3275" xr3:uid="{A63709C0-71FB-49F9-AFFF-250D690560FA}" uniqueName="3275" name="Column3275" queryTableFieldId="3275"/>
    <tableColumn id="3276" xr3:uid="{462D779C-D515-476D-AFF8-81185861793A}" uniqueName="3276" name="Column3276" queryTableFieldId="3276"/>
    <tableColumn id="3277" xr3:uid="{A40BA553-5003-466A-8F86-07507A7ACE6C}" uniqueName="3277" name="Column3277" queryTableFieldId="3277"/>
    <tableColumn id="3278" xr3:uid="{6DC2AB48-6664-4860-8C43-B67C715DB7E0}" uniqueName="3278" name="Column3278" queryTableFieldId="3278"/>
    <tableColumn id="3279" xr3:uid="{647D6D78-825C-4771-B24E-A8FA7B89BD01}" uniqueName="3279" name="Column3279" queryTableFieldId="3279"/>
    <tableColumn id="3280" xr3:uid="{7F84E8AF-3DF5-49B3-A14F-BA375B570146}" uniqueName="3280" name="Column3280" queryTableFieldId="3280"/>
    <tableColumn id="3281" xr3:uid="{631D18AD-8027-4EB5-B6F1-00E0C4A0787E}" uniqueName="3281" name="Column3281" queryTableFieldId="3281"/>
    <tableColumn id="3282" xr3:uid="{EC604E9D-705B-46DD-AB0A-FF7D7D47944D}" uniqueName="3282" name="Column3282" queryTableFieldId="3282"/>
    <tableColumn id="3283" xr3:uid="{FCACB716-C481-44E5-AA13-55454E6D9297}" uniqueName="3283" name="Column3283" queryTableFieldId="3283"/>
    <tableColumn id="3284" xr3:uid="{08A2882A-7B15-4022-8FB7-B8D1D63BB25E}" uniqueName="3284" name="Column3284" queryTableFieldId="3284"/>
    <tableColumn id="3285" xr3:uid="{33036AD0-D8F0-429D-AF83-E5310A5B67AC}" uniqueName="3285" name="Column3285" queryTableFieldId="3285"/>
    <tableColumn id="3286" xr3:uid="{629CE195-4793-4CCA-B43C-1D407B6D171C}" uniqueName="3286" name="Column3286" queryTableFieldId="3286"/>
    <tableColumn id="3287" xr3:uid="{4BACAE2A-22C9-4ED2-AC59-AED84D28A3D4}" uniqueName="3287" name="Column3287" queryTableFieldId="3287"/>
    <tableColumn id="3288" xr3:uid="{1A05ADE6-6737-421A-A2DD-012D0F5A8212}" uniqueName="3288" name="Column3288" queryTableFieldId="3288"/>
    <tableColumn id="3289" xr3:uid="{17B276B3-CAE2-4C1E-8ACC-27D575E272DE}" uniqueName="3289" name="Column3289" queryTableFieldId="3289"/>
    <tableColumn id="3290" xr3:uid="{764D8E4D-3C3F-40A6-A31D-B12032B60A10}" uniqueName="3290" name="Column3290" queryTableFieldId="3290"/>
    <tableColumn id="3291" xr3:uid="{423BB181-F8B3-42FF-98DE-249CAE792A1A}" uniqueName="3291" name="Column3291" queryTableFieldId="3291"/>
    <tableColumn id="3292" xr3:uid="{D663B7EF-2606-40AB-A554-5C42FCFB024A}" uniqueName="3292" name="Column3292" queryTableFieldId="3292"/>
    <tableColumn id="3293" xr3:uid="{A522B1FD-F72C-43F1-9738-6A2674D47738}" uniqueName="3293" name="Column3293" queryTableFieldId="3293"/>
    <tableColumn id="3294" xr3:uid="{6422F15C-CAB3-4313-8F0B-055DDD9324A3}" uniqueName="3294" name="Column3294" queryTableFieldId="3294"/>
    <tableColumn id="3295" xr3:uid="{77210B37-0B70-4371-B7C6-F76ACE82FA3C}" uniqueName="3295" name="Column3295" queryTableFieldId="3295"/>
    <tableColumn id="3296" xr3:uid="{8B860CEC-301E-43D8-9ED7-4349D87F1B34}" uniqueName="3296" name="Column3296" queryTableFieldId="3296"/>
    <tableColumn id="3297" xr3:uid="{230DE705-A768-4162-90E0-4BEABAAA0228}" uniqueName="3297" name="Column3297" queryTableFieldId="3297"/>
    <tableColumn id="3298" xr3:uid="{288303D6-9C8C-41A6-806A-60CCA40A5B03}" uniqueName="3298" name="Column3298" queryTableFieldId="3298"/>
    <tableColumn id="3299" xr3:uid="{0D492679-D4CD-4BEB-B511-D297536C2C61}" uniqueName="3299" name="Column3299" queryTableFieldId="3299"/>
    <tableColumn id="3300" xr3:uid="{D44F85CF-74C5-4F4C-AADA-5C0746227FA7}" uniqueName="3300" name="Column3300" queryTableFieldId="3300"/>
    <tableColumn id="3301" xr3:uid="{EBDC63E7-E046-40CE-BCCC-ACB279C69E23}" uniqueName="3301" name="Column3301" queryTableFieldId="3301"/>
    <tableColumn id="3302" xr3:uid="{DE860EA0-2520-4001-8204-C77425773A5D}" uniqueName="3302" name="Column3302" queryTableFieldId="3302"/>
    <tableColumn id="3303" xr3:uid="{79184FCA-0FD0-4CC6-A5ED-FB2CFD2A37F5}" uniqueName="3303" name="Column3303" queryTableFieldId="3303"/>
    <tableColumn id="3304" xr3:uid="{7D0E32CD-71C6-425F-AC19-045E663D8677}" uniqueName="3304" name="Column3304" queryTableFieldId="3304"/>
    <tableColumn id="3305" xr3:uid="{00C423E8-8507-4138-A67F-8C6E0D79FEC0}" uniqueName="3305" name="Column3305" queryTableFieldId="3305"/>
    <tableColumn id="3306" xr3:uid="{895A379E-89A0-4477-AD5E-F69B96CD3006}" uniqueName="3306" name="Column3306" queryTableFieldId="3306"/>
    <tableColumn id="3307" xr3:uid="{18C47712-814C-4029-8D3D-706CD544D939}" uniqueName="3307" name="Column3307" queryTableFieldId="3307"/>
    <tableColumn id="3308" xr3:uid="{A26D15E8-23F0-4D2E-B608-D1258BFFBEAB}" uniqueName="3308" name="Column3308" queryTableFieldId="3308"/>
    <tableColumn id="3309" xr3:uid="{15C6CA19-AAD1-4232-9DDE-6EDAB16F48D3}" uniqueName="3309" name="Column3309" queryTableFieldId="3309"/>
    <tableColumn id="3310" xr3:uid="{E3337FB7-7518-428F-95F2-EC968084316C}" uniqueName="3310" name="Column3310" queryTableFieldId="3310"/>
    <tableColumn id="3311" xr3:uid="{0CBF3C42-29A0-4FA4-A1D8-D748185BCDCF}" uniqueName="3311" name="Column3311" queryTableFieldId="3311"/>
    <tableColumn id="3312" xr3:uid="{AE7E6A7D-1ACC-4FAC-8675-56B872E2597B}" uniqueName="3312" name="Column3312" queryTableFieldId="3312"/>
    <tableColumn id="3313" xr3:uid="{3FF13A70-C59C-4EB3-A627-AF39A0EE581C}" uniqueName="3313" name="Column3313" queryTableFieldId="3313"/>
    <tableColumn id="3314" xr3:uid="{B59A3DF6-2D73-43D8-9DEC-3DED366BD909}" uniqueName="3314" name="Column3314" queryTableFieldId="3314"/>
    <tableColumn id="3315" xr3:uid="{B0AEB302-DD63-4142-B804-31D15DC2E6F4}" uniqueName="3315" name="Column3315" queryTableFieldId="3315"/>
    <tableColumn id="3316" xr3:uid="{460FA66E-1528-4703-8B87-712DFEFE2A7D}" uniqueName="3316" name="Column3316" queryTableFieldId="3316"/>
    <tableColumn id="3317" xr3:uid="{C38C7732-F178-4931-AE4A-7BD2B603BB92}" uniqueName="3317" name="Column3317" queryTableFieldId="3317"/>
    <tableColumn id="3318" xr3:uid="{A4B5905F-FFBE-4710-AD95-C1FB4F5AA38C}" uniqueName="3318" name="Column3318" queryTableFieldId="3318"/>
    <tableColumn id="3319" xr3:uid="{AF662365-F53A-42F7-8791-26D869422409}" uniqueName="3319" name="Column3319" queryTableFieldId="3319"/>
    <tableColumn id="3320" xr3:uid="{040B027C-B024-4F85-8092-130253E577C9}" uniqueName="3320" name="Column3320" queryTableFieldId="3320"/>
    <tableColumn id="3321" xr3:uid="{BA0B1C98-AD3D-4896-99C0-7CC1940AD6F2}" uniqueName="3321" name="Column3321" queryTableFieldId="3321"/>
    <tableColumn id="3322" xr3:uid="{D19AE3C1-BC0A-4D49-80CA-53FDCD04D62A}" uniqueName="3322" name="Column3322" queryTableFieldId="3322"/>
    <tableColumn id="3323" xr3:uid="{DBC59314-5B96-4001-A03C-E320E72126EB}" uniqueName="3323" name="Column3323" queryTableFieldId="3323"/>
    <tableColumn id="3324" xr3:uid="{D128E221-EEFC-41A7-B140-169ACDA46506}" uniqueName="3324" name="Column3324" queryTableFieldId="3324"/>
    <tableColumn id="3325" xr3:uid="{AB8BAB0D-B8DD-4FBE-AA10-E02459996491}" uniqueName="3325" name="Column3325" queryTableFieldId="3325"/>
    <tableColumn id="3326" xr3:uid="{6273B05B-C813-4ACF-AD5E-3F41042D6276}" uniqueName="3326" name="Column3326" queryTableFieldId="3326"/>
    <tableColumn id="3327" xr3:uid="{847875A6-08BB-443C-8CD6-A71568338746}" uniqueName="3327" name="Column3327" queryTableFieldId="3327"/>
    <tableColumn id="3328" xr3:uid="{A09DB81E-3EBC-459D-AC7E-DF32F7861892}" uniqueName="3328" name="Column3328" queryTableFieldId="3328"/>
    <tableColumn id="3329" xr3:uid="{69F74EBF-6635-4277-B4C2-62D201775317}" uniqueName="3329" name="Column3329" queryTableFieldId="3329"/>
    <tableColumn id="3330" xr3:uid="{55563EBD-846C-446B-B206-EF1E74E4E132}" uniqueName="3330" name="Column3330" queryTableFieldId="3330"/>
    <tableColumn id="3331" xr3:uid="{3E708899-C5C8-43C1-B21D-1883941D5F5F}" uniqueName="3331" name="Column3331" queryTableFieldId="3331"/>
    <tableColumn id="3332" xr3:uid="{18369B4C-106A-4821-9827-69659D596783}" uniqueName="3332" name="Column3332" queryTableFieldId="3332"/>
    <tableColumn id="3333" xr3:uid="{D416DC83-5E5B-46E9-B3D9-14CC063C73D4}" uniqueName="3333" name="Column3333" queryTableFieldId="3333"/>
    <tableColumn id="3334" xr3:uid="{2BDCF72A-55B1-4170-AE0D-276D42C64C3D}" uniqueName="3334" name="Column3334" queryTableFieldId="3334"/>
    <tableColumn id="3335" xr3:uid="{ADC36222-6C1C-4A2F-9436-43F19AF0EAB5}" uniqueName="3335" name="Column3335" queryTableFieldId="3335"/>
    <tableColumn id="3336" xr3:uid="{494100F1-CE68-49D6-86DC-ADFF3AC8AA71}" uniqueName="3336" name="Column3336" queryTableFieldId="3336"/>
    <tableColumn id="3337" xr3:uid="{D821663A-F646-41E3-8239-4833835CAC81}" uniqueName="3337" name="Column3337" queryTableFieldId="3337"/>
    <tableColumn id="3338" xr3:uid="{F9B51D7D-340B-47EF-BD2F-2847F16946AD}" uniqueName="3338" name="Column3338" queryTableFieldId="3338"/>
    <tableColumn id="3339" xr3:uid="{81419531-ADE1-4C8E-922B-66AF1B958455}" uniqueName="3339" name="Column3339" queryTableFieldId="3339"/>
    <tableColumn id="3340" xr3:uid="{B3C0986C-5C84-4BE0-9E51-CD8B3E1A61B2}" uniqueName="3340" name="Column3340" queryTableFieldId="3340"/>
    <tableColumn id="3341" xr3:uid="{B946EE96-0965-4D7C-A6A7-E5CFF672B4AA}" uniqueName="3341" name="Column3341" queryTableFieldId="3341"/>
    <tableColumn id="3342" xr3:uid="{5FFA6EB7-8F8B-4C1F-BE7A-7B1AA52A4131}" uniqueName="3342" name="Column3342" queryTableFieldId="3342"/>
    <tableColumn id="3343" xr3:uid="{069334E0-BD36-44C9-B6AA-141FD9B263CC}" uniqueName="3343" name="Column3343" queryTableFieldId="3343"/>
    <tableColumn id="3344" xr3:uid="{1CB7ACFA-B499-44CA-9E58-B1ABB1DCD931}" uniqueName="3344" name="Column3344" queryTableFieldId="3344"/>
    <tableColumn id="3345" xr3:uid="{7E49EF94-ECE6-483C-ADE0-0991E63F6116}" uniqueName="3345" name="Column3345" queryTableFieldId="3345"/>
    <tableColumn id="3346" xr3:uid="{513956D1-C400-4194-BCC1-A5F3B2D3CCA7}" uniqueName="3346" name="Column3346" queryTableFieldId="3346"/>
    <tableColumn id="3347" xr3:uid="{CCEEAEAE-5E81-47DD-839D-050EBB447B41}" uniqueName="3347" name="Column3347" queryTableFieldId="3347"/>
    <tableColumn id="3348" xr3:uid="{5CB591B9-6E8F-49ED-8AD4-000718BD40EB}" uniqueName="3348" name="Column3348" queryTableFieldId="3348"/>
    <tableColumn id="3349" xr3:uid="{A1933C68-13A9-4CD8-9D51-C1994A1A5517}" uniqueName="3349" name="Column3349" queryTableFieldId="3349"/>
    <tableColumn id="3350" xr3:uid="{A2397D70-3465-4478-8B80-3F35793D8571}" uniqueName="3350" name="Column3350" queryTableFieldId="3350"/>
    <tableColumn id="3351" xr3:uid="{FA15B78C-3EA8-4481-9EC9-319A62B286ED}" uniqueName="3351" name="Column3351" queryTableFieldId="3351"/>
    <tableColumn id="3352" xr3:uid="{BAD5F8A6-A06C-44B6-B069-6D62CD35249B}" uniqueName="3352" name="Column3352" queryTableFieldId="3352"/>
    <tableColumn id="3353" xr3:uid="{A8DACF86-360D-4DC0-9AC2-0DEE164E9CEE}" uniqueName="3353" name="Column3353" queryTableFieldId="3353"/>
    <tableColumn id="3354" xr3:uid="{2D14FA69-2BC4-4B8C-B293-AF1935111E1F}" uniqueName="3354" name="Column3354" queryTableFieldId="3354"/>
    <tableColumn id="3355" xr3:uid="{8105E866-1455-44F5-BF3B-D97770614714}" uniqueName="3355" name="Column3355" queryTableFieldId="3355"/>
    <tableColumn id="3356" xr3:uid="{6CC16536-E0CE-4A52-986E-6E77F802A4A9}" uniqueName="3356" name="Column3356" queryTableFieldId="3356"/>
    <tableColumn id="3357" xr3:uid="{45BAC02C-5119-4731-8316-E67101433739}" uniqueName="3357" name="Column3357" queryTableFieldId="3357"/>
    <tableColumn id="3358" xr3:uid="{4A368498-B5C4-4383-8B8A-53D5F7C71788}" uniqueName="3358" name="Column3358" queryTableFieldId="3358"/>
    <tableColumn id="3359" xr3:uid="{A14B9EEA-1BCD-4224-8C94-42F6B515A34F}" uniqueName="3359" name="Column3359" queryTableFieldId="3359"/>
    <tableColumn id="3360" xr3:uid="{18E3A25E-5816-4743-9548-CAC992AC4316}" uniqueName="3360" name="Column3360" queryTableFieldId="3360"/>
    <tableColumn id="3361" xr3:uid="{CE7455AD-B90B-4373-8214-966ACE09BB2E}" uniqueName="3361" name="Column3361" queryTableFieldId="3361"/>
    <tableColumn id="3362" xr3:uid="{8E660684-B680-4ED7-9D87-0FAAE3FCBE40}" uniqueName="3362" name="Column3362" queryTableFieldId="3362"/>
    <tableColumn id="3363" xr3:uid="{B0C3110A-55CB-48BA-B049-041B2BDF13DD}" uniqueName="3363" name="Column3363" queryTableFieldId="3363"/>
    <tableColumn id="3364" xr3:uid="{5F016E63-FD88-4D6B-89A3-166409EAC947}" uniqueName="3364" name="Column3364" queryTableFieldId="3364"/>
    <tableColumn id="3365" xr3:uid="{18BCE729-1E18-4A0B-9B88-21E39A1E1FBD}" uniqueName="3365" name="Column3365" queryTableFieldId="3365"/>
    <tableColumn id="3366" xr3:uid="{27E8F6F8-F912-4A22-996F-9FF32C717BD2}" uniqueName="3366" name="Column3366" queryTableFieldId="3366"/>
    <tableColumn id="3367" xr3:uid="{7070E06D-69A5-4080-B256-EEF207D2F493}" uniqueName="3367" name="Column3367" queryTableFieldId="3367"/>
    <tableColumn id="3368" xr3:uid="{C816DB49-DB66-4E45-8813-B7774B853D14}" uniqueName="3368" name="Column3368" queryTableFieldId="3368"/>
    <tableColumn id="3369" xr3:uid="{D8C16F0F-22B3-470A-AC14-A1000B7C2677}" uniqueName="3369" name="Column3369" queryTableFieldId="3369"/>
    <tableColumn id="3370" xr3:uid="{ACD8DC35-0B30-4664-AA93-198C68EF9571}" uniqueName="3370" name="Column3370" queryTableFieldId="3370"/>
    <tableColumn id="3371" xr3:uid="{C1D19ABE-1A74-4A5A-BEE4-74EC3589FC49}" uniqueName="3371" name="Column3371" queryTableFieldId="3371"/>
    <tableColumn id="3372" xr3:uid="{095CB19F-3BCF-494C-BB1D-347783A8F141}" uniqueName="3372" name="Column3372" queryTableFieldId="3372"/>
    <tableColumn id="3373" xr3:uid="{D7E83204-335B-4A71-BF0F-FE4CF6263306}" uniqueName="3373" name="Column3373" queryTableFieldId="3373"/>
    <tableColumn id="3374" xr3:uid="{9707140F-E6F9-48BC-B6E7-7F24921FD0ED}" uniqueName="3374" name="Column3374" queryTableFieldId="3374"/>
    <tableColumn id="3375" xr3:uid="{62C04B21-6DBC-469F-A637-3EBF7980C0D6}" uniqueName="3375" name="Column3375" queryTableFieldId="3375"/>
    <tableColumn id="3376" xr3:uid="{063C3D82-A8E9-4B46-BDE0-00FB66E5D683}" uniqueName="3376" name="Column3376" queryTableFieldId="3376"/>
    <tableColumn id="3377" xr3:uid="{94C5D77F-3B76-452D-BAB8-7E9755A04D90}" uniqueName="3377" name="Column3377" queryTableFieldId="3377"/>
    <tableColumn id="3378" xr3:uid="{2CB581A5-96FE-4809-A857-0441743682D5}" uniqueName="3378" name="Column3378" queryTableFieldId="3378"/>
    <tableColumn id="3379" xr3:uid="{C37D8C5E-67C4-43B6-8C98-95B8A7CA5721}" uniqueName="3379" name="Column3379" queryTableFieldId="3379"/>
    <tableColumn id="3380" xr3:uid="{669255A2-BF59-4693-8B3B-41680D56A2BA}" uniqueName="3380" name="Column3380" queryTableFieldId="3380"/>
    <tableColumn id="3381" xr3:uid="{7197BBB9-5A6A-4CD7-9B5C-6596D0BB05A6}" uniqueName="3381" name="Column3381" queryTableFieldId="3381"/>
    <tableColumn id="3382" xr3:uid="{7F42D7A8-B1AC-4A9C-B2BB-746775BC3349}" uniqueName="3382" name="Column3382" queryTableFieldId="3382"/>
    <tableColumn id="3383" xr3:uid="{C2512277-1EB9-4EC8-9012-A4F0A7A4C711}" uniqueName="3383" name="Column3383" queryTableFieldId="3383"/>
    <tableColumn id="3384" xr3:uid="{C9BF0806-ACC7-43B7-B6D3-802A5FB6DE9C}" uniqueName="3384" name="Column3384" queryTableFieldId="3384"/>
    <tableColumn id="3385" xr3:uid="{5E08A283-011F-4ED0-8E43-50D9FFC92EB1}" uniqueName="3385" name="Column3385" queryTableFieldId="3385"/>
    <tableColumn id="3386" xr3:uid="{93E62140-45EC-4443-A535-9EA6CC5752B8}" uniqueName="3386" name="Column3386" queryTableFieldId="3386"/>
    <tableColumn id="3387" xr3:uid="{436D9945-738E-4A1F-9A19-61C8EC36E3CF}" uniqueName="3387" name="Column3387" queryTableFieldId="3387"/>
    <tableColumn id="3388" xr3:uid="{75C61DE2-6375-4984-8CA6-34FD8FCA2EC4}" uniqueName="3388" name="Column3388" queryTableFieldId="3388"/>
    <tableColumn id="3389" xr3:uid="{35E20B06-08CB-4B5C-B822-5658D979EA8D}" uniqueName="3389" name="Column3389" queryTableFieldId="3389"/>
    <tableColumn id="3390" xr3:uid="{C0BC66B8-14D0-4E66-9973-33D6C665EFE4}" uniqueName="3390" name="Column3390" queryTableFieldId="3390"/>
    <tableColumn id="3391" xr3:uid="{708AAE84-BE61-413E-B35C-1984AD96F546}" uniqueName="3391" name="Column3391" queryTableFieldId="3391"/>
    <tableColumn id="3392" xr3:uid="{702F33C7-6411-4569-B0CE-0F814523C291}" uniqueName="3392" name="Column3392" queryTableFieldId="3392"/>
    <tableColumn id="3393" xr3:uid="{C1831C0F-7B10-44AC-BD3A-D27B58A25B17}" uniqueName="3393" name="Column3393" queryTableFieldId="3393"/>
    <tableColumn id="3394" xr3:uid="{9BF2CC02-247C-483D-B089-C013D20DE303}" uniqueName="3394" name="Column3394" queryTableFieldId="3394"/>
    <tableColumn id="3395" xr3:uid="{72BA52D5-6213-4224-AE31-BCD01D9CBD2E}" uniqueName="3395" name="Column3395" queryTableFieldId="3395"/>
    <tableColumn id="3396" xr3:uid="{02495EAE-9A9B-4AAF-B1E4-C99C87E03E73}" uniqueName="3396" name="Column3396" queryTableFieldId="3396"/>
    <tableColumn id="3397" xr3:uid="{592233FA-121F-4C7C-B22C-69E873013CE8}" uniqueName="3397" name="Column3397" queryTableFieldId="3397"/>
    <tableColumn id="3398" xr3:uid="{2BAB676A-DBB2-4987-A01E-52CF561A9C7F}" uniqueName="3398" name="Column3398" queryTableFieldId="3398"/>
    <tableColumn id="3399" xr3:uid="{558C17EC-8692-4CB1-A147-3C6DE0BB0D67}" uniqueName="3399" name="Column3399" queryTableFieldId="3399"/>
    <tableColumn id="3400" xr3:uid="{AC44CE82-0A8B-40E9-916B-D9D4E44C6721}" uniqueName="3400" name="Column3400" queryTableFieldId="3400"/>
    <tableColumn id="3401" xr3:uid="{94B997C9-E963-4839-85FF-8196A40475B9}" uniqueName="3401" name="Column3401" queryTableFieldId="3401"/>
    <tableColumn id="3402" xr3:uid="{0D94A56F-DBC6-4A62-B848-3052D706131A}" uniqueName="3402" name="Column3402" queryTableFieldId="3402"/>
    <tableColumn id="3403" xr3:uid="{05A9236E-A70A-47D2-861D-E63F2D31BEAD}" uniqueName="3403" name="Column3403" queryTableFieldId="3403"/>
    <tableColumn id="3404" xr3:uid="{147F2EAB-CC4B-47AD-9F3B-7CC8757264D1}" uniqueName="3404" name="Column3404" queryTableFieldId="3404"/>
    <tableColumn id="3405" xr3:uid="{C3119C06-11B3-42B3-894B-50A8B15ECF06}" uniqueName="3405" name="Column3405" queryTableFieldId="3405"/>
    <tableColumn id="3406" xr3:uid="{2C448BA4-C456-429B-86FD-D01FD6D392D5}" uniqueName="3406" name="Column3406" queryTableFieldId="3406"/>
    <tableColumn id="3407" xr3:uid="{64E89892-4AC1-45ED-86EF-56C80222A918}" uniqueName="3407" name="Column3407" queryTableFieldId="3407"/>
    <tableColumn id="3408" xr3:uid="{15F600B0-2C47-4D11-884C-17E62C498759}" uniqueName="3408" name="Column3408" queryTableFieldId="3408"/>
    <tableColumn id="3409" xr3:uid="{4C2447BE-4D31-4CB4-91B5-A0FB19AAB931}" uniqueName="3409" name="Column3409" queryTableFieldId="3409"/>
    <tableColumn id="3410" xr3:uid="{7C4104E0-69BF-42D4-BDD0-9AEB99C12017}" uniqueName="3410" name="Column3410" queryTableFieldId="3410"/>
    <tableColumn id="3411" xr3:uid="{0C67C703-C2FC-4F69-952E-1FE3B02D9886}" uniqueName="3411" name="Column3411" queryTableFieldId="3411"/>
    <tableColumn id="3412" xr3:uid="{D688FC68-3165-49A4-AE20-DA9AAEB84EBE}" uniqueName="3412" name="Column3412" queryTableFieldId="3412"/>
    <tableColumn id="3413" xr3:uid="{30278381-4A2F-4BED-8E83-1355B40F892D}" uniqueName="3413" name="Column3413" queryTableFieldId="3413"/>
    <tableColumn id="3414" xr3:uid="{6DFFF801-93D4-46E5-99DE-D0F1FD55E619}" uniqueName="3414" name="Column3414" queryTableFieldId="3414"/>
    <tableColumn id="3415" xr3:uid="{C70D7294-822F-4ECA-A0F3-7EF9BF7F3BD4}" uniqueName="3415" name="Column3415" queryTableFieldId="3415"/>
    <tableColumn id="3416" xr3:uid="{EA6D8688-A212-4DCD-87FA-61441029EEA1}" uniqueName="3416" name="Column3416" queryTableFieldId="3416"/>
    <tableColumn id="3417" xr3:uid="{93133ED8-C866-4A56-82B0-4FB9380C3CE6}" uniqueName="3417" name="Column3417" queryTableFieldId="3417"/>
    <tableColumn id="3418" xr3:uid="{698323FD-E699-4341-B980-30AB6D5693FD}" uniqueName="3418" name="Column3418" queryTableFieldId="3418"/>
    <tableColumn id="3419" xr3:uid="{B8F3A8A4-EB98-46D8-8739-5535F6FD3E22}" uniqueName="3419" name="Column3419" queryTableFieldId="3419"/>
    <tableColumn id="3420" xr3:uid="{D8C7405C-B695-4AE1-90EB-2BB27F7548FE}" uniqueName="3420" name="Column3420" queryTableFieldId="3420"/>
    <tableColumn id="3421" xr3:uid="{22CD9F38-6A28-4280-B3C4-BD2911493061}" uniqueName="3421" name="Column3421" queryTableFieldId="3421"/>
    <tableColumn id="3422" xr3:uid="{7657395A-1D0D-4B50-A5FC-767DE4980B38}" uniqueName="3422" name="Column3422" queryTableFieldId="3422"/>
    <tableColumn id="3423" xr3:uid="{F0FAD674-433F-436D-B03C-257C154289EA}" uniqueName="3423" name="Column3423" queryTableFieldId="3423"/>
    <tableColumn id="3424" xr3:uid="{DCD10F89-BC11-47CA-90DD-1F282D9AD1D6}" uniqueName="3424" name="Column3424" queryTableFieldId="3424"/>
    <tableColumn id="3425" xr3:uid="{8F7A6B35-E7A4-4C92-A3BF-37A4161D899C}" uniqueName="3425" name="Column3425" queryTableFieldId="3425"/>
    <tableColumn id="3426" xr3:uid="{A918E894-D944-4E80-BEB5-F97F7D8CDE14}" uniqueName="3426" name="Column3426" queryTableFieldId="3426"/>
    <tableColumn id="3427" xr3:uid="{6B30F197-C1E8-48AD-93C4-FF88C8F6C93D}" uniqueName="3427" name="Column3427" queryTableFieldId="3427"/>
    <tableColumn id="3428" xr3:uid="{5F4C05C7-0223-474D-B7F6-930AA4D57280}" uniqueName="3428" name="Column3428" queryTableFieldId="3428"/>
    <tableColumn id="3429" xr3:uid="{E9A17529-228C-473B-9F26-97FA6BFBA8F4}" uniqueName="3429" name="Column3429" queryTableFieldId="3429"/>
    <tableColumn id="3430" xr3:uid="{33E83F12-46E0-4B4C-B8E6-DB8B63D1F8F0}" uniqueName="3430" name="Column3430" queryTableFieldId="3430"/>
    <tableColumn id="3431" xr3:uid="{383F410B-4854-471A-B13F-B34D675F449C}" uniqueName="3431" name="Column3431" queryTableFieldId="3431"/>
    <tableColumn id="3432" xr3:uid="{D2299C94-246F-4AE9-84D0-5F74F296A2A0}" uniqueName="3432" name="Column3432" queryTableFieldId="3432"/>
    <tableColumn id="3433" xr3:uid="{7194C4E1-C8CE-44EF-882D-5D9885A3877A}" uniqueName="3433" name="Column3433" queryTableFieldId="3433"/>
    <tableColumn id="3434" xr3:uid="{03937B0F-C123-49A5-AA6E-A73E8E2B234A}" uniqueName="3434" name="Column3434" queryTableFieldId="3434"/>
    <tableColumn id="3435" xr3:uid="{EF134B41-E45E-4652-85A0-8CC439BD315A}" uniqueName="3435" name="Column3435" queryTableFieldId="3435"/>
    <tableColumn id="3436" xr3:uid="{E2E6B7C3-EBFF-4454-8BB7-EB775A5D2ADB}" uniqueName="3436" name="Column3436" queryTableFieldId="3436"/>
    <tableColumn id="3437" xr3:uid="{8DF49680-11CA-4568-BCB3-7EE464565275}" uniqueName="3437" name="Column3437" queryTableFieldId="3437"/>
    <tableColumn id="3438" xr3:uid="{9AFA9741-D6E8-4713-A951-0AF8E482C833}" uniqueName="3438" name="Column3438" queryTableFieldId="3438"/>
    <tableColumn id="3439" xr3:uid="{E4707FEB-55CA-4444-915D-2FECFD032D2F}" uniqueName="3439" name="Column3439" queryTableFieldId="3439"/>
    <tableColumn id="3440" xr3:uid="{CF1DB2F7-8DCE-4096-91DA-BA7B6C379BD4}" uniqueName="3440" name="Column3440" queryTableFieldId="3440"/>
    <tableColumn id="3441" xr3:uid="{ED734C19-7B6C-4FCC-AFC6-822E3B2D2833}" uniqueName="3441" name="Column3441" queryTableFieldId="3441"/>
    <tableColumn id="3442" xr3:uid="{9E712622-F837-4EA9-A62F-FAA4388BD5DB}" uniqueName="3442" name="Column3442" queryTableFieldId="3442"/>
    <tableColumn id="3443" xr3:uid="{B21571BD-914E-4420-826D-C21A4D13A366}" uniqueName="3443" name="Column3443" queryTableFieldId="3443"/>
    <tableColumn id="3444" xr3:uid="{391CDA20-79B5-4015-94FE-A9067B878481}" uniqueName="3444" name="Column3444" queryTableFieldId="3444"/>
    <tableColumn id="3445" xr3:uid="{B51780BE-CCAF-44BE-91EC-00EB7D6CE355}" uniqueName="3445" name="Column3445" queryTableFieldId="3445"/>
    <tableColumn id="3446" xr3:uid="{42C87671-F405-48B1-8B54-850F13D62A80}" uniqueName="3446" name="Column3446" queryTableFieldId="3446"/>
    <tableColumn id="3447" xr3:uid="{B9B1A0BE-0723-4481-AB7F-04005852CD76}" uniqueName="3447" name="Column3447" queryTableFieldId="3447"/>
    <tableColumn id="3448" xr3:uid="{94E48831-FDAD-48BC-AEC1-B53622D6C5F2}" uniqueName="3448" name="Column3448" queryTableFieldId="3448"/>
    <tableColumn id="3449" xr3:uid="{FA13DA81-A7AE-4ED4-B115-9BF601FD1333}" uniqueName="3449" name="Column3449" queryTableFieldId="3449"/>
    <tableColumn id="3450" xr3:uid="{A6455BE4-B9F8-4321-B542-D2A3D003124F}" uniqueName="3450" name="Column3450" queryTableFieldId="3450"/>
    <tableColumn id="3451" xr3:uid="{6DB1DA32-24A8-4B88-9190-547A65F730AF}" uniqueName="3451" name="Column3451" queryTableFieldId="3451"/>
    <tableColumn id="3452" xr3:uid="{BF6A9F92-3EC7-4184-BE74-FCA3D562FDBC}" uniqueName="3452" name="Column3452" queryTableFieldId="3452"/>
    <tableColumn id="3453" xr3:uid="{85668C36-C944-43E8-BDFE-1985481364A9}" uniqueName="3453" name="Column3453" queryTableFieldId="3453"/>
    <tableColumn id="3454" xr3:uid="{B7175045-1CE9-4175-99E3-16309B370708}" uniqueName="3454" name="Column3454" queryTableFieldId="3454"/>
    <tableColumn id="3455" xr3:uid="{A294D44E-BA5C-47C1-8407-469BB7B34425}" uniqueName="3455" name="Column3455" queryTableFieldId="3455"/>
    <tableColumn id="3456" xr3:uid="{8BD3A88A-D2F6-4A70-9E4F-D6E61186FB59}" uniqueName="3456" name="Column3456" queryTableFieldId="3456"/>
    <tableColumn id="3457" xr3:uid="{FB9D8B19-D21E-4466-8344-22190A5D45F8}" uniqueName="3457" name="Column3457" queryTableFieldId="3457"/>
    <tableColumn id="3458" xr3:uid="{AFF0021E-D16D-4F08-9B7D-81B95EED254C}" uniqueName="3458" name="Column3458" queryTableFieldId="3458"/>
    <tableColumn id="3459" xr3:uid="{FD632EC0-789A-40B7-9E76-427E6D464390}" uniqueName="3459" name="Column3459" queryTableFieldId="3459"/>
    <tableColumn id="3460" xr3:uid="{25F80021-6815-4D07-9E5F-C584439080FA}" uniqueName="3460" name="Column3460" queryTableFieldId="3460"/>
    <tableColumn id="3461" xr3:uid="{4D4303B0-5B48-4ECB-ABE8-B7A0B48B8CA2}" uniqueName="3461" name="Column3461" queryTableFieldId="3461"/>
    <tableColumn id="3462" xr3:uid="{837A904B-4E46-449A-9C33-4EE1E3C302EE}" uniqueName="3462" name="Column3462" queryTableFieldId="3462"/>
    <tableColumn id="3463" xr3:uid="{85FC3FF6-5287-49A9-8B19-0485D57367E3}" uniqueName="3463" name="Column3463" queryTableFieldId="3463"/>
    <tableColumn id="3464" xr3:uid="{009CD719-3BAD-41A0-871B-1A369987B826}" uniqueName="3464" name="Column3464" queryTableFieldId="3464"/>
    <tableColumn id="3465" xr3:uid="{D2B325CF-FF10-4A98-B629-D38F881E024D}" uniqueName="3465" name="Column3465" queryTableFieldId="3465"/>
    <tableColumn id="3466" xr3:uid="{EA692873-77C5-448E-A789-C9B797D6DAC0}" uniqueName="3466" name="Column3466" queryTableFieldId="3466"/>
    <tableColumn id="3467" xr3:uid="{164FA3AA-82E8-4581-AB39-A19CE83712EB}" uniqueName="3467" name="Column3467" queryTableFieldId="3467"/>
    <tableColumn id="3468" xr3:uid="{533D1B7F-8E9B-42FB-871D-779B55BBE828}" uniqueName="3468" name="Column3468" queryTableFieldId="3468"/>
    <tableColumn id="3469" xr3:uid="{40BCAAF6-9CDD-4E4E-80D4-3C1CBB1284AB}" uniqueName="3469" name="Column3469" queryTableFieldId="3469"/>
    <tableColumn id="3470" xr3:uid="{8A1842F2-43BA-44F9-B36F-34CB03B7F1E2}" uniqueName="3470" name="Column3470" queryTableFieldId="3470"/>
    <tableColumn id="3471" xr3:uid="{D987CAE5-76ED-4FAB-9EDF-B4373045BACF}" uniqueName="3471" name="Column3471" queryTableFieldId="3471"/>
    <tableColumn id="3472" xr3:uid="{E001467D-CF8C-405B-B3EE-4CE9248AB245}" uniqueName="3472" name="Column3472" queryTableFieldId="3472"/>
    <tableColumn id="3473" xr3:uid="{B4CF10D9-0F9D-4256-ADED-8F5418FE0569}" uniqueName="3473" name="Column3473" queryTableFieldId="3473"/>
    <tableColumn id="3474" xr3:uid="{A80F4260-A1A7-408D-A2B0-D00CA7D5BD93}" uniqueName="3474" name="Column3474" queryTableFieldId="3474"/>
    <tableColumn id="3475" xr3:uid="{FC118C54-39D2-4686-AEC0-AFB1E84C1AD4}" uniqueName="3475" name="Column3475" queryTableFieldId="3475"/>
    <tableColumn id="3476" xr3:uid="{FEDD1820-64B2-4B90-8F1A-E707506FDF67}" uniqueName="3476" name="Column3476" queryTableFieldId="3476"/>
    <tableColumn id="3477" xr3:uid="{54DA38FF-C8C0-4814-9BC1-221D345F5FBA}" uniqueName="3477" name="Column3477" queryTableFieldId="3477"/>
    <tableColumn id="3478" xr3:uid="{28D13F3D-0053-4BEF-8AED-CB34AD91B280}" uniqueName="3478" name="Column3478" queryTableFieldId="3478"/>
    <tableColumn id="3479" xr3:uid="{F321F639-E469-4A76-A133-42B0A9232712}" uniqueName="3479" name="Column3479" queryTableFieldId="3479"/>
    <tableColumn id="3480" xr3:uid="{B586F8ED-A953-4DD7-8C72-BF1D98D541D4}" uniqueName="3480" name="Column3480" queryTableFieldId="3480"/>
    <tableColumn id="3481" xr3:uid="{0681F65C-250E-4155-A53E-12F9E4DD6BFC}" uniqueName="3481" name="Column3481" queryTableFieldId="3481"/>
    <tableColumn id="3482" xr3:uid="{4EE69394-6145-4EFA-9624-EE8CD12B37D2}" uniqueName="3482" name="Column3482" queryTableFieldId="3482"/>
    <tableColumn id="3483" xr3:uid="{C59AB0E5-BDFF-4E8D-9845-C852E44B018B}" uniqueName="3483" name="Column3483" queryTableFieldId="3483"/>
    <tableColumn id="3484" xr3:uid="{B57E6053-5065-4B0B-9CEF-B253F84424F4}" uniqueName="3484" name="Column3484" queryTableFieldId="3484"/>
    <tableColumn id="3485" xr3:uid="{962F286F-8FEA-4BF9-9BAE-79BF7E515B9E}" uniqueName="3485" name="Column3485" queryTableFieldId="3485"/>
    <tableColumn id="3486" xr3:uid="{5806C309-CF48-4F04-AC26-10CB2E30FC02}" uniqueName="3486" name="Column3486" queryTableFieldId="3486"/>
    <tableColumn id="3487" xr3:uid="{24721FC9-08E9-4A64-908D-C8D7FEFAC88F}" uniqueName="3487" name="Column3487" queryTableFieldId="3487"/>
    <tableColumn id="3488" xr3:uid="{922A355A-7794-401A-9C37-D96951D3DC56}" uniqueName="3488" name="Column3488" queryTableFieldId="3488"/>
    <tableColumn id="3489" xr3:uid="{06188636-F4C9-4AB4-A307-16928369FD9C}" uniqueName="3489" name="Column3489" queryTableFieldId="3489"/>
    <tableColumn id="3490" xr3:uid="{1DE0E51E-2363-4CD0-94AA-1EAD42518900}" uniqueName="3490" name="Column3490" queryTableFieldId="3490"/>
    <tableColumn id="3491" xr3:uid="{EB12C448-B73C-4698-B1D4-0BFFA019C058}" uniqueName="3491" name="Column3491" queryTableFieldId="3491"/>
    <tableColumn id="3492" xr3:uid="{76E1E553-0143-4473-A8E2-AAD27EAE008C}" uniqueName="3492" name="Column3492" queryTableFieldId="3492"/>
    <tableColumn id="3493" xr3:uid="{1B9FB29C-5A32-46F7-A9FE-0FB84422CAEF}" uniqueName="3493" name="Column3493" queryTableFieldId="3493"/>
    <tableColumn id="3494" xr3:uid="{16650153-79B9-4716-9A6A-DE675AFEF8FF}" uniqueName="3494" name="Column3494" queryTableFieldId="3494"/>
    <tableColumn id="3495" xr3:uid="{5FA70ADA-6316-458C-BC72-DAA845E05937}" uniqueName="3495" name="Column3495" queryTableFieldId="3495"/>
    <tableColumn id="3496" xr3:uid="{3F1D96AD-6B66-4947-9B67-281FB365E91E}" uniqueName="3496" name="Column3496" queryTableFieldId="3496"/>
    <tableColumn id="3497" xr3:uid="{57984F81-B6CA-4621-A545-16F35820BEC3}" uniqueName="3497" name="Column3497" queryTableFieldId="3497"/>
    <tableColumn id="3498" xr3:uid="{A2213A85-1480-4BE2-834B-70204BA79967}" uniqueName="3498" name="Column3498" queryTableFieldId="3498"/>
    <tableColumn id="3499" xr3:uid="{89E9AF7C-2673-44B2-B072-29F23C9E8641}" uniqueName="3499" name="Column3499" queryTableFieldId="3499"/>
    <tableColumn id="3500" xr3:uid="{0685B33E-0088-4460-90DB-18A10E9E5697}" uniqueName="3500" name="Column3500" queryTableFieldId="3500"/>
    <tableColumn id="3501" xr3:uid="{25C868C1-5FC3-4F45-831E-B0671D740D58}" uniqueName="3501" name="Column3501" queryTableFieldId="3501"/>
    <tableColumn id="3502" xr3:uid="{F2C64FA5-D901-43C6-B06B-474CC34D63FE}" uniqueName="3502" name="Column3502" queryTableFieldId="3502"/>
    <tableColumn id="3503" xr3:uid="{4530F3CB-4BC1-4BDE-B331-3914BB0F9E85}" uniqueName="3503" name="Column3503" queryTableFieldId="3503"/>
    <tableColumn id="3504" xr3:uid="{0083687D-77AA-42D9-99B2-A0621A87576C}" uniqueName="3504" name="Column3504" queryTableFieldId="3504"/>
    <tableColumn id="3505" xr3:uid="{EB078707-04A9-4C4C-943C-F4F2ABBA27C3}" uniqueName="3505" name="Column3505" queryTableFieldId="3505"/>
    <tableColumn id="3506" xr3:uid="{FDCA0E4D-3DCB-45FA-86F4-4A2CB69EB085}" uniqueName="3506" name="Column3506" queryTableFieldId="3506"/>
    <tableColumn id="3507" xr3:uid="{D3ED86DB-E85A-4485-B6AC-AD4808BF2957}" uniqueName="3507" name="Column3507" queryTableFieldId="3507"/>
    <tableColumn id="3508" xr3:uid="{04730704-88E2-4D1F-9370-04F3DC2542ED}" uniqueName="3508" name="Column3508" queryTableFieldId="3508"/>
    <tableColumn id="3509" xr3:uid="{77AE25F3-479D-4E76-9EA2-454A2B600C69}" uniqueName="3509" name="Column3509" queryTableFieldId="3509"/>
    <tableColumn id="3510" xr3:uid="{AC026550-3E3F-411C-BF4F-F621C5117477}" uniqueName="3510" name="Column3510" queryTableFieldId="3510"/>
    <tableColumn id="3511" xr3:uid="{0FDA4B66-A4A3-4844-AAB8-1C9A863CCDA2}" uniqueName="3511" name="Column3511" queryTableFieldId="3511"/>
    <tableColumn id="3512" xr3:uid="{87231567-6774-42A6-8234-BF1DC2428597}" uniqueName="3512" name="Column3512" queryTableFieldId="3512"/>
    <tableColumn id="3513" xr3:uid="{2D4E3B95-A19A-4EBB-B952-570A39D73D65}" uniqueName="3513" name="Column3513" queryTableFieldId="3513"/>
    <tableColumn id="3514" xr3:uid="{536C9467-E6E5-44B5-A328-00BD886A13A5}" uniqueName="3514" name="Column3514" queryTableFieldId="3514"/>
    <tableColumn id="3515" xr3:uid="{9CAEC7D0-509C-42D5-A1BE-F83A355D01E0}" uniqueName="3515" name="Column3515" queryTableFieldId="3515"/>
    <tableColumn id="3516" xr3:uid="{1870BEBC-32F2-40B9-86EE-D478C579696A}" uniqueName="3516" name="Column3516" queryTableFieldId="3516"/>
    <tableColumn id="3517" xr3:uid="{1AB6C27D-5A8D-43CE-B600-645A06B9946F}" uniqueName="3517" name="Column3517" queryTableFieldId="3517"/>
    <tableColumn id="3518" xr3:uid="{8F6D390F-1C49-4886-9B05-FDE9E2607660}" uniqueName="3518" name="Column3518" queryTableFieldId="3518"/>
    <tableColumn id="3519" xr3:uid="{9617999C-9B77-4FFD-9342-E961583EE039}" uniqueName="3519" name="Column3519" queryTableFieldId="3519"/>
    <tableColumn id="3520" xr3:uid="{533EC7E8-45D5-49E3-A18C-2280D5254D16}" uniqueName="3520" name="Column3520" queryTableFieldId="3520"/>
    <tableColumn id="3521" xr3:uid="{E46F7C92-BAE0-49CC-B2DC-9BE8D48A4413}" uniqueName="3521" name="Column3521" queryTableFieldId="3521"/>
    <tableColumn id="3522" xr3:uid="{67790953-4622-49A7-95C2-D6B2725648F1}" uniqueName="3522" name="Column3522" queryTableFieldId="3522"/>
    <tableColumn id="3523" xr3:uid="{26FFFE49-0CE7-42DE-BB58-A1E996FCEADC}" uniqueName="3523" name="Column3523" queryTableFieldId="3523"/>
    <tableColumn id="3524" xr3:uid="{47F1A359-CEB3-4804-B5D8-F18C6A041A4A}" uniqueName="3524" name="Column3524" queryTableFieldId="3524"/>
    <tableColumn id="3525" xr3:uid="{283A2015-8958-4EFC-A1B7-A75609DB6D8E}" uniqueName="3525" name="Column3525" queryTableFieldId="3525"/>
    <tableColumn id="3526" xr3:uid="{8C74F7B5-F4F2-44EF-B09B-222EB178CDDC}" uniqueName="3526" name="Column3526" queryTableFieldId="3526"/>
    <tableColumn id="3527" xr3:uid="{F8370BE2-E186-410B-9207-EF3CAEF8F7B0}" uniqueName="3527" name="Column3527" queryTableFieldId="3527"/>
    <tableColumn id="3528" xr3:uid="{C8564AF4-CF32-4FC5-8576-1BEBF2D01AD8}" uniqueName="3528" name="Column3528" queryTableFieldId="3528"/>
    <tableColumn id="3529" xr3:uid="{F2AACC8C-FD19-4076-8803-0026C3BAE826}" uniqueName="3529" name="Column3529" queryTableFieldId="3529"/>
    <tableColumn id="3530" xr3:uid="{FCBF621F-BD1A-4B03-A919-EFD8ABE58219}" uniqueName="3530" name="Column3530" queryTableFieldId="3530"/>
    <tableColumn id="3531" xr3:uid="{72C3F8F6-62D7-41CC-8F96-B7110C09BA35}" uniqueName="3531" name="Column3531" queryTableFieldId="3531"/>
    <tableColumn id="3532" xr3:uid="{E79052F8-DD2D-466A-B17D-93749E68D113}" uniqueName="3532" name="Column3532" queryTableFieldId="3532"/>
    <tableColumn id="3533" xr3:uid="{F4D03C6B-8A36-4354-B04C-9A5523FDFA9B}" uniqueName="3533" name="Column3533" queryTableFieldId="3533"/>
    <tableColumn id="3534" xr3:uid="{D407DC21-2376-4C69-9E02-BBD9389BC5E0}" uniqueName="3534" name="Column3534" queryTableFieldId="3534"/>
    <tableColumn id="3535" xr3:uid="{43CB56D4-E868-4224-8EE8-E2A87ED5D693}" uniqueName="3535" name="Column3535" queryTableFieldId="3535"/>
    <tableColumn id="3536" xr3:uid="{CC19974A-E009-4F8F-A713-DD9556385D6B}" uniqueName="3536" name="Column3536" queryTableFieldId="3536"/>
    <tableColumn id="3537" xr3:uid="{5C188E1A-EE48-496D-AAB3-E34CA780099B}" uniqueName="3537" name="Column3537" queryTableFieldId="3537"/>
    <tableColumn id="3538" xr3:uid="{FC66759A-C58F-422D-A3BA-B625AE3D29D1}" uniqueName="3538" name="Column3538" queryTableFieldId="3538"/>
    <tableColumn id="3539" xr3:uid="{724FBE6D-E17B-4735-A236-CFDEC6102125}" uniqueName="3539" name="Column3539" queryTableFieldId="3539"/>
    <tableColumn id="3540" xr3:uid="{CC4AC77E-1403-4E73-9D02-FA61D5C7467F}" uniqueName="3540" name="Column3540" queryTableFieldId="3540"/>
    <tableColumn id="3541" xr3:uid="{FFF12297-2399-40A4-B8D0-1578E24F2F36}" uniqueName="3541" name="Column3541" queryTableFieldId="3541"/>
    <tableColumn id="3542" xr3:uid="{C8D6695B-738B-49AE-9F05-3A00F8CD7864}" uniqueName="3542" name="Column3542" queryTableFieldId="3542"/>
    <tableColumn id="3543" xr3:uid="{D94E5CF4-FA99-4C72-9113-55AF380D2566}" uniqueName="3543" name="Column3543" queryTableFieldId="3543"/>
    <tableColumn id="3544" xr3:uid="{47EBF09A-65EF-49A6-9A08-ED3094AB243C}" uniqueName="3544" name="Column3544" queryTableFieldId="3544"/>
    <tableColumn id="3545" xr3:uid="{129EFC98-17CD-49F6-AD7E-1C3AB850F543}" uniqueName="3545" name="Column3545" queryTableFieldId="3545"/>
    <tableColumn id="3546" xr3:uid="{5C789BF4-6B50-4603-9943-A221DE53FFE2}" uniqueName="3546" name="Column3546" queryTableFieldId="3546"/>
    <tableColumn id="3547" xr3:uid="{A6B8C445-2543-4A5F-94BF-96BDCC5F9707}" uniqueName="3547" name="Column3547" queryTableFieldId="3547"/>
    <tableColumn id="3548" xr3:uid="{A216D9E1-24E2-410C-B894-C4EEE4941D74}" uniqueName="3548" name="Column3548" queryTableFieldId="3548"/>
    <tableColumn id="3549" xr3:uid="{07510622-D36D-40DE-80FC-EF8C7189DFBB}" uniqueName="3549" name="Column3549" queryTableFieldId="3549"/>
    <tableColumn id="3550" xr3:uid="{9DBF93D6-F8AB-4FE5-B3B0-0522BF6E08D9}" uniqueName="3550" name="Column3550" queryTableFieldId="3550"/>
    <tableColumn id="3551" xr3:uid="{98F118C3-A3DE-438A-AA22-75F0EBA508CC}" uniqueName="3551" name="Column3551" queryTableFieldId="3551"/>
    <tableColumn id="3552" xr3:uid="{AAD1FD8D-5685-4339-AFE2-515263B923AD}" uniqueName="3552" name="Column3552" queryTableFieldId="3552"/>
    <tableColumn id="3553" xr3:uid="{2A64AFA2-A9AF-4C6C-973D-7A31E744BC3A}" uniqueName="3553" name="Column3553" queryTableFieldId="3553"/>
    <tableColumn id="3554" xr3:uid="{4AD7D5EB-407B-4F6B-9789-0D7ABAF16751}" uniqueName="3554" name="Column3554" queryTableFieldId="3554"/>
    <tableColumn id="3555" xr3:uid="{840D77A4-B0FC-4677-B394-D44C8915148A}" uniqueName="3555" name="Column3555" queryTableFieldId="3555"/>
    <tableColumn id="3556" xr3:uid="{F98B612E-3792-4EFF-9175-8F2F7796714E}" uniqueName="3556" name="Column3556" queryTableFieldId="3556"/>
    <tableColumn id="3557" xr3:uid="{33471CFD-5295-43EC-BEA0-698462AC63AB}" uniqueName="3557" name="Column3557" queryTableFieldId="3557"/>
    <tableColumn id="3558" xr3:uid="{E02F4A1A-7DE9-4328-B7B3-55E9D256F127}" uniqueName="3558" name="Column3558" queryTableFieldId="3558"/>
    <tableColumn id="3559" xr3:uid="{032E14F1-7545-47DC-919C-05318006B9D5}" uniqueName="3559" name="Column3559" queryTableFieldId="3559"/>
    <tableColumn id="3560" xr3:uid="{F2E74E3C-546A-4D54-B23F-AF6DC9C18767}" uniqueName="3560" name="Column3560" queryTableFieldId="3560"/>
    <tableColumn id="3561" xr3:uid="{C98DAA31-EFA4-4587-9565-CAED36862410}" uniqueName="3561" name="Column3561" queryTableFieldId="3561"/>
    <tableColumn id="3562" xr3:uid="{9E4FCFD7-2030-42B7-8E4D-D682A44620AF}" uniqueName="3562" name="Column3562" queryTableFieldId="3562"/>
    <tableColumn id="3563" xr3:uid="{70A1626E-AF61-4B68-BD88-7E02C1940C5E}" uniqueName="3563" name="Column3563" queryTableFieldId="3563"/>
    <tableColumn id="3564" xr3:uid="{6F0B1547-596A-4C59-B465-DF997CC41C77}" uniqueName="3564" name="Column3564" queryTableFieldId="3564"/>
    <tableColumn id="3565" xr3:uid="{03392EFB-6547-4614-9EF3-BC741FC68CCD}" uniqueName="3565" name="Column3565" queryTableFieldId="3565"/>
    <tableColumn id="3566" xr3:uid="{2D69413A-13A8-451E-A136-E20345771DAA}" uniqueName="3566" name="Column3566" queryTableFieldId="3566"/>
    <tableColumn id="3567" xr3:uid="{00D1E5FF-16D1-42F6-9E94-D6A2EC105876}" uniqueName="3567" name="Column3567" queryTableFieldId="3567"/>
    <tableColumn id="3568" xr3:uid="{1DAA06AF-2A9F-45B1-A78C-14BB2CB61483}" uniqueName="3568" name="Column3568" queryTableFieldId="3568"/>
    <tableColumn id="3569" xr3:uid="{2E057845-E3B7-4A81-B39F-621A40F6FD5E}" uniqueName="3569" name="Column3569" queryTableFieldId="3569"/>
    <tableColumn id="3570" xr3:uid="{7F339A83-8C9E-47AB-894B-553A3CF32002}" uniqueName="3570" name="Column3570" queryTableFieldId="3570"/>
    <tableColumn id="3571" xr3:uid="{4B520CC5-782B-4CBE-A1E8-67F136F3B4B6}" uniqueName="3571" name="Column3571" queryTableFieldId="3571"/>
    <tableColumn id="3572" xr3:uid="{48E79058-FECE-4FDC-9B51-353D119B4792}" uniqueName="3572" name="Column3572" queryTableFieldId="3572"/>
    <tableColumn id="3573" xr3:uid="{7BA4671B-FF1F-444F-B2AD-0F18746E28F8}" uniqueName="3573" name="Column3573" queryTableFieldId="3573"/>
    <tableColumn id="3574" xr3:uid="{89CF243D-B523-45BB-9F01-5EF0CCD70056}" uniqueName="3574" name="Column3574" queryTableFieldId="3574"/>
    <tableColumn id="3575" xr3:uid="{49E7397A-6BBA-43D7-B262-CD08AA1136DA}" uniqueName="3575" name="Column3575" queryTableFieldId="3575"/>
    <tableColumn id="3576" xr3:uid="{4E85FBD8-190C-4E20-94EB-31124F98B06C}" uniqueName="3576" name="Column3576" queryTableFieldId="3576"/>
    <tableColumn id="3577" xr3:uid="{18C33DD5-5976-4AF5-9668-B1287CF6E7E6}" uniqueName="3577" name="Column3577" queryTableFieldId="3577"/>
    <tableColumn id="3578" xr3:uid="{9B0F790D-FE7F-4293-A761-03E763DC9A4E}" uniqueName="3578" name="Column3578" queryTableFieldId="3578"/>
    <tableColumn id="3579" xr3:uid="{5163A848-340F-4BA2-BD08-103FAA47A233}" uniqueName="3579" name="Column3579" queryTableFieldId="3579"/>
    <tableColumn id="3580" xr3:uid="{62C60E7A-94AD-4BCB-9365-D54B9BA67C22}" uniqueName="3580" name="Column3580" queryTableFieldId="3580"/>
    <tableColumn id="3581" xr3:uid="{93A1FD41-CF2F-498B-8D44-43644292961B}" uniqueName="3581" name="Column3581" queryTableFieldId="3581"/>
    <tableColumn id="3582" xr3:uid="{44719947-BB7C-4ED1-97BB-F22C53B8D2C6}" uniqueName="3582" name="Column3582" queryTableFieldId="3582"/>
    <tableColumn id="3583" xr3:uid="{F1D1456E-548C-46FC-B6A5-39156955D6AA}" uniqueName="3583" name="Column3583" queryTableFieldId="3583"/>
    <tableColumn id="3584" xr3:uid="{EC92B83F-810D-4B1F-84B7-538C13EB5E6D}" uniqueName="3584" name="Column3584" queryTableFieldId="3584"/>
    <tableColumn id="3585" xr3:uid="{1312A2A8-D6E3-4125-9D57-24F3B5B344A7}" uniqueName="3585" name="Column3585" queryTableFieldId="3585"/>
    <tableColumn id="3586" xr3:uid="{2B5115B2-F88C-4797-BEF5-BC3F16C5A9DF}" uniqueName="3586" name="Column3586" queryTableFieldId="3586"/>
    <tableColumn id="3587" xr3:uid="{7BA82CC6-2504-41EF-9F9E-723C5066585C}" uniqueName="3587" name="Column3587" queryTableFieldId="3587"/>
    <tableColumn id="3588" xr3:uid="{DC0A4CCD-5752-417A-A564-C314479F0CA6}" uniqueName="3588" name="Column3588" queryTableFieldId="3588"/>
    <tableColumn id="3589" xr3:uid="{AA18FEE7-2DE1-48BB-A00D-52572DD6713F}" uniqueName="3589" name="Column3589" queryTableFieldId="3589"/>
    <tableColumn id="3590" xr3:uid="{524743B9-6C42-4AA0-AE80-45E55F8F1B5D}" uniqueName="3590" name="Column3590" queryTableFieldId="3590"/>
    <tableColumn id="3591" xr3:uid="{32AFC111-A034-4094-8E08-1FF4496A0F58}" uniqueName="3591" name="Column3591" queryTableFieldId="3591"/>
    <tableColumn id="3592" xr3:uid="{62C0CD76-C29A-4F64-8A0B-9E192EF14221}" uniqueName="3592" name="Column3592" queryTableFieldId="3592"/>
    <tableColumn id="3593" xr3:uid="{AC641045-356D-41E8-BC59-397F339FA41C}" uniqueName="3593" name="Column3593" queryTableFieldId="3593"/>
    <tableColumn id="3594" xr3:uid="{D8D1E8C8-C00F-4E68-A5B0-7E05CFC91814}" uniqueName="3594" name="Column3594" queryTableFieldId="3594"/>
    <tableColumn id="3595" xr3:uid="{C04BBD85-EA53-4827-8F91-70A655A3C844}" uniqueName="3595" name="Column3595" queryTableFieldId="3595"/>
    <tableColumn id="3596" xr3:uid="{027C5B50-CECE-4040-A09A-6ED66B1FEAC7}" uniqueName="3596" name="Column3596" queryTableFieldId="3596"/>
    <tableColumn id="3597" xr3:uid="{AC20AB50-BE2E-4108-8628-1899AD954A99}" uniqueName="3597" name="Column3597" queryTableFieldId="3597"/>
    <tableColumn id="3598" xr3:uid="{EB739219-CC44-47B9-829C-C073CD3AE292}" uniqueName="3598" name="Column3598" queryTableFieldId="3598"/>
    <tableColumn id="3599" xr3:uid="{752D84E4-43D0-4698-8329-5017534AA6F5}" uniqueName="3599" name="Column3599" queryTableFieldId="3599"/>
    <tableColumn id="3600" xr3:uid="{D8608B09-DCB2-4957-AADC-42475BF92B7A}" uniqueName="3600" name="Column3600" queryTableFieldId="3600"/>
    <tableColumn id="3601" xr3:uid="{3C05896D-D703-4C5F-A260-C3ED9D394FEF}" uniqueName="3601" name="Column3601" queryTableFieldId="3601"/>
    <tableColumn id="3602" xr3:uid="{28E76F71-9807-46AA-8FE4-B10DD121EFD8}" uniqueName="3602" name="Column3602" queryTableFieldId="3602"/>
    <tableColumn id="3603" xr3:uid="{859F9506-E1AF-4BF1-A7B5-B262912A2752}" uniqueName="3603" name="Column3603" queryTableFieldId="3603"/>
    <tableColumn id="3604" xr3:uid="{34367929-08CB-4282-8AF4-846C58E37F38}" uniqueName="3604" name="Column3604" queryTableFieldId="3604"/>
    <tableColumn id="3605" xr3:uid="{6998258C-109F-4B09-AA3E-E68FCA7C119A}" uniqueName="3605" name="Column3605" queryTableFieldId="3605"/>
    <tableColumn id="3606" xr3:uid="{1C2A1AFE-7FC9-41CC-8F27-8AC9E1DF82A9}" uniqueName="3606" name="Column3606" queryTableFieldId="3606"/>
    <tableColumn id="3607" xr3:uid="{1A4BFF19-A0D9-415B-B867-7B477A3306CF}" uniqueName="3607" name="Column3607" queryTableFieldId="3607"/>
    <tableColumn id="3608" xr3:uid="{08C4A557-C688-41AF-BDC6-E8C4AC3D68D0}" uniqueName="3608" name="Column3608" queryTableFieldId="3608"/>
    <tableColumn id="3609" xr3:uid="{EE3DD51F-D1D0-401D-AF94-4F4A798F8C60}" uniqueName="3609" name="Column3609" queryTableFieldId="3609"/>
    <tableColumn id="3610" xr3:uid="{900D9D22-F526-4428-A5BF-DA0CDE3311EF}" uniqueName="3610" name="Column3610" queryTableFieldId="3610"/>
    <tableColumn id="3611" xr3:uid="{3578A391-8893-4459-8D86-0A8F1DCD29C9}" uniqueName="3611" name="Column3611" queryTableFieldId="3611"/>
    <tableColumn id="3612" xr3:uid="{C2CD6193-9F44-48CF-A5B5-91D65DBA063A}" uniqueName="3612" name="Column3612" queryTableFieldId="3612"/>
    <tableColumn id="3613" xr3:uid="{F3F7B7E3-9533-432C-AE4B-61542CEA4DE4}" uniqueName="3613" name="Column3613" queryTableFieldId="3613"/>
    <tableColumn id="3614" xr3:uid="{F90E94FD-CFC5-4E19-8F0D-B5ABC32D6D75}" uniqueName="3614" name="Column3614" queryTableFieldId="3614"/>
    <tableColumn id="3615" xr3:uid="{F246A6C1-84B8-4201-9E50-514554CE4251}" uniqueName="3615" name="Column3615" queryTableFieldId="3615"/>
    <tableColumn id="3616" xr3:uid="{6E740B94-89CB-48DD-8904-03363690550A}" uniqueName="3616" name="Column3616" queryTableFieldId="3616"/>
    <tableColumn id="3617" xr3:uid="{68D9CE17-38D9-4044-96DD-AF5E73CD7BF9}" uniqueName="3617" name="Column3617" queryTableFieldId="3617"/>
    <tableColumn id="3618" xr3:uid="{813C071E-7496-4567-965F-5C9B7E1F236D}" uniqueName="3618" name="Column3618" queryTableFieldId="3618"/>
    <tableColumn id="3619" xr3:uid="{97420F2C-F8C1-4737-808E-A392CA8F6159}" uniqueName="3619" name="Column3619" queryTableFieldId="3619"/>
    <tableColumn id="3620" xr3:uid="{7EA77FBB-CCB8-4DDC-AC11-024C73D8EC22}" uniqueName="3620" name="Column3620" queryTableFieldId="3620"/>
    <tableColumn id="3621" xr3:uid="{ECBD9434-5EF2-4757-BAAA-4BF52012B754}" uniqueName="3621" name="Column3621" queryTableFieldId="3621"/>
    <tableColumn id="3622" xr3:uid="{48B3B165-71C0-4C96-B85A-157472C0937A}" uniqueName="3622" name="Column3622" queryTableFieldId="3622"/>
    <tableColumn id="3623" xr3:uid="{29369195-6D2E-4BF4-A1F9-2421A1B6FF80}" uniqueName="3623" name="Column3623" queryTableFieldId="3623"/>
    <tableColumn id="3624" xr3:uid="{2FB8E547-DA50-4F64-9FB6-93D9DA9A68A2}" uniqueName="3624" name="Column3624" queryTableFieldId="3624"/>
    <tableColumn id="3625" xr3:uid="{AB0E70A4-470C-4BB1-A527-33EF9176C87A}" uniqueName="3625" name="Column3625" queryTableFieldId="3625"/>
    <tableColumn id="3626" xr3:uid="{F806A043-A38C-46F8-9650-7B1A82BB6530}" uniqueName="3626" name="Column3626" queryTableFieldId="3626"/>
    <tableColumn id="3627" xr3:uid="{895CCB59-AC3E-401B-A5DD-F4318E7832A9}" uniqueName="3627" name="Column3627" queryTableFieldId="3627"/>
    <tableColumn id="3628" xr3:uid="{A8666913-BFFF-47BC-9803-C004E270E251}" uniqueName="3628" name="Column3628" queryTableFieldId="3628"/>
    <tableColumn id="3629" xr3:uid="{873854E4-38FF-49BD-B7FB-12F2F5C9C83B}" uniqueName="3629" name="Column3629" queryTableFieldId="3629"/>
    <tableColumn id="3630" xr3:uid="{20247843-15B8-4054-8E29-CDF8E4D54BE8}" uniqueName="3630" name="Column3630" queryTableFieldId="3630"/>
    <tableColumn id="3631" xr3:uid="{DAB3D6E3-2003-4201-B867-573F1AF8FCF7}" uniqueName="3631" name="Column3631" queryTableFieldId="3631"/>
    <tableColumn id="3632" xr3:uid="{0D4DD661-CE53-42B5-B6D8-785E05414BCB}" uniqueName="3632" name="Column3632" queryTableFieldId="3632"/>
    <tableColumn id="3633" xr3:uid="{74C3C61F-831B-4919-B719-ABC6F620A4E0}" uniqueName="3633" name="Column3633" queryTableFieldId="3633"/>
    <tableColumn id="3634" xr3:uid="{47594787-CBD8-4AC0-89F8-F8995C59CC4F}" uniqueName="3634" name="Column3634" queryTableFieldId="3634"/>
    <tableColumn id="3635" xr3:uid="{6863D09C-94CE-4F5E-B655-B0B186615285}" uniqueName="3635" name="Column3635" queryTableFieldId="3635"/>
    <tableColumn id="3636" xr3:uid="{15AA5D1B-39E5-4F60-BF3D-784CF58CA037}" uniqueName="3636" name="Column3636" queryTableFieldId="3636"/>
    <tableColumn id="3637" xr3:uid="{AF412ECC-16C1-476D-9DFB-A857EAAFF182}" uniqueName="3637" name="Column3637" queryTableFieldId="3637"/>
    <tableColumn id="3638" xr3:uid="{2AFE70C1-61D6-4078-8922-B9F54BE1EE74}" uniqueName="3638" name="Column3638" queryTableFieldId="3638"/>
    <tableColumn id="3639" xr3:uid="{3FCF8C30-B0AA-41C6-9BB5-52460CC55472}" uniqueName="3639" name="Column3639" queryTableFieldId="3639"/>
    <tableColumn id="3640" xr3:uid="{CB5F4B43-8851-4A43-BC6F-8C086F21E48C}" uniqueName="3640" name="Column3640" queryTableFieldId="3640"/>
    <tableColumn id="3641" xr3:uid="{D8D5503F-F38E-4163-81DA-91C115DD85A1}" uniqueName="3641" name="Column3641" queryTableFieldId="3641"/>
    <tableColumn id="3642" xr3:uid="{FC955F16-49B6-4199-84D4-5B4C2B953738}" uniqueName="3642" name="Column3642" queryTableFieldId="3642"/>
    <tableColumn id="3643" xr3:uid="{410C7D8A-129E-4AD3-86E2-265A9A95FD97}" uniqueName="3643" name="Column3643" queryTableFieldId="3643"/>
    <tableColumn id="3644" xr3:uid="{7172B801-8459-40C4-B153-B6F2C78C4C0F}" uniqueName="3644" name="Column3644" queryTableFieldId="3644"/>
    <tableColumn id="3645" xr3:uid="{6E196AAA-DAC0-4B8E-BE1D-A55E9BED0F3A}" uniqueName="3645" name="Column3645" queryTableFieldId="3645"/>
    <tableColumn id="3646" xr3:uid="{07CA5EBA-7F30-4460-8AFB-8E11094F1400}" uniqueName="3646" name="Column3646" queryTableFieldId="3646"/>
    <tableColumn id="3647" xr3:uid="{8A126A9F-CDF4-4CB9-B94C-08C6D163ADA5}" uniqueName="3647" name="Column3647" queryTableFieldId="3647"/>
    <tableColumn id="3648" xr3:uid="{AAA852A5-B8E9-4729-8315-2546AFFA9CDF}" uniqueName="3648" name="Column3648" queryTableFieldId="3648"/>
    <tableColumn id="3649" xr3:uid="{5ADE9E9D-0DD5-4269-9C54-F263CB8B4D0E}" uniqueName="3649" name="Column3649" queryTableFieldId="3649"/>
    <tableColumn id="3650" xr3:uid="{0011E817-DBB9-4929-B377-94620DD29C5C}" uniqueName="3650" name="Column3650" queryTableFieldId="3650"/>
    <tableColumn id="3651" xr3:uid="{B1C8F696-9341-4765-9C82-0C278C0B2A71}" uniqueName="3651" name="Column3651" queryTableFieldId="3651"/>
    <tableColumn id="3652" xr3:uid="{D9563EFE-9732-4523-85C6-68C3308EA86F}" uniqueName="3652" name="Column3652" queryTableFieldId="3652"/>
    <tableColumn id="3653" xr3:uid="{633B3996-735D-4F18-9416-514239AD4B15}" uniqueName="3653" name="Column3653" queryTableFieldId="3653"/>
    <tableColumn id="3654" xr3:uid="{4942B971-338D-48EA-AD42-D1E9E0C5FB9D}" uniqueName="3654" name="Column3654" queryTableFieldId="3654"/>
    <tableColumn id="3655" xr3:uid="{033BDC4C-9FAE-4508-BC7B-1EBACB7F385E}" uniqueName="3655" name="Column3655" queryTableFieldId="3655"/>
    <tableColumn id="3656" xr3:uid="{592EE94F-4883-4217-8BB1-DB1660B0EA07}" uniqueName="3656" name="Column3656" queryTableFieldId="3656"/>
    <tableColumn id="3657" xr3:uid="{A76A8D43-8A0F-4EFC-80AD-0BA99CF11A10}" uniqueName="3657" name="Column3657" queryTableFieldId="3657"/>
    <tableColumn id="3658" xr3:uid="{0B6AE108-83B8-4A09-B03D-973DE2A3EBDE}" uniqueName="3658" name="Column3658" queryTableFieldId="3658"/>
    <tableColumn id="3659" xr3:uid="{1A97CB2E-5863-461B-9338-5F811F58C1C0}" uniqueName="3659" name="Column3659" queryTableFieldId="3659"/>
    <tableColumn id="3660" xr3:uid="{D93CB9C8-8CC6-47E0-B6B4-DFF55BCB3560}" uniqueName="3660" name="Column3660" queryTableFieldId="3660"/>
    <tableColumn id="3661" xr3:uid="{57B52D67-1BA0-4742-9B03-A5AD2BE06320}" uniqueName="3661" name="Column3661" queryTableFieldId="3661"/>
    <tableColumn id="3662" xr3:uid="{0A2A9732-09B4-470C-8D67-E6F9BA5425A2}" uniqueName="3662" name="Column3662" queryTableFieldId="3662"/>
    <tableColumn id="3663" xr3:uid="{B189A161-821A-4AB9-9991-5800AF2E7C28}" uniqueName="3663" name="Column3663" queryTableFieldId="3663"/>
    <tableColumn id="3664" xr3:uid="{7A5D540C-F131-4965-9984-3907D18C80DD}" uniqueName="3664" name="Column3664" queryTableFieldId="3664"/>
    <tableColumn id="3665" xr3:uid="{DAE781D4-DABB-48F7-8214-0D24489A14FC}" uniqueName="3665" name="Column3665" queryTableFieldId="3665"/>
    <tableColumn id="3666" xr3:uid="{9E6367F9-CAAE-44F1-A615-5D5672607DA4}" uniqueName="3666" name="Column3666" queryTableFieldId="3666"/>
    <tableColumn id="3667" xr3:uid="{8AF0B6DE-1D6E-40E1-9EC4-75EADCC74621}" uniqueName="3667" name="Column3667" queryTableFieldId="3667"/>
    <tableColumn id="3668" xr3:uid="{2461FF20-9C5E-4ACF-BC21-9D91C275D961}" uniqueName="3668" name="Column3668" queryTableFieldId="3668"/>
    <tableColumn id="3669" xr3:uid="{670332C4-A5BE-44FF-9AD3-46ECAECC9BDF}" uniqueName="3669" name="Column3669" queryTableFieldId="3669"/>
    <tableColumn id="3670" xr3:uid="{44545FFA-C102-474C-8B2B-F82D555BD462}" uniqueName="3670" name="Column3670" queryTableFieldId="3670"/>
    <tableColumn id="3671" xr3:uid="{B1DDE893-F31E-41DC-A6C9-97DC6D3789A5}" uniqueName="3671" name="Column3671" queryTableFieldId="3671"/>
    <tableColumn id="3672" xr3:uid="{6712F0E4-C5EF-4256-B90B-F1E71C3B5B55}" uniqueName="3672" name="Column3672" queryTableFieldId="3672"/>
    <tableColumn id="3673" xr3:uid="{3277D9A9-74E4-4FC2-9D38-1058FD695994}" uniqueName="3673" name="Column3673" queryTableFieldId="3673"/>
    <tableColumn id="3674" xr3:uid="{660EC1B9-CCF7-48A7-9C3D-D63F32D676A2}" uniqueName="3674" name="Column3674" queryTableFieldId="3674"/>
    <tableColumn id="3675" xr3:uid="{F471929A-5F64-4DF0-A241-B0777B686806}" uniqueName="3675" name="Column3675" queryTableFieldId="3675"/>
    <tableColumn id="3676" xr3:uid="{BE514CCA-BA8C-46FE-9500-043D9A8ADF37}" uniqueName="3676" name="Column3676" queryTableFieldId="3676"/>
    <tableColumn id="3677" xr3:uid="{460F1E09-BA27-4854-9DB7-867D9E059AB2}" uniqueName="3677" name="Column3677" queryTableFieldId="3677"/>
    <tableColumn id="3678" xr3:uid="{990B9DE6-194D-4702-ABEB-E293A7EF6C81}" uniqueName="3678" name="Column3678" queryTableFieldId="3678"/>
    <tableColumn id="3679" xr3:uid="{0FB1D627-8489-495D-8C8A-7E9BC80D2929}" uniqueName="3679" name="Column3679" queryTableFieldId="3679"/>
    <tableColumn id="3680" xr3:uid="{D99B9888-48D2-4850-A0E6-4910BE38A5DE}" uniqueName="3680" name="Column3680" queryTableFieldId="3680"/>
    <tableColumn id="3681" xr3:uid="{C15AC097-6332-4E88-A0D7-E4349E884301}" uniqueName="3681" name="Column3681" queryTableFieldId="3681"/>
    <tableColumn id="3682" xr3:uid="{040F1B3D-F327-4741-B1FE-CD5652607EDF}" uniqueName="3682" name="Column3682" queryTableFieldId="3682"/>
    <tableColumn id="3683" xr3:uid="{744A2E14-D999-4C25-908E-AD97A72CCC66}" uniqueName="3683" name="Column3683" queryTableFieldId="3683"/>
    <tableColumn id="3684" xr3:uid="{C9D09174-8D66-4BEE-8A52-EEB9A5ADA54F}" uniqueName="3684" name="Column3684" queryTableFieldId="3684"/>
    <tableColumn id="3685" xr3:uid="{B88C1C49-046E-42F4-A4A3-560F6185C893}" uniqueName="3685" name="Column3685" queryTableFieldId="3685"/>
    <tableColumn id="3686" xr3:uid="{CB835D65-5A58-4FB8-885A-962FA9FFBAE8}" uniqueName="3686" name="Column3686" queryTableFieldId="3686"/>
    <tableColumn id="3687" xr3:uid="{38A5760B-F604-435F-BB68-644A7E0D7AA1}" uniqueName="3687" name="Column3687" queryTableFieldId="3687"/>
    <tableColumn id="3688" xr3:uid="{92FD8776-54BB-452D-BCB9-3042206085AA}" uniqueName="3688" name="Column3688" queryTableFieldId="3688"/>
    <tableColumn id="3689" xr3:uid="{6CA7038F-E2D2-493C-A29C-95AB864C7509}" uniqueName="3689" name="Column3689" queryTableFieldId="3689"/>
    <tableColumn id="3690" xr3:uid="{DBE2D066-238C-448F-9A3A-6402BD9636B9}" uniqueName="3690" name="Column3690" queryTableFieldId="3690"/>
    <tableColumn id="3691" xr3:uid="{F0674356-ACB1-4B8B-8EB9-B24D6928CF63}" uniqueName="3691" name="Column3691" queryTableFieldId="3691"/>
    <tableColumn id="3692" xr3:uid="{12B0C72C-B02B-4590-A4C9-DB345F976940}" uniqueName="3692" name="Column3692" queryTableFieldId="3692"/>
    <tableColumn id="3693" xr3:uid="{3A5596C9-448C-41F6-A607-DBCA64583507}" uniqueName="3693" name="Column3693" queryTableFieldId="3693"/>
    <tableColumn id="3694" xr3:uid="{58A344BF-70D2-42C4-9C95-FDB41119966E}" uniqueName="3694" name="Column3694" queryTableFieldId="3694"/>
    <tableColumn id="3695" xr3:uid="{AE6B7284-86ED-4C81-A3BD-BE11444FC764}" uniqueName="3695" name="Column3695" queryTableFieldId="3695"/>
    <tableColumn id="3696" xr3:uid="{92AEFE8A-4106-4888-B1E6-48E9DDE65D48}" uniqueName="3696" name="Column3696" queryTableFieldId="3696"/>
    <tableColumn id="3697" xr3:uid="{B7FFE973-A877-4AF1-929B-3EAE07AABD08}" uniqueName="3697" name="Column3697" queryTableFieldId="3697"/>
    <tableColumn id="3698" xr3:uid="{441C303B-6B2F-49B1-AE1E-AA0747B424E5}" uniqueName="3698" name="Column3698" queryTableFieldId="3698"/>
    <tableColumn id="3699" xr3:uid="{28D52DE9-3703-46FF-B14C-0FA3B1538630}" uniqueName="3699" name="Column3699" queryTableFieldId="3699"/>
    <tableColumn id="3700" xr3:uid="{D53A737A-1B2D-4362-A1AD-E2A6F706A683}" uniqueName="3700" name="Column3700" queryTableFieldId="3700"/>
    <tableColumn id="3701" xr3:uid="{31CEFA35-0CAB-4BE6-BE94-25EECAE82DDA}" uniqueName="3701" name="Column3701" queryTableFieldId="3701"/>
    <tableColumn id="3702" xr3:uid="{2A1D2DC6-8530-4ABD-A35D-7DA7DBC9AAAB}" uniqueName="3702" name="Column3702" queryTableFieldId="3702"/>
    <tableColumn id="3703" xr3:uid="{0779739D-DC2A-48D6-8556-C74E705BE5EF}" uniqueName="3703" name="Column3703" queryTableFieldId="3703"/>
    <tableColumn id="3704" xr3:uid="{451E3B18-D28F-49FA-AA00-1978509DDB7E}" uniqueName="3704" name="Column3704" queryTableFieldId="3704"/>
    <tableColumn id="3705" xr3:uid="{92C854A2-D410-4499-8763-CAFFDCAC7D39}" uniqueName="3705" name="Column3705" queryTableFieldId="3705"/>
    <tableColumn id="3706" xr3:uid="{AC83B75C-E7A1-4C6A-8999-4AD492A75D8E}" uniqueName="3706" name="Column3706" queryTableFieldId="3706"/>
    <tableColumn id="3707" xr3:uid="{F9E3616B-87D4-407E-97E8-A48D8971C9B7}" uniqueName="3707" name="Column3707" queryTableFieldId="3707"/>
    <tableColumn id="3708" xr3:uid="{25CC2582-E33C-49EA-B9DE-E311E62C386D}" uniqueName="3708" name="Column3708" queryTableFieldId="3708"/>
    <tableColumn id="3709" xr3:uid="{EE6CC0B8-EF6B-45BE-A76A-329BCCEBB30C}" uniqueName="3709" name="Column3709" queryTableFieldId="3709"/>
    <tableColumn id="3710" xr3:uid="{F8F0015E-00E9-4655-B00D-5A33BBC26944}" uniqueName="3710" name="Column3710" queryTableFieldId="3710"/>
    <tableColumn id="3711" xr3:uid="{64A9B8AA-C7A0-4E3D-88E3-CA6A1D863403}" uniqueName="3711" name="Column3711" queryTableFieldId="3711"/>
    <tableColumn id="3712" xr3:uid="{3C47E3B4-AE54-48DB-B7B9-5CFD39B50F64}" uniqueName="3712" name="Column3712" queryTableFieldId="3712"/>
    <tableColumn id="3713" xr3:uid="{A24D80D6-7C6C-4FA2-BC15-CDE3E312F981}" uniqueName="3713" name="Column3713" queryTableFieldId="3713"/>
    <tableColumn id="3714" xr3:uid="{0ACBC53A-C061-4982-AC61-70DA9CEDDBE0}" uniqueName="3714" name="Column3714" queryTableFieldId="3714"/>
    <tableColumn id="3715" xr3:uid="{FFBC6AF9-BC6A-4053-9513-B35697132906}" uniqueName="3715" name="Column3715" queryTableFieldId="3715"/>
    <tableColumn id="3716" xr3:uid="{037945ED-BDED-4DCB-A973-FE47B309FF64}" uniqueName="3716" name="Column3716" queryTableFieldId="3716"/>
    <tableColumn id="3717" xr3:uid="{ADA810BD-395F-426F-9904-3726B754853B}" uniqueName="3717" name="Column3717" queryTableFieldId="3717"/>
    <tableColumn id="3718" xr3:uid="{ACF41D4B-FBF6-4B01-B680-8B7B61D6E8E3}" uniqueName="3718" name="Column3718" queryTableFieldId="3718"/>
    <tableColumn id="3719" xr3:uid="{3E0ED8AD-AE07-4F51-A7D6-A2138106475F}" uniqueName="3719" name="Column3719" queryTableFieldId="3719"/>
    <tableColumn id="3720" xr3:uid="{F16AD93B-0968-4880-824C-1F7FEBAF895C}" uniqueName="3720" name="Column3720" queryTableFieldId="3720"/>
    <tableColumn id="3721" xr3:uid="{7200434D-A7A8-4AFD-AAEE-2EE7505157F9}" uniqueName="3721" name="Column3721" queryTableFieldId="3721"/>
    <tableColumn id="3722" xr3:uid="{C4FEFFAE-84DD-4F79-8371-DD16438BD547}" uniqueName="3722" name="Column3722" queryTableFieldId="3722"/>
    <tableColumn id="3723" xr3:uid="{27C74F42-9193-4EB6-B88C-BF87A84FF0AC}" uniqueName="3723" name="Column3723" queryTableFieldId="3723"/>
    <tableColumn id="3724" xr3:uid="{BF388101-F038-4383-B9DF-FBFBBD24AAC4}" uniqueName="3724" name="Column3724" queryTableFieldId="3724"/>
    <tableColumn id="3725" xr3:uid="{A875D7CD-9550-494C-B499-956806BE039F}" uniqueName="3725" name="Column3725" queryTableFieldId="3725"/>
    <tableColumn id="3726" xr3:uid="{66565954-BD98-4D3E-BABB-8E3B80F573FE}" uniqueName="3726" name="Column3726" queryTableFieldId="3726"/>
    <tableColumn id="3727" xr3:uid="{15060D79-2E27-46A2-9276-5ADD881B2156}" uniqueName="3727" name="Column3727" queryTableFieldId="3727"/>
    <tableColumn id="3728" xr3:uid="{2D0B7C42-C2EA-4E65-AAAB-0ECD6BDE7C8A}" uniqueName="3728" name="Column3728" queryTableFieldId="3728"/>
    <tableColumn id="3729" xr3:uid="{4E601F9B-DDAB-4509-BCD2-CB62BFD4091D}" uniqueName="3729" name="Column3729" queryTableFieldId="3729"/>
    <tableColumn id="3730" xr3:uid="{60A5AA8A-FFD8-4491-9257-1C767D3BD4F4}" uniqueName="3730" name="Column3730" queryTableFieldId="3730"/>
    <tableColumn id="3731" xr3:uid="{FF124CF0-A5E7-4CD2-A320-8BCE83C0DF9F}" uniqueName="3731" name="Column3731" queryTableFieldId="3731"/>
    <tableColumn id="3732" xr3:uid="{19651110-9C30-486C-B7E9-A0C22C6B8815}" uniqueName="3732" name="Column3732" queryTableFieldId="3732"/>
    <tableColumn id="3733" xr3:uid="{46B6F459-339F-4768-AEB2-0AA89596E793}" uniqueName="3733" name="Column3733" queryTableFieldId="3733"/>
    <tableColumn id="3734" xr3:uid="{987C2D01-37B7-4798-8EEC-41BE174B87EF}" uniqueName="3734" name="Column3734" queryTableFieldId="3734"/>
    <tableColumn id="3735" xr3:uid="{7915B87B-2F5B-4B78-A336-489FDB30B430}" uniqueName="3735" name="Column3735" queryTableFieldId="3735"/>
    <tableColumn id="3736" xr3:uid="{5EE304F4-286D-476E-9D96-1BF216E6A156}" uniqueName="3736" name="Column3736" queryTableFieldId="3736"/>
    <tableColumn id="3737" xr3:uid="{14B72F07-CE4E-4AC7-8FFF-3C209015367C}" uniqueName="3737" name="Column3737" queryTableFieldId="3737"/>
    <tableColumn id="3738" xr3:uid="{7C8C5287-C684-4477-AA47-1A49920D2438}" uniqueName="3738" name="Column3738" queryTableFieldId="3738"/>
    <tableColumn id="3739" xr3:uid="{2F6B7CB0-3FB0-4816-A780-945B5BD62D64}" uniqueName="3739" name="Column3739" queryTableFieldId="3739"/>
    <tableColumn id="3740" xr3:uid="{D7274D98-D6B9-49CE-814B-6050EC4E1A1C}" uniqueName="3740" name="Column3740" queryTableFieldId="3740"/>
    <tableColumn id="3741" xr3:uid="{297E4D5E-B906-43A2-9DD2-B6BFD27D9581}" uniqueName="3741" name="Column3741" queryTableFieldId="3741"/>
    <tableColumn id="3742" xr3:uid="{AB864EF9-03B9-459C-9F88-511FA44B51F0}" uniqueName="3742" name="Column3742" queryTableFieldId="3742"/>
    <tableColumn id="3743" xr3:uid="{46CC8E1D-216B-43C5-9371-6E28F3C535BE}" uniqueName="3743" name="Column3743" queryTableFieldId="3743"/>
    <tableColumn id="3744" xr3:uid="{BF73CCA6-E967-4539-95C7-EAEDCC1BFF8F}" uniqueName="3744" name="Column3744" queryTableFieldId="3744"/>
    <tableColumn id="3745" xr3:uid="{0D52E783-BB21-475A-A2B3-30725F92402B}" uniqueName="3745" name="Column3745" queryTableFieldId="3745"/>
    <tableColumn id="3746" xr3:uid="{41D336A4-4CD5-40E9-A526-9FD3E16D84BC}" uniqueName="3746" name="Column3746" queryTableFieldId="3746"/>
    <tableColumn id="3747" xr3:uid="{21D15367-EC5D-4884-BD2C-A19CE67D0F53}" uniqueName="3747" name="Column3747" queryTableFieldId="3747"/>
    <tableColumn id="3748" xr3:uid="{8EB1434E-4EF6-48F3-8F48-A379EE8A3C62}" uniqueName="3748" name="Column3748" queryTableFieldId="3748"/>
    <tableColumn id="3749" xr3:uid="{CEBC4195-3718-4656-BE1F-B688EF6E94C4}" uniqueName="3749" name="Column3749" queryTableFieldId="3749"/>
    <tableColumn id="3750" xr3:uid="{C2F08D81-C5A2-4B8C-86FE-4D85069E85A8}" uniqueName="3750" name="Column3750" queryTableFieldId="3750"/>
    <tableColumn id="3751" xr3:uid="{8F2C3FD1-5625-4171-8E16-44868AA2757F}" uniqueName="3751" name="Column3751" queryTableFieldId="3751"/>
    <tableColumn id="3752" xr3:uid="{5D4CA74C-AA29-4CAB-A8BE-8B9864807730}" uniqueName="3752" name="Column3752" queryTableFieldId="3752"/>
    <tableColumn id="3753" xr3:uid="{8B050092-9010-4741-8E89-4E0D97EDFD5F}" uniqueName="3753" name="Column3753" queryTableFieldId="3753"/>
    <tableColumn id="3754" xr3:uid="{F0E634A5-A30B-4303-9061-EC52B77C95B1}" uniqueName="3754" name="Column3754" queryTableFieldId="3754"/>
    <tableColumn id="3755" xr3:uid="{1D274D83-FB00-4AFC-8034-F1092161462B}" uniqueName="3755" name="Column3755" queryTableFieldId="3755"/>
    <tableColumn id="3756" xr3:uid="{59B0025F-2A4B-448E-9802-B4F58004BEE7}" uniqueName="3756" name="Column3756" queryTableFieldId="3756"/>
    <tableColumn id="3757" xr3:uid="{81F5E6CC-B846-4A67-A06F-D6310575A00A}" uniqueName="3757" name="Column3757" queryTableFieldId="3757"/>
    <tableColumn id="3758" xr3:uid="{C36B0A19-4EC2-426D-9CCC-17F0B45F6794}" uniqueName="3758" name="Column3758" queryTableFieldId="3758"/>
    <tableColumn id="3759" xr3:uid="{D9567A6D-9AD4-4E42-9D05-B2C74ED805FB}" uniqueName="3759" name="Column3759" queryTableFieldId="3759"/>
    <tableColumn id="3760" xr3:uid="{364A5C96-46CF-4260-8BD7-B8F9EF3331A9}" uniqueName="3760" name="Column3760" queryTableFieldId="3760"/>
    <tableColumn id="3761" xr3:uid="{45AA9D0B-55F8-4BB6-8782-2F239AE9F64E}" uniqueName="3761" name="Column3761" queryTableFieldId="3761"/>
    <tableColumn id="3762" xr3:uid="{DF5DDD95-F6CE-49CD-821C-C2BA4ECFF0AD}" uniqueName="3762" name="Column3762" queryTableFieldId="3762"/>
    <tableColumn id="3763" xr3:uid="{D09AD081-8511-4EDF-A5DD-01EABEF0D4C2}" uniqueName="3763" name="Column3763" queryTableFieldId="3763"/>
    <tableColumn id="3764" xr3:uid="{F44B6572-F1D5-43EA-857C-64DC8D83D3CC}" uniqueName="3764" name="Column3764" queryTableFieldId="3764"/>
    <tableColumn id="3765" xr3:uid="{0D28C94F-4FF9-4318-8FE0-C2D82D9397AD}" uniqueName="3765" name="Column3765" queryTableFieldId="3765"/>
    <tableColumn id="3766" xr3:uid="{8F596B15-2F7B-4239-8A84-C3D9F90F7A03}" uniqueName="3766" name="Column3766" queryTableFieldId="3766"/>
    <tableColumn id="3767" xr3:uid="{1F1D6175-714C-4590-9218-34DE66F291B5}" uniqueName="3767" name="Column3767" queryTableFieldId="3767"/>
    <tableColumn id="3768" xr3:uid="{F6212B63-6727-4564-9F37-593C63203850}" uniqueName="3768" name="Column3768" queryTableFieldId="3768"/>
    <tableColumn id="3769" xr3:uid="{273C4451-5705-4181-A979-120D5AF12926}" uniqueName="3769" name="Column3769" queryTableFieldId="3769"/>
    <tableColumn id="3770" xr3:uid="{5B63CC7E-7C26-4F73-AE5D-692D54156190}" uniqueName="3770" name="Column3770" queryTableFieldId="3770"/>
    <tableColumn id="3771" xr3:uid="{02FA0718-0B69-4867-9ADF-971860EC2E83}" uniqueName="3771" name="Column3771" queryTableFieldId="3771"/>
    <tableColumn id="3772" xr3:uid="{9F286D84-2EE9-499B-8595-DBCF33BA8E8B}" uniqueName="3772" name="Column3772" queryTableFieldId="3772"/>
    <tableColumn id="3773" xr3:uid="{99CC3F26-3BF9-4DA4-B979-5F0DFC717B5F}" uniqueName="3773" name="Column3773" queryTableFieldId="3773"/>
    <tableColumn id="3774" xr3:uid="{67537A97-7122-4204-83A0-370A74029414}" uniqueName="3774" name="Column3774" queryTableFieldId="3774"/>
    <tableColumn id="3775" xr3:uid="{CC5B4F11-1342-4B24-87BB-78281E8904D6}" uniqueName="3775" name="Column3775" queryTableFieldId="3775"/>
    <tableColumn id="3776" xr3:uid="{C3B8E030-91D0-4AA8-BF4C-9E37F1C0E09E}" uniqueName="3776" name="Column3776" queryTableFieldId="3776"/>
    <tableColumn id="3777" xr3:uid="{007A685E-9B38-4ED9-966C-3FB8EEDE4EB0}" uniqueName="3777" name="Column3777" queryTableFieldId="3777"/>
    <tableColumn id="3778" xr3:uid="{9D539F03-6D1E-4D48-9412-9C8EC11D90EF}" uniqueName="3778" name="Column3778" queryTableFieldId="3778"/>
    <tableColumn id="3779" xr3:uid="{E57C673F-B7DB-4194-B8F6-AF6AF6E2BC7A}" uniqueName="3779" name="Column3779" queryTableFieldId="3779"/>
    <tableColumn id="3780" xr3:uid="{02B014EC-840F-4D3B-8A67-8CBCB70355BC}" uniqueName="3780" name="Column3780" queryTableFieldId="3780"/>
    <tableColumn id="3781" xr3:uid="{25243115-8CF0-4DFE-8C72-FFC0097BF8EC}" uniqueName="3781" name="Column3781" queryTableFieldId="3781"/>
    <tableColumn id="3782" xr3:uid="{84AF7438-CA44-46B0-ACF2-011DDED8EB64}" uniqueName="3782" name="Column3782" queryTableFieldId="3782"/>
    <tableColumn id="3783" xr3:uid="{97F26C13-8A09-4E5C-A653-C8AB0DF5375A}" uniqueName="3783" name="Column3783" queryTableFieldId="3783"/>
    <tableColumn id="3784" xr3:uid="{EF620D99-7FCC-4520-BA64-513F572B4B40}" uniqueName="3784" name="Column3784" queryTableFieldId="3784"/>
    <tableColumn id="3785" xr3:uid="{0D0C0140-9727-43E5-80B8-3749504C24E7}" uniqueName="3785" name="Column3785" queryTableFieldId="3785"/>
    <tableColumn id="3786" xr3:uid="{927729F1-A836-4C59-8302-524C40B5C771}" uniqueName="3786" name="Column3786" queryTableFieldId="3786"/>
    <tableColumn id="3787" xr3:uid="{DFC65A20-6B85-4947-85A7-8A32D634FF57}" uniqueName="3787" name="Column3787" queryTableFieldId="3787"/>
    <tableColumn id="3788" xr3:uid="{5FEE8CE4-E334-490E-ACAC-43A03374A0CE}" uniqueName="3788" name="Column3788" queryTableFieldId="3788"/>
    <tableColumn id="3789" xr3:uid="{F05D7AB6-8D97-487B-853B-19ED39852A11}" uniqueName="3789" name="Column3789" queryTableFieldId="3789"/>
    <tableColumn id="3790" xr3:uid="{D1C4A071-D577-4F51-B132-C23425B397FE}" uniqueName="3790" name="Column3790" queryTableFieldId="3790"/>
    <tableColumn id="3791" xr3:uid="{B7501CA4-0A42-4E45-A853-2BA4B0FE3F8F}" uniqueName="3791" name="Column3791" queryTableFieldId="3791"/>
    <tableColumn id="3792" xr3:uid="{5263840C-FC5E-47B2-80D0-54030D8D3A7A}" uniqueName="3792" name="Column3792" queryTableFieldId="3792"/>
    <tableColumn id="3793" xr3:uid="{B20885CC-CD87-47F1-8710-DF3652E84C47}" uniqueName="3793" name="Column3793" queryTableFieldId="3793"/>
    <tableColumn id="3794" xr3:uid="{1EBE7F92-A62B-4BD6-80DC-0479214B4A4B}" uniqueName="3794" name="Column3794" queryTableFieldId="3794"/>
    <tableColumn id="3795" xr3:uid="{109134F4-6E8E-471E-84E0-E28725502C3F}" uniqueName="3795" name="Column3795" queryTableFieldId="3795"/>
    <tableColumn id="3796" xr3:uid="{9B9B9825-3F1C-41FA-B41B-73438F2B6CD6}" uniqueName="3796" name="Column3796" queryTableFieldId="3796"/>
    <tableColumn id="3797" xr3:uid="{EBD6FBEF-FBB6-46A5-ACCF-8EE66B5A1266}" uniqueName="3797" name="Column3797" queryTableFieldId="3797"/>
    <tableColumn id="3798" xr3:uid="{C7752890-6A08-44C2-ACB9-7F9E71684210}" uniqueName="3798" name="Column3798" queryTableFieldId="3798"/>
    <tableColumn id="3799" xr3:uid="{AB32CEC8-00CD-4FFD-B18F-B56A2D5FB376}" uniqueName="3799" name="Column3799" queryTableFieldId="3799"/>
    <tableColumn id="3800" xr3:uid="{A4060C64-86A6-438D-9FC0-995DE113EB50}" uniqueName="3800" name="Column3800" queryTableFieldId="3800"/>
    <tableColumn id="3801" xr3:uid="{61148D91-5EAF-4E9F-8F7A-3881288DD3A8}" uniqueName="3801" name="Column3801" queryTableFieldId="3801"/>
    <tableColumn id="3802" xr3:uid="{CF6ADA60-2455-4C0A-A94D-989A0EB6A411}" uniqueName="3802" name="Column3802" queryTableFieldId="3802"/>
    <tableColumn id="3803" xr3:uid="{58AB5866-5D6D-41A8-8E0D-D85C26F690E8}" uniqueName="3803" name="Column3803" queryTableFieldId="3803"/>
    <tableColumn id="3804" xr3:uid="{34D1659E-BA66-4F1C-AB22-710E8EDB5350}" uniqueName="3804" name="Column3804" queryTableFieldId="3804"/>
    <tableColumn id="3805" xr3:uid="{5E01DB12-05CA-4152-9B26-225FA9817721}" uniqueName="3805" name="Column3805" queryTableFieldId="3805"/>
    <tableColumn id="3806" xr3:uid="{9C902657-AB2A-4637-99A5-E7396E2ACB13}" uniqueName="3806" name="Column3806" queryTableFieldId="3806"/>
    <tableColumn id="3807" xr3:uid="{9BFE819E-3310-4A40-910F-24A33CD7826D}" uniqueName="3807" name="Column3807" queryTableFieldId="3807"/>
    <tableColumn id="3808" xr3:uid="{C57C9804-93F7-491A-91BC-641320CAC791}" uniqueName="3808" name="Column3808" queryTableFieldId="3808"/>
    <tableColumn id="3809" xr3:uid="{05298ACA-AB51-425D-B4F6-6BC9EB639CB5}" uniqueName="3809" name="Column3809" queryTableFieldId="3809"/>
    <tableColumn id="3810" xr3:uid="{41599211-B6AB-4EE8-A8CE-83D10FD777B4}" uniqueName="3810" name="Column3810" queryTableFieldId="3810"/>
    <tableColumn id="3811" xr3:uid="{64403C3E-8EED-497B-8062-F9F5660D1AD9}" uniqueName="3811" name="Column3811" queryTableFieldId="3811"/>
    <tableColumn id="3812" xr3:uid="{E0A65241-5726-4311-8E68-F02017F92D10}" uniqueName="3812" name="Column3812" queryTableFieldId="3812"/>
    <tableColumn id="3813" xr3:uid="{880E0F8E-EAEF-4D01-85B5-F2C9FAE3AECE}" uniqueName="3813" name="Column3813" queryTableFieldId="3813"/>
    <tableColumn id="3814" xr3:uid="{FE6F103F-FAAD-43DF-8216-7523C0A23F96}" uniqueName="3814" name="Column3814" queryTableFieldId="3814"/>
    <tableColumn id="3815" xr3:uid="{48AADB2B-6443-44A9-9C02-78B2FFE9316D}" uniqueName="3815" name="Column3815" queryTableFieldId="3815"/>
    <tableColumn id="3816" xr3:uid="{8527D959-135F-43F4-865B-FCEA18662372}" uniqueName="3816" name="Column3816" queryTableFieldId="3816"/>
    <tableColumn id="3817" xr3:uid="{AC1DCCA8-496E-4141-8A05-ABB9B031CB73}" uniqueName="3817" name="Column3817" queryTableFieldId="3817"/>
    <tableColumn id="3818" xr3:uid="{F6F8A666-23E9-4A56-BB74-C153524D0283}" uniqueName="3818" name="Column3818" queryTableFieldId="3818"/>
    <tableColumn id="3819" xr3:uid="{5B0C0AE2-5D33-4DDB-9307-6D7C7594F281}" uniqueName="3819" name="Column3819" queryTableFieldId="3819"/>
    <tableColumn id="3820" xr3:uid="{CB6DCF3F-D763-43CA-9FB6-5F177FD46594}" uniqueName="3820" name="Column3820" queryTableFieldId="3820"/>
    <tableColumn id="3821" xr3:uid="{C169F201-1871-46E0-81AC-FE86E5BB6E41}" uniqueName="3821" name="Column3821" queryTableFieldId="3821"/>
    <tableColumn id="3822" xr3:uid="{FAFDD2CA-9F35-4448-8EE6-452843EC884C}" uniqueName="3822" name="Column3822" queryTableFieldId="3822"/>
    <tableColumn id="3823" xr3:uid="{3B212BFF-6C3E-4624-9802-FE3B187D428E}" uniqueName="3823" name="Column3823" queryTableFieldId="3823"/>
    <tableColumn id="3824" xr3:uid="{75D0D30C-7619-456A-B263-878AC00FCB23}" uniqueName="3824" name="Column3824" queryTableFieldId="3824"/>
    <tableColumn id="3825" xr3:uid="{5BB48D0B-3614-460B-A6FF-BA4E6A830EEC}" uniqueName="3825" name="Column3825" queryTableFieldId="3825"/>
    <tableColumn id="3826" xr3:uid="{50EA6B81-BF7D-4711-9AE7-97FF90144EB2}" uniqueName="3826" name="Column3826" queryTableFieldId="3826"/>
    <tableColumn id="3827" xr3:uid="{B741912D-43B4-4EA1-B4CA-921B1EDFABF0}" uniqueName="3827" name="Column3827" queryTableFieldId="3827"/>
    <tableColumn id="3828" xr3:uid="{D7223B23-7321-4EC0-8514-A8F94DE6AA3B}" uniqueName="3828" name="Column3828" queryTableFieldId="3828"/>
    <tableColumn id="3829" xr3:uid="{F4C5DB3C-B96E-4C26-8378-D6FDED130639}" uniqueName="3829" name="Column3829" queryTableFieldId="3829"/>
    <tableColumn id="3830" xr3:uid="{0FF25B6A-1024-46DA-BCCE-62A985D2D646}" uniqueName="3830" name="Column3830" queryTableFieldId="3830"/>
    <tableColumn id="3831" xr3:uid="{F042456E-5458-4134-84D7-C0CCB19E982D}" uniqueName="3831" name="Column3831" queryTableFieldId="3831"/>
    <tableColumn id="3832" xr3:uid="{F66E7712-D679-4B0E-B95F-24F2D48E27CB}" uniqueName="3832" name="Column3832" queryTableFieldId="3832"/>
    <tableColumn id="3833" xr3:uid="{4AC6E2B3-1ADA-4CE8-9AAC-4E012FB7D144}" uniqueName="3833" name="Column3833" queryTableFieldId="3833"/>
    <tableColumn id="3834" xr3:uid="{4910D105-6C97-40F9-808F-85CBE9FEC095}" uniqueName="3834" name="Column3834" queryTableFieldId="3834"/>
    <tableColumn id="3835" xr3:uid="{8270FDDC-788A-417D-92C2-D5F487BC41D5}" uniqueName="3835" name="Column3835" queryTableFieldId="3835"/>
    <tableColumn id="3836" xr3:uid="{0285E910-B23B-4A6D-A867-F95B2F797432}" uniqueName="3836" name="Column3836" queryTableFieldId="3836"/>
    <tableColumn id="3837" xr3:uid="{A1BB9B55-25FE-41BC-A409-8A51D337CCA3}" uniqueName="3837" name="Column3837" queryTableFieldId="3837"/>
    <tableColumn id="3838" xr3:uid="{69A4E149-6639-499A-973C-D61349DB91CD}" uniqueName="3838" name="Column3838" queryTableFieldId="3838"/>
    <tableColumn id="3839" xr3:uid="{93CC17E3-C5CE-4279-8E21-32BF6F4EFADB}" uniqueName="3839" name="Column3839" queryTableFieldId="3839"/>
    <tableColumn id="3840" xr3:uid="{77425D1A-51CA-4A23-9E98-269763DAB9C0}" uniqueName="3840" name="Column3840" queryTableFieldId="3840"/>
    <tableColumn id="3841" xr3:uid="{5AA555DF-E45C-472C-A0ED-92EFC5684C6E}" uniqueName="3841" name="Column3841" queryTableFieldId="3841"/>
    <tableColumn id="3842" xr3:uid="{F50927D0-E670-463A-B55E-0C2DAD760F7C}" uniqueName="3842" name="Column3842" queryTableFieldId="3842"/>
    <tableColumn id="3843" xr3:uid="{2854679F-A193-4FB0-AB3F-3F681495788C}" uniqueName="3843" name="Column3843" queryTableFieldId="3843"/>
    <tableColumn id="3844" xr3:uid="{3256DD38-8B9C-4A15-BF36-03FD4A096FC9}" uniqueName="3844" name="Column3844" queryTableFieldId="3844"/>
    <tableColumn id="3845" xr3:uid="{B5F02749-5B9A-4233-96A9-D8ABAFFF7082}" uniqueName="3845" name="Column3845" queryTableFieldId="3845"/>
    <tableColumn id="3846" xr3:uid="{613892E3-5E09-460E-9645-004AE718B059}" uniqueName="3846" name="Column3846" queryTableFieldId="3846"/>
    <tableColumn id="3847" xr3:uid="{85024E16-D89F-426E-A250-46E062365B44}" uniqueName="3847" name="Column3847" queryTableFieldId="3847"/>
    <tableColumn id="3848" xr3:uid="{EE768A3D-1A1A-4828-BCE4-D7F086863044}" uniqueName="3848" name="Column3848" queryTableFieldId="3848"/>
    <tableColumn id="3849" xr3:uid="{52BCF843-BC3A-4295-80B6-5E9938C898C0}" uniqueName="3849" name="Column3849" queryTableFieldId="3849"/>
    <tableColumn id="3850" xr3:uid="{383563D7-6914-4F29-B02A-3DC03BFE6E08}" uniqueName="3850" name="Column3850" queryTableFieldId="3850"/>
    <tableColumn id="3851" xr3:uid="{E59F52CE-9A7B-40B1-88BE-B83A39904BB5}" uniqueName="3851" name="Column3851" queryTableFieldId="3851"/>
    <tableColumn id="3852" xr3:uid="{0748C39D-5A00-4836-877B-644FE6F6D4DE}" uniqueName="3852" name="Column3852" queryTableFieldId="3852"/>
    <tableColumn id="3853" xr3:uid="{4DCD850A-CDDC-4884-8AFA-744DA3BB3428}" uniqueName="3853" name="Column3853" queryTableFieldId="3853"/>
    <tableColumn id="3854" xr3:uid="{D98A401E-7171-446D-A492-A8DA0E4BDB79}" uniqueName="3854" name="Column3854" queryTableFieldId="3854"/>
    <tableColumn id="3855" xr3:uid="{AE9801AD-0A56-490D-840E-23F05AC7C7BB}" uniqueName="3855" name="Column3855" queryTableFieldId="3855"/>
    <tableColumn id="3856" xr3:uid="{5B007BEA-A567-429D-8272-C2AAC23E9EF8}" uniqueName="3856" name="Column3856" queryTableFieldId="3856"/>
    <tableColumn id="3857" xr3:uid="{60810017-1964-472F-80A6-78133744206A}" uniqueName="3857" name="Column3857" queryTableFieldId="3857"/>
    <tableColumn id="3858" xr3:uid="{4B06CD23-FCE6-496C-8238-01516E8A8211}" uniqueName="3858" name="Column3858" queryTableFieldId="3858"/>
    <tableColumn id="3859" xr3:uid="{08481F96-D65B-4646-82EF-7EF0521EA9D8}" uniqueName="3859" name="Column3859" queryTableFieldId="3859"/>
    <tableColumn id="3860" xr3:uid="{C65C16A6-A7C5-47DB-AD1F-68219422F7B1}" uniqueName="3860" name="Column3860" queryTableFieldId="3860"/>
    <tableColumn id="3861" xr3:uid="{F3C20DB4-8A8B-4153-B59D-C915A4F6910F}" uniqueName="3861" name="Column3861" queryTableFieldId="3861"/>
    <tableColumn id="3862" xr3:uid="{9A8C547C-7BFF-4A1C-B077-09EA795A4DB4}" uniqueName="3862" name="Column3862" queryTableFieldId="3862"/>
    <tableColumn id="3863" xr3:uid="{C563699B-1770-4E7D-8B9D-A61357AAC91F}" uniqueName="3863" name="Column3863" queryTableFieldId="3863"/>
    <tableColumn id="3864" xr3:uid="{B4729032-36AC-40D0-BFF4-46165C99DFBF}" uniqueName="3864" name="Column3864" queryTableFieldId="3864"/>
    <tableColumn id="3865" xr3:uid="{DD4E800D-0928-4E53-87D6-37D4920060D3}" uniqueName="3865" name="Column3865" queryTableFieldId="3865"/>
    <tableColumn id="3866" xr3:uid="{6BD2248C-22BC-40D0-B53B-F897EF4B2912}" uniqueName="3866" name="Column3866" queryTableFieldId="3866"/>
    <tableColumn id="3867" xr3:uid="{8F7E0673-10D8-4EAA-918E-7CD7790AB149}" uniqueName="3867" name="Column3867" queryTableFieldId="3867"/>
    <tableColumn id="3868" xr3:uid="{E1E560C3-FCBC-403F-A1B4-6664AD956737}" uniqueName="3868" name="Column3868" queryTableFieldId="3868"/>
    <tableColumn id="3869" xr3:uid="{162C7BC2-16C3-4D9B-845C-00B09B805B7D}" uniqueName="3869" name="Column3869" queryTableFieldId="3869"/>
    <tableColumn id="3870" xr3:uid="{001A2C58-2E19-4410-B1EE-AA03495ADED8}" uniqueName="3870" name="Column3870" queryTableFieldId="3870"/>
    <tableColumn id="3871" xr3:uid="{383621B3-5A0A-4975-9B19-8032CA55E510}" uniqueName="3871" name="Column3871" queryTableFieldId="3871"/>
    <tableColumn id="3872" xr3:uid="{A7EA578A-7E3E-4EC3-8013-D46F4168D113}" uniqueName="3872" name="Column3872" queryTableFieldId="3872"/>
    <tableColumn id="3873" xr3:uid="{CF677E92-29E7-48E3-A30D-F81E5B88974A}" uniqueName="3873" name="Column3873" queryTableFieldId="3873"/>
    <tableColumn id="3874" xr3:uid="{F9BE2812-C357-4F61-8785-C12AF9124457}" uniqueName="3874" name="Column3874" queryTableFieldId="3874"/>
    <tableColumn id="3875" xr3:uid="{C297BDBD-5C0B-4507-9273-F662189260C4}" uniqueName="3875" name="Column3875" queryTableFieldId="3875"/>
    <tableColumn id="3876" xr3:uid="{C84818B5-534B-4935-BB42-765F73C316C5}" uniqueName="3876" name="Column3876" queryTableFieldId="3876"/>
    <tableColumn id="3877" xr3:uid="{FA48AD27-7EE1-4984-9F57-466A54E2516D}" uniqueName="3877" name="Column3877" queryTableFieldId="3877"/>
    <tableColumn id="3878" xr3:uid="{E45D1221-65A1-4A6B-841B-00FFBA5D3413}" uniqueName="3878" name="Column3878" queryTableFieldId="3878"/>
    <tableColumn id="3879" xr3:uid="{4C9F608E-6F00-47DB-B966-E1F3D082FF8E}" uniqueName="3879" name="Column3879" queryTableFieldId="3879"/>
    <tableColumn id="3880" xr3:uid="{6843C076-B1FA-4B41-A361-ED0BB09F0BBD}" uniqueName="3880" name="Column3880" queryTableFieldId="3880"/>
    <tableColumn id="3881" xr3:uid="{B902684F-59F1-4888-8523-222BF0FDDB2B}" uniqueName="3881" name="Column3881" queryTableFieldId="3881"/>
    <tableColumn id="3882" xr3:uid="{D090CB6D-50C5-40FF-BF1E-62D859FB8CA2}" uniqueName="3882" name="Column3882" queryTableFieldId="3882"/>
    <tableColumn id="3883" xr3:uid="{6F2B11EF-8C00-4A3F-B345-A589A4383B78}" uniqueName="3883" name="Column3883" queryTableFieldId="3883"/>
    <tableColumn id="3884" xr3:uid="{5D49426E-F149-4F66-80F0-50CB072BAB32}" uniqueName="3884" name="Column3884" queryTableFieldId="3884"/>
    <tableColumn id="3885" xr3:uid="{6DCDB6D3-6A21-477C-8C6C-6A4F4FC52703}" uniqueName="3885" name="Column3885" queryTableFieldId="3885"/>
    <tableColumn id="3886" xr3:uid="{095BCB93-C24B-488E-A0E3-5BF2FC5D318D}" uniqueName="3886" name="Column3886" queryTableFieldId="3886"/>
    <tableColumn id="3887" xr3:uid="{48D480E0-F8AB-4A0A-8BB1-B7CC4D8218D1}" uniqueName="3887" name="Column3887" queryTableFieldId="3887"/>
    <tableColumn id="3888" xr3:uid="{8C85C57C-23FB-48BD-976E-1C3CBA4C72FC}" uniqueName="3888" name="Column3888" queryTableFieldId="3888"/>
    <tableColumn id="3889" xr3:uid="{6AAA28B0-2DFF-490D-B320-9A3DCBFFEF75}" uniqueName="3889" name="Column3889" queryTableFieldId="3889"/>
    <tableColumn id="3890" xr3:uid="{628D6BF7-B2E6-4E5C-A4AE-E5680B8C4738}" uniqueName="3890" name="Column3890" queryTableFieldId="3890"/>
    <tableColumn id="3891" xr3:uid="{0167C79C-CD18-4E06-8289-931E125B6DCA}" uniqueName="3891" name="Column3891" queryTableFieldId="3891"/>
    <tableColumn id="3892" xr3:uid="{1335B10A-C65D-4CDA-B7E2-18175A5FA7DA}" uniqueName="3892" name="Column3892" queryTableFieldId="3892"/>
    <tableColumn id="3893" xr3:uid="{19D6619D-4356-4B9C-809B-023C50098795}" uniqueName="3893" name="Column3893" queryTableFieldId="3893"/>
    <tableColumn id="3894" xr3:uid="{F96D0473-E44F-46B9-A33D-2DC3CBBF0D45}" uniqueName="3894" name="Column3894" queryTableFieldId="3894"/>
    <tableColumn id="3895" xr3:uid="{804A7CB7-F943-4ED6-A347-BE1149E8E80D}" uniqueName="3895" name="Column3895" queryTableFieldId="3895"/>
    <tableColumn id="3896" xr3:uid="{F4F8AF3F-8F50-46F7-86CE-A29D158FD0A9}" uniqueName="3896" name="Column3896" queryTableFieldId="3896"/>
    <tableColumn id="3897" xr3:uid="{AA31FA5A-16E6-4456-8FAC-C28FA04E0520}" uniqueName="3897" name="Column3897" queryTableFieldId="3897"/>
    <tableColumn id="3898" xr3:uid="{3F23D390-F1E6-41E5-BF81-3458D6107350}" uniqueName="3898" name="Column3898" queryTableFieldId="3898"/>
    <tableColumn id="3899" xr3:uid="{903D1884-1B50-4588-BDFA-74C8EABCBD28}" uniqueName="3899" name="Column3899" queryTableFieldId="3899"/>
    <tableColumn id="3900" xr3:uid="{FF566A8B-BDAE-484E-A860-EABC28CD89A8}" uniqueName="3900" name="Column3900" queryTableFieldId="3900"/>
    <tableColumn id="3901" xr3:uid="{FECE8C1A-AF6A-4390-9A1E-8C6B83348A6B}" uniqueName="3901" name="Column3901" queryTableFieldId="3901"/>
    <tableColumn id="3902" xr3:uid="{22C71F2B-B03B-4F92-8DA9-F1978880B6B0}" uniqueName="3902" name="Column3902" queryTableFieldId="3902"/>
    <tableColumn id="3903" xr3:uid="{5D2B94DE-AB31-4C09-B039-54DD15DE5800}" uniqueName="3903" name="Column3903" queryTableFieldId="3903"/>
    <tableColumn id="3904" xr3:uid="{4C7A3886-920B-4854-A52E-36BF6CDACEDB}" uniqueName="3904" name="Column3904" queryTableFieldId="3904"/>
    <tableColumn id="3905" xr3:uid="{B257E4D1-445B-4735-9A9A-ACA2B59C606A}" uniqueName="3905" name="Column3905" queryTableFieldId="3905"/>
    <tableColumn id="3906" xr3:uid="{14993786-8879-459D-BF68-FC447334344C}" uniqueName="3906" name="Column3906" queryTableFieldId="3906"/>
    <tableColumn id="3907" xr3:uid="{08A62B99-488C-44A3-A0A3-7AD1A8406F76}" uniqueName="3907" name="Column3907" queryTableFieldId="3907"/>
    <tableColumn id="3908" xr3:uid="{978329BD-BE6F-4267-BE0E-1CACC1292C16}" uniqueName="3908" name="Column3908" queryTableFieldId="3908"/>
    <tableColumn id="3909" xr3:uid="{BE9F4025-E8AB-4E6E-99D9-56B70D3C2127}" uniqueName="3909" name="Column3909" queryTableFieldId="3909"/>
    <tableColumn id="3910" xr3:uid="{FA2EA1CC-242B-4C62-AC73-A971FF0EC47C}" uniqueName="3910" name="Column3910" queryTableFieldId="3910"/>
    <tableColumn id="3911" xr3:uid="{AFEF5F6C-9AF1-4663-9557-228B57066F4C}" uniqueName="3911" name="Column3911" queryTableFieldId="3911"/>
    <tableColumn id="3912" xr3:uid="{6FD71C64-AF0A-475A-89F6-4553EF733EC8}" uniqueName="3912" name="Column3912" queryTableFieldId="3912"/>
    <tableColumn id="3913" xr3:uid="{FC20BF07-45D0-4FD4-A1D5-FE3D488AAC69}" uniqueName="3913" name="Column3913" queryTableFieldId="3913"/>
    <tableColumn id="3914" xr3:uid="{312D5EA7-53EA-4C1C-9CB0-D456B0D8CC8A}" uniqueName="3914" name="Column3914" queryTableFieldId="3914"/>
    <tableColumn id="3915" xr3:uid="{380A009C-CF48-4B26-85FE-1C36970B8C96}" uniqueName="3915" name="Column3915" queryTableFieldId="3915"/>
    <tableColumn id="3916" xr3:uid="{4E37F10F-39A2-42D0-9435-7B69065FD808}" uniqueName="3916" name="Column3916" queryTableFieldId="3916"/>
    <tableColumn id="3917" xr3:uid="{36B65F19-241F-4782-A473-04E55E77B20D}" uniqueName="3917" name="Column3917" queryTableFieldId="3917"/>
    <tableColumn id="3918" xr3:uid="{EC4A69F8-6521-4681-8F94-62FA36010C42}" uniqueName="3918" name="Column3918" queryTableFieldId="3918"/>
    <tableColumn id="3919" xr3:uid="{4CA8D09E-6012-43C9-8186-D01481075FD5}" uniqueName="3919" name="Column3919" queryTableFieldId="3919"/>
    <tableColumn id="3920" xr3:uid="{6D434BA6-2A11-4851-8F63-02ACDDAEBF9D}" uniqueName="3920" name="Column3920" queryTableFieldId="3920"/>
    <tableColumn id="3921" xr3:uid="{89EC00AD-4435-40F3-95F1-77E1260F2EBF}" uniqueName="3921" name="Column3921" queryTableFieldId="3921"/>
    <tableColumn id="3922" xr3:uid="{CE190B30-67A3-4BAD-9784-275B79B0735F}" uniqueName="3922" name="Column3922" queryTableFieldId="3922"/>
    <tableColumn id="3923" xr3:uid="{63202FF3-91ED-453F-8C9F-D4581E4364F0}" uniqueName="3923" name="Column3923" queryTableFieldId="3923"/>
    <tableColumn id="3924" xr3:uid="{B8B46F12-4DF3-4A7F-8768-67D05C417144}" uniqueName="3924" name="Column3924" queryTableFieldId="3924"/>
    <tableColumn id="3925" xr3:uid="{999A1C5C-B412-4A71-896F-D51013EFB673}" uniqueName="3925" name="Column3925" queryTableFieldId="3925"/>
    <tableColumn id="3926" xr3:uid="{F6A492D7-C255-4243-ADAB-34B4DD7162BA}" uniqueName="3926" name="Column3926" queryTableFieldId="3926"/>
    <tableColumn id="3927" xr3:uid="{BEE1184A-C860-43DC-9646-53522AB20E40}" uniqueName="3927" name="Column3927" queryTableFieldId="3927"/>
    <tableColumn id="3928" xr3:uid="{12B52CE3-EF68-4C93-BD45-699EFE1B9F29}" uniqueName="3928" name="Column3928" queryTableFieldId="3928"/>
    <tableColumn id="3929" xr3:uid="{88F5B178-1C6D-40CD-8105-B1EB178BC21D}" uniqueName="3929" name="Column3929" queryTableFieldId="3929"/>
    <tableColumn id="3930" xr3:uid="{2C7DF27B-E708-49CD-94A7-02B66909D327}" uniqueName="3930" name="Column3930" queryTableFieldId="3930"/>
    <tableColumn id="3931" xr3:uid="{EEA97CD9-01CC-41E1-941F-438A37D7FCC3}" uniqueName="3931" name="Column3931" queryTableFieldId="3931"/>
    <tableColumn id="3932" xr3:uid="{6FD064FD-2250-4367-808E-B522AC16A32B}" uniqueName="3932" name="Column3932" queryTableFieldId="3932"/>
    <tableColumn id="3933" xr3:uid="{1DA4C127-6C97-4E6E-AAAD-53BF2007F6C3}" uniqueName="3933" name="Column3933" queryTableFieldId="3933"/>
    <tableColumn id="3934" xr3:uid="{7AE2EF66-1B92-44F3-B857-E14FFEFF0D98}" uniqueName="3934" name="Column3934" queryTableFieldId="3934"/>
    <tableColumn id="3935" xr3:uid="{B8F2B1B5-F934-4F94-9270-F0C9BE6675DC}" uniqueName="3935" name="Column3935" queryTableFieldId="3935"/>
    <tableColumn id="3936" xr3:uid="{519AEF63-29E0-470D-ACAF-8A0609608D98}" uniqueName="3936" name="Column3936" queryTableFieldId="3936"/>
    <tableColumn id="3937" xr3:uid="{63C48121-8A65-4E64-89E7-9A5B9943DA2E}" uniqueName="3937" name="Column3937" queryTableFieldId="3937"/>
    <tableColumn id="3938" xr3:uid="{0FEB7008-F875-4023-B5F8-3DED1FD23B3D}" uniqueName="3938" name="Column3938" queryTableFieldId="3938"/>
    <tableColumn id="3939" xr3:uid="{2947E6EA-6C91-43F2-A658-3DEF23DFD7FC}" uniqueName="3939" name="Column3939" queryTableFieldId="3939"/>
    <tableColumn id="3940" xr3:uid="{C0612501-D86F-417F-ADEA-B98ADC7F53CC}" uniqueName="3940" name="Column3940" queryTableFieldId="3940"/>
    <tableColumn id="3941" xr3:uid="{8DA37A7A-188B-428C-A15A-E8DFCAB3233E}" uniqueName="3941" name="Column3941" queryTableFieldId="3941"/>
    <tableColumn id="3942" xr3:uid="{8B894983-96E6-4FF1-8E8F-5F44EC662B32}" uniqueName="3942" name="Column3942" queryTableFieldId="3942"/>
    <tableColumn id="3943" xr3:uid="{907DFCDA-F8B9-4996-9A87-67C4AF68A030}" uniqueName="3943" name="Column3943" queryTableFieldId="3943"/>
    <tableColumn id="3944" xr3:uid="{481351F9-E886-4861-A047-CA79EF62FC52}" uniqueName="3944" name="Column3944" queryTableFieldId="3944"/>
    <tableColumn id="3945" xr3:uid="{7D394DFB-6DB3-4117-A78B-BD389976FB8D}" uniqueName="3945" name="Column3945" queryTableFieldId="3945"/>
    <tableColumn id="3946" xr3:uid="{3D1ADDA0-6705-4765-A7B4-C1D77B26F128}" uniqueName="3946" name="Column3946" queryTableFieldId="3946"/>
    <tableColumn id="3947" xr3:uid="{F1980439-B6B1-43D4-9F0B-47984C20DA80}" uniqueName="3947" name="Column3947" queryTableFieldId="3947"/>
    <tableColumn id="3948" xr3:uid="{DFD156CB-F304-4544-B260-531087E43703}" uniqueName="3948" name="Column3948" queryTableFieldId="3948"/>
    <tableColumn id="3949" xr3:uid="{F4F3BFBB-9D3D-40C0-A096-56CC69BB0CAC}" uniqueName="3949" name="Column3949" queryTableFieldId="3949"/>
    <tableColumn id="3950" xr3:uid="{8E31C10D-947A-4C9A-962A-CD850BE4F701}" uniqueName="3950" name="Column3950" queryTableFieldId="3950"/>
    <tableColumn id="3951" xr3:uid="{7842BCA7-5262-4286-B924-227B735BABBA}" uniqueName="3951" name="Column3951" queryTableFieldId="3951"/>
    <tableColumn id="3952" xr3:uid="{9D069AD6-632A-4A3D-833E-F6E8563A8D72}" uniqueName="3952" name="Column3952" queryTableFieldId="3952"/>
    <tableColumn id="3953" xr3:uid="{1E420885-A3E9-4D17-AB75-E480399FD06F}" uniqueName="3953" name="Column3953" queryTableFieldId="3953"/>
    <tableColumn id="3954" xr3:uid="{17AC8D36-8F2A-43C9-A430-58862DD6C4E7}" uniqueName="3954" name="Column3954" queryTableFieldId="3954"/>
    <tableColumn id="3955" xr3:uid="{4ED54B8E-B451-4A1C-A4B9-EAFFF4FCF998}" uniqueName="3955" name="Column3955" queryTableFieldId="3955"/>
    <tableColumn id="3956" xr3:uid="{5546B863-AF72-44E0-9BED-EBCA0CEDC975}" uniqueName="3956" name="Column3956" queryTableFieldId="3956"/>
    <tableColumn id="3957" xr3:uid="{FFB90701-3B24-45E7-8ADA-71E9B1F1EC4A}" uniqueName="3957" name="Column3957" queryTableFieldId="3957"/>
    <tableColumn id="3958" xr3:uid="{8A6BCCA1-39FB-4AC9-A1C6-61B9BBA2F0A5}" uniqueName="3958" name="Column3958" queryTableFieldId="3958"/>
    <tableColumn id="3959" xr3:uid="{EB318CE8-92B9-44A7-9EE2-7F212C5BF944}" uniqueName="3959" name="Column3959" queryTableFieldId="3959"/>
    <tableColumn id="3960" xr3:uid="{4EA2A086-48D7-4F89-BA0D-435680CA607A}" uniqueName="3960" name="Column3960" queryTableFieldId="3960"/>
    <tableColumn id="3961" xr3:uid="{1C5C5C10-B1E2-4E64-875F-245E5DB86043}" uniqueName="3961" name="Column3961" queryTableFieldId="3961"/>
    <tableColumn id="3962" xr3:uid="{01FB6032-80FB-4F82-8F27-514E18E44DE7}" uniqueName="3962" name="Column3962" queryTableFieldId="3962"/>
    <tableColumn id="3963" xr3:uid="{C92FC379-2001-49BC-90F8-D94506385773}" uniqueName="3963" name="Column3963" queryTableFieldId="3963"/>
    <tableColumn id="3964" xr3:uid="{507B45AF-39C4-4924-91F9-6BC01551DDED}" uniqueName="3964" name="Column3964" queryTableFieldId="3964"/>
    <tableColumn id="3965" xr3:uid="{34B7BF8F-1D80-4FFF-835C-1DE19B007518}" uniqueName="3965" name="Column3965" queryTableFieldId="3965"/>
    <tableColumn id="3966" xr3:uid="{325D9829-BEA4-454C-AB73-F54A8527CB85}" uniqueName="3966" name="Column3966" queryTableFieldId="3966"/>
    <tableColumn id="3967" xr3:uid="{B9C63CF6-CF68-47CC-A6E3-80B7DEC543A5}" uniqueName="3967" name="Column3967" queryTableFieldId="3967"/>
    <tableColumn id="3968" xr3:uid="{AD92150B-8A6F-48DA-998E-C140D7D5FD9B}" uniqueName="3968" name="Column3968" queryTableFieldId="3968"/>
    <tableColumn id="3969" xr3:uid="{A06446D5-F0D2-4A71-982E-070B44F6682C}" uniqueName="3969" name="Column3969" queryTableFieldId="3969"/>
    <tableColumn id="3970" xr3:uid="{D0D442FF-921E-41CF-B02F-3F4F8C22BDD9}" uniqueName="3970" name="Column3970" queryTableFieldId="3970"/>
    <tableColumn id="3971" xr3:uid="{3D236CE5-C869-4621-BB4A-A9431974FBE3}" uniqueName="3971" name="Column3971" queryTableFieldId="3971"/>
    <tableColumn id="3972" xr3:uid="{157EC525-3C44-45AB-877E-E03A1A08165D}" uniqueName="3972" name="Column3972" queryTableFieldId="3972"/>
    <tableColumn id="3973" xr3:uid="{EB81AE12-4845-4EA2-A958-286F9A42CBF6}" uniqueName="3973" name="Column3973" queryTableFieldId="3973"/>
    <tableColumn id="3974" xr3:uid="{348CC035-DCAA-4A69-B2DD-CBEAE6C7A852}" uniqueName="3974" name="Column3974" queryTableFieldId="3974"/>
    <tableColumn id="3975" xr3:uid="{061DAE6D-6A55-4B51-90E4-AE7BFE7E3205}" uniqueName="3975" name="Column3975" queryTableFieldId="3975"/>
    <tableColumn id="3976" xr3:uid="{7AC39F59-AE43-436C-9D87-FEB5AF1D4F0A}" uniqueName="3976" name="Column3976" queryTableFieldId="3976"/>
    <tableColumn id="3977" xr3:uid="{36386FB8-FCFD-4E5E-A660-29DD085FE638}" uniqueName="3977" name="Column3977" queryTableFieldId="3977"/>
    <tableColumn id="3978" xr3:uid="{3F6CB887-A33E-45C9-B79A-44CD1839B609}" uniqueName="3978" name="Column3978" queryTableFieldId="3978"/>
    <tableColumn id="3979" xr3:uid="{F32590EF-F01C-4FAF-8858-F8C884530EE8}" uniqueName="3979" name="Column3979" queryTableFieldId="3979"/>
    <tableColumn id="3980" xr3:uid="{986D7A43-F92A-4891-A472-EA0706046675}" uniqueName="3980" name="Column3980" queryTableFieldId="3980"/>
    <tableColumn id="3981" xr3:uid="{04B90E7D-E375-41EE-8A20-177782FB0502}" uniqueName="3981" name="Column3981" queryTableFieldId="3981"/>
    <tableColumn id="3982" xr3:uid="{FDC4583B-08C6-43F1-BE88-2702AE6F7E3D}" uniqueName="3982" name="Column3982" queryTableFieldId="3982"/>
    <tableColumn id="3983" xr3:uid="{77090D85-7D0B-43A9-85D5-62C56F9E7EE7}" uniqueName="3983" name="Column3983" queryTableFieldId="3983"/>
    <tableColumn id="3984" xr3:uid="{A37B707F-F663-48E4-8AED-37F8904190AC}" uniqueName="3984" name="Column3984" queryTableFieldId="3984"/>
    <tableColumn id="3985" xr3:uid="{618B575D-6631-4EF3-9FAD-287D7B00479E}" uniqueName="3985" name="Column3985" queryTableFieldId="3985"/>
    <tableColumn id="3986" xr3:uid="{F0EC0B54-3168-4EFE-AE95-3123BD9F54A6}" uniqueName="3986" name="Column3986" queryTableFieldId="3986"/>
    <tableColumn id="3987" xr3:uid="{A8752589-1FC4-487E-B075-B27B67B3366A}" uniqueName="3987" name="Column3987" queryTableFieldId="3987"/>
    <tableColumn id="3988" xr3:uid="{B3C90217-C479-492B-9A8C-8AB526DEF65F}" uniqueName="3988" name="Column3988" queryTableFieldId="3988"/>
    <tableColumn id="3989" xr3:uid="{A69BB721-B77D-48AD-BE9C-271B83198A9C}" uniqueName="3989" name="Column3989" queryTableFieldId="3989"/>
    <tableColumn id="3990" xr3:uid="{16C6C5ED-4E60-43DA-898B-C3E242F1DE10}" uniqueName="3990" name="Column3990" queryTableFieldId="3990"/>
    <tableColumn id="3991" xr3:uid="{6DFDC13C-C826-462A-999A-E2EFBA143078}" uniqueName="3991" name="Column3991" queryTableFieldId="3991"/>
    <tableColumn id="3992" xr3:uid="{E7466233-24EC-49B0-B490-F926F2A51EC0}" uniqueName="3992" name="Column3992" queryTableFieldId="3992"/>
    <tableColumn id="3993" xr3:uid="{84AAE355-B2FB-49EA-9CCE-159FBE1E034D}" uniqueName="3993" name="Column3993" queryTableFieldId="3993"/>
    <tableColumn id="3994" xr3:uid="{ABCCB793-EE96-4760-B8E6-B198FAB07776}" uniqueName="3994" name="Column3994" queryTableFieldId="3994"/>
    <tableColumn id="3995" xr3:uid="{707EBCD0-80F4-4ABB-821C-998ED80BFA9A}" uniqueName="3995" name="Column3995" queryTableFieldId="3995"/>
    <tableColumn id="3996" xr3:uid="{AA1EEFA9-89AA-4C6B-AFC4-DC45E024A431}" uniqueName="3996" name="Column3996" queryTableFieldId="3996"/>
    <tableColumn id="3997" xr3:uid="{5E099B5A-C95E-422C-B6D2-AA526BB59C06}" uniqueName="3997" name="Column3997" queryTableFieldId="3997"/>
    <tableColumn id="3998" xr3:uid="{01E0E1AE-AE59-48B3-8FB2-673D6AE704FF}" uniqueName="3998" name="Column3998" queryTableFieldId="3998"/>
    <tableColumn id="3999" xr3:uid="{6B244E8D-A1DB-4E7F-B73A-91A9F3CF6A9D}" uniqueName="3999" name="Column3999" queryTableFieldId="3999"/>
    <tableColumn id="4000" xr3:uid="{5FA61AAD-8A2A-492D-993F-D7CE96E443D6}" uniqueName="4000" name="Column4000" queryTableFieldId="4000"/>
    <tableColumn id="4001" xr3:uid="{6FA78026-B37A-4CD5-8436-77CA82FEABE2}" uniqueName="4001" name="Column4001" queryTableFieldId="4001"/>
    <tableColumn id="4002" xr3:uid="{BCA16305-2F1A-4C50-8B17-A68E71C789D3}" uniqueName="4002" name="Column4002" queryTableFieldId="4002"/>
    <tableColumn id="4003" xr3:uid="{1D697E94-3EC7-42A6-9559-40E7A8C3535E}" uniqueName="4003" name="Column4003" queryTableFieldId="4003"/>
    <tableColumn id="4004" xr3:uid="{C9615840-9024-40E0-AC4A-BFCF1D86CF65}" uniqueName="4004" name="Column4004" queryTableFieldId="4004"/>
    <tableColumn id="4005" xr3:uid="{AE6CDB48-A072-416F-824C-9A7C67BF219F}" uniqueName="4005" name="Column4005" queryTableFieldId="4005"/>
    <tableColumn id="4006" xr3:uid="{FB918599-9C1F-4347-A2D2-83F9FA12A725}" uniqueName="4006" name="Column4006" queryTableFieldId="4006"/>
    <tableColumn id="4007" xr3:uid="{00614F40-51E1-4577-BD87-0818C041D43C}" uniqueName="4007" name="Column4007" queryTableFieldId="4007"/>
    <tableColumn id="4008" xr3:uid="{F650A4CF-87EF-4BC0-B3D8-3C54EE09834D}" uniqueName="4008" name="Column4008" queryTableFieldId="4008"/>
    <tableColumn id="4009" xr3:uid="{138474E0-FB41-45BC-8DB5-945A20080A2B}" uniqueName="4009" name="Column4009" queryTableFieldId="4009"/>
    <tableColumn id="4010" xr3:uid="{6EE3B8F0-BA1C-4010-A7D0-C57946547D4F}" uniqueName="4010" name="Column4010" queryTableFieldId="4010"/>
    <tableColumn id="4011" xr3:uid="{F6C05A5C-7BC5-47C0-B4C1-E92811B92C57}" uniqueName="4011" name="Column4011" queryTableFieldId="4011"/>
    <tableColumn id="4012" xr3:uid="{CBA55B5A-77E4-4808-A1FD-363EB6747B76}" uniqueName="4012" name="Column4012" queryTableFieldId="4012"/>
    <tableColumn id="4013" xr3:uid="{E26EEB87-C2C3-4971-A462-392288E0EC03}" uniqueName="4013" name="Column4013" queryTableFieldId="4013"/>
    <tableColumn id="4014" xr3:uid="{BC8FE8D3-B16B-4058-82D0-DC80041E0A52}" uniqueName="4014" name="Column4014" queryTableFieldId="4014"/>
    <tableColumn id="4015" xr3:uid="{B616519D-5903-46F5-B303-764982DA6BFA}" uniqueName="4015" name="Column4015" queryTableFieldId="4015"/>
    <tableColumn id="4016" xr3:uid="{DC869894-DAD4-4548-A147-24E981C9BB0E}" uniqueName="4016" name="Column4016" queryTableFieldId="4016"/>
    <tableColumn id="4017" xr3:uid="{26D09AA1-5397-4746-BDB5-D1A5640864F1}" uniqueName="4017" name="Column4017" queryTableFieldId="4017"/>
    <tableColumn id="4018" xr3:uid="{EF07B567-D83E-42C2-9208-6060B600E100}" uniqueName="4018" name="Column4018" queryTableFieldId="4018"/>
    <tableColumn id="4019" xr3:uid="{7DEE9C8C-A953-45D8-9E03-E225CF4B0C13}" uniqueName="4019" name="Column4019" queryTableFieldId="4019"/>
    <tableColumn id="4020" xr3:uid="{3E10A9C1-BB47-4929-920F-D3E355A44C84}" uniqueName="4020" name="Column4020" queryTableFieldId="4020"/>
    <tableColumn id="4021" xr3:uid="{4D5EBD58-942D-4007-AA64-80E2C3A416AB}" uniqueName="4021" name="Column4021" queryTableFieldId="4021"/>
    <tableColumn id="4022" xr3:uid="{68F8658D-C5E6-42F6-BA76-D21AEB09DE4A}" uniqueName="4022" name="Column4022" queryTableFieldId="4022"/>
    <tableColumn id="4023" xr3:uid="{21B104F1-00B5-4705-95D2-4C7CEAA2B5F3}" uniqueName="4023" name="Column4023" queryTableFieldId="4023"/>
    <tableColumn id="4024" xr3:uid="{B5CC2D6F-6158-4387-86FF-7A0C13C31EEF}" uniqueName="4024" name="Column4024" queryTableFieldId="4024"/>
    <tableColumn id="4025" xr3:uid="{AB56D42A-40CF-4D01-BC6F-A3C8BF9B3EB9}" uniqueName="4025" name="Column4025" queryTableFieldId="4025"/>
    <tableColumn id="4026" xr3:uid="{977BFE34-ABBB-4315-943A-6A08632797F3}" uniqueName="4026" name="Column4026" queryTableFieldId="4026"/>
    <tableColumn id="4027" xr3:uid="{B77CAEA3-E4DC-48A9-9D96-82DB8A9F0510}" uniqueName="4027" name="Column4027" queryTableFieldId="4027"/>
    <tableColumn id="4028" xr3:uid="{089982D0-3D37-48A7-92FD-DB831A2A3B23}" uniqueName="4028" name="Column4028" queryTableFieldId="4028"/>
    <tableColumn id="4029" xr3:uid="{5A59F450-99AC-48CF-BD00-92136306E2FE}" uniqueName="4029" name="Column4029" queryTableFieldId="4029"/>
    <tableColumn id="4030" xr3:uid="{8094E5AF-D04C-4657-BE0C-0347BF718F73}" uniqueName="4030" name="Column4030" queryTableFieldId="4030"/>
    <tableColumn id="4031" xr3:uid="{BCC2C8FA-61B7-4728-935D-7051091E076E}" uniqueName="4031" name="Column4031" queryTableFieldId="4031"/>
    <tableColumn id="4032" xr3:uid="{CCD1EDB8-F6BB-4254-900E-7DFFA99E9B8B}" uniqueName="4032" name="Column4032" queryTableFieldId="4032"/>
    <tableColumn id="4033" xr3:uid="{9FAA1CB1-E71E-440B-A065-21A4477C35B7}" uniqueName="4033" name="Column4033" queryTableFieldId="4033"/>
    <tableColumn id="4034" xr3:uid="{115DFC30-B40B-430C-AD88-5E60B87C380E}" uniqueName="4034" name="Column4034" queryTableFieldId="4034"/>
    <tableColumn id="4035" xr3:uid="{214566A0-8CAE-4314-A360-B2126FA67B41}" uniqueName="4035" name="Column4035" queryTableFieldId="4035"/>
    <tableColumn id="4036" xr3:uid="{4DAEEC1D-C5E7-4510-8B8E-6B3879216972}" uniqueName="4036" name="Column4036" queryTableFieldId="4036"/>
    <tableColumn id="4037" xr3:uid="{D529F90F-5A99-4B70-B11E-CC23C8C040C7}" uniqueName="4037" name="Column4037" queryTableFieldId="4037"/>
    <tableColumn id="4038" xr3:uid="{5A27EB3A-E64A-4601-AA72-B407BE849763}" uniqueName="4038" name="Column4038" queryTableFieldId="4038"/>
    <tableColumn id="4039" xr3:uid="{1DF45F12-5AEF-4216-9CA2-C39A974029C8}" uniqueName="4039" name="Column4039" queryTableFieldId="4039"/>
    <tableColumn id="4040" xr3:uid="{2BF3E366-86C8-455E-BB11-C85E25A16F98}" uniqueName="4040" name="Column4040" queryTableFieldId="4040"/>
    <tableColumn id="4041" xr3:uid="{3862AD8E-8546-446A-91D0-402D0E002973}" uniqueName="4041" name="Column4041" queryTableFieldId="4041"/>
    <tableColumn id="4042" xr3:uid="{8E9A74C0-2810-4582-9DFE-7063E0B9C6E0}" uniqueName="4042" name="Column4042" queryTableFieldId="4042"/>
    <tableColumn id="4043" xr3:uid="{8CE18DA6-522B-443B-A2E1-5F3F1E63BB63}" uniqueName="4043" name="Column4043" queryTableFieldId="4043"/>
    <tableColumn id="4044" xr3:uid="{A68750AD-C03C-4620-A165-6C29BD5AB0A1}" uniqueName="4044" name="Column4044" queryTableFieldId="4044"/>
    <tableColumn id="4045" xr3:uid="{EB7FAED9-5B23-405F-BBCD-8C0DD8595A8F}" uniqueName="4045" name="Column4045" queryTableFieldId="4045"/>
    <tableColumn id="4046" xr3:uid="{E069E1A1-434C-4071-B5D4-44BEDA47E40B}" uniqueName="4046" name="Column4046" queryTableFieldId="4046"/>
    <tableColumn id="4047" xr3:uid="{CF2DE07B-8B6D-4DFF-897F-452ED49C3F1F}" uniqueName="4047" name="Column4047" queryTableFieldId="4047"/>
    <tableColumn id="4048" xr3:uid="{715E9D5C-649D-47A1-B6DD-926044C9CD9D}" uniqueName="4048" name="Column4048" queryTableFieldId="4048"/>
    <tableColumn id="4049" xr3:uid="{1DC4B509-07C7-45C4-9D84-AFAAC3BFF8C5}" uniqueName="4049" name="Column4049" queryTableFieldId="4049"/>
    <tableColumn id="4050" xr3:uid="{189977B0-4CC2-407D-9472-B72D7DDB3FD1}" uniqueName="4050" name="Column4050" queryTableFieldId="4050"/>
    <tableColumn id="4051" xr3:uid="{E63939A6-B850-4617-828D-B47C58FB9E2F}" uniqueName="4051" name="Column4051" queryTableFieldId="4051"/>
    <tableColumn id="4052" xr3:uid="{B1A2E7F5-14F5-42F2-B543-448BFD5B3CEA}" uniqueName="4052" name="Column4052" queryTableFieldId="4052"/>
    <tableColumn id="4053" xr3:uid="{8723D497-5DDC-4EEC-8B28-D99A19476C4D}" uniqueName="4053" name="Column4053" queryTableFieldId="4053"/>
    <tableColumn id="4054" xr3:uid="{80E20162-CE21-4B7F-89F5-689D7F584C3E}" uniqueName="4054" name="Column4054" queryTableFieldId="4054"/>
    <tableColumn id="4055" xr3:uid="{84F3C866-3352-4F6C-9C5C-53D74474AFE0}" uniqueName="4055" name="Column4055" queryTableFieldId="4055"/>
    <tableColumn id="4056" xr3:uid="{E7ACBC42-BD58-4338-A822-3C051933F964}" uniqueName="4056" name="Column4056" queryTableFieldId="4056"/>
    <tableColumn id="4057" xr3:uid="{256835B3-5FE9-4703-824A-4DEEC008ECDF}" uniqueName="4057" name="Column4057" queryTableFieldId="4057"/>
    <tableColumn id="4058" xr3:uid="{0559C58F-BF43-4097-97E8-F81956CAEB78}" uniqueName="4058" name="Column4058" queryTableFieldId="4058"/>
    <tableColumn id="4059" xr3:uid="{6D16DB9D-7200-45C1-B5AB-EB8589B9F001}" uniqueName="4059" name="Column4059" queryTableFieldId="4059"/>
    <tableColumn id="4060" xr3:uid="{964B3440-EDE5-4ECA-8E77-3420A8818939}" uniqueName="4060" name="Column4060" queryTableFieldId="4060"/>
    <tableColumn id="4061" xr3:uid="{67EF6F13-FB0D-45A6-AC0B-9ADFB4DD07EB}" uniqueName="4061" name="Column4061" queryTableFieldId="4061"/>
    <tableColumn id="4062" xr3:uid="{C9B371B5-05DC-440F-91D6-F87480FDF377}" uniqueName="4062" name="Column4062" queryTableFieldId="4062"/>
    <tableColumn id="4063" xr3:uid="{9CBDB034-585C-414E-B52E-7EFD7DDE8266}" uniqueName="4063" name="Column4063" queryTableFieldId="4063"/>
    <tableColumn id="4064" xr3:uid="{D7FF6C39-D0D1-490A-9641-89B4D686AD19}" uniqueName="4064" name="Column4064" queryTableFieldId="4064"/>
    <tableColumn id="4065" xr3:uid="{189A80E7-C338-45AB-B70E-62C46DB62BA8}" uniqueName="4065" name="Column4065" queryTableFieldId="4065"/>
    <tableColumn id="4066" xr3:uid="{37FDEE78-3450-4A0A-B47F-E2309F96F20A}" uniqueName="4066" name="Column4066" queryTableFieldId="4066"/>
    <tableColumn id="4067" xr3:uid="{ABE388AB-C377-49F5-94E7-61A007C5C0F9}" uniqueName="4067" name="Column4067" queryTableFieldId="4067"/>
    <tableColumn id="4068" xr3:uid="{4A5C9BEF-E3DC-4E0C-B37F-071E00988D30}" uniqueName="4068" name="Column4068" queryTableFieldId="4068"/>
    <tableColumn id="4069" xr3:uid="{C0A11C12-BFF0-46C4-994D-9209302716F2}" uniqueName="4069" name="Column4069" queryTableFieldId="4069"/>
    <tableColumn id="4070" xr3:uid="{F5792C8A-B4DE-482F-BD3A-201F3866CF5D}" uniqueName="4070" name="Column4070" queryTableFieldId="4070"/>
    <tableColumn id="4071" xr3:uid="{3DAB84B2-1F60-4EC6-ADB6-8A7F555AFD28}" uniqueName="4071" name="Column4071" queryTableFieldId="4071"/>
    <tableColumn id="4072" xr3:uid="{7960EDB2-FF79-4D56-BB32-600A20DB8A61}" uniqueName="4072" name="Column4072" queryTableFieldId="4072"/>
    <tableColumn id="4073" xr3:uid="{867A762A-5CBE-4FA5-ACD8-B5AEB8474F22}" uniqueName="4073" name="Column4073" queryTableFieldId="4073"/>
    <tableColumn id="4074" xr3:uid="{45C8832C-5764-4559-95CC-B58EFCB79D5F}" uniqueName="4074" name="Column4074" queryTableFieldId="4074"/>
    <tableColumn id="4075" xr3:uid="{AC2DBF3D-F6E3-4941-AADF-7D74AB0BE2D7}" uniqueName="4075" name="Column4075" queryTableFieldId="4075"/>
    <tableColumn id="4076" xr3:uid="{97258A70-B9E6-48AE-9CF1-D8AD1D2DD04E}" uniqueName="4076" name="Column4076" queryTableFieldId="4076"/>
    <tableColumn id="4077" xr3:uid="{181D6086-5D42-44D4-87DC-2B0AA3413886}" uniqueName="4077" name="Column4077" queryTableFieldId="4077"/>
    <tableColumn id="4078" xr3:uid="{09D36BB0-D716-40D6-8E83-D3D940C8E296}" uniqueName="4078" name="Column4078" queryTableFieldId="4078"/>
    <tableColumn id="4079" xr3:uid="{59E91301-F8C8-44B5-93DB-B92868F9C783}" uniqueName="4079" name="Column4079" queryTableFieldId="4079"/>
    <tableColumn id="4080" xr3:uid="{E6E8D050-9B4D-4458-B88B-11C7D38A8932}" uniqueName="4080" name="Column4080" queryTableFieldId="4080"/>
    <tableColumn id="4081" xr3:uid="{7E256FD9-3005-460A-A235-C537CF18EF65}" uniqueName="4081" name="Column4081" queryTableFieldId="4081"/>
    <tableColumn id="4082" xr3:uid="{DCA7909D-97A7-456C-BA15-D31678E69AB7}" uniqueName="4082" name="Column4082" queryTableFieldId="4082"/>
    <tableColumn id="4083" xr3:uid="{8C36EFDC-063C-423D-ADF5-4DD306E2EAD6}" uniqueName="4083" name="Column4083" queryTableFieldId="4083"/>
    <tableColumn id="4084" xr3:uid="{4F297C4A-1B5B-4B75-9A25-E8F4695F432F}" uniqueName="4084" name="Column4084" queryTableFieldId="4084"/>
    <tableColumn id="4085" xr3:uid="{D74315A4-8900-4FAD-8C31-B0644E04592D}" uniqueName="4085" name="Column4085" queryTableFieldId="4085"/>
    <tableColumn id="4086" xr3:uid="{8D838EB8-5865-4A77-92E5-612BE4C5EB0B}" uniqueName="4086" name="Column4086" queryTableFieldId="4086"/>
    <tableColumn id="4087" xr3:uid="{0FEBB5C5-EB72-4D20-BAE5-E55E2BF3A578}" uniqueName="4087" name="Column4087" queryTableFieldId="4087"/>
    <tableColumn id="4088" xr3:uid="{DF98A268-33CA-45E4-860D-66C251B4DFE8}" uniqueName="4088" name="Column4088" queryTableFieldId="4088"/>
    <tableColumn id="4089" xr3:uid="{33B6665F-740F-4979-8758-4929E13938EF}" uniqueName="4089" name="Column4089" queryTableFieldId="4089"/>
    <tableColumn id="4090" xr3:uid="{60B0AABA-F3B3-411E-B1EE-7DA97BF0F656}" uniqueName="4090" name="Column4090" queryTableFieldId="4090"/>
    <tableColumn id="4091" xr3:uid="{73078687-B62E-4C3F-81BC-54FD24757D8A}" uniqueName="4091" name="Column4091" queryTableFieldId="4091"/>
    <tableColumn id="4092" xr3:uid="{271692FA-B584-4429-B38B-BD23B3A29EE7}" uniqueName="4092" name="Column4092" queryTableFieldId="4092"/>
    <tableColumn id="4093" xr3:uid="{B9143881-192E-407F-8441-0B45217F3B71}" uniqueName="4093" name="Column4093" queryTableFieldId="4093"/>
    <tableColumn id="4094" xr3:uid="{A808B6BD-DE1F-4B57-8C23-5374A674CF7B}" uniqueName="4094" name="Column4094" queryTableFieldId="4094"/>
    <tableColumn id="4095" xr3:uid="{649AF5AB-8E4E-43F9-9085-D85F696C0EB7}" uniqueName="4095" name="Column4095" queryTableFieldId="4095"/>
    <tableColumn id="4096" xr3:uid="{F8769C6B-74E6-4E74-B7C0-806C8CC14C70}" uniqueName="4096" name="Column4096" queryTableFieldId="4096"/>
    <tableColumn id="4097" xr3:uid="{372EAC57-A9F4-4948-BBAD-2BD2CC0A35E9}" uniqueName="4097" name="Column4097" queryTableFieldId="4097"/>
    <tableColumn id="4098" xr3:uid="{C7D0B5DD-B7E8-4EE0-B786-AB1C85BB4558}" uniqueName="4098" name="Column4098" queryTableFieldId="4098"/>
    <tableColumn id="4099" xr3:uid="{9C52A312-AF0E-4697-81F1-148DE30EA317}" uniqueName="4099" name="Column4099" queryTableFieldId="4099"/>
    <tableColumn id="4100" xr3:uid="{06C7EB2B-943E-4DD0-93B8-84C5D10BC3BD}" uniqueName="4100" name="Column4100" queryTableFieldId="4100"/>
    <tableColumn id="4101" xr3:uid="{22246217-E0C4-4D31-A688-73B0521846AB}" uniqueName="4101" name="Column4101" queryTableFieldId="4101"/>
    <tableColumn id="4102" xr3:uid="{1D4E8224-A4A7-48BF-975D-79CECC3BF578}" uniqueName="4102" name="Column4102" queryTableFieldId="4102"/>
    <tableColumn id="4103" xr3:uid="{BFD5AFBA-0D79-428A-82E9-A8778591365C}" uniqueName="4103" name="Column4103" queryTableFieldId="4103"/>
    <tableColumn id="4104" xr3:uid="{A4CE50A5-CF1C-404B-B8A1-D731CA6EF1D9}" uniqueName="4104" name="Column4104" queryTableFieldId="4104"/>
    <tableColumn id="4105" xr3:uid="{A9DB69F0-7D02-4D3A-9088-E648055755C4}" uniqueName="4105" name="Column4105" queryTableFieldId="4105"/>
    <tableColumn id="4106" xr3:uid="{EFA0B26E-05E7-459A-89DE-185B483F457A}" uniqueName="4106" name="Column4106" queryTableFieldId="4106"/>
    <tableColumn id="4107" xr3:uid="{F972439F-22E9-4AE5-9828-4B49D720DB07}" uniqueName="4107" name="Column4107" queryTableFieldId="4107"/>
    <tableColumn id="4108" xr3:uid="{D2C1035F-E372-4253-B83B-763F041F9412}" uniqueName="4108" name="Column4108" queryTableFieldId="4108"/>
    <tableColumn id="4109" xr3:uid="{C313C6F8-3D25-46C5-B290-0A85C78B1D34}" uniqueName="4109" name="Column4109" queryTableFieldId="4109"/>
    <tableColumn id="4110" xr3:uid="{43FF90EA-899A-45AA-A608-D4C78A2AC3CA}" uniqueName="4110" name="Column4110" queryTableFieldId="4110"/>
    <tableColumn id="4111" xr3:uid="{EB4A8C15-F0B0-4E9D-B2FC-C6FC59308987}" uniqueName="4111" name="Column4111" queryTableFieldId="4111"/>
    <tableColumn id="4112" xr3:uid="{B1AC6DE3-9EF0-46A3-BDD3-37B73F3295DD}" uniqueName="4112" name="Column4112" queryTableFieldId="4112"/>
    <tableColumn id="4113" xr3:uid="{4C9862F5-0FE3-4C76-B589-5185EEE9DDE4}" uniqueName="4113" name="Column4113" queryTableFieldId="4113"/>
    <tableColumn id="4114" xr3:uid="{63375907-B706-43D4-9A08-D514624DCF03}" uniqueName="4114" name="Column4114" queryTableFieldId="4114"/>
    <tableColumn id="4115" xr3:uid="{3F3C2DD8-7C71-45E6-AC90-0F933AEF2092}" uniqueName="4115" name="Column4115" queryTableFieldId="4115"/>
    <tableColumn id="4116" xr3:uid="{5947E412-620C-4B04-B2C2-C30B12B19B7E}" uniqueName="4116" name="Column4116" queryTableFieldId="4116"/>
    <tableColumn id="4117" xr3:uid="{4F2343E1-6394-4651-ADBB-CC0F94D6C314}" uniqueName="4117" name="Column4117" queryTableFieldId="4117"/>
    <tableColumn id="4118" xr3:uid="{D92D574F-B7E4-4687-AFF7-D479C36D1E14}" uniqueName="4118" name="Column4118" queryTableFieldId="4118"/>
    <tableColumn id="4119" xr3:uid="{222CD239-D8F7-4B12-923C-834F6D38924F}" uniqueName="4119" name="Column4119" queryTableFieldId="4119"/>
    <tableColumn id="4120" xr3:uid="{CE3C8F63-697E-454C-ADD0-5C009F5E5329}" uniqueName="4120" name="Column4120" queryTableFieldId="4120"/>
    <tableColumn id="4121" xr3:uid="{4415F659-1688-4A2E-A5A2-E4FCCD915840}" uniqueName="4121" name="Column4121" queryTableFieldId="4121"/>
    <tableColumn id="4122" xr3:uid="{401D048E-6A15-4745-97B0-8952AAEEAA56}" uniqueName="4122" name="Column4122" queryTableFieldId="4122"/>
    <tableColumn id="4123" xr3:uid="{7B9D8155-6BEE-4FA2-810E-746CA9BD7A00}" uniqueName="4123" name="Column4123" queryTableFieldId="4123"/>
    <tableColumn id="4124" xr3:uid="{496A2D99-A501-47A6-9B12-B30F2542AA8C}" uniqueName="4124" name="Column4124" queryTableFieldId="4124"/>
    <tableColumn id="4125" xr3:uid="{B3CF3633-D122-4D78-8381-5C9A549CE07A}" uniqueName="4125" name="Column4125" queryTableFieldId="4125"/>
    <tableColumn id="4126" xr3:uid="{BC5BAF5A-5F55-4096-BD17-F518B4A308E7}" uniqueName="4126" name="Column4126" queryTableFieldId="4126"/>
    <tableColumn id="4127" xr3:uid="{55BD872A-C012-4854-BB58-696CDA7A03C7}" uniqueName="4127" name="Column4127" queryTableFieldId="4127"/>
    <tableColumn id="4128" xr3:uid="{53FA2210-28CA-4323-8492-15182573A1E0}" uniqueName="4128" name="Column4128" queryTableFieldId="4128"/>
    <tableColumn id="4129" xr3:uid="{67E27026-B5AC-459C-B16E-C79B14A1234F}" uniqueName="4129" name="Column4129" queryTableFieldId="4129"/>
    <tableColumn id="4130" xr3:uid="{FB5AE7F1-322F-42E3-842A-D1478355C6E0}" uniqueName="4130" name="Column4130" queryTableFieldId="4130"/>
    <tableColumn id="4131" xr3:uid="{8C950F04-FB6A-4073-B482-FDCDCAC0FC2F}" uniqueName="4131" name="Column4131" queryTableFieldId="4131"/>
    <tableColumn id="4132" xr3:uid="{D23F9A13-D2B0-46AB-B4BF-2251CD3A49CF}" uniqueName="4132" name="Column4132" queryTableFieldId="4132"/>
    <tableColumn id="4133" xr3:uid="{BFAB0D82-0C96-4C04-B24A-F4D1A7FC56B5}" uniqueName="4133" name="Column4133" queryTableFieldId="4133"/>
    <tableColumn id="4134" xr3:uid="{34023532-E45D-41AD-ADB1-ABA1BA21615C}" uniqueName="4134" name="Column4134" queryTableFieldId="4134"/>
    <tableColumn id="4135" xr3:uid="{D0EF871F-022C-49CD-8A38-6495992B9FD8}" uniqueName="4135" name="Column4135" queryTableFieldId="4135"/>
    <tableColumn id="4136" xr3:uid="{7E6ABA82-1A71-49A2-86DD-96435EA1EC7B}" uniqueName="4136" name="Column4136" queryTableFieldId="4136"/>
    <tableColumn id="4137" xr3:uid="{2BB3829E-413E-4AC0-9A56-442138826137}" uniqueName="4137" name="Column4137" queryTableFieldId="4137"/>
    <tableColumn id="4138" xr3:uid="{0C17923A-9926-4F94-BB09-AF207E57D4A5}" uniqueName="4138" name="Column4138" queryTableFieldId="4138"/>
    <tableColumn id="4139" xr3:uid="{E450E355-37A9-465E-8751-9CBCA6501AA4}" uniqueName="4139" name="Column4139" queryTableFieldId="4139"/>
    <tableColumn id="4140" xr3:uid="{034EBF64-686C-4DE4-8E82-AB66BAFA9DE2}" uniqueName="4140" name="Column4140" queryTableFieldId="4140"/>
    <tableColumn id="4141" xr3:uid="{191DFC57-E032-4EA0-A676-936E0CD925F4}" uniqueName="4141" name="Column4141" queryTableFieldId="4141"/>
    <tableColumn id="4142" xr3:uid="{A0D4BA3D-44B7-4325-A437-E851FA83D63F}" uniqueName="4142" name="Column4142" queryTableFieldId="4142"/>
    <tableColumn id="4143" xr3:uid="{73CBD7E8-0C07-4B01-8DA2-DB51E0777328}" uniqueName="4143" name="Column4143" queryTableFieldId="4143"/>
    <tableColumn id="4144" xr3:uid="{64A79FE8-D836-4233-AC89-11C358A09225}" uniqueName="4144" name="Column4144" queryTableFieldId="4144"/>
    <tableColumn id="4145" xr3:uid="{DEAEB506-A035-49C9-B8AC-0FA3CB6D9ACA}" uniqueName="4145" name="Column4145" queryTableFieldId="4145"/>
    <tableColumn id="4146" xr3:uid="{98E5C40E-D4D3-4F5A-A267-3F2E2E4187C6}" uniqueName="4146" name="Column4146" queryTableFieldId="4146"/>
    <tableColumn id="4147" xr3:uid="{8453BE6F-F53A-4F84-8C4B-02E8C4D436E6}" uniqueName="4147" name="Column4147" queryTableFieldId="4147"/>
    <tableColumn id="4148" xr3:uid="{3847858B-6D65-4B91-8A61-2048EB2AB264}" uniqueName="4148" name="Column4148" queryTableFieldId="4148"/>
    <tableColumn id="4149" xr3:uid="{1466122D-DFFF-4776-AFA8-D9ADD8A26D26}" uniqueName="4149" name="Column4149" queryTableFieldId="4149"/>
    <tableColumn id="4150" xr3:uid="{FFD29A97-1610-45DD-9BE1-F5B71665652D}" uniqueName="4150" name="Column4150" queryTableFieldId="4150"/>
    <tableColumn id="4151" xr3:uid="{397668C4-DD56-4650-83EF-DC9E53FE274A}" uniqueName="4151" name="Column4151" queryTableFieldId="4151"/>
    <tableColumn id="4152" xr3:uid="{61353442-5F60-4255-B1E9-6C63E8A329AF}" uniqueName="4152" name="Column4152" queryTableFieldId="4152"/>
    <tableColumn id="4153" xr3:uid="{82D3CD12-A001-4104-9AF8-44C25FD609DD}" uniqueName="4153" name="Column4153" queryTableFieldId="4153"/>
    <tableColumn id="4154" xr3:uid="{B39EAEB2-854E-4824-89D8-3ABF4410C0EB}" uniqueName="4154" name="Column4154" queryTableFieldId="4154"/>
    <tableColumn id="4155" xr3:uid="{C4E759A4-11A7-4578-941C-2715482D2984}" uniqueName="4155" name="Column4155" queryTableFieldId="4155"/>
    <tableColumn id="4156" xr3:uid="{0BCC1465-4E93-4364-BE1D-76A3F38798DA}" uniqueName="4156" name="Column4156" queryTableFieldId="4156"/>
    <tableColumn id="4157" xr3:uid="{D69E9B35-A7C2-41FA-987A-4B18D4BB5C1C}" uniqueName="4157" name="Column4157" queryTableFieldId="4157"/>
    <tableColumn id="4158" xr3:uid="{8D6EB567-2CBE-4E54-8BDF-F0C6724844D6}" uniqueName="4158" name="Column4158" queryTableFieldId="4158"/>
    <tableColumn id="4159" xr3:uid="{1CBEDC9D-E9D6-4BA4-BF40-495A0E400687}" uniqueName="4159" name="Column4159" queryTableFieldId="4159"/>
    <tableColumn id="4160" xr3:uid="{30C297B2-3A1D-4E09-98CE-DF91A50B2BB1}" uniqueName="4160" name="Column4160" queryTableFieldId="4160"/>
    <tableColumn id="4161" xr3:uid="{B94618CD-B8D8-4F9B-8C36-F246F38B9CA1}" uniqueName="4161" name="Column4161" queryTableFieldId="4161"/>
    <tableColumn id="4162" xr3:uid="{99DBACEF-6EC8-4396-8FDB-22A36E564CF8}" uniqueName="4162" name="Column4162" queryTableFieldId="4162"/>
    <tableColumn id="4163" xr3:uid="{9B0D9F6A-B10A-4858-8215-D4B6C2866E4D}" uniqueName="4163" name="Column4163" queryTableFieldId="4163"/>
    <tableColumn id="4164" xr3:uid="{532C6E2B-E10A-465D-9BC2-3F004CCE4392}" uniqueName="4164" name="Column4164" queryTableFieldId="4164"/>
    <tableColumn id="4165" xr3:uid="{133B545D-0FA7-4F4B-B6BB-C2DBF3DF7B79}" uniqueName="4165" name="Column4165" queryTableFieldId="4165"/>
    <tableColumn id="4166" xr3:uid="{0911DDDF-EF32-42D8-A821-F9D90FAB8F86}" uniqueName="4166" name="Column4166" queryTableFieldId="4166"/>
    <tableColumn id="4167" xr3:uid="{43D5F549-2ED5-4172-A3C9-3F3A79899E9D}" uniqueName="4167" name="Column4167" queryTableFieldId="4167"/>
    <tableColumn id="4168" xr3:uid="{88E7FA88-31BA-4B09-99AF-4D946D51DE10}" uniqueName="4168" name="Column4168" queryTableFieldId="4168"/>
    <tableColumn id="4169" xr3:uid="{0C00355F-27AE-4EAB-BAAD-3955CECE2960}" uniqueName="4169" name="Column4169" queryTableFieldId="4169"/>
    <tableColumn id="4170" xr3:uid="{D02D4692-96EF-4323-B7E1-652B3946990E}" uniqueName="4170" name="Column4170" queryTableFieldId="4170"/>
    <tableColumn id="4171" xr3:uid="{515A168E-9B4C-4009-8FB9-6C47B8781055}" uniqueName="4171" name="Column4171" queryTableFieldId="4171"/>
    <tableColumn id="4172" xr3:uid="{FD1B8C51-8D0F-4C77-9C9B-A9F00B37C6E8}" uniqueName="4172" name="Column4172" queryTableFieldId="4172"/>
    <tableColumn id="4173" xr3:uid="{8796E994-58CF-4127-B221-80D62AB8E61B}" uniqueName="4173" name="Column4173" queryTableFieldId="4173"/>
    <tableColumn id="4174" xr3:uid="{DB1B33B1-ACCE-4ED1-95C7-DFA4FFD805D3}" uniqueName="4174" name="Column4174" queryTableFieldId="4174"/>
    <tableColumn id="4175" xr3:uid="{F9D607E0-59EA-42AC-B19F-24197B89D83A}" uniqueName="4175" name="Column4175" queryTableFieldId="4175"/>
    <tableColumn id="4176" xr3:uid="{D66F5100-D76E-4950-859D-1D31DC8352B9}" uniqueName="4176" name="Column4176" queryTableFieldId="4176"/>
    <tableColumn id="4177" xr3:uid="{0F956117-9300-4AF0-844C-A9A4603AF67F}" uniqueName="4177" name="Column4177" queryTableFieldId="4177"/>
    <tableColumn id="4178" xr3:uid="{75A99C4B-3C1A-4B2D-BA53-F60A316C223C}" uniqueName="4178" name="Column4178" queryTableFieldId="4178"/>
    <tableColumn id="4179" xr3:uid="{0CE17982-466E-4B2D-B798-188080BA8C4B}" uniqueName="4179" name="Column4179" queryTableFieldId="4179"/>
    <tableColumn id="4180" xr3:uid="{2A2A9FC3-F8C1-4279-A89D-3867CA126820}" uniqueName="4180" name="Column4180" queryTableFieldId="4180"/>
    <tableColumn id="4181" xr3:uid="{8E7383F2-CCA3-416E-908F-513192E9BCC7}" uniqueName="4181" name="Column4181" queryTableFieldId="4181"/>
    <tableColumn id="4182" xr3:uid="{45B9C0C9-8F8C-4F80-930B-2C82F42FCD74}" uniqueName="4182" name="Column4182" queryTableFieldId="4182"/>
    <tableColumn id="4183" xr3:uid="{06B95EAA-4FD8-4102-9EDA-69B2C14BB5F1}" uniqueName="4183" name="Column4183" queryTableFieldId="4183"/>
    <tableColumn id="4184" xr3:uid="{6FC2B4A2-2088-43BA-8CB0-C982F13B7BBA}" uniqueName="4184" name="Column4184" queryTableFieldId="4184"/>
    <tableColumn id="4185" xr3:uid="{AF3DE1BC-1161-43C8-84EE-1C36CE51F193}" uniqueName="4185" name="Column4185" queryTableFieldId="4185"/>
    <tableColumn id="4186" xr3:uid="{869FEB7C-3B33-4D7B-8BA9-5828BF6B6998}" uniqueName="4186" name="Column4186" queryTableFieldId="4186"/>
    <tableColumn id="4187" xr3:uid="{8B728849-9D52-406E-9604-9B94679564D8}" uniqueName="4187" name="Column4187" queryTableFieldId="4187"/>
    <tableColumn id="4188" xr3:uid="{EF9C3F61-EF56-4CB7-9EB6-A30624E72C0D}" uniqueName="4188" name="Column4188" queryTableFieldId="4188"/>
    <tableColumn id="4189" xr3:uid="{0399E19B-6DE8-4AB7-A63D-07539E5B7B49}" uniqueName="4189" name="Column4189" queryTableFieldId="4189"/>
    <tableColumn id="4190" xr3:uid="{E073C278-3510-44D6-9DDE-0FBDF56C5A4D}" uniqueName="4190" name="Column4190" queryTableFieldId="4190"/>
    <tableColumn id="4191" xr3:uid="{73A7A214-A9B3-4EF5-9CAC-3679023CB1CC}" uniqueName="4191" name="Column4191" queryTableFieldId="4191"/>
    <tableColumn id="4192" xr3:uid="{675BCB91-901D-4360-819A-B7ECF4DA232C}" uniqueName="4192" name="Column4192" queryTableFieldId="4192"/>
    <tableColumn id="4193" xr3:uid="{6F3F5F87-48A3-47F9-A5BD-D0F070258FDD}" uniqueName="4193" name="Column4193" queryTableFieldId="4193"/>
    <tableColumn id="4194" xr3:uid="{51D6FE38-C89F-4DE9-B132-5278440C0991}" uniqueName="4194" name="Column4194" queryTableFieldId="4194"/>
    <tableColumn id="4195" xr3:uid="{A7232694-1A90-4D08-890F-0F57802CF177}" uniqueName="4195" name="Column4195" queryTableFieldId="4195"/>
    <tableColumn id="4196" xr3:uid="{E51BBACC-BAFA-4D2D-A209-62EADB376067}" uniqueName="4196" name="Column4196" queryTableFieldId="4196"/>
    <tableColumn id="4197" xr3:uid="{19F5691E-8F03-4862-8365-0D760A5D8626}" uniqueName="4197" name="Column4197" queryTableFieldId="4197"/>
    <tableColumn id="4198" xr3:uid="{09FB336A-CB79-4FE3-A3B3-F944A7F54E3F}" uniqueName="4198" name="Column4198" queryTableFieldId="4198"/>
    <tableColumn id="4199" xr3:uid="{615B6EE0-B4E8-4766-B7ED-DCE77005A232}" uniqueName="4199" name="Column4199" queryTableFieldId="4199"/>
    <tableColumn id="4200" xr3:uid="{0387446E-A9E3-43BB-83E0-9E70509EBE40}" uniqueName="4200" name="Column4200" queryTableFieldId="4200"/>
    <tableColumn id="4201" xr3:uid="{ABB5C744-49A9-4299-92B7-3D6D307919DF}" uniqueName="4201" name="Column4201" queryTableFieldId="4201"/>
    <tableColumn id="4202" xr3:uid="{C9D269E6-8721-45EE-9E94-D905AB0C07B7}" uniqueName="4202" name="Column4202" queryTableFieldId="4202"/>
    <tableColumn id="4203" xr3:uid="{65004A9C-C88F-49D7-92A2-2B8D9A061BFE}" uniqueName="4203" name="Column4203" queryTableFieldId="4203"/>
    <tableColumn id="4204" xr3:uid="{EBBDB266-3A5C-48CE-BD27-F318D9B35ED4}" uniqueName="4204" name="Column4204" queryTableFieldId="4204"/>
    <tableColumn id="4205" xr3:uid="{CB3DCD14-0CE8-46AB-9D52-43596CE10DA7}" uniqueName="4205" name="Column4205" queryTableFieldId="4205"/>
    <tableColumn id="4206" xr3:uid="{BBA963CD-46E6-4B51-B3BF-7303C21CFFA5}" uniqueName="4206" name="Column4206" queryTableFieldId="4206"/>
    <tableColumn id="4207" xr3:uid="{C6D0EBD4-F1CB-4E21-8BA1-352F82FEEBA8}" uniqueName="4207" name="Column4207" queryTableFieldId="4207"/>
    <tableColumn id="4208" xr3:uid="{E3561034-82C5-4267-8077-F252345C1663}" uniqueName="4208" name="Column4208" queryTableFieldId="4208"/>
    <tableColumn id="4209" xr3:uid="{4B9E159B-3A32-485A-9A2F-81E2993C98A8}" uniqueName="4209" name="Column4209" queryTableFieldId="4209"/>
    <tableColumn id="4210" xr3:uid="{38BD3E0D-1D9B-4635-BE35-723B5E078F4E}" uniqueName="4210" name="Column4210" queryTableFieldId="4210"/>
    <tableColumn id="4211" xr3:uid="{4D88C64C-E71B-4B3F-9286-C7A7A5FDD4E8}" uniqueName="4211" name="Column4211" queryTableFieldId="4211"/>
    <tableColumn id="4212" xr3:uid="{A3F595FF-4B0E-40C4-A834-027F1E984D97}" uniqueName="4212" name="Column4212" queryTableFieldId="4212"/>
    <tableColumn id="4213" xr3:uid="{7DE9B009-AD0B-4CBC-890E-AE15E78F573B}" uniqueName="4213" name="Column4213" queryTableFieldId="4213"/>
    <tableColumn id="4214" xr3:uid="{A5B43656-18C6-4D7F-8742-C599914BCB73}" uniqueName="4214" name="Column4214" queryTableFieldId="4214"/>
    <tableColumn id="4215" xr3:uid="{9CC205B3-A891-492D-8959-4C5CA1A7A85D}" uniqueName="4215" name="Column4215" queryTableFieldId="4215"/>
    <tableColumn id="4216" xr3:uid="{3356F426-E464-4ACC-8EDC-F4A7C99D6CA2}" uniqueName="4216" name="Column4216" queryTableFieldId="4216"/>
    <tableColumn id="4217" xr3:uid="{1873FF76-8162-43C0-94D9-00306579AA88}" uniqueName="4217" name="Column4217" queryTableFieldId="4217"/>
    <tableColumn id="4218" xr3:uid="{2D096318-6E90-4086-B79F-D96F3615D967}" uniqueName="4218" name="Column4218" queryTableFieldId="4218"/>
    <tableColumn id="4219" xr3:uid="{78EACAEB-BECF-4329-A5F2-D9D49F81595E}" uniqueName="4219" name="Column4219" queryTableFieldId="4219"/>
    <tableColumn id="4220" xr3:uid="{0138B85E-BB3C-4D77-BACC-BFF959A5B924}" uniqueName="4220" name="Column4220" queryTableFieldId="4220"/>
    <tableColumn id="4221" xr3:uid="{0532EA50-0683-476A-A668-C5CBA56BBF0A}" uniqueName="4221" name="Column4221" queryTableFieldId="4221"/>
    <tableColumn id="4222" xr3:uid="{33941D36-E94E-414A-ACA2-93603C7D621C}" uniqueName="4222" name="Column4222" queryTableFieldId="4222"/>
    <tableColumn id="4223" xr3:uid="{8F8ACD7A-5946-4C58-88F6-04083CE8C47C}" uniqueName="4223" name="Column4223" queryTableFieldId="4223"/>
    <tableColumn id="4224" xr3:uid="{831D5F72-CE22-43BF-9F53-A4DDB132EF51}" uniqueName="4224" name="Column4224" queryTableFieldId="4224"/>
    <tableColumn id="4225" xr3:uid="{4CB947F8-8A3A-4D62-B079-FCD5D342EFF9}" uniqueName="4225" name="Column4225" queryTableFieldId="4225"/>
    <tableColumn id="4226" xr3:uid="{F66622C8-55FE-4028-B4AF-4A2D4B7A8851}" uniqueName="4226" name="Column4226" queryTableFieldId="4226"/>
    <tableColumn id="4227" xr3:uid="{E6B71E09-1412-42B8-ACD8-C9237A7BC2A2}" uniqueName="4227" name="Column4227" queryTableFieldId="4227"/>
    <tableColumn id="4228" xr3:uid="{116D2207-60D2-4B44-96E1-088812DF6AA0}" uniqueName="4228" name="Column4228" queryTableFieldId="4228"/>
    <tableColumn id="4229" xr3:uid="{18D72CAE-298F-46E9-A977-C9736303D6CE}" uniqueName="4229" name="Column4229" queryTableFieldId="4229"/>
    <tableColumn id="4230" xr3:uid="{EE067992-7D84-4BE6-8F96-9B76B268336A}" uniqueName="4230" name="Column4230" queryTableFieldId="4230"/>
    <tableColumn id="4231" xr3:uid="{A89F903E-2365-4150-AC50-6C764253841E}" uniqueName="4231" name="Column4231" queryTableFieldId="4231"/>
    <tableColumn id="4232" xr3:uid="{C4AE49E1-E520-458A-BE8F-DE6DF2325E9C}" uniqueName="4232" name="Column4232" queryTableFieldId="4232"/>
    <tableColumn id="4233" xr3:uid="{DCF60449-591C-4370-B431-09A2D3835167}" uniqueName="4233" name="Column4233" queryTableFieldId="4233"/>
    <tableColumn id="4234" xr3:uid="{A7B26BE3-8203-48C1-B636-AA84011024F5}" uniqueName="4234" name="Column4234" queryTableFieldId="4234"/>
    <tableColumn id="4235" xr3:uid="{31300EF9-637F-4664-9E65-94B42AC37CFA}" uniqueName="4235" name="Column4235" queryTableFieldId="4235"/>
    <tableColumn id="4236" xr3:uid="{B9FD764B-0C01-45E7-80AD-8AC0529D7D5C}" uniqueName="4236" name="Column4236" queryTableFieldId="4236"/>
    <tableColumn id="4237" xr3:uid="{D9B105B7-85F3-4F14-AD4F-8EF000E90A88}" uniqueName="4237" name="Column4237" queryTableFieldId="4237"/>
    <tableColumn id="4238" xr3:uid="{29DF2395-2FFC-450B-BDF2-52693D76A3A8}" uniqueName="4238" name="Column4238" queryTableFieldId="4238"/>
    <tableColumn id="4239" xr3:uid="{EE14AD06-0A2A-4B9D-A8F7-91F63FFB392C}" uniqueName="4239" name="Column4239" queryTableFieldId="4239"/>
    <tableColumn id="4240" xr3:uid="{576851FC-9826-4FCF-9492-0256392DDB6F}" uniqueName="4240" name="Column4240" queryTableFieldId="4240"/>
    <tableColumn id="4241" xr3:uid="{0DA110E9-A7D0-493F-B91E-830AE40B1F7B}" uniqueName="4241" name="Column4241" queryTableFieldId="4241"/>
    <tableColumn id="4242" xr3:uid="{0C9B8124-C406-4839-9BD7-1E1B9A4F0171}" uniqueName="4242" name="Column4242" queryTableFieldId="4242"/>
    <tableColumn id="4243" xr3:uid="{935AA97C-37DE-4CD4-8D2B-794535CF1E46}" uniqueName="4243" name="Column4243" queryTableFieldId="4243"/>
    <tableColumn id="4244" xr3:uid="{BD6C567D-DB24-4805-907B-5101D9F691AD}" uniqueName="4244" name="Column4244" queryTableFieldId="4244"/>
    <tableColumn id="4245" xr3:uid="{E34320DD-B041-4271-A6C5-50AB227AAB8F}" uniqueName="4245" name="Column4245" queryTableFieldId="4245"/>
    <tableColumn id="4246" xr3:uid="{ED417D0B-55B4-4814-A627-10423E33F62C}" uniqueName="4246" name="Column4246" queryTableFieldId="4246"/>
    <tableColumn id="4247" xr3:uid="{3F748A13-1EA1-43FF-B8E7-ED4DCDFD695C}" uniqueName="4247" name="Column4247" queryTableFieldId="4247"/>
    <tableColumn id="4248" xr3:uid="{300F65C3-C028-4968-8B0C-7021F6A1407D}" uniqueName="4248" name="Column4248" queryTableFieldId="4248"/>
    <tableColumn id="4249" xr3:uid="{1FC6E708-12C4-4907-9C7C-E2460EAC1F0D}" uniqueName="4249" name="Column4249" queryTableFieldId="4249"/>
    <tableColumn id="4250" xr3:uid="{C0767A06-3C3A-42FE-A62F-DF1578F45A3C}" uniqueName="4250" name="Column4250" queryTableFieldId="4250"/>
    <tableColumn id="4251" xr3:uid="{D0619D54-4B22-45CA-885F-79448C4F3454}" uniqueName="4251" name="Column4251" queryTableFieldId="4251"/>
    <tableColumn id="4252" xr3:uid="{E8B06E0A-944C-4AAB-9C4E-19E855C06C2F}" uniqueName="4252" name="Column4252" queryTableFieldId="4252"/>
    <tableColumn id="4253" xr3:uid="{BDC35E06-424E-46D4-B2AA-C2D9E39C7510}" uniqueName="4253" name="Column4253" queryTableFieldId="4253"/>
    <tableColumn id="4254" xr3:uid="{B3E9C56D-2F18-43A5-963E-09DD64085A5C}" uniqueName="4254" name="Column4254" queryTableFieldId="4254"/>
    <tableColumn id="4255" xr3:uid="{71CFF225-5085-43C0-9B66-B9DEBFC7CD4F}" uniqueName="4255" name="Column4255" queryTableFieldId="4255"/>
    <tableColumn id="4256" xr3:uid="{C131D4D1-76AD-4038-9448-8BC68FCCB483}" uniqueName="4256" name="Column4256" queryTableFieldId="4256"/>
    <tableColumn id="4257" xr3:uid="{46C41C74-1B71-4D45-BD5E-A648B7678102}" uniqueName="4257" name="Column4257" queryTableFieldId="4257"/>
    <tableColumn id="4258" xr3:uid="{2CABA8F8-C961-410D-B495-3FD6C3664D5C}" uniqueName="4258" name="Column4258" queryTableFieldId="4258"/>
    <tableColumn id="4259" xr3:uid="{30E4F2DC-8D6B-480D-BB08-DC68F609A4CB}" uniqueName="4259" name="Column4259" queryTableFieldId="4259"/>
    <tableColumn id="4260" xr3:uid="{D2C847AA-663C-4793-B62D-9242D1490771}" uniqueName="4260" name="Column4260" queryTableFieldId="4260"/>
    <tableColumn id="4261" xr3:uid="{2825E71C-BE3C-41EC-987A-61414B1FC41C}" uniqueName="4261" name="Column4261" queryTableFieldId="4261"/>
    <tableColumn id="4262" xr3:uid="{057E4893-4B9F-467F-B2A9-2138109A8136}" uniqueName="4262" name="Column4262" queryTableFieldId="4262"/>
    <tableColumn id="4263" xr3:uid="{935AC7C7-E17D-40BE-8B57-9CB00A47B4FC}" uniqueName="4263" name="Column4263" queryTableFieldId="4263"/>
    <tableColumn id="4264" xr3:uid="{63BBB782-81CF-4BBC-92F7-8A9D299025B7}" uniqueName="4264" name="Column4264" queryTableFieldId="4264"/>
    <tableColumn id="4265" xr3:uid="{29D3D7A8-8544-467C-AD1D-1A5665223244}" uniqueName="4265" name="Column4265" queryTableFieldId="4265"/>
    <tableColumn id="4266" xr3:uid="{B7DBDBB4-13B6-447F-B748-315F44836DBE}" uniqueName="4266" name="Column4266" queryTableFieldId="4266"/>
    <tableColumn id="4267" xr3:uid="{1A08B4ED-A0F0-4A8E-9B4D-A8B74ABC60E0}" uniqueName="4267" name="Column4267" queryTableFieldId="4267"/>
    <tableColumn id="4268" xr3:uid="{BF040E96-F762-487E-BBC6-2B268CC20E03}" uniqueName="4268" name="Column4268" queryTableFieldId="4268"/>
    <tableColumn id="4269" xr3:uid="{1D4D8584-A3A5-4EBD-88F6-8D2E7CBA6A33}" uniqueName="4269" name="Column4269" queryTableFieldId="4269"/>
    <tableColumn id="4270" xr3:uid="{DD64A8C1-9AEB-456C-BA1C-E2D93A737DF6}" uniqueName="4270" name="Column4270" queryTableFieldId="4270"/>
    <tableColumn id="4271" xr3:uid="{DF3D6410-512C-413D-8728-6F28C5D95E74}" uniqueName="4271" name="Column4271" queryTableFieldId="4271"/>
    <tableColumn id="4272" xr3:uid="{A7182A11-604F-44E6-A3DE-148CDFE498BC}" uniqueName="4272" name="Column4272" queryTableFieldId="4272"/>
    <tableColumn id="4273" xr3:uid="{9FFC9B6E-4ED8-4EF9-A0B5-32EBBCF183D2}" uniqueName="4273" name="Column4273" queryTableFieldId="4273"/>
    <tableColumn id="4274" xr3:uid="{901C58D5-F6FF-4297-9965-1770212AD987}" uniqueName="4274" name="Column4274" queryTableFieldId="4274"/>
    <tableColumn id="4275" xr3:uid="{970F3DAB-3ED8-49EA-A8AB-24517B3C2916}" uniqueName="4275" name="Column4275" queryTableFieldId="4275"/>
    <tableColumn id="4276" xr3:uid="{4607E4B2-9864-48A8-887C-85870C4470A8}" uniqueName="4276" name="Column4276" queryTableFieldId="4276"/>
    <tableColumn id="4277" xr3:uid="{53608126-B6A3-4BA7-B7B9-E8616BF975D2}" uniqueName="4277" name="Column4277" queryTableFieldId="4277"/>
    <tableColumn id="4278" xr3:uid="{2A31BF39-E413-4854-B7F2-02A4F81C719B}" uniqueName="4278" name="Column4278" queryTableFieldId="4278"/>
    <tableColumn id="4279" xr3:uid="{2F751288-DC15-4927-A998-906FADD2E2DE}" uniqueName="4279" name="Column4279" queryTableFieldId="4279"/>
    <tableColumn id="4280" xr3:uid="{9E11FBED-1EC7-4C1D-A94A-74344EF38EB6}" uniqueName="4280" name="Column4280" queryTableFieldId="4280"/>
    <tableColumn id="4281" xr3:uid="{97089648-57A7-47BA-BC6E-7F8C2C82F645}" uniqueName="4281" name="Column4281" queryTableFieldId="4281"/>
    <tableColumn id="4282" xr3:uid="{C527EFE0-28F5-4BC6-922D-E9A29AEF35F9}" uniqueName="4282" name="Column4282" queryTableFieldId="4282"/>
    <tableColumn id="4283" xr3:uid="{1DE7E20B-EBA7-43C0-A55D-1E49644B7DD1}" uniqueName="4283" name="Column4283" queryTableFieldId="4283"/>
    <tableColumn id="4284" xr3:uid="{A6BA6E60-EA8C-4EFF-840A-B1396053D464}" uniqueName="4284" name="Column4284" queryTableFieldId="4284"/>
    <tableColumn id="4285" xr3:uid="{540F9A3F-5B70-4DE9-82E2-654B81C4CA81}" uniqueName="4285" name="Column4285" queryTableFieldId="4285"/>
    <tableColumn id="4286" xr3:uid="{4250ADAC-AD2B-47F9-8545-A76819D75036}" uniqueName="4286" name="Column4286" queryTableFieldId="4286"/>
    <tableColumn id="4287" xr3:uid="{A79C444A-02B6-4A81-B959-762559F73BB3}" uniqueName="4287" name="Column4287" queryTableFieldId="4287"/>
    <tableColumn id="4288" xr3:uid="{F5121C54-6078-45D7-A276-249A47492E36}" uniqueName="4288" name="Column4288" queryTableFieldId="4288"/>
    <tableColumn id="4289" xr3:uid="{8AB72C0E-874E-4C93-9E07-90C4465D1D11}" uniqueName="4289" name="Column4289" queryTableFieldId="4289"/>
    <tableColumn id="4290" xr3:uid="{FF2D1997-D507-4370-AB4C-304C59DE9FE9}" uniqueName="4290" name="Column4290" queryTableFieldId="4290"/>
    <tableColumn id="4291" xr3:uid="{55411884-7C8A-436B-A2F2-529AA97344B4}" uniqueName="4291" name="Column4291" queryTableFieldId="4291"/>
    <tableColumn id="4292" xr3:uid="{45AD37E4-BF79-402C-8ECA-24099841D5EA}" uniqueName="4292" name="Column4292" queryTableFieldId="4292"/>
    <tableColumn id="4293" xr3:uid="{666021A6-C1B5-40C5-8B6E-DA224D5A22D0}" uniqueName="4293" name="Column4293" queryTableFieldId="4293"/>
    <tableColumn id="4294" xr3:uid="{9753D345-E439-4FC1-89A7-E7D0FE3F79FA}" uniqueName="4294" name="Column4294" queryTableFieldId="4294"/>
    <tableColumn id="4295" xr3:uid="{A991FA2F-E828-4A84-AD8C-2BCC530AF83B}" uniqueName="4295" name="Column4295" queryTableFieldId="4295"/>
    <tableColumn id="4296" xr3:uid="{B18B4FD8-2DBF-40BE-8162-7E1840F1C449}" uniqueName="4296" name="Column4296" queryTableFieldId="4296"/>
    <tableColumn id="4297" xr3:uid="{BF910DD2-F619-49EF-827D-1317B3AD99D8}" uniqueName="4297" name="Column4297" queryTableFieldId="4297"/>
    <tableColumn id="4298" xr3:uid="{A9E99F09-43B4-4255-BCB0-EFC6DBEEA7A3}" uniqueName="4298" name="Column4298" queryTableFieldId="4298"/>
    <tableColumn id="4299" xr3:uid="{771D0BB8-4AA0-4DD1-82C1-5722A5F11CA1}" uniqueName="4299" name="Column4299" queryTableFieldId="4299"/>
    <tableColumn id="4300" xr3:uid="{F439FE64-DEB8-4E1F-B921-01C388A8E7C9}" uniqueName="4300" name="Column4300" queryTableFieldId="4300"/>
    <tableColumn id="4301" xr3:uid="{851343EB-F249-4B32-9772-FEC707FEF237}" uniqueName="4301" name="Column4301" queryTableFieldId="4301"/>
    <tableColumn id="4302" xr3:uid="{AD384F03-6FC0-4C29-9FA1-C009C46152DB}" uniqueName="4302" name="Column4302" queryTableFieldId="4302"/>
    <tableColumn id="4303" xr3:uid="{8681C6BD-EB64-489C-976C-9EE0CEEDA1B1}" uniqueName="4303" name="Column4303" queryTableFieldId="4303"/>
    <tableColumn id="4304" xr3:uid="{35BF6C78-F3C4-4DFF-BF2F-12C9823B0E44}" uniqueName="4304" name="Column4304" queryTableFieldId="4304"/>
    <tableColumn id="4305" xr3:uid="{E5F7648C-E0E1-4D06-80F1-B9A74220177B}" uniqueName="4305" name="Column4305" queryTableFieldId="4305"/>
    <tableColumn id="4306" xr3:uid="{813D30B9-EE20-4EAD-8DC4-863B41753B58}" uniqueName="4306" name="Column4306" queryTableFieldId="4306"/>
    <tableColumn id="4307" xr3:uid="{B73F3F08-57B2-428F-99F6-A511EBDA14D8}" uniqueName="4307" name="Column4307" queryTableFieldId="4307"/>
    <tableColumn id="4308" xr3:uid="{486952D9-B7B0-47CC-A3EA-052ECC92F629}" uniqueName="4308" name="Column4308" queryTableFieldId="4308"/>
    <tableColumn id="4309" xr3:uid="{0D96CA8E-84E4-4689-902C-F96EC31B5F52}" uniqueName="4309" name="Column4309" queryTableFieldId="4309"/>
    <tableColumn id="4310" xr3:uid="{33121D77-895E-4A81-9546-5BB5011494EC}" uniqueName="4310" name="Column4310" queryTableFieldId="4310"/>
    <tableColumn id="4311" xr3:uid="{110D1766-71E8-4CD7-8A0D-7529FBE00D1F}" uniqueName="4311" name="Column4311" queryTableFieldId="4311"/>
    <tableColumn id="4312" xr3:uid="{9441045B-0B03-4EEB-84A6-E625656D8176}" uniqueName="4312" name="Column4312" queryTableFieldId="4312"/>
    <tableColumn id="4313" xr3:uid="{8A55FA93-7812-44E6-8611-D74CBE964A64}" uniqueName="4313" name="Column4313" queryTableFieldId="4313"/>
    <tableColumn id="4314" xr3:uid="{E8EC6207-3346-4F7D-AA6C-C3560FA1C5BE}" uniqueName="4314" name="Column4314" queryTableFieldId="4314"/>
    <tableColumn id="4315" xr3:uid="{0AAF6EC9-947D-497A-B9C8-6064A12AC2F3}" uniqueName="4315" name="Column4315" queryTableFieldId="4315"/>
    <tableColumn id="4316" xr3:uid="{3B94F3FA-FAF2-4AFB-BE1A-F41770D1AE31}" uniqueName="4316" name="Column4316" queryTableFieldId="4316"/>
    <tableColumn id="4317" xr3:uid="{9EBCA4F5-DF16-497A-8C9C-EDCCD0C12264}" uniqueName="4317" name="Column4317" queryTableFieldId="4317"/>
    <tableColumn id="4318" xr3:uid="{CCA7443B-4286-4D34-9D82-3C685E2200B7}" uniqueName="4318" name="Column4318" queryTableFieldId="4318"/>
    <tableColumn id="4319" xr3:uid="{F7E4C4FF-DEBF-4B25-8BE7-1D4D7CE69DE0}" uniqueName="4319" name="Column4319" queryTableFieldId="4319"/>
    <tableColumn id="4320" xr3:uid="{09D7085F-7AFB-4EEB-8A20-01D1BEFF328A}" uniqueName="4320" name="Column4320" queryTableFieldId="4320"/>
    <tableColumn id="4321" xr3:uid="{F80D0E7F-DA90-4191-90A8-31766B9C38A3}" uniqueName="4321" name="Column4321" queryTableFieldId="4321"/>
    <tableColumn id="4322" xr3:uid="{BE4FA9D6-A30D-4397-83CD-67103ED73486}" uniqueName="4322" name="Column4322" queryTableFieldId="4322"/>
    <tableColumn id="4323" xr3:uid="{80567277-EC7C-4A99-8D29-6877395F59C6}" uniqueName="4323" name="Column4323" queryTableFieldId="4323"/>
    <tableColumn id="4324" xr3:uid="{CDFC4150-3432-4A13-8C0A-A9F983933D46}" uniqueName="4324" name="Column4324" queryTableFieldId="4324"/>
    <tableColumn id="4325" xr3:uid="{9A7E1CA5-4FCF-4E52-B83E-BFCB42C5B0EB}" uniqueName="4325" name="Column4325" queryTableFieldId="4325"/>
    <tableColumn id="4326" xr3:uid="{B0A474B5-A1FD-46C2-86DE-BFC1C652FA87}" uniqueName="4326" name="Column4326" queryTableFieldId="4326"/>
    <tableColumn id="4327" xr3:uid="{8CFCEB1D-3B2B-4E6C-B4EA-8B0100B3FD3F}" uniqueName="4327" name="Column4327" queryTableFieldId="4327"/>
    <tableColumn id="4328" xr3:uid="{25EB17D1-CF43-4A98-B871-7F40FD11D37C}" uniqueName="4328" name="Column4328" queryTableFieldId="4328"/>
    <tableColumn id="4329" xr3:uid="{3EEF92D6-2F5B-4C2E-A9B7-C4D34650305D}" uniqueName="4329" name="Column4329" queryTableFieldId="4329"/>
    <tableColumn id="4330" xr3:uid="{A782CD6A-9AE4-4299-892E-B6017276A0AF}" uniqueName="4330" name="Column4330" queryTableFieldId="4330"/>
    <tableColumn id="4331" xr3:uid="{76DF802C-237E-42A2-87A4-D0523ABD1EC7}" uniqueName="4331" name="Column4331" queryTableFieldId="4331"/>
    <tableColumn id="4332" xr3:uid="{78E73C27-C272-4132-9703-DAF6F7761C38}" uniqueName="4332" name="Column4332" queryTableFieldId="4332"/>
    <tableColumn id="4333" xr3:uid="{23C84E5D-EB30-415D-9B48-0E7CEBEFF340}" uniqueName="4333" name="Column4333" queryTableFieldId="4333"/>
    <tableColumn id="4334" xr3:uid="{22048B83-3F3D-451D-98FB-A13E748BDABA}" uniqueName="4334" name="Column4334" queryTableFieldId="4334"/>
    <tableColumn id="4335" xr3:uid="{A78412DC-5F21-475B-948E-322A6594D245}" uniqueName="4335" name="Column4335" queryTableFieldId="4335"/>
    <tableColumn id="4336" xr3:uid="{591BB45D-34CA-42F1-897C-983C8D35B22E}" uniqueName="4336" name="Column4336" queryTableFieldId="4336"/>
    <tableColumn id="4337" xr3:uid="{853E7C30-1CE5-48E1-B152-4A07E0315552}" uniqueName="4337" name="Column4337" queryTableFieldId="4337"/>
    <tableColumn id="4338" xr3:uid="{B6F6F110-5E5B-4955-93D4-DEC96CCEE7FB}" uniqueName="4338" name="Column4338" queryTableFieldId="4338"/>
    <tableColumn id="4339" xr3:uid="{C67CD47B-4BCE-4E76-9FB3-C7CE18726634}" uniqueName="4339" name="Column4339" queryTableFieldId="4339"/>
    <tableColumn id="4340" xr3:uid="{46303A13-4762-43C5-80F4-7AE9C9870A86}" uniqueName="4340" name="Column4340" queryTableFieldId="4340"/>
    <tableColumn id="4341" xr3:uid="{683F2D7C-3CB7-4EC3-A184-14386838C2E4}" uniqueName="4341" name="Column4341" queryTableFieldId="4341"/>
    <tableColumn id="4342" xr3:uid="{F29A3519-4DA1-483D-8ED5-9CA673C1CC65}" uniqueName="4342" name="Column4342" queryTableFieldId="4342"/>
    <tableColumn id="4343" xr3:uid="{9F36DE5B-AD5D-477C-AB8A-01AE6FC96A0F}" uniqueName="4343" name="Column4343" queryTableFieldId="4343"/>
    <tableColumn id="4344" xr3:uid="{342DD548-D5CC-4655-A25A-CE79E510F0C5}" uniqueName="4344" name="Column4344" queryTableFieldId="4344"/>
    <tableColumn id="4345" xr3:uid="{B42EA2C5-9AFA-4CFF-865C-A41217E62C15}" uniqueName="4345" name="Column4345" queryTableFieldId="4345"/>
    <tableColumn id="4346" xr3:uid="{CDD96FC1-9446-4E6D-908B-F1EAC2400024}" uniqueName="4346" name="Column4346" queryTableFieldId="4346"/>
    <tableColumn id="4347" xr3:uid="{325D002A-7556-40EB-9A6F-83A3F8C52C2C}" uniqueName="4347" name="Column4347" queryTableFieldId="4347"/>
    <tableColumn id="4348" xr3:uid="{44EDCBB5-2A06-4FE0-B15E-5FB0E1ED2A9E}" uniqueName="4348" name="Column4348" queryTableFieldId="4348"/>
    <tableColumn id="4349" xr3:uid="{0D891D9A-93C3-445E-B80A-54C214B88019}" uniqueName="4349" name="Column4349" queryTableFieldId="4349"/>
    <tableColumn id="4350" xr3:uid="{90A3AAE0-6701-4962-B187-FF3B25772443}" uniqueName="4350" name="Column4350" queryTableFieldId="4350"/>
    <tableColumn id="4351" xr3:uid="{7FCE3932-0501-4C6A-BA67-D7E443093F7B}" uniqueName="4351" name="Column4351" queryTableFieldId="4351"/>
    <tableColumn id="4352" xr3:uid="{4D3739AF-BBD0-4580-90AC-AB98CD6CB0E1}" uniqueName="4352" name="Column4352" queryTableFieldId="4352"/>
    <tableColumn id="4353" xr3:uid="{BC4EF0C5-15A1-4E2C-91F5-CCB14FFEC933}" uniqueName="4353" name="Column4353" queryTableFieldId="4353"/>
    <tableColumn id="4354" xr3:uid="{CEDC8E4B-EAD5-4849-B22D-4A768A9C8ABC}" uniqueName="4354" name="Column4354" queryTableFieldId="4354"/>
    <tableColumn id="4355" xr3:uid="{830535E1-D4F0-456A-9468-5DAEEA5828E9}" uniqueName="4355" name="Column4355" queryTableFieldId="4355"/>
    <tableColumn id="4356" xr3:uid="{7E6586B1-79DF-405E-B047-A633E2FABF2F}" uniqueName="4356" name="Column4356" queryTableFieldId="4356"/>
    <tableColumn id="4357" xr3:uid="{28A6C2DF-8B38-4B95-9F32-F775A6880DCA}" uniqueName="4357" name="Column4357" queryTableFieldId="4357"/>
    <tableColumn id="4358" xr3:uid="{708CE7BB-D712-4D0C-A3C1-5AECD4D8B0B0}" uniqueName="4358" name="Column4358" queryTableFieldId="4358"/>
    <tableColumn id="4359" xr3:uid="{33F51080-9DD1-4A47-A557-7C60BB2B9FCE}" uniqueName="4359" name="Column4359" queryTableFieldId="4359"/>
    <tableColumn id="4360" xr3:uid="{40412973-0B20-4020-8D14-A06B9E5CA155}" uniqueName="4360" name="Column4360" queryTableFieldId="4360"/>
    <tableColumn id="4361" xr3:uid="{FD545883-92EF-43BD-A373-F5B1FE5127D0}" uniqueName="4361" name="Column4361" queryTableFieldId="4361"/>
    <tableColumn id="4362" xr3:uid="{EBAFDF63-0998-4C1F-A03E-A5293E026AE0}" uniqueName="4362" name="Column4362" queryTableFieldId="4362"/>
    <tableColumn id="4363" xr3:uid="{BA6652D5-D6A0-4EF3-86D1-01397389A203}" uniqueName="4363" name="Column4363" queryTableFieldId="4363"/>
    <tableColumn id="4364" xr3:uid="{12A92D3A-ED78-4901-B145-C4F91C0C5DDD}" uniqueName="4364" name="Column4364" queryTableFieldId="4364"/>
    <tableColumn id="4365" xr3:uid="{97087E0F-FB2F-42CD-8936-3E5DF89E4F69}" uniqueName="4365" name="Column4365" queryTableFieldId="4365"/>
    <tableColumn id="4366" xr3:uid="{8F223694-C2A0-453D-BC97-0AC8C135F8AC}" uniqueName="4366" name="Column4366" queryTableFieldId="4366"/>
    <tableColumn id="4367" xr3:uid="{A6256BB6-B37A-4FD3-B6F3-F096BFEEDE71}" uniqueName="4367" name="Column4367" queryTableFieldId="4367"/>
    <tableColumn id="4368" xr3:uid="{6368FE89-3ABE-4CDE-B1BF-502DA06A6F81}" uniqueName="4368" name="Column4368" queryTableFieldId="4368"/>
    <tableColumn id="4369" xr3:uid="{3EE7EAC2-D0DE-49CC-8E44-4258B538EFD7}" uniqueName="4369" name="Column4369" queryTableFieldId="4369"/>
    <tableColumn id="4370" xr3:uid="{D4BB02A7-1F23-4C3F-B106-5995D86CB192}" uniqueName="4370" name="Column4370" queryTableFieldId="4370"/>
    <tableColumn id="4371" xr3:uid="{B4FF9DD9-F2E0-4DF8-A52F-30398F322A19}" uniqueName="4371" name="Column4371" queryTableFieldId="4371"/>
    <tableColumn id="4372" xr3:uid="{4F7CB997-8531-4F7E-A579-E1D0F7E6764F}" uniqueName="4372" name="Column4372" queryTableFieldId="4372"/>
    <tableColumn id="4373" xr3:uid="{7A055CCA-79DB-41D4-B9A8-D14163526479}" uniqueName="4373" name="Column4373" queryTableFieldId="4373"/>
    <tableColumn id="4374" xr3:uid="{39EDDE94-011B-4EC1-9ECA-0F75274F1116}" uniqueName="4374" name="Column4374" queryTableFieldId="4374"/>
    <tableColumn id="4375" xr3:uid="{8FCA8A2C-F9E1-495B-8F98-7547BD850FDE}" uniqueName="4375" name="Column4375" queryTableFieldId="4375"/>
    <tableColumn id="4376" xr3:uid="{2A25106B-B0FF-4495-9E8E-9F7CFE1C3B37}" uniqueName="4376" name="Column4376" queryTableFieldId="4376"/>
    <tableColumn id="4377" xr3:uid="{A0FAE912-BACA-4B86-BD45-6E76D973F6BC}" uniqueName="4377" name="Column4377" queryTableFieldId="4377"/>
    <tableColumn id="4378" xr3:uid="{73D14AA7-D046-4406-AD78-C555AE312CF7}" uniqueName="4378" name="Column4378" queryTableFieldId="4378"/>
    <tableColumn id="4379" xr3:uid="{DE1C9496-CB3F-4DF6-ACF9-748AFD5CFF33}" uniqueName="4379" name="Column4379" queryTableFieldId="4379"/>
    <tableColumn id="4380" xr3:uid="{4BA698E5-0EB3-4446-9B86-42EEA74BB2A8}" uniqueName="4380" name="Column4380" queryTableFieldId="4380"/>
    <tableColumn id="4381" xr3:uid="{B8A424A2-A286-4D8C-9985-7B86E3BB8215}" uniqueName="4381" name="Column4381" queryTableFieldId="4381"/>
    <tableColumn id="4382" xr3:uid="{C5DF3013-0C00-4493-A8CE-AE7330A2C8FD}" uniqueName="4382" name="Column4382" queryTableFieldId="4382"/>
    <tableColumn id="4383" xr3:uid="{01349FDD-7606-43FB-9323-FF8B03C8B650}" uniqueName="4383" name="Column4383" queryTableFieldId="4383"/>
    <tableColumn id="4384" xr3:uid="{B618231C-3A42-42A5-8F3E-CB8E2746383E}" uniqueName="4384" name="Column4384" queryTableFieldId="4384"/>
    <tableColumn id="4385" xr3:uid="{B688661B-DEDE-44E0-A638-93B7E3B6E749}" uniqueName="4385" name="Column4385" queryTableFieldId="4385"/>
    <tableColumn id="4386" xr3:uid="{839CD862-4538-4640-A234-F63C9A8AC72C}" uniqueName="4386" name="Column4386" queryTableFieldId="4386"/>
    <tableColumn id="4387" xr3:uid="{F40C2204-FA7C-48A4-BD37-5C95882F93F3}" uniqueName="4387" name="Column4387" queryTableFieldId="4387"/>
    <tableColumn id="4388" xr3:uid="{8F293B20-3C32-479E-B958-285A076F337D}" uniqueName="4388" name="Column4388" queryTableFieldId="4388"/>
    <tableColumn id="4389" xr3:uid="{166E7FC6-D629-437D-8CC7-4C296F8FB4D4}" uniqueName="4389" name="Column4389" queryTableFieldId="4389"/>
    <tableColumn id="4390" xr3:uid="{C32CFF3C-0A6A-47D3-88AD-9C2126BE0905}" uniqueName="4390" name="Column4390" queryTableFieldId="4390"/>
    <tableColumn id="4391" xr3:uid="{804422CF-D70D-41FB-9C72-B909D99998FF}" uniqueName="4391" name="Column4391" queryTableFieldId="4391"/>
    <tableColumn id="4392" xr3:uid="{681BBC38-2ABA-4213-A665-257F5C24565C}" uniqueName="4392" name="Column4392" queryTableFieldId="4392"/>
    <tableColumn id="4393" xr3:uid="{61F688F6-90BA-4753-8AFB-759623F1AA16}" uniqueName="4393" name="Column4393" queryTableFieldId="4393"/>
    <tableColumn id="4394" xr3:uid="{E6157987-F814-4572-930A-012F4B1740DB}" uniqueName="4394" name="Column4394" queryTableFieldId="4394"/>
    <tableColumn id="4395" xr3:uid="{22215498-9D1E-40A4-B6EC-A02E39C88221}" uniqueName="4395" name="Column4395" queryTableFieldId="4395"/>
    <tableColumn id="4396" xr3:uid="{1A1F62A8-9FB2-4A29-B3CA-82254153D851}" uniqueName="4396" name="Column4396" queryTableFieldId="4396"/>
    <tableColumn id="4397" xr3:uid="{AFEFF214-7E9F-4B1C-886C-CB858F3F30EB}" uniqueName="4397" name="Column4397" queryTableFieldId="4397"/>
    <tableColumn id="4398" xr3:uid="{796EFDC9-A094-45EA-AA08-99203B12318E}" uniqueName="4398" name="Column4398" queryTableFieldId="4398"/>
    <tableColumn id="4399" xr3:uid="{A25ED403-B5FF-4232-BDBF-E6FAE63181AA}" uniqueName="4399" name="Column4399" queryTableFieldId="4399"/>
    <tableColumn id="4400" xr3:uid="{C3B5536F-03DE-424B-BF54-52145A034FB8}" uniqueName="4400" name="Column4400" queryTableFieldId="4400"/>
    <tableColumn id="4401" xr3:uid="{AEEF2DEF-87A7-474D-96DA-8922565AEB0A}" uniqueName="4401" name="Column4401" queryTableFieldId="4401"/>
    <tableColumn id="4402" xr3:uid="{684C2887-EAD8-41D2-BA9F-9DBF4C1EC75D}" uniqueName="4402" name="Column4402" queryTableFieldId="4402"/>
    <tableColumn id="4403" xr3:uid="{BA94C371-8504-4B6F-969A-C9777C369F9D}" uniqueName="4403" name="Column4403" queryTableFieldId="4403"/>
    <tableColumn id="4404" xr3:uid="{C06D833F-85AA-49E1-BC80-361A43540CC0}" uniqueName="4404" name="Column4404" queryTableFieldId="4404"/>
    <tableColumn id="4405" xr3:uid="{F296C3EF-0BD7-4AD2-A140-43A8F729D487}" uniqueName="4405" name="Column4405" queryTableFieldId="4405"/>
    <tableColumn id="4406" xr3:uid="{18B2682C-394C-4601-9306-CC2DE6846FF0}" uniqueName="4406" name="Column4406" queryTableFieldId="4406"/>
    <tableColumn id="4407" xr3:uid="{5284E87A-AEDD-46D4-8E9D-0AD9EC2C7E21}" uniqueName="4407" name="Column4407" queryTableFieldId="4407"/>
    <tableColumn id="4408" xr3:uid="{E9F52AB1-20B6-4061-A7A7-6DF6E7C8AB89}" uniqueName="4408" name="Column4408" queryTableFieldId="4408"/>
    <tableColumn id="4409" xr3:uid="{2A844C84-E182-4B55-9B81-092BD9661A41}" uniqueName="4409" name="Column4409" queryTableFieldId="4409"/>
    <tableColumn id="4410" xr3:uid="{632162D7-CFBF-411B-B8A7-72EBD6A17D3B}" uniqueName="4410" name="Column4410" queryTableFieldId="4410"/>
    <tableColumn id="4411" xr3:uid="{D7A46945-D9C8-41E2-9EF1-992EDAD708E5}" uniqueName="4411" name="Column4411" queryTableFieldId="4411"/>
    <tableColumn id="4412" xr3:uid="{18A49A2E-60C1-4AB6-98A2-60A5DCA920D0}" uniqueName="4412" name="Column4412" queryTableFieldId="4412"/>
    <tableColumn id="4413" xr3:uid="{FB3838F2-B873-4675-813D-6626C8DB0ECC}" uniqueName="4413" name="Column4413" queryTableFieldId="4413"/>
    <tableColumn id="4414" xr3:uid="{10B116C7-C6C7-40E2-97B7-13C145A7A3B3}" uniqueName="4414" name="Column4414" queryTableFieldId="4414"/>
    <tableColumn id="4415" xr3:uid="{ACF7A8C3-3F28-486E-841D-27585E807C5B}" uniqueName="4415" name="Column4415" queryTableFieldId="4415"/>
    <tableColumn id="4416" xr3:uid="{F96AC4FD-113B-4E64-92ED-C163870CB6FC}" uniqueName="4416" name="Column4416" queryTableFieldId="4416"/>
    <tableColumn id="4417" xr3:uid="{527A0032-F389-4595-8EAA-BA9E33E87DD4}" uniqueName="4417" name="Column4417" queryTableFieldId="4417"/>
    <tableColumn id="4418" xr3:uid="{83EC92CD-A2C8-4C18-9194-8E501007C355}" uniqueName="4418" name="Column4418" queryTableFieldId="4418"/>
    <tableColumn id="4419" xr3:uid="{E8AC403E-FB1C-4E4C-ADF8-EFE05815DA77}" uniqueName="4419" name="Column4419" queryTableFieldId="4419"/>
    <tableColumn id="4420" xr3:uid="{4C474088-5FFE-4D0C-A345-B7EC1698C97E}" uniqueName="4420" name="Column4420" queryTableFieldId="4420"/>
    <tableColumn id="4421" xr3:uid="{AED9037F-F412-4D55-B673-D0B1A83B8278}" uniqueName="4421" name="Column4421" queryTableFieldId="4421"/>
    <tableColumn id="4422" xr3:uid="{69F50E11-AB4B-4DD5-BB9D-A66E16AFDBAB}" uniqueName="4422" name="Column4422" queryTableFieldId="4422"/>
    <tableColumn id="4423" xr3:uid="{1454894F-6284-4EB8-8F2A-5FBB41A0CFDD}" uniqueName="4423" name="Column4423" queryTableFieldId="4423"/>
    <tableColumn id="4424" xr3:uid="{A7C7B8E6-F0F6-4483-91C5-8FF9E9A16D89}" uniqueName="4424" name="Column4424" queryTableFieldId="4424"/>
    <tableColumn id="4425" xr3:uid="{DEED6976-6251-47A4-BEBA-FA5580D06E99}" uniqueName="4425" name="Column4425" queryTableFieldId="4425"/>
    <tableColumn id="4426" xr3:uid="{920EFE78-7090-4972-977C-3DB4CE1382B2}" uniqueName="4426" name="Column4426" queryTableFieldId="4426"/>
    <tableColumn id="4427" xr3:uid="{12A043A7-7061-4C1C-B6C2-3A028C9D50CD}" uniqueName="4427" name="Column4427" queryTableFieldId="4427"/>
    <tableColumn id="4428" xr3:uid="{EA4281A7-F929-449F-A999-F161BD55BA12}" uniqueName="4428" name="Column4428" queryTableFieldId="4428"/>
    <tableColumn id="4429" xr3:uid="{D222C5E3-EC99-4450-B208-F2789E1FA24C}" uniqueName="4429" name="Column4429" queryTableFieldId="4429"/>
    <tableColumn id="4430" xr3:uid="{D835B8BE-13F2-422C-94EF-10110DE18E8D}" uniqueName="4430" name="Column4430" queryTableFieldId="4430"/>
    <tableColumn id="4431" xr3:uid="{2FDB220E-E3CC-47BF-9763-AB6A8CC5AFFE}" uniqueName="4431" name="Column4431" queryTableFieldId="4431"/>
    <tableColumn id="4432" xr3:uid="{FB58262E-46FA-4E48-886B-17DDA5E783FC}" uniqueName="4432" name="Column4432" queryTableFieldId="4432"/>
    <tableColumn id="4433" xr3:uid="{AAE489EF-6E59-4316-A87C-87E2230FB5ED}" uniqueName="4433" name="Column4433" queryTableFieldId="4433"/>
    <tableColumn id="4434" xr3:uid="{222081D6-DC43-43F8-8F91-22F7D908303F}" uniqueName="4434" name="Column4434" queryTableFieldId="4434"/>
    <tableColumn id="4435" xr3:uid="{FDD7AAEB-D4BE-4D1E-B2B1-1AE2A1A8DEB6}" uniqueName="4435" name="Column4435" queryTableFieldId="4435"/>
    <tableColumn id="4436" xr3:uid="{51621461-3ABA-47D6-AED2-F5EEEC44B1ED}" uniqueName="4436" name="Column4436" queryTableFieldId="4436"/>
    <tableColumn id="4437" xr3:uid="{0982697C-3A40-47C4-96A6-B0BD4010E3D5}" uniqueName="4437" name="Column4437" queryTableFieldId="4437"/>
    <tableColumn id="4438" xr3:uid="{84B85624-4734-426C-ABD2-2A57F1BD1913}" uniqueName="4438" name="Column4438" queryTableFieldId="4438"/>
    <tableColumn id="4439" xr3:uid="{7EC3D1E6-14BF-4156-B6D1-D2B4E8EE2CE5}" uniqueName="4439" name="Column4439" queryTableFieldId="4439"/>
    <tableColumn id="4440" xr3:uid="{3A15A18B-7950-421B-8568-0FB167E41FB4}" uniqueName="4440" name="Column4440" queryTableFieldId="4440"/>
    <tableColumn id="4441" xr3:uid="{2AAE2C89-AE9A-4078-A115-F045800667DA}" uniqueName="4441" name="Column4441" queryTableFieldId="4441"/>
    <tableColumn id="4442" xr3:uid="{96F33BD2-8C4C-44CA-AF14-A026055EE98B}" uniqueName="4442" name="Column4442" queryTableFieldId="4442"/>
    <tableColumn id="4443" xr3:uid="{D64D4B02-0F75-4648-8DEB-00D5B4BC3C8C}" uniqueName="4443" name="Column4443" queryTableFieldId="4443"/>
    <tableColumn id="4444" xr3:uid="{93FFEEF7-64B5-4CC9-B11E-28CA3DCA8167}" uniqueName="4444" name="Column4444" queryTableFieldId="4444"/>
    <tableColumn id="4445" xr3:uid="{097909AA-089F-4276-A3BE-818DC4380663}" uniqueName="4445" name="Column4445" queryTableFieldId="4445"/>
    <tableColumn id="4446" xr3:uid="{0005643A-F677-4D11-AE64-C563D4C26CA2}" uniqueName="4446" name="Column4446" queryTableFieldId="4446"/>
    <tableColumn id="4447" xr3:uid="{A07B92F0-810C-4807-A4B3-7C34D323E2C2}" uniqueName="4447" name="Column4447" queryTableFieldId="4447"/>
    <tableColumn id="4448" xr3:uid="{C578F1E7-8647-46CA-8581-D5D40348E4E7}" uniqueName="4448" name="Column4448" queryTableFieldId="4448"/>
    <tableColumn id="4449" xr3:uid="{C9CAC42C-509C-461F-AEE6-3620B9F88A8B}" uniqueName="4449" name="Column4449" queryTableFieldId="4449"/>
    <tableColumn id="4450" xr3:uid="{245473E7-E29F-4D8D-9F46-2235FC236527}" uniqueName="4450" name="Column4450" queryTableFieldId="4450"/>
    <tableColumn id="4451" xr3:uid="{207218F3-4496-4254-A3E0-772A885C620C}" uniqueName="4451" name="Column4451" queryTableFieldId="4451"/>
    <tableColumn id="4452" xr3:uid="{5D01CD37-6E16-48DA-8FB4-B9F22343E96A}" uniqueName="4452" name="Column4452" queryTableFieldId="4452"/>
    <tableColumn id="4453" xr3:uid="{BAA2C072-2B3F-4C6E-A0AE-D798BD94B6B0}" uniqueName="4453" name="Column4453" queryTableFieldId="4453"/>
    <tableColumn id="4454" xr3:uid="{49DB849F-57FB-43FA-9B44-A698E283EE56}" uniqueName="4454" name="Column4454" queryTableFieldId="4454"/>
    <tableColumn id="4455" xr3:uid="{E285D1BF-04E2-4BD6-A333-1791AAB0AD72}" uniqueName="4455" name="Column4455" queryTableFieldId="4455"/>
    <tableColumn id="4456" xr3:uid="{AAF1FC50-1E1F-4E2C-AF36-B15483E2C6D0}" uniqueName="4456" name="Column4456" queryTableFieldId="4456"/>
    <tableColumn id="4457" xr3:uid="{88960F93-6E16-4683-8DFB-ECEE2FFE9CBB}" uniqueName="4457" name="Column4457" queryTableFieldId="4457"/>
    <tableColumn id="4458" xr3:uid="{443044A1-A3BF-4F29-B048-CE520CB955F1}" uniqueName="4458" name="Column4458" queryTableFieldId="4458"/>
    <tableColumn id="4459" xr3:uid="{5C92F8C1-4C32-4E2D-9017-1C82C2A1685C}" uniqueName="4459" name="Column4459" queryTableFieldId="4459"/>
    <tableColumn id="4460" xr3:uid="{3A5D3023-DA89-4B9D-A31B-8F8F8561B0ED}" uniqueName="4460" name="Column4460" queryTableFieldId="4460"/>
    <tableColumn id="4461" xr3:uid="{C261261B-A5CA-41F4-A740-BDA0B9DFAA07}" uniqueName="4461" name="Column4461" queryTableFieldId="4461"/>
    <tableColumn id="4462" xr3:uid="{58CF1ED0-576A-40A7-91A1-AFE9AA0D61AD}" uniqueName="4462" name="Column4462" queryTableFieldId="4462"/>
    <tableColumn id="4463" xr3:uid="{33154745-0E58-41AD-97F4-FBCD3BE35AE0}" uniqueName="4463" name="Column4463" queryTableFieldId="4463"/>
    <tableColumn id="4464" xr3:uid="{BB8CFA19-D6B3-408F-A691-1A58A4266C3C}" uniqueName="4464" name="Column4464" queryTableFieldId="4464"/>
    <tableColumn id="4465" xr3:uid="{215F9BFF-BEF4-4770-90C2-3C6330C46C57}" uniqueName="4465" name="Column4465" queryTableFieldId="4465"/>
    <tableColumn id="4466" xr3:uid="{A0B87B92-BBCA-400B-9C6C-8B33FABCE36D}" uniqueName="4466" name="Column4466" queryTableFieldId="4466"/>
    <tableColumn id="4467" xr3:uid="{FEF6CFD8-4A40-49ED-99AF-47D4E79CC7BD}" uniqueName="4467" name="Column4467" queryTableFieldId="4467"/>
    <tableColumn id="4468" xr3:uid="{D6EB2576-433B-47B7-A222-8C0B812E1BDE}" uniqueName="4468" name="Column4468" queryTableFieldId="4468"/>
    <tableColumn id="4469" xr3:uid="{54CF09F9-CCF4-4759-A02F-4AAD9B011618}" uniqueName="4469" name="Column4469" queryTableFieldId="4469"/>
    <tableColumn id="4470" xr3:uid="{0EECE2A0-1344-4975-B00E-2C1E2FF84AA4}" uniqueName="4470" name="Column4470" queryTableFieldId="4470"/>
    <tableColumn id="4471" xr3:uid="{B40C4CE6-5A8B-4BD6-BE23-DD848C09C380}" uniqueName="4471" name="Column4471" queryTableFieldId="4471"/>
    <tableColumn id="4472" xr3:uid="{158689B2-4DE2-4B20-A113-AF9B63547605}" uniqueName="4472" name="Column4472" queryTableFieldId="4472"/>
    <tableColumn id="4473" xr3:uid="{FEA21A7C-D8CC-4C37-8DDA-6599DB4A19A4}" uniqueName="4473" name="Column4473" queryTableFieldId="4473"/>
    <tableColumn id="4474" xr3:uid="{B4C10F8E-BF93-4219-99D7-370D7167C342}" uniqueName="4474" name="Column4474" queryTableFieldId="4474"/>
    <tableColumn id="4475" xr3:uid="{53266617-358A-49A5-943D-37E4CD44FBDB}" uniqueName="4475" name="Column4475" queryTableFieldId="4475"/>
    <tableColumn id="4476" xr3:uid="{032FC598-078A-4D36-A96A-FDD0B9189789}" uniqueName="4476" name="Column4476" queryTableFieldId="4476"/>
    <tableColumn id="4477" xr3:uid="{624190DD-A4C4-46C4-A2C2-FFA067ED65BB}" uniqueName="4477" name="Column4477" queryTableFieldId="4477"/>
    <tableColumn id="4478" xr3:uid="{5799A371-371E-4AFB-B45C-0112F18AAEE4}" uniqueName="4478" name="Column4478" queryTableFieldId="4478"/>
    <tableColumn id="4479" xr3:uid="{7296FBF7-6828-476D-B0FD-F1E3B5630919}" uniqueName="4479" name="Column4479" queryTableFieldId="4479"/>
    <tableColumn id="4480" xr3:uid="{FB019E34-FA6D-4ED4-B1F1-496FB8396EC0}" uniqueName="4480" name="Column4480" queryTableFieldId="4480"/>
    <tableColumn id="4481" xr3:uid="{18A4FAB0-94A6-4A43-AE86-4F073E4354EB}" uniqueName="4481" name="Column4481" queryTableFieldId="4481"/>
    <tableColumn id="4482" xr3:uid="{F6000CC1-794A-416C-81FB-C5B52E7D29BD}" uniqueName="4482" name="Column4482" queryTableFieldId="4482"/>
    <tableColumn id="4483" xr3:uid="{8FD8CC45-DD80-4A1D-B156-FA6CD39E2390}" uniqueName="4483" name="Column4483" queryTableFieldId="4483"/>
    <tableColumn id="4484" xr3:uid="{4FEE2A64-DC9F-458A-BA38-18A593017E15}" uniqueName="4484" name="Column4484" queryTableFieldId="4484"/>
    <tableColumn id="4485" xr3:uid="{2A83140E-73A8-466D-ADB3-B0D34C287AB1}" uniqueName="4485" name="Column4485" queryTableFieldId="4485"/>
    <tableColumn id="4486" xr3:uid="{A92DA32C-5D0A-4454-910E-EC4E746091B1}" uniqueName="4486" name="Column4486" queryTableFieldId="4486"/>
    <tableColumn id="4487" xr3:uid="{1F8239F6-7474-4D13-988E-9F4D3276A16B}" uniqueName="4487" name="Column4487" queryTableFieldId="4487"/>
    <tableColumn id="4488" xr3:uid="{3AD07A93-2677-4CC9-8377-36737B0CD552}" uniqueName="4488" name="Column4488" queryTableFieldId="4488"/>
    <tableColumn id="4489" xr3:uid="{7B59C075-2600-4534-A6AD-F25EA3EDA8FE}" uniqueName="4489" name="Column4489" queryTableFieldId="4489"/>
    <tableColumn id="4490" xr3:uid="{B243E25A-6F1A-4D96-9BA2-46A4E5E73D38}" uniqueName="4490" name="Column4490" queryTableFieldId="4490"/>
    <tableColumn id="4491" xr3:uid="{27103831-44A3-4E06-87C3-8342A91D63E2}" uniqueName="4491" name="Column4491" queryTableFieldId="4491"/>
    <tableColumn id="4492" xr3:uid="{4576422F-A102-423A-A1E0-210B65F6294D}" uniqueName="4492" name="Column4492" queryTableFieldId="4492"/>
    <tableColumn id="4493" xr3:uid="{F87DACD0-C788-43D8-8B21-4E8B64819C47}" uniqueName="4493" name="Column4493" queryTableFieldId="4493"/>
    <tableColumn id="4494" xr3:uid="{16FAD39F-F2C0-4372-AA52-A42F670748F7}" uniqueName="4494" name="Column4494" queryTableFieldId="4494"/>
    <tableColumn id="4495" xr3:uid="{A51B0072-77AF-480C-B245-CFD2D1092749}" uniqueName="4495" name="Column4495" queryTableFieldId="4495"/>
    <tableColumn id="4496" xr3:uid="{5B5DE6FD-3BAF-4D6C-B43D-22494E30F865}" uniqueName="4496" name="Column4496" queryTableFieldId="4496"/>
    <tableColumn id="4497" xr3:uid="{8801661A-A605-4578-9CC9-0EF2A821B015}" uniqueName="4497" name="Column4497" queryTableFieldId="4497"/>
    <tableColumn id="4498" xr3:uid="{8EAF2B35-AC2F-4BBD-A2D3-842B511D08A3}" uniqueName="4498" name="Column4498" queryTableFieldId="4498"/>
    <tableColumn id="4499" xr3:uid="{942804B9-002F-419C-81F5-D42E1D41BB7F}" uniqueName="4499" name="Column4499" queryTableFieldId="4499"/>
    <tableColumn id="4500" xr3:uid="{37EED49B-7529-458B-956B-41BA03103C16}" uniqueName="4500" name="Column4500" queryTableFieldId="4500"/>
    <tableColumn id="4501" xr3:uid="{81B978DF-5E5C-4F04-93C8-2E86E92B4ABC}" uniqueName="4501" name="Column4501" queryTableFieldId="4501"/>
    <tableColumn id="4502" xr3:uid="{AB3E3AB3-4CCC-4B3C-8A72-6ED2C9F14DF1}" uniqueName="4502" name="Column4502" queryTableFieldId="4502"/>
    <tableColumn id="4503" xr3:uid="{DFB27EC8-CC75-4977-915F-E5001A3282C8}" uniqueName="4503" name="Column4503" queryTableFieldId="4503"/>
    <tableColumn id="4504" xr3:uid="{55F20746-8237-472B-9B07-85C8303E0A45}" uniqueName="4504" name="Column4504" queryTableFieldId="4504"/>
    <tableColumn id="4505" xr3:uid="{6AD0B175-E8F9-4B09-8ABC-665704328279}" uniqueName="4505" name="Column4505" queryTableFieldId="4505"/>
    <tableColumn id="4506" xr3:uid="{1B09D54E-699B-430E-AE00-83A64660C930}" uniqueName="4506" name="Column4506" queryTableFieldId="4506"/>
    <tableColumn id="4507" xr3:uid="{DC0949E4-A0FC-4569-9646-1004D5FC7938}" uniqueName="4507" name="Column4507" queryTableFieldId="4507"/>
    <tableColumn id="4508" xr3:uid="{6F3E536E-0BD8-47D2-A897-66A8AD439CBD}" uniqueName="4508" name="Column4508" queryTableFieldId="4508"/>
    <tableColumn id="4509" xr3:uid="{3AC96532-B93C-4E8A-AD72-177BAF37DE9A}" uniqueName="4509" name="Column4509" queryTableFieldId="4509"/>
    <tableColumn id="4510" xr3:uid="{1C5E03CF-9E72-46B7-9D81-1CCE097059AA}" uniqueName="4510" name="Column4510" queryTableFieldId="4510"/>
    <tableColumn id="4511" xr3:uid="{56935B42-282D-44F4-80A1-D9F70E2F253C}" uniqueName="4511" name="Column4511" queryTableFieldId="4511"/>
    <tableColumn id="4512" xr3:uid="{7783B2A8-634D-4578-A4F9-A65F84432E53}" uniqueName="4512" name="Column4512" queryTableFieldId="4512"/>
    <tableColumn id="4513" xr3:uid="{A3C2CFBE-4220-4AE5-AC91-BE7A01E5D14C}" uniqueName="4513" name="Column4513" queryTableFieldId="4513"/>
    <tableColumn id="4514" xr3:uid="{87F29A57-10C4-4906-8159-C4DBD092A169}" uniqueName="4514" name="Column4514" queryTableFieldId="4514"/>
    <tableColumn id="4515" xr3:uid="{D7BC0FEE-085B-4D6C-86C9-51C6FC41E69F}" uniqueName="4515" name="Column4515" queryTableFieldId="4515"/>
    <tableColumn id="4516" xr3:uid="{A5232A63-5F80-4966-A20A-CD29DD798037}" uniqueName="4516" name="Column4516" queryTableFieldId="4516"/>
    <tableColumn id="4517" xr3:uid="{460C5FCE-9010-4FA9-BE0C-1F9BCF580045}" uniqueName="4517" name="Column4517" queryTableFieldId="4517"/>
    <tableColumn id="4518" xr3:uid="{4DF65A8C-4FA7-4519-BD38-7B6D8CEF1564}" uniqueName="4518" name="Column4518" queryTableFieldId="4518"/>
    <tableColumn id="4519" xr3:uid="{4D7F8D6C-EC96-4154-BE02-06A9AD687CDC}" uniqueName="4519" name="Column4519" queryTableFieldId="4519"/>
    <tableColumn id="4520" xr3:uid="{35B85B3D-C1F4-4595-AA9A-EAC05FFD34F3}" uniqueName="4520" name="Column4520" queryTableFieldId="4520"/>
    <tableColumn id="4521" xr3:uid="{94229C43-048F-46DE-9C5C-A85759686750}" uniqueName="4521" name="Column4521" queryTableFieldId="4521"/>
    <tableColumn id="4522" xr3:uid="{2DB504F9-D9E0-44B7-A037-2F4CFC5B0238}" uniqueName="4522" name="Column4522" queryTableFieldId="4522"/>
    <tableColumn id="4523" xr3:uid="{2F39F71E-8A38-4957-B731-5CB9EC69DB0B}" uniqueName="4523" name="Column4523" queryTableFieldId="4523"/>
    <tableColumn id="4524" xr3:uid="{9760D032-6FE4-41E8-AA54-2117CF831EED}" uniqueName="4524" name="Column4524" queryTableFieldId="4524"/>
    <tableColumn id="4525" xr3:uid="{03604523-FADA-4AFD-A7CC-AC5F51654F4D}" uniqueName="4525" name="Column4525" queryTableFieldId="4525"/>
    <tableColumn id="4526" xr3:uid="{3A641109-3FDC-4F7C-BA3B-B21CD0A4A030}" uniqueName="4526" name="Column4526" queryTableFieldId="4526"/>
    <tableColumn id="4527" xr3:uid="{E124A69C-32D4-48B4-81CB-E4D79C0C8C7D}" uniqueName="4527" name="Column4527" queryTableFieldId="4527"/>
    <tableColumn id="4528" xr3:uid="{0D1470F7-2279-4793-8ACC-E665BD3BA019}" uniqueName="4528" name="Column4528" queryTableFieldId="4528"/>
    <tableColumn id="4529" xr3:uid="{90EAE057-E48B-4BD4-B28A-96946775CBCB}" uniqueName="4529" name="Column4529" queryTableFieldId="4529"/>
    <tableColumn id="4530" xr3:uid="{A1B956CD-7D5F-4861-ADF3-755BDBE3D86B}" uniqueName="4530" name="Column4530" queryTableFieldId="4530"/>
    <tableColumn id="4531" xr3:uid="{58FDDE40-707C-4F24-BDAD-4E6E735A4A3D}" uniqueName="4531" name="Column4531" queryTableFieldId="4531"/>
    <tableColumn id="4532" xr3:uid="{7C1DA4D1-2BEB-465E-829D-47BE76CFEA7C}" uniqueName="4532" name="Column4532" queryTableFieldId="4532"/>
    <tableColumn id="4533" xr3:uid="{6D778AC0-9D7E-41B1-9AF2-EF788CA7A9E5}" uniqueName="4533" name="Column4533" queryTableFieldId="4533"/>
    <tableColumn id="4534" xr3:uid="{6E4CDBD5-3CF7-40D4-9799-FED3B171470C}" uniqueName="4534" name="Column4534" queryTableFieldId="4534"/>
    <tableColumn id="4535" xr3:uid="{D85A7340-9EB7-4950-8D4D-80E154E87F67}" uniqueName="4535" name="Column4535" queryTableFieldId="4535"/>
    <tableColumn id="4536" xr3:uid="{CEAFE5B7-9C91-4314-B0FD-E17C54972D8E}" uniqueName="4536" name="Column4536" queryTableFieldId="4536"/>
    <tableColumn id="4537" xr3:uid="{AD8F54D3-154F-4DA9-8828-B66505ED8BB6}" uniqueName="4537" name="Column4537" queryTableFieldId="4537"/>
    <tableColumn id="4538" xr3:uid="{8548EC65-AF08-49C0-B66F-E5525BA9D1E2}" uniqueName="4538" name="Column4538" queryTableFieldId="4538"/>
    <tableColumn id="4539" xr3:uid="{5CB78B32-1F6B-475E-B747-02BB71B67EAB}" uniqueName="4539" name="Column4539" queryTableFieldId="4539"/>
    <tableColumn id="4540" xr3:uid="{2EE658E6-957F-4E3C-A569-ED9C48FA6DFB}" uniqueName="4540" name="Column4540" queryTableFieldId="4540"/>
    <tableColumn id="4541" xr3:uid="{D9497E95-6DE9-46AB-A17C-9B18F8D9E690}" uniqueName="4541" name="Column4541" queryTableFieldId="4541"/>
    <tableColumn id="4542" xr3:uid="{21657A49-3F99-406E-BFE5-5D92CDFD0C7B}" uniqueName="4542" name="Column4542" queryTableFieldId="4542"/>
    <tableColumn id="4543" xr3:uid="{A3521D74-D3AA-4ADC-8E27-7A18BC841F51}" uniqueName="4543" name="Column4543" queryTableFieldId="4543"/>
    <tableColumn id="4544" xr3:uid="{A04038B0-45A5-4394-8C8C-2265085DD323}" uniqueName="4544" name="Column4544" queryTableFieldId="4544"/>
    <tableColumn id="4545" xr3:uid="{DF7CFA0C-F34F-4D49-AB4B-B7D80CCBBA45}" uniqueName="4545" name="Column4545" queryTableFieldId="4545"/>
    <tableColumn id="4546" xr3:uid="{26A3CF2F-34D1-4859-B841-A929C622DE28}" uniqueName="4546" name="Column4546" queryTableFieldId="4546"/>
    <tableColumn id="4547" xr3:uid="{68986146-CF9A-4E63-BA7F-EE15B7BC4443}" uniqueName="4547" name="Column4547" queryTableFieldId="4547"/>
    <tableColumn id="4548" xr3:uid="{F00AE5DA-FC0A-4CE6-AEBE-A46491FA7778}" uniqueName="4548" name="Column4548" queryTableFieldId="4548"/>
    <tableColumn id="4549" xr3:uid="{63ED56BD-DE12-4126-8D0E-149578D3676D}" uniqueName="4549" name="Column4549" queryTableFieldId="4549"/>
    <tableColumn id="4550" xr3:uid="{0E20BD79-6FC3-4C22-A39E-313E082BD202}" uniqueName="4550" name="Column4550" queryTableFieldId="4550"/>
    <tableColumn id="4551" xr3:uid="{8538C490-B207-414B-BDB0-AA20CD901B92}" uniqueName="4551" name="Column4551" queryTableFieldId="4551"/>
    <tableColumn id="4552" xr3:uid="{1743AE6F-60F2-43BA-83AE-1F9697047C9A}" uniqueName="4552" name="Column4552" queryTableFieldId="4552"/>
    <tableColumn id="4553" xr3:uid="{6FB9100D-ADEA-4C59-9018-6FD32DAFAE8B}" uniqueName="4553" name="Column4553" queryTableFieldId="4553"/>
    <tableColumn id="4554" xr3:uid="{8FE8AC5D-9431-4B08-B09B-6D19F5248084}" uniqueName="4554" name="Column4554" queryTableFieldId="4554"/>
    <tableColumn id="4555" xr3:uid="{A37246D6-F696-4F21-933E-9C67B8C979FC}" uniqueName="4555" name="Column4555" queryTableFieldId="4555"/>
    <tableColumn id="4556" xr3:uid="{D5350137-15CB-4535-A282-C8A028775A2A}" uniqueName="4556" name="Column4556" queryTableFieldId="4556"/>
    <tableColumn id="4557" xr3:uid="{0F3B51F5-0A8F-4D9A-91B7-7AE5097C5805}" uniqueName="4557" name="Column4557" queryTableFieldId="4557"/>
    <tableColumn id="4558" xr3:uid="{171946A8-E12F-4CFE-BC21-9B69B0181970}" uniqueName="4558" name="Column4558" queryTableFieldId="4558"/>
    <tableColumn id="4559" xr3:uid="{FE9982D3-C4EE-4C08-AA48-E50E3A28C567}" uniqueName="4559" name="Column4559" queryTableFieldId="4559"/>
    <tableColumn id="4560" xr3:uid="{9B3AE6CB-0713-4E81-8D34-EA414E962E31}" uniqueName="4560" name="Column4560" queryTableFieldId="4560"/>
    <tableColumn id="4561" xr3:uid="{585F83ED-D32A-43CB-90EC-5F27FF878336}" uniqueName="4561" name="Column4561" queryTableFieldId="4561"/>
    <tableColumn id="4562" xr3:uid="{271B33D7-54DB-4F9F-B9CB-F0844E4DE153}" uniqueName="4562" name="Column4562" queryTableFieldId="4562"/>
    <tableColumn id="4563" xr3:uid="{998C7BC0-3FB6-4EDD-BBCC-378EA557D0E8}" uniqueName="4563" name="Column4563" queryTableFieldId="4563"/>
    <tableColumn id="4564" xr3:uid="{CF530D6E-9C66-4F48-B620-43431F757AAC}" uniqueName="4564" name="Column4564" queryTableFieldId="4564"/>
    <tableColumn id="4565" xr3:uid="{CCCC5BDC-E596-4AC5-97C6-6399D4DB6EBB}" uniqueName="4565" name="Column4565" queryTableFieldId="4565"/>
    <tableColumn id="4566" xr3:uid="{680FAAE3-EE3F-4160-9305-DFB2279A2E12}" uniqueName="4566" name="Column4566" queryTableFieldId="4566"/>
    <tableColumn id="4567" xr3:uid="{878A5850-ADF6-4D06-8E3E-389F512B9E7D}" uniqueName="4567" name="Column4567" queryTableFieldId="4567"/>
    <tableColumn id="4568" xr3:uid="{1EBA11E7-B759-4686-95AF-4C816E4E7554}" uniqueName="4568" name="Column4568" queryTableFieldId="4568"/>
    <tableColumn id="4569" xr3:uid="{2FAC74B0-C841-4233-AE10-0DE12867FD3B}" uniqueName="4569" name="Column4569" queryTableFieldId="4569"/>
    <tableColumn id="4570" xr3:uid="{8CDB49AB-2394-4E3B-B41F-234D637B7E85}" uniqueName="4570" name="Column4570" queryTableFieldId="4570"/>
    <tableColumn id="4571" xr3:uid="{5EE5A86E-044B-40D5-8136-B74CA71FDA7A}" uniqueName="4571" name="Column4571" queryTableFieldId="4571"/>
    <tableColumn id="4572" xr3:uid="{AFBEC0F8-9C0D-4DA4-B83E-00F62CD060A4}" uniqueName="4572" name="Column4572" queryTableFieldId="4572"/>
    <tableColumn id="4573" xr3:uid="{CC1A2F9A-21B4-4BD0-A9C1-B497E6B51326}" uniqueName="4573" name="Column4573" queryTableFieldId="4573"/>
    <tableColumn id="4574" xr3:uid="{68E225A2-B339-4C08-8694-2578730A4EFB}" uniqueName="4574" name="Column4574" queryTableFieldId="4574"/>
    <tableColumn id="4575" xr3:uid="{FF2DD832-15AA-48B5-8286-46FB7C83AABA}" uniqueName="4575" name="Column4575" queryTableFieldId="4575"/>
    <tableColumn id="4576" xr3:uid="{D5523E6A-7A3B-4767-AD3D-6C20F2AA586A}" uniqueName="4576" name="Column4576" queryTableFieldId="4576"/>
    <tableColumn id="4577" xr3:uid="{B5D69991-73C5-430D-A589-B302C35379D5}" uniqueName="4577" name="Column4577" queryTableFieldId="4577"/>
    <tableColumn id="4578" xr3:uid="{4B7DC16E-7620-4124-B685-BAC19A4168C5}" uniqueName="4578" name="Column4578" queryTableFieldId="4578"/>
    <tableColumn id="4579" xr3:uid="{15150EE9-0380-415D-9E2A-55E4812D4351}" uniqueName="4579" name="Column4579" queryTableFieldId="4579"/>
    <tableColumn id="4580" xr3:uid="{2264EF7D-BE87-4008-9AFF-D976790002B6}" uniqueName="4580" name="Column4580" queryTableFieldId="4580"/>
    <tableColumn id="4581" xr3:uid="{F5651E49-F73A-4A10-8E52-B3272FD754E8}" uniqueName="4581" name="Column4581" queryTableFieldId="4581"/>
    <tableColumn id="4582" xr3:uid="{BA6FCFFD-11AD-461D-A810-ADEB47FDA581}" uniqueName="4582" name="Column4582" queryTableFieldId="4582"/>
    <tableColumn id="4583" xr3:uid="{7B8C72ED-877C-4B5B-82D3-E015F849DE43}" uniqueName="4583" name="Column4583" queryTableFieldId="4583"/>
    <tableColumn id="4584" xr3:uid="{9EA3076F-EC61-45F2-B890-53567BD24D7E}" uniqueName="4584" name="Column4584" queryTableFieldId="4584"/>
    <tableColumn id="4585" xr3:uid="{04F7DBD5-C022-431D-8C19-6D4AD4979A59}" uniqueName="4585" name="Column4585" queryTableFieldId="4585"/>
    <tableColumn id="4586" xr3:uid="{FEEBA1DE-0192-49EA-A4EB-8C0993CD8ECC}" uniqueName="4586" name="Column4586" queryTableFieldId="4586"/>
    <tableColumn id="4587" xr3:uid="{4987A7E2-39FD-4B1D-9C9B-A7E1F494EA57}" uniqueName="4587" name="Column4587" queryTableFieldId="4587"/>
    <tableColumn id="4588" xr3:uid="{EF8C32B4-DF16-41FC-B7A0-C6E669A4CA45}" uniqueName="4588" name="Column4588" queryTableFieldId="4588"/>
    <tableColumn id="4589" xr3:uid="{005B9692-5FDD-4D50-9A53-035143BFEC4E}" uniqueName="4589" name="Column4589" queryTableFieldId="4589"/>
    <tableColumn id="4590" xr3:uid="{50751A12-579F-4F5B-AB0F-B2FD0DD77B5E}" uniqueName="4590" name="Column4590" queryTableFieldId="4590"/>
    <tableColumn id="4591" xr3:uid="{AB8C279F-6DAB-46FB-99BD-CC59B66A182F}" uniqueName="4591" name="Column4591" queryTableFieldId="4591"/>
    <tableColumn id="4592" xr3:uid="{E11516A4-5DA3-4C3A-B2B6-BB491EC372D8}" uniqueName="4592" name="Column4592" queryTableFieldId="4592"/>
    <tableColumn id="4593" xr3:uid="{BFA69350-228E-44EB-AF7A-75542A28F601}" uniqueName="4593" name="Column4593" queryTableFieldId="4593"/>
    <tableColumn id="4594" xr3:uid="{21326A3B-5F92-4838-A26D-0AB13D2B7BFA}" uniqueName="4594" name="Column4594" queryTableFieldId="4594"/>
    <tableColumn id="4595" xr3:uid="{CBF93BD8-5EAD-4C0B-B755-AA52940616CC}" uniqueName="4595" name="Column4595" queryTableFieldId="4595"/>
    <tableColumn id="4596" xr3:uid="{9EF5953A-BD64-45C9-99A7-69A416F8959E}" uniqueName="4596" name="Column4596" queryTableFieldId="4596"/>
    <tableColumn id="4597" xr3:uid="{35350142-71C5-48A0-93AE-F9E417ADFC03}" uniqueName="4597" name="Column4597" queryTableFieldId="4597"/>
    <tableColumn id="4598" xr3:uid="{10271BB7-2F4B-447C-9019-24823E62B48F}" uniqueName="4598" name="Column4598" queryTableFieldId="4598"/>
    <tableColumn id="4599" xr3:uid="{2F8E6900-EFF5-4026-872C-E369B49DE64E}" uniqueName="4599" name="Column4599" queryTableFieldId="4599"/>
    <tableColumn id="4600" xr3:uid="{38AF0A9A-2904-4909-9EA6-EDA148B9B365}" uniqueName="4600" name="Column4600" queryTableFieldId="4600"/>
    <tableColumn id="4601" xr3:uid="{D2A975C0-D240-4562-A6CC-ACD2C084E9CB}" uniqueName="4601" name="Column4601" queryTableFieldId="4601"/>
    <tableColumn id="4602" xr3:uid="{3F342C95-12CA-4764-B2A5-774E39407A1A}" uniqueName="4602" name="Column4602" queryTableFieldId="4602"/>
    <tableColumn id="4603" xr3:uid="{179E10AC-D390-4A93-AE5F-81D9670BC25B}" uniqueName="4603" name="Column4603" queryTableFieldId="4603"/>
    <tableColumn id="4604" xr3:uid="{29C45D1E-C266-4B9F-BEAD-FB8DD2D9DADD}" uniqueName="4604" name="Column4604" queryTableFieldId="4604"/>
    <tableColumn id="4605" xr3:uid="{2ED9FBDE-1486-4E4E-AA24-F61E311513C7}" uniqueName="4605" name="Column4605" queryTableFieldId="4605"/>
    <tableColumn id="4606" xr3:uid="{60636C52-5A7A-4AA3-8D82-EF5B6907140D}" uniqueName="4606" name="Column4606" queryTableFieldId="4606"/>
    <tableColumn id="4607" xr3:uid="{239574ED-C754-4D59-AEE9-CF9840DFC782}" uniqueName="4607" name="Column4607" queryTableFieldId="4607"/>
    <tableColumn id="4608" xr3:uid="{6732FCFE-F21D-4993-ABB5-7E6936C6DA74}" uniqueName="4608" name="Column4608" queryTableFieldId="4608"/>
    <tableColumn id="4609" xr3:uid="{363F2C10-95EA-419A-933C-924961E51561}" uniqueName="4609" name="Column4609" queryTableFieldId="4609"/>
    <tableColumn id="4610" xr3:uid="{A6CC9602-A9DD-43AE-AD47-B3297BC61C4B}" uniqueName="4610" name="Column4610" queryTableFieldId="4610"/>
    <tableColumn id="4611" xr3:uid="{8DEA9D09-05CD-4A88-B956-D515AACB12B3}" uniqueName="4611" name="Column4611" queryTableFieldId="4611"/>
    <tableColumn id="4612" xr3:uid="{3FE3D582-4931-466F-9460-E73743022BF1}" uniqueName="4612" name="Column4612" queryTableFieldId="4612"/>
    <tableColumn id="4613" xr3:uid="{DE0C62EC-F151-46F0-923E-865D07F2B8FA}" uniqueName="4613" name="Column4613" queryTableFieldId="4613"/>
    <tableColumn id="4614" xr3:uid="{77AAA796-AB2D-4E35-9637-6C3031DB440A}" uniqueName="4614" name="Column4614" queryTableFieldId="4614"/>
    <tableColumn id="4615" xr3:uid="{42951A48-360D-4AFB-990D-7B9D94540345}" uniqueName="4615" name="Column4615" queryTableFieldId="4615"/>
    <tableColumn id="4616" xr3:uid="{F0D88109-9B8C-4B6E-A160-AE9B536CC569}" uniqueName="4616" name="Column4616" queryTableFieldId="4616"/>
    <tableColumn id="4617" xr3:uid="{3AD59D5B-2BAB-4B57-9DE0-5845A8983545}" uniqueName="4617" name="Column4617" queryTableFieldId="4617"/>
    <tableColumn id="4618" xr3:uid="{FD04BEDE-8122-4DC5-B64B-FE54AD980CAE}" uniqueName="4618" name="Column4618" queryTableFieldId="4618"/>
    <tableColumn id="4619" xr3:uid="{8EA079E8-7290-4BBA-BC7C-5AA6CDDA7E6D}" uniqueName="4619" name="Column4619" queryTableFieldId="4619"/>
    <tableColumn id="4620" xr3:uid="{0019EC26-9DEB-471F-B75E-5CC244AF003C}" uniqueName="4620" name="Column4620" queryTableFieldId="4620"/>
    <tableColumn id="4621" xr3:uid="{F1EAFF33-F4A4-436E-BAF5-F120E4AF66BB}" uniqueName="4621" name="Column4621" queryTableFieldId="4621"/>
    <tableColumn id="4622" xr3:uid="{111FE510-269B-4692-937B-DA696F59B184}" uniqueName="4622" name="Column4622" queryTableFieldId="4622"/>
    <tableColumn id="4623" xr3:uid="{5B822885-9D70-4072-B8B5-EA60D811217F}" uniqueName="4623" name="Column4623" queryTableFieldId="4623"/>
    <tableColumn id="4624" xr3:uid="{5B99C3FC-1339-4EE7-A989-25C8F59B0C0B}" uniqueName="4624" name="Column4624" queryTableFieldId="4624"/>
    <tableColumn id="4625" xr3:uid="{12850DA2-1B5D-4597-8291-3488001A8D15}" uniqueName="4625" name="Column4625" queryTableFieldId="4625"/>
    <tableColumn id="4626" xr3:uid="{AA8A34C7-FD2F-447F-9278-AD65CE59FBA1}" uniqueName="4626" name="Column4626" queryTableFieldId="4626"/>
    <tableColumn id="4627" xr3:uid="{BA0A8942-7618-40BB-8DCD-F97135A3AA81}" uniqueName="4627" name="Column4627" queryTableFieldId="4627"/>
    <tableColumn id="4628" xr3:uid="{D549C1EB-E2EC-462E-99AD-C01431757552}" uniqueName="4628" name="Column4628" queryTableFieldId="4628"/>
    <tableColumn id="4629" xr3:uid="{66EE9077-AD39-4AFD-8436-57B3ACE4C8CB}" uniqueName="4629" name="Column4629" queryTableFieldId="4629"/>
    <tableColumn id="4630" xr3:uid="{EE252645-7E74-4971-8A17-BEAAFE7524A0}" uniqueName="4630" name="Column4630" queryTableFieldId="4630"/>
    <tableColumn id="4631" xr3:uid="{F3A56380-3417-40CF-A30F-250CBD52D0DB}" uniqueName="4631" name="Column4631" queryTableFieldId="4631"/>
    <tableColumn id="4632" xr3:uid="{4FB713D7-A7F6-468B-8CB5-A9253B655056}" uniqueName="4632" name="Column4632" queryTableFieldId="4632"/>
    <tableColumn id="4633" xr3:uid="{EA1CA641-B5ED-4585-8CDF-1804401DFFDB}" uniqueName="4633" name="Column4633" queryTableFieldId="4633"/>
    <tableColumn id="4634" xr3:uid="{658EFDFE-2856-4585-B19B-2EFDD92513CF}" uniqueName="4634" name="Column4634" queryTableFieldId="4634"/>
    <tableColumn id="4635" xr3:uid="{2272B75B-A655-413D-B2D1-95D3954162C8}" uniqueName="4635" name="Column4635" queryTableFieldId="4635"/>
    <tableColumn id="4636" xr3:uid="{E6F84798-6CDB-491B-BB92-CDD49F0D4214}" uniqueName="4636" name="Column4636" queryTableFieldId="4636"/>
    <tableColumn id="4637" xr3:uid="{45C930C2-F039-41D8-9DC1-047B8DFF0FEF}" uniqueName="4637" name="Column4637" queryTableFieldId="4637"/>
    <tableColumn id="4638" xr3:uid="{AC6C2A27-D8C2-415E-A4BF-E3A3DD02F782}" uniqueName="4638" name="Column4638" queryTableFieldId="4638"/>
    <tableColumn id="4639" xr3:uid="{81F36B99-14BB-4178-84A8-1B8AF28A9B4B}" uniqueName="4639" name="Column4639" queryTableFieldId="4639"/>
    <tableColumn id="4640" xr3:uid="{84A25FC2-9308-40F4-9333-B222BCECE9AB}" uniqueName="4640" name="Column4640" queryTableFieldId="4640"/>
    <tableColumn id="4641" xr3:uid="{961579BD-D2E7-4FE8-9152-C29BFB46A653}" uniqueName="4641" name="Column4641" queryTableFieldId="4641"/>
    <tableColumn id="4642" xr3:uid="{6AE176E3-43F0-43AF-AEC7-092F5E7C7FE1}" uniqueName="4642" name="Column4642" queryTableFieldId="4642"/>
    <tableColumn id="4643" xr3:uid="{33196D6F-BD38-4204-943D-FA56652DF32B}" uniqueName="4643" name="Column4643" queryTableFieldId="4643"/>
    <tableColumn id="4644" xr3:uid="{B25822C2-047A-4602-9910-3B1A7CEE5649}" uniqueName="4644" name="Column4644" queryTableFieldId="4644"/>
    <tableColumn id="4645" xr3:uid="{581269FC-7E1B-4C1E-9C70-B69DDFCABED5}" uniqueName="4645" name="Column4645" queryTableFieldId="4645"/>
    <tableColumn id="4646" xr3:uid="{902325B7-13D9-4F65-881C-A16D4A70257F}" uniqueName="4646" name="Column4646" queryTableFieldId="4646"/>
    <tableColumn id="4647" xr3:uid="{8ED008D7-E6F3-44F7-A909-DC6E8434AE41}" uniqueName="4647" name="Column4647" queryTableFieldId="4647"/>
    <tableColumn id="4648" xr3:uid="{E9D98CF1-3BC5-4571-A768-8683C0EF99DD}" uniqueName="4648" name="Column4648" queryTableFieldId="4648"/>
    <tableColumn id="4649" xr3:uid="{E3663F20-1C48-4342-866E-33DC06D70145}" uniqueName="4649" name="Column4649" queryTableFieldId="4649"/>
    <tableColumn id="4650" xr3:uid="{78766E5A-3B30-477E-ADE2-5638C7442C0F}" uniqueName="4650" name="Column4650" queryTableFieldId="4650"/>
    <tableColumn id="4651" xr3:uid="{6554502E-F2F6-4C95-9D21-BDE505A378BC}" uniqueName="4651" name="Column4651" queryTableFieldId="4651"/>
    <tableColumn id="4652" xr3:uid="{6BCF2FFD-2EB0-4B6E-B890-585EE267F4AC}" uniqueName="4652" name="Column4652" queryTableFieldId="4652"/>
    <tableColumn id="4653" xr3:uid="{8296D927-C16A-4349-BB34-38B4F81CFEFA}" uniqueName="4653" name="Column4653" queryTableFieldId="4653"/>
    <tableColumn id="4654" xr3:uid="{9799D604-4F63-47DB-8AA2-8931660C2484}" uniqueName="4654" name="Column4654" queryTableFieldId="4654"/>
    <tableColumn id="4655" xr3:uid="{472AADBD-18DE-46A6-B187-D0FE157A2C0D}" uniqueName="4655" name="Column4655" queryTableFieldId="4655"/>
    <tableColumn id="4656" xr3:uid="{3BC7D6D2-C9FF-4014-B3C0-C186BAD8566E}" uniqueName="4656" name="Column4656" queryTableFieldId="4656"/>
    <tableColumn id="4657" xr3:uid="{1FC9802D-AD6A-417F-8BC9-EDE264E87AE1}" uniqueName="4657" name="Column4657" queryTableFieldId="4657"/>
    <tableColumn id="4658" xr3:uid="{1F241E20-B77A-44B6-8927-5818D2331C3D}" uniqueName="4658" name="Column4658" queryTableFieldId="4658"/>
    <tableColumn id="4659" xr3:uid="{7A717A11-FFB3-4789-A16C-360704949E36}" uniqueName="4659" name="Column4659" queryTableFieldId="4659"/>
    <tableColumn id="4660" xr3:uid="{DF810B46-CAC7-4E18-A4CB-98D0739AA04A}" uniqueName="4660" name="Column4660" queryTableFieldId="4660"/>
    <tableColumn id="4661" xr3:uid="{B8E04484-4665-449D-A503-347A4A42E840}" uniqueName="4661" name="Column4661" queryTableFieldId="4661"/>
    <tableColumn id="4662" xr3:uid="{A07153F5-F65F-4D50-A11D-314C84BF4B2A}" uniqueName="4662" name="Column4662" queryTableFieldId="4662"/>
    <tableColumn id="4663" xr3:uid="{A6E07CC0-D613-4B9D-8CE7-04F3591B4E11}" uniqueName="4663" name="Column4663" queryTableFieldId="4663"/>
    <tableColumn id="4664" xr3:uid="{5060F33F-FDF6-4091-A0B9-DC142A9F82E9}" uniqueName="4664" name="Column4664" queryTableFieldId="4664"/>
    <tableColumn id="4665" xr3:uid="{A6614860-D325-4DE1-A2F3-8ABD11B90AA5}" uniqueName="4665" name="Column4665" queryTableFieldId="4665"/>
    <tableColumn id="4666" xr3:uid="{FA67016B-E472-403C-B511-40DCBC70E44A}" uniqueName="4666" name="Column4666" queryTableFieldId="4666"/>
    <tableColumn id="4667" xr3:uid="{A07300B2-C73E-4EC7-982B-A3E0D29CBD9D}" uniqueName="4667" name="Column4667" queryTableFieldId="4667"/>
    <tableColumn id="4668" xr3:uid="{597F292D-19EB-4CE0-9347-4845BA2DB4E5}" uniqueName="4668" name="Column4668" queryTableFieldId="4668"/>
    <tableColumn id="4669" xr3:uid="{12964589-B735-4C81-9630-7F225E3DB8B0}" uniqueName="4669" name="Column4669" queryTableFieldId="4669"/>
    <tableColumn id="4670" xr3:uid="{7303BC98-CE0C-4671-9588-5FED70C57372}" uniqueName="4670" name="Column4670" queryTableFieldId="4670"/>
    <tableColumn id="4671" xr3:uid="{5CD9D3A5-25D2-4898-B5DB-5520498D9D28}" uniqueName="4671" name="Column4671" queryTableFieldId="4671"/>
    <tableColumn id="4672" xr3:uid="{13991812-249F-42DA-A984-5C3AFBDE110D}" uniqueName="4672" name="Column4672" queryTableFieldId="4672"/>
    <tableColumn id="4673" xr3:uid="{06A89E5A-54F5-4C97-8600-5B68C36E88E1}" uniqueName="4673" name="Column4673" queryTableFieldId="4673"/>
    <tableColumn id="4674" xr3:uid="{CA586623-EF36-425E-A555-2AFD94FD590D}" uniqueName="4674" name="Column4674" queryTableFieldId="4674"/>
    <tableColumn id="4675" xr3:uid="{1BA84F62-B336-414E-830B-7CECDCB936E5}" uniqueName="4675" name="Column4675" queryTableFieldId="4675"/>
    <tableColumn id="4676" xr3:uid="{6CBC9456-102C-4AF8-9913-2136B543021A}" uniqueName="4676" name="Column4676" queryTableFieldId="4676"/>
    <tableColumn id="4677" xr3:uid="{BEE82EAA-681A-49C5-9F94-DFCED4D9A399}" uniqueName="4677" name="Column4677" queryTableFieldId="4677"/>
    <tableColumn id="4678" xr3:uid="{9B94DD46-E0B2-4036-AA83-7B73FD952613}" uniqueName="4678" name="Column4678" queryTableFieldId="4678"/>
    <tableColumn id="4679" xr3:uid="{1B3D0507-F24C-44CD-88C0-A6736B5E0364}" uniqueName="4679" name="Column4679" queryTableFieldId="4679"/>
    <tableColumn id="4680" xr3:uid="{26403284-4F5F-49E9-8D64-748F6F1D3E26}" uniqueName="4680" name="Column4680" queryTableFieldId="4680"/>
    <tableColumn id="4681" xr3:uid="{A1F83765-04F4-45EA-8093-A84FC3670E27}" uniqueName="4681" name="Column4681" queryTableFieldId="4681"/>
    <tableColumn id="4682" xr3:uid="{D7363D7E-AE67-425C-972E-3A97268E703A}" uniqueName="4682" name="Column4682" queryTableFieldId="4682"/>
    <tableColumn id="4683" xr3:uid="{B8E72D72-08A0-49AF-98D5-E22D251D690F}" uniqueName="4683" name="Column4683" queryTableFieldId="4683"/>
    <tableColumn id="4684" xr3:uid="{A39E3B29-FB3B-4F6D-9D41-E68EFA69F33E}" uniqueName="4684" name="Column4684" queryTableFieldId="4684"/>
    <tableColumn id="4685" xr3:uid="{293A3CEF-2261-4F85-A2C0-76809550C311}" uniqueName="4685" name="Column4685" queryTableFieldId="4685"/>
    <tableColumn id="4686" xr3:uid="{6C27E641-F695-4226-AA28-5F4317C247C8}" uniqueName="4686" name="Column4686" queryTableFieldId="4686"/>
    <tableColumn id="4687" xr3:uid="{1E6EDA39-3A99-4067-9ADE-982EAD10B17D}" uniqueName="4687" name="Column4687" queryTableFieldId="4687"/>
    <tableColumn id="4688" xr3:uid="{7A239B9F-99E3-4F9C-9167-1089FE132467}" uniqueName="4688" name="Column4688" queryTableFieldId="4688"/>
    <tableColumn id="4689" xr3:uid="{72296B36-C3DE-45E4-A7E5-C2BDBCB2E2A2}" uniqueName="4689" name="Column4689" queryTableFieldId="4689"/>
    <tableColumn id="4690" xr3:uid="{5443883A-E04C-4905-9A79-135863A58597}" uniqueName="4690" name="Column4690" queryTableFieldId="4690"/>
    <tableColumn id="4691" xr3:uid="{621CA2C2-7818-4F2F-AB77-F2299519D968}" uniqueName="4691" name="Column4691" queryTableFieldId="4691"/>
    <tableColumn id="4692" xr3:uid="{767F1C00-766E-4CBB-BE47-60B8C02241D6}" uniqueName="4692" name="Column4692" queryTableFieldId="4692"/>
    <tableColumn id="4693" xr3:uid="{A78DB48F-6459-4118-9BB4-1D68711471C3}" uniqueName="4693" name="Column4693" queryTableFieldId="4693"/>
    <tableColumn id="4694" xr3:uid="{949FF5C6-7E18-4793-82A5-290A702EF2BD}" uniqueName="4694" name="Column4694" queryTableFieldId="4694"/>
    <tableColumn id="4695" xr3:uid="{CB14D4CB-4744-45B2-ABF6-AA31E1F4F54B}" uniqueName="4695" name="Column4695" queryTableFieldId="4695"/>
    <tableColumn id="4696" xr3:uid="{86A9B902-677E-4E60-9347-B3B26D23139E}" uniqueName="4696" name="Column4696" queryTableFieldId="4696"/>
    <tableColumn id="4697" xr3:uid="{CFCC8C11-82EF-4E25-8BBC-F43E8FE38C4A}" uniqueName="4697" name="Column4697" queryTableFieldId="4697"/>
    <tableColumn id="4698" xr3:uid="{78CB8543-412F-46C5-9804-C31F43C55B45}" uniqueName="4698" name="Column4698" queryTableFieldId="4698"/>
    <tableColumn id="4699" xr3:uid="{E3378F52-8B54-4B17-BA52-AF6259FE7AE4}" uniqueName="4699" name="Column4699" queryTableFieldId="4699"/>
    <tableColumn id="4700" xr3:uid="{90C2E17A-B8F7-4B9E-BEE0-DD6504C6BAC6}" uniqueName="4700" name="Column4700" queryTableFieldId="4700"/>
    <tableColumn id="4701" xr3:uid="{0E271CC3-EFCF-4224-9456-34CC583F397B}" uniqueName="4701" name="Column4701" queryTableFieldId="4701"/>
    <tableColumn id="4702" xr3:uid="{0ACBCD5B-8B77-4A09-927E-76A4BAB1FA3C}" uniqueName="4702" name="Column4702" queryTableFieldId="4702"/>
    <tableColumn id="4703" xr3:uid="{EE4C5C42-2FA1-4253-AFEA-E1CF066EE605}" uniqueName="4703" name="Column4703" queryTableFieldId="4703"/>
    <tableColumn id="4704" xr3:uid="{6BED0C22-7FAB-4A11-B0B7-03EC8183752F}" uniqueName="4704" name="Column4704" queryTableFieldId="4704"/>
    <tableColumn id="4705" xr3:uid="{8982554E-EA7B-417B-95A7-D45D55CA707F}" uniqueName="4705" name="Column4705" queryTableFieldId="4705"/>
    <tableColumn id="4706" xr3:uid="{44667DF3-F817-475A-9044-2E634A1B6859}" uniqueName="4706" name="Column4706" queryTableFieldId="4706"/>
    <tableColumn id="4707" xr3:uid="{2ED41C3D-88F8-4361-9CFB-F822129D5696}" uniqueName="4707" name="Column4707" queryTableFieldId="4707"/>
    <tableColumn id="4708" xr3:uid="{BBB9D633-2CA6-45F7-BC26-07B812FB423D}" uniqueName="4708" name="Column4708" queryTableFieldId="4708"/>
    <tableColumn id="4709" xr3:uid="{5E930D87-F66C-400A-90CE-D4AC5BE9A67E}" uniqueName="4709" name="Column4709" queryTableFieldId="4709"/>
    <tableColumn id="4710" xr3:uid="{E6DC4494-4AE7-43D8-A04F-B3606F311F14}" uniqueName="4710" name="Column4710" queryTableFieldId="4710"/>
    <tableColumn id="4711" xr3:uid="{7DD9E6BA-24E7-4672-85BD-699623D4D913}" uniqueName="4711" name="Column4711" queryTableFieldId="4711"/>
    <tableColumn id="4712" xr3:uid="{86EE7EB5-9163-4D28-9067-7FA7901B7FB3}" uniqueName="4712" name="Column4712" queryTableFieldId="4712"/>
    <tableColumn id="4713" xr3:uid="{F73801CF-6842-4F2B-816B-5E25DBFC0722}" uniqueName="4713" name="Column4713" queryTableFieldId="4713"/>
    <tableColumn id="4714" xr3:uid="{CE2DEB1C-A7FF-44DE-96CB-79E15D30E46F}" uniqueName="4714" name="Column4714" queryTableFieldId="4714"/>
    <tableColumn id="4715" xr3:uid="{0DA3796A-182C-4CE5-8AA6-1D3BEC6DAA79}" uniqueName="4715" name="Column4715" queryTableFieldId="4715"/>
    <tableColumn id="4716" xr3:uid="{36B9FF44-7502-4EE9-900B-B8372D31D184}" uniqueName="4716" name="Column4716" queryTableFieldId="4716"/>
    <tableColumn id="4717" xr3:uid="{A8EF77D1-529A-4DC3-8464-DA66C3603FC5}" uniqueName="4717" name="Column4717" queryTableFieldId="4717"/>
    <tableColumn id="4718" xr3:uid="{3C0229B4-4595-4C2F-A04A-556F7EE0178E}" uniqueName="4718" name="Column4718" queryTableFieldId="4718"/>
    <tableColumn id="4719" xr3:uid="{965C1315-2ED8-411D-93BA-515E63B6E77C}" uniqueName="4719" name="Column4719" queryTableFieldId="4719"/>
    <tableColumn id="4720" xr3:uid="{639C1C3A-BFAD-404F-B50C-2309FDBC1F4B}" uniqueName="4720" name="Column4720" queryTableFieldId="4720"/>
    <tableColumn id="4721" xr3:uid="{8E697E47-06C9-4370-A04C-FE986FE6C9B9}" uniqueName="4721" name="Column4721" queryTableFieldId="4721"/>
    <tableColumn id="4722" xr3:uid="{1B087BC7-46B7-440E-A680-26522B0CDB1B}" uniqueName="4722" name="Column4722" queryTableFieldId="4722"/>
    <tableColumn id="4723" xr3:uid="{4A7F9D1B-F2ED-4680-AE8B-CF91DB13F73F}" uniqueName="4723" name="Column4723" queryTableFieldId="4723"/>
    <tableColumn id="4724" xr3:uid="{E338C4C3-94C4-4775-8D57-09F12A50D5BD}" uniqueName="4724" name="Column4724" queryTableFieldId="4724"/>
    <tableColumn id="4725" xr3:uid="{C74502D8-DE1A-433A-A087-31B8F9A3B410}" uniqueName="4725" name="Column4725" queryTableFieldId="4725"/>
    <tableColumn id="4726" xr3:uid="{9C0D7043-6263-4021-A3AA-4A023BEEA2DA}" uniqueName="4726" name="Column4726" queryTableFieldId="4726"/>
    <tableColumn id="4727" xr3:uid="{37F1E3A2-D472-4F56-9332-505A7856C92A}" uniqueName="4727" name="Column4727" queryTableFieldId="4727"/>
    <tableColumn id="4728" xr3:uid="{2FE8701A-1E7B-4BDA-905F-CF889CD0ED00}" uniqueName="4728" name="Column4728" queryTableFieldId="4728"/>
    <tableColumn id="4729" xr3:uid="{F781C602-26C1-470A-86F2-3C965D7707E9}" uniqueName="4729" name="Column4729" queryTableFieldId="4729"/>
    <tableColumn id="4730" xr3:uid="{2387F638-E109-472A-9F64-734EC623B822}" uniqueName="4730" name="Column4730" queryTableFieldId="4730"/>
    <tableColumn id="4731" xr3:uid="{F7E3235C-2CEA-4C1E-9790-34A142507A9E}" uniqueName="4731" name="Column4731" queryTableFieldId="4731"/>
    <tableColumn id="4732" xr3:uid="{EC3CEC36-F572-46DE-A94A-50D9FFB23BC3}" uniqueName="4732" name="Column4732" queryTableFieldId="4732"/>
    <tableColumn id="4733" xr3:uid="{F0925E3E-25B6-47E6-8048-58BCFDC89130}" uniqueName="4733" name="Column4733" queryTableFieldId="4733"/>
    <tableColumn id="4734" xr3:uid="{6F63754E-DF8D-48BD-B867-693CD1809099}" uniqueName="4734" name="Column4734" queryTableFieldId="4734"/>
    <tableColumn id="4735" xr3:uid="{58586E33-C6A6-46F9-8EA0-8283162B1046}" uniqueName="4735" name="Column4735" queryTableFieldId="4735"/>
    <tableColumn id="4736" xr3:uid="{3516B02F-3B76-4A36-ACE4-C2CA9E70E525}" uniqueName="4736" name="Column4736" queryTableFieldId="4736"/>
    <tableColumn id="4737" xr3:uid="{8C4CEB91-C099-4DD3-8F99-D85FF9187AE0}" uniqueName="4737" name="Column4737" queryTableFieldId="4737"/>
    <tableColumn id="4738" xr3:uid="{6C08B43E-C8EB-46EE-A96B-AAD03FF4B90B}" uniqueName="4738" name="Column4738" queryTableFieldId="4738"/>
    <tableColumn id="4739" xr3:uid="{41F5D194-16F3-440A-B0E6-856EC993188F}" uniqueName="4739" name="Column4739" queryTableFieldId="4739"/>
    <tableColumn id="4740" xr3:uid="{FBD7CCB9-93D7-4892-BC77-DFAB65BEF759}" uniqueName="4740" name="Column4740" queryTableFieldId="4740"/>
    <tableColumn id="4741" xr3:uid="{5CFB46A5-CEB5-42B4-AAC8-2F53AD8390F0}" uniqueName="4741" name="Column4741" queryTableFieldId="4741"/>
    <tableColumn id="4742" xr3:uid="{4A8D5E7A-49B2-4C2D-8CFD-2E5D00D82C4F}" uniqueName="4742" name="Column4742" queryTableFieldId="4742"/>
    <tableColumn id="4743" xr3:uid="{425DC4EB-FACD-48AF-B25C-D28A778C7751}" uniqueName="4743" name="Column4743" queryTableFieldId="4743"/>
    <tableColumn id="4744" xr3:uid="{F7CF3217-C4CC-42D3-A3EF-E18F1075B511}" uniqueName="4744" name="Column4744" queryTableFieldId="4744"/>
    <tableColumn id="4745" xr3:uid="{CB29CF16-7990-4AEE-B424-3F67B955A128}" uniqueName="4745" name="Column4745" queryTableFieldId="4745"/>
    <tableColumn id="4746" xr3:uid="{5FE778C1-F839-4B7E-9254-015959A735DF}" uniqueName="4746" name="Column4746" queryTableFieldId="4746"/>
    <tableColumn id="4747" xr3:uid="{F305F990-3973-4166-8F24-90061BD82C8B}" uniqueName="4747" name="Column4747" queryTableFieldId="4747"/>
    <tableColumn id="4748" xr3:uid="{85546EE8-DED8-4E79-844E-6C092602DF00}" uniqueName="4748" name="Column4748" queryTableFieldId="4748"/>
    <tableColumn id="4749" xr3:uid="{ED62683E-2143-43D5-9297-86D07A4B98AB}" uniqueName="4749" name="Column4749" queryTableFieldId="4749"/>
    <tableColumn id="4750" xr3:uid="{808ADB50-22EC-4180-89D6-7D9AB739EC6F}" uniqueName="4750" name="Column4750" queryTableFieldId="4750"/>
    <tableColumn id="4751" xr3:uid="{A61ED6B0-6683-4652-85EF-D1469738178A}" uniqueName="4751" name="Column4751" queryTableFieldId="4751"/>
    <tableColumn id="4752" xr3:uid="{8F818290-A1C2-4391-9208-A2111BEA1CC2}" uniqueName="4752" name="Column4752" queryTableFieldId="4752"/>
    <tableColumn id="4753" xr3:uid="{F7D1849E-056A-463F-89DE-1145B80B89F8}" uniqueName="4753" name="Column4753" queryTableFieldId="4753"/>
    <tableColumn id="4754" xr3:uid="{B22578E4-6C32-4976-A091-8173C5FBF457}" uniqueName="4754" name="Column4754" queryTableFieldId="4754"/>
    <tableColumn id="4755" xr3:uid="{D39D422C-6FB2-4B69-AB70-EB6183D51F6C}" uniqueName="4755" name="Column4755" queryTableFieldId="4755"/>
    <tableColumn id="4756" xr3:uid="{88E4446D-0703-4156-9947-196F457E4A61}" uniqueName="4756" name="Column4756" queryTableFieldId="4756"/>
    <tableColumn id="4757" xr3:uid="{C38EFD6C-0BD5-4C4D-B19F-F2F79EBDC47C}" uniqueName="4757" name="Column4757" queryTableFieldId="4757"/>
    <tableColumn id="4758" xr3:uid="{6BAD27B0-CC99-417F-A451-506973CF32E2}" uniqueName="4758" name="Column4758" queryTableFieldId="4758"/>
    <tableColumn id="4759" xr3:uid="{BC358B2E-A304-4C68-8FEF-4CA4AA248620}" uniqueName="4759" name="Column4759" queryTableFieldId="4759"/>
    <tableColumn id="4760" xr3:uid="{F7D43F68-3BBD-4B9B-9782-6E5E971CAD55}" uniqueName="4760" name="Column4760" queryTableFieldId="4760"/>
    <tableColumn id="4761" xr3:uid="{012DF388-74EC-4B29-9FE2-B36A5D868B7A}" uniqueName="4761" name="Column4761" queryTableFieldId="4761"/>
    <tableColumn id="4762" xr3:uid="{09F33FE3-250B-49D3-B065-9BFE046302C0}" uniqueName="4762" name="Column4762" queryTableFieldId="4762"/>
    <tableColumn id="4763" xr3:uid="{6E430E22-21F2-4732-864D-75E6AD5BACD3}" uniqueName="4763" name="Column4763" queryTableFieldId="4763"/>
    <tableColumn id="4764" xr3:uid="{346FCAAC-605D-44D4-ABD2-8DC3A379B454}" uniqueName="4764" name="Column4764" queryTableFieldId="4764"/>
    <tableColumn id="4765" xr3:uid="{7FA2978B-24DB-47CA-8454-E2B57D09F4EC}" uniqueName="4765" name="Column4765" queryTableFieldId="4765"/>
    <tableColumn id="4766" xr3:uid="{9AD87777-1EB1-4A9C-9D1C-0D1985C4BDEE}" uniqueName="4766" name="Column4766" queryTableFieldId="4766"/>
    <tableColumn id="4767" xr3:uid="{15702836-64D2-4143-98EB-31D91F67D088}" uniqueName="4767" name="Column4767" queryTableFieldId="4767"/>
    <tableColumn id="4768" xr3:uid="{9CC1BEE1-E929-4F3B-9436-91AB24E4DA14}" uniqueName="4768" name="Column4768" queryTableFieldId="4768"/>
    <tableColumn id="4769" xr3:uid="{C8EB57C2-9166-4CF4-AD37-666356085465}" uniqueName="4769" name="Column4769" queryTableFieldId="4769"/>
    <tableColumn id="4770" xr3:uid="{15E27969-CC28-49E2-BDAB-8DB3CFF97F12}" uniqueName="4770" name="Column4770" queryTableFieldId="4770"/>
    <tableColumn id="4771" xr3:uid="{C6BF4F95-637A-46C5-AB5A-5D85EEE625A4}" uniqueName="4771" name="Column4771" queryTableFieldId="4771"/>
    <tableColumn id="4772" xr3:uid="{25AAB0F2-DBB2-4A15-9C85-07827ECAAF11}" uniqueName="4772" name="Column4772" queryTableFieldId="4772"/>
    <tableColumn id="4773" xr3:uid="{6E2B08E6-51BF-48A4-89DE-3502F0AF7DAB}" uniqueName="4773" name="Column4773" queryTableFieldId="4773"/>
    <tableColumn id="4774" xr3:uid="{1E215878-F32C-47C4-8B44-306357C7A412}" uniqueName="4774" name="Column4774" queryTableFieldId="4774"/>
    <tableColumn id="4775" xr3:uid="{AA1CD449-8DC9-4A31-9FBF-0BB780FF5300}" uniqueName="4775" name="Column4775" queryTableFieldId="4775"/>
    <tableColumn id="4776" xr3:uid="{D26152B6-6ADD-4542-A84A-6CFD5DE3262F}" uniqueName="4776" name="Column4776" queryTableFieldId="4776"/>
    <tableColumn id="4777" xr3:uid="{6DD04E39-ECFD-452B-9664-4F15AA6A1D1F}" uniqueName="4777" name="Column4777" queryTableFieldId="4777"/>
    <tableColumn id="4778" xr3:uid="{0DB75554-E530-406A-89D3-A57ABBD677AF}" uniqueName="4778" name="Column4778" queryTableFieldId="4778"/>
    <tableColumn id="4779" xr3:uid="{3FC9803C-3A55-451E-99DC-F38ABA9D9161}" uniqueName="4779" name="Column4779" queryTableFieldId="4779"/>
    <tableColumn id="4780" xr3:uid="{D7F3FFB6-84C0-46AF-AF4B-6452890781A8}" uniqueName="4780" name="Column4780" queryTableFieldId="4780"/>
    <tableColumn id="4781" xr3:uid="{5B5C6DB9-4714-4631-AB97-831A4115915C}" uniqueName="4781" name="Column4781" queryTableFieldId="4781"/>
    <tableColumn id="4782" xr3:uid="{972FDD3A-4B75-440B-9850-6638B94CE49C}" uniqueName="4782" name="Column4782" queryTableFieldId="4782"/>
    <tableColumn id="4783" xr3:uid="{F73AE45A-4AE2-45DE-9CFD-8B620FB463B0}" uniqueName="4783" name="Column4783" queryTableFieldId="4783"/>
    <tableColumn id="4784" xr3:uid="{B60A6667-3443-46AE-AE31-611E2F83AC52}" uniqueName="4784" name="Column4784" queryTableFieldId="4784"/>
    <tableColumn id="4785" xr3:uid="{B58CCA2D-6ACD-448A-81F5-595DD34233FF}" uniqueName="4785" name="Column4785" queryTableFieldId="4785"/>
    <tableColumn id="4786" xr3:uid="{D5B024F9-C788-4C6B-8EC8-01BA51BE0C0B}" uniqueName="4786" name="Column4786" queryTableFieldId="4786"/>
    <tableColumn id="4787" xr3:uid="{7C23FC15-1354-409B-9D27-C045A0F9262B}" uniqueName="4787" name="Column4787" queryTableFieldId="4787"/>
    <tableColumn id="4788" xr3:uid="{80C22F2A-3ECB-490E-AA8B-02E3A503E2C8}" uniqueName="4788" name="Column4788" queryTableFieldId="4788"/>
    <tableColumn id="4789" xr3:uid="{AFA9089C-920A-4443-9A7C-73A004A99D41}" uniqueName="4789" name="Column4789" queryTableFieldId="4789"/>
    <tableColumn id="4790" xr3:uid="{92F3CA59-34E6-4461-829A-CE2B2A657648}" uniqueName="4790" name="Column4790" queryTableFieldId="4790"/>
    <tableColumn id="4791" xr3:uid="{466180E3-6D7E-4520-957C-203225577759}" uniqueName="4791" name="Column4791" queryTableFieldId="4791"/>
    <tableColumn id="4792" xr3:uid="{E0C47C32-02A5-428F-9E58-B5C973E76F09}" uniqueName="4792" name="Column4792" queryTableFieldId="4792"/>
    <tableColumn id="4793" xr3:uid="{6C0794A2-CEEA-4A80-843D-95F45014A615}" uniqueName="4793" name="Column4793" queryTableFieldId="4793"/>
    <tableColumn id="4794" xr3:uid="{0573325C-AFEF-4426-9762-41E49CF64E65}" uniqueName="4794" name="Column4794" queryTableFieldId="4794"/>
    <tableColumn id="4795" xr3:uid="{F1F08525-FD82-43A0-BB6A-86BD15BB7A3B}" uniqueName="4795" name="Column4795" queryTableFieldId="4795"/>
    <tableColumn id="4796" xr3:uid="{A66B47BD-CDCB-4450-9DA3-E472E4A88704}" uniqueName="4796" name="Column4796" queryTableFieldId="4796"/>
    <tableColumn id="4797" xr3:uid="{F7735B49-FBF3-4C7E-BE74-19828FE01587}" uniqueName="4797" name="Column4797" queryTableFieldId="4797"/>
    <tableColumn id="4798" xr3:uid="{7AF2811E-40EE-41D9-89C8-A767B9F87553}" uniqueName="4798" name="Column4798" queryTableFieldId="4798"/>
    <tableColumn id="4799" xr3:uid="{2EAE933D-E2FD-4228-9479-F5830A8516A3}" uniqueName="4799" name="Column4799" queryTableFieldId="4799"/>
    <tableColumn id="4800" xr3:uid="{0B17E738-9FF1-492C-8C11-A4C269FF6785}" uniqueName="4800" name="Column4800" queryTableFieldId="4800"/>
    <tableColumn id="4801" xr3:uid="{736D4ABD-ED26-41D4-AB66-C06C752099F0}" uniqueName="4801" name="Column4801" queryTableFieldId="4801"/>
    <tableColumn id="4802" xr3:uid="{63F4BF46-AC89-4734-9CFE-7062231F8DCC}" uniqueName="4802" name="Column4802" queryTableFieldId="4802"/>
    <tableColumn id="4803" xr3:uid="{87328143-94E4-40BB-850C-58F3E9F2FC0D}" uniqueName="4803" name="Column4803" queryTableFieldId="4803"/>
    <tableColumn id="4804" xr3:uid="{3DDFB815-02B4-4683-A490-6A84B56832F8}" uniqueName="4804" name="Column4804" queryTableFieldId="4804"/>
    <tableColumn id="4805" xr3:uid="{F1091DA8-86AA-47E2-BA66-5ABF3E8F062C}" uniqueName="4805" name="Column4805" queryTableFieldId="4805"/>
    <tableColumn id="4806" xr3:uid="{6DB4A5BE-5FD6-4AA8-87F9-40BF4C4AACBF}" uniqueName="4806" name="Column4806" queryTableFieldId="4806"/>
    <tableColumn id="4807" xr3:uid="{EE03C912-725A-4D65-B658-D66BCE2E0E9F}" uniqueName="4807" name="Column4807" queryTableFieldId="4807"/>
    <tableColumn id="4808" xr3:uid="{1F50E5F0-A4DD-4B95-9703-725A6DFBD4BB}" uniqueName="4808" name="Column4808" queryTableFieldId="4808"/>
    <tableColumn id="4809" xr3:uid="{FB9654C7-706A-4EE5-BF9D-1DEB242FE668}" uniqueName="4809" name="Column4809" queryTableFieldId="4809"/>
    <tableColumn id="4810" xr3:uid="{9DD2D20A-3790-4F2A-9BA1-CE0B1B867D75}" uniqueName="4810" name="Column4810" queryTableFieldId="4810"/>
    <tableColumn id="4811" xr3:uid="{BE1B57EC-2E0E-4173-B287-1D8EDFE52157}" uniqueName="4811" name="Column4811" queryTableFieldId="4811"/>
    <tableColumn id="4812" xr3:uid="{42F96065-B16C-441D-BEEB-A974B773386B}" uniqueName="4812" name="Column4812" queryTableFieldId="4812"/>
    <tableColumn id="4813" xr3:uid="{AE3CEB33-BE66-4F25-A831-39B95893DBB7}" uniqueName="4813" name="Column4813" queryTableFieldId="4813"/>
    <tableColumn id="4814" xr3:uid="{52DC841A-94A2-4F3D-B87C-B9DE3170C1BE}" uniqueName="4814" name="Column4814" queryTableFieldId="4814"/>
    <tableColumn id="4815" xr3:uid="{96F7FFE6-EF19-4B5A-8653-B24FE4E78974}" uniqueName="4815" name="Column4815" queryTableFieldId="4815"/>
    <tableColumn id="4816" xr3:uid="{C00E548A-BAE3-4ADC-9359-DCBABDE39D9A}" uniqueName="4816" name="Column4816" queryTableFieldId="4816"/>
    <tableColumn id="4817" xr3:uid="{00F02C6E-B62B-4A81-A2EA-996F6C5948EE}" uniqueName="4817" name="Column4817" queryTableFieldId="4817"/>
    <tableColumn id="4818" xr3:uid="{BFCA25AE-0F6F-4970-A7E5-798953644676}" uniqueName="4818" name="Column4818" queryTableFieldId="4818"/>
    <tableColumn id="4819" xr3:uid="{8A545EB4-0624-432D-8E9A-73443A0BC1D4}" uniqueName="4819" name="Column4819" queryTableFieldId="4819"/>
    <tableColumn id="4820" xr3:uid="{39DF292A-BACA-4153-B9B4-83271B6DA00F}" uniqueName="4820" name="Column4820" queryTableFieldId="4820"/>
    <tableColumn id="4821" xr3:uid="{A600C034-A496-4620-B822-1137142FF73C}" uniqueName="4821" name="Column4821" queryTableFieldId="4821"/>
    <tableColumn id="4822" xr3:uid="{7618E67E-3C62-4A37-A690-8654A3F49D2A}" uniqueName="4822" name="Column4822" queryTableFieldId="4822"/>
    <tableColumn id="4823" xr3:uid="{8D7F1CAC-7601-4586-AC76-501FDF874683}" uniqueName="4823" name="Column4823" queryTableFieldId="4823"/>
    <tableColumn id="4824" xr3:uid="{08A37CFA-169F-4FEC-B9D7-FC26D45BEC12}" uniqueName="4824" name="Column4824" queryTableFieldId="4824"/>
    <tableColumn id="4825" xr3:uid="{4F6B3DE9-EE90-491E-9B00-86C64588037F}" uniqueName="4825" name="Column4825" queryTableFieldId="4825"/>
    <tableColumn id="4826" xr3:uid="{AE810EA8-D42E-4500-B599-430439A71E3D}" uniqueName="4826" name="Column4826" queryTableFieldId="4826"/>
    <tableColumn id="4827" xr3:uid="{731D0513-EB46-4DF3-A236-A6413D656648}" uniqueName="4827" name="Column4827" queryTableFieldId="4827"/>
    <tableColumn id="4828" xr3:uid="{1C87C4A0-BB56-48CA-B724-EA3ED1BFD291}" uniqueName="4828" name="Column4828" queryTableFieldId="4828"/>
    <tableColumn id="4829" xr3:uid="{E6F4E2E3-BE88-4D5F-939B-AFADD6BC55C6}" uniqueName="4829" name="Column4829" queryTableFieldId="4829"/>
    <tableColumn id="4830" xr3:uid="{5CCD8A73-7CBD-448A-BBF0-99DB62A84596}" uniqueName="4830" name="Column4830" queryTableFieldId="4830"/>
    <tableColumn id="4831" xr3:uid="{3B679B0A-7A8E-4166-B194-52670DC6780C}" uniqueName="4831" name="Column4831" queryTableFieldId="4831"/>
    <tableColumn id="4832" xr3:uid="{A7F72878-6431-4742-9EE8-3D5ADFFCDEDC}" uniqueName="4832" name="Column4832" queryTableFieldId="4832"/>
    <tableColumn id="4833" xr3:uid="{83DB7F29-30DD-41E4-9A71-FC1916D82CEA}" uniqueName="4833" name="Column4833" queryTableFieldId="4833"/>
    <tableColumn id="4834" xr3:uid="{A599A41C-4856-4695-BBB2-CF909A32D967}" uniqueName="4834" name="Column4834" queryTableFieldId="4834"/>
    <tableColumn id="4835" xr3:uid="{5DFC0950-ED5C-4659-814E-7286BDAAB206}" uniqueName="4835" name="Column4835" queryTableFieldId="4835"/>
    <tableColumn id="4836" xr3:uid="{E1DCCBC7-01E9-42A2-B269-4F3FBD67CB74}" uniqueName="4836" name="Column4836" queryTableFieldId="4836"/>
    <tableColumn id="4837" xr3:uid="{44349E67-B605-462A-AC44-4863839316B2}" uniqueName="4837" name="Column4837" queryTableFieldId="4837"/>
    <tableColumn id="4838" xr3:uid="{34F533DF-F23F-4BA8-86D6-9B57E9608F4B}" uniqueName="4838" name="Column4838" queryTableFieldId="4838"/>
    <tableColumn id="4839" xr3:uid="{2491E1E1-3161-45F5-92CA-5E97C71F0E0E}" uniqueName="4839" name="Column4839" queryTableFieldId="4839"/>
    <tableColumn id="4840" xr3:uid="{D4B1C42D-9655-4A48-9995-AE051010FB2E}" uniqueName="4840" name="Column4840" queryTableFieldId="4840"/>
    <tableColumn id="4841" xr3:uid="{526C4167-226D-4E2D-938E-0B4EE73F27A1}" uniqueName="4841" name="Column4841" queryTableFieldId="4841"/>
    <tableColumn id="4842" xr3:uid="{4FE282AE-29BB-4079-9597-6DE8E9E088D6}" uniqueName="4842" name="Column4842" queryTableFieldId="4842"/>
    <tableColumn id="4843" xr3:uid="{CB67F0F4-548F-4CF4-887A-0B953767A5C4}" uniqueName="4843" name="Column4843" queryTableFieldId="4843"/>
    <tableColumn id="4844" xr3:uid="{5ACC7077-5921-42DC-B8A0-29466482E8F4}" uniqueName="4844" name="Column4844" queryTableFieldId="4844"/>
    <tableColumn id="4845" xr3:uid="{BDED0910-C838-4C56-B291-073BEB08B5D9}" uniqueName="4845" name="Column4845" queryTableFieldId="4845"/>
    <tableColumn id="4846" xr3:uid="{07538698-119A-4188-958A-686D8AA98CB6}" uniqueName="4846" name="Column4846" queryTableFieldId="4846"/>
    <tableColumn id="4847" xr3:uid="{FA3A06C1-DCE5-4F45-9B5E-8231AACA844D}" uniqueName="4847" name="Column4847" queryTableFieldId="4847"/>
    <tableColumn id="4848" xr3:uid="{F8C455E6-CC4A-497A-9090-FADE06797EF1}" uniqueName="4848" name="Column4848" queryTableFieldId="4848"/>
    <tableColumn id="4849" xr3:uid="{0F10E17B-FD7B-4E87-A4BD-EFFC7049953B}" uniqueName="4849" name="Column4849" queryTableFieldId="4849"/>
    <tableColumn id="4850" xr3:uid="{F7FF431B-5E23-4723-9106-A4951346F8C6}" uniqueName="4850" name="Column4850" queryTableFieldId="4850"/>
    <tableColumn id="4851" xr3:uid="{2D4FF0B2-B85F-4C29-8D6A-BD73ED4718BD}" uniqueName="4851" name="Column4851" queryTableFieldId="4851"/>
    <tableColumn id="4852" xr3:uid="{F3C1427F-3633-4854-B7C7-9538F2A7C4C6}" uniqueName="4852" name="Column4852" queryTableFieldId="4852"/>
    <tableColumn id="4853" xr3:uid="{E84364D4-BB62-4535-AF49-640663E41EF4}" uniqueName="4853" name="Column4853" queryTableFieldId="4853"/>
    <tableColumn id="4854" xr3:uid="{711C33C9-7D96-4198-B678-87930AA2EA74}" uniqueName="4854" name="Column4854" queryTableFieldId="4854"/>
    <tableColumn id="4855" xr3:uid="{703EFF05-C7CA-4EB3-9157-012CFEB01ACD}" uniqueName="4855" name="Column4855" queryTableFieldId="4855"/>
    <tableColumn id="4856" xr3:uid="{0A677544-845D-45E1-B15B-97C46884B630}" uniqueName="4856" name="Column4856" queryTableFieldId="4856"/>
    <tableColumn id="4857" xr3:uid="{E73E0155-7897-4015-A646-9FB310BA6D45}" uniqueName="4857" name="Column4857" queryTableFieldId="4857"/>
    <tableColumn id="4858" xr3:uid="{444491C9-8B5F-442F-B8F3-045B9C2E8AF4}" uniqueName="4858" name="Column4858" queryTableFieldId="4858"/>
    <tableColumn id="4859" xr3:uid="{DA7A57FE-7026-45E5-830D-4CC01E61E7D7}" uniqueName="4859" name="Column4859" queryTableFieldId="4859"/>
    <tableColumn id="4860" xr3:uid="{8DFE9B5A-073B-4457-AF04-7C80A1480B2E}" uniqueName="4860" name="Column4860" queryTableFieldId="4860"/>
    <tableColumn id="4861" xr3:uid="{548D213D-C68D-4B15-8F39-C124D23B8E17}" uniqueName="4861" name="Column4861" queryTableFieldId="4861"/>
    <tableColumn id="4862" xr3:uid="{23C79F09-9BB2-4D76-BCDA-73CA430E48E1}" uniqueName="4862" name="Column4862" queryTableFieldId="4862"/>
    <tableColumn id="4863" xr3:uid="{F7D3DC8F-9193-4677-BB0D-63430C5594E8}" uniqueName="4863" name="Column4863" queryTableFieldId="4863"/>
    <tableColumn id="4864" xr3:uid="{9476C48F-8843-427F-A31B-3643CDDE1693}" uniqueName="4864" name="Column4864" queryTableFieldId="4864"/>
    <tableColumn id="4865" xr3:uid="{40D27C54-4087-42EA-B0BE-7A072D465CF6}" uniqueName="4865" name="Column4865" queryTableFieldId="4865"/>
    <tableColumn id="4866" xr3:uid="{9AC91649-36E8-429E-A120-01AF3F91F017}" uniqueName="4866" name="Column4866" queryTableFieldId="4866"/>
    <tableColumn id="4867" xr3:uid="{42F9F17B-B572-428F-92FC-5E294D52F55D}" uniqueName="4867" name="Column4867" queryTableFieldId="4867"/>
    <tableColumn id="4868" xr3:uid="{0A270DB9-2DA4-4D7B-BEDD-DFED6D476884}" uniqueName="4868" name="Column4868" queryTableFieldId="4868"/>
    <tableColumn id="4869" xr3:uid="{225B7F60-66DF-495D-A17D-8F58429DE424}" uniqueName="4869" name="Column4869" queryTableFieldId="4869"/>
    <tableColumn id="4870" xr3:uid="{724D5A76-9DB1-430F-A222-776286529259}" uniqueName="4870" name="Column4870" queryTableFieldId="4870"/>
    <tableColumn id="4871" xr3:uid="{EB9727F2-D736-46F7-9C4E-34343486BC69}" uniqueName="4871" name="Column4871" queryTableFieldId="4871"/>
    <tableColumn id="4872" xr3:uid="{C56AB526-ADF3-4316-9F26-5056D8B17BE1}" uniqueName="4872" name="Column4872" queryTableFieldId="4872"/>
    <tableColumn id="4873" xr3:uid="{9858329C-2204-4730-A7F0-B59EC7B0B2C0}" uniqueName="4873" name="Column4873" queryTableFieldId="4873"/>
    <tableColumn id="4874" xr3:uid="{7FCDF2B7-B6E4-4B65-AA36-7DC840E5FDF4}" uniqueName="4874" name="Column4874" queryTableFieldId="4874"/>
    <tableColumn id="4875" xr3:uid="{C33AF1E8-F511-466C-B6C9-D1EE9561340C}" uniqueName="4875" name="Column4875" queryTableFieldId="4875"/>
    <tableColumn id="4876" xr3:uid="{926ED70B-EBB5-4E17-883F-79792443A9AF}" uniqueName="4876" name="Column4876" queryTableFieldId="4876"/>
    <tableColumn id="4877" xr3:uid="{D67A00B5-AE72-4056-BA7A-E1D4D0F49EDA}" uniqueName="4877" name="Column4877" queryTableFieldId="4877"/>
    <tableColumn id="4878" xr3:uid="{2CE2C92C-B9B1-4340-B157-EC0F573F633D}" uniqueName="4878" name="Column4878" queryTableFieldId="4878"/>
    <tableColumn id="4879" xr3:uid="{FBC0CF8B-E1E9-427B-8618-31F931F83936}" uniqueName="4879" name="Column4879" queryTableFieldId="4879"/>
    <tableColumn id="4880" xr3:uid="{8C9CD175-665F-4996-A5CB-219591CE0F63}" uniqueName="4880" name="Column4880" queryTableFieldId="4880"/>
    <tableColumn id="4881" xr3:uid="{F03ED293-F265-44DC-B349-8F659953E3C8}" uniqueName="4881" name="Column4881" queryTableFieldId="4881"/>
    <tableColumn id="4882" xr3:uid="{3F12D29A-AEA6-4D88-84DF-BF5E62DBCD39}" uniqueName="4882" name="Column4882" queryTableFieldId="4882"/>
    <tableColumn id="4883" xr3:uid="{7413882F-0FC8-453F-BCB6-DF6172D1840D}" uniqueName="4883" name="Column4883" queryTableFieldId="4883"/>
    <tableColumn id="4884" xr3:uid="{43619C3D-212E-40BB-AA40-D16E627BD491}" uniqueName="4884" name="Column4884" queryTableFieldId="4884"/>
    <tableColumn id="4885" xr3:uid="{D297A758-8D35-4616-A7E5-F8F7109B010E}" uniqueName="4885" name="Column4885" queryTableFieldId="4885"/>
    <tableColumn id="4886" xr3:uid="{B81A774E-A2C7-4330-A8B7-19D21715DE14}" uniqueName="4886" name="Column4886" queryTableFieldId="4886"/>
    <tableColumn id="4887" xr3:uid="{58AF6DC6-D39D-40CE-B0BC-3EC2C588FF5C}" uniqueName="4887" name="Column4887" queryTableFieldId="4887"/>
    <tableColumn id="4888" xr3:uid="{06669FF6-1805-4AC5-A38A-434A53F68563}" uniqueName="4888" name="Column4888" queryTableFieldId="4888"/>
    <tableColumn id="4889" xr3:uid="{8A1DC4FD-E0C3-4881-9C7B-02DED04F9A55}" uniqueName="4889" name="Column4889" queryTableFieldId="4889"/>
    <tableColumn id="4890" xr3:uid="{21302433-FF05-4040-952B-65A65932E631}" uniqueName="4890" name="Column4890" queryTableFieldId="4890"/>
    <tableColumn id="4891" xr3:uid="{EE7EA819-1C8F-454E-A9D4-E5D1683E8154}" uniqueName="4891" name="Column4891" queryTableFieldId="4891"/>
    <tableColumn id="4892" xr3:uid="{F1A95B98-5E48-4B85-94AE-40F7C4811DE8}" uniqueName="4892" name="Column4892" queryTableFieldId="4892"/>
    <tableColumn id="4893" xr3:uid="{2CFC1512-E95E-40DD-8EE4-B7872ED1485A}" uniqueName="4893" name="Column4893" queryTableFieldId="4893"/>
    <tableColumn id="4894" xr3:uid="{81B6F5DD-215D-4B87-804E-EEF91191FEC8}" uniqueName="4894" name="Column4894" queryTableFieldId="4894"/>
    <tableColumn id="4895" xr3:uid="{66852FD9-2CD4-4E4A-9600-506C9739347C}" uniqueName="4895" name="Column4895" queryTableFieldId="4895"/>
    <tableColumn id="4896" xr3:uid="{5FA4D45D-41CE-43DD-92C0-2A801390676F}" uniqueName="4896" name="Column4896" queryTableFieldId="4896"/>
    <tableColumn id="4897" xr3:uid="{247C8047-4EE4-4418-AFAC-B43F31EDC3AB}" uniqueName="4897" name="Column4897" queryTableFieldId="4897"/>
    <tableColumn id="4898" xr3:uid="{AAEF136A-0C1A-4556-8B95-455959BA5D3D}" uniqueName="4898" name="Column4898" queryTableFieldId="4898"/>
    <tableColumn id="4899" xr3:uid="{6A424770-73F7-414A-86E5-21C763F40476}" uniqueName="4899" name="Column4899" queryTableFieldId="4899"/>
    <tableColumn id="4900" xr3:uid="{DDEB0C03-D58A-4702-8824-F3B8D98F4D6C}" uniqueName="4900" name="Column4900" queryTableFieldId="4900"/>
    <tableColumn id="4901" xr3:uid="{925662BC-A62E-42CD-A75B-DFBF93EA7C6C}" uniqueName="4901" name="Column4901" queryTableFieldId="4901"/>
    <tableColumn id="4902" xr3:uid="{D309E9DE-F286-4233-8759-5694CE6D72C5}" uniqueName="4902" name="Column4902" queryTableFieldId="4902"/>
    <tableColumn id="4903" xr3:uid="{099D4631-903E-4520-8FD9-06ECD2F107CA}" uniqueName="4903" name="Column4903" queryTableFieldId="4903"/>
    <tableColumn id="4904" xr3:uid="{B0DC5B13-1B11-4AA4-9FCA-26F6A0DB1E1F}" uniqueName="4904" name="Column4904" queryTableFieldId="4904"/>
    <tableColumn id="4905" xr3:uid="{298528E1-7903-4ADB-B29D-6F66FC45A4B8}" uniqueName="4905" name="Column4905" queryTableFieldId="4905"/>
    <tableColumn id="4906" xr3:uid="{39BBFCBD-2860-41C5-9A74-41791C757337}" uniqueName="4906" name="Column4906" queryTableFieldId="4906"/>
    <tableColumn id="4907" xr3:uid="{2A87E168-4468-4ECE-A4BC-0BE3AB49EF3A}" uniqueName="4907" name="Column4907" queryTableFieldId="4907"/>
    <tableColumn id="4908" xr3:uid="{164B264B-D3FD-46E3-9C74-F3B081CA66A9}" uniqueName="4908" name="Column4908" queryTableFieldId="4908"/>
    <tableColumn id="4909" xr3:uid="{36B691D8-AE0B-4963-8B15-7E6ADD55B58A}" uniqueName="4909" name="Column4909" queryTableFieldId="4909"/>
    <tableColumn id="4910" xr3:uid="{3D4F294F-D4DD-4CC1-A2CC-F4763E4F0A5A}" uniqueName="4910" name="Column4910" queryTableFieldId="4910"/>
    <tableColumn id="4911" xr3:uid="{A6FE7FC0-5D5C-4913-A8B5-BBD59BA8679A}" uniqueName="4911" name="Column4911" queryTableFieldId="4911"/>
    <tableColumn id="4912" xr3:uid="{C2215565-AC81-4A0B-8493-9AD404B91E02}" uniqueName="4912" name="Column4912" queryTableFieldId="4912"/>
    <tableColumn id="4913" xr3:uid="{043D057F-4E20-4784-9463-9FA8C41D4F42}" uniqueName="4913" name="Column4913" queryTableFieldId="4913"/>
    <tableColumn id="4914" xr3:uid="{B868DCDF-2DFB-46CA-8477-6B7185A3EA9F}" uniqueName="4914" name="Column4914" queryTableFieldId="4914"/>
    <tableColumn id="4915" xr3:uid="{BB99F87A-E186-4923-995F-366BCC04F584}" uniqueName="4915" name="Column4915" queryTableFieldId="4915"/>
    <tableColumn id="4916" xr3:uid="{F5183A45-69BC-41D0-A049-D5E7528077E9}" uniqueName="4916" name="Column4916" queryTableFieldId="4916"/>
    <tableColumn id="4917" xr3:uid="{E1080E90-C7F6-49D0-8F75-EA98E5C8479B}" uniqueName="4917" name="Column4917" queryTableFieldId="4917"/>
    <tableColumn id="4918" xr3:uid="{CDF95F91-D5D8-471C-8033-81C3F1110B0B}" uniqueName="4918" name="Column4918" queryTableFieldId="4918"/>
    <tableColumn id="4919" xr3:uid="{28A2EFC9-194C-482B-B722-DA253713FC1C}" uniqueName="4919" name="Column4919" queryTableFieldId="4919"/>
    <tableColumn id="4920" xr3:uid="{EB2A68C6-2D3D-4874-B879-7D61AD6DAB65}" uniqueName="4920" name="Column4920" queryTableFieldId="4920"/>
    <tableColumn id="4921" xr3:uid="{BEFB5B67-DB0A-4BEB-AC77-C1CE2EADBEEB}" uniqueName="4921" name="Column4921" queryTableFieldId="4921"/>
    <tableColumn id="4922" xr3:uid="{2BA77164-68B1-455B-BEA6-88681C4C6D77}" uniqueName="4922" name="Column4922" queryTableFieldId="4922"/>
    <tableColumn id="4923" xr3:uid="{A95A50C7-F898-4FDB-A118-1F839D65CC3D}" uniqueName="4923" name="Column4923" queryTableFieldId="4923"/>
    <tableColumn id="4924" xr3:uid="{16E48CFB-E303-4F65-BFCB-D6002FAC0ED2}" uniqueName="4924" name="Column4924" queryTableFieldId="4924"/>
    <tableColumn id="4925" xr3:uid="{64333C77-565C-4245-8336-45A6C4F6E70F}" uniqueName="4925" name="Column4925" queryTableFieldId="4925"/>
    <tableColumn id="4926" xr3:uid="{65E0228B-7C02-428C-A113-BCB320B40665}" uniqueName="4926" name="Column4926" queryTableFieldId="4926"/>
    <tableColumn id="4927" xr3:uid="{5B0A9989-9993-4B53-8C9B-A9147A14A906}" uniqueName="4927" name="Column4927" queryTableFieldId="4927"/>
    <tableColumn id="4928" xr3:uid="{47AF8577-B20E-4836-B410-12283FE5C9CF}" uniqueName="4928" name="Column4928" queryTableFieldId="4928"/>
    <tableColumn id="4929" xr3:uid="{BC1EA72D-9E87-43A5-BCC6-107653535A56}" uniqueName="4929" name="Column4929" queryTableFieldId="4929"/>
    <tableColumn id="4930" xr3:uid="{A68EAFCA-F12B-4863-A257-21D211C88A3A}" uniqueName="4930" name="Column4930" queryTableFieldId="4930"/>
    <tableColumn id="4931" xr3:uid="{DCB91D0D-88AD-4450-A048-F815A190D50F}" uniqueName="4931" name="Column4931" queryTableFieldId="4931"/>
    <tableColumn id="4932" xr3:uid="{601F50D6-8306-4AF8-B1A6-D932C8463A3D}" uniqueName="4932" name="Column4932" queryTableFieldId="4932"/>
    <tableColumn id="4933" xr3:uid="{2CE8EF39-B355-4D9A-BE21-D9DA801920BE}" uniqueName="4933" name="Column4933" queryTableFieldId="4933"/>
    <tableColumn id="4934" xr3:uid="{419D20F2-A41A-441D-BF18-77ED306B8439}" uniqueName="4934" name="Column4934" queryTableFieldId="4934"/>
    <tableColumn id="4935" xr3:uid="{3F9B962D-4EE4-4B42-B637-DC4C2071A16C}" uniqueName="4935" name="Column4935" queryTableFieldId="4935"/>
    <tableColumn id="4936" xr3:uid="{DCF62E82-150E-4B98-BF1B-28C063923334}" uniqueName="4936" name="Column4936" queryTableFieldId="4936"/>
    <tableColumn id="4937" xr3:uid="{EFDB1DF2-D04D-407E-A5D1-083359A9D802}" uniqueName="4937" name="Column4937" queryTableFieldId="4937"/>
    <tableColumn id="4938" xr3:uid="{F525B984-66B1-4E26-A24E-F19F28C4962D}" uniqueName="4938" name="Column4938" queryTableFieldId="4938"/>
    <tableColumn id="4939" xr3:uid="{DD3C15E1-CAAE-4600-9CB9-7618D86BAE23}" uniqueName="4939" name="Column4939" queryTableFieldId="4939"/>
    <tableColumn id="4940" xr3:uid="{ED68332E-B230-46A0-B711-2DF8BABB42FE}" uniqueName="4940" name="Column4940" queryTableFieldId="4940"/>
    <tableColumn id="4941" xr3:uid="{771EBABF-A511-4846-ADFC-F224B30D458C}" uniqueName="4941" name="Column4941" queryTableFieldId="4941"/>
    <tableColumn id="4942" xr3:uid="{46CCA382-B137-4F1A-BB37-F1C87AD32653}" uniqueName="4942" name="Column4942" queryTableFieldId="4942"/>
    <tableColumn id="4943" xr3:uid="{DADE34D3-C850-466D-8ACD-8B757FD1EC5A}" uniqueName="4943" name="Column4943" queryTableFieldId="4943"/>
    <tableColumn id="4944" xr3:uid="{A37A2682-E86E-4E4C-A2DA-061659AE3B73}" uniqueName="4944" name="Column4944" queryTableFieldId="4944"/>
    <tableColumn id="4945" xr3:uid="{DDCD0456-148D-4335-B0FE-082620939FDC}" uniqueName="4945" name="Column4945" queryTableFieldId="4945"/>
    <tableColumn id="4946" xr3:uid="{9DFEA6F4-4419-44A6-801F-FEC03E2BB02E}" uniqueName="4946" name="Column4946" queryTableFieldId="4946"/>
    <tableColumn id="4947" xr3:uid="{B8A31F46-0714-42D5-9C11-A44487134950}" uniqueName="4947" name="Column4947" queryTableFieldId="4947"/>
    <tableColumn id="4948" xr3:uid="{624A891A-8F8A-4DDC-BA7E-04BEDE597D1F}" uniqueName="4948" name="Column4948" queryTableFieldId="4948"/>
    <tableColumn id="4949" xr3:uid="{FF947C58-BA85-4FB4-8E39-5A3B39CEF96C}" uniqueName="4949" name="Column4949" queryTableFieldId="4949"/>
    <tableColumn id="4950" xr3:uid="{3CBA3131-B293-4C6D-B128-E83F6DECF5C4}" uniqueName="4950" name="Column4950" queryTableFieldId="4950"/>
    <tableColumn id="4951" xr3:uid="{6038BCEB-14A5-4BBD-8BF5-164CEC62378A}" uniqueName="4951" name="Column4951" queryTableFieldId="4951"/>
    <tableColumn id="4952" xr3:uid="{40B38A71-39D9-4C55-ABC6-65EB314489C3}" uniqueName="4952" name="Column4952" queryTableFieldId="4952"/>
    <tableColumn id="4953" xr3:uid="{F07A17E9-89A4-4F11-9BF0-7A812640CB92}" uniqueName="4953" name="Column4953" queryTableFieldId="4953"/>
    <tableColumn id="4954" xr3:uid="{C4907F64-BEEC-4A3E-BBD8-42D0DDA0653F}" uniqueName="4954" name="Column4954" queryTableFieldId="4954"/>
    <tableColumn id="4955" xr3:uid="{2FA5575D-6F51-44A6-92D2-EFDA5F7D162F}" uniqueName="4955" name="Column4955" queryTableFieldId="4955"/>
    <tableColumn id="4956" xr3:uid="{FDCFB711-6F88-4326-A985-10BC904A51AF}" uniqueName="4956" name="Column4956" queryTableFieldId="4956"/>
    <tableColumn id="4957" xr3:uid="{A2BE8355-99E7-4378-8A98-F87F96A20A18}" uniqueName="4957" name="Column4957" queryTableFieldId="4957"/>
    <tableColumn id="4958" xr3:uid="{B8B6AD02-88E9-4B1B-8BE7-58A86DA377AC}" uniqueName="4958" name="Column4958" queryTableFieldId="4958"/>
    <tableColumn id="4959" xr3:uid="{D478F8C9-A367-4F31-B90C-73F0CF8EFEEA}" uniqueName="4959" name="Column4959" queryTableFieldId="4959"/>
    <tableColumn id="4960" xr3:uid="{C9B92A98-2C7D-42BB-80B1-8D12DDCA299F}" uniqueName="4960" name="Column4960" queryTableFieldId="4960"/>
    <tableColumn id="4961" xr3:uid="{03104984-B14D-462A-B60F-CC065872BE19}" uniqueName="4961" name="Column4961" queryTableFieldId="4961"/>
    <tableColumn id="4962" xr3:uid="{87FA1222-A9DB-4956-80D9-ABE0D94A8A0F}" uniqueName="4962" name="Column4962" queryTableFieldId="4962"/>
    <tableColumn id="4963" xr3:uid="{F474EE7D-E1C6-4B03-97CB-EB1CCD2551B6}" uniqueName="4963" name="Column4963" queryTableFieldId="4963"/>
    <tableColumn id="4964" xr3:uid="{05092CA5-A4B9-4EA7-ADF9-BCB6C3EC7655}" uniqueName="4964" name="Column4964" queryTableFieldId="4964"/>
    <tableColumn id="4965" xr3:uid="{9C777F78-669E-4DE7-A36D-8627E320EC6C}" uniqueName="4965" name="Column4965" queryTableFieldId="4965"/>
    <tableColumn id="4966" xr3:uid="{6BBD560C-4FD9-407A-883B-A18113018E8E}" uniqueName="4966" name="Column4966" queryTableFieldId="4966"/>
    <tableColumn id="4967" xr3:uid="{345B4645-F438-492D-8F6C-647FC8A3F005}" uniqueName="4967" name="Column4967" queryTableFieldId="4967"/>
    <tableColumn id="4968" xr3:uid="{AF9C821E-CA8B-4728-BAF9-3F1F75412A52}" uniqueName="4968" name="Column4968" queryTableFieldId="4968"/>
    <tableColumn id="4969" xr3:uid="{48CA4B3C-A405-411F-B0B9-18F7DB69FD94}" uniqueName="4969" name="Column4969" queryTableFieldId="4969"/>
    <tableColumn id="4970" xr3:uid="{8A89F9D0-431E-4643-B4E1-0DA629FFC452}" uniqueName="4970" name="Column4970" queryTableFieldId="4970"/>
    <tableColumn id="4971" xr3:uid="{358EFC67-3765-44F3-A54B-9ED760A12D98}" uniqueName="4971" name="Column4971" queryTableFieldId="4971"/>
    <tableColumn id="4972" xr3:uid="{BF881296-9C39-426A-B4C2-D718F0BBC34A}" uniqueName="4972" name="Column4972" queryTableFieldId="4972"/>
    <tableColumn id="4973" xr3:uid="{13D0B381-38CA-4C8A-B382-05591EEAD22A}" uniqueName="4973" name="Column4973" queryTableFieldId="4973"/>
    <tableColumn id="4974" xr3:uid="{2B07B548-14AE-4E3A-9BF0-BAA887B7DA07}" uniqueName="4974" name="Column4974" queryTableFieldId="4974"/>
    <tableColumn id="4975" xr3:uid="{1C0A2338-4AC5-48DE-8F6F-A78689354161}" uniqueName="4975" name="Column4975" queryTableFieldId="4975"/>
    <tableColumn id="4976" xr3:uid="{B88B147F-332E-435C-9F17-B56B66BE2C3C}" uniqueName="4976" name="Column4976" queryTableFieldId="4976"/>
    <tableColumn id="4977" xr3:uid="{1C912B4F-A94B-400F-A12B-62DA37711263}" uniqueName="4977" name="Column4977" queryTableFieldId="4977"/>
    <tableColumn id="4978" xr3:uid="{E7987732-70C8-4DE8-A62E-57DFAB657148}" uniqueName="4978" name="Column4978" queryTableFieldId="4978"/>
    <tableColumn id="4979" xr3:uid="{C0FF8A33-3938-468A-B4C5-7324D568C9A2}" uniqueName="4979" name="Column4979" queryTableFieldId="4979"/>
    <tableColumn id="4980" xr3:uid="{5AC74C5E-3770-43E9-A035-22511F39B106}" uniqueName="4980" name="Column4980" queryTableFieldId="4980"/>
    <tableColumn id="4981" xr3:uid="{B60D38C3-7D2A-40B9-B693-FB8BEB6D3470}" uniqueName="4981" name="Column4981" queryTableFieldId="4981"/>
    <tableColumn id="4982" xr3:uid="{E94EA793-F4B4-475A-9198-54DCB408E253}" uniqueName="4982" name="Column4982" queryTableFieldId="4982"/>
    <tableColumn id="4983" xr3:uid="{C2D76F36-BA95-4634-9426-1F0FE317175B}" uniqueName="4983" name="Column4983" queryTableFieldId="4983"/>
    <tableColumn id="4984" xr3:uid="{246EF446-3EC8-4633-A0A6-5327820EEEBA}" uniqueName="4984" name="Column4984" queryTableFieldId="4984"/>
    <tableColumn id="4985" xr3:uid="{1E3DA365-02D7-4C5F-9303-8374BF317C20}" uniqueName="4985" name="Column4985" queryTableFieldId="4985"/>
    <tableColumn id="4986" xr3:uid="{439ED918-5A8A-4329-BCED-C4FC81E41DFD}" uniqueName="4986" name="Column4986" queryTableFieldId="4986"/>
    <tableColumn id="4987" xr3:uid="{B6969049-5439-4AB0-97D9-3EA2B7934706}" uniqueName="4987" name="Column4987" queryTableFieldId="4987"/>
    <tableColumn id="4988" xr3:uid="{B19859D2-5E87-4676-B201-780884124450}" uniqueName="4988" name="Column4988" queryTableFieldId="4988"/>
    <tableColumn id="4989" xr3:uid="{95155EC5-E2AA-4D8E-A06A-1A93A5991E1B}" uniqueName="4989" name="Column4989" queryTableFieldId="4989"/>
    <tableColumn id="4990" xr3:uid="{A99B66A4-AAD1-48BC-8FC5-A93C8E715965}" uniqueName="4990" name="Column4990" queryTableFieldId="4990"/>
    <tableColumn id="4991" xr3:uid="{98071352-4C13-4C8F-AEA9-1FF688DA8E61}" uniqueName="4991" name="Column4991" queryTableFieldId="4991"/>
    <tableColumn id="4992" xr3:uid="{C601DDD6-AA49-479A-9C03-BA58D7F0546C}" uniqueName="4992" name="Column4992" queryTableFieldId="4992"/>
    <tableColumn id="4993" xr3:uid="{2E4EC0DD-F84E-41C6-BE51-37A8B6EAA0E7}" uniqueName="4993" name="Column4993" queryTableFieldId="4993"/>
    <tableColumn id="4994" xr3:uid="{0F5E87CB-5183-48ED-A63C-560AF11EFF9E}" uniqueName="4994" name="Column4994" queryTableFieldId="4994"/>
    <tableColumn id="4995" xr3:uid="{F4B42700-AA8E-4B05-BD34-B3439057117D}" uniqueName="4995" name="Column4995" queryTableFieldId="4995"/>
    <tableColumn id="4996" xr3:uid="{A245FD86-8C57-4608-9A21-4E5BAE97E21E}" uniqueName="4996" name="Column4996" queryTableFieldId="4996"/>
    <tableColumn id="4997" xr3:uid="{270356D4-7726-4F58-ADBF-747CE5F6C1F1}" uniqueName="4997" name="Column4997" queryTableFieldId="4997"/>
    <tableColumn id="4998" xr3:uid="{5F559A3B-DAAE-4D0B-942D-43F50939D45D}" uniqueName="4998" name="Column4998" queryTableFieldId="4998"/>
    <tableColumn id="4999" xr3:uid="{EA3F7D54-ACD5-418D-A9C3-69EE416E82AD}" uniqueName="4999" name="Column4999" queryTableFieldId="4999"/>
    <tableColumn id="5000" xr3:uid="{3A7F21E1-6DE8-4496-A77B-60F543B5F6F2}" uniqueName="5000" name="Column5000" queryTableFieldId="5000"/>
    <tableColumn id="5001" xr3:uid="{FD0FBAAC-D3F4-4FFA-B5C2-7AD8EBF750D1}" uniqueName="5001" name="Column5001" queryTableFieldId="5001"/>
    <tableColumn id="5002" xr3:uid="{34A36A11-999F-4765-8776-7E577F3E4028}" uniqueName="5002" name="Column5002" queryTableFieldId="5002"/>
    <tableColumn id="5003" xr3:uid="{528689B1-B29D-4DEE-97A4-45985C628FB7}" uniqueName="5003" name="Column5003" queryTableFieldId="5003"/>
    <tableColumn id="5004" xr3:uid="{A12CB371-2A94-418B-A3D0-5F3AFAFD13C3}" uniqueName="5004" name="Column5004" queryTableFieldId="5004"/>
    <tableColumn id="5005" xr3:uid="{F84F78DF-682C-4E1B-99D7-772F7ED918D5}" uniqueName="5005" name="Column5005" queryTableFieldId="5005"/>
    <tableColumn id="5006" xr3:uid="{7362D6B3-3AFF-4668-A17C-6950C328E5BE}" uniqueName="5006" name="Column5006" queryTableFieldId="5006"/>
    <tableColumn id="5007" xr3:uid="{9B0F6F6F-7197-4444-9A7D-C7EEFA1ABD87}" uniqueName="5007" name="Column5007" queryTableFieldId="5007"/>
    <tableColumn id="5008" xr3:uid="{24860269-C6D1-4A31-9FDD-239AD1B9F990}" uniqueName="5008" name="Column5008" queryTableFieldId="5008"/>
    <tableColumn id="5009" xr3:uid="{BDBB0B4C-6E85-4AA7-ABD5-487C42E5ED35}" uniqueName="5009" name="Column5009" queryTableFieldId="5009"/>
    <tableColumn id="5010" xr3:uid="{CC55BA85-AE94-4E26-B4CF-2E0ADCD85FE0}" uniqueName="5010" name="Column5010" queryTableFieldId="5010"/>
    <tableColumn id="5011" xr3:uid="{DDB952BB-16D3-4656-8143-59D05B0498BE}" uniqueName="5011" name="Column5011" queryTableFieldId="5011"/>
    <tableColumn id="5012" xr3:uid="{FD1C9C6A-46C1-46A5-A977-F860BD6B929D}" uniqueName="5012" name="Column5012" queryTableFieldId="5012"/>
    <tableColumn id="5013" xr3:uid="{4D6B3396-B81F-49B5-A5DE-859C859AFED9}" uniqueName="5013" name="Column5013" queryTableFieldId="5013"/>
    <tableColumn id="5014" xr3:uid="{232C74B6-03FC-428A-8C8F-9B80FDD863F5}" uniqueName="5014" name="Column5014" queryTableFieldId="5014"/>
    <tableColumn id="5015" xr3:uid="{436C6F40-A93D-40BC-BD72-8250E5C9A5F3}" uniqueName="5015" name="Column5015" queryTableFieldId="5015"/>
    <tableColumn id="5016" xr3:uid="{2A04AA98-EC8F-4093-875A-D4E885A9F8D9}" uniqueName="5016" name="Column5016" queryTableFieldId="5016"/>
    <tableColumn id="5017" xr3:uid="{3CF506FC-CCD4-4C6B-8A67-558B5BA81FD0}" uniqueName="5017" name="Column5017" queryTableFieldId="5017"/>
    <tableColumn id="5018" xr3:uid="{3C62351E-9E23-4D6D-9228-01B42B6C56C8}" uniqueName="5018" name="Column5018" queryTableFieldId="5018"/>
    <tableColumn id="5019" xr3:uid="{9A3209A1-19D9-4360-BD81-44FDF0D912C6}" uniqueName="5019" name="Column5019" queryTableFieldId="5019"/>
    <tableColumn id="5020" xr3:uid="{2C286D7C-4B97-4446-BC41-49A35F385B27}" uniqueName="5020" name="Column5020" queryTableFieldId="5020"/>
    <tableColumn id="5021" xr3:uid="{C6331ACC-5B2F-431F-AD9A-87FFD3B6DAFA}" uniqueName="5021" name="Column5021" queryTableFieldId="5021"/>
    <tableColumn id="5022" xr3:uid="{C0816E3D-C77B-4F1F-BF99-ADA2E904DBA2}" uniqueName="5022" name="Column5022" queryTableFieldId="5022"/>
    <tableColumn id="5023" xr3:uid="{B1F24F8F-76BE-4A6F-A7F9-8617F137D07D}" uniqueName="5023" name="Column5023" queryTableFieldId="5023"/>
    <tableColumn id="5024" xr3:uid="{EB2B1F7E-3886-43BC-997F-EA230E2CB549}" uniqueName="5024" name="Column5024" queryTableFieldId="5024"/>
    <tableColumn id="5025" xr3:uid="{9DAF7B26-DB8F-4418-AB67-FB0C0EB950B4}" uniqueName="5025" name="Column5025" queryTableFieldId="5025"/>
    <tableColumn id="5026" xr3:uid="{D8007E87-09EE-4F02-BEAA-477DDF24BBFC}" uniqueName="5026" name="Column5026" queryTableFieldId="5026"/>
    <tableColumn id="5027" xr3:uid="{7859496B-4A6C-47E4-95E1-6D8CC8D47258}" uniqueName="5027" name="Column5027" queryTableFieldId="5027"/>
    <tableColumn id="5028" xr3:uid="{960FAF3D-5363-42A4-A6FF-3DEBB2D35239}" uniqueName="5028" name="Column5028" queryTableFieldId="5028"/>
    <tableColumn id="5029" xr3:uid="{5AEA15EA-5492-4F8F-AEC4-184D07DE9AC3}" uniqueName="5029" name="Column5029" queryTableFieldId="5029"/>
    <tableColumn id="5030" xr3:uid="{164A3F90-595A-4F66-BF40-EAE275E1B649}" uniqueName="5030" name="Column5030" queryTableFieldId="5030"/>
    <tableColumn id="5031" xr3:uid="{B4BC9279-1844-42A1-96BF-BE9AF8A9FCBA}" uniqueName="5031" name="Column5031" queryTableFieldId="5031"/>
    <tableColumn id="5032" xr3:uid="{223B023C-2DBB-4833-B716-4FFC403D9BD3}" uniqueName="5032" name="Column5032" queryTableFieldId="5032"/>
    <tableColumn id="5033" xr3:uid="{8AA07E61-691C-4090-9254-73D3FB84D348}" uniqueName="5033" name="Column5033" queryTableFieldId="5033"/>
    <tableColumn id="5034" xr3:uid="{F8E9765F-FB05-4C92-8FBD-9817E1ADCFE3}" uniqueName="5034" name="Column5034" queryTableFieldId="5034"/>
    <tableColumn id="5035" xr3:uid="{4B34053F-E2C9-4745-B910-9F8BDD534AA7}" uniqueName="5035" name="Column5035" queryTableFieldId="5035"/>
    <tableColumn id="5036" xr3:uid="{2FBFADAE-DE7F-4750-B0EB-376DC841DC88}" uniqueName="5036" name="Column5036" queryTableFieldId="5036"/>
    <tableColumn id="5037" xr3:uid="{8ECFD9F3-7C22-4297-8A8B-FA86D29890C3}" uniqueName="5037" name="Column5037" queryTableFieldId="5037"/>
    <tableColumn id="5038" xr3:uid="{832576C9-6BCD-4BA5-8B3D-5919C5B7290D}" uniqueName="5038" name="Column5038" queryTableFieldId="5038"/>
    <tableColumn id="5039" xr3:uid="{B7C1AA30-9285-4611-AEFA-2D2D78613455}" uniqueName="5039" name="Column5039" queryTableFieldId="5039"/>
    <tableColumn id="5040" xr3:uid="{B4987E3B-CCA6-4AC8-B3E0-2067B9229F98}" uniqueName="5040" name="Column5040" queryTableFieldId="5040"/>
    <tableColumn id="5041" xr3:uid="{EAEB818E-9777-4F63-907A-0EC0AA62F66B}" uniqueName="5041" name="Column5041" queryTableFieldId="5041"/>
    <tableColumn id="5042" xr3:uid="{AF9FA243-16AD-4FDD-BBFB-F5A68F9211B5}" uniqueName="5042" name="Column5042" queryTableFieldId="5042"/>
    <tableColumn id="5043" xr3:uid="{EE240A26-780D-4D41-BD0D-A6664A274F8F}" uniqueName="5043" name="Column5043" queryTableFieldId="5043"/>
    <tableColumn id="5044" xr3:uid="{F06142FB-DD08-413B-8F5D-63463A5C3CB9}" uniqueName="5044" name="Column5044" queryTableFieldId="5044"/>
    <tableColumn id="5045" xr3:uid="{B3C590F9-17BE-4290-BE2C-4BB27A523E3F}" uniqueName="5045" name="Column5045" queryTableFieldId="5045"/>
    <tableColumn id="5046" xr3:uid="{9BD4D2A1-1D8E-4AF5-9782-CC8D637DD676}" uniqueName="5046" name="Column5046" queryTableFieldId="5046"/>
    <tableColumn id="5047" xr3:uid="{07A06A11-F23E-489C-9CAA-9DE7925122F4}" uniqueName="5047" name="Column5047" queryTableFieldId="5047"/>
    <tableColumn id="5048" xr3:uid="{3AEB0C04-10D6-43D0-911B-04DFF1D97F12}" uniqueName="5048" name="Column5048" queryTableFieldId="5048"/>
    <tableColumn id="5049" xr3:uid="{1C724F6D-7DA2-4B20-94F5-3B73FF43A5A7}" uniqueName="5049" name="Column5049" queryTableFieldId="5049"/>
    <tableColumn id="5050" xr3:uid="{328188DD-C2DA-4E48-9C25-A9D87E0DF654}" uniqueName="5050" name="Column5050" queryTableFieldId="5050"/>
    <tableColumn id="5051" xr3:uid="{92642AEA-91D2-4995-BFA0-006DE5DB1D20}" uniqueName="5051" name="Column5051" queryTableFieldId="5051"/>
    <tableColumn id="5052" xr3:uid="{1D950BD9-5A1A-4628-B956-4901B44D438B}" uniqueName="5052" name="Column5052" queryTableFieldId="5052"/>
    <tableColumn id="5053" xr3:uid="{6E757347-A9EF-4302-9DE0-B540A138DF95}" uniqueName="5053" name="Column5053" queryTableFieldId="5053"/>
    <tableColumn id="5054" xr3:uid="{812E4451-2552-49B0-BBC9-48CA6481D353}" uniqueName="5054" name="Column5054" queryTableFieldId="5054"/>
    <tableColumn id="5055" xr3:uid="{1F46F656-AE90-4908-9813-4AAA6E00E189}" uniqueName="5055" name="Column5055" queryTableFieldId="5055"/>
    <tableColumn id="5056" xr3:uid="{57B0AC5D-C9AC-481A-B2EC-D10907B368B7}" uniqueName="5056" name="Column5056" queryTableFieldId="5056"/>
    <tableColumn id="5057" xr3:uid="{E6CB40C8-BBDD-4B2E-90E2-037FC50BC4C6}" uniqueName="5057" name="Column5057" queryTableFieldId="5057"/>
    <tableColumn id="5058" xr3:uid="{D1629910-2502-4AF7-B581-3756C0774EF6}" uniqueName="5058" name="Column5058" queryTableFieldId="5058"/>
    <tableColumn id="5059" xr3:uid="{1D961165-56E6-43AB-B1BF-3EBC05497FF3}" uniqueName="5059" name="Column5059" queryTableFieldId="5059"/>
    <tableColumn id="5060" xr3:uid="{70421D2E-B49B-4B69-ABC7-AA9A48A82CC4}" uniqueName="5060" name="Column5060" queryTableFieldId="5060"/>
    <tableColumn id="5061" xr3:uid="{75F51C81-7A78-4E7D-BE1B-67B264EC904E}" uniqueName="5061" name="Column5061" queryTableFieldId="5061"/>
    <tableColumn id="5062" xr3:uid="{B7D51341-FF4D-4EA5-85AE-8423EC2A73D7}" uniqueName="5062" name="Column5062" queryTableFieldId="5062"/>
    <tableColumn id="5063" xr3:uid="{36869BB0-12E7-4E25-BF4E-ECCAC8CCF9C8}" uniqueName="5063" name="Column5063" queryTableFieldId="5063"/>
    <tableColumn id="5064" xr3:uid="{0EBC5277-8FC6-4329-ADB2-F61505DDADA5}" uniqueName="5064" name="Column5064" queryTableFieldId="5064"/>
    <tableColumn id="5065" xr3:uid="{CC2037F8-954C-4B4B-8766-21B5F30F1E38}" uniqueName="5065" name="Column5065" queryTableFieldId="5065"/>
    <tableColumn id="5066" xr3:uid="{39137F40-0094-47A8-8275-3F11E1A7DF22}" uniqueName="5066" name="Column5066" queryTableFieldId="5066"/>
    <tableColumn id="5067" xr3:uid="{7D61E940-B5A4-4FBC-87C8-653373FEBCCD}" uniqueName="5067" name="Column5067" queryTableFieldId="5067"/>
    <tableColumn id="5068" xr3:uid="{7F7BABC4-8E94-4F59-B444-4DCE046E7ECB}" uniqueName="5068" name="Column5068" queryTableFieldId="5068"/>
    <tableColumn id="5069" xr3:uid="{2E2B6658-302A-4D8C-88CC-3457F7A9E18A}" uniqueName="5069" name="Column5069" queryTableFieldId="5069"/>
    <tableColumn id="5070" xr3:uid="{DA92C4A0-1342-4AE8-B7F3-9517E97D23BF}" uniqueName="5070" name="Column5070" queryTableFieldId="5070"/>
    <tableColumn id="5071" xr3:uid="{1F091F40-A961-45F9-98CC-C886BFDEED9A}" uniqueName="5071" name="Column5071" queryTableFieldId="5071"/>
    <tableColumn id="5072" xr3:uid="{2A3169BB-F0D4-458B-9F8D-4A0296255BC8}" uniqueName="5072" name="Column5072" queryTableFieldId="5072"/>
    <tableColumn id="5073" xr3:uid="{2A3019A0-134B-4B56-B1F3-76F97531F484}" uniqueName="5073" name="Column5073" queryTableFieldId="5073"/>
    <tableColumn id="5074" xr3:uid="{5982687B-F50C-470F-8062-868AB9B09EA7}" uniqueName="5074" name="Column5074" queryTableFieldId="5074"/>
    <tableColumn id="5075" xr3:uid="{3AF92737-E35F-4FB9-93FA-2A2C15963DBB}" uniqueName="5075" name="Column5075" queryTableFieldId="5075"/>
    <tableColumn id="5076" xr3:uid="{8DDF1633-4A2A-4534-98C0-301FC5896417}" uniqueName="5076" name="Column5076" queryTableFieldId="5076"/>
    <tableColumn id="5077" xr3:uid="{E693CC2A-2135-4BA1-A741-F48B08D54508}" uniqueName="5077" name="Column5077" queryTableFieldId="5077"/>
    <tableColumn id="5078" xr3:uid="{ADC90A15-6429-4BED-8BA0-05CC70A94135}" uniqueName="5078" name="Column5078" queryTableFieldId="5078"/>
    <tableColumn id="5079" xr3:uid="{F2E481E9-B9B9-472D-B2A3-A3B2BE1AD09E}" uniqueName="5079" name="Column5079" queryTableFieldId="5079"/>
    <tableColumn id="5080" xr3:uid="{1599DB49-0F97-4022-A460-8119F48C3437}" uniqueName="5080" name="Column5080" queryTableFieldId="5080"/>
    <tableColumn id="5081" xr3:uid="{B27C4A96-4314-46FD-8735-9613C17E43DD}" uniqueName="5081" name="Column5081" queryTableFieldId="5081"/>
    <tableColumn id="5082" xr3:uid="{FE1F44EC-68A3-4FF2-9B9C-34252CBA1125}" uniqueName="5082" name="Column5082" queryTableFieldId="5082"/>
    <tableColumn id="5083" xr3:uid="{7E17E683-4C16-4234-8F8E-51145B7DFA82}" uniqueName="5083" name="Column5083" queryTableFieldId="5083"/>
    <tableColumn id="5084" xr3:uid="{D845B1C6-7922-438C-9263-2EA026C85D8F}" uniqueName="5084" name="Column5084" queryTableFieldId="5084"/>
    <tableColumn id="5085" xr3:uid="{2C0758EB-AB65-4E21-AA7F-0968894CC54F}" uniqueName="5085" name="Column5085" queryTableFieldId="5085"/>
    <tableColumn id="5086" xr3:uid="{6052F768-5CF0-49D1-AB4D-66E3202F039D}" uniqueName="5086" name="Column5086" queryTableFieldId="5086"/>
    <tableColumn id="5087" xr3:uid="{A3A60194-56F6-4452-810F-3B4159B27F7E}" uniqueName="5087" name="Column5087" queryTableFieldId="5087"/>
    <tableColumn id="5088" xr3:uid="{5C9F88A5-B9DE-4263-A8F0-88319262BF4B}" uniqueName="5088" name="Column5088" queryTableFieldId="5088"/>
    <tableColumn id="5089" xr3:uid="{3022AF08-842D-407B-8672-207BBA40D310}" uniqueName="5089" name="Column5089" queryTableFieldId="5089"/>
    <tableColumn id="5090" xr3:uid="{8C5CAABA-6D76-43A6-8E82-5C518D661F57}" uniqueName="5090" name="Column5090" queryTableFieldId="5090"/>
    <tableColumn id="5091" xr3:uid="{89C23BCA-E9B1-478C-A928-A7A7D9A45E81}" uniqueName="5091" name="Column5091" queryTableFieldId="5091"/>
    <tableColumn id="5092" xr3:uid="{BF048384-8875-48AB-93A3-EEFE49FC7314}" uniqueName="5092" name="Column5092" queryTableFieldId="5092"/>
    <tableColumn id="5093" xr3:uid="{552F2A8F-B52E-46FB-BA24-606C4D600EB3}" uniqueName="5093" name="Column5093" queryTableFieldId="5093"/>
    <tableColumn id="5094" xr3:uid="{FB0AC88F-1D65-46B6-B08F-3FF60B0615C1}" uniqueName="5094" name="Column5094" queryTableFieldId="5094"/>
    <tableColumn id="5095" xr3:uid="{EABB099C-F1DF-476D-A884-70B806A61E97}" uniqueName="5095" name="Column5095" queryTableFieldId="5095"/>
    <tableColumn id="5096" xr3:uid="{C0D90EBC-9120-49C6-B948-198E2C79B310}" uniqueName="5096" name="Column5096" queryTableFieldId="5096"/>
    <tableColumn id="5097" xr3:uid="{A0E6FB75-F7F8-4464-AA60-81EAB11BEC00}" uniqueName="5097" name="Column5097" queryTableFieldId="5097"/>
    <tableColumn id="5098" xr3:uid="{D5FE44B6-229C-4597-8B32-4C79498421A0}" uniqueName="5098" name="Column5098" queryTableFieldId="5098"/>
    <tableColumn id="5099" xr3:uid="{81EE392B-387C-4531-AC61-76F79C565592}" uniqueName="5099" name="Column5099" queryTableFieldId="5099"/>
    <tableColumn id="5100" xr3:uid="{B5951E73-49AB-41AD-BA76-EC10B26E60E0}" uniqueName="5100" name="Column5100" queryTableFieldId="5100"/>
    <tableColumn id="5101" xr3:uid="{2528E998-97A6-4079-8787-4C71ABABA875}" uniqueName="5101" name="Column5101" queryTableFieldId="5101"/>
    <tableColumn id="5102" xr3:uid="{9EBF5ADE-E8D9-4551-A246-F1ACF59BA332}" uniqueName="5102" name="Column5102" queryTableFieldId="5102"/>
    <tableColumn id="5103" xr3:uid="{168CBE06-4A17-40F3-BDCF-5F92017BD6E9}" uniqueName="5103" name="Column5103" queryTableFieldId="5103"/>
    <tableColumn id="5104" xr3:uid="{8C6B998B-62C0-402B-AF89-70BE00E931A8}" uniqueName="5104" name="Column5104" queryTableFieldId="5104"/>
    <tableColumn id="5105" xr3:uid="{E5020554-E1A3-46CA-933D-4DCDCB63A7C9}" uniqueName="5105" name="Column5105" queryTableFieldId="5105"/>
    <tableColumn id="5106" xr3:uid="{AB7EFA4E-44F9-461F-850B-35F5E43109C0}" uniqueName="5106" name="Column5106" queryTableFieldId="5106"/>
    <tableColumn id="5107" xr3:uid="{0079CC83-27D4-4589-B459-06FB53C5335C}" uniqueName="5107" name="Column5107" queryTableFieldId="5107"/>
    <tableColumn id="5108" xr3:uid="{3411AC15-6B96-4B7A-B322-C77B4299C97F}" uniqueName="5108" name="Column5108" queryTableFieldId="5108"/>
    <tableColumn id="5109" xr3:uid="{6DB95AFA-91DA-483F-976D-70F89B4B72FC}" uniqueName="5109" name="Column5109" queryTableFieldId="5109"/>
    <tableColumn id="5110" xr3:uid="{A69087FD-5615-4896-8A73-9FA9ABB1D558}" uniqueName="5110" name="Column5110" queryTableFieldId="5110"/>
    <tableColumn id="5111" xr3:uid="{089EC09A-EA43-4FD6-A817-4BF94AB72730}" uniqueName="5111" name="Column5111" queryTableFieldId="5111"/>
    <tableColumn id="5112" xr3:uid="{E822844C-6B4F-4239-B2FC-89B211F81075}" uniqueName="5112" name="Column5112" queryTableFieldId="5112"/>
    <tableColumn id="5113" xr3:uid="{D78218EC-BFD0-4A75-B35B-8B60278D9E52}" uniqueName="5113" name="Column5113" queryTableFieldId="5113"/>
    <tableColumn id="5114" xr3:uid="{780D44E9-77B0-4C15-B39E-82C21DB10380}" uniqueName="5114" name="Column5114" queryTableFieldId="5114"/>
    <tableColumn id="5115" xr3:uid="{1BEB6FEC-9DCA-4BBC-858A-E89614A90DA8}" uniqueName="5115" name="Column5115" queryTableFieldId="5115"/>
    <tableColumn id="5116" xr3:uid="{CDA7651C-926B-4769-A5BB-C028D4B9824A}" uniqueName="5116" name="Column5116" queryTableFieldId="5116"/>
    <tableColumn id="5117" xr3:uid="{8ACB1082-A0B5-4061-B4D4-79A8B5CFD3E5}" uniqueName="5117" name="Column5117" queryTableFieldId="5117"/>
    <tableColumn id="5118" xr3:uid="{A413FFEF-B8CE-46D4-B523-6BEF1166C2E0}" uniqueName="5118" name="Column5118" queryTableFieldId="5118"/>
    <tableColumn id="5119" xr3:uid="{9A904FB3-3D1C-4932-BA60-83D1513BB87B}" uniqueName="5119" name="Column5119" queryTableFieldId="5119"/>
    <tableColumn id="5120" xr3:uid="{20153B6F-32CC-4B3C-9475-42D9C201F12A}" uniqueName="5120" name="Column5120" queryTableFieldId="5120"/>
    <tableColumn id="5121" xr3:uid="{F967A812-C314-48B2-A29A-85B157B7FECB}" uniqueName="5121" name="Column5121" queryTableFieldId="5121"/>
    <tableColumn id="5122" xr3:uid="{25AA1C20-AB2B-4792-98DA-78D87E0313A1}" uniqueName="5122" name="Column5122" queryTableFieldId="5122"/>
    <tableColumn id="5123" xr3:uid="{FFA1061E-AAC9-4961-A3BA-0FB7EB86672C}" uniqueName="5123" name="Column5123" queryTableFieldId="5123"/>
    <tableColumn id="5124" xr3:uid="{E00FEBF4-B7D2-4A0F-AE49-6018966070C3}" uniqueName="5124" name="Column5124" queryTableFieldId="5124"/>
    <tableColumn id="5125" xr3:uid="{5F8BE0DA-7194-4D43-89E5-6241B22F99A2}" uniqueName="5125" name="Column5125" queryTableFieldId="5125"/>
    <tableColumn id="5126" xr3:uid="{14BCD2B8-743E-4677-A93C-A3A783913BDC}" uniqueName="5126" name="Column5126" queryTableFieldId="5126"/>
    <tableColumn id="5127" xr3:uid="{07D4D4A4-3776-4EC4-9919-C720154D39EC}" uniqueName="5127" name="Column5127" queryTableFieldId="5127"/>
    <tableColumn id="5128" xr3:uid="{C844336D-C255-4340-9C60-6D074F718A98}" uniqueName="5128" name="Column5128" queryTableFieldId="5128"/>
    <tableColumn id="5129" xr3:uid="{DCCDAD18-A00F-46D9-B51A-1B6588981BD3}" uniqueName="5129" name="Column5129" queryTableFieldId="5129"/>
    <tableColumn id="5130" xr3:uid="{51702A87-46D6-4520-B172-A5C5765E1C5D}" uniqueName="5130" name="Column5130" queryTableFieldId="5130"/>
    <tableColumn id="5131" xr3:uid="{C33BAF95-F3FE-475D-95AD-D2727E39C9C9}" uniqueName="5131" name="Column5131" queryTableFieldId="5131"/>
    <tableColumn id="5132" xr3:uid="{A3337829-D09F-4875-8223-0D967E2EAE51}" uniqueName="5132" name="Column5132" queryTableFieldId="5132"/>
    <tableColumn id="5133" xr3:uid="{806E7421-B6A7-45B1-8784-49A3D630F36D}" uniqueName="5133" name="Column5133" queryTableFieldId="5133"/>
    <tableColumn id="5134" xr3:uid="{7866084A-0FEC-41A6-A323-A63B13421252}" uniqueName="5134" name="Column5134" queryTableFieldId="5134"/>
    <tableColumn id="5135" xr3:uid="{B2FA2F85-50C7-4874-B9EE-7C96F834D818}" uniqueName="5135" name="Column5135" queryTableFieldId="5135"/>
    <tableColumn id="5136" xr3:uid="{662651BF-B98D-4AD8-BDF1-1B9A18AAD495}" uniqueName="5136" name="Column5136" queryTableFieldId="5136"/>
    <tableColumn id="5137" xr3:uid="{51E8DA6C-42CD-46FE-B622-97B542360EF5}" uniqueName="5137" name="Column5137" queryTableFieldId="5137"/>
    <tableColumn id="5138" xr3:uid="{0F73C0CE-C7C3-4261-9653-7F7FDB21B8AC}" uniqueName="5138" name="Column5138" queryTableFieldId="5138"/>
    <tableColumn id="5139" xr3:uid="{F3E3DBE7-B10D-4C95-B11E-B54FCDA507E9}" uniqueName="5139" name="Column5139" queryTableFieldId="5139"/>
    <tableColumn id="5140" xr3:uid="{85156BED-FD56-4E79-8FA3-08F65E5385D3}" uniqueName="5140" name="Column5140" queryTableFieldId="5140"/>
    <tableColumn id="5141" xr3:uid="{BBA88B58-A08C-476F-981E-F2340E1E941C}" uniqueName="5141" name="Column5141" queryTableFieldId="5141"/>
    <tableColumn id="5142" xr3:uid="{919CB488-DA27-4638-8567-AA2598111F0F}" uniqueName="5142" name="Column5142" queryTableFieldId="5142"/>
    <tableColumn id="5143" xr3:uid="{3FCDDEC9-EA79-4386-9AF9-322A6E41D69A}" uniqueName="5143" name="Column5143" queryTableFieldId="5143"/>
    <tableColumn id="5144" xr3:uid="{79550D17-D471-4E09-BE6A-C9D3326B7ABE}" uniqueName="5144" name="Column5144" queryTableFieldId="5144"/>
    <tableColumn id="5145" xr3:uid="{FBC7F0F4-DB82-4B6E-8174-C4907FA48B22}" uniqueName="5145" name="Column5145" queryTableFieldId="5145"/>
    <tableColumn id="5146" xr3:uid="{3E82B3B1-85E6-4A2E-986A-088F1910ED39}" uniqueName="5146" name="Column5146" queryTableFieldId="5146"/>
    <tableColumn id="5147" xr3:uid="{8949099B-641E-469A-B515-39B57A6DE3C8}" uniqueName="5147" name="Column5147" queryTableFieldId="5147"/>
    <tableColumn id="5148" xr3:uid="{120EFBF8-E6E0-4C06-8C59-5E581986A9E7}" uniqueName="5148" name="Column5148" queryTableFieldId="5148"/>
    <tableColumn id="5149" xr3:uid="{55274750-3DB6-4B68-AD96-F692475333D2}" uniqueName="5149" name="Column5149" queryTableFieldId="5149"/>
    <tableColumn id="5150" xr3:uid="{84DB2597-2CDA-4A20-A8FF-3604F398060D}" uniqueName="5150" name="Column5150" queryTableFieldId="5150"/>
    <tableColumn id="5151" xr3:uid="{24E11201-07D1-4175-A8F6-64F9E22739F8}" uniqueName="5151" name="Column5151" queryTableFieldId="5151"/>
    <tableColumn id="5152" xr3:uid="{AF089391-36E2-4E08-AAAC-F2EE2CA67654}" uniqueName="5152" name="Column5152" queryTableFieldId="5152"/>
    <tableColumn id="5153" xr3:uid="{FE058161-94DD-4320-9831-BA5377B42BD5}" uniqueName="5153" name="Column5153" queryTableFieldId="5153"/>
    <tableColumn id="5154" xr3:uid="{851F8D81-F2DB-41A9-9E34-CBC3DCB28322}" uniqueName="5154" name="Column5154" queryTableFieldId="5154"/>
    <tableColumn id="5155" xr3:uid="{4A5E8D69-C0E2-4192-A9FA-A3B06E0AC970}" uniqueName="5155" name="Column5155" queryTableFieldId="5155"/>
    <tableColumn id="5156" xr3:uid="{94DF8F6C-91F9-482A-BD6E-06F7EE1FF5FB}" uniqueName="5156" name="Column5156" queryTableFieldId="5156"/>
    <tableColumn id="5157" xr3:uid="{72DEE1AE-891F-48DB-8059-FC3C01CDC1FF}" uniqueName="5157" name="Column5157" queryTableFieldId="5157"/>
    <tableColumn id="5158" xr3:uid="{5A79114B-CC67-47B3-9240-A54CC7396810}" uniqueName="5158" name="Column5158" queryTableFieldId="5158"/>
    <tableColumn id="5159" xr3:uid="{486E151D-0E5C-4377-829C-02118F793450}" uniqueName="5159" name="Column5159" queryTableFieldId="5159"/>
    <tableColumn id="5160" xr3:uid="{3BDCC248-9160-4306-B2F0-175595225ACB}" uniqueName="5160" name="Column5160" queryTableFieldId="5160"/>
    <tableColumn id="5161" xr3:uid="{5B363D5F-DACC-482A-88C5-CD50EEADEE21}" uniqueName="5161" name="Column5161" queryTableFieldId="5161"/>
    <tableColumn id="5162" xr3:uid="{00506788-0C2E-4C83-BAA3-B8C8F347E630}" uniqueName="5162" name="Column5162" queryTableFieldId="5162"/>
    <tableColumn id="5163" xr3:uid="{E3229AEB-9576-4D87-8AF7-84474560F3B6}" uniqueName="5163" name="Column5163" queryTableFieldId="5163"/>
    <tableColumn id="5164" xr3:uid="{D285AA8D-962C-4FAB-89E4-9B602D0FDED2}" uniqueName="5164" name="Column5164" queryTableFieldId="5164"/>
    <tableColumn id="5165" xr3:uid="{4B5D8CBE-5CAE-45D8-B8E2-589416481F8E}" uniqueName="5165" name="Column5165" queryTableFieldId="5165"/>
    <tableColumn id="5166" xr3:uid="{8AC1D42B-8CB6-403B-A8C7-3808A982F5F4}" uniqueName="5166" name="Column5166" queryTableFieldId="5166"/>
    <tableColumn id="5167" xr3:uid="{E40EB1F0-698B-437D-83BC-5981C88DBF6D}" uniqueName="5167" name="Column5167" queryTableFieldId="5167"/>
    <tableColumn id="5168" xr3:uid="{0EAB2946-C99A-4D60-898A-4E07FFDB26CC}" uniqueName="5168" name="Column5168" queryTableFieldId="5168"/>
    <tableColumn id="5169" xr3:uid="{F72FC941-211F-4F35-BBC5-A0D2EE11D551}" uniqueName="5169" name="Column5169" queryTableFieldId="5169"/>
    <tableColumn id="5170" xr3:uid="{049445AF-F612-4068-9F23-EB5A244AA112}" uniqueName="5170" name="Column5170" queryTableFieldId="5170"/>
    <tableColumn id="5171" xr3:uid="{BA2C4F2E-D197-4A83-BB02-74F0977499A3}" uniqueName="5171" name="Column5171" queryTableFieldId="5171"/>
    <tableColumn id="5172" xr3:uid="{6C1E14CD-6795-4F68-96D2-78A49CE295F4}" uniqueName="5172" name="Column5172" queryTableFieldId="5172"/>
    <tableColumn id="5173" xr3:uid="{5E4969DF-2175-4B35-B773-859BB7BA99E1}" uniqueName="5173" name="Column5173" queryTableFieldId="5173"/>
    <tableColumn id="5174" xr3:uid="{422887CA-208C-4F23-85F2-1EA7C3D729A2}" uniqueName="5174" name="Column5174" queryTableFieldId="5174"/>
    <tableColumn id="5175" xr3:uid="{6BCB4724-7197-4EBF-AA84-A538072C1F67}" uniqueName="5175" name="Column5175" queryTableFieldId="5175"/>
    <tableColumn id="5176" xr3:uid="{538316BE-CE66-4AD8-8AB7-40FD19A16F31}" uniqueName="5176" name="Column5176" queryTableFieldId="5176"/>
    <tableColumn id="5177" xr3:uid="{44CDCF64-3B08-413F-9E61-46DB5835E590}" uniqueName="5177" name="Column5177" queryTableFieldId="5177"/>
    <tableColumn id="5178" xr3:uid="{7272213B-6C39-4CC6-85D2-4327AE20CA14}" uniqueName="5178" name="Column5178" queryTableFieldId="5178"/>
    <tableColumn id="5179" xr3:uid="{9092354E-8316-4F0D-9B98-D273F002D477}" uniqueName="5179" name="Column5179" queryTableFieldId="5179"/>
    <tableColumn id="5180" xr3:uid="{83DB8699-5FBD-4525-973D-CF3A24DE4C61}" uniqueName="5180" name="Column5180" queryTableFieldId="5180"/>
    <tableColumn id="5181" xr3:uid="{E22F5D2C-2732-40E7-88C9-1FC033C8056B}" uniqueName="5181" name="Column5181" queryTableFieldId="5181"/>
    <tableColumn id="5182" xr3:uid="{9BA418FD-ADF5-47C7-B132-73A12EC2277B}" uniqueName="5182" name="Column5182" queryTableFieldId="5182"/>
    <tableColumn id="5183" xr3:uid="{27884FA5-534C-496A-96D4-44AE951DB736}" uniqueName="5183" name="Column5183" queryTableFieldId="5183"/>
    <tableColumn id="5184" xr3:uid="{7990F633-DA4E-429C-B708-C34208D7AD54}" uniqueName="5184" name="Column5184" queryTableFieldId="5184"/>
    <tableColumn id="5185" xr3:uid="{41D0C400-4300-4D3D-8E85-9D79322AB36E}" uniqueName="5185" name="Column5185" queryTableFieldId="5185"/>
    <tableColumn id="5186" xr3:uid="{D2B2942F-D51E-43A8-9B8D-3DF0DBE9702B}" uniqueName="5186" name="Column5186" queryTableFieldId="5186"/>
    <tableColumn id="5187" xr3:uid="{C9CA7D4D-DCC9-4303-BDA6-37C04502C2C3}" uniqueName="5187" name="Column5187" queryTableFieldId="5187"/>
    <tableColumn id="5188" xr3:uid="{85026AA1-EA58-4EBC-BD01-3EEA61370578}" uniqueName="5188" name="Column5188" queryTableFieldId="5188"/>
    <tableColumn id="5189" xr3:uid="{7F374A4D-FF0B-4FB6-965F-FA8ACEE4677E}" uniqueName="5189" name="Column5189" queryTableFieldId="5189"/>
    <tableColumn id="5190" xr3:uid="{47249B2F-E0CF-410F-87D8-16570D353C5A}" uniqueName="5190" name="Column5190" queryTableFieldId="5190"/>
    <tableColumn id="5191" xr3:uid="{ED53B505-EB91-483C-86DA-D6973B457BF7}" uniqueName="5191" name="Column5191" queryTableFieldId="5191"/>
    <tableColumn id="5192" xr3:uid="{BAA6FAFE-8C29-4A05-9886-5F55DB1B87E0}" uniqueName="5192" name="Column5192" queryTableFieldId="5192"/>
    <tableColumn id="5193" xr3:uid="{F5C17EB0-D592-418D-9B20-B204A7A86246}" uniqueName="5193" name="Column5193" queryTableFieldId="5193"/>
    <tableColumn id="5194" xr3:uid="{8DEEE696-A9BF-43B4-BB56-3B5255447D69}" uniqueName="5194" name="Column5194" queryTableFieldId="5194"/>
    <tableColumn id="5195" xr3:uid="{0FD15E27-C22A-40C9-9152-F3661CBD5BA8}" uniqueName="5195" name="Column5195" queryTableFieldId="5195"/>
    <tableColumn id="5196" xr3:uid="{EAC08490-F0E4-4A3F-8363-5B8DC716402F}" uniqueName="5196" name="Column5196" queryTableFieldId="5196"/>
    <tableColumn id="5197" xr3:uid="{2210BC58-E5FE-4D38-8026-225552B58727}" uniqueName="5197" name="Column5197" queryTableFieldId="5197"/>
    <tableColumn id="5198" xr3:uid="{04861278-8262-4F24-A943-7BF6B6F812C8}" uniqueName="5198" name="Column5198" queryTableFieldId="5198"/>
    <tableColumn id="5199" xr3:uid="{F8EAA5FD-8774-49E4-92E4-5B202026A987}" uniqueName="5199" name="Column5199" queryTableFieldId="5199"/>
    <tableColumn id="5200" xr3:uid="{249A7D51-DE07-46FD-ABF3-63218CF9E112}" uniqueName="5200" name="Column5200" queryTableFieldId="5200"/>
    <tableColumn id="5201" xr3:uid="{F6BAFB9C-2583-4319-BFDA-5903C1F7978B}" uniqueName="5201" name="Column5201" queryTableFieldId="5201"/>
    <tableColumn id="5202" xr3:uid="{5A879191-5E05-4284-BDD2-D2F27C12B100}" uniqueName="5202" name="Column5202" queryTableFieldId="5202"/>
    <tableColumn id="5203" xr3:uid="{C1C0B792-BFEA-429A-AE3E-060FD0D6A32D}" uniqueName="5203" name="Column5203" queryTableFieldId="5203"/>
    <tableColumn id="5204" xr3:uid="{6B57424D-9427-400B-9A82-50DD1CE6F1D5}" uniqueName="5204" name="Column5204" queryTableFieldId="5204"/>
    <tableColumn id="5205" xr3:uid="{164511AB-5FFC-453A-82E5-E498CEF9304C}" uniqueName="5205" name="Column5205" queryTableFieldId="5205"/>
    <tableColumn id="5206" xr3:uid="{0717137A-34B2-416C-9CF6-6CAD740D37FA}" uniqueName="5206" name="Column5206" queryTableFieldId="5206"/>
    <tableColumn id="5207" xr3:uid="{0D4E7C08-02F8-4747-A24B-97B2999A2388}" uniqueName="5207" name="Column5207" queryTableFieldId="5207"/>
    <tableColumn id="5208" xr3:uid="{F37B5230-3B79-42C1-9D1B-6C4A956DE7A7}" uniqueName="5208" name="Column5208" queryTableFieldId="5208"/>
    <tableColumn id="5209" xr3:uid="{FE8DF8A9-0CB4-4A57-A2FA-16257A24698B}" uniqueName="5209" name="Column5209" queryTableFieldId="5209"/>
    <tableColumn id="5210" xr3:uid="{5A215929-3B70-4CEE-B9CC-413E6E6DA9CA}" uniqueName="5210" name="Column5210" queryTableFieldId="5210"/>
    <tableColumn id="5211" xr3:uid="{60D0FF5A-94C9-4561-A25D-8E7F9BDBDE5B}" uniqueName="5211" name="Column5211" queryTableFieldId="5211"/>
    <tableColumn id="5212" xr3:uid="{7E36258E-318A-473E-9E20-CEEBBEFDAAB0}" uniqueName="5212" name="Column5212" queryTableFieldId="5212"/>
    <tableColumn id="5213" xr3:uid="{82243CA3-73CC-45D2-84ED-BDCE2B20AD85}" uniqueName="5213" name="Column5213" queryTableFieldId="5213"/>
    <tableColumn id="5214" xr3:uid="{C59EEDFA-B0CA-4EE9-B82F-F96BB2F7DF69}" uniqueName="5214" name="Column5214" queryTableFieldId="5214"/>
    <tableColumn id="5215" xr3:uid="{DC0BFF82-8336-4245-882B-9972D0DA18BF}" uniqueName="5215" name="Column5215" queryTableFieldId="5215"/>
    <tableColumn id="5216" xr3:uid="{26CADF3D-DCD6-4B51-8760-AA7DBBC17086}" uniqueName="5216" name="Column5216" queryTableFieldId="5216"/>
    <tableColumn id="5217" xr3:uid="{23544FED-638E-4BE8-BD07-245E68D7BEEE}" uniqueName="5217" name="Column5217" queryTableFieldId="5217"/>
    <tableColumn id="5218" xr3:uid="{E205BFAA-73F5-4F5D-8AF9-04F6BDF98089}" uniqueName="5218" name="Column5218" queryTableFieldId="5218"/>
    <tableColumn id="5219" xr3:uid="{9FC937AC-8977-4B91-9BD8-B7A4D9330206}" uniqueName="5219" name="Column5219" queryTableFieldId="5219"/>
    <tableColumn id="5220" xr3:uid="{D5041166-045D-43CA-8B05-33F88DDCFB4F}" uniqueName="5220" name="Column5220" queryTableFieldId="5220"/>
    <tableColumn id="5221" xr3:uid="{C98A2D1C-0123-4AC2-8289-1755ABA30195}" uniqueName="5221" name="Column5221" queryTableFieldId="5221"/>
    <tableColumn id="5222" xr3:uid="{201B2052-D886-4607-9228-ED60692013B4}" uniqueName="5222" name="Column5222" queryTableFieldId="5222"/>
    <tableColumn id="5223" xr3:uid="{8081137B-78FB-4052-84B2-6B20F4400404}" uniqueName="5223" name="Column5223" queryTableFieldId="5223"/>
    <tableColumn id="5224" xr3:uid="{A6D62097-183E-4312-BFEC-1AE1D57C10F7}" uniqueName="5224" name="Column5224" queryTableFieldId="5224"/>
    <tableColumn id="5225" xr3:uid="{208C3EEB-4937-4D0D-B3B5-C5BF1B4B82C0}" uniqueName="5225" name="Column5225" queryTableFieldId="5225"/>
    <tableColumn id="5226" xr3:uid="{90638F42-0AD6-48DE-A601-9F759EB7EAF9}" uniqueName="5226" name="Column5226" queryTableFieldId="5226"/>
    <tableColumn id="5227" xr3:uid="{73321BEE-6AE4-4908-84BB-559C1F68C0EA}" uniqueName="5227" name="Column5227" queryTableFieldId="5227"/>
    <tableColumn id="5228" xr3:uid="{17FE9A93-3866-4C7D-8B81-83C110F4725D}" uniqueName="5228" name="Column5228" queryTableFieldId="5228"/>
    <tableColumn id="5229" xr3:uid="{BEE7F4D6-B1A9-47E6-9819-2D6BAFD980F1}" uniqueName="5229" name="Column5229" queryTableFieldId="5229"/>
    <tableColumn id="5230" xr3:uid="{FDF78DAB-A660-4289-A552-18B52729F29A}" uniqueName="5230" name="Column5230" queryTableFieldId="5230"/>
    <tableColumn id="5231" xr3:uid="{9D03A0C3-1999-40E4-A48E-4D9A7313C846}" uniqueName="5231" name="Column5231" queryTableFieldId="5231"/>
    <tableColumn id="5232" xr3:uid="{FDF461AB-C66B-42AD-AB63-D512E8BBED82}" uniqueName="5232" name="Column5232" queryTableFieldId="5232"/>
    <tableColumn id="5233" xr3:uid="{98D775F4-F2B4-4319-8F8F-1F1E7D64555C}" uniqueName="5233" name="Column5233" queryTableFieldId="5233"/>
    <tableColumn id="5234" xr3:uid="{EF23E5B3-5A9F-4535-9DB0-1EBD3739ADC4}" uniqueName="5234" name="Column5234" queryTableFieldId="5234"/>
    <tableColumn id="5235" xr3:uid="{D6BA0C69-9929-4B9F-A339-FA698FBC7DD5}" uniqueName="5235" name="Column5235" queryTableFieldId="5235"/>
    <tableColumn id="5236" xr3:uid="{9209F0BA-662E-406B-9CE0-4BBD34682A60}" uniqueName="5236" name="Column5236" queryTableFieldId="5236"/>
    <tableColumn id="5237" xr3:uid="{E101695B-3E22-48F7-B4DF-14E01AC8052B}" uniqueName="5237" name="Column5237" queryTableFieldId="5237"/>
    <tableColumn id="5238" xr3:uid="{0CFB7FE4-1DDA-4E1E-BFC9-097F30CEBAB7}" uniqueName="5238" name="Column5238" queryTableFieldId="5238"/>
    <tableColumn id="5239" xr3:uid="{0E2F08B9-5946-432C-AAC3-C7843223629F}" uniqueName="5239" name="Column5239" queryTableFieldId="5239"/>
    <tableColumn id="5240" xr3:uid="{D9FC7152-F9BB-4FD2-B02D-5F6F024A3407}" uniqueName="5240" name="Column5240" queryTableFieldId="5240"/>
    <tableColumn id="5241" xr3:uid="{57F20E5A-5B51-461E-968F-443E9B3D5C4E}" uniqueName="5241" name="Column5241" queryTableFieldId="5241"/>
    <tableColumn id="5242" xr3:uid="{74C765CD-7677-4BA1-8671-19AEBA0FEF04}" uniqueName="5242" name="Column5242" queryTableFieldId="5242"/>
    <tableColumn id="5243" xr3:uid="{90C8591C-BAAB-47BD-8070-3CDE824B0ECB}" uniqueName="5243" name="Column5243" queryTableFieldId="5243"/>
    <tableColumn id="5244" xr3:uid="{4C6531F1-E85B-44CC-ACE1-D112EA16D912}" uniqueName="5244" name="Column5244" queryTableFieldId="5244"/>
    <tableColumn id="5245" xr3:uid="{078C0F49-794B-45B4-BBC1-E86EB4ED027D}" uniqueName="5245" name="Column5245" queryTableFieldId="5245"/>
    <tableColumn id="5246" xr3:uid="{98CE1C62-93B0-4713-99A0-8DCFAAA44572}" uniqueName="5246" name="Column5246" queryTableFieldId="5246"/>
    <tableColumn id="5247" xr3:uid="{4522533C-CA65-4C81-8EA2-D1D1B63ABC07}" uniqueName="5247" name="Column5247" queryTableFieldId="5247"/>
    <tableColumn id="5248" xr3:uid="{111F10F9-0CFC-43CE-8603-23151BD2C76F}" uniqueName="5248" name="Column5248" queryTableFieldId="5248"/>
    <tableColumn id="5249" xr3:uid="{A653A1FC-FB7F-420A-8FE3-DD41095AE77A}" uniqueName="5249" name="Column5249" queryTableFieldId="5249"/>
    <tableColumn id="5250" xr3:uid="{4FEF795F-53BE-49CD-9070-C06712C7DC2E}" uniqueName="5250" name="Column5250" queryTableFieldId="5250"/>
    <tableColumn id="5251" xr3:uid="{95628C39-13D4-4F43-97CC-0501E9BEA83A}" uniqueName="5251" name="Column5251" queryTableFieldId="5251"/>
    <tableColumn id="5252" xr3:uid="{7309A21E-FAA8-42B3-B666-A94A3283DD9E}" uniqueName="5252" name="Column5252" queryTableFieldId="5252"/>
    <tableColumn id="5253" xr3:uid="{C032CDAC-E919-42B1-AEAF-9E49F58C119F}" uniqueName="5253" name="Column5253" queryTableFieldId="5253"/>
    <tableColumn id="5254" xr3:uid="{CC3C825B-663E-4EF5-A165-1502280C9581}" uniqueName="5254" name="Column5254" queryTableFieldId="5254"/>
    <tableColumn id="5255" xr3:uid="{8D6A1F7D-B370-4B00-B4A7-5C0456535C82}" uniqueName="5255" name="Column5255" queryTableFieldId="5255"/>
    <tableColumn id="5256" xr3:uid="{67C25A55-2EA0-486A-B173-D7415E173EA8}" uniqueName="5256" name="Column5256" queryTableFieldId="5256"/>
    <tableColumn id="5257" xr3:uid="{B7E36D1E-5720-473B-A43B-B136B8EF1DFB}" uniqueName="5257" name="Column5257" queryTableFieldId="5257"/>
    <tableColumn id="5258" xr3:uid="{61F7BEC9-286C-4693-9AF4-1E0ACEFA533E}" uniqueName="5258" name="Column5258" queryTableFieldId="5258"/>
    <tableColumn id="5259" xr3:uid="{81D4C41D-13F6-45B0-B5BB-8AC2ACC8B193}" uniqueName="5259" name="Column5259" queryTableFieldId="5259"/>
    <tableColumn id="5260" xr3:uid="{888B0A00-0A8D-45F8-B7D4-EF0597FAA4FE}" uniqueName="5260" name="Column5260" queryTableFieldId="5260"/>
    <tableColumn id="5261" xr3:uid="{278F5495-8D8A-4EE1-87F4-1C197B74DA02}" uniqueName="5261" name="Column5261" queryTableFieldId="5261"/>
    <tableColumn id="5262" xr3:uid="{9EC30D79-B132-44CF-B717-AC7D7E5DC7CA}" uniqueName="5262" name="Column5262" queryTableFieldId="5262"/>
    <tableColumn id="5263" xr3:uid="{8DC8CF0D-0FCD-4F4F-AFB2-78090E568DA0}" uniqueName="5263" name="Column5263" queryTableFieldId="5263"/>
    <tableColumn id="5264" xr3:uid="{8CB1F083-0F26-428B-8958-CE904728BFA8}" uniqueName="5264" name="Column5264" queryTableFieldId="5264"/>
    <tableColumn id="5265" xr3:uid="{904E2040-E72F-4715-85A8-5EAE4A4611B9}" uniqueName="5265" name="Column5265" queryTableFieldId="5265"/>
    <tableColumn id="5266" xr3:uid="{8BD9F888-F135-405F-B352-144E1FA7579D}" uniqueName="5266" name="Column5266" queryTableFieldId="5266"/>
    <tableColumn id="5267" xr3:uid="{87DAB211-A935-49CB-9104-EC0864308F94}" uniqueName="5267" name="Column5267" queryTableFieldId="5267"/>
    <tableColumn id="5268" xr3:uid="{003A951B-FD61-48FA-8845-709207332545}" uniqueName="5268" name="Column5268" queryTableFieldId="5268"/>
    <tableColumn id="5269" xr3:uid="{A8BDFDF1-A1B9-447E-BD19-08337B60105D}" uniqueName="5269" name="Column5269" queryTableFieldId="5269"/>
    <tableColumn id="5270" xr3:uid="{EB7ACAAA-3575-4E82-A4E6-030ACD578A3F}" uniqueName="5270" name="Column5270" queryTableFieldId="5270"/>
    <tableColumn id="5271" xr3:uid="{C86D8AB9-402D-402A-9B1A-C6B6CEB45131}" uniqueName="5271" name="Column5271" queryTableFieldId="5271"/>
    <tableColumn id="5272" xr3:uid="{0076A77F-2F12-4F16-8C02-F1CC78D31C01}" uniqueName="5272" name="Column5272" queryTableFieldId="5272"/>
    <tableColumn id="5273" xr3:uid="{A32B80AE-7F2A-4BAC-9F57-05F0A7C050A9}" uniqueName="5273" name="Column5273" queryTableFieldId="5273"/>
    <tableColumn id="5274" xr3:uid="{40765599-AFBB-432C-89D1-68EEB86A857B}" uniqueName="5274" name="Column5274" queryTableFieldId="5274"/>
    <tableColumn id="5275" xr3:uid="{5C1A96DB-D68C-495A-8094-0689EEC517CF}" uniqueName="5275" name="Column5275" queryTableFieldId="5275"/>
    <tableColumn id="5276" xr3:uid="{BB505721-CD5D-4241-80A6-064ACF60568F}" uniqueName="5276" name="Column5276" queryTableFieldId="5276"/>
    <tableColumn id="5277" xr3:uid="{6E892B9F-DA91-4E1E-87BC-E679DD99B2D2}" uniqueName="5277" name="Column5277" queryTableFieldId="5277"/>
    <tableColumn id="5278" xr3:uid="{4C9BA265-EC78-4BC8-ADFF-F20AE9F69F63}" uniqueName="5278" name="Column5278" queryTableFieldId="5278"/>
    <tableColumn id="5279" xr3:uid="{7BCBA7CA-DA87-4039-B995-0700C8CA85F3}" uniqueName="5279" name="Column5279" queryTableFieldId="5279"/>
    <tableColumn id="5280" xr3:uid="{6939DD75-3789-4F7D-8FA6-035297D05437}" uniqueName="5280" name="Column5280" queryTableFieldId="5280"/>
    <tableColumn id="5281" xr3:uid="{DB377B54-EDC0-4BDC-8662-7537FAA3602F}" uniqueName="5281" name="Column5281" queryTableFieldId="5281"/>
    <tableColumn id="5282" xr3:uid="{83734D2F-8635-4685-95E3-AB3739536DD5}" uniqueName="5282" name="Column5282" queryTableFieldId="5282"/>
    <tableColumn id="5283" xr3:uid="{81271A32-1B07-4CD6-AC10-5D31AF133076}" uniqueName="5283" name="Column5283" queryTableFieldId="5283"/>
    <tableColumn id="5284" xr3:uid="{DE8397A8-7B77-4E10-A259-C944A325AACF}" uniqueName="5284" name="Column5284" queryTableFieldId="5284"/>
    <tableColumn id="5285" xr3:uid="{12645252-D2BA-401B-AE3E-CD39566C02CA}" uniqueName="5285" name="Column5285" queryTableFieldId="5285"/>
    <tableColumn id="5286" xr3:uid="{091F7CEA-A9A1-4AD7-8197-EDE977FBA022}" uniqueName="5286" name="Column5286" queryTableFieldId="5286"/>
    <tableColumn id="5287" xr3:uid="{E1893E3D-BC7E-4A81-BE2D-0DF89E0F63D9}" uniqueName="5287" name="Column5287" queryTableFieldId="5287"/>
    <tableColumn id="5288" xr3:uid="{0E438243-47B2-4FB4-9BE7-2A62E1132BDC}" uniqueName="5288" name="Column5288" queryTableFieldId="5288"/>
    <tableColumn id="5289" xr3:uid="{EBAD0003-EC5E-4634-BDD2-3F572839BCA3}" uniqueName="5289" name="Column5289" queryTableFieldId="5289"/>
    <tableColumn id="5290" xr3:uid="{039147F7-15AF-410F-9FF8-02318B9941C2}" uniqueName="5290" name="Column5290" queryTableFieldId="5290"/>
    <tableColumn id="5291" xr3:uid="{0734F978-194D-4D66-B5F9-E4EFAD90E326}" uniqueName="5291" name="Column5291" queryTableFieldId="5291"/>
    <tableColumn id="5292" xr3:uid="{1A86F31D-967C-4B58-A600-06A231E010E5}" uniqueName="5292" name="Column5292" queryTableFieldId="5292"/>
    <tableColumn id="5293" xr3:uid="{E0D9C882-D8D2-4400-9337-6982778D29C8}" uniqueName="5293" name="Column5293" queryTableFieldId="5293"/>
    <tableColumn id="5294" xr3:uid="{664F3BB9-BC4D-432C-A4FB-A2B3CBAA219B}" uniqueName="5294" name="Column5294" queryTableFieldId="5294"/>
    <tableColumn id="5295" xr3:uid="{6E6F568D-51E3-4465-81A0-1FB20B49997F}" uniqueName="5295" name="Column5295" queryTableFieldId="5295"/>
    <tableColumn id="5296" xr3:uid="{84F44D02-F4E3-4020-8E86-F0F62666E588}" uniqueName="5296" name="Column5296" queryTableFieldId="5296"/>
    <tableColumn id="5297" xr3:uid="{B67BA765-A4E9-4602-9A4D-6AADDF43E7D3}" uniqueName="5297" name="Column5297" queryTableFieldId="5297"/>
    <tableColumn id="5298" xr3:uid="{6AF8E27A-0DD1-469A-89C3-6E8597060436}" uniqueName="5298" name="Column5298" queryTableFieldId="5298"/>
    <tableColumn id="5299" xr3:uid="{32F55264-3863-444E-BF91-6CFC679B6DB4}" uniqueName="5299" name="Column5299" queryTableFieldId="5299"/>
    <tableColumn id="5300" xr3:uid="{BA74EC28-65A3-49C8-BFEF-D6D55F330D46}" uniqueName="5300" name="Column5300" queryTableFieldId="5300"/>
    <tableColumn id="5301" xr3:uid="{3DE14B8D-3EDE-4911-858B-FD4AD1E43184}" uniqueName="5301" name="Column5301" queryTableFieldId="5301"/>
    <tableColumn id="5302" xr3:uid="{F9B01017-1464-4C58-887B-E40CB5556184}" uniqueName="5302" name="Column5302" queryTableFieldId="5302"/>
    <tableColumn id="5303" xr3:uid="{C1BDCE8B-B62C-4DBA-BA06-10D5871235F4}" uniqueName="5303" name="Column5303" queryTableFieldId="5303"/>
    <tableColumn id="5304" xr3:uid="{44DE05E5-234D-431C-AA3E-190A4919DC5E}" uniqueName="5304" name="Column5304" queryTableFieldId="5304"/>
    <tableColumn id="5305" xr3:uid="{DF4D8A4D-E6C6-4959-A643-4A77A729685A}" uniqueName="5305" name="Column5305" queryTableFieldId="5305"/>
    <tableColumn id="5306" xr3:uid="{CE795612-9460-4AD5-993E-63C49FDD6FAF}" uniqueName="5306" name="Column5306" queryTableFieldId="5306"/>
    <tableColumn id="5307" xr3:uid="{E35384F8-ACBC-4BB3-88C2-56C4C92E647E}" uniqueName="5307" name="Column5307" queryTableFieldId="5307"/>
    <tableColumn id="5308" xr3:uid="{1226BFA7-D2C0-4DD8-AE56-2B38552EFBBA}" uniqueName="5308" name="Column5308" queryTableFieldId="5308"/>
    <tableColumn id="5309" xr3:uid="{1A569F75-2CE1-42E0-BA35-924BCB7E78BD}" uniqueName="5309" name="Column5309" queryTableFieldId="5309"/>
    <tableColumn id="5310" xr3:uid="{E87F430B-D784-4F5B-B3BE-8B7AE5B7327E}" uniqueName="5310" name="Column5310" queryTableFieldId="5310"/>
    <tableColumn id="5311" xr3:uid="{23A132B3-6ED7-4E08-AB58-BE319BE24D4B}" uniqueName="5311" name="Column5311" queryTableFieldId="5311"/>
    <tableColumn id="5312" xr3:uid="{7AAC249B-0BEF-42C9-89C8-E297C6C86D77}" uniqueName="5312" name="Column5312" queryTableFieldId="5312"/>
    <tableColumn id="5313" xr3:uid="{DF4C3CCA-A647-4201-B97E-BA6B661805B9}" uniqueName="5313" name="Column5313" queryTableFieldId="5313"/>
    <tableColumn id="5314" xr3:uid="{9412BCA2-E399-46CF-AE1C-934558307015}" uniqueName="5314" name="Column5314" queryTableFieldId="5314"/>
    <tableColumn id="5315" xr3:uid="{EA080D16-C5AA-4031-A482-753A27F2CF04}" uniqueName="5315" name="Column5315" queryTableFieldId="5315"/>
    <tableColumn id="5316" xr3:uid="{A232745D-A71F-46D5-94D9-B0F35FE1383A}" uniqueName="5316" name="Column5316" queryTableFieldId="5316"/>
    <tableColumn id="5317" xr3:uid="{BEB98A83-A0AD-4B38-83A3-3190BCB6F23D}" uniqueName="5317" name="Column5317" queryTableFieldId="5317"/>
    <tableColumn id="5318" xr3:uid="{43F7DC61-0A71-4D0B-90B0-E605AA7E1B3B}" uniqueName="5318" name="Column5318" queryTableFieldId="5318"/>
    <tableColumn id="5319" xr3:uid="{5723BF4C-0156-47E9-BB00-9F1215196AB7}" uniqueName="5319" name="Column5319" queryTableFieldId="5319"/>
    <tableColumn id="5320" xr3:uid="{81FE284D-872C-42D0-97AA-B431ED7089B6}" uniqueName="5320" name="Column5320" queryTableFieldId="5320"/>
    <tableColumn id="5321" xr3:uid="{410CD2C1-AA0C-4E5F-9525-C19C6FABF415}" uniqueName="5321" name="Column5321" queryTableFieldId="5321"/>
    <tableColumn id="5322" xr3:uid="{AB860AA8-6B53-40D6-BA8C-13AABF5FC76F}" uniqueName="5322" name="Column5322" queryTableFieldId="5322"/>
    <tableColumn id="5323" xr3:uid="{ECAAB9E6-0E24-4C25-809E-D878E0467EFF}" uniqueName="5323" name="Column5323" queryTableFieldId="5323"/>
    <tableColumn id="5324" xr3:uid="{C376081C-D0D2-46F2-B0D9-3AAEB77CE801}" uniqueName="5324" name="Column5324" queryTableFieldId="5324"/>
    <tableColumn id="5325" xr3:uid="{92940A17-A56D-40B0-BE74-AB649D87117D}" uniqueName="5325" name="Column5325" queryTableFieldId="5325"/>
    <tableColumn id="5326" xr3:uid="{B90DD710-6568-431B-BBCB-7E7C8D3E0876}" uniqueName="5326" name="Column5326" queryTableFieldId="5326"/>
    <tableColumn id="5327" xr3:uid="{704BD3FC-FF77-41AA-B8D3-B0286BE5BF3E}" uniqueName="5327" name="Column5327" queryTableFieldId="5327"/>
    <tableColumn id="5328" xr3:uid="{CA913F21-A764-430A-87A7-D0CB22A9D4C2}" uniqueName="5328" name="Column5328" queryTableFieldId="5328"/>
    <tableColumn id="5329" xr3:uid="{85D3D9F9-B4B9-4E51-AFE1-431AAD9051E1}" uniqueName="5329" name="Column5329" queryTableFieldId="5329"/>
    <tableColumn id="5330" xr3:uid="{B8267877-CB6E-495D-A845-A6D4716409EB}" uniqueName="5330" name="Column5330" queryTableFieldId="5330"/>
    <tableColumn id="5331" xr3:uid="{C431A895-1264-44D0-887A-BD33432D7292}" uniqueName="5331" name="Column5331" queryTableFieldId="5331"/>
    <tableColumn id="5332" xr3:uid="{3BD31640-0A98-4F97-8B05-62F42B8F8B0D}" uniqueName="5332" name="Column5332" queryTableFieldId="5332"/>
    <tableColumn id="5333" xr3:uid="{4C28AEA7-9808-407C-B4D7-F7706FA936D3}" uniqueName="5333" name="Column5333" queryTableFieldId="5333"/>
    <tableColumn id="5334" xr3:uid="{4DF89E0D-6B0A-4392-96BE-25065C8916E0}" uniqueName="5334" name="Column5334" queryTableFieldId="5334"/>
    <tableColumn id="5335" xr3:uid="{8EDE2BF3-F5D8-4824-BB7B-66F8AEA1038A}" uniqueName="5335" name="Column5335" queryTableFieldId="5335"/>
    <tableColumn id="5336" xr3:uid="{64AB7F6E-8685-49CC-A2B2-5DC52A00F0D6}" uniqueName="5336" name="Column5336" queryTableFieldId="5336"/>
    <tableColumn id="5337" xr3:uid="{35590EB7-E312-41B6-BB49-AF0762E739B6}" uniqueName="5337" name="Column5337" queryTableFieldId="5337"/>
    <tableColumn id="5338" xr3:uid="{61825F5C-FBCE-4118-8E7D-48A0A7166AAF}" uniqueName="5338" name="Column5338" queryTableFieldId="5338"/>
    <tableColumn id="5339" xr3:uid="{F6023411-5AAE-4D6B-A240-DAA2FB3ED7B2}" uniqueName="5339" name="Column5339" queryTableFieldId="5339"/>
    <tableColumn id="5340" xr3:uid="{00CCD6D3-D5CC-4E88-B9B7-0FFC9CDB740F}" uniqueName="5340" name="Column5340" queryTableFieldId="5340"/>
    <tableColumn id="5341" xr3:uid="{B08EA567-76E7-487E-B268-678538D3DACF}" uniqueName="5341" name="Column5341" queryTableFieldId="5341"/>
    <tableColumn id="5342" xr3:uid="{470FB6E6-24BF-4183-B432-9F6FB4AE23B9}" uniqueName="5342" name="Column5342" queryTableFieldId="5342"/>
    <tableColumn id="5343" xr3:uid="{72225FBB-DD2C-4808-8D57-9B8A5C925664}" uniqueName="5343" name="Column5343" queryTableFieldId="5343"/>
    <tableColumn id="5344" xr3:uid="{2B6A7B3B-8C5A-4125-9821-77552E9E6F3C}" uniqueName="5344" name="Column5344" queryTableFieldId="5344"/>
    <tableColumn id="5345" xr3:uid="{0CFFD525-F730-474A-9A39-89B53E669CC5}" uniqueName="5345" name="Column5345" queryTableFieldId="5345"/>
    <tableColumn id="5346" xr3:uid="{CF4E3885-7804-4424-B148-85C85D4BDB49}" uniqueName="5346" name="Column5346" queryTableFieldId="5346"/>
    <tableColumn id="5347" xr3:uid="{710F1DB6-302C-46A0-8B09-9F43542EFD58}" uniqueName="5347" name="Column5347" queryTableFieldId="5347"/>
    <tableColumn id="5348" xr3:uid="{0E8D95D3-8B00-4BCE-812B-A4370BEBDD0D}" uniqueName="5348" name="Column5348" queryTableFieldId="5348"/>
    <tableColumn id="5349" xr3:uid="{23B3120C-FB6F-450B-9701-BD08181B7C04}" uniqueName="5349" name="Column5349" queryTableFieldId="5349"/>
    <tableColumn id="5350" xr3:uid="{320D3446-4B4B-4290-90D4-8F6DBD99DB53}" uniqueName="5350" name="Column5350" queryTableFieldId="5350"/>
    <tableColumn id="5351" xr3:uid="{1E154589-E844-46B9-A270-B52A462C1CD9}" uniqueName="5351" name="Column5351" queryTableFieldId="5351"/>
    <tableColumn id="5352" xr3:uid="{D8F0E56F-DFC1-4BDE-ADD3-BF2D8F4A63BA}" uniqueName="5352" name="Column5352" queryTableFieldId="5352"/>
    <tableColumn id="5353" xr3:uid="{FD48FDA5-DA24-4EA1-9C3C-5ADECE9E0F95}" uniqueName="5353" name="Column5353" queryTableFieldId="5353"/>
    <tableColumn id="5354" xr3:uid="{26893AC2-9356-4B7D-8BF1-927181F886F3}" uniqueName="5354" name="Column5354" queryTableFieldId="5354"/>
    <tableColumn id="5355" xr3:uid="{787D0A64-F440-4A53-9795-9EEACE204837}" uniqueName="5355" name="Column5355" queryTableFieldId="5355"/>
    <tableColumn id="5356" xr3:uid="{33CD66C7-2587-41B1-9764-6C5C1745D02F}" uniqueName="5356" name="Column5356" queryTableFieldId="5356"/>
    <tableColumn id="5357" xr3:uid="{CCD8D2C0-3BD0-4FA4-BCFE-69D0FFDA9E92}" uniqueName="5357" name="Column5357" queryTableFieldId="5357"/>
    <tableColumn id="5358" xr3:uid="{3E1FE6B5-B090-4DA7-BACA-E6E31D036B62}" uniqueName="5358" name="Column5358" queryTableFieldId="5358"/>
    <tableColumn id="5359" xr3:uid="{F229E13E-1242-41D1-860B-2E8877098D85}" uniqueName="5359" name="Column5359" queryTableFieldId="5359"/>
    <tableColumn id="5360" xr3:uid="{FBA3D5C5-DB20-43AB-B505-20F7BFF5B01A}" uniqueName="5360" name="Column5360" queryTableFieldId="5360"/>
    <tableColumn id="5361" xr3:uid="{CFFA5130-AA9D-4FE1-8FB5-DDBA044EC26A}" uniqueName="5361" name="Column5361" queryTableFieldId="5361"/>
    <tableColumn id="5362" xr3:uid="{9AE5F925-BD93-4E4E-B96F-218AF6CC51C5}" uniqueName="5362" name="Column5362" queryTableFieldId="5362"/>
    <tableColumn id="5363" xr3:uid="{A85F3F5E-D0A4-45F2-AEEF-4407A13A2B0D}" uniqueName="5363" name="Column5363" queryTableFieldId="5363"/>
    <tableColumn id="5364" xr3:uid="{11489820-AA36-4D7F-A49C-5987F61C4A3F}" uniqueName="5364" name="Column5364" queryTableFieldId="5364"/>
    <tableColumn id="5365" xr3:uid="{09C8F363-6930-4DBD-A336-8BEC1D25E8FE}" uniqueName="5365" name="Column5365" queryTableFieldId="5365"/>
    <tableColumn id="5366" xr3:uid="{682691B4-690C-4C6E-BCC9-F5EB6D12C81F}" uniqueName="5366" name="Column5366" queryTableFieldId="5366"/>
    <tableColumn id="5367" xr3:uid="{EAF591FE-B612-4E8B-BBF5-7BFC253C064E}" uniqueName="5367" name="Column5367" queryTableFieldId="5367"/>
    <tableColumn id="5368" xr3:uid="{6726A669-BE03-42F3-807B-C9615F00777E}" uniqueName="5368" name="Column5368" queryTableFieldId="5368"/>
    <tableColumn id="5369" xr3:uid="{86AD5B7C-8D6D-4F88-A1FB-B9B0C168BE1B}" uniqueName="5369" name="Column5369" queryTableFieldId="5369"/>
    <tableColumn id="5370" xr3:uid="{800AFEC4-3DB2-4643-A0ED-7D53B98249AE}" uniqueName="5370" name="Column5370" queryTableFieldId="5370"/>
    <tableColumn id="5371" xr3:uid="{08B8BB0D-DE87-4B62-96A5-C33FAA46526B}" uniqueName="5371" name="Column5371" queryTableFieldId="5371"/>
    <tableColumn id="5372" xr3:uid="{0A76FD31-1ACF-4C13-A1CC-BEA6B1719A4A}" uniqueName="5372" name="Column5372" queryTableFieldId="5372"/>
    <tableColumn id="5373" xr3:uid="{EB1F2F89-DAE1-44AF-AE87-0FEC659B97A4}" uniqueName="5373" name="Column5373" queryTableFieldId="5373"/>
    <tableColumn id="5374" xr3:uid="{0EA6C0CC-D0BA-47A0-8C40-BAA4D7C583EB}" uniqueName="5374" name="Column5374" queryTableFieldId="5374"/>
    <tableColumn id="5375" xr3:uid="{A37A674C-0A28-424C-A0F1-7EFC28AE5B83}" uniqueName="5375" name="Column5375" queryTableFieldId="5375"/>
    <tableColumn id="5376" xr3:uid="{5D071870-93A2-4F9F-9A92-EE2816D1F806}" uniqueName="5376" name="Column5376" queryTableFieldId="5376"/>
    <tableColumn id="5377" xr3:uid="{4272E10A-B81C-4430-9F5D-649F80008ED9}" uniqueName="5377" name="Column5377" queryTableFieldId="5377"/>
    <tableColumn id="5378" xr3:uid="{08B78931-8792-4CAA-8B4C-1B1F386EF2E1}" uniqueName="5378" name="Column5378" queryTableFieldId="5378"/>
    <tableColumn id="5379" xr3:uid="{EE92B061-4487-4D96-A9B1-E091FBB733BD}" uniqueName="5379" name="Column5379" queryTableFieldId="5379"/>
    <tableColumn id="5380" xr3:uid="{2A871296-19EB-4756-B7AD-DF2A7A63218E}" uniqueName="5380" name="Column5380" queryTableFieldId="5380"/>
    <tableColumn id="5381" xr3:uid="{0E20CFF8-AFCA-4DC4-A850-9D372DE66AFD}" uniqueName="5381" name="Column5381" queryTableFieldId="5381"/>
    <tableColumn id="5382" xr3:uid="{6B533C9F-7828-4CA4-AD17-03E40ED37C9C}" uniqueName="5382" name="Column5382" queryTableFieldId="5382"/>
    <tableColumn id="5383" xr3:uid="{2F4B2EAC-90FB-4CC8-98B4-0801FC3B1C4A}" uniqueName="5383" name="Column5383" queryTableFieldId="5383"/>
    <tableColumn id="5384" xr3:uid="{0ED555F2-D35E-4087-AD3A-AEED8D05DBE2}" uniqueName="5384" name="Column5384" queryTableFieldId="5384"/>
    <tableColumn id="5385" xr3:uid="{0C2E5AB5-B050-4C51-A886-2D790036AB1C}" uniqueName="5385" name="Column5385" queryTableFieldId="5385"/>
    <tableColumn id="5386" xr3:uid="{ED6FD877-60F8-4BE5-9FDE-33643FDE447A}" uniqueName="5386" name="Column5386" queryTableFieldId="5386"/>
    <tableColumn id="5387" xr3:uid="{4757FE4F-1F8F-4DC0-9749-30AF42F67A03}" uniqueName="5387" name="Column5387" queryTableFieldId="5387"/>
    <tableColumn id="5388" xr3:uid="{C78D7261-5573-4BCE-B5EA-E37328762849}" uniqueName="5388" name="Column5388" queryTableFieldId="5388"/>
    <tableColumn id="5389" xr3:uid="{9B7D396C-3F82-48D1-BDA5-3354DD25AAB2}" uniqueName="5389" name="Column5389" queryTableFieldId="5389"/>
    <tableColumn id="5390" xr3:uid="{A76F86D8-5738-485F-8BA0-FAF8521BC9B5}" uniqueName="5390" name="Column5390" queryTableFieldId="5390"/>
    <tableColumn id="5391" xr3:uid="{28E8149B-4634-40DC-9CDA-0B3152E7679E}" uniqueName="5391" name="Column5391" queryTableFieldId="5391"/>
    <tableColumn id="5392" xr3:uid="{6D2A2462-AE65-4F81-93D1-6F9C0ABB3556}" uniqueName="5392" name="Column5392" queryTableFieldId="5392"/>
    <tableColumn id="5393" xr3:uid="{7486451C-A3C4-4ECB-804B-9E37A48B9ACA}" uniqueName="5393" name="Column5393" queryTableFieldId="5393"/>
    <tableColumn id="5394" xr3:uid="{C4EE0A27-2C43-4917-93F4-7F27553144F9}" uniqueName="5394" name="Column5394" queryTableFieldId="5394"/>
    <tableColumn id="5395" xr3:uid="{3D2B74FB-09FB-4B98-90E5-1C75842356EC}" uniqueName="5395" name="Column5395" queryTableFieldId="5395"/>
    <tableColumn id="5396" xr3:uid="{43664767-F80A-4C41-BF01-7192EEB8607E}" uniqueName="5396" name="Column5396" queryTableFieldId="5396"/>
    <tableColumn id="5397" xr3:uid="{8BB14F4B-FFEA-4BD0-94EC-F106724AD39C}" uniqueName="5397" name="Column5397" queryTableFieldId="5397"/>
    <tableColumn id="5398" xr3:uid="{E65B5453-E6F8-4E93-8299-329F7E47ACDA}" uniqueName="5398" name="Column5398" queryTableFieldId="5398"/>
    <tableColumn id="5399" xr3:uid="{0FE54454-F747-421A-B4B7-24EC7CC29FFF}" uniqueName="5399" name="Column5399" queryTableFieldId="5399"/>
    <tableColumn id="5400" xr3:uid="{68A56031-2C93-4649-A491-2C6AA9C83160}" uniqueName="5400" name="Column5400" queryTableFieldId="5400"/>
    <tableColumn id="5401" xr3:uid="{635C3B23-2C4D-4ECB-B1D9-5C9D9CDA05D7}" uniqueName="5401" name="Column5401" queryTableFieldId="5401"/>
    <tableColumn id="5402" xr3:uid="{10F4F43F-CC12-409C-8BDD-1369F87A7CEB}" uniqueName="5402" name="Column5402" queryTableFieldId="5402"/>
    <tableColumn id="5403" xr3:uid="{39E2F8A6-0DD9-432C-AE23-C6940CFAF252}" uniqueName="5403" name="Column5403" queryTableFieldId="5403"/>
    <tableColumn id="5404" xr3:uid="{8B108D54-2D2E-4B90-A67A-F49F1F84EA89}" uniqueName="5404" name="Column5404" queryTableFieldId="5404"/>
    <tableColumn id="5405" xr3:uid="{05CAF30E-EA3D-4ADF-A8B8-C78D864777A0}" uniqueName="5405" name="Column5405" queryTableFieldId="5405"/>
    <tableColumn id="5406" xr3:uid="{CEE1645F-546B-4E0F-BED5-04C4306B8A9B}" uniqueName="5406" name="Column5406" queryTableFieldId="5406"/>
    <tableColumn id="5407" xr3:uid="{5C3389DC-1EE1-4CB0-B164-A4BAA46D947C}" uniqueName="5407" name="Column5407" queryTableFieldId="5407"/>
    <tableColumn id="5408" xr3:uid="{2A767069-CC92-423D-B6BF-4D581D6EDCA0}" uniqueName="5408" name="Column5408" queryTableFieldId="5408"/>
    <tableColumn id="5409" xr3:uid="{A4CFB93B-A901-4271-BEB1-5438AC4E93CA}" uniqueName="5409" name="Column5409" queryTableFieldId="5409"/>
    <tableColumn id="5410" xr3:uid="{66DC8568-55EC-4A9A-95A2-E35910B5F989}" uniqueName="5410" name="Column5410" queryTableFieldId="5410"/>
    <tableColumn id="5411" xr3:uid="{E03F5A8D-1184-497D-A4FC-C8F9B46ACFA0}" uniqueName="5411" name="Column5411" queryTableFieldId="5411"/>
    <tableColumn id="5412" xr3:uid="{81871BBC-1CCD-4AF1-98ED-D1F10085EF8D}" uniqueName="5412" name="Column5412" queryTableFieldId="5412"/>
    <tableColumn id="5413" xr3:uid="{6E0BB68A-5689-49C9-B1D1-64BDFA80842F}" uniqueName="5413" name="Column5413" queryTableFieldId="5413"/>
    <tableColumn id="5414" xr3:uid="{9F17F2DB-010C-4811-A616-75830D2589A5}" uniqueName="5414" name="Column5414" queryTableFieldId="5414"/>
    <tableColumn id="5415" xr3:uid="{20BF736E-BA01-426E-B2E4-B25182CC192D}" uniqueName="5415" name="Column5415" queryTableFieldId="5415"/>
    <tableColumn id="5416" xr3:uid="{84390F9B-309D-4AB5-8669-6417F8386393}" uniqueName="5416" name="Column5416" queryTableFieldId="5416"/>
    <tableColumn id="5417" xr3:uid="{00540CB0-B722-4622-9799-A9A6C1C0F28C}" uniqueName="5417" name="Column5417" queryTableFieldId="5417"/>
    <tableColumn id="5418" xr3:uid="{0DA335BD-B65A-412F-9571-5B89083F2816}" uniqueName="5418" name="Column5418" queryTableFieldId="5418"/>
    <tableColumn id="5419" xr3:uid="{7997F4DB-09FB-4D1D-9688-FE4A1E3FAF9A}" uniqueName="5419" name="Column5419" queryTableFieldId="5419"/>
    <tableColumn id="5420" xr3:uid="{FDA070E1-C092-4E35-ABDB-0D01D26B6A6D}" uniqueName="5420" name="Column5420" queryTableFieldId="5420"/>
    <tableColumn id="5421" xr3:uid="{DA2C9065-C26D-4A2C-BD74-EBD1F174EFA5}" uniqueName="5421" name="Column5421" queryTableFieldId="5421"/>
    <tableColumn id="5422" xr3:uid="{91F27F74-C84A-4809-BB43-4432E7E1D805}" uniqueName="5422" name="Column5422" queryTableFieldId="5422"/>
    <tableColumn id="5423" xr3:uid="{65567B7A-43B3-4C19-9860-878E7D0B3408}" uniqueName="5423" name="Column5423" queryTableFieldId="5423"/>
    <tableColumn id="5424" xr3:uid="{A481BF4B-CCEB-4750-8BC8-3F1CB8BA33B4}" uniqueName="5424" name="Column5424" queryTableFieldId="5424"/>
    <tableColumn id="5425" xr3:uid="{584B0AE8-12C5-48D5-9348-71D5716DEA54}" uniqueName="5425" name="Column5425" queryTableFieldId="5425"/>
    <tableColumn id="5426" xr3:uid="{07438C19-DDA8-42CE-B53B-9A708D010C4A}" uniqueName="5426" name="Column5426" queryTableFieldId="5426"/>
    <tableColumn id="5427" xr3:uid="{CB5C9785-2E58-4036-B536-1A67EBFB5D57}" uniqueName="5427" name="Column5427" queryTableFieldId="5427"/>
    <tableColumn id="5428" xr3:uid="{A4521C75-0507-4760-98AD-8B72EB2CDFEB}" uniqueName="5428" name="Column5428" queryTableFieldId="5428"/>
    <tableColumn id="5429" xr3:uid="{867918F4-14D1-40E7-9B6B-494EEAA8C9AC}" uniqueName="5429" name="Column5429" queryTableFieldId="5429"/>
    <tableColumn id="5430" xr3:uid="{9F979EB0-7511-458E-803D-61C771122FCC}" uniqueName="5430" name="Column5430" queryTableFieldId="5430"/>
    <tableColumn id="5431" xr3:uid="{96E05227-EE8E-460C-96F9-EEDF6675A907}" uniqueName="5431" name="Column5431" queryTableFieldId="5431"/>
    <tableColumn id="5432" xr3:uid="{061FECF8-122F-4F79-8BAF-811C098CF112}" uniqueName="5432" name="Column5432" queryTableFieldId="5432"/>
    <tableColumn id="5433" xr3:uid="{DEF27E5B-85BC-48EE-B3E4-C8AF23F12904}" uniqueName="5433" name="Column5433" queryTableFieldId="5433"/>
    <tableColumn id="5434" xr3:uid="{E901B38A-D02D-4A7E-873D-A4B18B35DE61}" uniqueName="5434" name="Column5434" queryTableFieldId="5434"/>
    <tableColumn id="5435" xr3:uid="{A75504CF-F562-483C-A607-47F96AA67E55}" uniqueName="5435" name="Column5435" queryTableFieldId="5435"/>
    <tableColumn id="5436" xr3:uid="{0EB7BA0E-9805-4E31-B593-8BD391C95D14}" uniqueName="5436" name="Column5436" queryTableFieldId="5436"/>
    <tableColumn id="5437" xr3:uid="{B1BEC796-BEE0-44E3-9D71-95C20043E7AC}" uniqueName="5437" name="Column5437" queryTableFieldId="5437"/>
    <tableColumn id="5438" xr3:uid="{D5E8C32C-1D9B-42D7-86BB-EDE0B7712C61}" uniqueName="5438" name="Column5438" queryTableFieldId="5438"/>
    <tableColumn id="5439" xr3:uid="{D604B39F-28B4-4C73-9E3E-BB6596181791}" uniqueName="5439" name="Column5439" queryTableFieldId="5439"/>
    <tableColumn id="5440" xr3:uid="{CA101C83-1C05-4A59-A7E5-E3EDFA87BB8C}" uniqueName="5440" name="Column5440" queryTableFieldId="5440"/>
    <tableColumn id="5441" xr3:uid="{6E37166F-51ED-47E1-B56F-18A1A65F8A05}" uniqueName="5441" name="Column5441" queryTableFieldId="5441"/>
    <tableColumn id="5442" xr3:uid="{EE97C23F-B792-4647-BC65-9D7E99C5263A}" uniqueName="5442" name="Column5442" queryTableFieldId="5442"/>
    <tableColumn id="5443" xr3:uid="{0B407B84-0F58-4A4F-89D3-2509F4F279FD}" uniqueName="5443" name="Column5443" queryTableFieldId="5443"/>
    <tableColumn id="5444" xr3:uid="{1135C495-D848-4CCC-8EF2-CD5041621126}" uniqueName="5444" name="Column5444" queryTableFieldId="5444"/>
    <tableColumn id="5445" xr3:uid="{E5498951-8E33-4A6E-9E75-D53E9249B2B6}" uniqueName="5445" name="Column5445" queryTableFieldId="5445"/>
    <tableColumn id="5446" xr3:uid="{0D3BCC1F-20DB-4391-8918-83F23D0FDD47}" uniqueName="5446" name="Column5446" queryTableFieldId="5446"/>
    <tableColumn id="5447" xr3:uid="{224E77ED-2931-4C21-A448-518F9E7ABCC3}" uniqueName="5447" name="Column5447" queryTableFieldId="5447"/>
    <tableColumn id="5448" xr3:uid="{C64AD9B3-C6C3-4020-AA03-C11C57A92ADC}" uniqueName="5448" name="Column5448" queryTableFieldId="5448"/>
    <tableColumn id="5449" xr3:uid="{DDC1061F-20A2-4DB0-A05F-DF014A38A905}" uniqueName="5449" name="Column5449" queryTableFieldId="5449"/>
    <tableColumn id="5450" xr3:uid="{DE5A1F61-5663-4CF8-9D8F-D6915ACA09B5}" uniqueName="5450" name="Column5450" queryTableFieldId="5450"/>
    <tableColumn id="5451" xr3:uid="{842944EC-3E92-4E2A-B976-6AB8646403E3}" uniqueName="5451" name="Column5451" queryTableFieldId="5451"/>
    <tableColumn id="5452" xr3:uid="{1A676671-19E3-447D-8C1F-DD78005134C6}" uniqueName="5452" name="Column5452" queryTableFieldId="5452"/>
    <tableColumn id="5453" xr3:uid="{F79D8408-9303-4F52-8A3E-7CAA070D5B5E}" uniqueName="5453" name="Column5453" queryTableFieldId="5453"/>
    <tableColumn id="5454" xr3:uid="{DF9D1AB5-08BB-45EF-B9FA-C26EE5CC19AD}" uniqueName="5454" name="Column5454" queryTableFieldId="5454"/>
    <tableColumn id="5455" xr3:uid="{D1775414-1201-474B-8BF5-099448EFE87E}" uniqueName="5455" name="Column5455" queryTableFieldId="5455"/>
    <tableColumn id="5456" xr3:uid="{C0285D0C-869D-4670-A74A-57BC7358B71E}" uniqueName="5456" name="Column5456" queryTableFieldId="5456"/>
    <tableColumn id="5457" xr3:uid="{3B9B3D9A-E07D-4026-A6F1-8EC66E81CDAD}" uniqueName="5457" name="Column5457" queryTableFieldId="5457"/>
    <tableColumn id="5458" xr3:uid="{2E014389-FCB2-418C-8FC6-010A1A81AE88}" uniqueName="5458" name="Column5458" queryTableFieldId="5458"/>
    <tableColumn id="5459" xr3:uid="{C23907AC-448D-4A53-9FD5-3CD65402FF0F}" uniqueName="5459" name="Column5459" queryTableFieldId="5459"/>
    <tableColumn id="5460" xr3:uid="{42371679-EFBE-45BC-9586-613E91BE00C0}" uniqueName="5460" name="Column5460" queryTableFieldId="5460"/>
    <tableColumn id="5461" xr3:uid="{1A2E4B92-BEE7-42D9-929A-7320B0AA7E0C}" uniqueName="5461" name="Column5461" queryTableFieldId="5461"/>
    <tableColumn id="5462" xr3:uid="{3146FFFB-49D3-439D-80FD-8E6F0003403D}" uniqueName="5462" name="Column5462" queryTableFieldId="5462"/>
    <tableColumn id="5463" xr3:uid="{F344D9C9-83DB-42F1-93F4-49B592117C4E}" uniqueName="5463" name="Column5463" queryTableFieldId="5463"/>
    <tableColumn id="5464" xr3:uid="{C3D70EB2-29B2-443A-BE04-07847DC41CD4}" uniqueName="5464" name="Column5464" queryTableFieldId="5464"/>
    <tableColumn id="5465" xr3:uid="{1E787948-0534-4939-A8E3-E6F646726C79}" uniqueName="5465" name="Column5465" queryTableFieldId="5465"/>
    <tableColumn id="5466" xr3:uid="{4D0C6E21-536B-4EAC-B006-B57BFF19985C}" uniqueName="5466" name="Column5466" queryTableFieldId="5466"/>
    <tableColumn id="5467" xr3:uid="{17964EF0-CB5A-4F05-BABA-03295A5D223E}" uniqueName="5467" name="Column5467" queryTableFieldId="5467"/>
    <tableColumn id="5468" xr3:uid="{366CF1A6-0289-443B-A31C-E1BFA6C17FA8}" uniqueName="5468" name="Column5468" queryTableFieldId="5468"/>
    <tableColumn id="5469" xr3:uid="{9577EED0-9B2A-4D43-9D24-C196C7AFC595}" uniqueName="5469" name="Column5469" queryTableFieldId="5469"/>
    <tableColumn id="5470" xr3:uid="{36409B8C-3269-425D-BE19-D8E5FA622912}" uniqueName="5470" name="Column5470" queryTableFieldId="5470"/>
    <tableColumn id="5471" xr3:uid="{A696DC63-A4D1-488F-91EE-7953C20924D3}" uniqueName="5471" name="Column5471" queryTableFieldId="5471"/>
    <tableColumn id="5472" xr3:uid="{A6D80C59-5AC4-4953-888D-007E266F1148}" uniqueName="5472" name="Column5472" queryTableFieldId="5472"/>
    <tableColumn id="5473" xr3:uid="{B4C2790A-EFAB-48DC-9EC9-595EDBA3778A}" uniqueName="5473" name="Column5473" queryTableFieldId="5473"/>
    <tableColumn id="5474" xr3:uid="{208F8F6B-8860-494D-8754-7E00040103A1}" uniqueName="5474" name="Column5474" queryTableFieldId="5474"/>
    <tableColumn id="5475" xr3:uid="{B119EB68-A64D-4E40-B1B7-54ABDBD44FE6}" uniqueName="5475" name="Column5475" queryTableFieldId="5475"/>
    <tableColumn id="5476" xr3:uid="{6C279BDE-318F-4E2E-AD49-ACF104950670}" uniqueName="5476" name="Column5476" queryTableFieldId="5476"/>
    <tableColumn id="5477" xr3:uid="{879F0E1D-C6B9-4E3F-B92A-39ADB1FC4C1F}" uniqueName="5477" name="Column5477" queryTableFieldId="5477"/>
    <tableColumn id="5478" xr3:uid="{5FD33061-9A5E-4ABE-B9CA-DC98B00EF07C}" uniqueName="5478" name="Column5478" queryTableFieldId="5478"/>
    <tableColumn id="5479" xr3:uid="{5E15B8DF-FD9E-48AA-916B-DA2854E5706D}" uniqueName="5479" name="Column5479" queryTableFieldId="5479"/>
    <tableColumn id="5480" xr3:uid="{779DC6E1-62F3-4197-84C5-DF52C76EAA7B}" uniqueName="5480" name="Column5480" queryTableFieldId="5480"/>
    <tableColumn id="5481" xr3:uid="{D05637B7-A614-4EAD-8094-F31293B9FF42}" uniqueName="5481" name="Column5481" queryTableFieldId="5481"/>
    <tableColumn id="5482" xr3:uid="{F2054607-F021-405F-B5BE-4232F5D8E12D}" uniqueName="5482" name="Column5482" queryTableFieldId="5482"/>
    <tableColumn id="5483" xr3:uid="{2B83F7A8-C2D3-4337-82FA-C0D9D6ED39EC}" uniqueName="5483" name="Column5483" queryTableFieldId="5483"/>
    <tableColumn id="5484" xr3:uid="{A898E0D8-1FB9-4A45-8583-C243FB7F8F14}" uniqueName="5484" name="Column5484" queryTableFieldId="5484"/>
    <tableColumn id="5485" xr3:uid="{FC2D394D-4D08-4821-AB9C-66897CA6B329}" uniqueName="5485" name="Column5485" queryTableFieldId="5485"/>
    <tableColumn id="5486" xr3:uid="{0A26156A-B5BE-401C-BB55-AE346E4C0DD2}" uniqueName="5486" name="Column5486" queryTableFieldId="5486"/>
    <tableColumn id="5487" xr3:uid="{99A6931E-41BB-43ED-8742-E5981AAB0D3E}" uniqueName="5487" name="Column5487" queryTableFieldId="5487"/>
    <tableColumn id="5488" xr3:uid="{5FA12EC2-03C3-4707-A57D-43EEDC868CF5}" uniqueName="5488" name="Column5488" queryTableFieldId="5488"/>
    <tableColumn id="5489" xr3:uid="{F08E8447-73E6-4832-8407-D838681B22C9}" uniqueName="5489" name="Column5489" queryTableFieldId="5489"/>
    <tableColumn id="5490" xr3:uid="{45A79B7E-2C6B-49A6-AB6D-0F4137AFAC71}" uniqueName="5490" name="Column5490" queryTableFieldId="5490"/>
    <tableColumn id="5491" xr3:uid="{5A994217-71C0-4EAD-8DC5-671C54307ADF}" uniqueName="5491" name="Column5491" queryTableFieldId="5491"/>
    <tableColumn id="5492" xr3:uid="{EE71D695-3990-4336-A236-8E2B5A0F29D8}" uniqueName="5492" name="Column5492" queryTableFieldId="5492"/>
    <tableColumn id="5493" xr3:uid="{5F8D144C-9F9B-43FD-88CA-6FD5BA562A37}" uniqueName="5493" name="Column5493" queryTableFieldId="5493"/>
    <tableColumn id="5494" xr3:uid="{21CEB9DB-D953-4617-A36F-0087180DD735}" uniqueName="5494" name="Column5494" queryTableFieldId="5494"/>
    <tableColumn id="5495" xr3:uid="{9000B424-BCB2-4E50-B4E2-8B27C218B5B9}" uniqueName="5495" name="Column5495" queryTableFieldId="5495"/>
    <tableColumn id="5496" xr3:uid="{EFC397BF-679F-42EA-8289-7305EE5B6F35}" uniqueName="5496" name="Column5496" queryTableFieldId="5496"/>
    <tableColumn id="5497" xr3:uid="{3A607D47-D6C3-4BC4-953E-CE8AE4CC645C}" uniqueName="5497" name="Column5497" queryTableFieldId="5497"/>
    <tableColumn id="5498" xr3:uid="{A40DFE12-B3AD-4801-8C16-CC8CA363B86C}" uniqueName="5498" name="Column5498" queryTableFieldId="5498"/>
    <tableColumn id="5499" xr3:uid="{3152B353-8687-45E1-B726-9660918A4DE4}" uniqueName="5499" name="Column5499" queryTableFieldId="5499"/>
    <tableColumn id="5500" xr3:uid="{ED06FCA5-2968-485E-9CE1-BD66E790E586}" uniqueName="5500" name="Column5500" queryTableFieldId="5500"/>
    <tableColumn id="5501" xr3:uid="{7B04A7F6-B49E-40C1-BC93-2FE0F296E028}" uniqueName="5501" name="Column5501" queryTableFieldId="5501"/>
    <tableColumn id="5502" xr3:uid="{72A2D55E-CF61-48C0-9BB2-27A6F2EEF902}" uniqueName="5502" name="Column5502" queryTableFieldId="5502"/>
    <tableColumn id="5503" xr3:uid="{78A5938D-66F3-4A3E-BB22-CCB4E894BCF7}" uniqueName="5503" name="Column5503" queryTableFieldId="5503"/>
    <tableColumn id="5504" xr3:uid="{2DDCADDD-7E9A-4480-BC3D-F64BBF192093}" uniqueName="5504" name="Column5504" queryTableFieldId="5504"/>
    <tableColumn id="5505" xr3:uid="{CC9ECF41-9B90-407A-BF6F-CDE42730C21A}" uniqueName="5505" name="Column5505" queryTableFieldId="5505"/>
    <tableColumn id="5506" xr3:uid="{293E48AC-6DCF-4CB0-B92C-A96E52F1D185}" uniqueName="5506" name="Column5506" queryTableFieldId="5506"/>
    <tableColumn id="5507" xr3:uid="{726117A3-E473-43CA-B17A-AECF50070108}" uniqueName="5507" name="Column5507" queryTableFieldId="5507"/>
    <tableColumn id="5508" xr3:uid="{021393E9-E3E8-4193-BAD4-F685BE674FAB}" uniqueName="5508" name="Column5508" queryTableFieldId="5508"/>
    <tableColumn id="5509" xr3:uid="{54F5AB8A-F879-4A20-8877-3785091FE6DB}" uniqueName="5509" name="Column5509" queryTableFieldId="5509"/>
    <tableColumn id="5510" xr3:uid="{BE5EAC45-A274-41CF-9751-6655E9832C80}" uniqueName="5510" name="Column5510" queryTableFieldId="5510"/>
    <tableColumn id="5511" xr3:uid="{F3D215A2-0169-47F7-9893-9B0FC9069530}" uniqueName="5511" name="Column5511" queryTableFieldId="5511"/>
    <tableColumn id="5512" xr3:uid="{606AA906-1FD1-4D51-9471-482E997EE8B5}" uniqueName="5512" name="Column5512" queryTableFieldId="5512"/>
    <tableColumn id="5513" xr3:uid="{62613AE7-EEA7-4B83-875A-D00E267BDF1C}" uniqueName="5513" name="Column5513" queryTableFieldId="5513"/>
    <tableColumn id="5514" xr3:uid="{C32FF345-6344-4C41-A69F-BFE982C7B414}" uniqueName="5514" name="Column5514" queryTableFieldId="5514"/>
    <tableColumn id="5515" xr3:uid="{7D429D7A-54DD-40E2-9035-0A189BAF9338}" uniqueName="5515" name="Column5515" queryTableFieldId="5515"/>
    <tableColumn id="5516" xr3:uid="{ACFF4A4D-E743-4B0D-A1EA-37009FE43EA9}" uniqueName="5516" name="Column5516" queryTableFieldId="5516"/>
    <tableColumn id="5517" xr3:uid="{FB4F90B2-CFD5-4E63-93D5-89150589E6BB}" uniqueName="5517" name="Column5517" queryTableFieldId="5517"/>
    <tableColumn id="5518" xr3:uid="{6FADE4CC-50A3-4920-8826-14B52A5E515F}" uniqueName="5518" name="Column5518" queryTableFieldId="5518"/>
    <tableColumn id="5519" xr3:uid="{45C8E298-4986-466B-B2D7-3D839D7C0360}" uniqueName="5519" name="Column5519" queryTableFieldId="5519"/>
    <tableColumn id="5520" xr3:uid="{06111D83-1440-404A-A5DC-D7B2814EE013}" uniqueName="5520" name="Column5520" queryTableFieldId="5520"/>
    <tableColumn id="5521" xr3:uid="{F224C86E-9862-40BF-9429-C2812E16F3AF}" uniqueName="5521" name="Column5521" queryTableFieldId="5521"/>
    <tableColumn id="5522" xr3:uid="{6B812EF0-92FA-4C3A-A884-41442F32CC3C}" uniqueName="5522" name="Column5522" queryTableFieldId="5522"/>
    <tableColumn id="5523" xr3:uid="{C2C16D50-55D8-49C6-945B-9AB8F6F4A654}" uniqueName="5523" name="Column5523" queryTableFieldId="5523"/>
    <tableColumn id="5524" xr3:uid="{0FC6A5A8-C0BC-4E9D-B3C1-61F725DAC138}" uniqueName="5524" name="Column5524" queryTableFieldId="5524"/>
    <tableColumn id="5525" xr3:uid="{D686ECD1-E438-40D4-8EA1-C20A30DD85C7}" uniqueName="5525" name="Column5525" queryTableFieldId="5525"/>
    <tableColumn id="5526" xr3:uid="{4640C094-9085-4D3F-AE80-D6604754A6EC}" uniqueName="5526" name="Column5526" queryTableFieldId="5526"/>
    <tableColumn id="5527" xr3:uid="{8542BF26-87D5-4FF6-B6CE-F6433D558C66}" uniqueName="5527" name="Column5527" queryTableFieldId="5527"/>
    <tableColumn id="5528" xr3:uid="{09E55527-BA6E-4465-A2F7-A33C04660DD3}" uniqueName="5528" name="Column5528" queryTableFieldId="5528"/>
    <tableColumn id="5529" xr3:uid="{BA80CC6D-77B6-4B99-88C7-4B9FF34A3B08}" uniqueName="5529" name="Column5529" queryTableFieldId="5529"/>
    <tableColumn id="5530" xr3:uid="{6D9E75E6-D00B-4201-B212-DE602A718248}" uniqueName="5530" name="Column5530" queryTableFieldId="5530"/>
    <tableColumn id="5531" xr3:uid="{28D8DC25-F5FE-4877-B315-7E8B7A3A43BB}" uniqueName="5531" name="Column5531" queryTableFieldId="5531"/>
    <tableColumn id="5532" xr3:uid="{682D924F-E624-49C4-996A-7464B85F7F02}" uniqueName="5532" name="Column5532" queryTableFieldId="5532"/>
    <tableColumn id="5533" xr3:uid="{15727E51-54F5-44B4-A0C5-7E714A97CC89}" uniqueName="5533" name="Column5533" queryTableFieldId="5533"/>
    <tableColumn id="5534" xr3:uid="{D1510E36-AD87-4E7B-8265-F89FCFF5DB0B}" uniqueName="5534" name="Column5534" queryTableFieldId="5534"/>
    <tableColumn id="5535" xr3:uid="{12DDB90C-5ED9-4E3F-833C-A64BFC7FAA52}" uniqueName="5535" name="Column5535" queryTableFieldId="5535"/>
    <tableColumn id="5536" xr3:uid="{74BC3362-4BD6-4C00-B99C-BE77E86D2C4C}" uniqueName="5536" name="Column5536" queryTableFieldId="5536"/>
    <tableColumn id="5537" xr3:uid="{98A93B45-B0DB-4F2A-9820-89DA7837ABCE}" uniqueName="5537" name="Column5537" queryTableFieldId="5537"/>
    <tableColumn id="5538" xr3:uid="{601E6597-7851-4742-820E-642DC2A3692A}" uniqueName="5538" name="Column5538" queryTableFieldId="5538"/>
    <tableColumn id="5539" xr3:uid="{5798F970-F4E1-423C-9887-82EC96BB5877}" uniqueName="5539" name="Column5539" queryTableFieldId="5539"/>
    <tableColumn id="5540" xr3:uid="{21CD085D-1C35-4689-B2F6-061F51BC24F7}" uniqueName="5540" name="Column5540" queryTableFieldId="5540"/>
    <tableColumn id="5541" xr3:uid="{88B8843A-0C74-4E14-BFCA-A59D5C21DCE9}" uniqueName="5541" name="Column5541" queryTableFieldId="5541"/>
    <tableColumn id="5542" xr3:uid="{4E8D9846-493B-4923-AE81-33929488A5F7}" uniqueName="5542" name="Column5542" queryTableFieldId="5542"/>
    <tableColumn id="5543" xr3:uid="{D4CF80AD-03AC-4E4D-96A4-E552C5B77BED}" uniqueName="5543" name="Column5543" queryTableFieldId="5543"/>
    <tableColumn id="5544" xr3:uid="{3AB782D6-02B2-45E9-BC79-C89AAEC47804}" uniqueName="5544" name="Column5544" queryTableFieldId="5544"/>
    <tableColumn id="5545" xr3:uid="{9B03E3AF-DD55-4AD8-9C8A-9EA8539C00A5}" uniqueName="5545" name="Column5545" queryTableFieldId="5545"/>
    <tableColumn id="5546" xr3:uid="{9BA5E2A6-BBA0-4F3F-B293-9E91A0A508B1}" uniqueName="5546" name="Column5546" queryTableFieldId="5546"/>
    <tableColumn id="5547" xr3:uid="{8A975E35-20F0-4909-975A-9F515604BF08}" uniqueName="5547" name="Column5547" queryTableFieldId="5547"/>
    <tableColumn id="5548" xr3:uid="{38A7827B-B7A0-438D-B3DB-2D4135B25CE3}" uniqueName="5548" name="Column5548" queryTableFieldId="5548"/>
    <tableColumn id="5549" xr3:uid="{FCB7407F-C30D-4053-8750-266BEC20F199}" uniqueName="5549" name="Column5549" queryTableFieldId="5549"/>
    <tableColumn id="5550" xr3:uid="{C9957066-782D-423C-9383-F8750B0EF694}" uniqueName="5550" name="Column5550" queryTableFieldId="5550"/>
    <tableColumn id="5551" xr3:uid="{81DF0178-22A7-4D46-9B8F-DE9A3300B55F}" uniqueName="5551" name="Column5551" queryTableFieldId="5551"/>
    <tableColumn id="5552" xr3:uid="{BF09FAC8-9B91-435E-8EE6-3738A1CD79BA}" uniqueName="5552" name="Column5552" queryTableFieldId="5552"/>
    <tableColumn id="5553" xr3:uid="{CCECA890-5DF3-4A40-B884-9C771ECE92BD}" uniqueName="5553" name="Column5553" queryTableFieldId="5553"/>
    <tableColumn id="5554" xr3:uid="{E07E6822-C8BB-42E8-BCBA-FDADBE03A9F5}" uniqueName="5554" name="Column5554" queryTableFieldId="5554"/>
    <tableColumn id="5555" xr3:uid="{24DA3F41-7CEA-414E-8FA6-832FE5954124}" uniqueName="5555" name="Column5555" queryTableFieldId="5555"/>
    <tableColumn id="5556" xr3:uid="{EE2A933F-99C5-49D7-979E-7D157A4CD96F}" uniqueName="5556" name="Column5556" queryTableFieldId="5556"/>
    <tableColumn id="5557" xr3:uid="{B28A11F6-7612-4633-A1A2-8BB89B916114}" uniqueName="5557" name="Column5557" queryTableFieldId="5557"/>
    <tableColumn id="5558" xr3:uid="{A9D56E6A-BA6D-41A0-BDDB-C290C4182873}" uniqueName="5558" name="Column5558" queryTableFieldId="5558"/>
    <tableColumn id="5559" xr3:uid="{6E0FA991-A7D1-49B2-8AA8-CC429D48DBBE}" uniqueName="5559" name="Column5559" queryTableFieldId="5559"/>
    <tableColumn id="5560" xr3:uid="{CA669E8F-BF71-43AF-A911-CEDB48AF157C}" uniqueName="5560" name="Column5560" queryTableFieldId="5560"/>
    <tableColumn id="5561" xr3:uid="{62D03040-192C-4868-B441-0C6C5B9882BE}" uniqueName="5561" name="Column5561" queryTableFieldId="5561"/>
    <tableColumn id="5562" xr3:uid="{64789970-1094-4F5A-AFBF-1563C1059EF6}" uniqueName="5562" name="Column5562" queryTableFieldId="5562"/>
    <tableColumn id="5563" xr3:uid="{3582BAC6-C392-48D7-AC81-CC03BB623C42}" uniqueName="5563" name="Column5563" queryTableFieldId="5563"/>
    <tableColumn id="5564" xr3:uid="{B5147EE3-F95D-428E-81A5-2985F2322EF5}" uniqueName="5564" name="Column5564" queryTableFieldId="5564"/>
    <tableColumn id="5565" xr3:uid="{971FFA8E-2DA9-40CF-8012-5CE33474BFC0}" uniqueName="5565" name="Column5565" queryTableFieldId="5565"/>
    <tableColumn id="5566" xr3:uid="{29C022D9-4AC0-489A-A770-F283D8D3DE35}" uniqueName="5566" name="Column5566" queryTableFieldId="5566"/>
    <tableColumn id="5567" xr3:uid="{5A9BC70A-E99D-4A3A-8F44-84096D13E359}" uniqueName="5567" name="Column5567" queryTableFieldId="5567"/>
    <tableColumn id="5568" xr3:uid="{BAA135BD-6FC2-4F20-8BB5-BC79876AC862}" uniqueName="5568" name="Column5568" queryTableFieldId="5568"/>
    <tableColumn id="5569" xr3:uid="{9B6B9E10-1EC5-4D8B-983B-96B3A2D5501E}" uniqueName="5569" name="Column5569" queryTableFieldId="5569"/>
    <tableColumn id="5570" xr3:uid="{58B3C22C-5756-4232-AD44-04A62BA21F11}" uniqueName="5570" name="Column5570" queryTableFieldId="5570"/>
    <tableColumn id="5571" xr3:uid="{23008A61-B06C-41C6-9A15-4B38D5FC41FC}" uniqueName="5571" name="Column5571" queryTableFieldId="5571"/>
    <tableColumn id="5572" xr3:uid="{E319976C-938D-46AF-9F80-6E85E3379303}" uniqueName="5572" name="Column5572" queryTableFieldId="5572"/>
    <tableColumn id="5573" xr3:uid="{712584F8-4527-42FF-8A8A-C81023D8DD9D}" uniqueName="5573" name="Column5573" queryTableFieldId="5573"/>
    <tableColumn id="5574" xr3:uid="{52479F98-30C9-40F1-B639-E9020ECDCD61}" uniqueName="5574" name="Column5574" queryTableFieldId="5574"/>
    <tableColumn id="5575" xr3:uid="{BF607BE2-01F8-4D1F-A73E-81BCCAE4FD7B}" uniqueName="5575" name="Column5575" queryTableFieldId="5575"/>
    <tableColumn id="5576" xr3:uid="{767CC91B-2238-49D8-A4BD-C8C09D5C6383}" uniqueName="5576" name="Column5576" queryTableFieldId="5576"/>
    <tableColumn id="5577" xr3:uid="{076EE5C2-507D-4CBA-A79A-4D86E8FFF105}" uniqueName="5577" name="Column5577" queryTableFieldId="5577"/>
    <tableColumn id="5578" xr3:uid="{767C1C06-44DB-49D3-A539-675E7E95B6A5}" uniqueName="5578" name="Column5578" queryTableFieldId="5578"/>
    <tableColumn id="5579" xr3:uid="{FC3C412F-74C9-4FAD-A869-B6FF4F0D8AEF}" uniqueName="5579" name="Column5579" queryTableFieldId="5579"/>
    <tableColumn id="5580" xr3:uid="{80267B52-1BDF-4A76-8A8B-1459034211E9}" uniqueName="5580" name="Column5580" queryTableFieldId="5580"/>
    <tableColumn id="5581" xr3:uid="{85BE91E7-5DA2-4D12-86E2-67FCE3B5E7E6}" uniqueName="5581" name="Column5581" queryTableFieldId="5581"/>
    <tableColumn id="5582" xr3:uid="{B15BFF75-1A72-4F98-9CE6-596B6F403CCE}" uniqueName="5582" name="Column5582" queryTableFieldId="5582"/>
    <tableColumn id="5583" xr3:uid="{5F7E2E78-21BF-49AC-A43C-94A7D6B6BC0F}" uniqueName="5583" name="Column5583" queryTableFieldId="5583"/>
    <tableColumn id="5584" xr3:uid="{F1E8398A-31C1-431A-A1D8-25DDB905020D}" uniqueName="5584" name="Column5584" queryTableFieldId="5584"/>
    <tableColumn id="5585" xr3:uid="{D664FB04-C95D-4D17-8319-B9F84B12BFA1}" uniqueName="5585" name="Column5585" queryTableFieldId="5585"/>
    <tableColumn id="5586" xr3:uid="{7B5E5243-85F5-4285-AD4A-1203733484B3}" uniqueName="5586" name="Column5586" queryTableFieldId="5586"/>
    <tableColumn id="5587" xr3:uid="{2BF81410-1FA1-4A16-945B-9F6B5650BF6A}" uniqueName="5587" name="Column5587" queryTableFieldId="5587"/>
    <tableColumn id="5588" xr3:uid="{75C89F55-14AF-47FA-82F3-BE22678DC467}" uniqueName="5588" name="Column5588" queryTableFieldId="5588"/>
    <tableColumn id="5589" xr3:uid="{A318374E-E50C-461F-9171-E6D0D49B0D2E}" uniqueName="5589" name="Column5589" queryTableFieldId="5589"/>
    <tableColumn id="5590" xr3:uid="{2793077C-CEAF-417D-BE0F-3637DC595D76}" uniqueName="5590" name="Column5590" queryTableFieldId="5590"/>
    <tableColumn id="5591" xr3:uid="{D565A69C-394D-40A8-8980-574C69EA166D}" uniqueName="5591" name="Column5591" queryTableFieldId="5591"/>
    <tableColumn id="5592" xr3:uid="{F9A5B738-DF47-4793-96F9-FD6D1CB015C0}" uniqueName="5592" name="Column5592" queryTableFieldId="5592"/>
    <tableColumn id="5593" xr3:uid="{56A40DB5-4870-44AE-BE2B-CF54197F3546}" uniqueName="5593" name="Column5593" queryTableFieldId="5593"/>
    <tableColumn id="5594" xr3:uid="{E68B0D6C-481B-4AA2-890A-1674367BCD9A}" uniqueName="5594" name="Column5594" queryTableFieldId="5594"/>
    <tableColumn id="5595" xr3:uid="{0ABB2EEF-CF53-44BF-8DC7-EC7309DA236E}" uniqueName="5595" name="Column5595" queryTableFieldId="5595"/>
    <tableColumn id="5596" xr3:uid="{CFA33BF9-1CFE-4496-B2EC-B25F199225D1}" uniqueName="5596" name="Column5596" queryTableFieldId="5596"/>
    <tableColumn id="5597" xr3:uid="{8A63CD1E-A46D-46B8-9406-A405D53EFECE}" uniqueName="5597" name="Column5597" queryTableFieldId="5597"/>
    <tableColumn id="5598" xr3:uid="{DC2CE713-D772-4F6D-8024-01AC205EA884}" uniqueName="5598" name="Column5598" queryTableFieldId="5598"/>
    <tableColumn id="5599" xr3:uid="{80E76CD1-B6C1-453D-81DE-97EA9A13CB67}" uniqueName="5599" name="Column5599" queryTableFieldId="5599"/>
    <tableColumn id="5600" xr3:uid="{68161CF2-E0DD-452B-96BC-D5D7E603EA82}" uniqueName="5600" name="Column5600" queryTableFieldId="5600"/>
    <tableColumn id="5601" xr3:uid="{F0BC9B3E-B8DF-42F7-9F43-D502ED1885FD}" uniqueName="5601" name="Column5601" queryTableFieldId="5601"/>
    <tableColumn id="5602" xr3:uid="{FB783A39-C62A-4971-9A62-0F19B9A3C136}" uniqueName="5602" name="Column5602" queryTableFieldId="5602"/>
    <tableColumn id="5603" xr3:uid="{7F1BC8C9-4AED-458C-823D-BC894CD2CDFE}" uniqueName="5603" name="Column5603" queryTableFieldId="5603"/>
    <tableColumn id="5604" xr3:uid="{CE34861F-537F-481D-9CA0-D4323379A67A}" uniqueName="5604" name="Column5604" queryTableFieldId="5604"/>
    <tableColumn id="5605" xr3:uid="{FB4B02B3-8BAB-42A7-BFC3-9D9255981347}" uniqueName="5605" name="Column5605" queryTableFieldId="5605"/>
    <tableColumn id="5606" xr3:uid="{B33F0FA8-BBC1-43A0-A2A3-1309FD8315BA}" uniqueName="5606" name="Column5606" queryTableFieldId="5606"/>
    <tableColumn id="5607" xr3:uid="{F2605F2F-1CB3-41E0-B1E9-21B21A06DB89}" uniqueName="5607" name="Column5607" queryTableFieldId="5607"/>
    <tableColumn id="5608" xr3:uid="{2894F0A6-EE6C-48E2-9F97-2FAE309CD2A3}" uniqueName="5608" name="Column5608" queryTableFieldId="5608"/>
    <tableColumn id="5609" xr3:uid="{06A62C8D-80C0-4C83-BDDF-7789F06D6846}" uniqueName="5609" name="Column5609" queryTableFieldId="5609"/>
    <tableColumn id="5610" xr3:uid="{278A5F05-49B7-4DFF-9885-FF16968DE036}" uniqueName="5610" name="Column5610" queryTableFieldId="5610"/>
    <tableColumn id="5611" xr3:uid="{20452056-37C4-4F19-9E64-8ACF0ACC75BF}" uniqueName="5611" name="Column5611" queryTableFieldId="5611"/>
    <tableColumn id="5612" xr3:uid="{7F0DD5D6-3C1D-4919-8A61-E54DEF2932B2}" uniqueName="5612" name="Column5612" queryTableFieldId="5612"/>
    <tableColumn id="5613" xr3:uid="{DC6FB2DF-8D75-4B2A-90E7-E599E2A63C06}" uniqueName="5613" name="Column5613" queryTableFieldId="5613"/>
    <tableColumn id="5614" xr3:uid="{D14E7DCC-0FEB-459E-8290-473964674145}" uniqueName="5614" name="Column5614" queryTableFieldId="5614"/>
    <tableColumn id="5615" xr3:uid="{F78EA997-7D16-4762-B18A-A571D2B749FF}" uniqueName="5615" name="Column5615" queryTableFieldId="5615"/>
    <tableColumn id="5616" xr3:uid="{2D047398-97CE-41F2-A84F-309ADA3A1FD7}" uniqueName="5616" name="Column5616" queryTableFieldId="5616"/>
    <tableColumn id="5617" xr3:uid="{CA64D246-5A40-4514-BEBD-6CB3779490BF}" uniqueName="5617" name="Column5617" queryTableFieldId="5617"/>
    <tableColumn id="5618" xr3:uid="{E3861DAA-6001-4252-BD0F-7A055B8BC17A}" uniqueName="5618" name="Column5618" queryTableFieldId="5618"/>
    <tableColumn id="5619" xr3:uid="{8874390B-91FE-4AB6-9495-A968A09D3899}" uniqueName="5619" name="Column5619" queryTableFieldId="5619"/>
    <tableColumn id="5620" xr3:uid="{2A0B61CD-F7A9-4B33-9BC5-1D42E81AD6A6}" uniqueName="5620" name="Column5620" queryTableFieldId="5620"/>
    <tableColumn id="5621" xr3:uid="{51E440EC-5813-48FD-B7A7-16912A1F5A21}" uniqueName="5621" name="Column5621" queryTableFieldId="5621"/>
    <tableColumn id="5622" xr3:uid="{2A6FC55D-6D47-4392-9062-3DAD3EEC5AFF}" uniqueName="5622" name="Column5622" queryTableFieldId="5622"/>
    <tableColumn id="5623" xr3:uid="{8FA2EA1E-89E5-446E-B8C8-67E7A9855FF6}" uniqueName="5623" name="Column5623" queryTableFieldId="5623"/>
    <tableColumn id="5624" xr3:uid="{81F6D65B-F214-464C-8190-4B1BF52FE4DF}" uniqueName="5624" name="Column5624" queryTableFieldId="5624"/>
    <tableColumn id="5625" xr3:uid="{EC2AE88D-67AB-4EB8-A905-33250EC9C238}" uniqueName="5625" name="Column5625" queryTableFieldId="5625"/>
    <tableColumn id="5626" xr3:uid="{42DBB361-B157-41C3-86E0-C57AE28274EA}" uniqueName="5626" name="Column5626" queryTableFieldId="5626"/>
    <tableColumn id="5627" xr3:uid="{FE62CD25-B387-4266-83BC-E622227D41A5}" uniqueName="5627" name="Column5627" queryTableFieldId="5627"/>
    <tableColumn id="5628" xr3:uid="{017A328A-6102-40B9-B30F-A69965E8CDAD}" uniqueName="5628" name="Column5628" queryTableFieldId="5628"/>
    <tableColumn id="5629" xr3:uid="{363F9B67-FB52-4C6B-9631-C578B3EF3C70}" uniqueName="5629" name="Column5629" queryTableFieldId="5629"/>
    <tableColumn id="5630" xr3:uid="{9E2E6439-DA78-4390-B61D-15D0AAC8B1D4}" uniqueName="5630" name="Column5630" queryTableFieldId="5630"/>
    <tableColumn id="5631" xr3:uid="{5EF68D7A-5A40-4D11-B914-CC4B20921C65}" uniqueName="5631" name="Column5631" queryTableFieldId="5631"/>
    <tableColumn id="5632" xr3:uid="{2095CED9-29D0-4FC3-B079-B21DFF85ED93}" uniqueName="5632" name="Column5632" queryTableFieldId="5632"/>
    <tableColumn id="5633" xr3:uid="{5DEA34A8-15A1-4D86-A52A-D6E5C3AF7F54}" uniqueName="5633" name="Column5633" queryTableFieldId="5633"/>
    <tableColumn id="5634" xr3:uid="{7C63139E-0BB6-4766-802A-C58274575530}" uniqueName="5634" name="Column5634" queryTableFieldId="5634"/>
    <tableColumn id="5635" xr3:uid="{87D606E3-92B1-440B-9124-5A11A2FD8806}" uniqueName="5635" name="Column5635" queryTableFieldId="5635"/>
    <tableColumn id="5636" xr3:uid="{42A3A1AF-DFC3-44E0-847E-463F496DE26A}" uniqueName="5636" name="Column5636" queryTableFieldId="5636"/>
    <tableColumn id="5637" xr3:uid="{02C36C71-95CD-45F6-AB49-6572CE9A5ED5}" uniqueName="5637" name="Column5637" queryTableFieldId="5637"/>
    <tableColumn id="5638" xr3:uid="{A4141AF9-EFB4-4209-8A3E-3BAFB42BD99F}" uniqueName="5638" name="Column5638" queryTableFieldId="5638"/>
    <tableColumn id="5639" xr3:uid="{5B49151E-8F2D-4D59-B6CF-C0D86864EDF6}" uniqueName="5639" name="Column5639" queryTableFieldId="5639"/>
    <tableColumn id="5640" xr3:uid="{5C22E729-D05E-4B24-A927-B8EA478BC20B}" uniqueName="5640" name="Column5640" queryTableFieldId="5640"/>
    <tableColumn id="5641" xr3:uid="{B376526B-6D13-49AF-B01A-6D81DB95FCD7}" uniqueName="5641" name="Column5641" queryTableFieldId="5641"/>
    <tableColumn id="5642" xr3:uid="{ABF9AE43-27AC-4F1F-8A21-8E410333BEC6}" uniqueName="5642" name="Column5642" queryTableFieldId="5642"/>
    <tableColumn id="5643" xr3:uid="{C4BEF907-F121-4816-9C42-993CE681FD30}" uniqueName="5643" name="Column5643" queryTableFieldId="5643"/>
    <tableColumn id="5644" xr3:uid="{54EAA4E9-5E09-4779-9D87-C488E761DEEE}" uniqueName="5644" name="Column5644" queryTableFieldId="5644"/>
    <tableColumn id="5645" xr3:uid="{66248983-B5FD-4475-BF5C-55C96DD56ADE}" uniqueName="5645" name="Column5645" queryTableFieldId="5645"/>
    <tableColumn id="5646" xr3:uid="{C123063F-D8AB-44B7-9F00-0478D6C8CB06}" uniqueName="5646" name="Column5646" queryTableFieldId="5646"/>
    <tableColumn id="5647" xr3:uid="{27242F11-410A-4100-B7E3-C143DB11CC85}" uniqueName="5647" name="Column5647" queryTableFieldId="5647"/>
    <tableColumn id="5648" xr3:uid="{7F2C4675-581F-4712-8F3E-2155B816FCC6}" uniqueName="5648" name="Column5648" queryTableFieldId="5648"/>
    <tableColumn id="5649" xr3:uid="{4D367004-457A-4AA1-9B4E-083637C52A2C}" uniqueName="5649" name="Column5649" queryTableFieldId="5649"/>
    <tableColumn id="5650" xr3:uid="{0A9FAD90-27DD-4ED3-BCB9-FFAD0631F81A}" uniqueName="5650" name="Column5650" queryTableFieldId="5650"/>
    <tableColumn id="5651" xr3:uid="{7D9F878D-CF0B-4F18-A1D6-2B7EB898F661}" uniqueName="5651" name="Column5651" queryTableFieldId="5651"/>
    <tableColumn id="5652" xr3:uid="{FC5DACF0-54C6-4918-8F0A-87E6320162B1}" uniqueName="5652" name="Column5652" queryTableFieldId="5652"/>
    <tableColumn id="5653" xr3:uid="{805C4015-38D1-404C-8B2B-C09FE1EB931A}" uniqueName="5653" name="Column5653" queryTableFieldId="5653"/>
    <tableColumn id="5654" xr3:uid="{390AEE35-AE6B-4E76-8834-95879AE03107}" uniqueName="5654" name="Column5654" queryTableFieldId="5654"/>
    <tableColumn id="5655" xr3:uid="{BCBF28BB-EAC6-4AAB-AE0B-145CABC5E4C1}" uniqueName="5655" name="Column5655" queryTableFieldId="5655"/>
    <tableColumn id="5656" xr3:uid="{C4D79564-582D-45FC-8663-DE5518D5E794}" uniqueName="5656" name="Column5656" queryTableFieldId="5656"/>
    <tableColumn id="5657" xr3:uid="{406D4C4E-26B0-4958-9EA7-C4905C5996B6}" uniqueName="5657" name="Column5657" queryTableFieldId="5657"/>
    <tableColumn id="5658" xr3:uid="{D692FA0E-2BED-4725-B8EA-18E38B440909}" uniqueName="5658" name="Column5658" queryTableFieldId="5658"/>
    <tableColumn id="5659" xr3:uid="{81BB0FB3-B343-4026-8A8F-5DC82A3EEFDD}" uniqueName="5659" name="Column5659" queryTableFieldId="5659"/>
    <tableColumn id="5660" xr3:uid="{82976BFE-A1A5-47CC-803C-18F1E911FA24}" uniqueName="5660" name="Column5660" queryTableFieldId="5660"/>
    <tableColumn id="5661" xr3:uid="{50DE1017-48BE-4D57-A5B7-AAE3E7D1C753}" uniqueName="5661" name="Column5661" queryTableFieldId="5661"/>
    <tableColumn id="5662" xr3:uid="{A936374C-42A8-4F52-A7B9-35535011B331}" uniqueName="5662" name="Column5662" queryTableFieldId="5662"/>
    <tableColumn id="5663" xr3:uid="{DEE51337-E276-4E6F-9B46-45BCB836C37C}" uniqueName="5663" name="Column5663" queryTableFieldId="5663"/>
    <tableColumn id="5664" xr3:uid="{731B1681-B119-4F2C-82E0-9F93F746097F}" uniqueName="5664" name="Column5664" queryTableFieldId="5664"/>
    <tableColumn id="5665" xr3:uid="{08AC6B9F-2640-42E8-AA80-3776060AE338}" uniqueName="5665" name="Column5665" queryTableFieldId="5665"/>
    <tableColumn id="5666" xr3:uid="{3EBE277C-5692-4B2A-8260-27FE66E4900E}" uniqueName="5666" name="Column5666" queryTableFieldId="5666"/>
    <tableColumn id="5667" xr3:uid="{E4CFC82B-4516-4307-8E3E-8A145097D2A6}" uniqueName="5667" name="Column5667" queryTableFieldId="5667"/>
    <tableColumn id="5668" xr3:uid="{8FAE66C9-50AA-41ED-A601-0CB79E056B5C}" uniqueName="5668" name="Column5668" queryTableFieldId="5668"/>
    <tableColumn id="5669" xr3:uid="{DB56FC29-D1EB-4E92-A271-85A0DF309CA9}" uniqueName="5669" name="Column5669" queryTableFieldId="5669"/>
    <tableColumn id="5670" xr3:uid="{AE39C87B-CF9A-4092-87F0-A6915BB66619}" uniqueName="5670" name="Column5670" queryTableFieldId="5670"/>
    <tableColumn id="5671" xr3:uid="{57B8929C-55BC-4DDD-B031-956E8670B7C5}" uniqueName="5671" name="Column5671" queryTableFieldId="5671"/>
    <tableColumn id="5672" xr3:uid="{B911727F-E79F-444A-BF49-9A083517B0E9}" uniqueName="5672" name="Column5672" queryTableFieldId="5672"/>
    <tableColumn id="5673" xr3:uid="{9CBB0563-E977-4D52-8091-52A88D3F7831}" uniqueName="5673" name="Column5673" queryTableFieldId="5673"/>
    <tableColumn id="5674" xr3:uid="{2E67B1CD-B952-4634-98A5-A6C340BF93EE}" uniqueName="5674" name="Column5674" queryTableFieldId="5674"/>
    <tableColumn id="5675" xr3:uid="{B5167593-2986-4475-8159-590D8AC3865E}" uniqueName="5675" name="Column5675" queryTableFieldId="5675"/>
    <tableColumn id="5676" xr3:uid="{03D06B31-D1FC-488B-88FA-4709D8C4889D}" uniqueName="5676" name="Column5676" queryTableFieldId="5676"/>
    <tableColumn id="5677" xr3:uid="{C8528255-EBBB-4D1C-BB2B-CC6DF7FEBD4A}" uniqueName="5677" name="Column5677" queryTableFieldId="5677"/>
    <tableColumn id="5678" xr3:uid="{057A3EB4-89C1-4D2B-8CAE-90C56B8687F5}" uniqueName="5678" name="Column5678" queryTableFieldId="5678"/>
    <tableColumn id="5679" xr3:uid="{373A86B6-7991-47F8-AA64-EEF11B2E524C}" uniqueName="5679" name="Column5679" queryTableFieldId="5679"/>
    <tableColumn id="5680" xr3:uid="{77703BEA-262C-4118-A426-BE49F2E98020}" uniqueName="5680" name="Column5680" queryTableFieldId="5680"/>
    <tableColumn id="5681" xr3:uid="{77F6A0CC-F0AE-495A-91FE-157D1EE69656}" uniqueName="5681" name="Column5681" queryTableFieldId="5681"/>
    <tableColumn id="5682" xr3:uid="{FCCDD85A-C385-457A-8894-0BB41D8AE84B}" uniqueName="5682" name="Column5682" queryTableFieldId="5682"/>
    <tableColumn id="5683" xr3:uid="{991623FD-4631-46DE-8E1E-14CE3EF36AEE}" uniqueName="5683" name="Column5683" queryTableFieldId="5683"/>
    <tableColumn id="5684" xr3:uid="{357CD0AB-7C56-48DE-8F5C-EC8E5BE46DF3}" uniqueName="5684" name="Column5684" queryTableFieldId="5684"/>
    <tableColumn id="5685" xr3:uid="{AEC1F00F-4D4D-4206-A58D-FD0740CF206B}" uniqueName="5685" name="Column5685" queryTableFieldId="5685"/>
    <tableColumn id="5686" xr3:uid="{5B51C212-A6AB-4981-9039-78EA5E607C63}" uniqueName="5686" name="Column5686" queryTableFieldId="5686"/>
    <tableColumn id="5687" xr3:uid="{7F9C8DB2-48C3-40B1-B9BD-D4B8AD1736AA}" uniqueName="5687" name="Column5687" queryTableFieldId="5687"/>
    <tableColumn id="5688" xr3:uid="{0594184C-31CB-4706-848F-EEFB76AC6296}" uniqueName="5688" name="Column5688" queryTableFieldId="5688"/>
    <tableColumn id="5689" xr3:uid="{52339740-EE3C-497A-8B58-77B6F72B3198}" uniqueName="5689" name="Column5689" queryTableFieldId="5689"/>
    <tableColumn id="5690" xr3:uid="{114A68F8-DAAB-4CA2-BDCA-BCE985C1B763}" uniqueName="5690" name="Column5690" queryTableFieldId="5690"/>
    <tableColumn id="5691" xr3:uid="{E6A0CCEA-91D3-4B49-9E8D-FC240E9F2E65}" uniqueName="5691" name="Column5691" queryTableFieldId="5691"/>
    <tableColumn id="5692" xr3:uid="{586CC383-F94C-46EF-8F5B-26FDA340F3F0}" uniqueName="5692" name="Column5692" queryTableFieldId="5692"/>
    <tableColumn id="5693" xr3:uid="{B4C4D459-F457-463C-978C-CCEC3C280351}" uniqueName="5693" name="Column5693" queryTableFieldId="5693"/>
    <tableColumn id="5694" xr3:uid="{698F0502-7A0F-47E9-B289-6817B201946E}" uniqueName="5694" name="Column5694" queryTableFieldId="5694"/>
    <tableColumn id="5695" xr3:uid="{B20F7FC1-EF11-4F2B-B1CE-B8EE34B031FA}" uniqueName="5695" name="Column5695" queryTableFieldId="5695"/>
    <tableColumn id="5696" xr3:uid="{2C3114A9-4281-422B-B253-653B2D144110}" uniqueName="5696" name="Column5696" queryTableFieldId="5696"/>
    <tableColumn id="5697" xr3:uid="{34285C36-0F23-4991-9A33-C05CADE47C85}" uniqueName="5697" name="Column5697" queryTableFieldId="5697"/>
    <tableColumn id="5698" xr3:uid="{705C84BE-D1CF-4CEA-A074-7FF956F9BB56}" uniqueName="5698" name="Column5698" queryTableFieldId="5698"/>
    <tableColumn id="5699" xr3:uid="{72CFF1B0-C12A-40E1-9405-21DCEE3C0AC7}" uniqueName="5699" name="Column5699" queryTableFieldId="5699"/>
    <tableColumn id="5700" xr3:uid="{8D687D7A-A3DB-433B-A2AF-CD11D5F6FE9C}" uniqueName="5700" name="Column5700" queryTableFieldId="5700"/>
    <tableColumn id="5701" xr3:uid="{E403F8A1-EB75-44B9-BDD2-0D04E7AD481D}" uniqueName="5701" name="Column5701" queryTableFieldId="5701"/>
    <tableColumn id="5702" xr3:uid="{7B3270BB-7F73-4FFD-A303-AF3872250C99}" uniqueName="5702" name="Column5702" queryTableFieldId="5702"/>
    <tableColumn id="5703" xr3:uid="{1CD8D9E3-A1FF-4EC7-AF53-25EE93C55D89}" uniqueName="5703" name="Column5703" queryTableFieldId="5703"/>
    <tableColumn id="5704" xr3:uid="{A4C4DF35-C212-4D58-BC14-56AE6CA2EAD8}" uniqueName="5704" name="Column5704" queryTableFieldId="5704"/>
    <tableColumn id="5705" xr3:uid="{3F8173A4-6082-4FE2-A5CD-EC76C25D2B57}" uniqueName="5705" name="Column5705" queryTableFieldId="5705"/>
    <tableColumn id="5706" xr3:uid="{888F6150-102D-4646-81D8-1257AC2B88EA}" uniqueName="5706" name="Column5706" queryTableFieldId="5706"/>
    <tableColumn id="5707" xr3:uid="{5615314D-017F-4F99-ABBE-89C9EF4D1987}" uniqueName="5707" name="Column5707" queryTableFieldId="5707"/>
    <tableColumn id="5708" xr3:uid="{EB47F64F-465B-4FD1-ADA5-DBB6BD1B692D}" uniqueName="5708" name="Column5708" queryTableFieldId="5708"/>
    <tableColumn id="5709" xr3:uid="{3D6D1E7E-0FF6-463C-B49F-FD0231498BA9}" uniqueName="5709" name="Column5709" queryTableFieldId="5709"/>
    <tableColumn id="5710" xr3:uid="{EFE54C41-228B-4141-B1F2-BB6D100FED3F}" uniqueName="5710" name="Column5710" queryTableFieldId="5710"/>
    <tableColumn id="5711" xr3:uid="{F8A4163F-4C3D-4AD5-9C8B-8B98EF140908}" uniqueName="5711" name="Column5711" queryTableFieldId="5711"/>
    <tableColumn id="5712" xr3:uid="{3278B5DA-51BD-4CA8-9855-A997A8B06329}" uniqueName="5712" name="Column5712" queryTableFieldId="5712"/>
    <tableColumn id="5713" xr3:uid="{56BCA17D-1B84-4448-B70A-B1D5DC4CD59D}" uniqueName="5713" name="Column5713" queryTableFieldId="5713"/>
    <tableColumn id="5714" xr3:uid="{327CD540-DB9E-43B5-9B21-CED4D06071B1}" uniqueName="5714" name="Column5714" queryTableFieldId="5714"/>
    <tableColumn id="5715" xr3:uid="{F35FA36C-9111-484B-830C-1D5C41B23D15}" uniqueName="5715" name="Column5715" queryTableFieldId="5715"/>
    <tableColumn id="5716" xr3:uid="{091E2F3C-DA71-41C0-8C2D-D1E4193F5258}" uniqueName="5716" name="Column5716" queryTableFieldId="5716"/>
    <tableColumn id="5717" xr3:uid="{DD283B20-5435-432F-8F12-80DCB3279364}" uniqueName="5717" name="Column5717" queryTableFieldId="5717"/>
    <tableColumn id="5718" xr3:uid="{7DBFD945-63FD-4938-BFBE-5E9C697AD98C}" uniqueName="5718" name="Column5718" queryTableFieldId="5718"/>
    <tableColumn id="5719" xr3:uid="{E7401DF2-0867-4194-AC7E-9F4EDB5C70DE}" uniqueName="5719" name="Column5719" queryTableFieldId="5719"/>
    <tableColumn id="5720" xr3:uid="{3269854C-B6C1-4008-8BFB-AE76FCDDF3D1}" uniqueName="5720" name="Column5720" queryTableFieldId="5720"/>
    <tableColumn id="5721" xr3:uid="{5E465325-7AE2-4A35-969A-FAEDDDE157A2}" uniqueName="5721" name="Column5721" queryTableFieldId="5721"/>
    <tableColumn id="5722" xr3:uid="{F0530F89-398A-406C-A6E0-4E61C1C166ED}" uniqueName="5722" name="Column5722" queryTableFieldId="5722"/>
    <tableColumn id="5723" xr3:uid="{8A3CC1C1-6AA0-4497-98AE-46070FD95FA6}" uniqueName="5723" name="Column5723" queryTableFieldId="5723"/>
    <tableColumn id="5724" xr3:uid="{BB7A63C3-0324-4CFE-8483-6689732A5A42}" uniqueName="5724" name="Column5724" queryTableFieldId="5724"/>
    <tableColumn id="5725" xr3:uid="{FBFEBADA-688E-48AC-8EED-FBF839ECBC13}" uniqueName="5725" name="Column5725" queryTableFieldId="5725"/>
    <tableColumn id="5726" xr3:uid="{D5745740-E4F1-4BC2-AF21-6E877E4D6F6E}" uniqueName="5726" name="Column5726" queryTableFieldId="5726"/>
    <tableColumn id="5727" xr3:uid="{1521CA12-F8AA-4058-870E-98F6774C6516}" uniqueName="5727" name="Column5727" queryTableFieldId="5727"/>
    <tableColumn id="5728" xr3:uid="{27CAEF53-77DC-4C01-9F8D-1FCE8A183B69}" uniqueName="5728" name="Column5728" queryTableFieldId="5728"/>
    <tableColumn id="5729" xr3:uid="{407154AC-ABF1-4529-AD24-879A68319193}" uniqueName="5729" name="Column5729" queryTableFieldId="5729"/>
    <tableColumn id="5730" xr3:uid="{A3978439-2BE5-4D4D-A0B5-BB7E09468BD9}" uniqueName="5730" name="Column5730" queryTableFieldId="5730"/>
    <tableColumn id="5731" xr3:uid="{3F27D75E-61AA-4B39-A802-ACDCF20D1EF4}" uniqueName="5731" name="Column5731" queryTableFieldId="5731"/>
    <tableColumn id="5732" xr3:uid="{4F46D271-49A6-416C-8DC3-DBEE68231CAD}" uniqueName="5732" name="Column5732" queryTableFieldId="5732"/>
    <tableColumn id="5733" xr3:uid="{B82D430F-4939-4476-B158-1584B9CE6674}" uniqueName="5733" name="Column5733" queryTableFieldId="5733"/>
    <tableColumn id="5734" xr3:uid="{BE672DF3-ABC4-4581-B37E-F0627D886D19}" uniqueName="5734" name="Column5734" queryTableFieldId="5734"/>
    <tableColumn id="5735" xr3:uid="{45A8A32D-AB0F-42A7-86E2-2D75479D8E56}" uniqueName="5735" name="Column5735" queryTableFieldId="5735"/>
    <tableColumn id="5736" xr3:uid="{29822846-0DE6-4562-8641-4CE0C9FF651C}" uniqueName="5736" name="Column5736" queryTableFieldId="5736"/>
    <tableColumn id="5737" xr3:uid="{7503E5B0-28B4-45CD-9B0D-4844A9AE2782}" uniqueName="5737" name="Column5737" queryTableFieldId="5737"/>
    <tableColumn id="5738" xr3:uid="{90B70858-9170-4AD2-AE74-131AB8A6255C}" uniqueName="5738" name="Column5738" queryTableFieldId="5738"/>
    <tableColumn id="5739" xr3:uid="{87D53BEF-B2D0-4903-8A36-0234580B798C}" uniqueName="5739" name="Column5739" queryTableFieldId="5739"/>
    <tableColumn id="5740" xr3:uid="{8613325D-A721-47CC-8399-9AC454AD898C}" uniqueName="5740" name="Column5740" queryTableFieldId="5740"/>
    <tableColumn id="5741" xr3:uid="{06E7BF57-4736-467E-B26C-F711C9A91303}" uniqueName="5741" name="Column5741" queryTableFieldId="5741"/>
    <tableColumn id="5742" xr3:uid="{220F9D7D-D383-4CCE-A5D9-5BA077DF8F2C}" uniqueName="5742" name="Column5742" queryTableFieldId="5742"/>
    <tableColumn id="5743" xr3:uid="{62EECF88-5A49-4D45-BE88-A14A5CE32949}" uniqueName="5743" name="Column5743" queryTableFieldId="5743"/>
    <tableColumn id="5744" xr3:uid="{F7719717-F3E8-4AD1-9BF3-21404AA7CAE2}" uniqueName="5744" name="Column5744" queryTableFieldId="5744"/>
    <tableColumn id="5745" xr3:uid="{A6347165-5AAB-4D83-A126-769BB0BEF30E}" uniqueName="5745" name="Column5745" queryTableFieldId="5745"/>
    <tableColumn id="5746" xr3:uid="{51C63EEF-E55F-4ACB-AAE5-6B435035F757}" uniqueName="5746" name="Column5746" queryTableFieldId="5746"/>
    <tableColumn id="5747" xr3:uid="{05D3D40F-E1ED-4969-AFA7-77C4FBA7466C}" uniqueName="5747" name="Column5747" queryTableFieldId="5747"/>
    <tableColumn id="5748" xr3:uid="{DB43EF0D-4015-418E-BE49-B5302547F74D}" uniqueName="5748" name="Column5748" queryTableFieldId="5748"/>
    <tableColumn id="5749" xr3:uid="{E306BDAB-8616-48A2-B785-0960E903E10D}" uniqueName="5749" name="Column5749" queryTableFieldId="5749"/>
    <tableColumn id="5750" xr3:uid="{29353F59-8056-4723-879B-0B119C692023}" uniqueName="5750" name="Column5750" queryTableFieldId="5750"/>
    <tableColumn id="5751" xr3:uid="{F398991D-CEF5-4EEA-8441-F3358A8DD152}" uniqueName="5751" name="Column5751" queryTableFieldId="5751"/>
    <tableColumn id="5752" xr3:uid="{ED027874-B03B-42AC-90A3-33287AA6F361}" uniqueName="5752" name="Column5752" queryTableFieldId="5752"/>
    <tableColumn id="5753" xr3:uid="{334C2A42-D315-4557-B823-3FAF3D6282D7}" uniqueName="5753" name="Column5753" queryTableFieldId="5753"/>
    <tableColumn id="5754" xr3:uid="{49898B0D-BA0A-4EE5-8845-B4276757D3AA}" uniqueName="5754" name="Column5754" queryTableFieldId="5754"/>
    <tableColumn id="5755" xr3:uid="{2390726D-368B-4D59-8ABC-B8088963D2D4}" uniqueName="5755" name="Column5755" queryTableFieldId="5755"/>
    <tableColumn id="5756" xr3:uid="{F574F5D1-92A5-4498-B2DA-5C973BFDBA4A}" uniqueName="5756" name="Column5756" queryTableFieldId="5756"/>
    <tableColumn id="5757" xr3:uid="{62AF0C46-C69F-4DFC-A997-F7B6966D8322}" uniqueName="5757" name="Column5757" queryTableFieldId="5757"/>
    <tableColumn id="5758" xr3:uid="{8A4BB6D1-6FC0-4F91-AE53-4426D8B699E9}" uniqueName="5758" name="Column5758" queryTableFieldId="5758"/>
    <tableColumn id="5759" xr3:uid="{E9FA3CE2-8CC2-49B2-842F-1E845379A837}" uniqueName="5759" name="Column5759" queryTableFieldId="5759"/>
    <tableColumn id="5760" xr3:uid="{F81C5D2A-3BE8-40DB-8FDC-44AD2C0B73DE}" uniqueName="5760" name="Column5760" queryTableFieldId="5760"/>
    <tableColumn id="5761" xr3:uid="{F299D6FB-7E65-47A1-8889-CF2DB7F1B918}" uniqueName="5761" name="Column5761" queryTableFieldId="5761"/>
    <tableColumn id="5762" xr3:uid="{A441C6D4-499C-40A7-97C7-3B5B3F6D97A0}" uniqueName="5762" name="Column5762" queryTableFieldId="5762"/>
    <tableColumn id="5763" xr3:uid="{DB6B51CD-8C16-4380-98CE-582833C7DCCD}" uniqueName="5763" name="Column5763" queryTableFieldId="5763"/>
    <tableColumn id="5764" xr3:uid="{C38937D5-1411-4156-9180-DDF50E476C12}" uniqueName="5764" name="Column5764" queryTableFieldId="5764"/>
    <tableColumn id="5765" xr3:uid="{F10911EE-27E9-4613-892B-D57799E37EDF}" uniqueName="5765" name="Column5765" queryTableFieldId="5765"/>
    <tableColumn id="5766" xr3:uid="{9D27BD9B-DD0E-463B-8795-D9748754981F}" uniqueName="5766" name="Column5766" queryTableFieldId="5766"/>
    <tableColumn id="5767" xr3:uid="{AB87D1BD-46B9-4540-84A4-F831FDC06374}" uniqueName="5767" name="Column5767" queryTableFieldId="5767"/>
    <tableColumn id="5768" xr3:uid="{A42F7975-850B-461F-BCB2-E3397F2C5236}" uniqueName="5768" name="Column5768" queryTableFieldId="5768"/>
    <tableColumn id="5769" xr3:uid="{AC1639A6-A9A6-4D3E-842F-FFA910866D83}" uniqueName="5769" name="Column5769" queryTableFieldId="5769"/>
    <tableColumn id="5770" xr3:uid="{58314051-0A79-4462-B1E5-FFF77CCEF2F1}" uniqueName="5770" name="Column5770" queryTableFieldId="5770"/>
    <tableColumn id="5771" xr3:uid="{D2266638-DE87-4566-B9A0-46931574405A}" uniqueName="5771" name="Column5771" queryTableFieldId="5771"/>
    <tableColumn id="5772" xr3:uid="{EF71F417-C359-4A6A-A0FE-E3CDB5CBA077}" uniqueName="5772" name="Column5772" queryTableFieldId="5772"/>
    <tableColumn id="5773" xr3:uid="{CC75C46C-ABF4-4F65-A8C6-3F68F2CF29BE}" uniqueName="5773" name="Column5773" queryTableFieldId="5773"/>
    <tableColumn id="5774" xr3:uid="{2FDFB890-268D-4AB4-AAD5-B5B5EE0C7011}" uniqueName="5774" name="Column5774" queryTableFieldId="5774"/>
    <tableColumn id="5775" xr3:uid="{9EE3A490-2C21-4072-BDB2-52660AD9C562}" uniqueName="5775" name="Column5775" queryTableFieldId="5775"/>
    <tableColumn id="5776" xr3:uid="{DE7B9F8C-D4A6-468D-BD76-2AA5B8523ED2}" uniqueName="5776" name="Column5776" queryTableFieldId="5776"/>
    <tableColumn id="5777" xr3:uid="{DAC5A9D1-7524-4348-85C5-5A6CB303829F}" uniqueName="5777" name="Column5777" queryTableFieldId="5777"/>
    <tableColumn id="5778" xr3:uid="{74E70959-6060-4C3D-9D3D-68D9E5B9FD6A}" uniqueName="5778" name="Column5778" queryTableFieldId="5778"/>
    <tableColumn id="5779" xr3:uid="{047261A9-F0ED-4C89-8090-F6AAE00A89D3}" uniqueName="5779" name="Column5779" queryTableFieldId="5779"/>
    <tableColumn id="5780" xr3:uid="{4FC46D59-4289-42E8-841B-517030E563D6}" uniqueName="5780" name="Column5780" queryTableFieldId="5780"/>
    <tableColumn id="5781" xr3:uid="{8B7197CA-22F2-47C8-AB41-B809C0CC8222}" uniqueName="5781" name="Column5781" queryTableFieldId="5781"/>
    <tableColumn id="5782" xr3:uid="{8E8A4241-FF1F-44AE-BD35-F243161245D5}" uniqueName="5782" name="Column5782" queryTableFieldId="5782"/>
    <tableColumn id="5783" xr3:uid="{F7F99F3B-E682-483A-B23B-731C78CC8D25}" uniqueName="5783" name="Column5783" queryTableFieldId="5783"/>
    <tableColumn id="5784" xr3:uid="{661EE1A8-C638-4940-A242-A28C48D7C0DF}" uniqueName="5784" name="Column5784" queryTableFieldId="5784"/>
    <tableColumn id="5785" xr3:uid="{29460826-788C-4856-9D4D-2A9BF593FEAF}" uniqueName="5785" name="Column5785" queryTableFieldId="5785"/>
    <tableColumn id="5786" xr3:uid="{F31BC23E-48B3-4F16-B56E-1F56B9747AD1}" uniqueName="5786" name="Column5786" queryTableFieldId="5786"/>
    <tableColumn id="5787" xr3:uid="{9783C0D9-408F-4FD2-BB7A-243BF8A08370}" uniqueName="5787" name="Column5787" queryTableFieldId="5787"/>
    <tableColumn id="5788" xr3:uid="{2B1EE5E7-05B4-4CE2-8AEF-EABD4D8D08B4}" uniqueName="5788" name="Column5788" queryTableFieldId="5788"/>
    <tableColumn id="5789" xr3:uid="{89A7BB3F-5ABE-4DB4-9E89-F3FF9B0525F0}" uniqueName="5789" name="Column5789" queryTableFieldId="5789"/>
    <tableColumn id="5790" xr3:uid="{297C5467-D33B-4789-AB7E-27AD17616492}" uniqueName="5790" name="Column5790" queryTableFieldId="5790"/>
    <tableColumn id="5791" xr3:uid="{DD3A7419-F56D-4C52-A174-1FB9ADAA0F06}" uniqueName="5791" name="Column5791" queryTableFieldId="5791"/>
    <tableColumn id="5792" xr3:uid="{7EB7C25E-392A-4698-B195-80571CC9B18B}" uniqueName="5792" name="Column5792" queryTableFieldId="5792"/>
    <tableColumn id="5793" xr3:uid="{90DDFC22-35C5-46FC-9BC0-B42D763160D9}" uniqueName="5793" name="Column5793" queryTableFieldId="5793"/>
    <tableColumn id="5794" xr3:uid="{42C46EF2-BC0C-437F-B72C-7AC63077ADCE}" uniqueName="5794" name="Column5794" queryTableFieldId="5794"/>
    <tableColumn id="5795" xr3:uid="{29C35CE0-8B1A-4799-AC8D-1A2413D98A7F}" uniqueName="5795" name="Column5795" queryTableFieldId="5795"/>
    <tableColumn id="5796" xr3:uid="{D8641C4C-51C7-40BA-8385-729418F24B55}" uniqueName="5796" name="Column5796" queryTableFieldId="5796"/>
    <tableColumn id="5797" xr3:uid="{75C024B3-30DA-4D2A-923B-96011B4CD825}" uniqueName="5797" name="Column5797" queryTableFieldId="5797"/>
    <tableColumn id="5798" xr3:uid="{90C8EFEB-1E9A-48F0-BD6F-6B3DA7C79502}" uniqueName="5798" name="Column5798" queryTableFieldId="5798"/>
    <tableColumn id="5799" xr3:uid="{BE752765-6732-4FFF-A79C-8A1348C0E5BA}" uniqueName="5799" name="Column5799" queryTableFieldId="5799"/>
    <tableColumn id="5800" xr3:uid="{B431669B-572F-4D0D-8D88-6729ED48A714}" uniqueName="5800" name="Column5800" queryTableFieldId="5800"/>
    <tableColumn id="5801" xr3:uid="{844C1483-8C1C-4D83-A8FA-7DFEBBEAE77F}" uniqueName="5801" name="Column5801" queryTableFieldId="5801"/>
    <tableColumn id="5802" xr3:uid="{DE7E6622-46B3-4788-80B4-2D7FE11C45E5}" uniqueName="5802" name="Column5802" queryTableFieldId="5802"/>
    <tableColumn id="5803" xr3:uid="{7617500C-7DC5-40D7-8513-1C8E258FC77B}" uniqueName="5803" name="Column5803" queryTableFieldId="5803"/>
    <tableColumn id="5804" xr3:uid="{37149F5D-7536-44C4-BD8E-632AD5CE3F79}" uniqueName="5804" name="Column5804" queryTableFieldId="5804"/>
    <tableColumn id="5805" xr3:uid="{3FF7CA12-DDF5-4310-B079-D97F145F31C5}" uniqueName="5805" name="Column5805" queryTableFieldId="5805"/>
    <tableColumn id="5806" xr3:uid="{87C67110-532B-4C9D-92C6-6CB788E5B5C5}" uniqueName="5806" name="Column5806" queryTableFieldId="5806"/>
    <tableColumn id="5807" xr3:uid="{8CA680E7-E8E2-4691-AF00-D72CF255FF0B}" uniqueName="5807" name="Column5807" queryTableFieldId="5807"/>
    <tableColumn id="5808" xr3:uid="{00DCBBF7-0E18-422E-8570-81EDFB611651}" uniqueName="5808" name="Column5808" queryTableFieldId="5808"/>
    <tableColumn id="5809" xr3:uid="{1B3D6A62-12EF-495C-ADE8-403A0B22B4B8}" uniqueName="5809" name="Column5809" queryTableFieldId="5809"/>
    <tableColumn id="5810" xr3:uid="{367043EF-40D2-4B46-895E-7BC9084EFDDA}" uniqueName="5810" name="Column5810" queryTableFieldId="5810"/>
    <tableColumn id="5811" xr3:uid="{F5EECDE6-EF93-4B37-AF85-ED3828293878}" uniqueName="5811" name="Column5811" queryTableFieldId="5811"/>
    <tableColumn id="5812" xr3:uid="{68D6A3FB-4EFF-4BB4-AFA6-82225B784834}" uniqueName="5812" name="Column5812" queryTableFieldId="5812"/>
    <tableColumn id="5813" xr3:uid="{364D477A-4619-4489-856B-18109611767B}" uniqueName="5813" name="Column5813" queryTableFieldId="5813"/>
    <tableColumn id="5814" xr3:uid="{F89883F3-3A38-4791-8156-97D262137B64}" uniqueName="5814" name="Column5814" queryTableFieldId="5814"/>
    <tableColumn id="5815" xr3:uid="{3E9ED196-96CC-4930-9727-F8A3F2BE8DF6}" uniqueName="5815" name="Column5815" queryTableFieldId="5815"/>
    <tableColumn id="5816" xr3:uid="{88539A0A-EA2C-4735-A408-BEF249E057C2}" uniqueName="5816" name="Column5816" queryTableFieldId="5816"/>
    <tableColumn id="5817" xr3:uid="{FFFF2EBE-6AD7-4AC8-B4D9-E179BDD24045}" uniqueName="5817" name="Column5817" queryTableFieldId="5817"/>
    <tableColumn id="5818" xr3:uid="{AE9C6907-F610-40D9-89DB-41677008430E}" uniqueName="5818" name="Column5818" queryTableFieldId="5818"/>
    <tableColumn id="5819" xr3:uid="{DECDA05D-1115-49C0-96BC-33B4E0DE4FDE}" uniqueName="5819" name="Column5819" queryTableFieldId="5819"/>
    <tableColumn id="5820" xr3:uid="{73FC9807-CB8F-4321-8119-B25161AF1891}" uniqueName="5820" name="Column5820" queryTableFieldId="5820"/>
    <tableColumn id="5821" xr3:uid="{CCA60ABD-6F35-4FDB-B02B-046A1837A50C}" uniqueName="5821" name="Column5821" queryTableFieldId="5821"/>
    <tableColumn id="5822" xr3:uid="{4C31C6B7-E0B6-4571-BFE0-E320268D652D}" uniqueName="5822" name="Column5822" queryTableFieldId="5822"/>
    <tableColumn id="5823" xr3:uid="{0C7975DB-740F-415A-9A4A-13B37D4BACA0}" uniqueName="5823" name="Column5823" queryTableFieldId="5823"/>
    <tableColumn id="5824" xr3:uid="{8BF26F0D-C434-4EE7-913C-29FB95991B06}" uniqueName="5824" name="Column5824" queryTableFieldId="5824"/>
    <tableColumn id="5825" xr3:uid="{92C7ABB8-AB14-4D88-B500-4F2B7320384C}" uniqueName="5825" name="Column5825" queryTableFieldId="5825"/>
    <tableColumn id="5826" xr3:uid="{7F3D7CDA-3A4B-4388-B163-A550DD6D282E}" uniqueName="5826" name="Column5826" queryTableFieldId="5826"/>
    <tableColumn id="5827" xr3:uid="{60EA54A7-13C3-4EDA-82A6-8095E15C5D1A}" uniqueName="5827" name="Column5827" queryTableFieldId="5827"/>
    <tableColumn id="5828" xr3:uid="{FB66D3A4-20C3-451A-9737-78C112EA79DA}" uniqueName="5828" name="Column5828" queryTableFieldId="5828"/>
    <tableColumn id="5829" xr3:uid="{79E73053-F7B7-4833-B2AE-EF16A4E093E8}" uniqueName="5829" name="Column5829" queryTableFieldId="5829"/>
    <tableColumn id="5830" xr3:uid="{6204F598-63E8-4212-BAD5-CD44ED641839}" uniqueName="5830" name="Column5830" queryTableFieldId="5830"/>
    <tableColumn id="5831" xr3:uid="{B1828523-8263-4A28-B8F5-50962878147B}" uniqueName="5831" name="Column5831" queryTableFieldId="5831"/>
    <tableColumn id="5832" xr3:uid="{EE73F32D-4641-44A4-BA98-AB10D8C3ADD4}" uniqueName="5832" name="Column5832" queryTableFieldId="5832"/>
    <tableColumn id="5833" xr3:uid="{50F0D1F3-FEB3-4C2D-AFCE-8BB589D6FA15}" uniqueName="5833" name="Column5833" queryTableFieldId="5833"/>
    <tableColumn id="5834" xr3:uid="{5C8FF72C-BCA7-4F18-9CD9-810D79B38127}" uniqueName="5834" name="Column5834" queryTableFieldId="5834"/>
    <tableColumn id="5835" xr3:uid="{BBF1A45B-F519-40D4-8379-7F4DA36AC8EC}" uniqueName="5835" name="Column5835" queryTableFieldId="5835"/>
    <tableColumn id="5836" xr3:uid="{5CBF1890-D7C2-4FFD-BB84-CD2B6349E7E5}" uniqueName="5836" name="Column5836" queryTableFieldId="5836"/>
    <tableColumn id="5837" xr3:uid="{8D8359B9-88F8-4DF9-BD69-2F5B2518970E}" uniqueName="5837" name="Column5837" queryTableFieldId="5837"/>
    <tableColumn id="5838" xr3:uid="{FF7B5F69-761F-46B1-9E83-3484F9758BE8}" uniqueName="5838" name="Column5838" queryTableFieldId="5838"/>
    <tableColumn id="5839" xr3:uid="{26A6FC81-149F-4245-BF1A-E4E526CD5714}" uniqueName="5839" name="Column5839" queryTableFieldId="5839"/>
    <tableColumn id="5840" xr3:uid="{FCC32F3C-C5C3-4046-BB34-AA6E8674912F}" uniqueName="5840" name="Column5840" queryTableFieldId="5840"/>
    <tableColumn id="5841" xr3:uid="{4232E50D-3E14-4D3E-9BF3-74AAE5FEA003}" uniqueName="5841" name="Column5841" queryTableFieldId="5841"/>
    <tableColumn id="5842" xr3:uid="{C72C7C0D-DA10-44B0-BD55-0CB84DAFF7DE}" uniqueName="5842" name="Column5842" queryTableFieldId="5842"/>
    <tableColumn id="5843" xr3:uid="{7B902A8F-E700-40D9-962C-5ECD810B4647}" uniqueName="5843" name="Column5843" queryTableFieldId="5843"/>
    <tableColumn id="5844" xr3:uid="{FB6A48D3-45FE-4B33-ABD0-48B84B95C1C6}" uniqueName="5844" name="Column5844" queryTableFieldId="5844"/>
    <tableColumn id="5845" xr3:uid="{E359FE62-26CA-429E-9767-7C66C0E932E0}" uniqueName="5845" name="Column5845" queryTableFieldId="5845"/>
    <tableColumn id="5846" xr3:uid="{2584A203-C540-479B-B469-6AFF300585FC}" uniqueName="5846" name="Column5846" queryTableFieldId="5846"/>
    <tableColumn id="5847" xr3:uid="{B4E4C0C4-A63B-4B57-BF4E-F9384295B1C3}" uniqueName="5847" name="Column5847" queryTableFieldId="5847"/>
    <tableColumn id="5848" xr3:uid="{2B9E9376-3244-44FA-B11F-4AFB452B009D}" uniqueName="5848" name="Column5848" queryTableFieldId="5848"/>
    <tableColumn id="5849" xr3:uid="{722C5561-2252-4D6D-B36B-19ADE508D77D}" uniqueName="5849" name="Column5849" queryTableFieldId="5849"/>
    <tableColumn id="5850" xr3:uid="{8A5174EC-5D2B-415C-AAD2-E07A40C4099C}" uniqueName="5850" name="Column5850" queryTableFieldId="5850"/>
    <tableColumn id="5851" xr3:uid="{9008B16C-2216-4482-B5BF-ECEE9A6D458D}" uniqueName="5851" name="Column5851" queryTableFieldId="5851"/>
    <tableColumn id="5852" xr3:uid="{2BD065C8-8842-4B01-BC87-B77073EFB698}" uniqueName="5852" name="Column5852" queryTableFieldId="5852"/>
    <tableColumn id="5853" xr3:uid="{B8D42A6B-952C-4010-8E85-B0EB01ED587C}" uniqueName="5853" name="Column5853" queryTableFieldId="5853"/>
    <tableColumn id="5854" xr3:uid="{E6F890D7-8477-4B64-A004-A83B924D76D7}" uniqueName="5854" name="Column5854" queryTableFieldId="5854"/>
    <tableColumn id="5855" xr3:uid="{31657A6F-EF4F-43F7-8455-3467E9042B56}" uniqueName="5855" name="Column5855" queryTableFieldId="5855"/>
    <tableColumn id="5856" xr3:uid="{F203C01B-A993-4B16-85A0-C7F130AB9B43}" uniqueName="5856" name="Column5856" queryTableFieldId="5856"/>
    <tableColumn id="5857" xr3:uid="{46BBFF5A-56CD-4F00-A577-652440BCA5C5}" uniqueName="5857" name="Column5857" queryTableFieldId="5857"/>
    <tableColumn id="5858" xr3:uid="{E43025A0-8AB9-41CF-9D12-609C3D670ED7}" uniqueName="5858" name="Column5858" queryTableFieldId="5858"/>
    <tableColumn id="5859" xr3:uid="{B3C2AD0E-5C2E-4620-8B5B-E0F2DD11096D}" uniqueName="5859" name="Column5859" queryTableFieldId="5859"/>
    <tableColumn id="5860" xr3:uid="{DEF15FC9-C332-4546-91B3-56DEE7B8A490}" uniqueName="5860" name="Column5860" queryTableFieldId="5860"/>
    <tableColumn id="5861" xr3:uid="{A2D5A250-05E6-4269-93C1-359920B9AED7}" uniqueName="5861" name="Column5861" queryTableFieldId="5861"/>
    <tableColumn id="5862" xr3:uid="{A0D86FC6-662D-4ACC-AD38-D959274F0D7C}" uniqueName="5862" name="Column5862" queryTableFieldId="5862"/>
    <tableColumn id="5863" xr3:uid="{5C43336A-D0AF-43FD-B84F-DF681FE1A27B}" uniqueName="5863" name="Column5863" queryTableFieldId="5863"/>
    <tableColumn id="5864" xr3:uid="{F1DB633F-62A3-40E0-925B-D33C30227797}" uniqueName="5864" name="Column5864" queryTableFieldId="5864"/>
    <tableColumn id="5865" xr3:uid="{E9E510D0-E61B-4667-9414-D2EFBC63478C}" uniqueName="5865" name="Column5865" queryTableFieldId="5865"/>
    <tableColumn id="5866" xr3:uid="{7429414A-2680-4BAB-B479-A12BD23E8C91}" uniqueName="5866" name="Column5866" queryTableFieldId="5866"/>
    <tableColumn id="5867" xr3:uid="{9822EDCF-5F3C-4058-9231-24F7645EED1A}" uniqueName="5867" name="Column5867" queryTableFieldId="5867"/>
    <tableColumn id="5868" xr3:uid="{1F586846-AF87-4418-B9C9-DD1F8B2A2A5A}" uniqueName="5868" name="Column5868" queryTableFieldId="5868"/>
    <tableColumn id="5869" xr3:uid="{EF870211-7C8C-4D3B-8AEC-0E4035BA3A45}" uniqueName="5869" name="Column5869" queryTableFieldId="5869"/>
    <tableColumn id="5870" xr3:uid="{50D8231C-D207-4805-ADAF-DAAAB4FCC87C}" uniqueName="5870" name="Column5870" queryTableFieldId="5870"/>
    <tableColumn id="5871" xr3:uid="{1A75E2D1-8E78-4BB3-92F3-042B3641F49C}" uniqueName="5871" name="Column5871" queryTableFieldId="5871"/>
    <tableColumn id="5872" xr3:uid="{31FEDA8A-DB2F-46D7-86DE-014667FC6C40}" uniqueName="5872" name="Column5872" queryTableFieldId="5872"/>
    <tableColumn id="5873" xr3:uid="{B89928B6-ECBC-4F16-8A5D-DCC45AC413C3}" uniqueName="5873" name="Column5873" queryTableFieldId="5873"/>
    <tableColumn id="5874" xr3:uid="{D42FE6D4-3E39-4D06-861C-A9556061450B}" uniqueName="5874" name="Column5874" queryTableFieldId="5874"/>
    <tableColumn id="5875" xr3:uid="{1EC0EC1F-9F5E-46F5-AE8D-B3838D4ACDF6}" uniqueName="5875" name="Column5875" queryTableFieldId="5875"/>
    <tableColumn id="5876" xr3:uid="{476E260A-B138-46B0-A3AD-6D27B7AE8B17}" uniqueName="5876" name="Column5876" queryTableFieldId="5876"/>
    <tableColumn id="5877" xr3:uid="{7CA621FC-5F06-4EFB-9939-DB275968F45D}" uniqueName="5877" name="Column5877" queryTableFieldId="5877"/>
    <tableColumn id="5878" xr3:uid="{EE8B17BF-B0DB-4A37-B007-905ADF24A64E}" uniqueName="5878" name="Column5878" queryTableFieldId="5878"/>
    <tableColumn id="5879" xr3:uid="{B580D9C2-A776-4B46-B44F-668C8AF70EF6}" uniqueName="5879" name="Column5879" queryTableFieldId="5879"/>
    <tableColumn id="5880" xr3:uid="{B883925C-2E60-4760-A54F-28F67C1943D4}" uniqueName="5880" name="Column5880" queryTableFieldId="5880"/>
    <tableColumn id="5881" xr3:uid="{E055324B-D08A-421C-A159-1655FBAB7074}" uniqueName="5881" name="Column5881" queryTableFieldId="5881"/>
    <tableColumn id="5882" xr3:uid="{ACC6DB1E-3487-47B8-AA0F-2BAF07DA9BC8}" uniqueName="5882" name="Column5882" queryTableFieldId="5882"/>
    <tableColumn id="5883" xr3:uid="{B142A30C-BA96-46CE-AC80-E12CDE925839}" uniqueName="5883" name="Column5883" queryTableFieldId="5883"/>
    <tableColumn id="5884" xr3:uid="{B185A4C3-4FD1-422A-9E0C-A0721827F8AF}" uniqueName="5884" name="Column5884" queryTableFieldId="5884"/>
    <tableColumn id="5885" xr3:uid="{5D700A3F-044E-42C1-A3F9-721CC423F398}" uniqueName="5885" name="Column5885" queryTableFieldId="5885"/>
    <tableColumn id="5886" xr3:uid="{6FFAC3F4-BDA7-4D68-86F4-685BEC2BC415}" uniqueName="5886" name="Column5886" queryTableFieldId="5886"/>
    <tableColumn id="5887" xr3:uid="{00CC7A11-CDA7-4779-8039-839A8E941B47}" uniqueName="5887" name="Column5887" queryTableFieldId="5887"/>
    <tableColumn id="5888" xr3:uid="{62AE44BB-E0F4-494C-8CC4-6257D8AE45B6}" uniqueName="5888" name="Column5888" queryTableFieldId="5888"/>
    <tableColumn id="5889" xr3:uid="{5830BE27-4635-4A4F-B273-9AD6A09684DE}" uniqueName="5889" name="Column5889" queryTableFieldId="5889"/>
    <tableColumn id="5890" xr3:uid="{57EED481-9E9A-41AA-87DC-43E77C9AC81D}" uniqueName="5890" name="Column5890" queryTableFieldId="5890"/>
    <tableColumn id="5891" xr3:uid="{863A44EA-0AB5-4D31-B440-70D7AD53D971}" uniqueName="5891" name="Column5891" queryTableFieldId="5891"/>
    <tableColumn id="5892" xr3:uid="{E5BD9C84-F4D1-47DA-A175-FAE4E4A362EA}" uniqueName="5892" name="Column5892" queryTableFieldId="5892"/>
    <tableColumn id="5893" xr3:uid="{747633D8-E15E-41C5-8421-8AF9DD9BA4A3}" uniqueName="5893" name="Column5893" queryTableFieldId="5893"/>
    <tableColumn id="5894" xr3:uid="{9C746A3F-74B2-439B-922D-7A47A2F99227}" uniqueName="5894" name="Column5894" queryTableFieldId="5894"/>
    <tableColumn id="5895" xr3:uid="{CF8342B2-008B-42E4-9D1F-59C1A20D0E48}" uniqueName="5895" name="Column5895" queryTableFieldId="5895"/>
    <tableColumn id="5896" xr3:uid="{7995A386-4C70-4339-AC1E-6CF82BFB44EE}" uniqueName="5896" name="Column5896" queryTableFieldId="5896"/>
    <tableColumn id="5897" xr3:uid="{2AB4DCF3-9C5F-4626-9BFE-D2C2DEFF22F8}" uniqueName="5897" name="Column5897" queryTableFieldId="5897"/>
    <tableColumn id="5898" xr3:uid="{85067F48-396A-44B8-93DE-5A3F24BD2BBC}" uniqueName="5898" name="Column5898" queryTableFieldId="5898"/>
    <tableColumn id="5899" xr3:uid="{3F477A5C-8A15-4DE0-B2C4-A60D9150D3E2}" uniqueName="5899" name="Column5899" queryTableFieldId="5899"/>
    <tableColumn id="5900" xr3:uid="{D6F24B12-5B71-4192-946D-D431E10F0D0F}" uniqueName="5900" name="Column5900" queryTableFieldId="5900"/>
    <tableColumn id="5901" xr3:uid="{AB105A6C-6384-430D-829B-FE6EDA64539D}" uniqueName="5901" name="Column5901" queryTableFieldId="5901"/>
    <tableColumn id="5902" xr3:uid="{2E50C591-E005-4D39-96DC-CD8F566D808A}" uniqueName="5902" name="Column5902" queryTableFieldId="5902"/>
    <tableColumn id="5903" xr3:uid="{2F477839-8983-4088-984E-CA4A62AA2247}" uniqueName="5903" name="Column5903" queryTableFieldId="5903"/>
    <tableColumn id="5904" xr3:uid="{FD7AE83B-623C-4929-A3D0-EEBCD36C02C7}" uniqueName="5904" name="Column5904" queryTableFieldId="5904"/>
    <tableColumn id="5905" xr3:uid="{5CDB84D5-39F2-4C13-8979-61D776B924BD}" uniqueName="5905" name="Column5905" queryTableFieldId="5905"/>
    <tableColumn id="5906" xr3:uid="{C55150BF-273F-4CE0-9668-80C053DEFF2D}" uniqueName="5906" name="Column5906" queryTableFieldId="5906"/>
    <tableColumn id="5907" xr3:uid="{A48C52E5-9B62-4FCD-83B1-7EBBE8698831}" uniqueName="5907" name="Column5907" queryTableFieldId="5907"/>
    <tableColumn id="5908" xr3:uid="{82532419-C01E-4849-A751-01A86881EA25}" uniqueName="5908" name="Column5908" queryTableFieldId="5908"/>
    <tableColumn id="5909" xr3:uid="{BE4DCC36-FFBF-430A-8D98-32492FF6AF8B}" uniqueName="5909" name="Column5909" queryTableFieldId="5909"/>
    <tableColumn id="5910" xr3:uid="{70E50757-CBCC-4A4C-B6A2-BF43B9B5CE89}" uniqueName="5910" name="Column5910" queryTableFieldId="5910"/>
    <tableColumn id="5911" xr3:uid="{D3A95119-13C0-4E1F-9A50-8CF845E33225}" uniqueName="5911" name="Column5911" queryTableFieldId="5911"/>
    <tableColumn id="5912" xr3:uid="{A249A293-BAE4-42A6-9767-81A52593673A}" uniqueName="5912" name="Column5912" queryTableFieldId="5912"/>
    <tableColumn id="5913" xr3:uid="{F5DB078E-97A0-4A2F-94DE-96FEB10F7A5D}" uniqueName="5913" name="Column5913" queryTableFieldId="5913"/>
    <tableColumn id="5914" xr3:uid="{44943A53-0DC3-400F-8588-704537B7922C}" uniqueName="5914" name="Column5914" queryTableFieldId="5914"/>
    <tableColumn id="5915" xr3:uid="{35AC99FE-BCDC-45BB-86E4-21B5459692F9}" uniqueName="5915" name="Column5915" queryTableFieldId="5915"/>
    <tableColumn id="5916" xr3:uid="{7B846DB7-37C0-465F-BEAF-172DE6C66623}" uniqueName="5916" name="Column5916" queryTableFieldId="5916"/>
    <tableColumn id="5917" xr3:uid="{F168E741-1087-4516-B0E8-D47EC28312A2}" uniqueName="5917" name="Column5917" queryTableFieldId="5917"/>
    <tableColumn id="5918" xr3:uid="{EDFDA111-8039-4989-82A0-A13B9DB13EAD}" uniqueName="5918" name="Column5918" queryTableFieldId="5918"/>
    <tableColumn id="5919" xr3:uid="{8B597E82-44A1-426E-B4E3-7CFA59D05472}" uniqueName="5919" name="Column5919" queryTableFieldId="5919"/>
    <tableColumn id="5920" xr3:uid="{57F42FA0-4CF6-4995-B409-70D2E2F5D990}" uniqueName="5920" name="Column5920" queryTableFieldId="5920"/>
    <tableColumn id="5921" xr3:uid="{D8E25952-E143-4BD8-9AEC-D7F63FD47A21}" uniqueName="5921" name="Column5921" queryTableFieldId="5921"/>
    <tableColumn id="5922" xr3:uid="{F7ECC133-0F03-4B13-B9E0-3E8EAE4CD4C4}" uniqueName="5922" name="Column5922" queryTableFieldId="5922"/>
    <tableColumn id="5923" xr3:uid="{344D4B56-75CF-474D-BBA0-165BE22F0F76}" uniqueName="5923" name="Column5923" queryTableFieldId="5923"/>
    <tableColumn id="5924" xr3:uid="{C899FF9C-FC36-42DF-99F8-9A972B5774A8}" uniqueName="5924" name="Column5924" queryTableFieldId="5924"/>
    <tableColumn id="5925" xr3:uid="{2C58E8A4-BD7C-415A-B8BA-581AFE5302D2}" uniqueName="5925" name="Column5925" queryTableFieldId="5925"/>
    <tableColumn id="5926" xr3:uid="{C74BD4A9-8FB4-4FDA-85DC-6347615C4B0E}" uniqueName="5926" name="Column5926" queryTableFieldId="5926"/>
    <tableColumn id="5927" xr3:uid="{A892A987-F78B-45E7-B21B-FD0EB84F77BB}" uniqueName="5927" name="Column5927" queryTableFieldId="5927"/>
    <tableColumn id="5928" xr3:uid="{E5A0D401-ABB0-4092-BEEF-94C656757A5F}" uniqueName="5928" name="Column5928" queryTableFieldId="5928"/>
    <tableColumn id="5929" xr3:uid="{29979E5D-CB14-4BCC-BF58-262D85C9DA2F}" uniqueName="5929" name="Column5929" queryTableFieldId="5929"/>
    <tableColumn id="5930" xr3:uid="{A0B53CF3-232E-4FF7-84BF-22415E2F9780}" uniqueName="5930" name="Column5930" queryTableFieldId="5930"/>
    <tableColumn id="5931" xr3:uid="{726E947D-F8EC-4665-9733-4F723E95282C}" uniqueName="5931" name="Column5931" queryTableFieldId="5931"/>
    <tableColumn id="5932" xr3:uid="{1F385E2A-F6AC-46B8-8F01-F81E53E8CA4D}" uniqueName="5932" name="Column5932" queryTableFieldId="5932"/>
    <tableColumn id="5933" xr3:uid="{C0C00E56-7F1B-455B-B1CD-99EAAA485DD2}" uniqueName="5933" name="Column5933" queryTableFieldId="5933"/>
    <tableColumn id="5934" xr3:uid="{6B46C4D6-1CB8-4ADF-B7EE-3900593D2DB4}" uniqueName="5934" name="Column5934" queryTableFieldId="5934"/>
    <tableColumn id="5935" xr3:uid="{0E3CED82-AE2A-4B78-B84E-9941FD721B2D}" uniqueName="5935" name="Column5935" queryTableFieldId="5935"/>
    <tableColumn id="5936" xr3:uid="{CDB5BFB9-F35B-47D3-9C36-B7105AB99865}" uniqueName="5936" name="Column5936" queryTableFieldId="5936"/>
    <tableColumn id="5937" xr3:uid="{71ED4EF9-86DD-45D4-8065-82B3A14CD0C1}" uniqueName="5937" name="Column5937" queryTableFieldId="5937"/>
    <tableColumn id="5938" xr3:uid="{282C1DDC-EDC8-4466-865E-731C46B230E3}" uniqueName="5938" name="Column5938" queryTableFieldId="5938"/>
    <tableColumn id="5939" xr3:uid="{69EAC5EF-90D4-423D-A1E6-F855C9B58BCA}" uniqueName="5939" name="Column5939" queryTableFieldId="5939"/>
    <tableColumn id="5940" xr3:uid="{5893E2BF-A5FA-46D5-9A1B-84D23F045A00}" uniqueName="5940" name="Column5940" queryTableFieldId="5940"/>
    <tableColumn id="5941" xr3:uid="{ABF17D75-F133-43C0-A2FF-282781E39FCF}" uniqueName="5941" name="Column5941" queryTableFieldId="5941"/>
    <tableColumn id="5942" xr3:uid="{B5411341-B3CB-4331-BD7C-54208BA14E5F}" uniqueName="5942" name="Column5942" queryTableFieldId="5942"/>
    <tableColumn id="5943" xr3:uid="{6AD17373-5010-4ECF-AAC8-7CA9FF2A5286}" uniqueName="5943" name="Column5943" queryTableFieldId="5943"/>
    <tableColumn id="5944" xr3:uid="{46A5681E-EA10-4631-8934-2834A144E85F}" uniqueName="5944" name="Column5944" queryTableFieldId="5944"/>
    <tableColumn id="5945" xr3:uid="{023DE9EE-ECC2-4886-8BAA-672008EDE1E5}" uniqueName="5945" name="Column5945" queryTableFieldId="5945"/>
    <tableColumn id="5946" xr3:uid="{33CE0D24-6925-4977-8F1D-E45FC24FE81D}" uniqueName="5946" name="Column5946" queryTableFieldId="5946"/>
    <tableColumn id="5947" xr3:uid="{D5B0D417-FB66-480A-A2C5-079B21C0EBCD}" uniqueName="5947" name="Column5947" queryTableFieldId="5947"/>
    <tableColumn id="5948" xr3:uid="{6BE890E9-B799-4113-86FA-A97C5D9820B6}" uniqueName="5948" name="Column5948" queryTableFieldId="5948"/>
    <tableColumn id="5949" xr3:uid="{745AF7C6-E0EA-4222-A71F-05668C057E67}" uniqueName="5949" name="Column5949" queryTableFieldId="5949"/>
    <tableColumn id="5950" xr3:uid="{093F2841-A51F-4965-A6AA-477336D4F9BE}" uniqueName="5950" name="Column5950" queryTableFieldId="5950"/>
    <tableColumn id="5951" xr3:uid="{8290EE97-CEDC-4C6D-A3EB-CF7D0C39ACFC}" uniqueName="5951" name="Column5951" queryTableFieldId="5951"/>
    <tableColumn id="5952" xr3:uid="{C933FCAC-9F4E-4C17-936C-A9B00BAA4849}" uniqueName="5952" name="Column5952" queryTableFieldId="5952"/>
    <tableColumn id="5953" xr3:uid="{10FDBB38-71B8-4B6A-B4E5-7DCBA994332F}" uniqueName="5953" name="Column5953" queryTableFieldId="5953"/>
    <tableColumn id="5954" xr3:uid="{9A71A5EA-6566-4049-8BBF-38B2365C8B6A}" uniqueName="5954" name="Column5954" queryTableFieldId="5954"/>
    <tableColumn id="5955" xr3:uid="{E5CAFD63-D869-4D9E-AE37-04DB23EFD655}" uniqueName="5955" name="Column5955" queryTableFieldId="5955"/>
    <tableColumn id="5956" xr3:uid="{7B4A3E2C-F209-4F21-9A58-68DBA11085EE}" uniqueName="5956" name="Column5956" queryTableFieldId="5956"/>
    <tableColumn id="5957" xr3:uid="{72485BF3-B9A5-42C7-AB0C-5C77DBFE901A}" uniqueName="5957" name="Column5957" queryTableFieldId="5957"/>
    <tableColumn id="5958" xr3:uid="{923F419F-BBD0-42F8-9F12-69C671E63A57}" uniqueName="5958" name="Column5958" queryTableFieldId="5958"/>
    <tableColumn id="5959" xr3:uid="{32962A0B-F13A-40CC-85BF-3DB77EAC5961}" uniqueName="5959" name="Column5959" queryTableFieldId="5959"/>
    <tableColumn id="5960" xr3:uid="{C8AB5929-66F5-43AF-B741-F8C9741CADAD}" uniqueName="5960" name="Column5960" queryTableFieldId="5960"/>
    <tableColumn id="5961" xr3:uid="{991F6D99-1993-4257-9476-38B1B8B1B629}" uniqueName="5961" name="Column5961" queryTableFieldId="5961"/>
    <tableColumn id="5962" xr3:uid="{F98F2016-B76E-4E24-AE86-DEFC4451CAB7}" uniqueName="5962" name="Column5962" queryTableFieldId="5962"/>
    <tableColumn id="5963" xr3:uid="{D5AE40B8-C747-465F-87CF-32E76C5D9740}" uniqueName="5963" name="Column5963" queryTableFieldId="5963"/>
    <tableColumn id="5964" xr3:uid="{297FF382-8E38-4839-9E1E-D7E328E2631B}" uniqueName="5964" name="Column5964" queryTableFieldId="5964"/>
    <tableColumn id="5965" xr3:uid="{9FB67700-AFB8-4AE7-BB7E-37A53D18B6D8}" uniqueName="5965" name="Column5965" queryTableFieldId="5965"/>
    <tableColumn id="5966" xr3:uid="{596BB343-6E53-4104-A20F-C8F702471530}" uniqueName="5966" name="Column5966" queryTableFieldId="5966"/>
    <tableColumn id="5967" xr3:uid="{0907BAE7-7397-4715-BD03-285E8380B51F}" uniqueName="5967" name="Column5967" queryTableFieldId="5967"/>
    <tableColumn id="5968" xr3:uid="{D941979D-5449-4315-BED1-C0FB5659D938}" uniqueName="5968" name="Column5968" queryTableFieldId="5968"/>
    <tableColumn id="5969" xr3:uid="{39D4900E-8BF8-41C8-B8EF-62E0A6727D74}" uniqueName="5969" name="Column5969" queryTableFieldId="5969"/>
    <tableColumn id="5970" xr3:uid="{617C9CB5-A3C0-41C5-BC73-34B939708F2B}" uniqueName="5970" name="Column5970" queryTableFieldId="5970"/>
    <tableColumn id="5971" xr3:uid="{25A65FD4-8ABE-4611-A4CE-9C795A82B41D}" uniqueName="5971" name="Column5971" queryTableFieldId="5971"/>
    <tableColumn id="5972" xr3:uid="{8125AEED-30AA-4281-A235-58F5B36C42B5}" uniqueName="5972" name="Column5972" queryTableFieldId="5972"/>
    <tableColumn id="5973" xr3:uid="{234F30AD-E343-4514-B3DC-D2BC2509B98E}" uniqueName="5973" name="Column5973" queryTableFieldId="5973"/>
    <tableColumn id="5974" xr3:uid="{80064882-4689-4931-A58E-A99BF8D8CE32}" uniqueName="5974" name="Column5974" queryTableFieldId="5974"/>
    <tableColumn id="5975" xr3:uid="{5646B266-CAA6-499C-BE16-F03051E93FBC}" uniqueName="5975" name="Column5975" queryTableFieldId="5975"/>
    <tableColumn id="5976" xr3:uid="{5ACC7535-494D-487B-A5AB-C19F4C0D743D}" uniqueName="5976" name="Column5976" queryTableFieldId="5976"/>
    <tableColumn id="5977" xr3:uid="{C2E4891F-F43D-4B6F-9FC4-9CA6130076BB}" uniqueName="5977" name="Column5977" queryTableFieldId="5977"/>
    <tableColumn id="5978" xr3:uid="{6D1CB3CB-2BE7-4B30-938A-CAF6BA0B9F8C}" uniqueName="5978" name="Column5978" queryTableFieldId="5978"/>
    <tableColumn id="5979" xr3:uid="{979808F9-B7BE-4BE5-ADF3-D0905BE5AD25}" uniqueName="5979" name="Column5979" queryTableFieldId="5979"/>
    <tableColumn id="5980" xr3:uid="{87D416EA-F715-48FC-A49D-F615BC87BD8B}" uniqueName="5980" name="Column5980" queryTableFieldId="5980"/>
    <tableColumn id="5981" xr3:uid="{763418AA-6026-44B8-9C22-4D01DC9A1624}" uniqueName="5981" name="Column5981" queryTableFieldId="5981"/>
    <tableColumn id="5982" xr3:uid="{5669C92F-355E-4784-B58B-9D0A272B0ECA}" uniqueName="5982" name="Column5982" queryTableFieldId="5982"/>
    <tableColumn id="5983" xr3:uid="{78944060-A59E-4B4E-BA23-7698832A7EE8}" uniqueName="5983" name="Column5983" queryTableFieldId="5983"/>
    <tableColumn id="5984" xr3:uid="{6668D1FA-E819-42B3-B879-20F1BC4F3579}" uniqueName="5984" name="Column5984" queryTableFieldId="5984"/>
    <tableColumn id="5985" xr3:uid="{129C3E5E-189D-4F8B-A7C0-E3E5E9DC1633}" uniqueName="5985" name="Column5985" queryTableFieldId="5985"/>
    <tableColumn id="5986" xr3:uid="{1465E70B-E7B0-4F2D-B1C1-10270ED1DCDB}" uniqueName="5986" name="Column5986" queryTableFieldId="5986"/>
    <tableColumn id="5987" xr3:uid="{06E47EFE-8388-4743-A811-8FB24D539AF1}" uniqueName="5987" name="Column5987" queryTableFieldId="5987"/>
    <tableColumn id="5988" xr3:uid="{7D36A482-BE52-4098-8B8A-29F99D2CB5C2}" uniqueName="5988" name="Column5988" queryTableFieldId="5988"/>
    <tableColumn id="5989" xr3:uid="{E5953DAF-9D42-403F-BFE3-17C06201CC3E}" uniqueName="5989" name="Column5989" queryTableFieldId="5989"/>
    <tableColumn id="5990" xr3:uid="{DFF00A67-8B49-4620-8644-FA05FBC1B84D}" uniqueName="5990" name="Column5990" queryTableFieldId="5990"/>
    <tableColumn id="5991" xr3:uid="{918C211A-A5EA-4290-956A-ECFD6496F32A}" uniqueName="5991" name="Column5991" queryTableFieldId="5991"/>
    <tableColumn id="5992" xr3:uid="{5664DBB1-42DC-47E0-A9BA-554BB21E88CB}" uniqueName="5992" name="Column5992" queryTableFieldId="5992"/>
    <tableColumn id="5993" xr3:uid="{59132933-BDB4-4FC4-9FC3-590ECAD7B54A}" uniqueName="5993" name="Column5993" queryTableFieldId="5993"/>
    <tableColumn id="5994" xr3:uid="{A570AE32-75F5-43C0-B224-93534B873142}" uniqueName="5994" name="Column5994" queryTableFieldId="5994"/>
    <tableColumn id="5995" xr3:uid="{DA071604-F1CE-4A2C-92FE-BE8E29A5BB06}" uniqueName="5995" name="Column5995" queryTableFieldId="5995"/>
    <tableColumn id="5996" xr3:uid="{E724CAA6-FC77-4378-B873-D69BFE6F5314}" uniqueName="5996" name="Column5996" queryTableFieldId="5996"/>
    <tableColumn id="5997" xr3:uid="{AEDDFC6D-9C04-4318-80C7-4AE6BFFFB109}" uniqueName="5997" name="Column5997" queryTableFieldId="5997"/>
    <tableColumn id="5998" xr3:uid="{8869889E-C575-43A5-B2B1-C85DE4D2AAA4}" uniqueName="5998" name="Column5998" queryTableFieldId="5998"/>
    <tableColumn id="5999" xr3:uid="{DBFF676E-AEED-4B27-BCBC-DE16EC3C5125}" uniqueName="5999" name="Column5999" queryTableFieldId="5999"/>
    <tableColumn id="6000" xr3:uid="{B664FFA1-0F8C-4499-A65D-744CF06424B0}" uniqueName="6000" name="Column6000" queryTableFieldId="6000"/>
    <tableColumn id="6001" xr3:uid="{60A2F1A9-9545-4255-BCCD-15CE64F57759}" uniqueName="6001" name="Column6001" queryTableFieldId="6001"/>
    <tableColumn id="6002" xr3:uid="{7B54F2D4-D8D5-4051-B738-55F38E850894}" uniqueName="6002" name="Column6002" queryTableFieldId="6002"/>
    <tableColumn id="6003" xr3:uid="{F3FA7F89-F78D-4FE4-9318-BC099000D64A}" uniqueName="6003" name="Column6003" queryTableFieldId="6003"/>
    <tableColumn id="6004" xr3:uid="{CBC8DF8D-1F20-4F45-B59C-61235F60102A}" uniqueName="6004" name="Column6004" queryTableFieldId="6004"/>
    <tableColumn id="6005" xr3:uid="{4C5E1146-1A07-46DD-B90F-A22518EF8F49}" uniqueName="6005" name="Column6005" queryTableFieldId="6005"/>
    <tableColumn id="6006" xr3:uid="{BCFD97F3-5A35-48B3-A4EE-8178AA3565F7}" uniqueName="6006" name="Column6006" queryTableFieldId="6006"/>
    <tableColumn id="6007" xr3:uid="{58E8B1C5-A173-41C2-947A-772989DE57ED}" uniqueName="6007" name="Column6007" queryTableFieldId="6007"/>
    <tableColumn id="6008" xr3:uid="{C7E5174B-8C0E-4918-B81D-753833358410}" uniqueName="6008" name="Column6008" queryTableFieldId="6008"/>
    <tableColumn id="6009" xr3:uid="{4F5CB973-8F56-4416-A8C4-62F7E2D275C1}" uniqueName="6009" name="Column6009" queryTableFieldId="6009"/>
    <tableColumn id="6010" xr3:uid="{67E85B5C-E616-4ECA-A90C-CE877DC3B0A6}" uniqueName="6010" name="Column6010" queryTableFieldId="6010"/>
    <tableColumn id="6011" xr3:uid="{12F5F366-D490-4B43-BA5F-5EEACA43E0B5}" uniqueName="6011" name="Column6011" queryTableFieldId="6011"/>
    <tableColumn id="6012" xr3:uid="{98FF5D4B-6BEA-4810-8598-54F41171381D}" uniqueName="6012" name="Column6012" queryTableFieldId="6012"/>
    <tableColumn id="6013" xr3:uid="{1E1528A0-3014-4AE1-B572-6A1870772219}" uniqueName="6013" name="Column6013" queryTableFieldId="6013"/>
    <tableColumn id="6014" xr3:uid="{FD1414DD-3794-4E3D-93BC-9ABF9752FA11}" uniqueName="6014" name="Column6014" queryTableFieldId="6014"/>
    <tableColumn id="6015" xr3:uid="{C20D4C30-89B2-4BFE-A248-3A406BF76CB3}" uniqueName="6015" name="Column6015" queryTableFieldId="6015"/>
    <tableColumn id="6016" xr3:uid="{F7CF2156-48A9-4C9E-BA66-465C2183C75D}" uniqueName="6016" name="Column6016" queryTableFieldId="6016"/>
    <tableColumn id="6017" xr3:uid="{3EA84CF1-143B-40BA-A294-58F245A4E9D4}" uniqueName="6017" name="Column6017" queryTableFieldId="6017"/>
    <tableColumn id="6018" xr3:uid="{5C3F7C5D-9AA7-4660-A122-1A9A1A3BB8FB}" uniqueName="6018" name="Column6018" queryTableFieldId="6018"/>
    <tableColumn id="6019" xr3:uid="{6E451B09-37E1-46E1-A361-94B49E2501E9}" uniqueName="6019" name="Column6019" queryTableFieldId="6019"/>
    <tableColumn id="6020" xr3:uid="{E9A3986F-E1A9-407E-9346-A1E73A05A70D}" uniqueName="6020" name="Column6020" queryTableFieldId="6020"/>
    <tableColumn id="6021" xr3:uid="{E6756059-96E7-4A24-8D16-33745E39C7C0}" uniqueName="6021" name="Column6021" queryTableFieldId="6021"/>
    <tableColumn id="6022" xr3:uid="{613A886C-BD41-4416-BF0A-9D550FFA0AFF}" uniqueName="6022" name="Column6022" queryTableFieldId="6022"/>
    <tableColumn id="6023" xr3:uid="{A05B89B9-78E8-426B-8745-E4D5C85F0508}" uniqueName="6023" name="Column6023" queryTableFieldId="6023"/>
    <tableColumn id="6024" xr3:uid="{44BA1B6F-0AF3-4A99-ACF6-4F6D65EB54D7}" uniqueName="6024" name="Column6024" queryTableFieldId="6024"/>
    <tableColumn id="6025" xr3:uid="{AB357E2B-E99E-4F61-893D-043713A31424}" uniqueName="6025" name="Column6025" queryTableFieldId="6025"/>
    <tableColumn id="6026" xr3:uid="{B111D253-87BB-4FB2-ACAC-F5C2C8D6F64C}" uniqueName="6026" name="Column6026" queryTableFieldId="6026"/>
    <tableColumn id="6027" xr3:uid="{FF34765F-B8A8-49CA-A5FE-7D84406F2E6F}" uniqueName="6027" name="Column6027" queryTableFieldId="6027"/>
    <tableColumn id="6028" xr3:uid="{8D584E28-82AB-4390-9605-06AA59B359E1}" uniqueName="6028" name="Column6028" queryTableFieldId="6028"/>
    <tableColumn id="6029" xr3:uid="{658C5D88-EAAC-4A40-85B2-CA07E7B0B40D}" uniqueName="6029" name="Column6029" queryTableFieldId="6029"/>
    <tableColumn id="6030" xr3:uid="{7230469E-21A2-4FD0-8146-5EA86228EB63}" uniqueName="6030" name="Column6030" queryTableFieldId="6030"/>
    <tableColumn id="6031" xr3:uid="{BEC14D71-EF21-4489-AFCF-0BC11F2E791C}" uniqueName="6031" name="Column6031" queryTableFieldId="6031"/>
    <tableColumn id="6032" xr3:uid="{9F39CEA7-E61D-4026-9987-766C17A38713}" uniqueName="6032" name="Column6032" queryTableFieldId="6032"/>
    <tableColumn id="6033" xr3:uid="{A9C62D0B-30F8-47D7-847F-F0E89CDF083E}" uniqueName="6033" name="Column6033" queryTableFieldId="6033"/>
    <tableColumn id="6034" xr3:uid="{66DDF221-8655-451B-BF25-2CBA61AACA9F}" uniqueName="6034" name="Column6034" queryTableFieldId="6034"/>
    <tableColumn id="6035" xr3:uid="{D125D776-BA6E-4A29-9D41-12C89A129EBD}" uniqueName="6035" name="Column6035" queryTableFieldId="6035"/>
    <tableColumn id="6036" xr3:uid="{A995E130-A8BC-48B8-9D47-C5A008A18625}" uniqueName="6036" name="Column6036" queryTableFieldId="6036"/>
    <tableColumn id="6037" xr3:uid="{61EA27F8-E43A-4869-9C1D-31791B6F7915}" uniqueName="6037" name="Column6037" queryTableFieldId="6037"/>
    <tableColumn id="6038" xr3:uid="{9FEACFA2-D4F4-42BB-8F4E-6A572A045064}" uniqueName="6038" name="Column6038" queryTableFieldId="6038"/>
    <tableColumn id="6039" xr3:uid="{2758588F-5E6E-4672-9C60-92D2625B1051}" uniqueName="6039" name="Column6039" queryTableFieldId="6039"/>
    <tableColumn id="6040" xr3:uid="{6284430F-AB21-4D59-B0F9-EE6AC14140BE}" uniqueName="6040" name="Column6040" queryTableFieldId="6040"/>
    <tableColumn id="6041" xr3:uid="{03453134-8BCA-4CE6-9819-0721BD4B3E32}" uniqueName="6041" name="Column6041" queryTableFieldId="6041"/>
    <tableColumn id="6042" xr3:uid="{856F9A79-C9FD-47FF-97E8-266F2BBC1E4D}" uniqueName="6042" name="Column6042" queryTableFieldId="6042"/>
    <tableColumn id="6043" xr3:uid="{8FDDBA7F-4FD7-4642-8283-CFB9EB74FF7B}" uniqueName="6043" name="Column6043" queryTableFieldId="6043"/>
    <tableColumn id="6044" xr3:uid="{915547DD-2EE9-4810-9073-4B6E8B85D188}" uniqueName="6044" name="Column6044" queryTableFieldId="6044"/>
    <tableColumn id="6045" xr3:uid="{4EDDA9B0-A874-40CA-BCDE-A1586751F9D5}" uniqueName="6045" name="Column6045" queryTableFieldId="6045"/>
    <tableColumn id="6046" xr3:uid="{52A621D4-CCF0-478E-9CD4-A08D55C15E84}" uniqueName="6046" name="Column6046" queryTableFieldId="6046"/>
    <tableColumn id="6047" xr3:uid="{9D726BBA-D71D-477B-8366-F28F4420FC62}" uniqueName="6047" name="Column6047" queryTableFieldId="6047"/>
    <tableColumn id="6048" xr3:uid="{F33E2171-299A-471B-B7EB-D24231FBF50D}" uniqueName="6048" name="Column6048" queryTableFieldId="6048"/>
    <tableColumn id="6049" xr3:uid="{9EA3891F-4AF7-4182-9E14-15ED31D88DD4}" uniqueName="6049" name="Column6049" queryTableFieldId="6049"/>
    <tableColumn id="6050" xr3:uid="{B8129512-83E0-4296-8832-C90D1E10E9A0}" uniqueName="6050" name="Column6050" queryTableFieldId="6050"/>
    <tableColumn id="6051" xr3:uid="{43F2FB95-DF2F-4195-AA85-0A40A8CC26EA}" uniqueName="6051" name="Column6051" queryTableFieldId="6051"/>
    <tableColumn id="6052" xr3:uid="{9DB7822D-89D4-4184-8BA8-2CE42160C9B6}" uniqueName="6052" name="Column6052" queryTableFieldId="6052"/>
    <tableColumn id="6053" xr3:uid="{3D2BB297-2F50-40F1-A410-6372E92EDF50}" uniqueName="6053" name="Column6053" queryTableFieldId="6053"/>
    <tableColumn id="6054" xr3:uid="{132154FD-31E2-4D68-A3E2-6F4C6CA8E85E}" uniqueName="6054" name="Column6054" queryTableFieldId="6054"/>
    <tableColumn id="6055" xr3:uid="{3B8F9EF5-AF50-4199-94F9-E6C7C9162E80}" uniqueName="6055" name="Column6055" queryTableFieldId="6055"/>
    <tableColumn id="6056" xr3:uid="{B6A59B1F-97FB-448A-BFCD-09F66D0147AF}" uniqueName="6056" name="Column6056" queryTableFieldId="6056"/>
    <tableColumn id="6057" xr3:uid="{9ADA018D-DCE1-45EE-8419-49D4F59CA4FC}" uniqueName="6057" name="Column6057" queryTableFieldId="6057"/>
    <tableColumn id="6058" xr3:uid="{FF63C583-9EE5-412D-8754-5791639B4576}" uniqueName="6058" name="Column6058" queryTableFieldId="6058"/>
    <tableColumn id="6059" xr3:uid="{5884B68F-7EFF-4FFE-AE8B-0764ADAA199B}" uniqueName="6059" name="Column6059" queryTableFieldId="6059"/>
    <tableColumn id="6060" xr3:uid="{A9E91F07-45B9-45CC-9DFD-285EDF2AA455}" uniqueName="6060" name="Column6060" queryTableFieldId="6060"/>
    <tableColumn id="6061" xr3:uid="{B4858274-2FC6-4C2C-825F-428BA9B18F20}" uniqueName="6061" name="Column6061" queryTableFieldId="6061"/>
    <tableColumn id="6062" xr3:uid="{3BA0073E-D2BF-4224-9C4A-DC84C0699BDF}" uniqueName="6062" name="Column6062" queryTableFieldId="6062"/>
    <tableColumn id="6063" xr3:uid="{21C5F5AF-1051-4D5C-843E-D54AE5910062}" uniqueName="6063" name="Column6063" queryTableFieldId="6063"/>
    <tableColumn id="6064" xr3:uid="{AE1100E8-018D-48F7-9E20-2461CEFCD22C}" uniqueName="6064" name="Column6064" queryTableFieldId="6064"/>
    <tableColumn id="6065" xr3:uid="{A134549F-F2D1-45EC-89CF-8498D1B78319}" uniqueName="6065" name="Column6065" queryTableFieldId="6065"/>
    <tableColumn id="6066" xr3:uid="{AE072BB2-EB90-446D-A1B6-022FB3FF37B1}" uniqueName="6066" name="Column6066" queryTableFieldId="6066"/>
    <tableColumn id="6067" xr3:uid="{DE413E22-7A82-4EE8-890A-AA1C5C605BE1}" uniqueName="6067" name="Column6067" queryTableFieldId="6067"/>
    <tableColumn id="6068" xr3:uid="{C33C1C34-71F1-4257-9149-5401212B8B7D}" uniqueName="6068" name="Column6068" queryTableFieldId="6068"/>
    <tableColumn id="6069" xr3:uid="{9563FBEC-316A-4C32-8ACF-B6D62DDE5B24}" uniqueName="6069" name="Column6069" queryTableFieldId="6069"/>
    <tableColumn id="6070" xr3:uid="{3E2E09C9-20E2-4604-B4E1-D9290E91B1E5}" uniqueName="6070" name="Column6070" queryTableFieldId="6070"/>
    <tableColumn id="6071" xr3:uid="{32ED6F39-3541-497F-8C96-E2E1713A176D}" uniqueName="6071" name="Column6071" queryTableFieldId="6071"/>
    <tableColumn id="6072" xr3:uid="{C525AC05-D17B-4757-8550-BECC0FC2E766}" uniqueName="6072" name="Column6072" queryTableFieldId="6072"/>
    <tableColumn id="6073" xr3:uid="{79AA816E-B452-4260-90EC-120DAD118A56}" uniqueName="6073" name="Column6073" queryTableFieldId="6073"/>
    <tableColumn id="6074" xr3:uid="{7BD8587F-4DA9-45AA-A47A-CE8013BACB66}" uniqueName="6074" name="Column6074" queryTableFieldId="6074"/>
    <tableColumn id="6075" xr3:uid="{2D98AE00-88ED-4636-B921-2B2FFBB5C2C5}" uniqueName="6075" name="Column6075" queryTableFieldId="6075"/>
    <tableColumn id="6076" xr3:uid="{AED8C264-93B1-46A9-8EFB-00E69C175C7F}" uniqueName="6076" name="Column6076" queryTableFieldId="6076"/>
    <tableColumn id="6077" xr3:uid="{D71ECDE1-7ABC-453A-8D58-35705EBC4BE2}" uniqueName="6077" name="Column6077" queryTableFieldId="6077"/>
    <tableColumn id="6078" xr3:uid="{59F9656C-634D-44C2-BDB1-74603FD7FBFB}" uniqueName="6078" name="Column6078" queryTableFieldId="6078"/>
    <tableColumn id="6079" xr3:uid="{F5F0CC87-3728-4D0E-B369-42B58F3ED425}" uniqueName="6079" name="Column6079" queryTableFieldId="6079"/>
    <tableColumn id="6080" xr3:uid="{DCEDF864-5C18-4D17-A575-141CC2B98BEA}" uniqueName="6080" name="Column6080" queryTableFieldId="6080"/>
    <tableColumn id="6081" xr3:uid="{323A8F7D-8A17-4945-8E2C-D64035E2775C}" uniqueName="6081" name="Column6081" queryTableFieldId="6081"/>
    <tableColumn id="6082" xr3:uid="{7A036892-96C2-4DA0-B3FE-FD94820B65BB}" uniqueName="6082" name="Column6082" queryTableFieldId="6082"/>
    <tableColumn id="6083" xr3:uid="{1B25CA17-7664-4C27-AA2F-53E01F270836}" uniqueName="6083" name="Column6083" queryTableFieldId="6083"/>
    <tableColumn id="6084" xr3:uid="{ED220441-C9CC-4DE4-B491-CA0F5FC21E02}" uniqueName="6084" name="Column6084" queryTableFieldId="6084"/>
    <tableColumn id="6085" xr3:uid="{F667BE18-F9B7-4775-834A-D2D2B8978EA3}" uniqueName="6085" name="Column6085" queryTableFieldId="6085"/>
    <tableColumn id="6086" xr3:uid="{BBC29575-032C-49A5-81D4-10EE598E0E00}" uniqueName="6086" name="Column6086" queryTableFieldId="6086"/>
    <tableColumn id="6087" xr3:uid="{7E289860-AF96-400B-A377-4795867E0439}" uniqueName="6087" name="Column6087" queryTableFieldId="6087"/>
    <tableColumn id="6088" xr3:uid="{399CF741-A3BD-4318-BA13-08B005C356CF}" uniqueName="6088" name="Column6088" queryTableFieldId="6088"/>
    <tableColumn id="6089" xr3:uid="{0DA07D61-58A5-488E-9062-85694ED3288C}" uniqueName="6089" name="Column6089" queryTableFieldId="6089"/>
    <tableColumn id="6090" xr3:uid="{1BA7CE8F-9565-42D0-9169-89473DF67EFC}" uniqueName="6090" name="Column6090" queryTableFieldId="6090"/>
    <tableColumn id="6091" xr3:uid="{07A6D016-DE23-4166-AF9D-4A55E739C283}" uniqueName="6091" name="Column6091" queryTableFieldId="6091"/>
    <tableColumn id="6092" xr3:uid="{8AE3DFF6-3921-4693-B977-0DD870583E44}" uniqueName="6092" name="Column6092" queryTableFieldId="6092"/>
    <tableColumn id="6093" xr3:uid="{79084F7A-4B94-4B64-8869-273B713B4019}" uniqueName="6093" name="Column6093" queryTableFieldId="6093"/>
    <tableColumn id="6094" xr3:uid="{DAC4E055-767A-455D-A955-4377BFA00D24}" uniqueName="6094" name="Column6094" queryTableFieldId="6094"/>
    <tableColumn id="6095" xr3:uid="{B4ABFFA7-B631-4659-91D9-E26097CAC156}" uniqueName="6095" name="Column6095" queryTableFieldId="6095"/>
    <tableColumn id="6096" xr3:uid="{9313ADE4-846C-44B4-9C17-87C0ED507965}" uniqueName="6096" name="Column6096" queryTableFieldId="6096"/>
    <tableColumn id="6097" xr3:uid="{DDC969FB-21A9-4656-834F-C8484A2C8F25}" uniqueName="6097" name="Column6097" queryTableFieldId="6097"/>
    <tableColumn id="6098" xr3:uid="{4D89F11C-7F6F-4638-BEBA-21325795D6C7}" uniqueName="6098" name="Column6098" queryTableFieldId="6098"/>
    <tableColumn id="6099" xr3:uid="{08A33059-2B3A-4193-A075-E93CCFE6103C}" uniqueName="6099" name="Column6099" queryTableFieldId="6099"/>
    <tableColumn id="6100" xr3:uid="{6D9A6524-FCBF-4395-B089-257082C3511D}" uniqueName="6100" name="Column6100" queryTableFieldId="6100"/>
    <tableColumn id="6101" xr3:uid="{E3599708-C8EF-4A40-B033-13488B48A539}" uniqueName="6101" name="Column6101" queryTableFieldId="6101"/>
    <tableColumn id="6102" xr3:uid="{06D1F26B-3CE4-40A6-A4E6-EB1749106F62}" uniqueName="6102" name="Column6102" queryTableFieldId="6102"/>
    <tableColumn id="6103" xr3:uid="{C1145E7F-306E-4C89-AF07-79E08051EAB1}" uniqueName="6103" name="Column6103" queryTableFieldId="6103"/>
    <tableColumn id="6104" xr3:uid="{FEC9AF2C-5349-4DB4-9FC8-02790135C42F}" uniqueName="6104" name="Column6104" queryTableFieldId="6104"/>
    <tableColumn id="6105" xr3:uid="{9F697154-8AAE-43A9-AA27-C3BD80F0A021}" uniqueName="6105" name="Column6105" queryTableFieldId="6105"/>
    <tableColumn id="6106" xr3:uid="{DCB309FD-A5FE-4BD5-9F58-18AB7B54B698}" uniqueName="6106" name="Column6106" queryTableFieldId="6106"/>
    <tableColumn id="6107" xr3:uid="{341E1022-AD5E-4594-9781-D19D0605CC68}" uniqueName="6107" name="Column6107" queryTableFieldId="6107"/>
    <tableColumn id="6108" xr3:uid="{E364BE0C-4FCC-40FE-A0C9-42C961A45262}" uniqueName="6108" name="Column6108" queryTableFieldId="6108"/>
    <tableColumn id="6109" xr3:uid="{0ABA01E4-4A7D-471E-AE14-97F47EB7DB32}" uniqueName="6109" name="Column6109" queryTableFieldId="6109"/>
    <tableColumn id="6110" xr3:uid="{498B38BE-CF89-405E-9A5C-5A7E32EAFCCE}" uniqueName="6110" name="Column6110" queryTableFieldId="6110"/>
    <tableColumn id="6111" xr3:uid="{21F3A842-90A9-4902-9AA6-352E3DC1D989}" uniqueName="6111" name="Column6111" queryTableFieldId="6111"/>
    <tableColumn id="6112" xr3:uid="{1C79DBF2-978E-41E9-A8DE-B364E9C420EA}" uniqueName="6112" name="Column6112" queryTableFieldId="6112"/>
    <tableColumn id="6113" xr3:uid="{643B957D-FF82-4B50-9076-2EE0D37328C8}" uniqueName="6113" name="Column6113" queryTableFieldId="6113"/>
    <tableColumn id="6114" xr3:uid="{EF4E480C-CA81-4C48-9E3E-BB61424AB8CE}" uniqueName="6114" name="Column6114" queryTableFieldId="6114"/>
    <tableColumn id="6115" xr3:uid="{30BFEDDB-EB4B-413D-8534-716AA04C0955}" uniqueName="6115" name="Column6115" queryTableFieldId="6115"/>
    <tableColumn id="6116" xr3:uid="{C23B2559-9EC1-4A7F-B93A-20CDBCBDA77E}" uniqueName="6116" name="Column6116" queryTableFieldId="6116"/>
    <tableColumn id="6117" xr3:uid="{F14D776B-E5AD-48AF-8D79-004D8A1A6244}" uniqueName="6117" name="Column6117" queryTableFieldId="6117"/>
    <tableColumn id="6118" xr3:uid="{E5107F6E-DD35-498B-9D40-B9F43AFE6830}" uniqueName="6118" name="Column6118" queryTableFieldId="6118"/>
    <tableColumn id="6119" xr3:uid="{28DD41AC-4841-4338-AF40-B0A3839FDC2E}" uniqueName="6119" name="Column6119" queryTableFieldId="6119"/>
    <tableColumn id="6120" xr3:uid="{947FAFB3-7337-442C-AEF0-B41FFE8A0AFC}" uniqueName="6120" name="Column6120" queryTableFieldId="6120"/>
    <tableColumn id="6121" xr3:uid="{222A4E58-57F3-446C-8881-4FEED613234E}" uniqueName="6121" name="Column6121" queryTableFieldId="6121"/>
    <tableColumn id="6122" xr3:uid="{CA2B96B7-FA7E-4A34-AE5E-180CA6D2771B}" uniqueName="6122" name="Column6122" queryTableFieldId="6122"/>
    <tableColumn id="6123" xr3:uid="{33CC6907-EF1A-4670-A5D6-E1B6CA618FEE}" uniqueName="6123" name="Column6123" queryTableFieldId="6123"/>
    <tableColumn id="6124" xr3:uid="{0E6E6153-7D7D-41AD-A3C9-2AC85E548CAE}" uniqueName="6124" name="Column6124" queryTableFieldId="6124"/>
    <tableColumn id="6125" xr3:uid="{789A57E7-F886-4A04-928D-127B7470FD0F}" uniqueName="6125" name="Column6125" queryTableFieldId="6125"/>
    <tableColumn id="6126" xr3:uid="{390F9F9E-20A9-4BE2-A502-79F689C043CF}" uniqueName="6126" name="Column6126" queryTableFieldId="6126"/>
    <tableColumn id="6127" xr3:uid="{C99B3686-F841-4589-8D6F-EA0427FE4562}" uniqueName="6127" name="Column6127" queryTableFieldId="6127"/>
    <tableColumn id="6128" xr3:uid="{CE25E067-15EF-4A0F-8E33-A977E39AAF73}" uniqueName="6128" name="Column6128" queryTableFieldId="6128"/>
    <tableColumn id="6129" xr3:uid="{7F8CEF02-A3E3-4744-8679-FD0C42A639C8}" uniqueName="6129" name="Column6129" queryTableFieldId="6129"/>
    <tableColumn id="6130" xr3:uid="{0FC195A7-B843-469B-9F65-0A57BBBA0A2B}" uniqueName="6130" name="Column6130" queryTableFieldId="6130"/>
    <tableColumn id="6131" xr3:uid="{E87FC8CA-54CE-4573-824A-A2ADE3F2AE7E}" uniqueName="6131" name="Column6131" queryTableFieldId="6131"/>
    <tableColumn id="6132" xr3:uid="{8B92D863-E648-451D-9A12-D4B526548898}" uniqueName="6132" name="Column6132" queryTableFieldId="6132"/>
    <tableColumn id="6133" xr3:uid="{429D3AF7-4B34-485A-8400-37BA2EA02D10}" uniqueName="6133" name="Column6133" queryTableFieldId="6133"/>
    <tableColumn id="6134" xr3:uid="{4EBA183C-9A03-488D-BCC7-39BDFEC2C011}" uniqueName="6134" name="Column6134" queryTableFieldId="6134"/>
    <tableColumn id="6135" xr3:uid="{12D98438-0844-4CDC-AB20-4C39F16441F1}" uniqueName="6135" name="Column6135" queryTableFieldId="6135"/>
    <tableColumn id="6136" xr3:uid="{C785B955-C6C2-4F46-A1E7-A0499573B2B9}" uniqueName="6136" name="Column6136" queryTableFieldId="6136"/>
    <tableColumn id="6137" xr3:uid="{6CA7E92A-2B72-45DC-8986-15D7F71326F8}" uniqueName="6137" name="Column6137" queryTableFieldId="6137"/>
    <tableColumn id="6138" xr3:uid="{63652D8E-FFF2-4593-AC3A-9C2EE9547BBD}" uniqueName="6138" name="Column6138" queryTableFieldId="6138"/>
    <tableColumn id="6139" xr3:uid="{6D483876-A28D-46BE-A3D0-C54833CF9AB5}" uniqueName="6139" name="Column6139" queryTableFieldId="6139"/>
    <tableColumn id="6140" xr3:uid="{02084C12-29D2-48FE-99AB-027F01332B3E}" uniqueName="6140" name="Column6140" queryTableFieldId="6140"/>
    <tableColumn id="6141" xr3:uid="{925DCB90-F381-4B53-B5E1-E2F027A00175}" uniqueName="6141" name="Column6141" queryTableFieldId="6141"/>
    <tableColumn id="6142" xr3:uid="{008ABD74-30D5-4935-B111-FCFCD31121AC}" uniqueName="6142" name="Column6142" queryTableFieldId="6142"/>
    <tableColumn id="6143" xr3:uid="{D5C1C17C-5443-4892-92B4-E994F43DDEF7}" uniqueName="6143" name="Column6143" queryTableFieldId="6143"/>
    <tableColumn id="6144" xr3:uid="{BF372145-37BA-4F56-A12D-A712198BCDD6}" uniqueName="6144" name="Column6144" queryTableFieldId="6144"/>
    <tableColumn id="6145" xr3:uid="{7A3564FE-B678-416E-89C9-E606AF593AEA}" uniqueName="6145" name="Column6145" queryTableFieldId="6145"/>
    <tableColumn id="6146" xr3:uid="{3C6B86A3-360F-45B7-AE6F-2A32589CAF41}" uniqueName="6146" name="Column6146" queryTableFieldId="6146"/>
    <tableColumn id="6147" xr3:uid="{795C0F76-8E9A-4E82-9E91-BD6B7A885FC0}" uniqueName="6147" name="Column6147" queryTableFieldId="6147"/>
    <tableColumn id="6148" xr3:uid="{154C5449-2F0D-4D5A-90B8-ACF54A68D21B}" uniqueName="6148" name="Column6148" queryTableFieldId="6148"/>
    <tableColumn id="6149" xr3:uid="{ED2F3648-36A7-43DC-B19A-A9F2394E0217}" uniqueName="6149" name="Column6149" queryTableFieldId="6149"/>
    <tableColumn id="6150" xr3:uid="{8FC8E440-07CF-4C35-984A-864870F115E7}" uniqueName="6150" name="Column6150" queryTableFieldId="6150"/>
    <tableColumn id="6151" xr3:uid="{F27B5D29-DFDB-4FAF-A2AA-DCE2601E6D8F}" uniqueName="6151" name="Column6151" queryTableFieldId="6151"/>
    <tableColumn id="6152" xr3:uid="{A165A5CA-01AA-4C1B-BCBA-52B31787F22D}" uniqueName="6152" name="Column6152" queryTableFieldId="6152"/>
    <tableColumn id="6153" xr3:uid="{616B1D58-CF19-45B9-8698-26304CCA84BD}" uniqueName="6153" name="Column6153" queryTableFieldId="6153"/>
    <tableColumn id="6154" xr3:uid="{27806412-5D4C-41FA-ABC2-3F8EC5DC5EDE}" uniqueName="6154" name="Column6154" queryTableFieldId="6154"/>
    <tableColumn id="6155" xr3:uid="{9A37C5DB-8777-42B1-97D7-18F078416F8A}" uniqueName="6155" name="Column6155" queryTableFieldId="6155"/>
    <tableColumn id="6156" xr3:uid="{1E80F172-4DEE-4C59-A3C4-E459AC728D20}" uniqueName="6156" name="Column6156" queryTableFieldId="6156"/>
    <tableColumn id="6157" xr3:uid="{2B6E4C6E-3F5C-4253-9A80-2D41FC7A05C2}" uniqueName="6157" name="Column6157" queryTableFieldId="6157"/>
    <tableColumn id="6158" xr3:uid="{65D39662-1D4A-4852-B158-3CA7885B6C1A}" uniqueName="6158" name="Column6158" queryTableFieldId="6158"/>
    <tableColumn id="6159" xr3:uid="{3CA1B861-97B6-403A-8972-68F216BDFC20}" uniqueName="6159" name="Column6159" queryTableFieldId="6159"/>
    <tableColumn id="6160" xr3:uid="{9594087F-9BD0-4D3D-ACAD-D0B834FDEF12}" uniqueName="6160" name="Column6160" queryTableFieldId="6160"/>
    <tableColumn id="6161" xr3:uid="{C20F46F3-E48E-450C-A3C2-EF04D54C1A84}" uniqueName="6161" name="Column6161" queryTableFieldId="6161"/>
    <tableColumn id="6162" xr3:uid="{C4106568-B24E-4840-95F0-CB8A5AE35AB7}" uniqueName="6162" name="Column6162" queryTableFieldId="6162"/>
    <tableColumn id="6163" xr3:uid="{236D11D6-5813-4270-AF75-41F93EF0D67C}" uniqueName="6163" name="Column6163" queryTableFieldId="6163"/>
    <tableColumn id="6164" xr3:uid="{746284F7-2771-4C9D-B58E-B8E9F171095D}" uniqueName="6164" name="Column6164" queryTableFieldId="6164"/>
    <tableColumn id="6165" xr3:uid="{EDB664FB-D55B-4DF8-813D-8B2D2E2B285B}" uniqueName="6165" name="Column6165" queryTableFieldId="6165"/>
    <tableColumn id="6166" xr3:uid="{102EFBCF-EAD3-4DFB-8269-C1205438D51C}" uniqueName="6166" name="Column6166" queryTableFieldId="6166"/>
    <tableColumn id="6167" xr3:uid="{FA55707B-9E77-4A02-8DB7-6C7F6A8F315F}" uniqueName="6167" name="Column6167" queryTableFieldId="6167"/>
    <tableColumn id="6168" xr3:uid="{03146AC1-E9BC-433B-BE76-6C202A83DC01}" uniqueName="6168" name="Column6168" queryTableFieldId="6168"/>
    <tableColumn id="6169" xr3:uid="{22FA3668-D2B4-472E-B70E-60CF9668D1AA}" uniqueName="6169" name="Column6169" queryTableFieldId="6169"/>
    <tableColumn id="6170" xr3:uid="{0F48D52D-2D0A-4843-A45B-B03DE2A07E3E}" uniqueName="6170" name="Column6170" queryTableFieldId="6170"/>
    <tableColumn id="6171" xr3:uid="{9CF14D8A-0E79-4734-B85D-030F2BC0DF50}" uniqueName="6171" name="Column6171" queryTableFieldId="6171"/>
    <tableColumn id="6172" xr3:uid="{53E827D6-B66C-416A-8F04-37997FC115E1}" uniqueName="6172" name="Column6172" queryTableFieldId="6172"/>
    <tableColumn id="6173" xr3:uid="{6AD590EC-EDCA-4494-86A4-8ED258913A9C}" uniqueName="6173" name="Column6173" queryTableFieldId="6173"/>
    <tableColumn id="6174" xr3:uid="{AC923667-E7E9-486E-BC02-9FFCAD0F6468}" uniqueName="6174" name="Column6174" queryTableFieldId="6174"/>
    <tableColumn id="6175" xr3:uid="{5C7D0EE6-9D96-4363-B82D-E0E80598103B}" uniqueName="6175" name="Column6175" queryTableFieldId="6175"/>
    <tableColumn id="6176" xr3:uid="{ED275E69-80D8-4703-B35D-956FFF112677}" uniqueName="6176" name="Column6176" queryTableFieldId="6176"/>
    <tableColumn id="6177" xr3:uid="{066CE65E-E6EF-4D49-8A3D-3F91520F3D1A}" uniqueName="6177" name="Column6177" queryTableFieldId="6177"/>
    <tableColumn id="6178" xr3:uid="{7594066A-EBC0-4148-A31D-54281E953152}" uniqueName="6178" name="Column6178" queryTableFieldId="6178"/>
    <tableColumn id="6179" xr3:uid="{168D12E4-51C4-4CE3-A298-F4F05964B7C0}" uniqueName="6179" name="Column6179" queryTableFieldId="6179"/>
    <tableColumn id="6180" xr3:uid="{D46A04BC-26D0-4BA1-B493-4482897E05A7}" uniqueName="6180" name="Column6180" queryTableFieldId="6180"/>
    <tableColumn id="6181" xr3:uid="{EA7CEEE6-F930-4303-98A7-B6721A8299F3}" uniqueName="6181" name="Column6181" queryTableFieldId="6181"/>
    <tableColumn id="6182" xr3:uid="{FB419890-3559-464B-81F1-434DE6C95A80}" uniqueName="6182" name="Column6182" queryTableFieldId="6182"/>
    <tableColumn id="6183" xr3:uid="{6AF9C0C9-6F77-445F-AB56-089F03AB94DB}" uniqueName="6183" name="Column6183" queryTableFieldId="6183"/>
    <tableColumn id="6184" xr3:uid="{A8B572B4-3558-40BB-912B-A49B62E9D389}" uniqueName="6184" name="Column6184" queryTableFieldId="6184"/>
    <tableColumn id="6185" xr3:uid="{5CB55796-F15E-49AD-BFB7-A0A4DD02AFE5}" uniqueName="6185" name="Column6185" queryTableFieldId="6185"/>
    <tableColumn id="6186" xr3:uid="{60B77D35-F096-4E51-A98E-2B6C46155767}" uniqueName="6186" name="Column6186" queryTableFieldId="6186"/>
    <tableColumn id="6187" xr3:uid="{662E5714-0737-4580-9349-A394037C6A50}" uniqueName="6187" name="Column6187" queryTableFieldId="6187"/>
    <tableColumn id="6188" xr3:uid="{9CBD46F5-37C8-4716-9D31-BFA9CA033A40}" uniqueName="6188" name="Column6188" queryTableFieldId="6188"/>
    <tableColumn id="6189" xr3:uid="{3A26656D-7AF4-46BF-B385-63FE330E7ECD}" uniqueName="6189" name="Column6189" queryTableFieldId="6189"/>
    <tableColumn id="6190" xr3:uid="{55DED313-4783-4A86-ABDD-89653BD312CB}" uniqueName="6190" name="Column6190" queryTableFieldId="6190"/>
    <tableColumn id="6191" xr3:uid="{73B18C05-6D37-4A82-B12E-FCE954103D47}" uniqueName="6191" name="Column6191" queryTableFieldId="6191"/>
    <tableColumn id="6192" xr3:uid="{FAC3CA26-3F07-428B-980A-4F1AA1C512FA}" uniqueName="6192" name="Column6192" queryTableFieldId="6192"/>
    <tableColumn id="6193" xr3:uid="{F6BE81DF-DDD6-4958-ACBC-AB37BDFC2E5B}" uniqueName="6193" name="Column6193" queryTableFieldId="6193"/>
    <tableColumn id="6194" xr3:uid="{E078ED77-510C-429C-8D42-588ACDC07AB9}" uniqueName="6194" name="Column6194" queryTableFieldId="6194"/>
    <tableColumn id="6195" xr3:uid="{91BD08FA-48DB-4C6A-983B-4AA1F0E3EF4A}" uniqueName="6195" name="Column6195" queryTableFieldId="6195"/>
    <tableColumn id="6196" xr3:uid="{1D4F77F7-7C91-4F40-A732-E126FC73A965}" uniqueName="6196" name="Column6196" queryTableFieldId="6196"/>
    <tableColumn id="6197" xr3:uid="{52B3260E-7253-4DE2-AE04-DE26FD84EA79}" uniqueName="6197" name="Column6197" queryTableFieldId="6197"/>
    <tableColumn id="6198" xr3:uid="{D8E627CC-4BC1-4598-B399-51C3C6970A8F}" uniqueName="6198" name="Column6198" queryTableFieldId="6198"/>
    <tableColumn id="6199" xr3:uid="{A35934C5-CF10-41A3-A9D1-76C432417564}" uniqueName="6199" name="Column6199" queryTableFieldId="6199"/>
    <tableColumn id="6200" xr3:uid="{923ED57B-59F2-4E8E-8A01-53ABBBB0D3BF}" uniqueName="6200" name="Column6200" queryTableFieldId="6200"/>
    <tableColumn id="6201" xr3:uid="{28975C3F-34B5-4100-AF14-CA3722609E13}" uniqueName="6201" name="Column6201" queryTableFieldId="6201"/>
    <tableColumn id="6202" xr3:uid="{5618B2C4-EB18-4847-B7BB-1727D281C8FB}" uniqueName="6202" name="Column6202" queryTableFieldId="6202"/>
    <tableColumn id="6203" xr3:uid="{DEE2A7C4-C1D8-4F1E-91D5-AF4806325DEC}" uniqueName="6203" name="Column6203" queryTableFieldId="6203"/>
    <tableColumn id="6204" xr3:uid="{EEAB2E27-89A0-4522-BC54-FCB48B2FF0BC}" uniqueName="6204" name="Column6204" queryTableFieldId="6204"/>
    <tableColumn id="6205" xr3:uid="{8D0F29A9-1C8A-4C55-A099-AFA8733C1CC8}" uniqueName="6205" name="Column6205" queryTableFieldId="6205"/>
    <tableColumn id="6206" xr3:uid="{2E2F3F35-12BA-45C7-A9A5-30E703EEC461}" uniqueName="6206" name="Column6206" queryTableFieldId="6206"/>
    <tableColumn id="6207" xr3:uid="{3572FB7F-A92B-42AE-8124-8063BE388BEF}" uniqueName="6207" name="Column6207" queryTableFieldId="6207"/>
    <tableColumn id="6208" xr3:uid="{D1D15199-5966-4E13-82D4-E8E4F6C09E5A}" uniqueName="6208" name="Column6208" queryTableFieldId="6208"/>
    <tableColumn id="6209" xr3:uid="{7EC7D70E-B6C1-411D-9833-F59D3140A530}" uniqueName="6209" name="Column6209" queryTableFieldId="6209"/>
    <tableColumn id="6210" xr3:uid="{29E4A69B-1F3B-436B-873E-9C7305271A9F}" uniqueName="6210" name="Column6210" queryTableFieldId="6210"/>
    <tableColumn id="6211" xr3:uid="{234168C5-FF3C-41DA-A091-D36D3C485346}" uniqueName="6211" name="Column6211" queryTableFieldId="6211"/>
    <tableColumn id="6212" xr3:uid="{824BB4E8-D2A4-4249-BC73-11873887E919}" uniqueName="6212" name="Column6212" queryTableFieldId="6212"/>
    <tableColumn id="6213" xr3:uid="{98E4678F-D0B3-42A4-9061-DA0D618AC7F9}" uniqueName="6213" name="Column6213" queryTableFieldId="6213"/>
    <tableColumn id="6214" xr3:uid="{BB6AF4C7-DE1D-437F-865F-FCC7F7C2DB61}" uniqueName="6214" name="Column6214" queryTableFieldId="6214"/>
    <tableColumn id="6215" xr3:uid="{64EE1C4D-6F57-444E-84F4-D77969BB6417}" uniqueName="6215" name="Column6215" queryTableFieldId="6215"/>
    <tableColumn id="6216" xr3:uid="{00002897-324E-4256-A1CE-9B09EB142985}" uniqueName="6216" name="Column6216" queryTableFieldId="6216"/>
    <tableColumn id="6217" xr3:uid="{E631A666-1BC2-45C5-8C9C-8D89E0F9DCC2}" uniqueName="6217" name="Column6217" queryTableFieldId="6217"/>
    <tableColumn id="6218" xr3:uid="{5618B5C5-A0B4-4E1A-BB5F-C48B6E9E6087}" uniqueName="6218" name="Column6218" queryTableFieldId="6218"/>
    <tableColumn id="6219" xr3:uid="{BAE6823E-D0BB-402B-8FA0-9D4145546C61}" uniqueName="6219" name="Column6219" queryTableFieldId="6219"/>
    <tableColumn id="6220" xr3:uid="{E3504058-FE1A-4479-A9C7-679444FCB9D5}" uniqueName="6220" name="Column6220" queryTableFieldId="6220"/>
    <tableColumn id="6221" xr3:uid="{BFE4BCFD-8C6E-484B-B488-E22681DF0932}" uniqueName="6221" name="Column6221" queryTableFieldId="6221"/>
    <tableColumn id="6222" xr3:uid="{E59FEF59-123D-40FB-BA27-9730E06A73C4}" uniqueName="6222" name="Column6222" queryTableFieldId="6222"/>
    <tableColumn id="6223" xr3:uid="{C1455FB1-923B-43AE-B355-28DE01D6F6DD}" uniqueName="6223" name="Column6223" queryTableFieldId="6223"/>
    <tableColumn id="6224" xr3:uid="{2B79C123-32AD-48E7-86C0-B699990A0AB6}" uniqueName="6224" name="Column6224" queryTableFieldId="6224"/>
    <tableColumn id="6225" xr3:uid="{08A8B77D-D07A-4B05-A3C3-C5F0B720A659}" uniqueName="6225" name="Column6225" queryTableFieldId="6225"/>
    <tableColumn id="6226" xr3:uid="{F1F122BE-D65D-48ED-B7A4-9E9CDE982104}" uniqueName="6226" name="Column6226" queryTableFieldId="6226"/>
    <tableColumn id="6227" xr3:uid="{9284BE4E-CAC5-4F85-B512-719CE4DF35C6}" uniqueName="6227" name="Column6227" queryTableFieldId="6227"/>
    <tableColumn id="6228" xr3:uid="{4B09DA1A-D09F-4070-B018-D0024577EAFC}" uniqueName="6228" name="Column6228" queryTableFieldId="6228"/>
    <tableColumn id="6229" xr3:uid="{312B0777-540C-4ACE-BEBB-C81871AFC834}" uniqueName="6229" name="Column6229" queryTableFieldId="6229"/>
    <tableColumn id="6230" xr3:uid="{291DBDA1-2B07-4387-A9BD-5115B6A1FB32}" uniqueName="6230" name="Column6230" queryTableFieldId="6230"/>
    <tableColumn id="6231" xr3:uid="{43898B38-8F98-45B2-AA7B-516A0DD703CD}" uniqueName="6231" name="Column6231" queryTableFieldId="6231"/>
    <tableColumn id="6232" xr3:uid="{118767F5-24B2-41EF-86B7-7376D21261A1}" uniqueName="6232" name="Column6232" queryTableFieldId="6232"/>
    <tableColumn id="6233" xr3:uid="{A6290832-815E-4E12-9FFD-3E8B71935765}" uniqueName="6233" name="Column6233" queryTableFieldId="6233"/>
    <tableColumn id="6234" xr3:uid="{672FDDAC-0CA4-4385-B580-35D225E9142B}" uniqueName="6234" name="Column6234" queryTableFieldId="6234"/>
    <tableColumn id="6235" xr3:uid="{5FFA1BE3-E027-4425-9D37-12F245A8E4AB}" uniqueName="6235" name="Column6235" queryTableFieldId="6235"/>
    <tableColumn id="6236" xr3:uid="{160ECC2F-D20D-4D49-A163-34BC35AC7C66}" uniqueName="6236" name="Column6236" queryTableFieldId="6236"/>
    <tableColumn id="6237" xr3:uid="{27C96C61-C66F-4707-ADE1-751D4C1E7C50}" uniqueName="6237" name="Column6237" queryTableFieldId="6237"/>
    <tableColumn id="6238" xr3:uid="{8CA5C6E9-69EA-4482-A744-57A54DC9748B}" uniqueName="6238" name="Column6238" queryTableFieldId="6238"/>
    <tableColumn id="6239" xr3:uid="{08BB4E34-B5E6-40C9-890D-EC15F8508312}" uniqueName="6239" name="Column6239" queryTableFieldId="6239"/>
    <tableColumn id="6240" xr3:uid="{FD6EB103-5976-4B59-AB91-56E1F050F2E7}" uniqueName="6240" name="Column6240" queryTableFieldId="6240"/>
    <tableColumn id="6241" xr3:uid="{554B252A-8A8A-4B69-AB88-00860A27ECD0}" uniqueName="6241" name="Column6241" queryTableFieldId="6241"/>
    <tableColumn id="6242" xr3:uid="{371789B9-4D32-4A76-856E-6557071A6445}" uniqueName="6242" name="Column6242" queryTableFieldId="6242"/>
    <tableColumn id="6243" xr3:uid="{B8ECDCC7-B628-4CD4-AAA1-FB964673F03A}" uniqueName="6243" name="Column6243" queryTableFieldId="6243"/>
    <tableColumn id="6244" xr3:uid="{33B85708-DA1C-4F2A-80CA-96EF57EFF6B9}" uniqueName="6244" name="Column6244" queryTableFieldId="6244"/>
    <tableColumn id="6245" xr3:uid="{B0C5806F-0988-4C81-A365-B162838072CA}" uniqueName="6245" name="Column6245" queryTableFieldId="6245"/>
    <tableColumn id="6246" xr3:uid="{B32F0ADC-D9B1-4F77-B809-6EB441E13F02}" uniqueName="6246" name="Column6246" queryTableFieldId="6246"/>
    <tableColumn id="6247" xr3:uid="{F10CC6F4-EA61-4F87-9A9D-4D38A6E8604F}" uniqueName="6247" name="Column6247" queryTableFieldId="6247"/>
    <tableColumn id="6248" xr3:uid="{B964635E-61C2-45A7-8C6F-EEC7BAD1E980}" uniqueName="6248" name="Column6248" queryTableFieldId="6248"/>
    <tableColumn id="6249" xr3:uid="{2E0493AD-DDCB-45F2-875B-8AC0BE513181}" uniqueName="6249" name="Column6249" queryTableFieldId="6249"/>
    <tableColumn id="6250" xr3:uid="{9A6AD802-A6C1-4F8C-BFAF-FA630C4A6777}" uniqueName="6250" name="Column6250" queryTableFieldId="6250"/>
    <tableColumn id="6251" xr3:uid="{FF5B9C73-4F68-4AEB-A549-CD6D42882A8C}" uniqueName="6251" name="Column6251" queryTableFieldId="6251"/>
    <tableColumn id="6252" xr3:uid="{881D172A-6B3E-490A-A33B-BFFF58106D9E}" uniqueName="6252" name="Column6252" queryTableFieldId="6252"/>
    <tableColumn id="6253" xr3:uid="{8779C74E-AA9D-49FE-B1F4-C2F817B3F43B}" uniqueName="6253" name="Column6253" queryTableFieldId="6253"/>
    <tableColumn id="6254" xr3:uid="{59FD099C-3651-478B-BDEF-4784D45DB832}" uniqueName="6254" name="Column6254" queryTableFieldId="6254"/>
    <tableColumn id="6255" xr3:uid="{2172F753-98A1-4B4A-AE81-1D158B25374E}" uniqueName="6255" name="Column6255" queryTableFieldId="6255"/>
    <tableColumn id="6256" xr3:uid="{87DF6A1B-77E9-411C-861D-449FF6907565}" uniqueName="6256" name="Column6256" queryTableFieldId="6256"/>
    <tableColumn id="6257" xr3:uid="{27E1F85F-FB39-4DF7-81D7-45E4EDDD7B4F}" uniqueName="6257" name="Column6257" queryTableFieldId="6257"/>
    <tableColumn id="6258" xr3:uid="{6BF00631-882D-4D63-8F5B-8D5CCC49BE61}" uniqueName="6258" name="Column6258" queryTableFieldId="6258"/>
    <tableColumn id="6259" xr3:uid="{0564CBC9-3015-4FD6-A195-8AE6B22EBDC2}" uniqueName="6259" name="Column6259" queryTableFieldId="6259"/>
    <tableColumn id="6260" xr3:uid="{955E5AF3-59FA-4B14-8E25-60F69B9733C9}" uniqueName="6260" name="Column6260" queryTableFieldId="6260"/>
    <tableColumn id="6261" xr3:uid="{598A3C19-0CB8-4FF8-96F4-70E5C41AED64}" uniqueName="6261" name="Column6261" queryTableFieldId="6261"/>
    <tableColumn id="6262" xr3:uid="{4970D287-DA31-4ACA-984B-ADCC5D436B05}" uniqueName="6262" name="Column6262" queryTableFieldId="6262"/>
    <tableColumn id="6263" xr3:uid="{51D5197A-DA90-4C3D-8156-19ECC235C7EB}" uniqueName="6263" name="Column6263" queryTableFieldId="6263"/>
    <tableColumn id="6264" xr3:uid="{D726C34B-9129-4850-ABA7-478C8088A65A}" uniqueName="6264" name="Column6264" queryTableFieldId="6264"/>
    <tableColumn id="6265" xr3:uid="{16498934-C66B-470F-BB9C-4900C776DAAB}" uniqueName="6265" name="Column6265" queryTableFieldId="6265"/>
    <tableColumn id="6266" xr3:uid="{F2F4130C-DD63-4D28-8C45-A021123BF229}" uniqueName="6266" name="Column6266" queryTableFieldId="6266"/>
    <tableColumn id="6267" xr3:uid="{2A9AA297-898C-4702-925D-7C8E251128A6}" uniqueName="6267" name="Column6267" queryTableFieldId="6267"/>
    <tableColumn id="6268" xr3:uid="{51B289F1-AA84-4DF3-A8CA-BD1C4E307091}" uniqueName="6268" name="Column6268" queryTableFieldId="6268"/>
    <tableColumn id="6269" xr3:uid="{029BFC79-A473-4F92-9BD3-063C1C438ABA}" uniqueName="6269" name="Column6269" queryTableFieldId="6269"/>
    <tableColumn id="6270" xr3:uid="{760303D3-816C-440F-9EB5-348DE3D93048}" uniqueName="6270" name="Column6270" queryTableFieldId="6270"/>
    <tableColumn id="6271" xr3:uid="{FCD73B48-8A54-4AD2-A3B4-19F0CC07BE0F}" uniqueName="6271" name="Column6271" queryTableFieldId="6271"/>
    <tableColumn id="6272" xr3:uid="{14B7E662-122A-454E-8119-308CC1312CCA}" uniqueName="6272" name="Column6272" queryTableFieldId="6272"/>
    <tableColumn id="6273" xr3:uid="{C3ED451A-D4C0-418A-AA60-5169CCBCD20F}" uniqueName="6273" name="Column6273" queryTableFieldId="6273"/>
    <tableColumn id="6274" xr3:uid="{550FA3FB-CB33-4A93-BC56-3A13D8BB26E7}" uniqueName="6274" name="Column6274" queryTableFieldId="6274"/>
    <tableColumn id="6275" xr3:uid="{19856834-C627-496F-82F6-57D2DEC66A97}" uniqueName="6275" name="Column6275" queryTableFieldId="6275"/>
    <tableColumn id="6276" xr3:uid="{72E4DB0A-8CE8-4CE4-A1D7-1C18C96A5647}" uniqueName="6276" name="Column6276" queryTableFieldId="6276"/>
    <tableColumn id="6277" xr3:uid="{37E33C03-5D92-4C9A-9893-C06048D33567}" uniqueName="6277" name="Column6277" queryTableFieldId="6277"/>
    <tableColumn id="6278" xr3:uid="{EF5013A0-17C9-4A91-845F-107E04C075F8}" uniqueName="6278" name="Column6278" queryTableFieldId="6278"/>
    <tableColumn id="6279" xr3:uid="{D6EF8B60-4347-40B7-82E1-1AF5889E13D6}" uniqueName="6279" name="Column6279" queryTableFieldId="6279"/>
    <tableColumn id="6280" xr3:uid="{E764F817-96A2-4566-945D-2D0DB1F65816}" uniqueName="6280" name="Column6280" queryTableFieldId="6280"/>
    <tableColumn id="6281" xr3:uid="{B964C9EB-20D4-4CA2-90B1-74BCF50D62C2}" uniqueName="6281" name="Column6281" queryTableFieldId="6281"/>
    <tableColumn id="6282" xr3:uid="{ABC0638C-33F5-4D6F-B1F1-433A9D32812E}" uniqueName="6282" name="Column6282" queryTableFieldId="6282"/>
    <tableColumn id="6283" xr3:uid="{6DC75E70-645F-4A4E-A9B9-696ED644C56A}" uniqueName="6283" name="Column6283" queryTableFieldId="6283"/>
    <tableColumn id="6284" xr3:uid="{5262FB9A-5C2E-4035-8857-F39C56AEBB90}" uniqueName="6284" name="Column6284" queryTableFieldId="6284"/>
    <tableColumn id="6285" xr3:uid="{91A601BB-66EC-4C2F-9B22-889679D51111}" uniqueName="6285" name="Column6285" queryTableFieldId="6285"/>
    <tableColumn id="6286" xr3:uid="{112B681C-4C3F-4CCB-A2F9-912700C6FF5D}" uniqueName="6286" name="Column6286" queryTableFieldId="6286"/>
    <tableColumn id="6287" xr3:uid="{E19BD474-E418-47F0-B4D3-6E93724E02CD}" uniqueName="6287" name="Column6287" queryTableFieldId="6287"/>
    <tableColumn id="6288" xr3:uid="{4F6CA4AD-7F10-4AF9-85D2-FA061FA19FB9}" uniqueName="6288" name="Column6288" queryTableFieldId="6288"/>
    <tableColumn id="6289" xr3:uid="{DF45DFD1-F5C2-4E3D-A880-21C8EBF2C08C}" uniqueName="6289" name="Column6289" queryTableFieldId="6289"/>
    <tableColumn id="6290" xr3:uid="{C97E8939-2D21-471F-B348-D4CA08E884AA}" uniqueName="6290" name="Column6290" queryTableFieldId="6290"/>
    <tableColumn id="6291" xr3:uid="{EC49AC74-C300-4AD9-AFDD-0E85F5787A77}" uniqueName="6291" name="Column6291" queryTableFieldId="6291"/>
    <tableColumn id="6292" xr3:uid="{68A5CC04-B509-4041-990B-4837CF07CB75}" uniqueName="6292" name="Column6292" queryTableFieldId="6292"/>
    <tableColumn id="6293" xr3:uid="{FC20743E-73B5-447E-A604-9228C427A392}" uniqueName="6293" name="Column6293" queryTableFieldId="6293"/>
    <tableColumn id="6294" xr3:uid="{9CA2BC8B-886A-4F77-A1D3-C9D31BA52019}" uniqueName="6294" name="Column6294" queryTableFieldId="6294"/>
    <tableColumn id="6295" xr3:uid="{FFBF433D-2D06-429B-8A1A-3DD245ACA66B}" uniqueName="6295" name="Column6295" queryTableFieldId="6295"/>
    <tableColumn id="6296" xr3:uid="{13926E62-6399-4DE4-A908-F7BAE47E73A9}" uniqueName="6296" name="Column6296" queryTableFieldId="6296"/>
    <tableColumn id="6297" xr3:uid="{D2FB5A72-23BA-4711-91CC-C14CD8DAFC00}" uniqueName="6297" name="Column6297" queryTableFieldId="6297"/>
    <tableColumn id="6298" xr3:uid="{CB43AEF1-E0F3-4886-A665-02329C90B3A6}" uniqueName="6298" name="Column6298" queryTableFieldId="6298"/>
    <tableColumn id="6299" xr3:uid="{FDE3E4F6-76D4-49F0-BB58-47B9250F5921}" uniqueName="6299" name="Column6299" queryTableFieldId="6299"/>
    <tableColumn id="6300" xr3:uid="{F168E132-4DB1-4D23-9982-21A33F0F03DB}" uniqueName="6300" name="Column6300" queryTableFieldId="6300"/>
    <tableColumn id="6301" xr3:uid="{59ED0D47-512A-4E00-AB52-FA24D9C42901}" uniqueName="6301" name="Column6301" queryTableFieldId="6301"/>
    <tableColumn id="6302" xr3:uid="{2797CA64-6D3D-4F6F-BB22-D26994EB90A3}" uniqueName="6302" name="Column6302" queryTableFieldId="6302"/>
    <tableColumn id="6303" xr3:uid="{0E7330DF-A40B-4EF0-9A53-7E921701FAF2}" uniqueName="6303" name="Column6303" queryTableFieldId="6303"/>
    <tableColumn id="6304" xr3:uid="{8B794BE2-24EC-412E-9847-2E815909E9CD}" uniqueName="6304" name="Column6304" queryTableFieldId="6304"/>
    <tableColumn id="6305" xr3:uid="{1B496C76-D862-452C-9653-CCA6E89C6BB5}" uniqueName="6305" name="Column6305" queryTableFieldId="6305"/>
    <tableColumn id="6306" xr3:uid="{53EFF10F-4AB5-431F-8E8F-DCF482705231}" uniqueName="6306" name="Column6306" queryTableFieldId="6306"/>
    <tableColumn id="6307" xr3:uid="{31327E0A-03F5-4687-98DC-EED642DE1933}" uniqueName="6307" name="Column6307" queryTableFieldId="6307"/>
    <tableColumn id="6308" xr3:uid="{A83198A3-3696-4EAB-9029-A85329EC40A7}" uniqueName="6308" name="Column6308" queryTableFieldId="6308"/>
    <tableColumn id="6309" xr3:uid="{E7CFF663-8C7C-4ED0-90E1-A8AF99AEE13C}" uniqueName="6309" name="Column6309" queryTableFieldId="6309"/>
    <tableColumn id="6310" xr3:uid="{6F17263B-0A16-46E4-B42E-DCE1EC1479DC}" uniqueName="6310" name="Column6310" queryTableFieldId="6310"/>
    <tableColumn id="6311" xr3:uid="{0BD88CA8-AAE1-43FF-B016-894E9CDECC4D}" uniqueName="6311" name="Column6311" queryTableFieldId="6311"/>
    <tableColumn id="6312" xr3:uid="{6B3C4588-A550-4A37-B212-48D4040D74FF}" uniqueName="6312" name="Column6312" queryTableFieldId="6312"/>
    <tableColumn id="6313" xr3:uid="{71FD9014-63A1-442C-976F-7790B42E8084}" uniqueName="6313" name="Column6313" queryTableFieldId="6313"/>
    <tableColumn id="6314" xr3:uid="{66100CFB-7283-486A-B5A1-3371A3057759}" uniqueName="6314" name="Column6314" queryTableFieldId="6314"/>
    <tableColumn id="6315" xr3:uid="{4EABD9B9-DE37-4100-B0E1-7ED0918DE7FB}" uniqueName="6315" name="Column6315" queryTableFieldId="6315"/>
    <tableColumn id="6316" xr3:uid="{D7BD8342-21E3-4A49-91E2-D83F5FF7EA5A}" uniqueName="6316" name="Column6316" queryTableFieldId="6316"/>
    <tableColumn id="6317" xr3:uid="{CFAC7A9A-83D8-4B79-9F90-AB4444F48BF6}" uniqueName="6317" name="Column6317" queryTableFieldId="6317"/>
    <tableColumn id="6318" xr3:uid="{D3BD8765-5D0C-40B4-BA3F-D321B24BE55B}" uniqueName="6318" name="Column6318" queryTableFieldId="6318"/>
    <tableColumn id="6319" xr3:uid="{68B72C39-47EB-48C3-A6F7-A654C8021D4F}" uniqueName="6319" name="Column6319" queryTableFieldId="6319"/>
    <tableColumn id="6320" xr3:uid="{8946CCEC-3601-4579-961C-51C8BE786050}" uniqueName="6320" name="Column6320" queryTableFieldId="6320"/>
    <tableColumn id="6321" xr3:uid="{2651E471-E1BE-446F-B7B0-9CDD1CD602C2}" uniqueName="6321" name="Column6321" queryTableFieldId="6321"/>
    <tableColumn id="6322" xr3:uid="{BF09C23F-030D-4F05-A8D3-4EE1723C6313}" uniqueName="6322" name="Column6322" queryTableFieldId="6322"/>
    <tableColumn id="6323" xr3:uid="{E77CBAA8-4615-467C-9362-9F9FC7E74223}" uniqueName="6323" name="Column6323" queryTableFieldId="6323"/>
    <tableColumn id="6324" xr3:uid="{C940AD84-FEBA-48C1-B6E7-8E5B34F41746}" uniqueName="6324" name="Column6324" queryTableFieldId="6324"/>
    <tableColumn id="6325" xr3:uid="{C0FC3F36-1E53-4E99-B784-3F56F980B9F1}" uniqueName="6325" name="Column6325" queryTableFieldId="6325"/>
    <tableColumn id="6326" xr3:uid="{2C338CD9-B177-4045-A7DA-531590CB2240}" uniqueName="6326" name="Column6326" queryTableFieldId="6326"/>
    <tableColumn id="6327" xr3:uid="{DEDC5316-A12A-4FE6-AEBF-B0D521A264FD}" uniqueName="6327" name="Column6327" queryTableFieldId="6327"/>
    <tableColumn id="6328" xr3:uid="{A13DE205-0D2E-4ABA-B874-B03F9603D029}" uniqueName="6328" name="Column6328" queryTableFieldId="6328"/>
    <tableColumn id="6329" xr3:uid="{AF71DAF0-0C79-48BE-A57D-7C83A0E4B4C7}" uniqueName="6329" name="Column6329" queryTableFieldId="6329"/>
    <tableColumn id="6330" xr3:uid="{D1BC8F2A-9878-4AE1-AF68-28C9749594DD}" uniqueName="6330" name="Column6330" queryTableFieldId="6330"/>
    <tableColumn id="6331" xr3:uid="{5FBE5C9A-BD17-4DA0-B283-916618F5F3A3}" uniqueName="6331" name="Column6331" queryTableFieldId="6331"/>
    <tableColumn id="6332" xr3:uid="{E88E2B05-963A-42D2-941D-2219BB4EBABF}" uniqueName="6332" name="Column6332" queryTableFieldId="6332"/>
    <tableColumn id="6333" xr3:uid="{07F74AD2-62D7-4A36-994D-1FCDF5F59AB6}" uniqueName="6333" name="Column6333" queryTableFieldId="6333"/>
    <tableColumn id="6334" xr3:uid="{B0EB8997-99F4-4F51-B288-AE3EDA6B4712}" uniqueName="6334" name="Column6334" queryTableFieldId="6334"/>
    <tableColumn id="6335" xr3:uid="{FC5E75BB-3EC3-4CF3-87EA-0FB4667812EC}" uniqueName="6335" name="Column6335" queryTableFieldId="6335"/>
    <tableColumn id="6336" xr3:uid="{2C249202-16D0-4BA3-B175-02EC695DB085}" uniqueName="6336" name="Column6336" queryTableFieldId="6336"/>
    <tableColumn id="6337" xr3:uid="{DE291BD5-409A-4B75-BF76-8DB9643D8C14}" uniqueName="6337" name="Column6337" queryTableFieldId="6337"/>
    <tableColumn id="6338" xr3:uid="{BF0C1C31-41BC-4150-8DBD-CFA087ADA5A4}" uniqueName="6338" name="Column6338" queryTableFieldId="6338"/>
    <tableColumn id="6339" xr3:uid="{397FD63F-9A41-47F4-852F-AE1FCBAC334B}" uniqueName="6339" name="Column6339" queryTableFieldId="6339"/>
    <tableColumn id="6340" xr3:uid="{E4B0EC0F-B3EA-4BE0-83B5-434AF82D843A}" uniqueName="6340" name="Column6340" queryTableFieldId="6340"/>
    <tableColumn id="6341" xr3:uid="{EE9F6C67-D6BB-489F-991A-1570DD9E7CC8}" uniqueName="6341" name="Column6341" queryTableFieldId="6341"/>
    <tableColumn id="6342" xr3:uid="{C57D2111-2DC7-4224-8082-CA81058BA977}" uniqueName="6342" name="Column6342" queryTableFieldId="6342"/>
    <tableColumn id="6343" xr3:uid="{90DB2DA1-A6B4-4651-AB45-E2E5433EA5AD}" uniqueName="6343" name="Column6343" queryTableFieldId="6343"/>
    <tableColumn id="6344" xr3:uid="{891780A2-2F4B-4A60-9DF2-326501C1B26D}" uniqueName="6344" name="Column6344" queryTableFieldId="6344"/>
    <tableColumn id="6345" xr3:uid="{CB733ABC-14BC-47B8-9933-992882380301}" uniqueName="6345" name="Column6345" queryTableFieldId="6345"/>
    <tableColumn id="6346" xr3:uid="{51EBAD17-87E1-4672-AE96-6AD1BCA7B3D5}" uniqueName="6346" name="Column6346" queryTableFieldId="6346"/>
    <tableColumn id="6347" xr3:uid="{6A30827C-CE13-4B53-A5C4-D0D2983F6F33}" uniqueName="6347" name="Column6347" queryTableFieldId="6347"/>
    <tableColumn id="6348" xr3:uid="{40002DAE-B1E8-42A1-B87A-14B74F25CE05}" uniqueName="6348" name="Column6348" queryTableFieldId="6348"/>
    <tableColumn id="6349" xr3:uid="{5631330F-F420-4111-A1E2-D59AD196A9FD}" uniqueName="6349" name="Column6349" queryTableFieldId="6349"/>
    <tableColumn id="6350" xr3:uid="{A9615108-175F-4451-ABB1-9487F20C76A8}" uniqueName="6350" name="Column6350" queryTableFieldId="6350"/>
    <tableColumn id="6351" xr3:uid="{FC94E2A7-1A8D-4F04-9FBE-D000A23281CD}" uniqueName="6351" name="Column6351" queryTableFieldId="6351"/>
    <tableColumn id="6352" xr3:uid="{0871017C-0CF7-42B9-A6BC-ED2B8B05E78A}" uniqueName="6352" name="Column6352" queryTableFieldId="6352"/>
    <tableColumn id="6353" xr3:uid="{A9E31DED-3F61-4691-A03A-8B29F8A64C2D}" uniqueName="6353" name="Column6353" queryTableFieldId="6353"/>
    <tableColumn id="6354" xr3:uid="{CB4644E0-EBA3-4D30-BD2E-4D063AA4E7E4}" uniqueName="6354" name="Column6354" queryTableFieldId="6354"/>
    <tableColumn id="6355" xr3:uid="{408F4815-4D57-4A41-B932-E3B7F72CAB2A}" uniqueName="6355" name="Column6355" queryTableFieldId="6355"/>
    <tableColumn id="6356" xr3:uid="{554F86F5-29B5-486F-AA4F-27CA560FD799}" uniqueName="6356" name="Column6356" queryTableFieldId="6356"/>
    <tableColumn id="6357" xr3:uid="{89972089-699F-4514-8D76-0DBAD9D62AEF}" uniqueName="6357" name="Column6357" queryTableFieldId="6357"/>
    <tableColumn id="6358" xr3:uid="{E3AB8C62-D27C-4B96-9F8D-24B2B78254CF}" uniqueName="6358" name="Column6358" queryTableFieldId="6358"/>
    <tableColumn id="6359" xr3:uid="{CCAD9684-68BA-4BAC-899B-A17B2C265D89}" uniqueName="6359" name="Column6359" queryTableFieldId="6359"/>
    <tableColumn id="6360" xr3:uid="{93D0FB7A-29AA-45B1-9ADC-E082A84E5CA3}" uniqueName="6360" name="Column6360" queryTableFieldId="6360"/>
    <tableColumn id="6361" xr3:uid="{4F5B291D-FE9E-45AC-B1B2-875A231C4231}" uniqueName="6361" name="Column6361" queryTableFieldId="6361"/>
    <tableColumn id="6362" xr3:uid="{0878CE39-1C20-4CA8-8CFF-58451E122E7B}" uniqueName="6362" name="Column6362" queryTableFieldId="6362"/>
    <tableColumn id="6363" xr3:uid="{1C80702B-EA51-4192-A95F-C1E728890479}" uniqueName="6363" name="Column6363" queryTableFieldId="6363"/>
    <tableColumn id="6364" xr3:uid="{50AC09EB-3ADD-4F63-8D9D-C214291CDB46}" uniqueName="6364" name="Column6364" queryTableFieldId="6364"/>
    <tableColumn id="6365" xr3:uid="{F1FEFD4B-70B7-47AA-BE3F-F05AF0AD6C76}" uniqueName="6365" name="Column6365" queryTableFieldId="6365"/>
    <tableColumn id="6366" xr3:uid="{78B90E63-919B-486F-A84A-8E1C3994F7C4}" uniqueName="6366" name="Column6366" queryTableFieldId="6366"/>
    <tableColumn id="6367" xr3:uid="{761A8B56-F75C-4989-936B-7199372FEB81}" uniqueName="6367" name="Column6367" queryTableFieldId="6367"/>
    <tableColumn id="6368" xr3:uid="{B5F45FCE-275C-4FC9-93E2-5259E26CE0E8}" uniqueName="6368" name="Column6368" queryTableFieldId="6368"/>
    <tableColumn id="6369" xr3:uid="{A03F3162-60E3-40E5-8974-CA7318D3AF4A}" uniqueName="6369" name="Column6369" queryTableFieldId="6369"/>
    <tableColumn id="6370" xr3:uid="{3F5FE6C2-3948-47BB-A8C7-DCD6F59C82B3}" uniqueName="6370" name="Column6370" queryTableFieldId="6370"/>
    <tableColumn id="6371" xr3:uid="{F6B1ACA7-11D6-43CF-B09A-F18CB245ACE9}" uniqueName="6371" name="Column6371" queryTableFieldId="6371"/>
    <tableColumn id="6372" xr3:uid="{A59003BF-5D6B-4005-AC42-01D7A8E3D719}" uniqueName="6372" name="Column6372" queryTableFieldId="6372"/>
    <tableColumn id="6373" xr3:uid="{B2FC42E2-3AA3-4FE0-B9F6-21B13F09EE39}" uniqueName="6373" name="Column6373" queryTableFieldId="6373"/>
    <tableColumn id="6374" xr3:uid="{B6DC7E32-DF91-4232-92DA-73866ED5712F}" uniqueName="6374" name="Column6374" queryTableFieldId="6374"/>
    <tableColumn id="6375" xr3:uid="{9EA7AB53-D52F-4CF2-A20B-CA52F785B186}" uniqueName="6375" name="Column6375" queryTableFieldId="6375"/>
    <tableColumn id="6376" xr3:uid="{31AC71C2-3FC9-4756-9C70-22FD389EB9B5}" uniqueName="6376" name="Column6376" queryTableFieldId="6376"/>
    <tableColumn id="6377" xr3:uid="{708B5A04-5CA3-4284-AC53-361EC391B2E9}" uniqueName="6377" name="Column6377" queryTableFieldId="6377"/>
    <tableColumn id="6378" xr3:uid="{BBB27881-F59D-40E1-BDB6-603E12AC6BFE}" uniqueName="6378" name="Column6378" queryTableFieldId="6378"/>
    <tableColumn id="6379" xr3:uid="{650D9909-6D69-4258-8C26-B24747E1AF19}" uniqueName="6379" name="Column6379" queryTableFieldId="6379"/>
    <tableColumn id="6380" xr3:uid="{EF02A9F4-73E9-451A-A1AE-00A4314983D4}" uniqueName="6380" name="Column6380" queryTableFieldId="6380"/>
    <tableColumn id="6381" xr3:uid="{9B442456-83BE-4848-8EF3-A398E04282FF}" uniqueName="6381" name="Column6381" queryTableFieldId="6381"/>
    <tableColumn id="6382" xr3:uid="{AF0972A7-35E8-4E00-B928-11D18DBD7096}" uniqueName="6382" name="Column6382" queryTableFieldId="6382"/>
    <tableColumn id="6383" xr3:uid="{C9EB0E0D-AFB8-4A3F-9414-CB9C7F2D40F9}" uniqueName="6383" name="Column6383" queryTableFieldId="6383"/>
    <tableColumn id="6384" xr3:uid="{AB0DFF62-505C-41C4-B86B-DEE01AB93997}" uniqueName="6384" name="Column6384" queryTableFieldId="6384"/>
    <tableColumn id="6385" xr3:uid="{FE28D5FE-07BF-4B08-9F55-C6B250466D40}" uniqueName="6385" name="Column6385" queryTableFieldId="6385"/>
    <tableColumn id="6386" xr3:uid="{867014CB-0267-463A-AC6D-3208EF0CAFDD}" uniqueName="6386" name="Column6386" queryTableFieldId="6386"/>
    <tableColumn id="6387" xr3:uid="{E555FB4D-7EED-47BD-AE76-12DC825310E2}" uniqueName="6387" name="Column6387" queryTableFieldId="6387"/>
    <tableColumn id="6388" xr3:uid="{53BA7139-D9E9-4D8A-B0B6-372575AD89D7}" uniqueName="6388" name="Column6388" queryTableFieldId="6388"/>
    <tableColumn id="6389" xr3:uid="{9D990B90-0112-4EDF-AEE8-876672BFE213}" uniqueName="6389" name="Column6389" queryTableFieldId="6389"/>
    <tableColumn id="6390" xr3:uid="{5E882F56-9B50-4E47-8050-33ABC48198D3}" uniqueName="6390" name="Column6390" queryTableFieldId="6390"/>
    <tableColumn id="6391" xr3:uid="{7450F70F-338F-4FA1-A1D2-82E2FA764086}" uniqueName="6391" name="Column6391" queryTableFieldId="6391"/>
    <tableColumn id="6392" xr3:uid="{DE5D84D9-314F-490F-929E-27243D7EFFE3}" uniqueName="6392" name="Column6392" queryTableFieldId="6392"/>
    <tableColumn id="6393" xr3:uid="{1A2F87EB-0742-4EB5-8C15-473C398E3460}" uniqueName="6393" name="Column6393" queryTableFieldId="6393"/>
    <tableColumn id="6394" xr3:uid="{252888D9-FA59-4DD6-A397-D57A218DC57D}" uniqueName="6394" name="Column6394" queryTableFieldId="6394"/>
    <tableColumn id="6395" xr3:uid="{22E20754-4910-4150-A3AC-67E0123E7062}" uniqueName="6395" name="Column6395" queryTableFieldId="6395"/>
    <tableColumn id="6396" xr3:uid="{97345AD3-11F5-475C-A855-1B7F902467A3}" uniqueName="6396" name="Column6396" queryTableFieldId="6396"/>
    <tableColumn id="6397" xr3:uid="{D5B563F8-AEA8-4303-BE7F-1F331ACBEE3D}" uniqueName="6397" name="Column6397" queryTableFieldId="6397"/>
    <tableColumn id="6398" xr3:uid="{DE0DBD67-31D1-4168-8650-854DF891213D}" uniqueName="6398" name="Column6398" queryTableFieldId="6398"/>
    <tableColumn id="6399" xr3:uid="{93F2B3D2-646E-4F27-AA7F-4072D56C9BBF}" uniqueName="6399" name="Column6399" queryTableFieldId="6399"/>
    <tableColumn id="6400" xr3:uid="{FEBBE35B-EC35-4F7C-B590-AF6FB45A4409}" uniqueName="6400" name="Column6400" queryTableFieldId="6400"/>
    <tableColumn id="6401" xr3:uid="{1C3F3BD4-1C7F-400C-9A38-C402A8BDF288}" uniqueName="6401" name="Column6401" queryTableFieldId="6401"/>
    <tableColumn id="6402" xr3:uid="{1EB5BFA3-A57B-4B94-850A-473414EC852F}" uniqueName="6402" name="Column6402" queryTableFieldId="6402"/>
    <tableColumn id="6403" xr3:uid="{8A124C2A-C4DF-4438-AB76-982438243D01}" uniqueName="6403" name="Column6403" queryTableFieldId="6403"/>
    <tableColumn id="6404" xr3:uid="{044112A0-FCDA-470B-AE1A-9B2D1A676F32}" uniqueName="6404" name="Column6404" queryTableFieldId="6404"/>
    <tableColumn id="6405" xr3:uid="{1A9AC7DF-3C46-4570-8B4B-0DDD68EAE3A1}" uniqueName="6405" name="Column6405" queryTableFieldId="6405"/>
    <tableColumn id="6406" xr3:uid="{1162C13E-2B23-48CF-84D2-00FA28776A4A}" uniqueName="6406" name="Column6406" queryTableFieldId="6406"/>
    <tableColumn id="6407" xr3:uid="{213BF509-057C-4E5E-BE09-56FDD6AD31F2}" uniqueName="6407" name="Column6407" queryTableFieldId="6407"/>
    <tableColumn id="6408" xr3:uid="{AFCE9A17-D539-4D73-9D94-4BE4EA70512B}" uniqueName="6408" name="Column6408" queryTableFieldId="6408"/>
    <tableColumn id="6409" xr3:uid="{E7CEFAEA-ABDF-42AD-841E-CF3E16734983}" uniqueName="6409" name="Column6409" queryTableFieldId="6409"/>
    <tableColumn id="6410" xr3:uid="{A2D61627-3E27-453B-8860-04FA50EAC86F}" uniqueName="6410" name="Column6410" queryTableFieldId="6410"/>
    <tableColumn id="6411" xr3:uid="{94DE4BEE-C4F5-40CF-8121-E8B02DC39DFE}" uniqueName="6411" name="Column6411" queryTableFieldId="6411"/>
    <tableColumn id="6412" xr3:uid="{7923A3BF-FEC9-4781-8D21-FD27808FDCE0}" uniqueName="6412" name="Column6412" queryTableFieldId="6412"/>
    <tableColumn id="6413" xr3:uid="{D14FDD56-6BC5-4A50-A2D2-0FD16C1503FF}" uniqueName="6413" name="Column6413" queryTableFieldId="6413"/>
    <tableColumn id="6414" xr3:uid="{320AEC42-4EF4-421C-9E64-C9F25E9339E0}" uniqueName="6414" name="Column6414" queryTableFieldId="6414"/>
    <tableColumn id="6415" xr3:uid="{918E1EA0-DB84-4C83-A1F4-ACFA808657C4}" uniqueName="6415" name="Column6415" queryTableFieldId="6415"/>
    <tableColumn id="6416" xr3:uid="{57CA37BB-0F66-47F3-9365-514A525D263C}" uniqueName="6416" name="Column6416" queryTableFieldId="6416"/>
    <tableColumn id="6417" xr3:uid="{E6C51F70-2C9E-4A91-8171-13D0A36B6F6B}" uniqueName="6417" name="Column6417" queryTableFieldId="6417"/>
    <tableColumn id="6418" xr3:uid="{4D2ADAB2-C8E4-4C4C-A9B5-CE8CD511D525}" uniqueName="6418" name="Column6418" queryTableFieldId="6418"/>
    <tableColumn id="6419" xr3:uid="{91E59971-787F-40EC-90E2-218B1F14FF0C}" uniqueName="6419" name="Column6419" queryTableFieldId="6419"/>
    <tableColumn id="6420" xr3:uid="{1385030A-1D7C-43E8-9FDF-F5F5E1082AF2}" uniqueName="6420" name="Column6420" queryTableFieldId="6420"/>
    <tableColumn id="6421" xr3:uid="{4DF530B4-E37A-4D99-8BF8-85635A379BD2}" uniqueName="6421" name="Column6421" queryTableFieldId="6421"/>
    <tableColumn id="6422" xr3:uid="{348CD99B-7822-4BA0-B17C-8FF1D3CDE8D2}" uniqueName="6422" name="Column6422" queryTableFieldId="6422"/>
    <tableColumn id="6423" xr3:uid="{C1691670-8496-4577-97FB-4463AAC7F6F7}" uniqueName="6423" name="Column6423" queryTableFieldId="6423"/>
    <tableColumn id="6424" xr3:uid="{559BC8FC-D0B0-48A6-805E-DAF892D311EF}" uniqueName="6424" name="Column6424" queryTableFieldId="6424"/>
    <tableColumn id="6425" xr3:uid="{426C3325-9C3A-4253-992C-2583E782E28B}" uniqueName="6425" name="Column6425" queryTableFieldId="6425"/>
    <tableColumn id="6426" xr3:uid="{7D0AB02D-3256-430A-92AD-6A62014E10FE}" uniqueName="6426" name="Column6426" queryTableFieldId="6426"/>
    <tableColumn id="6427" xr3:uid="{370941F1-7340-4B69-9F8E-3F4DC60B7E5F}" uniqueName="6427" name="Column6427" queryTableFieldId="6427"/>
    <tableColumn id="6428" xr3:uid="{AF6CA379-81F8-4572-B6F3-F38DAB622593}" uniqueName="6428" name="Column6428" queryTableFieldId="6428"/>
    <tableColumn id="6429" xr3:uid="{3FBAB48C-0663-4D17-A2BD-C88521E9064A}" uniqueName="6429" name="Column6429" queryTableFieldId="6429"/>
    <tableColumn id="6430" xr3:uid="{69900534-B8C9-4970-A7EA-3930636F5957}" uniqueName="6430" name="Column6430" queryTableFieldId="6430"/>
    <tableColumn id="6431" xr3:uid="{1F0CCEEE-7B2D-4B8E-841E-B400D643D2D5}" uniqueName="6431" name="Column6431" queryTableFieldId="6431"/>
    <tableColumn id="6432" xr3:uid="{E6C782E4-F719-40B0-B181-5859684FDBFD}" uniqueName="6432" name="Column6432" queryTableFieldId="6432"/>
    <tableColumn id="6433" xr3:uid="{4190FB64-FC60-4F66-BEC0-91FEA6BE3008}" uniqueName="6433" name="Column6433" queryTableFieldId="6433"/>
    <tableColumn id="6434" xr3:uid="{20870BD6-F880-4BA2-B8AF-A41F35992EBE}" uniqueName="6434" name="Column6434" queryTableFieldId="6434"/>
    <tableColumn id="6435" xr3:uid="{6C63EE79-90E0-46DE-8E94-7E663E4B74DD}" uniqueName="6435" name="Column6435" queryTableFieldId="6435"/>
    <tableColumn id="6436" xr3:uid="{F3B8FE5D-6AD2-4CD4-83C9-D04498AC8ADD}" uniqueName="6436" name="Column6436" queryTableFieldId="6436"/>
    <tableColumn id="6437" xr3:uid="{6C2D68D6-535F-401D-827D-32D293A8937B}" uniqueName="6437" name="Column6437" queryTableFieldId="6437"/>
    <tableColumn id="6438" xr3:uid="{1120B3B2-1EE4-49D6-8D8C-D7250B18C06F}" uniqueName="6438" name="Column6438" queryTableFieldId="6438"/>
    <tableColumn id="6439" xr3:uid="{C2432727-735D-4EC7-945D-9B7309695F96}" uniqueName="6439" name="Column6439" queryTableFieldId="6439"/>
    <tableColumn id="6440" xr3:uid="{BEAF4C5B-B592-4B56-AC45-D31F6E029025}" uniqueName="6440" name="Column6440" queryTableFieldId="6440"/>
    <tableColumn id="6441" xr3:uid="{3D2A9A37-EC59-468D-A61C-22A8FD5B74D2}" uniqueName="6441" name="Column6441" queryTableFieldId="6441"/>
    <tableColumn id="6442" xr3:uid="{41BFCEF7-DA19-4D08-8121-72C0EC16DDF9}" uniqueName="6442" name="Column6442" queryTableFieldId="6442"/>
    <tableColumn id="6443" xr3:uid="{971C04D7-52F9-4DD2-BEAC-576B1B3A6AC1}" uniqueName="6443" name="Column6443" queryTableFieldId="6443"/>
    <tableColumn id="6444" xr3:uid="{BF2AA7A4-1694-4659-90AB-472EA03351A8}" uniqueName="6444" name="Column6444" queryTableFieldId="6444"/>
    <tableColumn id="6445" xr3:uid="{694529B6-6FAC-41F8-BC3C-E05657827DCF}" uniqueName="6445" name="Column6445" queryTableFieldId="6445"/>
    <tableColumn id="6446" xr3:uid="{5036221A-1C78-4747-9B36-570518820E74}" uniqueName="6446" name="Column6446" queryTableFieldId="6446"/>
    <tableColumn id="6447" xr3:uid="{5305091C-7E63-4BD2-9437-DBB2B02A63C3}" uniqueName="6447" name="Column6447" queryTableFieldId="6447"/>
    <tableColumn id="6448" xr3:uid="{94FA48A7-3E26-4299-82C7-B6B3D5C87238}" uniqueName="6448" name="Column6448" queryTableFieldId="6448"/>
    <tableColumn id="6449" xr3:uid="{D18C8533-6150-4B4B-9DFB-FF4C27765CB4}" uniqueName="6449" name="Column6449" queryTableFieldId="6449"/>
    <tableColumn id="6450" xr3:uid="{D7D92371-804E-4A2D-8403-B1877BCCCF6C}" uniqueName="6450" name="Column6450" queryTableFieldId="6450"/>
    <tableColumn id="6451" xr3:uid="{305AB51A-A525-4D4F-947D-4458D371A7BF}" uniqueName="6451" name="Column6451" queryTableFieldId="6451"/>
    <tableColumn id="6452" xr3:uid="{8D079874-6EE3-4182-B654-4C9E1DD2FFFC}" uniqueName="6452" name="Column6452" queryTableFieldId="6452"/>
    <tableColumn id="6453" xr3:uid="{44C8D671-2D08-4C48-B2FE-6ECEE61FF568}" uniqueName="6453" name="Column6453" queryTableFieldId="6453"/>
    <tableColumn id="6454" xr3:uid="{CB322424-78BF-43E9-8892-0BFFD8186080}" uniqueName="6454" name="Column6454" queryTableFieldId="6454"/>
    <tableColumn id="6455" xr3:uid="{D95780BE-9358-4E90-B9C2-C20CBAE3BAEB}" uniqueName="6455" name="Column6455" queryTableFieldId="6455"/>
    <tableColumn id="6456" xr3:uid="{E69511BB-D430-495F-921F-7C0AF5B9C5B2}" uniqueName="6456" name="Column6456" queryTableFieldId="6456"/>
    <tableColumn id="6457" xr3:uid="{550CCF7C-F81E-4C59-BF2E-362F8ADCA68A}" uniqueName="6457" name="Column6457" queryTableFieldId="6457"/>
    <tableColumn id="6458" xr3:uid="{981B69ED-7D62-4E99-8A50-95C0E0B9C265}" uniqueName="6458" name="Column6458" queryTableFieldId="6458"/>
    <tableColumn id="6459" xr3:uid="{1B3CDFA9-B5F1-4000-BC4F-CF04474751AD}" uniqueName="6459" name="Column6459" queryTableFieldId="6459"/>
    <tableColumn id="6460" xr3:uid="{789D2D2B-DE86-4C5C-AEFA-6385F07D0797}" uniqueName="6460" name="Column6460" queryTableFieldId="6460"/>
    <tableColumn id="6461" xr3:uid="{90D164D5-746D-4EEE-B8F7-EEF46E21E0F6}" uniqueName="6461" name="Column6461" queryTableFieldId="6461"/>
    <tableColumn id="6462" xr3:uid="{874FC133-9BC5-4032-B38B-9FD18DAEC39B}" uniqueName="6462" name="Column6462" queryTableFieldId="6462"/>
    <tableColumn id="6463" xr3:uid="{751269AB-E309-40F9-86CB-5D91EC5AF3F7}" uniqueName="6463" name="Column6463" queryTableFieldId="6463"/>
    <tableColumn id="6464" xr3:uid="{7DCAD7C4-0530-4F2A-A42E-F918BC3A7EC0}" uniqueName="6464" name="Column6464" queryTableFieldId="6464"/>
    <tableColumn id="6465" xr3:uid="{A002E6EC-5064-4447-BC92-F56F25E5BAF9}" uniqueName="6465" name="Column6465" queryTableFieldId="6465"/>
    <tableColumn id="6466" xr3:uid="{5B092CB9-D435-45E8-ACFF-678FAA259733}" uniqueName="6466" name="Column6466" queryTableFieldId="6466"/>
    <tableColumn id="6467" xr3:uid="{BDEDEDD0-3BC8-4A86-9301-0943BB708B42}" uniqueName="6467" name="Column6467" queryTableFieldId="6467"/>
    <tableColumn id="6468" xr3:uid="{7A0EE1EE-2381-455C-9B28-4D5F177AE24D}" uniqueName="6468" name="Column6468" queryTableFieldId="6468"/>
    <tableColumn id="6469" xr3:uid="{243074E2-1958-4DFA-B387-474B71CDA015}" uniqueName="6469" name="Column6469" queryTableFieldId="6469"/>
    <tableColumn id="6470" xr3:uid="{F1B00074-678A-47D1-B734-FDA99BD9B43A}" uniqueName="6470" name="Column6470" queryTableFieldId="6470"/>
    <tableColumn id="6471" xr3:uid="{A4941878-6D59-4127-81E2-99EE363082CC}" uniqueName="6471" name="Column6471" queryTableFieldId="6471"/>
    <tableColumn id="6472" xr3:uid="{97A6D307-7530-414F-8BA8-AA3F648E8E79}" uniqueName="6472" name="Column6472" queryTableFieldId="6472"/>
    <tableColumn id="6473" xr3:uid="{7C10622E-322A-4651-91A9-E9037E9A191D}" uniqueName="6473" name="Column6473" queryTableFieldId="6473"/>
    <tableColumn id="6474" xr3:uid="{F3DB2E28-9745-4770-AFF0-94402E9CB03D}" uniqueName="6474" name="Column6474" queryTableFieldId="6474"/>
    <tableColumn id="6475" xr3:uid="{A6EA1C67-B261-4542-9E74-F243765976F2}" uniqueName="6475" name="Column6475" queryTableFieldId="6475"/>
    <tableColumn id="6476" xr3:uid="{9BF04302-A62A-4370-A69B-FE9861631D40}" uniqueName="6476" name="Column6476" queryTableFieldId="6476"/>
    <tableColumn id="6477" xr3:uid="{324AA3BF-3132-4494-AFDB-3F3AC8C83FC1}" uniqueName="6477" name="Column6477" queryTableFieldId="6477"/>
    <tableColumn id="6478" xr3:uid="{84044730-493F-45C8-88EE-FD109EBA237C}" uniqueName="6478" name="Column6478" queryTableFieldId="6478"/>
    <tableColumn id="6479" xr3:uid="{CD4370EB-3C1A-4E03-AD1F-5CA1AF2228E9}" uniqueName="6479" name="Column6479" queryTableFieldId="6479"/>
    <tableColumn id="6480" xr3:uid="{CA9A5DFC-CE32-4CE5-A823-2AD78A9B4B43}" uniqueName="6480" name="Column6480" queryTableFieldId="6480"/>
    <tableColumn id="6481" xr3:uid="{BAEA47F9-403C-4DA1-86AB-9348342D636D}" uniqueName="6481" name="Column6481" queryTableFieldId="6481"/>
    <tableColumn id="6482" xr3:uid="{F60160D0-42B7-4ADB-8C36-805DA8264FA4}" uniqueName="6482" name="Column6482" queryTableFieldId="6482"/>
    <tableColumn id="6483" xr3:uid="{B6FD2D29-C3E9-4499-9D84-CA17FC8E0A79}" uniqueName="6483" name="Column6483" queryTableFieldId="6483"/>
    <tableColumn id="6484" xr3:uid="{A41AB955-9008-45B9-9D3F-5675D4FFB817}" uniqueName="6484" name="Column6484" queryTableFieldId="6484"/>
    <tableColumn id="6485" xr3:uid="{ECBF2591-58B5-4FA4-9036-480B3EF74CB4}" uniqueName="6485" name="Column6485" queryTableFieldId="6485"/>
    <tableColumn id="6486" xr3:uid="{51F8D6D3-3E46-49D0-9945-A538A0D1CF06}" uniqueName="6486" name="Column6486" queryTableFieldId="6486"/>
    <tableColumn id="6487" xr3:uid="{14E2785C-4AF0-4827-960E-FF47886CB6EA}" uniqueName="6487" name="Column6487" queryTableFieldId="6487"/>
    <tableColumn id="6488" xr3:uid="{7E1899EC-69D6-4768-A995-29A26C97C0C1}" uniqueName="6488" name="Column6488" queryTableFieldId="6488"/>
    <tableColumn id="6489" xr3:uid="{02165C38-BE1E-4358-B8C5-11EBEBBA4FD7}" uniqueName="6489" name="Column6489" queryTableFieldId="6489"/>
    <tableColumn id="6490" xr3:uid="{34EF7957-1386-4796-9625-DC8B95922A34}" uniqueName="6490" name="Column6490" queryTableFieldId="6490"/>
    <tableColumn id="6491" xr3:uid="{A33C14B2-2BF1-45F6-B678-F957000B530C}" uniqueName="6491" name="Column6491" queryTableFieldId="6491"/>
    <tableColumn id="6492" xr3:uid="{61B8331D-CA09-4926-BEE8-EF5FAA5C6849}" uniqueName="6492" name="Column6492" queryTableFieldId="6492"/>
    <tableColumn id="6493" xr3:uid="{EFEDCFBA-2CC9-4C01-A29F-C115A5431597}" uniqueName="6493" name="Column6493" queryTableFieldId="6493"/>
    <tableColumn id="6494" xr3:uid="{4C5D0D0D-6D24-4D3E-82BC-955B8FDF1B8B}" uniqueName="6494" name="Column6494" queryTableFieldId="6494"/>
    <tableColumn id="6495" xr3:uid="{7EB490A0-A49D-4975-8643-C4127CF835EB}" uniqueName="6495" name="Column6495" queryTableFieldId="6495"/>
    <tableColumn id="6496" xr3:uid="{C63CCA47-2DEF-4744-87B7-5236AD0DE647}" uniqueName="6496" name="Column6496" queryTableFieldId="6496"/>
    <tableColumn id="6497" xr3:uid="{7636CE12-895B-4D41-B147-6270EF9D1886}" uniqueName="6497" name="Column6497" queryTableFieldId="6497"/>
    <tableColumn id="6498" xr3:uid="{C8D4090C-25B3-4AA8-A7E8-E316549ADBBC}" uniqueName="6498" name="Column6498" queryTableFieldId="6498"/>
    <tableColumn id="6499" xr3:uid="{5E322E59-F2A8-4B82-BA5A-EDF3A0F42C79}" uniqueName="6499" name="Column6499" queryTableFieldId="6499"/>
    <tableColumn id="6500" xr3:uid="{00812DAA-504B-46F8-BDDB-88B6C3B66D26}" uniqueName="6500" name="Column6500" queryTableFieldId="6500"/>
    <tableColumn id="6501" xr3:uid="{4AF627A2-57D1-4173-A884-1CED5D9E4414}" uniqueName="6501" name="Column6501" queryTableFieldId="6501"/>
    <tableColumn id="6502" xr3:uid="{DB00C379-A242-4CEE-BC07-9EED64DB371B}" uniqueName="6502" name="Column6502" queryTableFieldId="6502"/>
    <tableColumn id="6503" xr3:uid="{38DC479C-BC39-450E-A656-83EECBB45BA5}" uniqueName="6503" name="Column6503" queryTableFieldId="6503"/>
    <tableColumn id="6504" xr3:uid="{12C51788-DB33-498F-8B69-8BFE6F06751F}" uniqueName="6504" name="Column6504" queryTableFieldId="6504"/>
    <tableColumn id="6505" xr3:uid="{845F9F4C-B13F-4790-86BD-EC08611A2077}" uniqueName="6505" name="Column6505" queryTableFieldId="6505"/>
    <tableColumn id="6506" xr3:uid="{67277AF7-D2F3-461A-BCCF-30060F4E85C0}" uniqueName="6506" name="Column6506" queryTableFieldId="6506"/>
    <tableColumn id="6507" xr3:uid="{D909449C-8E80-44BB-8F05-DD87F2CA5EF3}" uniqueName="6507" name="Column6507" queryTableFieldId="6507"/>
    <tableColumn id="6508" xr3:uid="{FA37FE83-DBF9-417E-B2FA-027F4E9190FB}" uniqueName="6508" name="Column6508" queryTableFieldId="6508"/>
    <tableColumn id="6509" xr3:uid="{547CD6B4-845B-4348-8FD2-5FE6572F0D31}" uniqueName="6509" name="Column6509" queryTableFieldId="6509"/>
    <tableColumn id="6510" xr3:uid="{6C30AC38-786C-45F3-A1AB-2428DED236CA}" uniqueName="6510" name="Column6510" queryTableFieldId="6510"/>
    <tableColumn id="6511" xr3:uid="{9EBCD214-CDD4-44A5-9F9C-ABB871FBA7F0}" uniqueName="6511" name="Column6511" queryTableFieldId="6511"/>
    <tableColumn id="6512" xr3:uid="{A1E6996C-024F-40E3-B418-125C4D628A4E}" uniqueName="6512" name="Column6512" queryTableFieldId="6512"/>
    <tableColumn id="6513" xr3:uid="{7A593DA3-C0DA-4E17-9BC9-CD7B2AD80866}" uniqueName="6513" name="Column6513" queryTableFieldId="6513"/>
    <tableColumn id="6514" xr3:uid="{58A58E96-EF84-4B9A-9D04-8D71DAE47EF2}" uniqueName="6514" name="Column6514" queryTableFieldId="6514"/>
    <tableColumn id="6515" xr3:uid="{1BAFA7A3-5C08-42F9-A84B-4A611EA199BB}" uniqueName="6515" name="Column6515" queryTableFieldId="6515"/>
    <tableColumn id="6516" xr3:uid="{3BE461F0-F304-4F8A-B0BC-22983E2E5706}" uniqueName="6516" name="Column6516" queryTableFieldId="6516"/>
    <tableColumn id="6517" xr3:uid="{D00F9EF8-B596-4DCA-9DB9-4CCE5F2A6038}" uniqueName="6517" name="Column6517" queryTableFieldId="6517"/>
    <tableColumn id="6518" xr3:uid="{BD40AD1E-050F-4827-8EB8-CF06B2890907}" uniqueName="6518" name="Column6518" queryTableFieldId="6518"/>
    <tableColumn id="6519" xr3:uid="{C66496D0-5222-41BB-BBD0-1EA3097E6518}" uniqueName="6519" name="Column6519" queryTableFieldId="6519"/>
    <tableColumn id="6520" xr3:uid="{536F3449-FDBF-4754-AD5C-45AF8AC2F5FC}" uniqueName="6520" name="Column6520" queryTableFieldId="6520"/>
    <tableColumn id="6521" xr3:uid="{0A5C24A3-CF87-4E98-B440-0A0B775D5DB7}" uniqueName="6521" name="Column6521" queryTableFieldId="6521"/>
    <tableColumn id="6522" xr3:uid="{D9DA2ACC-8EC7-433F-957F-779D8679E448}" uniqueName="6522" name="Column6522" queryTableFieldId="6522"/>
    <tableColumn id="6523" xr3:uid="{3B56C710-DA1A-4843-BADC-75BA7CE176BF}" uniqueName="6523" name="Column6523" queryTableFieldId="6523"/>
    <tableColumn id="6524" xr3:uid="{7D364CB9-C271-44AC-B4A0-4F65F84C7241}" uniqueName="6524" name="Column6524" queryTableFieldId="6524"/>
    <tableColumn id="6525" xr3:uid="{026A94E3-0591-49EE-A993-809BA1481AD5}" uniqueName="6525" name="Column6525" queryTableFieldId="6525"/>
    <tableColumn id="6526" xr3:uid="{61ED7D68-C566-4F25-AE81-1564F67B5C0A}" uniqueName="6526" name="Column6526" queryTableFieldId="6526"/>
    <tableColumn id="6527" xr3:uid="{32E433F2-392D-4A08-A2B0-5251EAF7B6D0}" uniqueName="6527" name="Column6527" queryTableFieldId="6527"/>
    <tableColumn id="6528" xr3:uid="{134B88E0-A0BC-4972-B675-A81C1B9632EB}" uniqueName="6528" name="Column6528" queryTableFieldId="6528"/>
    <tableColumn id="6529" xr3:uid="{1A9EC080-D4F7-41EF-9AA7-2A1A52198F70}" uniqueName="6529" name="Column6529" queryTableFieldId="6529"/>
    <tableColumn id="6530" xr3:uid="{BF3A9519-B3F6-402E-9997-8849AEDCFE41}" uniqueName="6530" name="Column6530" queryTableFieldId="6530"/>
    <tableColumn id="6531" xr3:uid="{AB72B47F-F2C9-43BC-9507-5CD72328AC99}" uniqueName="6531" name="Column6531" queryTableFieldId="6531"/>
    <tableColumn id="6532" xr3:uid="{E401DDEB-D3BC-43A9-8F4E-4304B4522371}" uniqueName="6532" name="Column6532" queryTableFieldId="6532"/>
    <tableColumn id="6533" xr3:uid="{A5890D80-BD02-4377-A08F-AC27C4CA16B8}" uniqueName="6533" name="Column6533" queryTableFieldId="6533"/>
    <tableColumn id="6534" xr3:uid="{A4B626B1-13D5-46AF-84D1-D38328760214}" uniqueName="6534" name="Column6534" queryTableFieldId="6534"/>
    <tableColumn id="6535" xr3:uid="{DB7E9738-4AB5-4B29-9DA1-B9ECEA95453E}" uniqueName="6535" name="Column6535" queryTableFieldId="6535"/>
    <tableColumn id="6536" xr3:uid="{404C7AA7-FFAE-4D09-AC61-71DD0835AB4C}" uniqueName="6536" name="Column6536" queryTableFieldId="6536"/>
    <tableColumn id="6537" xr3:uid="{DE19591C-4160-49F5-8504-B7D42DE78CC0}" uniqueName="6537" name="Column6537" queryTableFieldId="6537"/>
    <tableColumn id="6538" xr3:uid="{43FEFCFF-D965-46AB-8EFA-7CA96415A277}" uniqueName="6538" name="Column6538" queryTableFieldId="6538"/>
    <tableColumn id="6539" xr3:uid="{93082274-FC81-4C64-99C4-0F3ACB9838DE}" uniqueName="6539" name="Column6539" queryTableFieldId="6539"/>
    <tableColumn id="6540" xr3:uid="{FF59A67B-896D-4928-A53C-3884BEF9F29E}" uniqueName="6540" name="Column6540" queryTableFieldId="6540"/>
    <tableColumn id="6541" xr3:uid="{8E8F3D89-9CE4-4736-86AB-D8D8BA3949CA}" uniqueName="6541" name="Column6541" queryTableFieldId="6541"/>
    <tableColumn id="6542" xr3:uid="{3B3C4512-79CC-43D1-8ABA-7BEDD339A2CC}" uniqueName="6542" name="Column6542" queryTableFieldId="6542"/>
    <tableColumn id="6543" xr3:uid="{630CB920-7BB9-4912-81ED-9E5335A66D5E}" uniqueName="6543" name="Column6543" queryTableFieldId="6543"/>
    <tableColumn id="6544" xr3:uid="{E19FB283-825A-4406-916C-40C9BE9EB692}" uniqueName="6544" name="Column6544" queryTableFieldId="6544"/>
    <tableColumn id="6545" xr3:uid="{21479675-3B8C-4696-84AE-6A3E9A16DAC1}" uniqueName="6545" name="Column6545" queryTableFieldId="6545"/>
    <tableColumn id="6546" xr3:uid="{9DAB459B-DCEA-476B-BF68-6C031766D918}" uniqueName="6546" name="Column6546" queryTableFieldId="6546"/>
    <tableColumn id="6547" xr3:uid="{AF6899F7-3115-4BC5-ACE8-B64816CBCF13}" uniqueName="6547" name="Column6547" queryTableFieldId="6547"/>
    <tableColumn id="6548" xr3:uid="{FD971459-3A18-480B-A1FA-EAF3DD60FEE0}" uniqueName="6548" name="Column6548" queryTableFieldId="6548"/>
    <tableColumn id="6549" xr3:uid="{B221CFDA-A3EA-4944-A266-494E40C4DA1C}" uniqueName="6549" name="Column6549" queryTableFieldId="6549"/>
    <tableColumn id="6550" xr3:uid="{CDDDB584-1DC6-492E-A733-FA1B90DF8DB3}" uniqueName="6550" name="Column6550" queryTableFieldId="6550"/>
    <tableColumn id="6551" xr3:uid="{15BFE680-0771-4262-9D25-3FECFED0C4F8}" uniqueName="6551" name="Column6551" queryTableFieldId="6551"/>
    <tableColumn id="6552" xr3:uid="{3BF97745-7E11-4937-B93F-B9E55003A2A2}" uniqueName="6552" name="Column6552" queryTableFieldId="6552"/>
    <tableColumn id="6553" xr3:uid="{57F1F132-ADE5-47C0-BA7A-55206885C355}" uniqueName="6553" name="Column6553" queryTableFieldId="6553"/>
    <tableColumn id="6554" xr3:uid="{040F3700-F8FB-4927-99E9-48B1BFEC178A}" uniqueName="6554" name="Column6554" queryTableFieldId="6554"/>
    <tableColumn id="6555" xr3:uid="{588A11D2-ACB5-4AD6-BE29-3625671F7DDC}" uniqueName="6555" name="Column6555" queryTableFieldId="6555"/>
    <tableColumn id="6556" xr3:uid="{0DABAA81-FEFB-4DA8-9FC5-BB64467C88D0}" uniqueName="6556" name="Column6556" queryTableFieldId="6556"/>
    <tableColumn id="6557" xr3:uid="{F6852152-E83F-4597-8D47-08D2A263C34E}" uniqueName="6557" name="Column6557" queryTableFieldId="6557"/>
    <tableColumn id="6558" xr3:uid="{E8B2BE20-75BD-4FCE-B065-DF2F268FB526}" uniqueName="6558" name="Column6558" queryTableFieldId="6558"/>
    <tableColumn id="6559" xr3:uid="{4D3A2031-752D-47F5-82CB-E76866449CAF}" uniqueName="6559" name="Column6559" queryTableFieldId="6559"/>
    <tableColumn id="6560" xr3:uid="{E355BB5D-F4CE-4102-9DC9-7B3FE8CA9A07}" uniqueName="6560" name="Column6560" queryTableFieldId="6560"/>
    <tableColumn id="6561" xr3:uid="{39A171FF-BDC2-42B3-9E7A-F898FFFBB012}" uniqueName="6561" name="Column6561" queryTableFieldId="6561"/>
    <tableColumn id="6562" xr3:uid="{030F3DA6-23AB-4804-AE56-EB11E1B72866}" uniqueName="6562" name="Column6562" queryTableFieldId="6562"/>
    <tableColumn id="6563" xr3:uid="{70374E26-A053-4A39-A1D2-5E40CA6E473D}" uniqueName="6563" name="Column6563" queryTableFieldId="6563"/>
    <tableColumn id="6564" xr3:uid="{463FBA97-0940-4076-97B0-B8E096AF26B7}" uniqueName="6564" name="Column6564" queryTableFieldId="6564"/>
    <tableColumn id="6565" xr3:uid="{61C7BC1B-45AD-4600-9632-156F87CDEE1F}" uniqueName="6565" name="Column6565" queryTableFieldId="6565"/>
    <tableColumn id="6566" xr3:uid="{35C490E7-F066-4F72-8321-86ADF9098F41}" uniqueName="6566" name="Column6566" queryTableFieldId="6566"/>
    <tableColumn id="6567" xr3:uid="{C3BDBF62-76B7-4BEA-A831-64ED4B541AC9}" uniqueName="6567" name="Column6567" queryTableFieldId="6567"/>
    <tableColumn id="6568" xr3:uid="{F43973BA-ACB3-435E-9F2F-D40384924ADF}" uniqueName="6568" name="Column6568" queryTableFieldId="6568"/>
    <tableColumn id="6569" xr3:uid="{BAE4DFDC-D6A3-44F6-99D5-6B783BE32632}" uniqueName="6569" name="Column6569" queryTableFieldId="6569"/>
    <tableColumn id="6570" xr3:uid="{540CF3C7-66ED-41D9-8833-EE1AA5698937}" uniqueName="6570" name="Column6570" queryTableFieldId="6570"/>
    <tableColumn id="6571" xr3:uid="{FD28D18E-DDE1-41C1-A7E0-A211BBAE05B5}" uniqueName="6571" name="Column6571" queryTableFieldId="6571"/>
    <tableColumn id="6572" xr3:uid="{44BD1CE2-9D13-4DA4-A325-046BF25B33D4}" uniqueName="6572" name="Column6572" queryTableFieldId="6572"/>
    <tableColumn id="6573" xr3:uid="{FC131A4D-FC00-4811-A370-985F1A957AB3}" uniqueName="6573" name="Column6573" queryTableFieldId="6573"/>
    <tableColumn id="6574" xr3:uid="{0AE93B36-0108-465F-8E74-E957BFA5EFF0}" uniqueName="6574" name="Column6574" queryTableFieldId="6574"/>
    <tableColumn id="6575" xr3:uid="{B733B6EC-4486-4F1A-AE1F-317815F689DE}" uniqueName="6575" name="Column6575" queryTableFieldId="6575"/>
    <tableColumn id="6576" xr3:uid="{E8B40318-3161-403E-840C-E185EF0B276E}" uniqueName="6576" name="Column6576" queryTableFieldId="6576"/>
    <tableColumn id="6577" xr3:uid="{B3B02802-E7EA-442D-B1C1-C66D73B4478D}" uniqueName="6577" name="Column6577" queryTableFieldId="6577"/>
    <tableColumn id="6578" xr3:uid="{B22E3D6A-0A90-4F3A-B728-534FB0FAAE8C}" uniqueName="6578" name="Column6578" queryTableFieldId="6578"/>
    <tableColumn id="6579" xr3:uid="{44529AB5-066B-4605-B9D0-8F0377DEC15A}" uniqueName="6579" name="Column6579" queryTableFieldId="6579"/>
    <tableColumn id="6580" xr3:uid="{3CC39DD6-58AC-450D-AD25-086442B1BDEE}" uniqueName="6580" name="Column6580" queryTableFieldId="6580"/>
    <tableColumn id="6581" xr3:uid="{9506AE9E-53E5-4C14-857B-27E52DA1FCB1}" uniqueName="6581" name="Column6581" queryTableFieldId="6581"/>
    <tableColumn id="6582" xr3:uid="{412D97A5-E575-442E-81A1-F4E2E3FBACC2}" uniqueName="6582" name="Column6582" queryTableFieldId="6582"/>
    <tableColumn id="6583" xr3:uid="{941003C8-2C2F-4486-947F-11F9CEE2959C}" uniqueName="6583" name="Column6583" queryTableFieldId="6583"/>
    <tableColumn id="6584" xr3:uid="{86C21EC4-0AFA-4D43-8861-FF42242BB926}" uniqueName="6584" name="Column6584" queryTableFieldId="6584"/>
    <tableColumn id="6585" xr3:uid="{674F14DD-DBFE-425B-9AF9-8365CEAC4393}" uniqueName="6585" name="Column6585" queryTableFieldId="6585"/>
    <tableColumn id="6586" xr3:uid="{C00746DF-1BCC-4C07-9EF3-C66836AAB35B}" uniqueName="6586" name="Column6586" queryTableFieldId="6586"/>
    <tableColumn id="6587" xr3:uid="{C179C8BE-FFE8-4A2E-B510-4BD004E7E78F}" uniqueName="6587" name="Column6587" queryTableFieldId="6587"/>
    <tableColumn id="6588" xr3:uid="{ADE38B11-DA30-4AA8-8049-E56E90FA3047}" uniqueName="6588" name="Column6588" queryTableFieldId="6588"/>
    <tableColumn id="6589" xr3:uid="{938CE602-25A8-400D-9136-21F86E2759BA}" uniqueName="6589" name="Column6589" queryTableFieldId="6589"/>
    <tableColumn id="6590" xr3:uid="{113DEC28-2AAB-453E-B5EF-D3AC480F70BC}" uniqueName="6590" name="Column6590" queryTableFieldId="6590"/>
    <tableColumn id="6591" xr3:uid="{3D69DAF0-F504-4285-B71E-BB13CAC98A20}" uniqueName="6591" name="Column6591" queryTableFieldId="6591"/>
    <tableColumn id="6592" xr3:uid="{361BBD36-5A3F-4806-9C14-11E210E81140}" uniqueName="6592" name="Column6592" queryTableFieldId="6592"/>
    <tableColumn id="6593" xr3:uid="{FAB518EB-75B8-48F5-93BA-2581866294A3}" uniqueName="6593" name="Column6593" queryTableFieldId="6593"/>
    <tableColumn id="6594" xr3:uid="{5DAE8893-606F-4BB5-B445-19744BAFA0BB}" uniqueName="6594" name="Column6594" queryTableFieldId="6594"/>
    <tableColumn id="6595" xr3:uid="{D641A122-BD1A-417E-B59D-BD6E54CC28ED}" uniqueName="6595" name="Column6595" queryTableFieldId="6595"/>
    <tableColumn id="6596" xr3:uid="{9540EACE-83C7-4048-852E-8441A4E7F4FE}" uniqueName="6596" name="Column6596" queryTableFieldId="6596"/>
    <tableColumn id="6597" xr3:uid="{5C95CD1B-84DE-4BD8-AEAC-148712508F0A}" uniqueName="6597" name="Column6597" queryTableFieldId="6597"/>
    <tableColumn id="6598" xr3:uid="{809508F8-CCEF-41F3-A1E2-10B209EE532B}" uniqueName="6598" name="Column6598" queryTableFieldId="6598"/>
    <tableColumn id="6599" xr3:uid="{D0E0D3FF-1473-4B16-BF1E-A44CF4CF9000}" uniqueName="6599" name="Column6599" queryTableFieldId="6599"/>
    <tableColumn id="6600" xr3:uid="{14252F33-D458-4268-9746-EE059DF839ED}" uniqueName="6600" name="Column6600" queryTableFieldId="6600"/>
    <tableColumn id="6601" xr3:uid="{558E453F-20D9-4A4F-A3DA-C82C5FED4941}" uniqueName="6601" name="Column6601" queryTableFieldId="6601"/>
    <tableColumn id="6602" xr3:uid="{E6115CF4-A0CE-4837-8CC9-104B4D4DF756}" uniqueName="6602" name="Column6602" queryTableFieldId="6602"/>
    <tableColumn id="6603" xr3:uid="{BDFB6883-7372-4372-BF85-8E892328DD0D}" uniqueName="6603" name="Column6603" queryTableFieldId="6603"/>
    <tableColumn id="6604" xr3:uid="{A3B66A9F-1795-4B10-B258-12ADB1A229E8}" uniqueName="6604" name="Column6604" queryTableFieldId="6604"/>
    <tableColumn id="6605" xr3:uid="{FE2955A6-943D-4809-9A0A-8E0FCCD161B7}" uniqueName="6605" name="Column6605" queryTableFieldId="6605"/>
    <tableColumn id="6606" xr3:uid="{585F0F2E-E780-460E-AB51-9B1322478795}" uniqueName="6606" name="Column6606" queryTableFieldId="6606"/>
    <tableColumn id="6607" xr3:uid="{521B8BD0-4EDF-40C8-B05D-A15D34BC301F}" uniqueName="6607" name="Column6607" queryTableFieldId="6607"/>
    <tableColumn id="6608" xr3:uid="{6142AC36-F810-4E0B-8A25-4B0401B2E44E}" uniqueName="6608" name="Column6608" queryTableFieldId="6608"/>
    <tableColumn id="6609" xr3:uid="{AACFF4CC-5607-4174-A25F-A468EB22975D}" uniqueName="6609" name="Column6609" queryTableFieldId="6609"/>
    <tableColumn id="6610" xr3:uid="{BF2758E4-7E06-47CB-8E50-D8A700D002C4}" uniqueName="6610" name="Column6610" queryTableFieldId="6610"/>
    <tableColumn id="6611" xr3:uid="{6EAAFA46-05B7-4E35-9E23-B376A98749BB}" uniqueName="6611" name="Column6611" queryTableFieldId="6611"/>
    <tableColumn id="6612" xr3:uid="{A8EB60C8-2D6A-4B78-BF94-0AD3225D733D}" uniqueName="6612" name="Column6612" queryTableFieldId="6612"/>
    <tableColumn id="6613" xr3:uid="{81E5C291-C528-4C21-862D-A975EEEEDC0B}" uniqueName="6613" name="Column6613" queryTableFieldId="6613"/>
    <tableColumn id="6614" xr3:uid="{8A47C70F-5F23-4DEC-9826-CC8AF23275D4}" uniqueName="6614" name="Column6614" queryTableFieldId="6614"/>
    <tableColumn id="6615" xr3:uid="{EE43855D-639D-4392-8B5D-E6663DF2EFC7}" uniqueName="6615" name="Column6615" queryTableFieldId="6615"/>
    <tableColumn id="6616" xr3:uid="{6716E04B-27D4-4C22-B6B1-A6E6962C1082}" uniqueName="6616" name="Column6616" queryTableFieldId="6616"/>
    <tableColumn id="6617" xr3:uid="{AEA6FC4A-552D-4050-9DD8-A54C6CCC0357}" uniqueName="6617" name="Column6617" queryTableFieldId="6617"/>
    <tableColumn id="6618" xr3:uid="{D9748834-E30C-4EDB-80D0-21A0A6F1B5D9}" uniqueName="6618" name="Column6618" queryTableFieldId="6618"/>
    <tableColumn id="6619" xr3:uid="{6E88A3BE-1E65-4E37-8FE8-FD7484C436CC}" uniqueName="6619" name="Column6619" queryTableFieldId="6619"/>
    <tableColumn id="6620" xr3:uid="{4E9992A4-FA23-4CFC-8DE9-690A60CC96E3}" uniqueName="6620" name="Column6620" queryTableFieldId="6620"/>
    <tableColumn id="6621" xr3:uid="{0A9E0F7C-EA2C-4E6E-9C85-475F2DF98DAF}" uniqueName="6621" name="Column6621" queryTableFieldId="6621"/>
    <tableColumn id="6622" xr3:uid="{E1D3BEC1-C502-4772-B48D-0447623CCFAE}" uniqueName="6622" name="Column6622" queryTableFieldId="6622"/>
    <tableColumn id="6623" xr3:uid="{46841579-2AA1-469C-B58B-1A60005475D3}" uniqueName="6623" name="Column6623" queryTableFieldId="6623"/>
    <tableColumn id="6624" xr3:uid="{9B2D19B3-9E59-479F-9B64-341B8B84EBC1}" uniqueName="6624" name="Column6624" queryTableFieldId="6624"/>
    <tableColumn id="6625" xr3:uid="{BEAF9ED3-926D-45E6-81F5-909AB5BADCF1}" uniqueName="6625" name="Column6625" queryTableFieldId="6625"/>
    <tableColumn id="6626" xr3:uid="{83BE76C4-6251-449D-9016-3060C8FA0FF1}" uniqueName="6626" name="Column6626" queryTableFieldId="6626"/>
    <tableColumn id="6627" xr3:uid="{9AF78F40-B28E-449B-9D33-9B78443BD1F4}" uniqueName="6627" name="Column6627" queryTableFieldId="6627"/>
    <tableColumn id="6628" xr3:uid="{4F446CDB-2BFE-4D59-80EA-858FCA49BB2C}" uniqueName="6628" name="Column6628" queryTableFieldId="6628"/>
    <tableColumn id="6629" xr3:uid="{88467CF9-CCDA-4194-913C-48F1B225B334}" uniqueName="6629" name="Column6629" queryTableFieldId="6629"/>
    <tableColumn id="6630" xr3:uid="{A8BA0FCD-40B3-4D6B-8AD4-7FFEE187E27D}" uniqueName="6630" name="Column6630" queryTableFieldId="6630"/>
    <tableColumn id="6631" xr3:uid="{77CC8036-73E4-4D31-90EC-F71954FB37EC}" uniqueName="6631" name="Column6631" queryTableFieldId="6631"/>
    <tableColumn id="6632" xr3:uid="{CB498B04-6D89-419A-AD07-B487FDA10FBC}" uniqueName="6632" name="Column6632" queryTableFieldId="6632"/>
    <tableColumn id="6633" xr3:uid="{958596CC-EEA9-41F5-B221-91349DDA9D25}" uniqueName="6633" name="Column6633" queryTableFieldId="6633"/>
    <tableColumn id="6634" xr3:uid="{68BB554F-DB3D-4845-9967-97B39AB2B2DC}" uniqueName="6634" name="Column6634" queryTableFieldId="6634"/>
    <tableColumn id="6635" xr3:uid="{0B7A0D38-8A73-420D-9227-48E9910E9F45}" uniqueName="6635" name="Column6635" queryTableFieldId="6635"/>
    <tableColumn id="6636" xr3:uid="{17FCF871-25C7-400E-ADC0-2C99BB4CC35F}" uniqueName="6636" name="Column6636" queryTableFieldId="6636"/>
    <tableColumn id="6637" xr3:uid="{135149DB-7725-4A97-9432-DBDAB90DCB2F}" uniqueName="6637" name="Column6637" queryTableFieldId="6637"/>
    <tableColumn id="6638" xr3:uid="{76A7135C-CC2D-4097-9C11-D9B10937D11C}" uniqueName="6638" name="Column6638" queryTableFieldId="6638"/>
    <tableColumn id="6639" xr3:uid="{313AE11C-2344-445B-931C-A24683AB3DC9}" uniqueName="6639" name="Column6639" queryTableFieldId="6639"/>
    <tableColumn id="6640" xr3:uid="{0AB63769-77CA-482E-B5A1-707A1A5001E5}" uniqueName="6640" name="Column6640" queryTableFieldId="6640"/>
    <tableColumn id="6641" xr3:uid="{E76F08DD-3B94-489C-AC8F-7E49E67AA574}" uniqueName="6641" name="Column6641" queryTableFieldId="6641"/>
    <tableColumn id="6642" xr3:uid="{BB0889A9-2A6E-4748-BDFB-A77F776498F7}" uniqueName="6642" name="Column6642" queryTableFieldId="6642"/>
    <tableColumn id="6643" xr3:uid="{A9FB579F-3EE8-49B9-8323-C9232E3C3743}" uniqueName="6643" name="Column6643" queryTableFieldId="6643"/>
    <tableColumn id="6644" xr3:uid="{CF908ED1-8E04-4F3D-AE71-80E7FE0336F7}" uniqueName="6644" name="Column6644" queryTableFieldId="6644"/>
    <tableColumn id="6645" xr3:uid="{8B0D0B0A-08F5-4293-8906-F22C887AB6B5}" uniqueName="6645" name="Column6645" queryTableFieldId="6645"/>
    <tableColumn id="6646" xr3:uid="{C289F305-009B-4304-8EB6-873EC2A2D128}" uniqueName="6646" name="Column6646" queryTableFieldId="6646"/>
    <tableColumn id="6647" xr3:uid="{1F44A999-2F7E-4F68-8BAE-CB2D120581FB}" uniqueName="6647" name="Column6647" queryTableFieldId="6647"/>
    <tableColumn id="6648" xr3:uid="{41608EF9-0006-450B-AB6C-EBA45DB41DDD}" uniqueName="6648" name="Column6648" queryTableFieldId="6648"/>
    <tableColumn id="6649" xr3:uid="{472F894E-145E-4532-86FE-37A60CFD6ACF}" uniqueName="6649" name="Column6649" queryTableFieldId="6649"/>
    <tableColumn id="6650" xr3:uid="{7D3ADD57-C049-4BCE-9FEB-A7AEC28F6B47}" uniqueName="6650" name="Column6650" queryTableFieldId="6650"/>
    <tableColumn id="6651" xr3:uid="{2AA5DFA8-2422-44B0-8EDF-C159966BB4C5}" uniqueName="6651" name="Column6651" queryTableFieldId="6651"/>
    <tableColumn id="6652" xr3:uid="{62E86635-8AC6-434E-947E-23A9CDF5CAF4}" uniqueName="6652" name="Column6652" queryTableFieldId="6652"/>
    <tableColumn id="6653" xr3:uid="{BBDCD71F-F115-4BE9-BCED-742DD6AF9066}" uniqueName="6653" name="Column6653" queryTableFieldId="6653"/>
    <tableColumn id="6654" xr3:uid="{EA68C4CA-8B7F-4FC7-9C3B-827D2965FBEF}" uniqueName="6654" name="Column6654" queryTableFieldId="6654"/>
    <tableColumn id="6655" xr3:uid="{E405E1C1-E8AF-4D80-8E13-4FF88793DD51}" uniqueName="6655" name="Column6655" queryTableFieldId="6655"/>
    <tableColumn id="6656" xr3:uid="{885F7306-BDD9-468A-9ABA-70E213F436A7}" uniqueName="6656" name="Column6656" queryTableFieldId="6656"/>
    <tableColumn id="6657" xr3:uid="{CEA8CF22-7276-4758-AF2A-A5B205FA1C36}" uniqueName="6657" name="Column6657" queryTableFieldId="6657"/>
    <tableColumn id="6658" xr3:uid="{34F5E821-C14B-4248-BA84-763EDBD874E9}" uniqueName="6658" name="Column6658" queryTableFieldId="6658"/>
    <tableColumn id="6659" xr3:uid="{654C18FE-EBBD-4BBA-A99E-C7EF96F4CFDB}" uniqueName="6659" name="Column6659" queryTableFieldId="6659"/>
    <tableColumn id="6660" xr3:uid="{606D957F-F74B-479F-9C5A-4E01E9294FFE}" uniqueName="6660" name="Column6660" queryTableFieldId="6660"/>
    <tableColumn id="6661" xr3:uid="{D75F7D3E-B69B-4254-BA6B-B72EE657DD64}" uniqueName="6661" name="Column6661" queryTableFieldId="6661"/>
    <tableColumn id="6662" xr3:uid="{E188ACC4-389B-4BEB-8981-F7B9E1B8F038}" uniqueName="6662" name="Column6662" queryTableFieldId="6662"/>
    <tableColumn id="6663" xr3:uid="{ACE3FC3C-DBA2-45BA-861F-B7930FC3347D}" uniqueName="6663" name="Column6663" queryTableFieldId="6663"/>
    <tableColumn id="6664" xr3:uid="{4F178A7D-E501-4EB8-B3A7-4A1A514FAF41}" uniqueName="6664" name="Column6664" queryTableFieldId="6664"/>
    <tableColumn id="6665" xr3:uid="{C908196B-BE4F-41B2-893E-EF8FD29A265C}" uniqueName="6665" name="Column6665" queryTableFieldId="6665"/>
    <tableColumn id="6666" xr3:uid="{B47243F9-EDBF-454D-9579-F1F6EA41C925}" uniqueName="6666" name="Column6666" queryTableFieldId="6666"/>
    <tableColumn id="6667" xr3:uid="{D17A99E6-81DD-40A0-AFF5-86590A1B5A36}" uniqueName="6667" name="Column6667" queryTableFieldId="6667"/>
    <tableColumn id="6668" xr3:uid="{4F81D5F7-92FC-4B8D-B43C-5085D7266C13}" uniqueName="6668" name="Column6668" queryTableFieldId="6668"/>
    <tableColumn id="6669" xr3:uid="{18B5A624-FC5E-4FFE-9AF6-967B6ECFB56F}" uniqueName="6669" name="Column6669" queryTableFieldId="6669"/>
    <tableColumn id="6670" xr3:uid="{EF1E46E2-7405-46DE-9E7A-14F6F109CD06}" uniqueName="6670" name="Column6670" queryTableFieldId="6670"/>
    <tableColumn id="6671" xr3:uid="{4DA52FDA-65E4-4FF1-B15E-BE9D6DB2FBA8}" uniqueName="6671" name="Column6671" queryTableFieldId="6671"/>
    <tableColumn id="6672" xr3:uid="{4B9A7B7B-C5F4-4E4F-96D6-40EF3BE2BC9E}" uniqueName="6672" name="Column6672" queryTableFieldId="6672"/>
    <tableColumn id="6673" xr3:uid="{79E8E6B9-A231-4197-8005-A068EEEA9398}" uniqueName="6673" name="Column6673" queryTableFieldId="6673"/>
    <tableColumn id="6674" xr3:uid="{2B62E587-85E7-4B4C-9B93-BAF661B3FA95}" uniqueName="6674" name="Column6674" queryTableFieldId="6674"/>
    <tableColumn id="6675" xr3:uid="{4A488CDF-3CB1-4C0C-83D5-8CA510B056D7}" uniqueName="6675" name="Column6675" queryTableFieldId="6675"/>
    <tableColumn id="6676" xr3:uid="{C45A24FE-AC17-47D6-A82A-C32CA6FA9E53}" uniqueName="6676" name="Column6676" queryTableFieldId="6676"/>
    <tableColumn id="6677" xr3:uid="{A2FF25C9-2309-4807-8642-97F44779B3F6}" uniqueName="6677" name="Column6677" queryTableFieldId="6677"/>
    <tableColumn id="6678" xr3:uid="{D4B4D73C-E74B-4BCA-A705-32C918594A5D}" uniqueName="6678" name="Column6678" queryTableFieldId="6678"/>
    <tableColumn id="6679" xr3:uid="{C50F69F5-9F44-4F91-B230-F12435DC5E23}" uniqueName="6679" name="Column6679" queryTableFieldId="6679"/>
    <tableColumn id="6680" xr3:uid="{5B28219E-2DC7-48EE-9D7A-72894FEE54B9}" uniqueName="6680" name="Column6680" queryTableFieldId="6680"/>
    <tableColumn id="6681" xr3:uid="{26B4739A-D895-4A1D-9F1C-0322EE68E57E}" uniqueName="6681" name="Column6681" queryTableFieldId="6681"/>
    <tableColumn id="6682" xr3:uid="{F4BB81E9-8B79-47E4-AD4D-84F35393D7DE}" uniqueName="6682" name="Column6682" queryTableFieldId="6682"/>
    <tableColumn id="6683" xr3:uid="{48B94C3B-CEB2-4D83-853D-EB89A22ECC7D}" uniqueName="6683" name="Column6683" queryTableFieldId="6683"/>
    <tableColumn id="6684" xr3:uid="{F2EA7AA4-0566-4189-9FBE-7BADF594D485}" uniqueName="6684" name="Column6684" queryTableFieldId="6684"/>
    <tableColumn id="6685" xr3:uid="{47DFC682-AA38-4BF1-A548-C238298AC702}" uniqueName="6685" name="Column6685" queryTableFieldId="6685"/>
    <tableColumn id="6686" xr3:uid="{FDB6F22C-8D68-4EB1-86B6-3976AA5CDFD0}" uniqueName="6686" name="Column6686" queryTableFieldId="6686"/>
    <tableColumn id="6687" xr3:uid="{5964BF46-78FD-42FB-863D-C13CD39C0698}" uniqueName="6687" name="Column6687" queryTableFieldId="6687"/>
    <tableColumn id="6688" xr3:uid="{6AE59C28-3FD5-415E-9B98-FB43A9FC439E}" uniqueName="6688" name="Column6688" queryTableFieldId="6688"/>
    <tableColumn id="6689" xr3:uid="{2F3F9A9F-0C47-4000-9274-FD066B9E9E7F}" uniqueName="6689" name="Column6689" queryTableFieldId="6689"/>
    <tableColumn id="6690" xr3:uid="{7E80469B-4108-4176-80DF-CAFA337C67B5}" uniqueName="6690" name="Column6690" queryTableFieldId="6690"/>
    <tableColumn id="6691" xr3:uid="{8762A420-963F-4EAF-B8D7-7853A8BCC283}" uniqueName="6691" name="Column6691" queryTableFieldId="6691"/>
    <tableColumn id="6692" xr3:uid="{D4E50CF4-846E-49CD-8802-E24866B53ED5}" uniqueName="6692" name="Column6692" queryTableFieldId="6692"/>
    <tableColumn id="6693" xr3:uid="{DCDD799F-761F-4B7B-AB88-8B2CDA9DE07F}" uniqueName="6693" name="Column6693" queryTableFieldId="6693"/>
    <tableColumn id="6694" xr3:uid="{82164EF7-B5BA-46A7-89C7-9791AB1AAAD6}" uniqueName="6694" name="Column6694" queryTableFieldId="6694"/>
    <tableColumn id="6695" xr3:uid="{AC845E13-CB8B-48CB-9C1F-0590FFDCB7CA}" uniqueName="6695" name="Column6695" queryTableFieldId="6695"/>
    <tableColumn id="6696" xr3:uid="{D148426E-47F1-46E6-9BAB-B4E5C829790A}" uniqueName="6696" name="Column6696" queryTableFieldId="6696"/>
    <tableColumn id="6697" xr3:uid="{AF7C3945-799B-4AB6-8E45-6F3785CB8EE1}" uniqueName="6697" name="Column6697" queryTableFieldId="6697"/>
    <tableColumn id="6698" xr3:uid="{D6C43FC2-090E-4F6C-A16F-04C6D27B937D}" uniqueName="6698" name="Column6698" queryTableFieldId="6698"/>
    <tableColumn id="6699" xr3:uid="{3440B637-84B5-4A22-A4AD-447C8DF2AD36}" uniqueName="6699" name="Column6699" queryTableFieldId="6699"/>
    <tableColumn id="6700" xr3:uid="{7D98378E-CA7C-4D63-875E-1D2C8DF56D8A}" uniqueName="6700" name="Column6700" queryTableFieldId="6700"/>
    <tableColumn id="6701" xr3:uid="{581CDCCA-D2BB-4F91-9ED7-630BA11B0C65}" uniqueName="6701" name="Column6701" queryTableFieldId="6701"/>
    <tableColumn id="6702" xr3:uid="{95221BBB-4534-4C43-AADE-4D0EDCE74C6D}" uniqueName="6702" name="Column6702" queryTableFieldId="6702"/>
    <tableColumn id="6703" xr3:uid="{EC76293A-312C-4C2A-831F-07A27188AD70}" uniqueName="6703" name="Column6703" queryTableFieldId="6703"/>
    <tableColumn id="6704" xr3:uid="{C7947F2F-A52E-4C43-8B22-6DB8D0B05A96}" uniqueName="6704" name="Column6704" queryTableFieldId="6704"/>
    <tableColumn id="6705" xr3:uid="{A2160A76-3C43-4E90-BE26-2ADC9C966C20}" uniqueName="6705" name="Column6705" queryTableFieldId="6705"/>
    <tableColumn id="6706" xr3:uid="{4CDE3A4F-3BE6-4E2B-8821-459C337FDB2B}" uniqueName="6706" name="Column6706" queryTableFieldId="6706"/>
    <tableColumn id="6707" xr3:uid="{2F27B3A1-0071-4BC8-B8F4-20DD9A405EFD}" uniqueName="6707" name="Column6707" queryTableFieldId="6707"/>
    <tableColumn id="6708" xr3:uid="{DA8E04D4-D725-4424-9ED3-CE596B6DA3E5}" uniqueName="6708" name="Column6708" queryTableFieldId="6708"/>
    <tableColumn id="6709" xr3:uid="{C1716EDC-217D-4430-97DC-6742AC9726B3}" uniqueName="6709" name="Column6709" queryTableFieldId="6709"/>
    <tableColumn id="6710" xr3:uid="{7DB55F36-E47F-4904-8FF0-88508C67CF85}" uniqueName="6710" name="Column6710" queryTableFieldId="6710"/>
    <tableColumn id="6711" xr3:uid="{4441FC4B-7BF5-4F7A-8AF0-BDA2403437B3}" uniqueName="6711" name="Column6711" queryTableFieldId="6711"/>
    <tableColumn id="6712" xr3:uid="{FD2856DE-1367-4067-8792-AEB68129B35A}" uniqueName="6712" name="Column6712" queryTableFieldId="6712"/>
    <tableColumn id="6713" xr3:uid="{F9A02FC4-55F4-4C36-B3C6-42EFD756DEBC}" uniqueName="6713" name="Column6713" queryTableFieldId="6713"/>
    <tableColumn id="6714" xr3:uid="{ED74A62D-F532-451A-A34B-BCEDAB14274A}" uniqueName="6714" name="Column6714" queryTableFieldId="6714"/>
    <tableColumn id="6715" xr3:uid="{70F3F89B-A303-42A4-A141-C5D32BEEF532}" uniqueName="6715" name="Column6715" queryTableFieldId="6715"/>
    <tableColumn id="6716" xr3:uid="{83843842-61E2-447C-B835-CB7F03E8A86B}" uniqueName="6716" name="Column6716" queryTableFieldId="6716"/>
    <tableColumn id="6717" xr3:uid="{15459F7E-7403-4BAF-9AB4-E15D69A49694}" uniqueName="6717" name="Column6717" queryTableFieldId="6717"/>
    <tableColumn id="6718" xr3:uid="{21BAD62B-EFA0-4227-91D7-6328A5484B02}" uniqueName="6718" name="Column6718" queryTableFieldId="6718"/>
    <tableColumn id="6719" xr3:uid="{A4748AD3-9190-42D5-996C-C38F7C0D02A4}" uniqueName="6719" name="Column6719" queryTableFieldId="6719"/>
    <tableColumn id="6720" xr3:uid="{006E295C-C510-40B0-9E70-8473AC7C74A0}" uniqueName="6720" name="Column6720" queryTableFieldId="6720"/>
    <tableColumn id="6721" xr3:uid="{F63FC1AB-5B33-41AD-8BA6-4F8E50674011}" uniqueName="6721" name="Column6721" queryTableFieldId="6721"/>
    <tableColumn id="6722" xr3:uid="{BEE2E3FF-5B53-4DCA-8F83-DFFA81AD95B0}" uniqueName="6722" name="Column6722" queryTableFieldId="6722"/>
    <tableColumn id="6723" xr3:uid="{43E567B9-9474-49F5-B83E-2994A057DE72}" uniqueName="6723" name="Column6723" queryTableFieldId="6723"/>
    <tableColumn id="6724" xr3:uid="{4A9AB710-30B5-45E8-A111-CEBE01168DC4}" uniqueName="6724" name="Column6724" queryTableFieldId="6724"/>
    <tableColumn id="6725" xr3:uid="{4474A1EF-2DEF-4CA5-9A1C-CF93127BA486}" uniqueName="6725" name="Column6725" queryTableFieldId="6725"/>
    <tableColumn id="6726" xr3:uid="{5060D1DA-94B0-4E18-AD73-1F4E3DED1622}" uniqueName="6726" name="Column6726" queryTableFieldId="6726"/>
    <tableColumn id="6727" xr3:uid="{80B9C53F-E2D5-469E-8059-55A7D752F607}" uniqueName="6727" name="Column6727" queryTableFieldId="6727"/>
    <tableColumn id="6728" xr3:uid="{572D00ED-9D8F-425F-A406-77C47FF99284}" uniqueName="6728" name="Column6728" queryTableFieldId="6728"/>
    <tableColumn id="6729" xr3:uid="{6E96563E-B8A5-4C94-AB3A-4604AC11F912}" uniqueName="6729" name="Column6729" queryTableFieldId="6729"/>
    <tableColumn id="6730" xr3:uid="{19202952-752F-4565-A2EC-A3F4CF871FEE}" uniqueName="6730" name="Column6730" queryTableFieldId="6730"/>
    <tableColumn id="6731" xr3:uid="{B15EEF1B-D1B3-4D72-8451-89521383E0C0}" uniqueName="6731" name="Column6731" queryTableFieldId="6731"/>
    <tableColumn id="6732" xr3:uid="{6A383DF9-0B2F-4963-B081-CEAA673CD2E7}" uniqueName="6732" name="Column6732" queryTableFieldId="6732"/>
    <tableColumn id="6733" xr3:uid="{042CD7ED-9BBA-48AB-AD52-AEB6861E1990}" uniqueName="6733" name="Column6733" queryTableFieldId="6733"/>
    <tableColumn id="6734" xr3:uid="{F4552C99-E7EA-4D7D-965B-DEF9B40AEB4C}" uniqueName="6734" name="Column6734" queryTableFieldId="6734"/>
    <tableColumn id="6735" xr3:uid="{FC688E2F-3B65-4B05-BBE1-BF0065F05B05}" uniqueName="6735" name="Column6735" queryTableFieldId="6735"/>
    <tableColumn id="6736" xr3:uid="{188F8009-85E9-44D6-AA92-26D3755DAC36}" uniqueName="6736" name="Column6736" queryTableFieldId="6736"/>
    <tableColumn id="6737" xr3:uid="{2A91A478-6B1C-4FD3-85E4-A4F8C809BBF5}" uniqueName="6737" name="Column6737" queryTableFieldId="6737"/>
    <tableColumn id="6738" xr3:uid="{F0ED682B-1E03-4D1F-B166-D953A212FB24}" uniqueName="6738" name="Column6738" queryTableFieldId="6738"/>
    <tableColumn id="6739" xr3:uid="{A6F5E265-917F-455D-B189-877B4C99B415}" uniqueName="6739" name="Column6739" queryTableFieldId="6739"/>
    <tableColumn id="6740" xr3:uid="{090AFADA-5C27-479A-AEED-A728A55CD795}" uniqueName="6740" name="Column6740" queryTableFieldId="6740"/>
    <tableColumn id="6741" xr3:uid="{560BF242-B032-4DA9-B34A-C425C096267C}" uniqueName="6741" name="Column6741" queryTableFieldId="6741"/>
    <tableColumn id="6742" xr3:uid="{7C55C1E0-592E-4BEC-8E1E-7B456EA998D1}" uniqueName="6742" name="Column6742" queryTableFieldId="6742"/>
    <tableColumn id="6743" xr3:uid="{A9CBE15E-C67B-4FFC-85CE-BEFCA5CE61DB}" uniqueName="6743" name="Column6743" queryTableFieldId="6743"/>
    <tableColumn id="6744" xr3:uid="{CCF0AD51-AB29-4F4E-A9D2-79760CFFC905}" uniqueName="6744" name="Column6744" queryTableFieldId="6744"/>
    <tableColumn id="6745" xr3:uid="{82E79B85-AB7B-4834-9F39-896DE8A5D9C6}" uniqueName="6745" name="Column6745" queryTableFieldId="6745"/>
    <tableColumn id="6746" xr3:uid="{012D8A15-6DED-4D5B-B018-E6285F7E13BE}" uniqueName="6746" name="Column6746" queryTableFieldId="6746"/>
    <tableColumn id="6747" xr3:uid="{D5149269-7FE3-429A-B273-B5143BE81086}" uniqueName="6747" name="Column6747" queryTableFieldId="6747"/>
    <tableColumn id="6748" xr3:uid="{F97EB294-157C-471C-8416-D6D1B333C8A4}" uniqueName="6748" name="Column6748" queryTableFieldId="6748"/>
    <tableColumn id="6749" xr3:uid="{1C4A9145-D2D5-4DCF-8950-23A88FA23BE8}" uniqueName="6749" name="Column6749" queryTableFieldId="6749"/>
    <tableColumn id="6750" xr3:uid="{353CAD01-8F49-438F-871B-BD40C15AE6BA}" uniqueName="6750" name="Column6750" queryTableFieldId="6750"/>
    <tableColumn id="6751" xr3:uid="{D26EE5BB-9441-4F06-9C33-0D87A99F31BF}" uniqueName="6751" name="Column6751" queryTableFieldId="6751"/>
    <tableColumn id="6752" xr3:uid="{B70B3C49-A2AA-40D7-BA9E-A68BD58A995A}" uniqueName="6752" name="Column6752" queryTableFieldId="6752"/>
    <tableColumn id="6753" xr3:uid="{951C9ECD-78CB-497B-91B8-1FCFFADC9700}" uniqueName="6753" name="Column6753" queryTableFieldId="6753"/>
    <tableColumn id="6754" xr3:uid="{EABA00D4-B304-47EC-83A8-D60C806674C7}" uniqueName="6754" name="Column6754" queryTableFieldId="6754"/>
    <tableColumn id="6755" xr3:uid="{2AD389F1-55F0-4764-B34F-794ADFD96E0C}" uniqueName="6755" name="Column6755" queryTableFieldId="6755"/>
    <tableColumn id="6756" xr3:uid="{451D09A2-946F-495F-8504-7A9BF69D033F}" uniqueName="6756" name="Column6756" queryTableFieldId="6756"/>
    <tableColumn id="6757" xr3:uid="{CC1DE918-6286-4407-83E9-9A28ED1EDE93}" uniqueName="6757" name="Column6757" queryTableFieldId="6757"/>
    <tableColumn id="6758" xr3:uid="{D800879E-F93E-4413-BCB6-6EE1F9D92F77}" uniqueName="6758" name="Column6758" queryTableFieldId="6758"/>
    <tableColumn id="6759" xr3:uid="{30D1CF20-8032-4A08-9A93-6CBF235FDB07}" uniqueName="6759" name="Column6759" queryTableFieldId="6759"/>
    <tableColumn id="6760" xr3:uid="{D6962871-13D1-49B4-A8AC-6B1E3237B762}" uniqueName="6760" name="Column6760" queryTableFieldId="6760"/>
    <tableColumn id="6761" xr3:uid="{C565D06B-1EBE-4ED5-B16F-6A8C4C5FAF4D}" uniqueName="6761" name="Column6761" queryTableFieldId="6761"/>
    <tableColumn id="6762" xr3:uid="{78BC82A9-316F-4DA7-98D6-E5205E62E5C2}" uniqueName="6762" name="Column6762" queryTableFieldId="6762"/>
    <tableColumn id="6763" xr3:uid="{E12A28A3-C6ED-4125-AA49-7BAC3CEC1040}" uniqueName="6763" name="Column6763" queryTableFieldId="6763"/>
    <tableColumn id="6764" xr3:uid="{3573EB03-F524-44D1-A836-ABBC7266B664}" uniqueName="6764" name="Column6764" queryTableFieldId="6764"/>
    <tableColumn id="6765" xr3:uid="{2AF7EA5F-2F77-481C-A7A5-57827D4A3FE0}" uniqueName="6765" name="Column6765" queryTableFieldId="6765"/>
    <tableColumn id="6766" xr3:uid="{4273E1A3-C14B-4CA6-B247-8AC42D0D06C3}" uniqueName="6766" name="Column6766" queryTableFieldId="6766"/>
    <tableColumn id="6767" xr3:uid="{9C2A744D-E7B4-4B66-9C3A-FB4F1CD4CB39}" uniqueName="6767" name="Column6767" queryTableFieldId="6767"/>
    <tableColumn id="6768" xr3:uid="{135CBC48-4FA2-4499-AE4A-21D864637270}" uniqueName="6768" name="Column6768" queryTableFieldId="6768"/>
    <tableColumn id="6769" xr3:uid="{87306567-373E-4691-9FFB-78429662FBD1}" uniqueName="6769" name="Column6769" queryTableFieldId="6769"/>
    <tableColumn id="6770" xr3:uid="{AF0F2547-7283-4CD5-AB86-5B5C9AEB90C8}" uniqueName="6770" name="Column6770" queryTableFieldId="6770"/>
    <tableColumn id="6771" xr3:uid="{37EFBF64-154B-4850-ABB9-B8CB4FE47DF1}" uniqueName="6771" name="Column6771" queryTableFieldId="6771"/>
    <tableColumn id="6772" xr3:uid="{5A8A9F32-B944-45DE-AE9D-25506E92CDAE}" uniqueName="6772" name="Column6772" queryTableFieldId="6772"/>
    <tableColumn id="6773" xr3:uid="{670A4D08-42A7-4169-81EB-9D1EA2BA6AD7}" uniqueName="6773" name="Column6773" queryTableFieldId="6773"/>
    <tableColumn id="6774" xr3:uid="{1509E268-DB21-4580-AF0D-AF46907B160E}" uniqueName="6774" name="Column6774" queryTableFieldId="6774"/>
    <tableColumn id="6775" xr3:uid="{9D608818-F078-424D-B504-9FBDE8CA5E11}" uniqueName="6775" name="Column6775" queryTableFieldId="6775"/>
    <tableColumn id="6776" xr3:uid="{D70127F1-B7EF-4A7A-9C07-D2396F48B71A}" uniqueName="6776" name="Column6776" queryTableFieldId="6776"/>
    <tableColumn id="6777" xr3:uid="{EA6D7A0F-8BDA-473E-B32E-30091B0F6A20}" uniqueName="6777" name="Column6777" queryTableFieldId="6777"/>
    <tableColumn id="6778" xr3:uid="{CCA8E432-07AE-4307-AB7F-022B51E15AF1}" uniqueName="6778" name="Column6778" queryTableFieldId="6778"/>
    <tableColumn id="6779" xr3:uid="{EF9E7C90-A5B2-4474-A1A4-D8331A80D23B}" uniqueName="6779" name="Column6779" queryTableFieldId="6779"/>
    <tableColumn id="6780" xr3:uid="{7B298081-63DD-4E17-8C7D-8791D3977B6D}" uniqueName="6780" name="Column6780" queryTableFieldId="6780"/>
    <tableColumn id="6781" xr3:uid="{BAFD625B-CA08-47D0-8563-3E1B73C4D555}" uniqueName="6781" name="Column6781" queryTableFieldId="6781"/>
    <tableColumn id="6782" xr3:uid="{6821B47F-8F8D-4190-A2AA-AD851966C738}" uniqueName="6782" name="Column6782" queryTableFieldId="6782"/>
    <tableColumn id="6783" xr3:uid="{27D4DCE6-78B2-45DE-83C0-4C34B5705407}" uniqueName="6783" name="Column6783" queryTableFieldId="6783"/>
    <tableColumn id="6784" xr3:uid="{D6713C9B-82FE-4DB4-A67A-43C9227EFDC0}" uniqueName="6784" name="Column6784" queryTableFieldId="6784"/>
    <tableColumn id="6785" xr3:uid="{F84AC8D9-50D8-42CC-A27A-60D5311B0C24}" uniqueName="6785" name="Column6785" queryTableFieldId="6785"/>
    <tableColumn id="6786" xr3:uid="{4966E0EA-797D-4052-8424-704B3AAFBCA8}" uniqueName="6786" name="Column6786" queryTableFieldId="6786"/>
    <tableColumn id="6787" xr3:uid="{AA0CAE59-5061-467C-85C5-2D12B70A5219}" uniqueName="6787" name="Column6787" queryTableFieldId="6787"/>
    <tableColumn id="6788" xr3:uid="{1EF156EB-6B8D-48CE-8833-3A94821444AD}" uniqueName="6788" name="Column6788" queryTableFieldId="6788"/>
    <tableColumn id="6789" xr3:uid="{2C048E0E-F5CE-4A47-885C-B05A78F78C56}" uniqueName="6789" name="Column6789" queryTableFieldId="6789"/>
    <tableColumn id="6790" xr3:uid="{31767A30-9D84-469C-9F23-1E14417D161E}" uniqueName="6790" name="Column6790" queryTableFieldId="6790"/>
    <tableColumn id="6791" xr3:uid="{55BEC632-2CC7-45F9-9A0A-88F221147740}" uniqueName="6791" name="Column6791" queryTableFieldId="6791"/>
    <tableColumn id="6792" xr3:uid="{6A152BBD-B134-43CF-8CAF-D0AA41C4DAFB}" uniqueName="6792" name="Column6792" queryTableFieldId="6792"/>
    <tableColumn id="6793" xr3:uid="{1F450D8A-03A4-4737-91D4-97A74FC5DA16}" uniqueName="6793" name="Column6793" queryTableFieldId="6793"/>
    <tableColumn id="6794" xr3:uid="{7C6B0356-FF91-41FE-A6F3-CD0B96E2F5E8}" uniqueName="6794" name="Column6794" queryTableFieldId="6794"/>
    <tableColumn id="6795" xr3:uid="{5578FB9F-95FA-4DEB-A6C1-77DA7E73632A}" uniqueName="6795" name="Column6795" queryTableFieldId="6795"/>
    <tableColumn id="6796" xr3:uid="{30A1BC66-E81A-4184-BF7C-C0AC753C2014}" uniqueName="6796" name="Column6796" queryTableFieldId="6796"/>
    <tableColumn id="6797" xr3:uid="{0CC59FB9-1D84-4FF6-84D2-F9B00A53A53F}" uniqueName="6797" name="Column6797" queryTableFieldId="6797"/>
    <tableColumn id="6798" xr3:uid="{7806E325-376C-4E46-97B1-49C8CBE8F216}" uniqueName="6798" name="Column6798" queryTableFieldId="6798"/>
    <tableColumn id="6799" xr3:uid="{85876C72-9538-4986-9164-DB7C83BB9F65}" uniqueName="6799" name="Column6799" queryTableFieldId="6799"/>
    <tableColumn id="6800" xr3:uid="{4D2D54C4-1C62-4390-A5E9-BACD35B80209}" uniqueName="6800" name="Column6800" queryTableFieldId="6800"/>
    <tableColumn id="6801" xr3:uid="{4E352644-3E1E-4C5F-B2FD-0D8276E0D179}" uniqueName="6801" name="Column6801" queryTableFieldId="6801"/>
    <tableColumn id="6802" xr3:uid="{C630CEC9-8D18-47ED-A1E3-01AF7A473D57}" uniqueName="6802" name="Column6802" queryTableFieldId="6802"/>
    <tableColumn id="6803" xr3:uid="{94F03038-DC0A-4675-99FC-789153658B5D}" uniqueName="6803" name="Column6803" queryTableFieldId="6803"/>
    <tableColumn id="6804" xr3:uid="{7C7C674F-5D3D-4930-83BE-C7FA148C5D42}" uniqueName="6804" name="Column6804" queryTableFieldId="6804"/>
    <tableColumn id="6805" xr3:uid="{F08B63F1-8661-4EDC-BFBC-3CCE03E13C32}" uniqueName="6805" name="Column6805" queryTableFieldId="6805"/>
    <tableColumn id="6806" xr3:uid="{B087A599-328E-4025-A7D6-AB1EB1D789F0}" uniqueName="6806" name="Column6806" queryTableFieldId="6806"/>
    <tableColumn id="6807" xr3:uid="{8D2BE9AD-F4D1-4EDC-A26B-E5079A02F076}" uniqueName="6807" name="Column6807" queryTableFieldId="6807"/>
    <tableColumn id="6808" xr3:uid="{ADFEEE96-9B3A-4B12-97F4-DCE012D79841}" uniqueName="6808" name="Column6808" queryTableFieldId="6808"/>
    <tableColumn id="6809" xr3:uid="{753F882F-424D-435D-8F6F-81509F43B859}" uniqueName="6809" name="Column6809" queryTableFieldId="6809"/>
    <tableColumn id="6810" xr3:uid="{E1F3B52A-76B5-4D9B-A723-64D08B9341CD}" uniqueName="6810" name="Column6810" queryTableFieldId="6810"/>
    <tableColumn id="6811" xr3:uid="{EBA535B0-CA0E-47A1-94B6-0D7117508888}" uniqueName="6811" name="Column6811" queryTableFieldId="6811"/>
    <tableColumn id="6812" xr3:uid="{21C7E5C9-5613-4C39-BE61-B4CB0165B2F4}" uniqueName="6812" name="Column6812" queryTableFieldId="6812"/>
    <tableColumn id="6813" xr3:uid="{0CDF3E8F-032A-42C3-863E-9B6D3567ADB6}" uniqueName="6813" name="Column6813" queryTableFieldId="6813"/>
    <tableColumn id="6814" xr3:uid="{17CC572F-75C7-4E0B-A6D7-9B9512D15368}" uniqueName="6814" name="Column6814" queryTableFieldId="6814"/>
    <tableColumn id="6815" xr3:uid="{758F434C-F7FC-48A3-9A57-3813390D24BE}" uniqueName="6815" name="Column6815" queryTableFieldId="6815"/>
    <tableColumn id="6816" xr3:uid="{37354B88-8BC4-48C5-89DB-7591FA0A0356}" uniqueName="6816" name="Column6816" queryTableFieldId="6816"/>
    <tableColumn id="6817" xr3:uid="{3CBB2E3C-1DA6-491B-AEE7-ECCDFA3BE5A4}" uniqueName="6817" name="Column6817" queryTableFieldId="6817"/>
    <tableColumn id="6818" xr3:uid="{453943E4-64E7-485F-A99E-69EDC973544D}" uniqueName="6818" name="Column6818" queryTableFieldId="6818"/>
    <tableColumn id="6819" xr3:uid="{916CECFF-2651-4AF4-82ED-75E1F3C5E162}" uniqueName="6819" name="Column6819" queryTableFieldId="6819"/>
    <tableColumn id="6820" xr3:uid="{625046A5-4039-4163-93C6-79B5FB568693}" uniqueName="6820" name="Column6820" queryTableFieldId="6820"/>
    <tableColumn id="6821" xr3:uid="{75846107-9CEE-4F28-AE6E-304CD2408F8E}" uniqueName="6821" name="Column6821" queryTableFieldId="6821"/>
    <tableColumn id="6822" xr3:uid="{96168B5D-567A-4567-BCF3-B190734D56CD}" uniqueName="6822" name="Column6822" queryTableFieldId="6822"/>
    <tableColumn id="6823" xr3:uid="{C82197FC-44E8-4E54-B6E7-6F6AEA57AB04}" uniqueName="6823" name="Column6823" queryTableFieldId="6823"/>
    <tableColumn id="6824" xr3:uid="{01E39C9E-9892-4D6F-B9BF-C6AA69399739}" uniqueName="6824" name="Column6824" queryTableFieldId="6824"/>
    <tableColumn id="6825" xr3:uid="{52FB7900-4508-460B-BB2A-3E3DA546408B}" uniqueName="6825" name="Column6825" queryTableFieldId="6825"/>
    <tableColumn id="6826" xr3:uid="{25B6B2E6-EC1F-471E-9827-C13371ABE6DD}" uniqueName="6826" name="Column6826" queryTableFieldId="6826"/>
    <tableColumn id="6827" xr3:uid="{918A98F0-23D8-4C1F-B715-EBB19353E925}" uniqueName="6827" name="Column6827" queryTableFieldId="6827"/>
    <tableColumn id="6828" xr3:uid="{53127F67-50A3-4DBC-83B3-6621C5C1B231}" uniqueName="6828" name="Column6828" queryTableFieldId="6828"/>
    <tableColumn id="6829" xr3:uid="{FF4F8EDC-9A81-4692-8EBB-8AC343B0E319}" uniqueName="6829" name="Column6829" queryTableFieldId="6829"/>
    <tableColumn id="6830" xr3:uid="{8DD082D4-4B72-4AA5-A895-A94DE1D22D49}" uniqueName="6830" name="Column6830" queryTableFieldId="6830"/>
    <tableColumn id="6831" xr3:uid="{403D37DE-0936-4816-AF1A-80E7DC32BC2F}" uniqueName="6831" name="Column6831" queryTableFieldId="6831"/>
    <tableColumn id="6832" xr3:uid="{2A2DCFEB-9671-4EC7-A92F-0A9F74BD1484}" uniqueName="6832" name="Column6832" queryTableFieldId="6832"/>
    <tableColumn id="6833" xr3:uid="{A620D651-D5C6-4319-9654-BCE43913CC30}" uniqueName="6833" name="Column6833" queryTableFieldId="6833"/>
    <tableColumn id="6834" xr3:uid="{A636A84A-FC97-4CB2-A8A1-1BCA844F4DE6}" uniqueName="6834" name="Column6834" queryTableFieldId="6834"/>
    <tableColumn id="6835" xr3:uid="{9361694B-7311-4B95-A611-B7D9E7CAF100}" uniqueName="6835" name="Column6835" queryTableFieldId="6835"/>
    <tableColumn id="6836" xr3:uid="{05464DF8-4E46-4725-8441-64E0414F94D0}" uniqueName="6836" name="Column6836" queryTableFieldId="6836"/>
    <tableColumn id="6837" xr3:uid="{3231328D-4ADA-4856-AA16-8B6FA10B464D}" uniqueName="6837" name="Column6837" queryTableFieldId="6837"/>
    <tableColumn id="6838" xr3:uid="{D477D32D-39A8-4E37-A8AA-5CE3488992C9}" uniqueName="6838" name="Column6838" queryTableFieldId="6838"/>
    <tableColumn id="6839" xr3:uid="{715D5D95-A37D-4AB0-8757-CDF6AEF5C1F2}" uniqueName="6839" name="Column6839" queryTableFieldId="6839"/>
    <tableColumn id="6840" xr3:uid="{A97C7E91-1BF5-4CB0-B507-A2333F68CFF5}" uniqueName="6840" name="Column6840" queryTableFieldId="6840"/>
    <tableColumn id="6841" xr3:uid="{4082578E-31C5-4601-B392-F4A10247903F}" uniqueName="6841" name="Column6841" queryTableFieldId="6841"/>
    <tableColumn id="6842" xr3:uid="{F8D7F930-F614-4D8C-A246-952C80E07369}" uniqueName="6842" name="Column6842" queryTableFieldId="6842"/>
    <tableColumn id="6843" xr3:uid="{111DFBDB-2E9B-477C-BD6D-9AA03C2E05C4}" uniqueName="6843" name="Column6843" queryTableFieldId="6843"/>
    <tableColumn id="6844" xr3:uid="{9B936B3A-1712-463F-8760-93D92FF5E3B7}" uniqueName="6844" name="Column6844" queryTableFieldId="6844"/>
    <tableColumn id="6845" xr3:uid="{B50B6E5A-0588-45FF-8C21-CCA2114DBC63}" uniqueName="6845" name="Column6845" queryTableFieldId="6845"/>
    <tableColumn id="6846" xr3:uid="{BF23D3EC-4470-4712-B6AF-FCB6FD242BF6}" uniqueName="6846" name="Column6846" queryTableFieldId="6846"/>
    <tableColumn id="6847" xr3:uid="{425FD023-AE24-4F30-A061-879982219860}" uniqueName="6847" name="Column6847" queryTableFieldId="6847"/>
    <tableColumn id="6848" xr3:uid="{5C3A44DA-E35E-4D5C-BE92-D0CF5640B9C5}" uniqueName="6848" name="Column6848" queryTableFieldId="6848"/>
    <tableColumn id="6849" xr3:uid="{4CADB924-BBD6-436F-BE0F-BA7E9FCD3AF1}" uniqueName="6849" name="Column6849" queryTableFieldId="6849"/>
    <tableColumn id="6850" xr3:uid="{49E5B78A-E894-43D5-B5F1-328595A2A8B7}" uniqueName="6850" name="Column6850" queryTableFieldId="6850"/>
    <tableColumn id="6851" xr3:uid="{F491FF55-7C2E-4FA2-87D7-D64B6BD3C4E6}" uniqueName="6851" name="Column6851" queryTableFieldId="6851"/>
    <tableColumn id="6852" xr3:uid="{D0D4CB9A-915D-46EC-9DA9-49C65DC69338}" uniqueName="6852" name="Column6852" queryTableFieldId="6852"/>
    <tableColumn id="6853" xr3:uid="{320F81B0-52FA-4B11-9172-90AD2ED959E9}" uniqueName="6853" name="Column6853" queryTableFieldId="6853"/>
    <tableColumn id="6854" xr3:uid="{4382E954-24DF-42CD-8857-37039580248E}" uniqueName="6854" name="Column6854" queryTableFieldId="6854"/>
    <tableColumn id="6855" xr3:uid="{89EA9E6B-8D88-43F7-88CF-EBF5DF2E48F0}" uniqueName="6855" name="Column6855" queryTableFieldId="6855"/>
    <tableColumn id="6856" xr3:uid="{26CDC46E-EC13-49ED-A503-B0E8ABC2CEC0}" uniqueName="6856" name="Column6856" queryTableFieldId="6856"/>
    <tableColumn id="6857" xr3:uid="{4CE1CFDA-3724-4483-812F-959E5CE9EB78}" uniqueName="6857" name="Column6857" queryTableFieldId="6857"/>
    <tableColumn id="6858" xr3:uid="{25064175-0EDA-4DED-8BA3-B8CDD345F381}" uniqueName="6858" name="Column6858" queryTableFieldId="6858"/>
    <tableColumn id="6859" xr3:uid="{62D09931-DCD6-493A-AA59-A69EA999CED0}" uniqueName="6859" name="Column6859" queryTableFieldId="6859"/>
    <tableColumn id="6860" xr3:uid="{354079A1-09C4-4C93-935D-664DE31B0828}" uniqueName="6860" name="Column6860" queryTableFieldId="6860"/>
    <tableColumn id="6861" xr3:uid="{275C4EE1-3EFD-4493-BA3D-2B57BEC46FB5}" uniqueName="6861" name="Column6861" queryTableFieldId="6861"/>
    <tableColumn id="6862" xr3:uid="{8C20FDBF-6BF1-4D3E-8315-45229B101B0A}" uniqueName="6862" name="Column6862" queryTableFieldId="6862"/>
    <tableColumn id="6863" xr3:uid="{BF194AA7-492E-445B-B9D8-5E11023A55D1}" uniqueName="6863" name="Column6863" queryTableFieldId="6863"/>
    <tableColumn id="6864" xr3:uid="{CC81DA65-53CA-4B4F-B4D1-383467AAB047}" uniqueName="6864" name="Column6864" queryTableFieldId="6864"/>
    <tableColumn id="6865" xr3:uid="{EF84B448-591B-4DAE-8CE7-F3A790B49091}" uniqueName="6865" name="Column6865" queryTableFieldId="6865"/>
    <tableColumn id="6866" xr3:uid="{16C748FE-AA24-42F9-8A70-517F658B5DA4}" uniqueName="6866" name="Column6866" queryTableFieldId="6866"/>
    <tableColumn id="6867" xr3:uid="{1EFB11F2-7AB7-49E3-825F-72AD79AF2946}" uniqueName="6867" name="Column6867" queryTableFieldId="6867"/>
    <tableColumn id="6868" xr3:uid="{8A5E93AE-3592-4CE7-AF6F-7947F066B5D2}" uniqueName="6868" name="Column6868" queryTableFieldId="6868"/>
    <tableColumn id="6869" xr3:uid="{064CD072-0E20-4ACE-9CA5-94F1C32923FC}" uniqueName="6869" name="Column6869" queryTableFieldId="6869"/>
    <tableColumn id="6870" xr3:uid="{BD6B7CC3-3295-46E1-BE39-F1D4FB9DD272}" uniqueName="6870" name="Column6870" queryTableFieldId="6870"/>
    <tableColumn id="6871" xr3:uid="{C13BF038-7833-430F-8B64-C5D68E182DA3}" uniqueName="6871" name="Column6871" queryTableFieldId="6871"/>
    <tableColumn id="6872" xr3:uid="{EC3E0F87-9563-4E1A-98A1-DF6CCC15CD14}" uniqueName="6872" name="Column6872" queryTableFieldId="6872"/>
    <tableColumn id="6873" xr3:uid="{74C317A6-01D7-4476-83AD-4033AB02353E}" uniqueName="6873" name="Column6873" queryTableFieldId="6873"/>
    <tableColumn id="6874" xr3:uid="{AF93F023-737A-4E08-B46C-F616C060192C}" uniqueName="6874" name="Column6874" queryTableFieldId="6874"/>
    <tableColumn id="6875" xr3:uid="{A6199D1D-745F-48C7-A794-9C3D9A6B9FA8}" uniqueName="6875" name="Column6875" queryTableFieldId="6875"/>
    <tableColumn id="6876" xr3:uid="{B45520F6-B0BC-4458-8A1F-5F1B44609A51}" uniqueName="6876" name="Column6876" queryTableFieldId="6876"/>
    <tableColumn id="6877" xr3:uid="{34510A48-0F57-4E72-8B26-B5464FA6B9F0}" uniqueName="6877" name="Column6877" queryTableFieldId="6877"/>
    <tableColumn id="6878" xr3:uid="{81297FCA-D038-4968-AF65-39A192AD38F4}" uniqueName="6878" name="Column6878" queryTableFieldId="6878"/>
    <tableColumn id="6879" xr3:uid="{0B726667-DA95-4965-BB92-B4A97130A5F2}" uniqueName="6879" name="Column6879" queryTableFieldId="6879"/>
    <tableColumn id="6880" xr3:uid="{6C806145-DB06-469C-8D1C-AE002A4F041D}" uniqueName="6880" name="Column6880" queryTableFieldId="6880"/>
    <tableColumn id="6881" xr3:uid="{61376BBE-3B38-4BF9-BD99-CD070BF3805A}" uniqueName="6881" name="Column6881" queryTableFieldId="6881"/>
    <tableColumn id="6882" xr3:uid="{87D0AA60-A682-468E-BBA9-626DFD1E0428}" uniqueName="6882" name="Column6882" queryTableFieldId="6882"/>
    <tableColumn id="6883" xr3:uid="{3373F91E-C42A-4CD9-8DC2-48F4C1138D96}" uniqueName="6883" name="Column6883" queryTableFieldId="6883"/>
    <tableColumn id="6884" xr3:uid="{2E86DC59-1D84-4850-820C-7F9B69DB155B}" uniqueName="6884" name="Column6884" queryTableFieldId="6884"/>
    <tableColumn id="6885" xr3:uid="{BD9159DF-1983-4B44-883F-AFFD1B0FEFB9}" uniqueName="6885" name="Column6885" queryTableFieldId="6885"/>
    <tableColumn id="6886" xr3:uid="{494F8CAA-9611-4EC9-8C89-1E3250C438F6}" uniqueName="6886" name="Column6886" queryTableFieldId="6886"/>
    <tableColumn id="6887" xr3:uid="{9D3D2ADA-8217-4504-BB1F-1A1034B84518}" uniqueName="6887" name="Column6887" queryTableFieldId="6887"/>
    <tableColumn id="6888" xr3:uid="{A506C770-F3FF-469D-83B4-37136E95E72A}" uniqueName="6888" name="Column6888" queryTableFieldId="6888"/>
    <tableColumn id="6889" xr3:uid="{9D6CF449-9CB7-4270-85A3-16FA7AD5135C}" uniqueName="6889" name="Column6889" queryTableFieldId="6889"/>
    <tableColumn id="6890" xr3:uid="{5BEB7115-B875-40DD-AFC0-8687EC8C762C}" uniqueName="6890" name="Column6890" queryTableFieldId="6890"/>
    <tableColumn id="6891" xr3:uid="{98CCE557-7450-4628-A56A-A7AFA4C7DA4D}" uniqueName="6891" name="Column6891" queryTableFieldId="6891"/>
    <tableColumn id="6892" xr3:uid="{57C267E2-C0D4-4BBE-B005-D866858BF9D5}" uniqueName="6892" name="Column6892" queryTableFieldId="6892"/>
    <tableColumn id="6893" xr3:uid="{1B41E9F2-61A6-4AB6-B999-58B60B58A64B}" uniqueName="6893" name="Column6893" queryTableFieldId="6893"/>
    <tableColumn id="6894" xr3:uid="{7BAD1B4C-86ED-4E6C-82BF-86BE3AE05554}" uniqueName="6894" name="Column6894" queryTableFieldId="6894"/>
    <tableColumn id="6895" xr3:uid="{542031FA-9B0B-4B0B-AFE3-07386607954B}" uniqueName="6895" name="Column6895" queryTableFieldId="6895"/>
    <tableColumn id="6896" xr3:uid="{B7E70B61-05B1-4B42-A2B7-4A43D85A9128}" uniqueName="6896" name="Column6896" queryTableFieldId="6896"/>
    <tableColumn id="6897" xr3:uid="{8E7D6FB2-140F-4C2B-973E-7E33E28EBE66}" uniqueName="6897" name="Column6897" queryTableFieldId="6897"/>
    <tableColumn id="6898" xr3:uid="{2A7947A1-DA27-4220-B5F0-16DA7B3201E7}" uniqueName="6898" name="Column6898" queryTableFieldId="6898"/>
    <tableColumn id="6899" xr3:uid="{77B343A5-48F2-451B-A739-346536EF254A}" uniqueName="6899" name="Column6899" queryTableFieldId="6899"/>
    <tableColumn id="6900" xr3:uid="{13A8B17C-C3DC-4151-A6DC-6F8D09B456F7}" uniqueName="6900" name="Column6900" queryTableFieldId="6900"/>
    <tableColumn id="6901" xr3:uid="{6754A7EC-D632-4407-BD6D-23884C8C2764}" uniqueName="6901" name="Column6901" queryTableFieldId="6901"/>
    <tableColumn id="6902" xr3:uid="{444345AE-7F7F-4BE4-BF70-44F0CBB2863E}" uniqueName="6902" name="Column6902" queryTableFieldId="6902"/>
    <tableColumn id="6903" xr3:uid="{1F36B594-EA8D-4246-8DBF-5C65E7E76FEC}" uniqueName="6903" name="Column6903" queryTableFieldId="6903"/>
    <tableColumn id="6904" xr3:uid="{0EF2A952-CAF0-4C0C-ACC5-E82AB682FC61}" uniqueName="6904" name="Column6904" queryTableFieldId="6904"/>
    <tableColumn id="6905" xr3:uid="{0892AA82-4C8F-4B57-A25E-5A01B5EC21C8}" uniqueName="6905" name="Column6905" queryTableFieldId="6905"/>
    <tableColumn id="6906" xr3:uid="{82F0D9E4-B809-479B-BD67-59C39C28FE76}" uniqueName="6906" name="Column6906" queryTableFieldId="6906"/>
    <tableColumn id="6907" xr3:uid="{4B46F7BC-2A4B-49E3-A207-A8EF3F73AC29}" uniqueName="6907" name="Column6907" queryTableFieldId="6907"/>
    <tableColumn id="6908" xr3:uid="{DABA05EB-B9ED-4C33-8EA8-367DE0CB8AF1}" uniqueName="6908" name="Column6908" queryTableFieldId="6908"/>
    <tableColumn id="6909" xr3:uid="{7461E80D-3DE4-4330-B40C-80ED3B843D4B}" uniqueName="6909" name="Column6909" queryTableFieldId="6909"/>
    <tableColumn id="6910" xr3:uid="{BE11CE0F-E59E-4CE9-BB86-A40C3A9F1594}" uniqueName="6910" name="Column6910" queryTableFieldId="6910"/>
    <tableColumn id="6911" xr3:uid="{FD3E9448-7711-410C-9EB4-F52BA4D4565C}" uniqueName="6911" name="Column6911" queryTableFieldId="6911"/>
    <tableColumn id="6912" xr3:uid="{3AC18CE9-4931-4FA7-B63D-559A35E1F1AF}" uniqueName="6912" name="Column6912" queryTableFieldId="6912"/>
    <tableColumn id="6913" xr3:uid="{52188ADD-D0D2-42F2-BED8-5CE25747BA72}" uniqueName="6913" name="Column6913" queryTableFieldId="6913"/>
    <tableColumn id="6914" xr3:uid="{4F6A4BB1-5ACB-4579-B732-9AB729C1FCA7}" uniqueName="6914" name="Column6914" queryTableFieldId="6914"/>
    <tableColumn id="6915" xr3:uid="{57AA021F-2A4B-4AE6-A664-EBA4CE1D12ED}" uniqueName="6915" name="Column6915" queryTableFieldId="6915"/>
    <tableColumn id="6916" xr3:uid="{4ABFD47A-D9F7-4650-B9F6-7BD16D15A037}" uniqueName="6916" name="Column6916" queryTableFieldId="6916"/>
    <tableColumn id="6917" xr3:uid="{5A45BB0A-688E-4992-B9C3-06E149368ABE}" uniqueName="6917" name="Column6917" queryTableFieldId="6917"/>
    <tableColumn id="6918" xr3:uid="{F376B015-C78D-4558-9B7C-5FFE76DF7805}" uniqueName="6918" name="Column6918" queryTableFieldId="6918"/>
    <tableColumn id="6919" xr3:uid="{7501F350-E079-46F9-81FF-0D3533CB0EA3}" uniqueName="6919" name="Column6919" queryTableFieldId="6919"/>
    <tableColumn id="6920" xr3:uid="{426FE07D-6845-4BF3-8F2E-2781EFBB8D12}" uniqueName="6920" name="Column6920" queryTableFieldId="6920"/>
    <tableColumn id="6921" xr3:uid="{421DE6A6-BD73-46F5-BD09-8548102FD2A1}" uniqueName="6921" name="Column6921" queryTableFieldId="6921"/>
    <tableColumn id="6922" xr3:uid="{985DBA00-855E-4D4E-A604-57F7F4322849}" uniqueName="6922" name="Column6922" queryTableFieldId="6922"/>
    <tableColumn id="6923" xr3:uid="{3D2E5584-2EDC-4C8A-9F4C-F1141F65AE56}" uniqueName="6923" name="Column6923" queryTableFieldId="6923"/>
    <tableColumn id="6924" xr3:uid="{AD945D4A-5263-41D0-8140-DF73F6E6F531}" uniqueName="6924" name="Column6924" queryTableFieldId="6924"/>
    <tableColumn id="6925" xr3:uid="{F38A30FB-99AE-4160-AF70-0A430A43B012}" uniqueName="6925" name="Column6925" queryTableFieldId="6925"/>
    <tableColumn id="6926" xr3:uid="{CA891FD5-8249-4ED1-A206-9139FAAD204E}" uniqueName="6926" name="Column6926" queryTableFieldId="6926"/>
    <tableColumn id="6927" xr3:uid="{2E4B4A6B-4C57-4157-8472-AEC39B8C117B}" uniqueName="6927" name="Column6927" queryTableFieldId="6927"/>
    <tableColumn id="6928" xr3:uid="{1566D8BE-EBB3-42FF-A027-2BE672A0763B}" uniqueName="6928" name="Column6928" queryTableFieldId="6928"/>
    <tableColumn id="6929" xr3:uid="{FC5B1A16-501B-4CA5-9FAA-EAE7829F0F72}" uniqueName="6929" name="Column6929" queryTableFieldId="6929"/>
    <tableColumn id="6930" xr3:uid="{038688F2-110F-4237-B3CC-E0A68B411D7A}" uniqueName="6930" name="Column6930" queryTableFieldId="6930"/>
    <tableColumn id="6931" xr3:uid="{84C5CE4B-6B24-433B-B14F-2098398ED969}" uniqueName="6931" name="Column6931" queryTableFieldId="6931"/>
    <tableColumn id="6932" xr3:uid="{559ED605-95BF-4DF6-8E82-E38E3F75472F}" uniqueName="6932" name="Column6932" queryTableFieldId="6932"/>
    <tableColumn id="6933" xr3:uid="{7650E9F7-859C-4721-BBFF-199F822B6899}" uniqueName="6933" name="Column6933" queryTableFieldId="6933"/>
    <tableColumn id="6934" xr3:uid="{D0A113E5-6224-43C9-BE2B-A7F838AC5D31}" uniqueName="6934" name="Column6934" queryTableFieldId="6934"/>
    <tableColumn id="6935" xr3:uid="{08228985-52A2-4D3A-AA7C-716E3A7A3646}" uniqueName="6935" name="Column6935" queryTableFieldId="6935"/>
    <tableColumn id="6936" xr3:uid="{4A981FA6-A371-4B30-9333-66964AF0529C}" uniqueName="6936" name="Column6936" queryTableFieldId="6936"/>
    <tableColumn id="6937" xr3:uid="{5A170613-D7A3-4075-8A7A-712A1CE30A8D}" uniqueName="6937" name="Column6937" queryTableFieldId="6937"/>
    <tableColumn id="6938" xr3:uid="{419F7DAB-5411-465A-9B17-78F6151459A6}" uniqueName="6938" name="Column6938" queryTableFieldId="6938"/>
    <tableColumn id="6939" xr3:uid="{849F5929-6966-415A-BB5C-61094A22162A}" uniqueName="6939" name="Column6939" queryTableFieldId="6939"/>
    <tableColumn id="6940" xr3:uid="{62873DA7-10B0-4656-90F2-A95E04EA2D2D}" uniqueName="6940" name="Column6940" queryTableFieldId="6940"/>
    <tableColumn id="6941" xr3:uid="{2A51C573-CCF6-42E4-8702-3415FC5DF7B6}" uniqueName="6941" name="Column6941" queryTableFieldId="6941"/>
    <tableColumn id="6942" xr3:uid="{FDD8A60A-21E5-4C18-A049-99D5BCD19F46}" uniqueName="6942" name="Column6942" queryTableFieldId="6942"/>
    <tableColumn id="6943" xr3:uid="{F10BC19D-68F8-4A26-A387-608E47BB81E8}" uniqueName="6943" name="Column6943" queryTableFieldId="6943"/>
    <tableColumn id="6944" xr3:uid="{A93D9BAC-0707-4F77-AEB8-D31C2B54031F}" uniqueName="6944" name="Column6944" queryTableFieldId="6944"/>
    <tableColumn id="6945" xr3:uid="{C94E414E-D31A-4668-B40A-5737277DCAB0}" uniqueName="6945" name="Column6945" queryTableFieldId="6945"/>
    <tableColumn id="6946" xr3:uid="{7CF4BFEA-9665-4E9B-BA4D-5CD42AF33B3F}" uniqueName="6946" name="Column6946" queryTableFieldId="6946"/>
    <tableColumn id="6947" xr3:uid="{85EE7025-D02C-4994-A4BD-C03BD095B9F6}" uniqueName="6947" name="Column6947" queryTableFieldId="6947"/>
    <tableColumn id="6948" xr3:uid="{5B651F5C-40AF-4451-8E97-09EE8BA39E16}" uniqueName="6948" name="Column6948" queryTableFieldId="6948"/>
    <tableColumn id="6949" xr3:uid="{48E31BA1-0433-4BBB-B0F3-10FE470F5B6E}" uniqueName="6949" name="Column6949" queryTableFieldId="6949"/>
    <tableColumn id="6950" xr3:uid="{DBF27629-8E22-4810-B5F1-08FE6529D924}" uniqueName="6950" name="Column6950" queryTableFieldId="6950"/>
    <tableColumn id="6951" xr3:uid="{B891709D-FF34-4E7A-9ACB-BB20EB5065B7}" uniqueName="6951" name="Column6951" queryTableFieldId="6951"/>
    <tableColumn id="6952" xr3:uid="{5F928858-5975-46BB-BAC9-0924702613AE}" uniqueName="6952" name="Column6952" queryTableFieldId="6952"/>
    <tableColumn id="6953" xr3:uid="{6087E069-BDB1-4EC2-AD18-6798AF51BAA0}" uniqueName="6953" name="Column6953" queryTableFieldId="6953"/>
    <tableColumn id="6954" xr3:uid="{7082DD97-270D-4E1E-90B7-8C8243FFFE6E}" uniqueName="6954" name="Column6954" queryTableFieldId="6954"/>
    <tableColumn id="6955" xr3:uid="{6BBA1D67-CED9-4830-9FED-40AC5E462FAB}" uniqueName="6955" name="Column6955" queryTableFieldId="6955"/>
    <tableColumn id="6956" xr3:uid="{4E9D8333-87E9-495D-A1FE-F2F80C479E38}" uniqueName="6956" name="Column6956" queryTableFieldId="6956"/>
    <tableColumn id="6957" xr3:uid="{E85B070D-8550-403F-B85A-A5A3B24DAD5B}" uniqueName="6957" name="Column6957" queryTableFieldId="6957"/>
    <tableColumn id="6958" xr3:uid="{CA497BA7-FE25-469D-8F63-1A2727DC31B1}" uniqueName="6958" name="Column6958" queryTableFieldId="6958"/>
    <tableColumn id="6959" xr3:uid="{06B21D9C-D3C6-42DF-B0AD-FB486FD458C2}" uniqueName="6959" name="Column6959" queryTableFieldId="6959"/>
    <tableColumn id="6960" xr3:uid="{6579D36A-5402-4254-8411-53CE2AE27569}" uniqueName="6960" name="Column6960" queryTableFieldId="6960"/>
    <tableColumn id="6961" xr3:uid="{3577CEFE-80A4-47E4-961D-0F393347184B}" uniqueName="6961" name="Column6961" queryTableFieldId="6961"/>
    <tableColumn id="6962" xr3:uid="{378D2881-7A5D-477F-9A4B-D27AAE11D5A8}" uniqueName="6962" name="Column6962" queryTableFieldId="6962"/>
    <tableColumn id="6963" xr3:uid="{B9D308CB-7847-4000-9D0E-6897BD553592}" uniqueName="6963" name="Column6963" queryTableFieldId="6963"/>
    <tableColumn id="6964" xr3:uid="{0FA355DD-EDF5-421E-B456-22D543FCA6C1}" uniqueName="6964" name="Column6964" queryTableFieldId="6964"/>
    <tableColumn id="6965" xr3:uid="{9F31B16F-D630-4A60-A370-0C1BB50D294A}" uniqueName="6965" name="Column6965" queryTableFieldId="6965"/>
    <tableColumn id="6966" xr3:uid="{CC06A7CC-6F22-420B-AB39-1BF78EAC2B47}" uniqueName="6966" name="Column6966" queryTableFieldId="6966"/>
    <tableColumn id="6967" xr3:uid="{69B1EDA5-35D8-444C-B68B-B13E5171EB4C}" uniqueName="6967" name="Column6967" queryTableFieldId="6967"/>
    <tableColumn id="6968" xr3:uid="{A5337AEE-CF3E-4A78-AA72-CEA6D42066E6}" uniqueName="6968" name="Column6968" queryTableFieldId="6968"/>
    <tableColumn id="6969" xr3:uid="{4F2E7722-2C1F-4FA6-8C8A-4B116BA22F1E}" uniqueName="6969" name="Column6969" queryTableFieldId="6969"/>
    <tableColumn id="6970" xr3:uid="{05720DD7-4133-495E-B152-3F9D320EBE13}" uniqueName="6970" name="Column6970" queryTableFieldId="6970"/>
    <tableColumn id="6971" xr3:uid="{F33A3A26-DA0B-4EC1-B5E1-42512B218C8D}" uniqueName="6971" name="Column6971" queryTableFieldId="6971"/>
    <tableColumn id="6972" xr3:uid="{E5D243EC-242B-49BC-BBE0-65A05EAA61E5}" uniqueName="6972" name="Column6972" queryTableFieldId="6972"/>
    <tableColumn id="6973" xr3:uid="{E8120A2D-8021-40D6-A714-4370C8F92F7C}" uniqueName="6973" name="Column6973" queryTableFieldId="6973"/>
    <tableColumn id="6974" xr3:uid="{D5EE1F11-B802-4C67-8DCE-CF9D5692D85C}" uniqueName="6974" name="Column6974" queryTableFieldId="6974"/>
    <tableColumn id="6975" xr3:uid="{6E3D0E3C-ED54-407D-A7C7-2CBF68EB5762}" uniqueName="6975" name="Column6975" queryTableFieldId="6975"/>
    <tableColumn id="6976" xr3:uid="{615F8F63-763D-4D8E-A44B-C1018AC58C45}" uniqueName="6976" name="Column6976" queryTableFieldId="6976"/>
    <tableColumn id="6977" xr3:uid="{B157199B-7BB9-4530-A76B-901AB1CA8774}" uniqueName="6977" name="Column6977" queryTableFieldId="6977"/>
    <tableColumn id="6978" xr3:uid="{9B29FA40-D8A6-4905-BEC9-48347F34F4BF}" uniqueName="6978" name="Column6978" queryTableFieldId="6978"/>
    <tableColumn id="6979" xr3:uid="{BE0B17E0-30FA-485B-8BEE-4E332DBC667F}" uniqueName="6979" name="Column6979" queryTableFieldId="6979"/>
    <tableColumn id="6980" xr3:uid="{155A5622-9CB6-49EF-86D6-B0AA1BAD4EB8}" uniqueName="6980" name="Column6980" queryTableFieldId="6980"/>
    <tableColumn id="6981" xr3:uid="{D576FBA5-5134-4699-8EF3-CFD5443AB839}" uniqueName="6981" name="Column6981" queryTableFieldId="6981"/>
    <tableColumn id="6982" xr3:uid="{A19A9445-2905-4A2D-B6E9-3A6042C4D98E}" uniqueName="6982" name="Column6982" queryTableFieldId="6982"/>
    <tableColumn id="6983" xr3:uid="{9AA2A812-6467-4AF2-B50D-37295C3916C8}" uniqueName="6983" name="Column6983" queryTableFieldId="6983"/>
    <tableColumn id="6984" xr3:uid="{1D69D3F7-C729-479A-8ADF-ED7C5D41D3C2}" uniqueName="6984" name="Column6984" queryTableFieldId="6984"/>
    <tableColumn id="6985" xr3:uid="{5AD27C68-C6E2-4957-80F5-4A1F7FB23FCB}" uniqueName="6985" name="Column6985" queryTableFieldId="6985"/>
    <tableColumn id="6986" xr3:uid="{510EA438-35A1-4DE4-8461-124CB8D0ED0B}" uniqueName="6986" name="Column6986" queryTableFieldId="6986"/>
    <tableColumn id="6987" xr3:uid="{A77307E1-ABA1-4B8C-B4AD-AF5F09C2C8B5}" uniqueName="6987" name="Column6987" queryTableFieldId="6987"/>
    <tableColumn id="6988" xr3:uid="{DBEA4F47-B7EF-44DE-B897-18F437EE350B}" uniqueName="6988" name="Column6988" queryTableFieldId="6988"/>
    <tableColumn id="6989" xr3:uid="{4F278E5F-3306-41CC-9BFB-96D8FD63954B}" uniqueName="6989" name="Column6989" queryTableFieldId="6989"/>
    <tableColumn id="6990" xr3:uid="{3374D754-827C-458D-B437-AB8AA33A9B58}" uniqueName="6990" name="Column6990" queryTableFieldId="6990"/>
    <tableColumn id="6991" xr3:uid="{47D4FE3D-BB09-47FC-BBCC-94FA08CFA44D}" uniqueName="6991" name="Column6991" queryTableFieldId="6991"/>
    <tableColumn id="6992" xr3:uid="{59E38500-D0EF-49F8-B416-2E84F55B5AD8}" uniqueName="6992" name="Column6992" queryTableFieldId="6992"/>
    <tableColumn id="6993" xr3:uid="{7558A1EB-49BB-408C-B899-E1D8B45FC979}" uniqueName="6993" name="Column6993" queryTableFieldId="6993"/>
    <tableColumn id="6994" xr3:uid="{30D1A447-24C8-42FE-9704-BD55151FC1C3}" uniqueName="6994" name="Column6994" queryTableFieldId="6994"/>
    <tableColumn id="6995" xr3:uid="{4E893C61-AE50-4D02-AFE0-62CD600A3BEC}" uniqueName="6995" name="Column6995" queryTableFieldId="6995"/>
    <tableColumn id="6996" xr3:uid="{A17D5DC3-BF6A-4C79-9806-F8C4DEE6DB13}" uniqueName="6996" name="Column6996" queryTableFieldId="6996"/>
    <tableColumn id="6997" xr3:uid="{50D5B946-F28B-44A5-B106-9C73FB708E55}" uniqueName="6997" name="Column6997" queryTableFieldId="6997"/>
    <tableColumn id="6998" xr3:uid="{5CAED1CE-0D3B-4147-A53B-0040B45D08AC}" uniqueName="6998" name="Column6998" queryTableFieldId="6998"/>
    <tableColumn id="6999" xr3:uid="{7E5B06DB-E632-4F7C-91B0-F65D8F0E85A0}" uniqueName="6999" name="Column6999" queryTableFieldId="6999"/>
    <tableColumn id="7000" xr3:uid="{393A3BA5-95F8-488A-9CF0-0B48A8FDC95D}" uniqueName="7000" name="Column7000" queryTableFieldId="7000"/>
    <tableColumn id="7001" xr3:uid="{7E8AFE4C-CD5B-4B17-B6C7-9E27C3D7A677}" uniqueName="7001" name="Column7001" queryTableFieldId="7001"/>
    <tableColumn id="7002" xr3:uid="{193E60CF-9AC4-417E-B374-C45A08101BD0}" uniqueName="7002" name="Column7002" queryTableFieldId="7002"/>
    <tableColumn id="7003" xr3:uid="{236E3DF6-D9D6-4C64-8DB1-60019F6E6C08}" uniqueName="7003" name="Column7003" queryTableFieldId="7003"/>
    <tableColumn id="7004" xr3:uid="{684DB284-C3B5-4C6C-A8D3-25E4F9C93DE4}" uniqueName="7004" name="Column7004" queryTableFieldId="7004"/>
    <tableColumn id="7005" xr3:uid="{99DD05BD-008D-4F22-A180-CF18A0B6A573}" uniqueName="7005" name="Column7005" queryTableFieldId="7005"/>
    <tableColumn id="7006" xr3:uid="{217053AC-9CAE-45BF-B3F0-6BE1CE71DE76}" uniqueName="7006" name="Column7006" queryTableFieldId="7006"/>
    <tableColumn id="7007" xr3:uid="{B6CE21F0-4B36-465E-95E7-5B79F4BE9F98}" uniqueName="7007" name="Column7007" queryTableFieldId="7007"/>
    <tableColumn id="7008" xr3:uid="{8B430934-04A3-4A47-91D8-F4798B2CA9B1}" uniqueName="7008" name="Column7008" queryTableFieldId="7008"/>
    <tableColumn id="7009" xr3:uid="{B88692FE-2341-46FB-A614-495ED007F3B9}" uniqueName="7009" name="Column7009" queryTableFieldId="7009"/>
    <tableColumn id="7010" xr3:uid="{FF8F462D-7C29-414F-BD96-2587A0EFB06F}" uniqueName="7010" name="Column7010" queryTableFieldId="7010"/>
    <tableColumn id="7011" xr3:uid="{7720CDAB-35BC-405F-9E26-0EBE46E9F2E2}" uniqueName="7011" name="Column7011" queryTableFieldId="7011"/>
    <tableColumn id="7012" xr3:uid="{B26B8A70-395C-43BE-BB4F-E55A394F4B68}" uniqueName="7012" name="Column7012" queryTableFieldId="7012"/>
    <tableColumn id="7013" xr3:uid="{7BA98341-BE72-449C-9674-21BCA0CCC086}" uniqueName="7013" name="Column7013" queryTableFieldId="7013"/>
    <tableColumn id="7014" xr3:uid="{8999FF0A-56D7-4401-AB21-EC51D9D4825C}" uniqueName="7014" name="Column7014" queryTableFieldId="7014"/>
    <tableColumn id="7015" xr3:uid="{F73C7472-DBC3-43E3-9666-8A4FFAA57141}" uniqueName="7015" name="Column7015" queryTableFieldId="7015"/>
    <tableColumn id="7016" xr3:uid="{91EC3D3A-9ADD-40CC-95D5-DC3594CD864A}" uniqueName="7016" name="Column7016" queryTableFieldId="7016"/>
    <tableColumn id="7017" xr3:uid="{B4DD6936-CAAC-4D10-9525-F6369CA792F7}" uniqueName="7017" name="Column7017" queryTableFieldId="7017"/>
    <tableColumn id="7018" xr3:uid="{ED60A807-54C5-42C0-9B41-9082F137A821}" uniqueName="7018" name="Column7018" queryTableFieldId="7018"/>
    <tableColumn id="7019" xr3:uid="{D9669D25-6A39-4FF9-BAD6-577170D01A1A}" uniqueName="7019" name="Column7019" queryTableFieldId="7019"/>
    <tableColumn id="7020" xr3:uid="{825F4013-3C18-45BD-A294-A18F69813AAD}" uniqueName="7020" name="Column7020" queryTableFieldId="7020"/>
    <tableColumn id="7021" xr3:uid="{0DBEF25C-31D8-4757-82B3-37801AF2E261}" uniqueName="7021" name="Column7021" queryTableFieldId="7021"/>
    <tableColumn id="7022" xr3:uid="{08791F41-CFB4-46F7-84B9-48833E466F41}" uniqueName="7022" name="Column7022" queryTableFieldId="7022"/>
    <tableColumn id="7023" xr3:uid="{108A6E84-3115-4BA9-9741-60BC1FD680E4}" uniqueName="7023" name="Column7023" queryTableFieldId="7023"/>
    <tableColumn id="7024" xr3:uid="{A6419F49-3935-490B-B128-173418581818}" uniqueName="7024" name="Column7024" queryTableFieldId="7024"/>
    <tableColumn id="7025" xr3:uid="{C83EDE74-2E1E-4C7F-9574-1C6DC06F153D}" uniqueName="7025" name="Column7025" queryTableFieldId="7025"/>
    <tableColumn id="7026" xr3:uid="{CD7CBCE4-3A18-458A-9670-B7D3FB52284D}" uniqueName="7026" name="Column7026" queryTableFieldId="7026"/>
    <tableColumn id="7027" xr3:uid="{738DE0AB-7D22-4C67-8F7C-79692F663E04}" uniqueName="7027" name="Column7027" queryTableFieldId="7027"/>
    <tableColumn id="7028" xr3:uid="{D54D150D-6CAD-4FAB-B42D-EC4E3264700A}" uniqueName="7028" name="Column7028" queryTableFieldId="7028"/>
    <tableColumn id="7029" xr3:uid="{AA836C2E-7E71-46AF-984E-ED7BBD409534}" uniqueName="7029" name="Column7029" queryTableFieldId="7029"/>
    <tableColumn id="7030" xr3:uid="{E592A0F2-C76D-4AD7-9824-67A1FE619AC2}" uniqueName="7030" name="Column7030" queryTableFieldId="7030"/>
    <tableColumn id="7031" xr3:uid="{454562DD-EDC6-49E4-8BAA-F4EC06169CE2}" uniqueName="7031" name="Column7031" queryTableFieldId="7031"/>
    <tableColumn id="7032" xr3:uid="{505315C8-D5B8-47BF-97AA-FDEC91817888}" uniqueName="7032" name="Column7032" queryTableFieldId="7032"/>
    <tableColumn id="7033" xr3:uid="{BEEBEBAD-498D-43D4-BFE8-8A3D62BCFC3F}" uniqueName="7033" name="Column7033" queryTableFieldId="7033"/>
    <tableColumn id="7034" xr3:uid="{BB9C77E9-4BFC-43FB-945C-90F5D37D0FD2}" uniqueName="7034" name="Column7034" queryTableFieldId="7034"/>
    <tableColumn id="7035" xr3:uid="{3F46A968-43B6-4186-AF56-138B3E4D6240}" uniqueName="7035" name="Column7035" queryTableFieldId="7035"/>
    <tableColumn id="7036" xr3:uid="{854A1F52-7E17-4E69-818C-3015AEB6B2F6}" uniqueName="7036" name="Column7036" queryTableFieldId="7036"/>
    <tableColumn id="7037" xr3:uid="{064E0A46-1322-47FF-A2B7-030C2DEE4295}" uniqueName="7037" name="Column7037" queryTableFieldId="7037"/>
    <tableColumn id="7038" xr3:uid="{6DFE7CD8-65DE-44A4-AA40-EE030322FEAD}" uniqueName="7038" name="Column7038" queryTableFieldId="7038"/>
    <tableColumn id="7039" xr3:uid="{82C5308B-4CC1-488F-A911-5096C1159D82}" uniqueName="7039" name="Column7039" queryTableFieldId="7039"/>
    <tableColumn id="7040" xr3:uid="{622962A7-646F-4704-8954-F9BE8D047989}" uniqueName="7040" name="Column7040" queryTableFieldId="7040"/>
    <tableColumn id="7041" xr3:uid="{D59CB80E-4DFE-4D61-B7EA-644CA4D06801}" uniqueName="7041" name="Column7041" queryTableFieldId="7041"/>
    <tableColumn id="7042" xr3:uid="{9D692DE8-636C-483B-915E-5AB9A1D0DBA6}" uniqueName="7042" name="Column7042" queryTableFieldId="7042"/>
    <tableColumn id="7043" xr3:uid="{E9F0535E-622C-44B9-8770-0616C6636290}" uniqueName="7043" name="Column7043" queryTableFieldId="7043"/>
    <tableColumn id="7044" xr3:uid="{DFAC2692-088F-4C8E-A194-BACD2BD198CB}" uniqueName="7044" name="Column7044" queryTableFieldId="7044"/>
    <tableColumn id="7045" xr3:uid="{539AEC5F-6B1E-490B-A0AE-4A943E8AB1D6}" uniqueName="7045" name="Column7045" queryTableFieldId="7045"/>
    <tableColumn id="7046" xr3:uid="{6AAEE023-A481-4D40-957B-257489A309EA}" uniqueName="7046" name="Column7046" queryTableFieldId="7046"/>
    <tableColumn id="7047" xr3:uid="{9815C545-D758-43A0-8343-11D05AE60C81}" uniqueName="7047" name="Column7047" queryTableFieldId="7047"/>
    <tableColumn id="7048" xr3:uid="{F7651069-0A6F-4796-9036-33E33638769F}" uniqueName="7048" name="Column7048" queryTableFieldId="7048"/>
    <tableColumn id="7049" xr3:uid="{7722A0C6-AB07-494D-BD8C-630F71F283F4}" uniqueName="7049" name="Column7049" queryTableFieldId="7049"/>
    <tableColumn id="7050" xr3:uid="{F15BABF1-3147-4310-BE10-D8F14A4B9C45}" uniqueName="7050" name="Column7050" queryTableFieldId="7050"/>
    <tableColumn id="7051" xr3:uid="{376F0638-B1D2-4C63-A878-08BC141BE954}" uniqueName="7051" name="Column7051" queryTableFieldId="7051"/>
    <tableColumn id="7052" xr3:uid="{5FC86BDD-85A7-48C2-936B-868847C8AEF4}" uniqueName="7052" name="Column7052" queryTableFieldId="7052"/>
    <tableColumn id="7053" xr3:uid="{98DB29C3-B181-426E-A475-B85FC7B7B1DC}" uniqueName="7053" name="Column7053" queryTableFieldId="7053"/>
    <tableColumn id="7054" xr3:uid="{BFEF04F1-6FD2-4014-B228-FF68B4B15AB9}" uniqueName="7054" name="Column7054" queryTableFieldId="7054"/>
    <tableColumn id="7055" xr3:uid="{0E8B7F24-B1ED-4758-B44D-F78F4D6FCC51}" uniqueName="7055" name="Column7055" queryTableFieldId="7055"/>
    <tableColumn id="7056" xr3:uid="{1A6CFB63-8C98-4574-B2C0-3A8306A73C49}" uniqueName="7056" name="Column7056" queryTableFieldId="7056"/>
    <tableColumn id="7057" xr3:uid="{B660436F-1905-47D5-9103-8C6DE5166E67}" uniqueName="7057" name="Column7057" queryTableFieldId="7057"/>
    <tableColumn id="7058" xr3:uid="{DAA248C5-4129-4E0F-9B28-DEC9E26F1849}" uniqueName="7058" name="Column7058" queryTableFieldId="7058"/>
    <tableColumn id="7059" xr3:uid="{9489F634-0CB3-408A-A856-9CFCD4A5F618}" uniqueName="7059" name="Column7059" queryTableFieldId="7059"/>
    <tableColumn id="7060" xr3:uid="{5A519E54-75E6-428F-AC9E-B6A07BE75EBD}" uniqueName="7060" name="Column7060" queryTableFieldId="7060"/>
    <tableColumn id="7061" xr3:uid="{3EA385AB-6BED-4298-B2EA-A382CC3E25E2}" uniqueName="7061" name="Column7061" queryTableFieldId="7061"/>
    <tableColumn id="7062" xr3:uid="{3F3C2BD8-6E22-46D2-94D7-C35E641ED48F}" uniqueName="7062" name="Column7062" queryTableFieldId="7062"/>
    <tableColumn id="7063" xr3:uid="{57FE0838-51CC-48B4-866E-CB824D13DE07}" uniqueName="7063" name="Column7063" queryTableFieldId="7063"/>
    <tableColumn id="7064" xr3:uid="{EF9539D6-6F84-413E-B48E-A76C2FF1784A}" uniqueName="7064" name="Column7064" queryTableFieldId="7064"/>
    <tableColumn id="7065" xr3:uid="{C64BE03B-FDB4-42B2-9B76-23FC18840FF6}" uniqueName="7065" name="Column7065" queryTableFieldId="7065"/>
    <tableColumn id="7066" xr3:uid="{DFDEB3AC-EB0C-47D9-A8FA-39CA6ABF77CE}" uniqueName="7066" name="Column7066" queryTableFieldId="7066"/>
    <tableColumn id="7067" xr3:uid="{AC44949F-FA49-4071-9B0F-D71C850763B2}" uniqueName="7067" name="Column7067" queryTableFieldId="7067"/>
    <tableColumn id="7068" xr3:uid="{B0E8D012-E6E8-4A7F-BA2A-ACE9EB9D2475}" uniqueName="7068" name="Column7068" queryTableFieldId="7068"/>
    <tableColumn id="7069" xr3:uid="{130D7598-DDBF-4BCE-8BA2-565C57DD2E13}" uniqueName="7069" name="Column7069" queryTableFieldId="7069"/>
    <tableColumn id="7070" xr3:uid="{DF11408C-E516-40BB-8109-3493F0E9BF14}" uniqueName="7070" name="Column7070" queryTableFieldId="7070"/>
    <tableColumn id="7071" xr3:uid="{3D906124-C3C6-46DF-ACF3-218E214FDD4E}" uniqueName="7071" name="Column7071" queryTableFieldId="7071"/>
    <tableColumn id="7072" xr3:uid="{0FD2E2AA-ACF5-4337-B925-5DBC4CDA72FA}" uniqueName="7072" name="Column7072" queryTableFieldId="7072"/>
    <tableColumn id="7073" xr3:uid="{D8C9FEC6-EC20-42F3-97F7-53E773A1076D}" uniqueName="7073" name="Column7073" queryTableFieldId="7073"/>
    <tableColumn id="7074" xr3:uid="{90979A15-6B51-4DAE-8ACF-33270B4B3170}" uniqueName="7074" name="Column7074" queryTableFieldId="7074"/>
    <tableColumn id="7075" xr3:uid="{2907651E-ED52-4614-913C-189E57574E17}" uniqueName="7075" name="Column7075" queryTableFieldId="7075"/>
    <tableColumn id="7076" xr3:uid="{CDE921BC-986A-4E78-B481-E6D81C4BBEA7}" uniqueName="7076" name="Column7076" queryTableFieldId="7076"/>
    <tableColumn id="7077" xr3:uid="{24455AB4-8107-45A7-B558-C8B418C4893D}" uniqueName="7077" name="Column7077" queryTableFieldId="7077"/>
    <tableColumn id="7078" xr3:uid="{45F486DB-62C2-4DD9-8EE9-BDD6B49C3AD1}" uniqueName="7078" name="Column7078" queryTableFieldId="7078"/>
    <tableColumn id="7079" xr3:uid="{FC60D5A6-9F94-4A7A-BC6E-F2C9226C0EAA}" uniqueName="7079" name="Column7079" queryTableFieldId="7079"/>
    <tableColumn id="7080" xr3:uid="{09CADEE8-7801-4E95-9444-41B0FB5C104A}" uniqueName="7080" name="Column7080" queryTableFieldId="7080"/>
    <tableColumn id="7081" xr3:uid="{569177E1-404F-4B8D-AA9E-BF77E5E286A3}" uniqueName="7081" name="Column7081" queryTableFieldId="7081"/>
    <tableColumn id="7082" xr3:uid="{0B871BC5-6E39-439E-841C-AE53E98AB9D4}" uniqueName="7082" name="Column7082" queryTableFieldId="7082"/>
    <tableColumn id="7083" xr3:uid="{6E07838B-90A5-4C93-9FBE-D305269E615C}" uniqueName="7083" name="Column7083" queryTableFieldId="7083"/>
    <tableColumn id="7084" xr3:uid="{BD059373-3958-42C6-9EF0-DB6B09FC9FDF}" uniqueName="7084" name="Column7084" queryTableFieldId="7084"/>
    <tableColumn id="7085" xr3:uid="{8793E2C5-E5B6-4CF2-B415-5BFDBECC46C4}" uniqueName="7085" name="Column7085" queryTableFieldId="7085"/>
    <tableColumn id="7086" xr3:uid="{181232BD-3641-4A89-926B-A441E663EC04}" uniqueName="7086" name="Column7086" queryTableFieldId="7086"/>
    <tableColumn id="7087" xr3:uid="{9981E26B-A88C-411F-AC2A-3A0AA957FDCE}" uniqueName="7087" name="Column7087" queryTableFieldId="7087"/>
    <tableColumn id="7088" xr3:uid="{9C84E5B1-83F9-4C81-89BF-FC5BED269F11}" uniqueName="7088" name="Column7088" queryTableFieldId="7088"/>
    <tableColumn id="7089" xr3:uid="{AA798926-7009-48FD-A4C0-856286758835}" uniqueName="7089" name="Column7089" queryTableFieldId="7089"/>
    <tableColumn id="7090" xr3:uid="{8D6B0E33-0523-45EF-95E6-D33E977BF98E}" uniqueName="7090" name="Column7090" queryTableFieldId="7090"/>
    <tableColumn id="7091" xr3:uid="{C89B6C89-05E8-41F7-9602-EF0B649B2F74}" uniqueName="7091" name="Column7091" queryTableFieldId="7091"/>
    <tableColumn id="7092" xr3:uid="{9E1C1E4B-488E-4256-84C1-864A0FFCFDFF}" uniqueName="7092" name="Column7092" queryTableFieldId="7092"/>
    <tableColumn id="7093" xr3:uid="{BB57E609-2BB1-4E18-84B0-99C3860AF759}" uniqueName="7093" name="Column7093" queryTableFieldId="7093"/>
    <tableColumn id="7094" xr3:uid="{291B9061-DEFD-44C2-BB1B-5DC0719416BE}" uniqueName="7094" name="Column7094" queryTableFieldId="7094"/>
    <tableColumn id="7095" xr3:uid="{CE5F3789-086C-4A1D-997B-D30C18AE3E64}" uniqueName="7095" name="Column7095" queryTableFieldId="7095"/>
    <tableColumn id="7096" xr3:uid="{9B5093BC-3903-4809-AE19-04081A39135A}" uniqueName="7096" name="Column7096" queryTableFieldId="7096"/>
    <tableColumn id="7097" xr3:uid="{1B9A3D07-966B-4749-9483-5FB5E1C1CCF6}" uniqueName="7097" name="Column7097" queryTableFieldId="7097"/>
    <tableColumn id="7098" xr3:uid="{427C1546-2743-457C-B1F0-734303D35F8F}" uniqueName="7098" name="Column7098" queryTableFieldId="7098"/>
    <tableColumn id="7099" xr3:uid="{DAC9938C-810F-4631-9D8D-FB412FB192B0}" uniqueName="7099" name="Column7099" queryTableFieldId="7099"/>
    <tableColumn id="7100" xr3:uid="{C76E3B49-643B-4B88-A575-754DBE63B1B3}" uniqueName="7100" name="Column7100" queryTableFieldId="7100"/>
    <tableColumn id="7101" xr3:uid="{37775006-EF98-426B-B3A7-55B0E2A8F8FA}" uniqueName="7101" name="Column7101" queryTableFieldId="7101"/>
    <tableColumn id="7102" xr3:uid="{03CA7FD1-129A-456E-ADDC-79CB1FBFED62}" uniqueName="7102" name="Column7102" queryTableFieldId="7102"/>
    <tableColumn id="7103" xr3:uid="{B976EEE5-C632-4DD8-A5DA-D5098BE38747}" uniqueName="7103" name="Column7103" queryTableFieldId="7103"/>
    <tableColumn id="7104" xr3:uid="{D1A442F8-C371-4AD8-8408-8F2BDCC9B697}" uniqueName="7104" name="Column7104" queryTableFieldId="7104"/>
    <tableColumn id="7105" xr3:uid="{D6447EF3-8800-48C0-B828-2BB249E5B6E5}" uniqueName="7105" name="Column7105" queryTableFieldId="7105"/>
    <tableColumn id="7106" xr3:uid="{4458CF44-7CB5-4DAA-8DFF-D570061F5845}" uniqueName="7106" name="Column7106" queryTableFieldId="7106"/>
    <tableColumn id="7107" xr3:uid="{895C26DE-91D7-4717-835A-B198BE9DC911}" uniqueName="7107" name="Column7107" queryTableFieldId="7107"/>
    <tableColumn id="7108" xr3:uid="{7596FB83-D927-46F7-8C44-8ECC59E4DFC4}" uniqueName="7108" name="Column7108" queryTableFieldId="7108"/>
    <tableColumn id="7109" xr3:uid="{03B63D63-7B7C-44A7-8B92-3716AA9DDED6}" uniqueName="7109" name="Column7109" queryTableFieldId="7109"/>
    <tableColumn id="7110" xr3:uid="{51DD4C87-69AD-441B-9D7A-65CAA9DDE037}" uniqueName="7110" name="Column7110" queryTableFieldId="7110"/>
    <tableColumn id="7111" xr3:uid="{AB27F3AE-165A-44FF-9788-122EF4022CA2}" uniqueName="7111" name="Column7111" queryTableFieldId="7111"/>
    <tableColumn id="7112" xr3:uid="{98D1A2BF-0422-4400-AED6-FDEB18932EA8}" uniqueName="7112" name="Column7112" queryTableFieldId="7112"/>
    <tableColumn id="7113" xr3:uid="{CDAFC146-8F84-46C8-9EB8-9E62A681BB3B}" uniqueName="7113" name="Column7113" queryTableFieldId="7113"/>
    <tableColumn id="7114" xr3:uid="{60A5EF6F-64B7-4DB3-846B-FDE39A13FB1D}" uniqueName="7114" name="Column7114" queryTableFieldId="7114"/>
    <tableColumn id="7115" xr3:uid="{F9E671F2-86C9-4795-BC2D-C9537343C4C1}" uniqueName="7115" name="Column7115" queryTableFieldId="7115"/>
    <tableColumn id="7116" xr3:uid="{FF1281DD-FC04-4B81-9413-7F91DBB4A0E3}" uniqueName="7116" name="Column7116" queryTableFieldId="7116"/>
    <tableColumn id="7117" xr3:uid="{979FA2F9-656B-4546-9685-F428C049D3F2}" uniqueName="7117" name="Column7117" queryTableFieldId="7117"/>
    <tableColumn id="7118" xr3:uid="{045C0F8A-10D2-4F68-92B4-CCB0A6E846C5}" uniqueName="7118" name="Column7118" queryTableFieldId="7118"/>
    <tableColumn id="7119" xr3:uid="{CFD94FE1-5E43-40ED-9186-2D136DEFE3D2}" uniqueName="7119" name="Column7119" queryTableFieldId="7119"/>
    <tableColumn id="7120" xr3:uid="{58F0C583-DDAE-4C35-8CF1-A343F93413AC}" uniqueName="7120" name="Column7120" queryTableFieldId="7120"/>
    <tableColumn id="7121" xr3:uid="{A49FBE15-99EF-4CDA-98A4-CDBA1227671F}" uniqueName="7121" name="Column7121" queryTableFieldId="7121"/>
    <tableColumn id="7122" xr3:uid="{421EF7CF-20A2-4202-8FFF-E699217BDDED}" uniqueName="7122" name="Column7122" queryTableFieldId="7122"/>
    <tableColumn id="7123" xr3:uid="{1AA3575C-9D2E-406D-8183-57E690D8DBF3}" uniqueName="7123" name="Column7123" queryTableFieldId="7123"/>
    <tableColumn id="7124" xr3:uid="{7D8295F4-025B-4B03-829A-B8EE8E466E50}" uniqueName="7124" name="Column7124" queryTableFieldId="7124"/>
    <tableColumn id="7125" xr3:uid="{03202EA8-7838-49F5-8E13-B70B4636C204}" uniqueName="7125" name="Column7125" queryTableFieldId="7125"/>
    <tableColumn id="7126" xr3:uid="{6796A0B5-DC35-435C-86B2-C5164C13482D}" uniqueName="7126" name="Column7126" queryTableFieldId="7126"/>
    <tableColumn id="7127" xr3:uid="{AAAC7D89-BA18-40AC-9B71-1148DEF43852}" uniqueName="7127" name="Column7127" queryTableFieldId="7127"/>
    <tableColumn id="7128" xr3:uid="{414A66D9-5E3C-4927-98E2-190A5D17AF30}" uniqueName="7128" name="Column7128" queryTableFieldId="7128"/>
    <tableColumn id="7129" xr3:uid="{363AD052-C917-478B-839A-D50E48F4BB56}" uniqueName="7129" name="Column7129" queryTableFieldId="7129"/>
    <tableColumn id="7130" xr3:uid="{3D7C30A8-EDE6-4C9E-AF69-D61BD0114443}" uniqueName="7130" name="Column7130" queryTableFieldId="7130"/>
    <tableColumn id="7131" xr3:uid="{5837FFE7-7F84-4CAA-B73D-44ACFD7281E1}" uniqueName="7131" name="Column7131" queryTableFieldId="7131"/>
    <tableColumn id="7132" xr3:uid="{6FBA33E6-62D2-4197-A83D-B7BBAD592041}" uniqueName="7132" name="Column7132" queryTableFieldId="7132"/>
    <tableColumn id="7133" xr3:uid="{854240BC-BA2F-4447-8B17-76346DCE9420}" uniqueName="7133" name="Column7133" queryTableFieldId="7133"/>
    <tableColumn id="7134" xr3:uid="{9177AB08-669E-4415-80B2-F7D18CEE1BF9}" uniqueName="7134" name="Column7134" queryTableFieldId="7134"/>
    <tableColumn id="7135" xr3:uid="{8E82859B-B944-46A4-86A8-BBF5575C2D10}" uniqueName="7135" name="Column7135" queryTableFieldId="7135"/>
    <tableColumn id="7136" xr3:uid="{09E14F44-3015-47EA-8EE6-04260A14EE16}" uniqueName="7136" name="Column7136" queryTableFieldId="7136"/>
    <tableColumn id="7137" xr3:uid="{CDA9A695-B379-4561-B567-83DCB4ACD480}" uniqueName="7137" name="Column7137" queryTableFieldId="7137"/>
    <tableColumn id="7138" xr3:uid="{25096DF1-8C6B-49C2-BA1B-2282F4EFDA23}" uniqueName="7138" name="Column7138" queryTableFieldId="7138"/>
    <tableColumn id="7139" xr3:uid="{F5B74A8F-F907-4BEF-9822-4BFDFA0EF41A}" uniqueName="7139" name="Column7139" queryTableFieldId="7139"/>
    <tableColumn id="7140" xr3:uid="{C6A28BF6-BCE2-4C83-80A1-CDB769DF6B6C}" uniqueName="7140" name="Column7140" queryTableFieldId="7140"/>
    <tableColumn id="7141" xr3:uid="{A3128BFA-7325-4E7D-83B2-9C8FB1939755}" uniqueName="7141" name="Column7141" queryTableFieldId="7141"/>
    <tableColumn id="7142" xr3:uid="{360663C7-0EDA-4D50-B5FB-16665B501F86}" uniqueName="7142" name="Column7142" queryTableFieldId="7142"/>
    <tableColumn id="7143" xr3:uid="{BFDDC0FF-FB24-4154-B0A5-74BC73185063}" uniqueName="7143" name="Column7143" queryTableFieldId="7143"/>
    <tableColumn id="7144" xr3:uid="{EA6A6261-2F66-4C5F-A664-C83EFC7CC106}" uniqueName="7144" name="Column7144" queryTableFieldId="7144"/>
    <tableColumn id="7145" xr3:uid="{3BD2764B-6693-46F1-A970-ED524CAF5E4D}" uniqueName="7145" name="Column7145" queryTableFieldId="7145"/>
    <tableColumn id="7146" xr3:uid="{D5BA178C-682B-4134-9FFA-1FDED2B00F1B}" uniqueName="7146" name="Column7146" queryTableFieldId="7146"/>
    <tableColumn id="7147" xr3:uid="{0C5CB58F-4BD2-4B54-BC96-0581789CA0CD}" uniqueName="7147" name="Column7147" queryTableFieldId="7147"/>
    <tableColumn id="7148" xr3:uid="{9BAC6122-4891-45F0-8E68-B54B76EC6315}" uniqueName="7148" name="Column7148" queryTableFieldId="7148"/>
    <tableColumn id="7149" xr3:uid="{5EF20136-A15E-4AB5-A707-87C3CDF46DE8}" uniqueName="7149" name="Column7149" queryTableFieldId="7149"/>
    <tableColumn id="7150" xr3:uid="{716D4CBF-D121-4D80-91E7-73B95F84C5DD}" uniqueName="7150" name="Column7150" queryTableFieldId="7150"/>
    <tableColumn id="7151" xr3:uid="{3157D73B-3D11-42A7-AC5F-FE411239B8D2}" uniqueName="7151" name="Column7151" queryTableFieldId="7151"/>
    <tableColumn id="7152" xr3:uid="{38C56798-569A-4CBC-BC0F-F640446C9001}" uniqueName="7152" name="Column7152" queryTableFieldId="7152"/>
    <tableColumn id="7153" xr3:uid="{323C8F3B-865D-4E69-89C6-6F0B1762757D}" uniqueName="7153" name="Column7153" queryTableFieldId="7153"/>
    <tableColumn id="7154" xr3:uid="{15ED4193-1584-4527-8B08-C9D13871FB68}" uniqueName="7154" name="Column7154" queryTableFieldId="7154"/>
    <tableColumn id="7155" xr3:uid="{6032CF10-B375-4D32-9568-C17E41728B94}" uniqueName="7155" name="Column7155" queryTableFieldId="7155"/>
    <tableColumn id="7156" xr3:uid="{2BDC4F6D-790F-411B-9851-02FF34F7DB8E}" uniqueName="7156" name="Column7156" queryTableFieldId="7156"/>
    <tableColumn id="7157" xr3:uid="{388CB6FF-74D9-49B8-8B40-D9B16BC84D14}" uniqueName="7157" name="Column7157" queryTableFieldId="7157"/>
    <tableColumn id="7158" xr3:uid="{10CA151C-4C63-491D-8859-8F84E76B93E5}" uniqueName="7158" name="Column7158" queryTableFieldId="7158"/>
    <tableColumn id="7159" xr3:uid="{05710DFF-6A29-40FD-8DF8-7F569905EBF9}" uniqueName="7159" name="Column7159" queryTableFieldId="7159"/>
    <tableColumn id="7160" xr3:uid="{AF67D809-6B20-439E-91C1-E7146C2A1948}" uniqueName="7160" name="Column7160" queryTableFieldId="7160"/>
    <tableColumn id="7161" xr3:uid="{FAC70D3B-CCEA-4E03-AC0B-D0C121CEBB59}" uniqueName="7161" name="Column7161" queryTableFieldId="7161"/>
    <tableColumn id="7162" xr3:uid="{E2E3E35A-7944-4E9B-899A-1EB85F271531}" uniqueName="7162" name="Column7162" queryTableFieldId="7162"/>
    <tableColumn id="7163" xr3:uid="{CADE8C09-49E8-445E-8F38-C0CEE99D71B5}" uniqueName="7163" name="Column7163" queryTableFieldId="7163"/>
    <tableColumn id="7164" xr3:uid="{2B1D3E95-3777-4976-83FC-0D8F56E6C1AC}" uniqueName="7164" name="Column7164" queryTableFieldId="7164"/>
    <tableColumn id="7165" xr3:uid="{07F0E46B-A295-4E0A-BA19-FF48F70BBDCD}" uniqueName="7165" name="Column7165" queryTableFieldId="7165"/>
    <tableColumn id="7166" xr3:uid="{3A433DA7-3EB6-485A-8725-1945674F7E86}" uniqueName="7166" name="Column7166" queryTableFieldId="7166"/>
    <tableColumn id="7167" xr3:uid="{D1A40A2B-0154-4001-B95D-05349E6801DE}" uniqueName="7167" name="Column7167" queryTableFieldId="7167"/>
    <tableColumn id="7168" xr3:uid="{EEE85E9D-3D06-486B-A083-CE08E0655706}" uniqueName="7168" name="Column7168" queryTableFieldId="7168"/>
    <tableColumn id="7169" xr3:uid="{AFD7C6CD-9C8B-401A-9B36-FD1A832C4325}" uniqueName="7169" name="Column7169" queryTableFieldId="7169"/>
    <tableColumn id="7170" xr3:uid="{A4D31FA2-9A9E-4E84-AAD8-A567CCC8E4A5}" uniqueName="7170" name="Column7170" queryTableFieldId="7170"/>
    <tableColumn id="7171" xr3:uid="{9F6292AF-7A28-4BD9-9640-625F308CF1BB}" uniqueName="7171" name="Column7171" queryTableFieldId="7171"/>
    <tableColumn id="7172" xr3:uid="{53BB1569-F18F-4723-9F03-EBF9407AC4CE}" uniqueName="7172" name="Column7172" queryTableFieldId="7172"/>
    <tableColumn id="7173" xr3:uid="{F599CF40-3CDB-4794-96F4-641FE3DAC610}" uniqueName="7173" name="Column7173" queryTableFieldId="7173"/>
    <tableColumn id="7174" xr3:uid="{503D9225-7685-4802-8A61-D311538267DE}" uniqueName="7174" name="Column7174" queryTableFieldId="7174"/>
    <tableColumn id="7175" xr3:uid="{A0B470CA-8791-489D-876A-F3FB8EAA0784}" uniqueName="7175" name="Column7175" queryTableFieldId="7175"/>
    <tableColumn id="7176" xr3:uid="{4F02D8A5-E6F2-4371-87E5-1F4C2B029F50}" uniqueName="7176" name="Column7176" queryTableFieldId="7176"/>
    <tableColumn id="7177" xr3:uid="{A5ECFDDC-070B-4111-8C3F-9F801B506890}" uniqueName="7177" name="Column7177" queryTableFieldId="7177"/>
    <tableColumn id="7178" xr3:uid="{D5751C41-CEC2-4512-985F-A0DA3CFF6A95}" uniqueName="7178" name="Column7178" queryTableFieldId="7178"/>
    <tableColumn id="7179" xr3:uid="{0CFA3A98-8181-4D6A-BEEE-A1E1615E8650}" uniqueName="7179" name="Column7179" queryTableFieldId="7179"/>
    <tableColumn id="7180" xr3:uid="{0C804863-2693-4542-80A2-259000018F3B}" uniqueName="7180" name="Column7180" queryTableFieldId="7180"/>
    <tableColumn id="7181" xr3:uid="{FC33C74B-FB2A-47A4-8F1F-0B2809445D24}" uniqueName="7181" name="Column7181" queryTableFieldId="7181"/>
    <tableColumn id="7182" xr3:uid="{1AE37368-5105-4448-A6B2-0208BA111245}" uniqueName="7182" name="Column7182" queryTableFieldId="7182"/>
    <tableColumn id="7183" xr3:uid="{AAFD8954-4D44-4B89-98A4-F4F8A91C63B0}" uniqueName="7183" name="Column7183" queryTableFieldId="7183"/>
    <tableColumn id="7184" xr3:uid="{3F25E092-F42D-4647-B8CA-09F13DD9D61C}" uniqueName="7184" name="Column7184" queryTableFieldId="7184"/>
    <tableColumn id="7185" xr3:uid="{D1B1B1EE-BB1A-4F3D-B788-0894ACFA4D72}" uniqueName="7185" name="Column7185" queryTableFieldId="7185"/>
    <tableColumn id="7186" xr3:uid="{BD9D77FB-E817-4837-9E17-312F74CCA250}" uniqueName="7186" name="Column7186" queryTableFieldId="7186"/>
    <tableColumn id="7187" xr3:uid="{9A94B57E-E577-468D-82DE-F47D0CD8B9CF}" uniqueName="7187" name="Column7187" queryTableFieldId="7187"/>
    <tableColumn id="7188" xr3:uid="{0C5F7C33-7A49-4E28-AA5B-B9822D58A954}" uniqueName="7188" name="Column7188" queryTableFieldId="7188"/>
    <tableColumn id="7189" xr3:uid="{7AE32424-F7CA-4E49-99E8-C4BD1206EC87}" uniqueName="7189" name="Column7189" queryTableFieldId="7189"/>
    <tableColumn id="7190" xr3:uid="{FFF46482-1B66-4E4D-A96D-40FAD6133B62}" uniqueName="7190" name="Column7190" queryTableFieldId="7190"/>
    <tableColumn id="7191" xr3:uid="{189CE7B4-1683-4C4F-9099-D415B338B6BA}" uniqueName="7191" name="Column7191" queryTableFieldId="7191"/>
    <tableColumn id="7192" xr3:uid="{813A8C67-6C82-433E-B679-56D2A7E338F9}" uniqueName="7192" name="Column7192" queryTableFieldId="7192"/>
    <tableColumn id="7193" xr3:uid="{FEF49C50-BD7F-4DFC-9604-443F495871B1}" uniqueName="7193" name="Column7193" queryTableFieldId="7193"/>
    <tableColumn id="7194" xr3:uid="{17350555-63E0-46AB-9823-F5366F49A74F}" uniqueName="7194" name="Column7194" queryTableFieldId="7194"/>
    <tableColumn id="7195" xr3:uid="{D0119941-C57D-4348-A42A-C3BB13C7BE52}" uniqueName="7195" name="Column7195" queryTableFieldId="7195"/>
    <tableColumn id="7196" xr3:uid="{F48DD077-9500-4156-9289-77C687BCF917}" uniqueName="7196" name="Column7196" queryTableFieldId="7196"/>
    <tableColumn id="7197" xr3:uid="{6D954A5A-6561-48BE-9383-66C6CB8E9115}" uniqueName="7197" name="Column7197" queryTableFieldId="7197"/>
    <tableColumn id="7198" xr3:uid="{BB368B5A-7EFA-4760-BBC5-AB2DF44D43A9}" uniqueName="7198" name="Column7198" queryTableFieldId="7198"/>
    <tableColumn id="7199" xr3:uid="{30CA8EDE-DC0C-448B-8DE6-1E401C466EC7}" uniqueName="7199" name="Column7199" queryTableFieldId="7199"/>
    <tableColumn id="7200" xr3:uid="{4A098C4B-632F-4840-B1C4-F74592896DE9}" uniqueName="7200" name="Column7200" queryTableFieldId="7200"/>
    <tableColumn id="7201" xr3:uid="{79A421FC-FDBD-4163-B719-8F80A0AB1B59}" uniqueName="7201" name="Column7201" queryTableFieldId="7201"/>
    <tableColumn id="7202" xr3:uid="{C4F3937F-5F7E-41C6-9B2D-38BE278549C7}" uniqueName="7202" name="Column7202" queryTableFieldId="7202"/>
    <tableColumn id="7203" xr3:uid="{59FF026C-ABD0-477A-B3B6-A53535F7A14E}" uniqueName="7203" name="Column7203" queryTableFieldId="7203"/>
    <tableColumn id="7204" xr3:uid="{AFE982C2-1A3D-485A-AD65-05C35E6FF704}" uniqueName="7204" name="Column7204" queryTableFieldId="7204"/>
    <tableColumn id="7205" xr3:uid="{69E1A34C-F2C4-49CA-8F43-CF09C5F29B37}" uniqueName="7205" name="Column7205" queryTableFieldId="7205"/>
    <tableColumn id="7206" xr3:uid="{B8C1843F-A44D-475E-8977-7B7625689848}" uniqueName="7206" name="Column7206" queryTableFieldId="7206"/>
    <tableColumn id="7207" xr3:uid="{AD5CD212-5A19-494B-B662-2D47E9CF6BDE}" uniqueName="7207" name="Column7207" queryTableFieldId="7207"/>
    <tableColumn id="7208" xr3:uid="{7880F2DB-02FF-41A8-B19C-3DAD8755462E}" uniqueName="7208" name="Column7208" queryTableFieldId="7208"/>
    <tableColumn id="7209" xr3:uid="{1D94C154-B0C1-4505-B06F-B3049EB2EE64}" uniqueName="7209" name="Column7209" queryTableFieldId="7209"/>
    <tableColumn id="7210" xr3:uid="{78DF68E6-C8EE-460D-9557-49C223BE73A3}" uniqueName="7210" name="Column7210" queryTableFieldId="7210"/>
    <tableColumn id="7211" xr3:uid="{3CE2FBB3-0FE2-4ED2-8B00-1FB78A46605E}" uniqueName="7211" name="Column7211" queryTableFieldId="7211"/>
    <tableColumn id="7212" xr3:uid="{B5C1A88B-87A8-4CC1-B92D-94BFF77688FE}" uniqueName="7212" name="Column7212" queryTableFieldId="7212"/>
    <tableColumn id="7213" xr3:uid="{D9BEC8FF-78C1-42DC-945D-BB060760523E}" uniqueName="7213" name="Column7213" queryTableFieldId="7213"/>
    <tableColumn id="7214" xr3:uid="{A9DD5DE9-20FF-4863-A1C9-C0B083602973}" uniqueName="7214" name="Column7214" queryTableFieldId="7214"/>
    <tableColumn id="7215" xr3:uid="{2D8C015D-4488-4A66-AC30-79920BF3E5F8}" uniqueName="7215" name="Column7215" queryTableFieldId="7215"/>
    <tableColumn id="7216" xr3:uid="{C6B76F79-4530-4481-A26B-31AAED3A8AA1}" uniqueName="7216" name="Column7216" queryTableFieldId="7216"/>
    <tableColumn id="7217" xr3:uid="{EF738281-C37A-4753-AE43-48C3CC9561DD}" uniqueName="7217" name="Column7217" queryTableFieldId="7217"/>
    <tableColumn id="7218" xr3:uid="{5B2EF8D9-D8B5-4FE9-A08A-E111693D40E4}" uniqueName="7218" name="Column7218" queryTableFieldId="7218"/>
    <tableColumn id="7219" xr3:uid="{942449C5-39AC-40A5-8D5B-4656F5FA7126}" uniqueName="7219" name="Column7219" queryTableFieldId="7219"/>
    <tableColumn id="7220" xr3:uid="{D5726F52-2412-48B8-A0CE-43590EAE11AF}" uniqueName="7220" name="Column7220" queryTableFieldId="7220"/>
    <tableColumn id="7221" xr3:uid="{CE22E902-CDE8-4EC2-A4A8-06F8D75FD2B2}" uniqueName="7221" name="Column7221" queryTableFieldId="7221"/>
    <tableColumn id="7222" xr3:uid="{E21A5749-69DE-4878-861F-C19325A210E5}" uniqueName="7222" name="Column7222" queryTableFieldId="7222"/>
    <tableColumn id="7223" xr3:uid="{C3A86DB8-9DCE-47E8-AA63-9DA393EBCEF4}" uniqueName="7223" name="Column7223" queryTableFieldId="7223"/>
    <tableColumn id="7224" xr3:uid="{EF927013-6C02-450A-986A-5E13F67A774F}" uniqueName="7224" name="Column7224" queryTableFieldId="7224"/>
    <tableColumn id="7225" xr3:uid="{753C730D-D5D2-4C7F-9F45-CB0D77A34633}" uniqueName="7225" name="Column7225" queryTableFieldId="7225"/>
    <tableColumn id="7226" xr3:uid="{71C66042-987C-4EF6-BE9E-652A2D1DDE96}" uniqueName="7226" name="Column7226" queryTableFieldId="7226"/>
    <tableColumn id="7227" xr3:uid="{FDC903AD-9B24-4B4E-B379-1897586F2EDD}" uniqueName="7227" name="Column7227" queryTableFieldId="7227"/>
    <tableColumn id="7228" xr3:uid="{C17AEC96-A31D-4AB1-94FD-BBBBF6B69E5D}" uniqueName="7228" name="Column7228" queryTableFieldId="7228"/>
    <tableColumn id="7229" xr3:uid="{009E0FA0-9313-4100-9A80-E93502172FB2}" uniqueName="7229" name="Column7229" queryTableFieldId="7229"/>
    <tableColumn id="7230" xr3:uid="{3711DE92-7423-4213-BD2E-976F130E4237}" uniqueName="7230" name="Column7230" queryTableFieldId="7230"/>
    <tableColumn id="7231" xr3:uid="{0BE879C0-C394-4384-ACE8-1573D4AED4D5}" uniqueName="7231" name="Column7231" queryTableFieldId="7231"/>
    <tableColumn id="7232" xr3:uid="{7DF92C97-62CA-48FA-9DD2-18C4FDE16472}" uniqueName="7232" name="Column7232" queryTableFieldId="7232"/>
    <tableColumn id="7233" xr3:uid="{0269DF62-B0BD-4C2B-B029-19AC872AE850}" uniqueName="7233" name="Column7233" queryTableFieldId="7233"/>
    <tableColumn id="7234" xr3:uid="{41664E83-CA0D-4C99-AFD6-048A477B0FDC}" uniqueName="7234" name="Column7234" queryTableFieldId="7234"/>
    <tableColumn id="7235" xr3:uid="{95C74485-14F3-4D58-8E52-837D082DB5D9}" uniqueName="7235" name="Column7235" queryTableFieldId="7235"/>
    <tableColumn id="7236" xr3:uid="{5277A4F6-6167-4246-9225-546F4ECED214}" uniqueName="7236" name="Column7236" queryTableFieldId="7236"/>
    <tableColumn id="7237" xr3:uid="{FA7F91EC-441A-430A-A4BA-FB9991A76F7C}" uniqueName="7237" name="Column7237" queryTableFieldId="7237"/>
    <tableColumn id="7238" xr3:uid="{1B537352-9248-4671-BF34-C29EC7E68726}" uniqueName="7238" name="Column7238" queryTableFieldId="7238"/>
    <tableColumn id="7239" xr3:uid="{282B1E83-D775-4F33-BFEF-39F6860648DC}" uniqueName="7239" name="Column7239" queryTableFieldId="7239"/>
    <tableColumn id="7240" xr3:uid="{ACA6EF7E-FA6E-4AE5-9D33-2CF2C36ABD7A}" uniqueName="7240" name="Column7240" queryTableFieldId="7240"/>
    <tableColumn id="7241" xr3:uid="{D7183CDA-AD26-4C2B-BA66-EB1EE6C9EF02}" uniqueName="7241" name="Column7241" queryTableFieldId="7241"/>
    <tableColumn id="7242" xr3:uid="{2C7BAF3F-F07A-41D6-B424-CCE4CBDBBA90}" uniqueName="7242" name="Column7242" queryTableFieldId="7242"/>
    <tableColumn id="7243" xr3:uid="{BFB270D5-5BBB-498D-9EDA-2FDE5C9DA4F3}" uniqueName="7243" name="Column7243" queryTableFieldId="7243"/>
    <tableColumn id="7244" xr3:uid="{4B074CB0-C279-403F-8433-C7DE6575320A}" uniqueName="7244" name="Column7244" queryTableFieldId="7244"/>
    <tableColumn id="7245" xr3:uid="{E41E5D40-C6D8-49A6-9BED-34ED9E41684A}" uniqueName="7245" name="Column7245" queryTableFieldId="7245"/>
    <tableColumn id="7246" xr3:uid="{E7C2BEA5-D26A-42F9-8058-DC520A4CD7BC}" uniqueName="7246" name="Column7246" queryTableFieldId="7246"/>
    <tableColumn id="7247" xr3:uid="{87DD56FD-0C5E-4246-B811-D5B52A6EBB70}" uniqueName="7247" name="Column7247" queryTableFieldId="7247"/>
    <tableColumn id="7248" xr3:uid="{95AC6102-F0A0-4930-AB37-7BE7CF7079D4}" uniqueName="7248" name="Column7248" queryTableFieldId="7248"/>
    <tableColumn id="7249" xr3:uid="{0FB3372C-D272-4D28-8170-1FC2714B24A6}" uniqueName="7249" name="Column7249" queryTableFieldId="7249"/>
    <tableColumn id="7250" xr3:uid="{4C228634-AA69-4026-9BA3-BE25998548F7}" uniqueName="7250" name="Column7250" queryTableFieldId="7250"/>
    <tableColumn id="7251" xr3:uid="{42426577-D1E0-4724-98E8-3D36583C965C}" uniqueName="7251" name="Column7251" queryTableFieldId="7251"/>
    <tableColumn id="7252" xr3:uid="{E214975A-CC51-41AD-BAAF-CFEB87DF9119}" uniqueName="7252" name="Column7252" queryTableFieldId="7252"/>
    <tableColumn id="7253" xr3:uid="{DD471B40-2860-446B-8F6A-B31D25167CB2}" uniqueName="7253" name="Column7253" queryTableFieldId="7253"/>
    <tableColumn id="7254" xr3:uid="{C7BE3BAE-D065-4E6D-B4C7-375A7EE8A39C}" uniqueName="7254" name="Column7254" queryTableFieldId="7254"/>
    <tableColumn id="7255" xr3:uid="{946D7C17-4603-48D2-9700-480A466E7B7C}" uniqueName="7255" name="Column7255" queryTableFieldId="7255"/>
    <tableColumn id="7256" xr3:uid="{D6981046-0A34-43A0-B868-1FB5E4A1FA0A}" uniqueName="7256" name="Column7256" queryTableFieldId="7256"/>
    <tableColumn id="7257" xr3:uid="{632F2056-DB11-405D-B299-ADDFEA464FE4}" uniqueName="7257" name="Column7257" queryTableFieldId="7257"/>
    <tableColumn id="7258" xr3:uid="{7FB76A63-9490-43C2-9D3C-5159EC376EBE}" uniqueName="7258" name="Column7258" queryTableFieldId="7258"/>
    <tableColumn id="7259" xr3:uid="{8ED95E02-7634-4D67-BA4D-74E3BFAB42EC}" uniqueName="7259" name="Column7259" queryTableFieldId="7259"/>
    <tableColumn id="7260" xr3:uid="{C3584A2B-EBCE-4990-B909-9E1AF39051A3}" uniqueName="7260" name="Column7260" queryTableFieldId="7260"/>
    <tableColumn id="7261" xr3:uid="{16EA857A-E78A-45A8-A862-F418EAE95139}" uniqueName="7261" name="Column7261" queryTableFieldId="7261"/>
    <tableColumn id="7262" xr3:uid="{4D7A5597-7E43-4E94-B8ED-CF3EFBA81D0B}" uniqueName="7262" name="Column7262" queryTableFieldId="7262"/>
    <tableColumn id="7263" xr3:uid="{0B917098-8576-4573-B363-AE185BB8C6D5}" uniqueName="7263" name="Column7263" queryTableFieldId="7263"/>
    <tableColumn id="7264" xr3:uid="{7DBB3544-84F8-40C9-849C-A0835B46BEAE}" uniqueName="7264" name="Column7264" queryTableFieldId="7264"/>
    <tableColumn id="7265" xr3:uid="{88BC3499-F1FE-4ACC-A4DE-66D69357EBBD}" uniqueName="7265" name="Column7265" queryTableFieldId="7265"/>
    <tableColumn id="7266" xr3:uid="{94744CC1-5290-4B2A-B1E6-8D74ADBCB84B}" uniqueName="7266" name="Column7266" queryTableFieldId="7266"/>
    <tableColumn id="7267" xr3:uid="{3F9D4488-684A-4A22-BF9B-0F9ABAFEB86B}" uniqueName="7267" name="Column7267" queryTableFieldId="7267"/>
    <tableColumn id="7268" xr3:uid="{0D1C1291-33BF-4CC3-B393-8374B22C1927}" uniqueName="7268" name="Column7268" queryTableFieldId="7268"/>
    <tableColumn id="7269" xr3:uid="{949BA153-8A02-4B49-A5BA-24F71F30284A}" uniqueName="7269" name="Column7269" queryTableFieldId="7269"/>
    <tableColumn id="7270" xr3:uid="{8A03582E-9716-46F5-B145-817C9C56D34D}" uniqueName="7270" name="Column7270" queryTableFieldId="7270"/>
    <tableColumn id="7271" xr3:uid="{5D55A423-BCA2-42E4-85A1-247546337FC9}" uniqueName="7271" name="Column7271" queryTableFieldId="7271"/>
    <tableColumn id="7272" xr3:uid="{3B42872A-5713-4ADA-BFE4-07051FBD8F8A}" uniqueName="7272" name="Column7272" queryTableFieldId="7272"/>
    <tableColumn id="7273" xr3:uid="{F8514350-D56F-4929-B706-E51D80AC0717}" uniqueName="7273" name="Column7273" queryTableFieldId="7273"/>
    <tableColumn id="7274" xr3:uid="{5CA3F30E-B9E7-4324-99ED-815A31B9ACD6}" uniqueName="7274" name="Column7274" queryTableFieldId="7274"/>
    <tableColumn id="7275" xr3:uid="{915241A4-FBB1-43B6-9756-C5279C31D38E}" uniqueName="7275" name="Column7275" queryTableFieldId="7275"/>
    <tableColumn id="7276" xr3:uid="{C978D7D2-F926-40A0-A10F-0BD18DE64AF0}" uniqueName="7276" name="Column7276" queryTableFieldId="7276"/>
    <tableColumn id="7277" xr3:uid="{8A69D09D-F97D-4B02-9715-E36A25C98BB4}" uniqueName="7277" name="Column7277" queryTableFieldId="7277"/>
    <tableColumn id="7278" xr3:uid="{3E260B54-780F-4572-89D4-39BD55174E86}" uniqueName="7278" name="Column7278" queryTableFieldId="7278"/>
    <tableColumn id="7279" xr3:uid="{608E7F1E-1E76-48E3-919E-3357268D1AC8}" uniqueName="7279" name="Column7279" queryTableFieldId="7279"/>
    <tableColumn id="7280" xr3:uid="{AC3DFDFB-B287-4D42-8BF5-59BA572AEDD0}" uniqueName="7280" name="Column7280" queryTableFieldId="7280"/>
    <tableColumn id="7281" xr3:uid="{ABB7F463-7A16-48F6-B6AA-EBF763E1A7C3}" uniqueName="7281" name="Column7281" queryTableFieldId="7281"/>
    <tableColumn id="7282" xr3:uid="{5AE734A1-ED35-46C7-9F75-5BC47319FA8E}" uniqueName="7282" name="Column7282" queryTableFieldId="7282"/>
    <tableColumn id="7283" xr3:uid="{3CD5E2ED-42CC-443E-A603-06CF492EBFD2}" uniqueName="7283" name="Column7283" queryTableFieldId="7283"/>
    <tableColumn id="7284" xr3:uid="{3B784D83-107D-4FB1-A939-87CCC827DDEF}" uniqueName="7284" name="Column7284" queryTableFieldId="7284"/>
    <tableColumn id="7285" xr3:uid="{55E7C6E9-22F3-40EE-97C2-0DE4AEF94ABC}" uniqueName="7285" name="Column7285" queryTableFieldId="7285"/>
    <tableColumn id="7286" xr3:uid="{67F21339-9702-41B3-ABD7-547AF45F8B24}" uniqueName="7286" name="Column7286" queryTableFieldId="7286"/>
    <tableColumn id="7287" xr3:uid="{26A3E614-C388-4A77-9619-627D1F4971A2}" uniqueName="7287" name="Column7287" queryTableFieldId="7287"/>
    <tableColumn id="7288" xr3:uid="{D59E8E62-DE59-48DF-913A-95D15E23A28D}" uniqueName="7288" name="Column7288" queryTableFieldId="7288"/>
    <tableColumn id="7289" xr3:uid="{406E332A-AF1E-47F1-9A3F-16E16B422BB8}" uniqueName="7289" name="Column7289" queryTableFieldId="7289"/>
    <tableColumn id="7290" xr3:uid="{E7DA465C-2272-4D27-9F7A-05AF5128B383}" uniqueName="7290" name="Column7290" queryTableFieldId="7290"/>
    <tableColumn id="7291" xr3:uid="{8175671F-74C1-4EF7-B3D0-D6756CB669AD}" uniqueName="7291" name="Column7291" queryTableFieldId="7291"/>
    <tableColumn id="7292" xr3:uid="{069266E3-4AC5-47BB-BADD-28068209B4EE}" uniqueName="7292" name="Column7292" queryTableFieldId="7292"/>
    <tableColumn id="7293" xr3:uid="{BDE7C005-04C3-4941-8EF6-71AF9B4F8E23}" uniqueName="7293" name="Column7293" queryTableFieldId="7293"/>
    <tableColumn id="7294" xr3:uid="{8CEE1A92-370C-4A17-B5AD-64C449211DD1}" uniqueName="7294" name="Column7294" queryTableFieldId="7294"/>
    <tableColumn id="7295" xr3:uid="{3FD6EA96-4B6E-42F5-B010-3DBB3CE5B5BB}" uniqueName="7295" name="Column7295" queryTableFieldId="7295"/>
    <tableColumn id="7296" xr3:uid="{52056837-67FC-420F-BB7D-AE2FDA6D8D1F}" uniqueName="7296" name="Column7296" queryTableFieldId="7296"/>
    <tableColumn id="7297" xr3:uid="{626531D1-5BA4-4E89-9D14-6AB3CAE94E13}" uniqueName="7297" name="Column7297" queryTableFieldId="7297"/>
    <tableColumn id="7298" xr3:uid="{078C2A0E-B645-4BA9-AFBE-A1F925E33ED0}" uniqueName="7298" name="Column7298" queryTableFieldId="7298"/>
    <tableColumn id="7299" xr3:uid="{21E8DF81-C4CF-4229-9DBD-58B016A330AB}" uniqueName="7299" name="Column7299" queryTableFieldId="7299"/>
    <tableColumn id="7300" xr3:uid="{FB081BDC-DCCD-4127-8929-80ED7529C2FB}" uniqueName="7300" name="Column7300" queryTableFieldId="7300"/>
    <tableColumn id="7301" xr3:uid="{D68991B9-7E61-441C-AC03-6346941B6B66}" uniqueName="7301" name="Column7301" queryTableFieldId="7301"/>
    <tableColumn id="7302" xr3:uid="{C3672DAB-38A2-4CAF-8CCE-B212F7542143}" uniqueName="7302" name="Column7302" queryTableFieldId="7302"/>
    <tableColumn id="7303" xr3:uid="{076839CB-A257-47BD-8148-D920918B820E}" uniqueName="7303" name="Column7303" queryTableFieldId="730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8D05F2-B275-4CD3-895D-C14B6760FF29}" name="CORRA" displayName="CORRA" ref="A1:CX16" tableType="queryTable" totalsRowShown="0">
  <autoFilter ref="A1:CX16" xr:uid="{CB8D05F2-B275-4CD3-895D-C14B6760FF29}"/>
  <tableColumns count="102">
    <tableColumn id="1" xr3:uid="{9F11CBA9-3B63-4F47-B96C-5FEBB37DDCCD}" uniqueName="1" name="Column1" queryTableFieldId="1" dataDxfId="3"/>
    <tableColumn id="2" xr3:uid="{895EEB06-7537-4211-833F-9CC700A20B76}" uniqueName="2" name="Column2" queryTableFieldId="2"/>
    <tableColumn id="3" xr3:uid="{B26694AC-6142-4230-A9FD-D237E8A5D7EC}" uniqueName="3" name="Column3" queryTableFieldId="3"/>
    <tableColumn id="4" xr3:uid="{77CDC848-E1B8-42F2-80B2-46AAD3EA75FD}" uniqueName="4" name="Column4" queryTableFieldId="4"/>
    <tableColumn id="5" xr3:uid="{236C37CB-7C4E-44BF-86AE-0D40EFA57234}" uniqueName="5" name="Column5" queryTableFieldId="5"/>
    <tableColumn id="6" xr3:uid="{BD993709-81C9-45F2-965B-4077463249C0}" uniqueName="6" name="Column6" queryTableFieldId="6"/>
    <tableColumn id="7" xr3:uid="{2E7F6833-96BC-4B38-9325-72644D8E51E1}" uniqueName="7" name="Column7" queryTableFieldId="7"/>
    <tableColumn id="8" xr3:uid="{180EEC7A-1420-44B9-8A8A-5214F19A2284}" uniqueName="8" name="Column8" queryTableFieldId="8"/>
    <tableColumn id="9" xr3:uid="{CAEBE6A2-D6A9-4760-B10D-0E68C082B41A}" uniqueName="9" name="Column9" queryTableFieldId="9"/>
    <tableColumn id="10" xr3:uid="{E20B58B2-109D-4EAC-8589-D53499C4DE33}" uniqueName="10" name="Column10" queryTableFieldId="10"/>
    <tableColumn id="11" xr3:uid="{C9FDCCAD-191A-4CCF-81CC-E769D6CE514C}" uniqueName="11" name="Column11" queryTableFieldId="11"/>
    <tableColumn id="12" xr3:uid="{D857BD0F-E5D8-43D4-8538-BB83D10B9ECB}" uniqueName="12" name="Column12" queryTableFieldId="12"/>
    <tableColumn id="13" xr3:uid="{E739D56E-D82C-42A7-AE05-FD2A5952363D}" uniqueName="13" name="Column13" queryTableFieldId="13"/>
    <tableColumn id="14" xr3:uid="{CBAE467A-B960-499A-AA7B-CAFEFF1C1741}" uniqueName="14" name="Column14" queryTableFieldId="14"/>
    <tableColumn id="15" xr3:uid="{9D85E27A-B9BA-47BC-9DBC-DFE592F116C9}" uniqueName="15" name="Column15" queryTableFieldId="15"/>
    <tableColumn id="16" xr3:uid="{15F5E0CF-36F0-4ECD-B19B-A559A754064A}" uniqueName="16" name="Column16" queryTableFieldId="16"/>
    <tableColumn id="17" xr3:uid="{7972F007-A55A-47FF-B049-0A2F8DA6C83E}" uniqueName="17" name="Column17" queryTableFieldId="17"/>
    <tableColumn id="18" xr3:uid="{C65899D2-FAE9-472F-86A8-5C36C539F6B0}" uniqueName="18" name="Column18" queryTableFieldId="18"/>
    <tableColumn id="19" xr3:uid="{8BE9DDF0-B2A7-4C6C-8C6E-D72C1411BF4D}" uniqueName="19" name="Column19" queryTableFieldId="19"/>
    <tableColumn id="20" xr3:uid="{69A74A81-EF75-4978-97C1-B1FBC89880C8}" uniqueName="20" name="Column20" queryTableFieldId="20"/>
    <tableColumn id="21" xr3:uid="{1094B2A1-7473-4C14-96A5-098A002B4F55}" uniqueName="21" name="Column21" queryTableFieldId="21"/>
    <tableColumn id="22" xr3:uid="{DD04951D-7520-4FFB-9E6A-3216C1BD8624}" uniqueName="22" name="Column22" queryTableFieldId="22"/>
    <tableColumn id="23" xr3:uid="{8B38FDCE-4F10-4C88-905E-B17E283A5439}" uniqueName="23" name="Column23" queryTableFieldId="23"/>
    <tableColumn id="24" xr3:uid="{34D356DE-93B8-49E4-8979-23BDB7C3F2D3}" uniqueName="24" name="Column24" queryTableFieldId="24"/>
    <tableColumn id="25" xr3:uid="{56EA8C5F-E56A-443E-8FD3-0C747FCCA30A}" uniqueName="25" name="Column25" queryTableFieldId="25"/>
    <tableColumn id="26" xr3:uid="{D8071C82-6A2A-4639-A7C1-226A47ABD5FC}" uniqueName="26" name="Column26" queryTableFieldId="26"/>
    <tableColumn id="27" xr3:uid="{99145494-BA17-4597-8229-B989B13EB212}" uniqueName="27" name="Column27" queryTableFieldId="27"/>
    <tableColumn id="28" xr3:uid="{D40F102A-845B-484F-9DAA-F9D08305836A}" uniqueName="28" name="Column28" queryTableFieldId="28"/>
    <tableColumn id="29" xr3:uid="{EDE5A2F9-CF0E-4D33-A227-376F560A63BC}" uniqueName="29" name="Column29" queryTableFieldId="29"/>
    <tableColumn id="30" xr3:uid="{307B8FE2-64DA-4F01-BFC3-AAAE2D751776}" uniqueName="30" name="Column30" queryTableFieldId="30"/>
    <tableColumn id="31" xr3:uid="{CA1F3DD3-128E-4822-A9E9-6286E890CBD1}" uniqueName="31" name="Column31" queryTableFieldId="31"/>
    <tableColumn id="32" xr3:uid="{6E105E80-1F5B-4A03-A451-0B3ED7247130}" uniqueName="32" name="Column32" queryTableFieldId="32"/>
    <tableColumn id="33" xr3:uid="{E6EF0425-ED4D-4016-9105-A844A5FB0527}" uniqueName="33" name="Column33" queryTableFieldId="33"/>
    <tableColumn id="34" xr3:uid="{9587B37C-79FD-4422-979A-B7A6A4B6003E}" uniqueName="34" name="Column34" queryTableFieldId="34"/>
    <tableColumn id="35" xr3:uid="{CDBC1A33-3F94-48CC-ADBC-7C88329A2689}" uniqueName="35" name="Column35" queryTableFieldId="35"/>
    <tableColumn id="36" xr3:uid="{8330ACC1-C6ED-41A2-973F-9CB2D3EA791D}" uniqueName="36" name="Column36" queryTableFieldId="36"/>
    <tableColumn id="37" xr3:uid="{90B3F8B9-C6AB-4F7F-8E1B-384073FB66CC}" uniqueName="37" name="Column37" queryTableFieldId="37"/>
    <tableColumn id="38" xr3:uid="{43E43E6F-17D6-4164-9C78-B0D0EB999EAC}" uniqueName="38" name="Column38" queryTableFieldId="38"/>
    <tableColumn id="39" xr3:uid="{7026B10B-99B1-441B-9EBA-5B732BB8CE3A}" uniqueName="39" name="Column39" queryTableFieldId="39"/>
    <tableColumn id="40" xr3:uid="{C54A889B-7F7B-4BBA-902F-E46843B2D8F5}" uniqueName="40" name="Column40" queryTableFieldId="40"/>
    <tableColumn id="41" xr3:uid="{D58F72EE-410F-4949-B56A-D90BB05AC67C}" uniqueName="41" name="Column41" queryTableFieldId="41"/>
    <tableColumn id="42" xr3:uid="{424EECB0-4548-4B9E-A180-2C416772A231}" uniqueName="42" name="Column42" queryTableFieldId="42"/>
    <tableColumn id="43" xr3:uid="{8A7EE5BB-6038-40F0-8A28-9D9496484544}" uniqueName="43" name="Column43" queryTableFieldId="43"/>
    <tableColumn id="44" xr3:uid="{A98A8E4B-F63C-4988-A8C2-320FD1700AFB}" uniqueName="44" name="Column44" queryTableFieldId="44"/>
    <tableColumn id="45" xr3:uid="{DD319A34-B51C-42CC-A583-6CCDCD91CDF2}" uniqueName="45" name="Column45" queryTableFieldId="45"/>
    <tableColumn id="46" xr3:uid="{1094E90C-4B2D-4C77-986C-4AA1AA36BA9D}" uniqueName="46" name="Column46" queryTableFieldId="46"/>
    <tableColumn id="47" xr3:uid="{E8F871E1-30A6-4B11-A32D-2327FEBCFB07}" uniqueName="47" name="Column47" queryTableFieldId="47"/>
    <tableColumn id="48" xr3:uid="{30236663-162C-4E55-A4C6-3D30060820F2}" uniqueName="48" name="Column48" queryTableFieldId="48"/>
    <tableColumn id="49" xr3:uid="{46570AB9-1FF7-48D5-B38D-DA207C1CD4C4}" uniqueName="49" name="Column49" queryTableFieldId="49"/>
    <tableColumn id="50" xr3:uid="{D1AA648A-1EB6-453F-B8EE-0EDB24FF5868}" uniqueName="50" name="Column50" queryTableFieldId="50"/>
    <tableColumn id="51" xr3:uid="{58830398-BEB3-4CC8-B166-D2FD5D849830}" uniqueName="51" name="Column51" queryTableFieldId="51"/>
    <tableColumn id="52" xr3:uid="{96611DB6-D814-4304-B419-F47C6A244E08}" uniqueName="52" name="Column52" queryTableFieldId="52"/>
    <tableColumn id="53" xr3:uid="{413831FB-735E-4488-9AD3-7A9A8F8E8E0F}" uniqueName="53" name="Column53" queryTableFieldId="53"/>
    <tableColumn id="54" xr3:uid="{81A2732C-5428-4794-9C8D-8C04B448F478}" uniqueName="54" name="Column54" queryTableFieldId="54"/>
    <tableColumn id="55" xr3:uid="{70ACB4F8-3479-40D7-AF8F-C7F687F12B0A}" uniqueName="55" name="Column55" queryTableFieldId="55"/>
    <tableColumn id="56" xr3:uid="{6D9949DD-893D-4C4E-AF8F-8CB89C11AA60}" uniqueName="56" name="Column56" queryTableFieldId="56"/>
    <tableColumn id="57" xr3:uid="{6E77E9C1-05E3-4AC9-B6ED-486FE779E4CC}" uniqueName="57" name="Column57" queryTableFieldId="57"/>
    <tableColumn id="58" xr3:uid="{F2497E28-3BED-40E4-951D-41E1E5D1C3EB}" uniqueName="58" name="Column58" queryTableFieldId="58"/>
    <tableColumn id="59" xr3:uid="{9F9931C6-7C7C-4927-A8AD-64BAF647B86F}" uniqueName="59" name="Column59" queryTableFieldId="59"/>
    <tableColumn id="60" xr3:uid="{572D736F-95CA-4FC8-AF39-E9EBAAFA826D}" uniqueName="60" name="Column60" queryTableFieldId="60"/>
    <tableColumn id="61" xr3:uid="{077EE21F-D1D9-4C06-8C5F-E811930B9F7F}" uniqueName="61" name="Column61" queryTableFieldId="61"/>
    <tableColumn id="62" xr3:uid="{40380890-4A9C-47D0-B600-5EBDD4532655}" uniqueName="62" name="Column62" queryTableFieldId="62"/>
    <tableColumn id="63" xr3:uid="{F97DC73A-AB35-4165-B587-C7DC1B6FF26B}" uniqueName="63" name="Column63" queryTableFieldId="63"/>
    <tableColumn id="64" xr3:uid="{6C138CA0-0F70-4E34-ADD4-5504D28DC200}" uniqueName="64" name="Column64" queryTableFieldId="64"/>
    <tableColumn id="65" xr3:uid="{F6C7C1CF-AA9C-4911-B438-1BE307D798C0}" uniqueName="65" name="Column65" queryTableFieldId="65"/>
    <tableColumn id="66" xr3:uid="{3689FF2C-D832-498B-B096-3221C28274BD}" uniqueName="66" name="Column66" queryTableFieldId="66"/>
    <tableColumn id="67" xr3:uid="{49BC2BCD-D06D-461A-AEBA-86AE8D14A770}" uniqueName="67" name="Column67" queryTableFieldId="67"/>
    <tableColumn id="68" xr3:uid="{012FB6D1-261D-4F33-BC21-911761B255E0}" uniqueName="68" name="Column68" queryTableFieldId="68"/>
    <tableColumn id="69" xr3:uid="{DBE23810-1B4B-4B6A-B674-C9B5DE4E8B49}" uniqueName="69" name="Column69" queryTableFieldId="69"/>
    <tableColumn id="70" xr3:uid="{A9B810EC-5B04-4ED1-A626-DEF1B05806A5}" uniqueName="70" name="Column70" queryTableFieldId="70"/>
    <tableColumn id="71" xr3:uid="{052FAE7D-278B-4DDD-9EFE-7F7BE2503E3C}" uniqueName="71" name="Column71" queryTableFieldId="71"/>
    <tableColumn id="72" xr3:uid="{A399AFD3-273D-4060-B6D1-946DC871AAF9}" uniqueName="72" name="Column72" queryTableFieldId="72"/>
    <tableColumn id="73" xr3:uid="{1975FF83-ED53-41B1-B768-74E51B87BE4E}" uniqueName="73" name="Column73" queryTableFieldId="73"/>
    <tableColumn id="74" xr3:uid="{37BE267A-EBEF-4E45-8112-6125BDC268C4}" uniqueName="74" name="Column74" queryTableFieldId="74"/>
    <tableColumn id="75" xr3:uid="{71F33B5F-4121-44B8-86D6-E6E171EC4E2F}" uniqueName="75" name="Column75" queryTableFieldId="75"/>
    <tableColumn id="76" xr3:uid="{ADDF5355-8E07-4A96-99D8-0CA6F6955FC8}" uniqueName="76" name="Column76" queryTableFieldId="76"/>
    <tableColumn id="77" xr3:uid="{0ACBA4F2-A1F3-46E0-A054-46715A217FCD}" uniqueName="77" name="Column77" queryTableFieldId="77"/>
    <tableColumn id="78" xr3:uid="{D6DEC673-4D28-444C-B74C-5BFB740D5BDE}" uniqueName="78" name="Column78" queryTableFieldId="78"/>
    <tableColumn id="79" xr3:uid="{81BEC863-326A-4DCC-B6B6-B51A5AFDBC5F}" uniqueName="79" name="Column79" queryTableFieldId="79"/>
    <tableColumn id="80" xr3:uid="{647FF5D7-755B-483C-B7D7-04FAB75E9F63}" uniqueName="80" name="Column80" queryTableFieldId="80"/>
    <tableColumn id="81" xr3:uid="{6C5C3530-E38D-4225-8213-EDCCCD2E6DCF}" uniqueName="81" name="Column81" queryTableFieldId="81"/>
    <tableColumn id="82" xr3:uid="{C91F9932-B2A1-4891-905E-EF2320851790}" uniqueName="82" name="Column82" queryTableFieldId="82"/>
    <tableColumn id="83" xr3:uid="{01AEAE15-2375-4E62-9B70-0DD725C34687}" uniqueName="83" name="Column83" queryTableFieldId="83"/>
    <tableColumn id="84" xr3:uid="{A24D0763-9B86-42D8-A4B9-FF05A74E08DA}" uniqueName="84" name="Column84" queryTableFieldId="84"/>
    <tableColumn id="85" xr3:uid="{45A95202-AD74-4462-8F71-8392A6FE872B}" uniqueName="85" name="Column85" queryTableFieldId="85"/>
    <tableColumn id="86" xr3:uid="{50B6ABA9-995D-4AB3-AEE0-2A01D2FE3615}" uniqueName="86" name="Column86" queryTableFieldId="86"/>
    <tableColumn id="87" xr3:uid="{E548B175-0AE2-4E7F-9847-AA8B53E1131A}" uniqueName="87" name="Column87" queryTableFieldId="87"/>
    <tableColumn id="88" xr3:uid="{FD95EE47-08CD-49DC-8DAC-7BC856DD9B20}" uniqueName="88" name="Column88" queryTableFieldId="88"/>
    <tableColumn id="89" xr3:uid="{F4F7D32C-80FF-46F1-98B3-DF6476F410DD}" uniqueName="89" name="Column89" queryTableFieldId="89"/>
    <tableColumn id="90" xr3:uid="{F6B4D889-B3A6-471D-843D-79B404A42B03}" uniqueName="90" name="Column90" queryTableFieldId="90"/>
    <tableColumn id="91" xr3:uid="{21628D96-A190-4B5D-B137-87A32A2C6B29}" uniqueName="91" name="Column91" queryTableFieldId="91"/>
    <tableColumn id="92" xr3:uid="{3E268C0B-3857-427E-8EC5-EF95479D3B66}" uniqueName="92" name="Column92" queryTableFieldId="92"/>
    <tableColumn id="93" xr3:uid="{5C807A8C-CCE2-4B57-BDB4-14BDE20FAC06}" uniqueName="93" name="Column93" queryTableFieldId="93"/>
    <tableColumn id="94" xr3:uid="{4D62E483-8745-4A5A-8751-BEE27B1F37B2}" uniqueName="94" name="Column94" queryTableFieldId="94"/>
    <tableColumn id="95" xr3:uid="{1F2B65A6-2EA8-4C17-9A3F-CEF08F0EE8AF}" uniqueName="95" name="Column95" queryTableFieldId="95"/>
    <tableColumn id="96" xr3:uid="{E8E11CE8-F1B7-4BC5-AE11-35D3AB6AA273}" uniqueName="96" name="Column96" queryTableFieldId="96"/>
    <tableColumn id="97" xr3:uid="{E7F7CDC2-181C-4937-90C2-5024D383BCAD}" uniqueName="97" name="Column97" queryTableFieldId="97"/>
    <tableColumn id="98" xr3:uid="{FAFCE993-5F6B-4FDD-9251-B4050104E469}" uniqueName="98" name="Column98" queryTableFieldId="98"/>
    <tableColumn id="99" xr3:uid="{77370A53-B8D3-47A9-9C87-0112998E5800}" uniqueName="99" name="Column99" queryTableFieldId="99"/>
    <tableColumn id="100" xr3:uid="{81DF0830-062D-4756-BE44-A61F48CD8599}" uniqueName="100" name="Column100" queryTableFieldId="100"/>
    <tableColumn id="101" xr3:uid="{3930725E-4D5D-48B6-ACBD-512BF7E99C5F}" uniqueName="101" name="Column101" queryTableFieldId="101"/>
    <tableColumn id="102" xr3:uid="{C42B0C7A-3652-4BE1-BEA1-B00858E1A388}" uniqueName="102" name="Column102" queryTableFieldId="1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9255CE-581D-43A6-AAE2-A1BAC6FB9754}" name="cont_list" displayName="cont_list" ref="A1:A47" tableType="queryTable" totalsRowShown="0">
  <autoFilter ref="A1:A47" xr:uid="{3C9255CE-581D-43A6-AAE2-A1BAC6FB9754}"/>
  <tableColumns count="1">
    <tableColumn id="1" xr3:uid="{0311FCB6-9973-4592-9D78-C6CCBFEDB864}" uniqueName="1" name="Column1" queryTableFieldId="1" dataDxfId="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17D72C0-9047-4DFC-9C1D-C3A2B8CFDC37}" name="SOFR3mo_PX__2" displayName="SOFR3mo_PX__2" ref="A1:BN37" tableType="queryTable" totalsRowShown="0">
  <autoFilter ref="A1:BN37" xr:uid="{D17D72C0-9047-4DFC-9C1D-C3A2B8CFDC37}"/>
  <tableColumns count="66">
    <tableColumn id="1" xr3:uid="{A53BACB8-E8F5-46D7-9A2B-08267E3A15D5}" uniqueName="1" name="Column1" queryTableFieldId="1" dataDxfId="1"/>
    <tableColumn id="2" xr3:uid="{C39BA2FD-FE2B-4036-8926-28CE329335DD}" uniqueName="2" name="Column2" queryTableFieldId="2"/>
    <tableColumn id="3" xr3:uid="{2B9A3D99-A393-4779-A190-8D5B84D71DB1}" uniqueName="3" name="Column3" queryTableFieldId="3"/>
    <tableColumn id="4" xr3:uid="{DEDF9C2B-202B-4614-BFA5-03EBEE6C8C6E}" uniqueName="4" name="Column4" queryTableFieldId="4"/>
    <tableColumn id="5" xr3:uid="{2B21DDDE-5F17-4257-BECA-3BD5D2C6A99F}" uniqueName="5" name="Column5" queryTableFieldId="5"/>
    <tableColumn id="6" xr3:uid="{FD888C02-763A-4A7C-A8D1-0E0DDA667E6E}" uniqueName="6" name="Column6" queryTableFieldId="6"/>
    <tableColumn id="7" xr3:uid="{02D21034-E279-4822-A56A-3EFFBAADAE2F}" uniqueName="7" name="Column7" queryTableFieldId="7"/>
    <tableColumn id="8" xr3:uid="{77C1285E-B002-42EE-93A6-18547224DDCB}" uniqueName="8" name="Column8" queryTableFieldId="8"/>
    <tableColumn id="9" xr3:uid="{76B86CA6-9FA5-4F16-8E46-AA94CE95568E}" uniqueName="9" name="Column9" queryTableFieldId="9"/>
    <tableColumn id="10" xr3:uid="{60373E2C-4E6C-4354-85CA-67A32F469ED9}" uniqueName="10" name="Column10" queryTableFieldId="10"/>
    <tableColumn id="11" xr3:uid="{72540AE5-7038-48D9-B360-302AD7C85B28}" uniqueName="11" name="Column11" queryTableFieldId="11"/>
    <tableColumn id="12" xr3:uid="{4EC924D8-F85E-4A10-8498-A6C1C2D8DCAF}" uniqueName="12" name="Column12" queryTableFieldId="12"/>
    <tableColumn id="13" xr3:uid="{B8EF0B37-8801-4459-A350-756A6BF654CB}" uniqueName="13" name="Column13" queryTableFieldId="13"/>
    <tableColumn id="14" xr3:uid="{B3F3F245-7F1F-4616-8EE3-4B0D556E31CE}" uniqueName="14" name="Column14" queryTableFieldId="14"/>
    <tableColumn id="15" xr3:uid="{4A04F6CF-E771-4B1A-B115-A7985A96577D}" uniqueName="15" name="Column15" queryTableFieldId="15"/>
    <tableColumn id="16" xr3:uid="{FDDB92F2-BFF9-4727-A435-2B01987E362A}" uniqueName="16" name="Column16" queryTableFieldId="16"/>
    <tableColumn id="17" xr3:uid="{F1CEF99E-858B-45EE-8D55-FB3488990E01}" uniqueName="17" name="Column17" queryTableFieldId="17"/>
    <tableColumn id="18" xr3:uid="{DB1138B7-9854-431D-8392-BA6A9C843243}" uniqueName="18" name="Column18" queryTableFieldId="18"/>
    <tableColumn id="19" xr3:uid="{C6A592E3-E728-4AB5-8797-562B4148F8B0}" uniqueName="19" name="Column19" queryTableFieldId="19"/>
    <tableColumn id="20" xr3:uid="{871AC4B3-5003-4E74-A5B9-07CE19E38095}" uniqueName="20" name="Column20" queryTableFieldId="20"/>
    <tableColumn id="21" xr3:uid="{5CC563E7-48D1-4433-B1A7-470132F17697}" uniqueName="21" name="Column21" queryTableFieldId="21"/>
    <tableColumn id="22" xr3:uid="{B66CDC37-0DA7-45E1-9412-43D8C99C367E}" uniqueName="22" name="Column22" queryTableFieldId="22"/>
    <tableColumn id="23" xr3:uid="{71EFDE4F-6DE6-4AB6-A7F0-00B775CDEF99}" uniqueName="23" name="Column23" queryTableFieldId="23"/>
    <tableColumn id="24" xr3:uid="{633D69B3-7B21-4EAD-9135-844DBFADBEFE}" uniqueName="24" name="Column24" queryTableFieldId="24"/>
    <tableColumn id="25" xr3:uid="{7572A560-D533-4EBD-BE79-900D7FA706AD}" uniqueName="25" name="Column25" queryTableFieldId="25"/>
    <tableColumn id="26" xr3:uid="{71E80B9E-306B-4697-8166-B8C699BF5041}" uniqueName="26" name="Column26" queryTableFieldId="26"/>
    <tableColumn id="27" xr3:uid="{E9993BD2-BF88-4855-A9CB-96D9A5A6704F}" uniqueName="27" name="Column27" queryTableFieldId="27"/>
    <tableColumn id="28" xr3:uid="{985C293C-DE35-4B20-AC10-324BC002F0C1}" uniqueName="28" name="Column28" queryTableFieldId="28"/>
    <tableColumn id="29" xr3:uid="{AA437749-21F2-4316-92A9-5950D1E8071C}" uniqueName="29" name="Column29" queryTableFieldId="29"/>
    <tableColumn id="30" xr3:uid="{D0BE30D6-0F0B-4868-919C-40EF073CF153}" uniqueName="30" name="Column30" queryTableFieldId="30"/>
    <tableColumn id="31" xr3:uid="{5A648FB8-D868-468C-82BA-BDA71F62F428}" uniqueName="31" name="Column31" queryTableFieldId="31"/>
    <tableColumn id="32" xr3:uid="{614EE454-D92E-4667-B998-D065668AB6B2}" uniqueName="32" name="Column32" queryTableFieldId="32"/>
    <tableColumn id="33" xr3:uid="{6AD929B3-132B-4B2E-8CD9-F2617779253C}" uniqueName="33" name="Column33" queryTableFieldId="33"/>
    <tableColumn id="34" xr3:uid="{DD91BFD1-3C34-4F88-9DF1-6F5852D97A68}" uniqueName="34" name="Column34" queryTableFieldId="34"/>
    <tableColumn id="35" xr3:uid="{66DDA733-A8B8-4FB0-A0A1-A6BBAA2878DC}" uniqueName="35" name="Column35" queryTableFieldId="35"/>
    <tableColumn id="36" xr3:uid="{BA832BEA-36CD-4C12-86EF-FFFB4D50D8CF}" uniqueName="36" name="Column36" queryTableFieldId="36"/>
    <tableColumn id="37" xr3:uid="{4005B326-FAB0-4AD2-BFD9-CB2229FE0FC0}" uniqueName="37" name="Column37" queryTableFieldId="37"/>
    <tableColumn id="38" xr3:uid="{892466C3-F431-4667-AE2D-6FD6A2262524}" uniqueName="38" name="Column38" queryTableFieldId="38"/>
    <tableColumn id="39" xr3:uid="{D8744D47-DEFE-4FD7-B90A-4D00DFA98B2C}" uniqueName="39" name="Column39" queryTableFieldId="39"/>
    <tableColumn id="40" xr3:uid="{D2B263D6-DD6F-40F9-A447-5952044FCB5E}" uniqueName="40" name="Column40" queryTableFieldId="40"/>
    <tableColumn id="41" xr3:uid="{7F83C951-1967-4D38-9D06-2143FD77F515}" uniqueName="41" name="Column41" queryTableFieldId="41"/>
    <tableColumn id="42" xr3:uid="{1F9735FC-8FDA-4AC2-BE76-51211A4D62ED}" uniqueName="42" name="Column42" queryTableFieldId="42"/>
    <tableColumn id="43" xr3:uid="{25D8E745-E932-4052-88FD-981997A36885}" uniqueName="43" name="Column43" queryTableFieldId="43"/>
    <tableColumn id="44" xr3:uid="{F6B2BD59-F711-4372-A69D-FEFE1F179D57}" uniqueName="44" name="Column44" queryTableFieldId="44"/>
    <tableColumn id="45" xr3:uid="{D8B57723-4F39-4F53-AE8B-69A31900E983}" uniqueName="45" name="Column45" queryTableFieldId="45"/>
    <tableColumn id="46" xr3:uid="{34D24F34-1A68-4AB3-AE8C-002984358CEA}" uniqueName="46" name="Column46" queryTableFieldId="46"/>
    <tableColumn id="47" xr3:uid="{33CCA3BB-1929-46E6-91E6-664B2652B904}" uniqueName="47" name="Column47" queryTableFieldId="47"/>
    <tableColumn id="48" xr3:uid="{A9AC4B35-F20F-4730-AF2C-230E96B935DE}" uniqueName="48" name="Column48" queryTableFieldId="48"/>
    <tableColumn id="49" xr3:uid="{EBD96724-B67E-4E08-87C9-1C631F205AED}" uniqueName="49" name="Column49" queryTableFieldId="49"/>
    <tableColumn id="50" xr3:uid="{8B2940EC-606B-409C-B11D-54BC105D9424}" uniqueName="50" name="Column50" queryTableFieldId="50"/>
    <tableColumn id="51" xr3:uid="{28E7C982-FFF3-4867-AA85-5C8FD292F2F0}" uniqueName="51" name="Column51" queryTableFieldId="51"/>
    <tableColumn id="52" xr3:uid="{559BB499-DC7D-4A3B-BDCB-59CA0DE5EBBE}" uniqueName="52" name="Column52" queryTableFieldId="52"/>
    <tableColumn id="53" xr3:uid="{77D3091F-926C-4274-83FA-8AD762769284}" uniqueName="53" name="Column53" queryTableFieldId="53"/>
    <tableColumn id="54" xr3:uid="{01FE6C26-F211-4151-831A-4F2E1E4E1E46}" uniqueName="54" name="Column54" queryTableFieldId="54"/>
    <tableColumn id="55" xr3:uid="{18C3EAE3-7D2E-4635-B721-143D8DE4DF55}" uniqueName="55" name="Column55" queryTableFieldId="55"/>
    <tableColumn id="56" xr3:uid="{DD495AE1-5688-415B-B8BA-CEF8BB009311}" uniqueName="56" name="Column56" queryTableFieldId="56"/>
    <tableColumn id="57" xr3:uid="{03C61B15-B884-4FD5-B943-7BF18303ECA7}" uniqueName="57" name="Column57" queryTableFieldId="57"/>
    <tableColumn id="58" xr3:uid="{0E9AFAEC-2C28-4D6E-89CD-4154F40354F8}" uniqueName="58" name="Column58" queryTableFieldId="58"/>
    <tableColumn id="59" xr3:uid="{4A391EF3-85A2-43D0-9212-399DC2C20C9E}" uniqueName="59" name="Column59" queryTableFieldId="59"/>
    <tableColumn id="60" xr3:uid="{72901AB0-F541-47BF-A344-86CFCC3F19A6}" uniqueName="60" name="Column60" queryTableFieldId="60"/>
    <tableColumn id="61" xr3:uid="{3EBA8538-74DC-45FF-9D67-557FDB032F28}" uniqueName="61" name="Column61" queryTableFieldId="61"/>
    <tableColumn id="62" xr3:uid="{7D3AF255-BA28-4B0C-8F0F-B6A1E63B87E0}" uniqueName="62" name="Column62" queryTableFieldId="62"/>
    <tableColumn id="63" xr3:uid="{067D4DB8-7EB0-46CA-9ED9-52E6990BDAC4}" uniqueName="63" name="Column63" queryTableFieldId="63"/>
    <tableColumn id="64" xr3:uid="{4696D1C4-C3E0-47AC-B8F7-A1BAB49FEA84}" uniqueName="64" name="Column64" queryTableFieldId="64"/>
    <tableColumn id="65" xr3:uid="{2A333A41-78E9-453B-AD61-6CEE9B5BF4BE}" uniqueName="65" name="Column65" queryTableFieldId="65"/>
    <tableColumn id="66" xr3:uid="{9B2CB167-DDCB-4B8A-972B-699DC7711437}" uniqueName="66" name="Column66" queryTableFieldId="6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CF01C8-60DA-42C2-8025-A9F54EBF6079}" name="SOFR3mo_PX__3" displayName="SOFR3mo_PX__3" ref="A1:CGX133" tableType="queryTable" totalsRowShown="0">
  <autoFilter ref="A1:CGX133" xr:uid="{11CF01C8-60DA-42C2-8025-A9F54EBF6079}"/>
  <tableColumns count="2234">
    <tableColumn id="1" xr3:uid="{1095F353-D465-4180-BC44-B8A72B6F5E25}" uniqueName="1" name="Column1" queryTableFieldId="1" dataDxfId="0"/>
    <tableColumn id="2" xr3:uid="{5FF5C0CA-90CE-483F-80E2-244D8B2B529E}" uniqueName="2" name="Column2" queryTableFieldId="2"/>
    <tableColumn id="3" xr3:uid="{ECAB3343-C220-41E1-9E8A-31CC016EF2A6}" uniqueName="3" name="Column3" queryTableFieldId="3"/>
    <tableColumn id="4" xr3:uid="{35C5FED0-374A-4310-A69C-A0C8416391A5}" uniqueName="4" name="Column4" queryTableFieldId="4"/>
    <tableColumn id="5" xr3:uid="{DEC42B64-6C4B-4B3E-89EE-38042BEB6D01}" uniqueName="5" name="Column5" queryTableFieldId="5"/>
    <tableColumn id="6" xr3:uid="{6AE153B3-C95B-4873-9351-C2C65F2917F7}" uniqueName="6" name="Column6" queryTableFieldId="6"/>
    <tableColumn id="7" xr3:uid="{F21D5C8F-6E2A-41AA-86F7-98E09B2A1C3B}" uniqueName="7" name="Column7" queryTableFieldId="7"/>
    <tableColumn id="8" xr3:uid="{6C586E56-1864-4D03-90E9-E0622989C45B}" uniqueName="8" name="Column8" queryTableFieldId="8"/>
    <tableColumn id="9" xr3:uid="{2DB48E84-CEBA-43D4-95D8-062179772E4C}" uniqueName="9" name="Column9" queryTableFieldId="9"/>
    <tableColumn id="10" xr3:uid="{FBCCA712-2B18-4708-858A-51AD5239D9B6}" uniqueName="10" name="Column10" queryTableFieldId="10"/>
    <tableColumn id="11" xr3:uid="{99B7D1A4-29E8-4D52-B51F-8E2B05A66F19}" uniqueName="11" name="Column11" queryTableFieldId="11"/>
    <tableColumn id="12" xr3:uid="{C8C313DD-E101-4E75-A0BB-8B2B876C9D5E}" uniqueName="12" name="Column12" queryTableFieldId="12"/>
    <tableColumn id="13" xr3:uid="{5B8513CA-4C6A-4E04-95FF-D9D04999CAD0}" uniqueName="13" name="Column13" queryTableFieldId="13"/>
    <tableColumn id="14" xr3:uid="{EAE835B8-3CF6-4014-B02B-30E04B748418}" uniqueName="14" name="Column14" queryTableFieldId="14"/>
    <tableColumn id="15" xr3:uid="{5F854E73-DABA-42AF-BB26-FC014CFD309E}" uniqueName="15" name="Column15" queryTableFieldId="15"/>
    <tableColumn id="16" xr3:uid="{EF4D6A00-66A4-4DA3-B7D6-BFB2AE3F4762}" uniqueName="16" name="Column16" queryTableFieldId="16"/>
    <tableColumn id="17" xr3:uid="{76624EAC-BBE9-43FF-BDD3-5A91BFA19229}" uniqueName="17" name="Column17" queryTableFieldId="17"/>
    <tableColumn id="18" xr3:uid="{DC169886-6C47-44F7-B3E7-FA8C03FB0A70}" uniqueName="18" name="Column18" queryTableFieldId="18"/>
    <tableColumn id="19" xr3:uid="{5CE308C7-A1C0-44AE-B4D7-AAB4178A1E3D}" uniqueName="19" name="Column19" queryTableFieldId="19"/>
    <tableColumn id="20" xr3:uid="{2E71F0BE-9045-42D8-939D-04D9E67BA264}" uniqueName="20" name="Column20" queryTableFieldId="20"/>
    <tableColumn id="21" xr3:uid="{E6B3C794-3E04-46F3-A313-E106260ECC6F}" uniqueName="21" name="Column21" queryTableFieldId="21"/>
    <tableColumn id="22" xr3:uid="{C2219559-10C0-44D3-AE69-0847E3B5C424}" uniqueName="22" name="Column22" queryTableFieldId="22"/>
    <tableColumn id="23" xr3:uid="{6D470581-45C0-4CE4-8BEB-9817872BA09E}" uniqueName="23" name="Column23" queryTableFieldId="23"/>
    <tableColumn id="24" xr3:uid="{6442047B-23FE-4472-ADAC-3EB02317AC7B}" uniqueName="24" name="Column24" queryTableFieldId="24"/>
    <tableColumn id="25" xr3:uid="{39E72A3C-DCA4-499B-851E-019743D57065}" uniqueName="25" name="Column25" queryTableFieldId="25"/>
    <tableColumn id="26" xr3:uid="{77885E5A-D85E-4976-A277-D51993A7E54D}" uniqueName="26" name="Column26" queryTableFieldId="26"/>
    <tableColumn id="27" xr3:uid="{1B9BD634-0932-4564-B2A7-E5C2D5EF5430}" uniqueName="27" name="Column27" queryTableFieldId="27"/>
    <tableColumn id="28" xr3:uid="{09712054-4919-436D-A3F1-FEF12D3551B7}" uniqueName="28" name="Column28" queryTableFieldId="28"/>
    <tableColumn id="29" xr3:uid="{4C1048CE-9A0D-40B1-98FC-6D1AEA510382}" uniqueName="29" name="Column29" queryTableFieldId="29"/>
    <tableColumn id="30" xr3:uid="{35F9A5FB-5028-4F79-9946-34FC772DB27A}" uniqueName="30" name="Column30" queryTableFieldId="30"/>
    <tableColumn id="31" xr3:uid="{4EB641AE-2A75-4C6A-88B7-26FAC7AF8224}" uniqueName="31" name="Column31" queryTableFieldId="31"/>
    <tableColumn id="32" xr3:uid="{AB4C27A4-65EF-4320-ADF0-07ED2CC75FD3}" uniqueName="32" name="Column32" queryTableFieldId="32"/>
    <tableColumn id="33" xr3:uid="{8802FD5D-9F49-439A-9D2A-664FE747914A}" uniqueName="33" name="Column33" queryTableFieldId="33"/>
    <tableColumn id="34" xr3:uid="{069AB7D5-4871-4B7F-A7DA-1887110399AC}" uniqueName="34" name="Column34" queryTableFieldId="34"/>
    <tableColumn id="35" xr3:uid="{13F08180-9FB7-4F55-9EE3-EE30E2CB53B0}" uniqueName="35" name="Column35" queryTableFieldId="35"/>
    <tableColumn id="36" xr3:uid="{60DBB1C2-9179-472F-B3C6-83F205DB7726}" uniqueName="36" name="Column36" queryTableFieldId="36"/>
    <tableColumn id="37" xr3:uid="{90583281-54BD-44DF-A2CC-0ABFB4BA72BF}" uniqueName="37" name="Column37" queryTableFieldId="37"/>
    <tableColumn id="38" xr3:uid="{79FCF632-E662-4F7E-9A26-E41131C1C280}" uniqueName="38" name="Column38" queryTableFieldId="38"/>
    <tableColumn id="39" xr3:uid="{64CD79CE-24CA-4AC6-8CD3-1BB7FD24BFFF}" uniqueName="39" name="Column39" queryTableFieldId="39"/>
    <tableColumn id="40" xr3:uid="{B947C8D7-0913-40DC-B827-BA32C9573803}" uniqueName="40" name="Column40" queryTableFieldId="40"/>
    <tableColumn id="41" xr3:uid="{A6E0579F-F1E2-40CD-8DA3-FC65C69C8891}" uniqueName="41" name="Column41" queryTableFieldId="41"/>
    <tableColumn id="42" xr3:uid="{5B3BE0D5-BCB6-4AD4-9189-735D99F3FD7D}" uniqueName="42" name="Column42" queryTableFieldId="42"/>
    <tableColumn id="43" xr3:uid="{CBC8C792-3CD9-4DDD-BC6C-B802F6E94C38}" uniqueName="43" name="Column43" queryTableFieldId="43"/>
    <tableColumn id="44" xr3:uid="{01015F73-9F5E-4B68-BC64-69D2917819FE}" uniqueName="44" name="Column44" queryTableFieldId="44"/>
    <tableColumn id="45" xr3:uid="{E4E86910-B416-4FB4-AD71-7E75D654038F}" uniqueName="45" name="Column45" queryTableFieldId="45"/>
    <tableColumn id="46" xr3:uid="{53691736-CFDD-4BCB-938E-42411DBDA21E}" uniqueName="46" name="Column46" queryTableFieldId="46"/>
    <tableColumn id="47" xr3:uid="{0544D6CA-7976-45A4-BE10-08AEB80A37EA}" uniqueName="47" name="Column47" queryTableFieldId="47"/>
    <tableColumn id="48" xr3:uid="{EC75DFE0-5B13-40F9-BA34-03F53D88EE88}" uniqueName="48" name="Column48" queryTableFieldId="48"/>
    <tableColumn id="49" xr3:uid="{04FC45B6-B33B-4A96-9650-E31752AB674A}" uniqueName="49" name="Column49" queryTableFieldId="49"/>
    <tableColumn id="50" xr3:uid="{5EF0C239-6D87-488E-9E1A-F61D5C41F331}" uniqueName="50" name="Column50" queryTableFieldId="50"/>
    <tableColumn id="51" xr3:uid="{8CFE921D-0D06-43AF-B2CE-AEE75ADDD026}" uniqueName="51" name="Column51" queryTableFieldId="51"/>
    <tableColumn id="52" xr3:uid="{6F5EABDC-48DA-44CC-8B39-CFC27D4BD83F}" uniqueName="52" name="Column52" queryTableFieldId="52"/>
    <tableColumn id="53" xr3:uid="{A401CD8D-59ED-4763-81E2-C1AC8D584D82}" uniqueName="53" name="Column53" queryTableFieldId="53"/>
    <tableColumn id="54" xr3:uid="{5BA9CF8C-B424-4703-B239-BF23AB11222D}" uniqueName="54" name="Column54" queryTableFieldId="54"/>
    <tableColumn id="55" xr3:uid="{61AC00D8-CD21-4927-9FD2-D26F658C15CF}" uniqueName="55" name="Column55" queryTableFieldId="55"/>
    <tableColumn id="56" xr3:uid="{55C8B2D9-5C83-49B8-8BF7-14BE6F67F7EA}" uniqueName="56" name="Column56" queryTableFieldId="56"/>
    <tableColumn id="57" xr3:uid="{1A27EA2B-6831-4690-BBA8-AEF6FE076905}" uniqueName="57" name="Column57" queryTableFieldId="57"/>
    <tableColumn id="58" xr3:uid="{4F51D111-0EC1-4792-B705-5F9534D6D74F}" uniqueName="58" name="Column58" queryTableFieldId="58"/>
    <tableColumn id="59" xr3:uid="{E0A5072F-E535-4FEC-A754-358109FECEC5}" uniqueName="59" name="Column59" queryTableFieldId="59"/>
    <tableColumn id="60" xr3:uid="{0AF2D5F0-8470-4943-857A-584F384F40AB}" uniqueName="60" name="Column60" queryTableFieldId="60"/>
    <tableColumn id="61" xr3:uid="{0FB39C8D-FC9F-432B-AFFF-5EEFFD31B786}" uniqueName="61" name="Column61" queryTableFieldId="61"/>
    <tableColumn id="62" xr3:uid="{7DE52705-16A7-46C6-8402-632F62A0398F}" uniqueName="62" name="Column62" queryTableFieldId="62"/>
    <tableColumn id="63" xr3:uid="{411ADE26-9278-4EBC-9A04-139070F6C3FE}" uniqueName="63" name="Column63" queryTableFieldId="63"/>
    <tableColumn id="64" xr3:uid="{74300F48-96B5-4301-9DE1-C4A90F61A835}" uniqueName="64" name="Column64" queryTableFieldId="64"/>
    <tableColumn id="65" xr3:uid="{E8B2810B-13B4-42DD-B926-1CEBD4C99B09}" uniqueName="65" name="Column65" queryTableFieldId="65"/>
    <tableColumn id="66" xr3:uid="{AF71E9DC-409B-4E16-9ADA-F79C753462BE}" uniqueName="66" name="Column66" queryTableFieldId="66"/>
    <tableColumn id="67" xr3:uid="{D78CA980-492C-4CC3-B14A-39BBC0F07069}" uniqueName="67" name="Column67" queryTableFieldId="67"/>
    <tableColumn id="68" xr3:uid="{C5CBE784-3876-4061-9C20-ADF8ABFD2A93}" uniqueName="68" name="Column68" queryTableFieldId="68"/>
    <tableColumn id="69" xr3:uid="{1F97961B-C6C5-4078-85C7-23E825F73A2A}" uniqueName="69" name="Column69" queryTableFieldId="69"/>
    <tableColumn id="70" xr3:uid="{003B819E-8EEF-4370-BD26-CF6F72741ACA}" uniqueName="70" name="Column70" queryTableFieldId="70"/>
    <tableColumn id="71" xr3:uid="{A5C24DEA-491A-4BF4-A8A0-EA4DCA6CDF9A}" uniqueName="71" name="Column71" queryTableFieldId="71"/>
    <tableColumn id="72" xr3:uid="{FDF8F75A-FC78-450D-956B-C1C1D0C166B2}" uniqueName="72" name="Column72" queryTableFieldId="72"/>
    <tableColumn id="73" xr3:uid="{1CAE29A7-DDF6-45FA-8671-72EF8DEF7B65}" uniqueName="73" name="Column73" queryTableFieldId="73"/>
    <tableColumn id="74" xr3:uid="{A353AFF7-EE27-406B-810E-0732F2A6AABE}" uniqueName="74" name="Column74" queryTableFieldId="74"/>
    <tableColumn id="75" xr3:uid="{A3900F72-9384-4ACD-9DBA-B3B82A897F42}" uniqueName="75" name="Column75" queryTableFieldId="75"/>
    <tableColumn id="76" xr3:uid="{08A6F5CC-F5E9-4F32-8DEB-7A4E371A11E6}" uniqueName="76" name="Column76" queryTableFieldId="76"/>
    <tableColumn id="77" xr3:uid="{7921B48A-DD97-4BE7-B248-2F54FC8FAD4E}" uniqueName="77" name="Column77" queryTableFieldId="77"/>
    <tableColumn id="78" xr3:uid="{AA50B7AC-F8D3-4459-977E-B9BE06F8BEF9}" uniqueName="78" name="Column78" queryTableFieldId="78"/>
    <tableColumn id="79" xr3:uid="{C286338C-2C97-4D6D-9D95-E9CAA07A68C1}" uniqueName="79" name="Column79" queryTableFieldId="79"/>
    <tableColumn id="80" xr3:uid="{07A8AA76-EB31-4E77-99AE-35FC55DDD2EB}" uniqueName="80" name="Column80" queryTableFieldId="80"/>
    <tableColumn id="81" xr3:uid="{2D05C28D-B3D6-42CE-B77D-6CF3D689F9B8}" uniqueName="81" name="Column81" queryTableFieldId="81"/>
    <tableColumn id="82" xr3:uid="{8B9B0411-E003-4668-A28D-06374B9C0443}" uniqueName="82" name="Column82" queryTableFieldId="82"/>
    <tableColumn id="83" xr3:uid="{846323B8-0407-4290-BC37-9632C20D38C4}" uniqueName="83" name="Column83" queryTableFieldId="83"/>
    <tableColumn id="84" xr3:uid="{4247E489-D3D1-4644-A08B-88C810F57277}" uniqueName="84" name="Column84" queryTableFieldId="84"/>
    <tableColumn id="85" xr3:uid="{CE731E14-2A50-4FB4-ACE0-A54F607D8AA7}" uniqueName="85" name="Column85" queryTableFieldId="85"/>
    <tableColumn id="86" xr3:uid="{A5F39C61-D61C-49DC-BCE9-213FF05630B9}" uniqueName="86" name="Column86" queryTableFieldId="86"/>
    <tableColumn id="87" xr3:uid="{1661F9BB-0816-4AA5-8B3E-BA7F51FC4FBB}" uniqueName="87" name="Column87" queryTableFieldId="87"/>
    <tableColumn id="88" xr3:uid="{846AA1DE-6D4C-44AA-9F42-DEA0661689ED}" uniqueName="88" name="Column88" queryTableFieldId="88"/>
    <tableColumn id="89" xr3:uid="{4014D179-EAD7-4AAF-85D7-9071F2F26018}" uniqueName="89" name="Column89" queryTableFieldId="89"/>
    <tableColumn id="90" xr3:uid="{922EF9B0-ACBA-4F5E-B1BF-EBF43DB8A211}" uniqueName="90" name="Column90" queryTableFieldId="90"/>
    <tableColumn id="91" xr3:uid="{CB014478-18F1-43FA-8765-7C1A6B263D88}" uniqueName="91" name="Column91" queryTableFieldId="91"/>
    <tableColumn id="92" xr3:uid="{6F5B1740-7EB8-4C56-B016-3F960DF14B7C}" uniqueName="92" name="Column92" queryTableFieldId="92"/>
    <tableColumn id="93" xr3:uid="{CF4C7B43-3014-4783-8EBB-8821312A9ADC}" uniqueName="93" name="Column93" queryTableFieldId="93"/>
    <tableColumn id="94" xr3:uid="{FE173A05-2777-4A8F-A768-D334C1EE528D}" uniqueName="94" name="Column94" queryTableFieldId="94"/>
    <tableColumn id="95" xr3:uid="{BD7551C6-11C5-41FA-9FC5-15FABD0B7C50}" uniqueName="95" name="Column95" queryTableFieldId="95"/>
    <tableColumn id="96" xr3:uid="{7869751B-5C93-4D1F-AB46-A96076DBB0C5}" uniqueName="96" name="Column96" queryTableFieldId="96"/>
    <tableColumn id="97" xr3:uid="{AB0FA45F-EC6C-4420-8199-5CE1DF10D2CA}" uniqueName="97" name="Column97" queryTableFieldId="97"/>
    <tableColumn id="98" xr3:uid="{5012620E-BF07-474C-83A8-8093EE47907F}" uniqueName="98" name="Column98" queryTableFieldId="98"/>
    <tableColumn id="99" xr3:uid="{A720E79D-8722-4193-988B-069134443BFA}" uniqueName="99" name="Column99" queryTableFieldId="99"/>
    <tableColumn id="100" xr3:uid="{7DD0CD62-480C-4613-9B8E-A9C829E345B7}" uniqueName="100" name="Column100" queryTableFieldId="100"/>
    <tableColumn id="101" xr3:uid="{9FB10BD5-6E99-4751-BCDF-6B714C96B6EF}" uniqueName="101" name="Column101" queryTableFieldId="101"/>
    <tableColumn id="102" xr3:uid="{1E801AC5-FD5F-418C-969B-522DEB0BAA4D}" uniqueName="102" name="Column102" queryTableFieldId="102"/>
    <tableColumn id="103" xr3:uid="{8C253D5B-7771-469B-9663-B5FB4AE361CE}" uniqueName="103" name="Column103" queryTableFieldId="103"/>
    <tableColumn id="104" xr3:uid="{6D833CF1-186C-43A9-B75B-17E989F8767C}" uniqueName="104" name="Column104" queryTableFieldId="104"/>
    <tableColumn id="105" xr3:uid="{F60227A4-969F-4A84-B1F6-A9951EE9373E}" uniqueName="105" name="Column105" queryTableFieldId="105"/>
    <tableColumn id="106" xr3:uid="{0557E768-BFFE-4A3F-B02B-C8DA17DFBBA2}" uniqueName="106" name="Column106" queryTableFieldId="106"/>
    <tableColumn id="107" xr3:uid="{69743CA3-0F8F-41FA-BAA9-B190EFB57FEC}" uniqueName="107" name="Column107" queryTableFieldId="107"/>
    <tableColumn id="108" xr3:uid="{199B5CBC-04BF-4AC6-BA17-BA4282308419}" uniqueName="108" name="Column108" queryTableFieldId="108"/>
    <tableColumn id="109" xr3:uid="{DFAF5DDA-2D15-4897-96C8-0450F9CDC099}" uniqueName="109" name="Column109" queryTableFieldId="109"/>
    <tableColumn id="110" xr3:uid="{9AB06214-9DFA-44A7-BF48-1650F8B6397A}" uniqueName="110" name="Column110" queryTableFieldId="110"/>
    <tableColumn id="111" xr3:uid="{5B8F198C-B290-4B42-B728-1D3348201064}" uniqueName="111" name="Column111" queryTableFieldId="111"/>
    <tableColumn id="112" xr3:uid="{146FD51F-1734-4D6C-9508-1EC868516DB4}" uniqueName="112" name="Column112" queryTableFieldId="112"/>
    <tableColumn id="113" xr3:uid="{68EA95DA-9034-49D3-B94D-ECB609311343}" uniqueName="113" name="Column113" queryTableFieldId="113"/>
    <tableColumn id="114" xr3:uid="{960C03CF-79D9-4689-AD12-609AB63BA200}" uniqueName="114" name="Column114" queryTableFieldId="114"/>
    <tableColumn id="115" xr3:uid="{144FEB14-E015-4DFA-A0D2-5223DCB1AAD0}" uniqueName="115" name="Column115" queryTableFieldId="115"/>
    <tableColumn id="116" xr3:uid="{5C662403-560B-41EE-9AE6-F2AECA84E2A1}" uniqueName="116" name="Column116" queryTableFieldId="116"/>
    <tableColumn id="117" xr3:uid="{7EF791B8-C82C-49CC-8F2B-545EB748BE09}" uniqueName="117" name="Column117" queryTableFieldId="117"/>
    <tableColumn id="118" xr3:uid="{4B781E80-5BC2-4E87-8281-8E9E85CD7EDE}" uniqueName="118" name="Column118" queryTableFieldId="118"/>
    <tableColumn id="119" xr3:uid="{AA9C1CCA-177A-49F4-A870-40BFD1A3AEE1}" uniqueName="119" name="Column119" queryTableFieldId="119"/>
    <tableColumn id="120" xr3:uid="{169C298A-8228-4925-8F25-AC7891B19616}" uniqueName="120" name="Column120" queryTableFieldId="120"/>
    <tableColumn id="121" xr3:uid="{249C71C8-13A7-4507-9D5C-0BB93977DFA5}" uniqueName="121" name="Column121" queryTableFieldId="121"/>
    <tableColumn id="122" xr3:uid="{F1A33573-FCEE-4EB0-910E-CDEF0639608B}" uniqueName="122" name="Column122" queryTableFieldId="122"/>
    <tableColumn id="123" xr3:uid="{1B4B4D90-5990-4626-8970-484ADA7806D6}" uniqueName="123" name="Column123" queryTableFieldId="123"/>
    <tableColumn id="124" xr3:uid="{1C39787A-1F19-4FC4-9CF3-E88876A7793D}" uniqueName="124" name="Column124" queryTableFieldId="124"/>
    <tableColumn id="125" xr3:uid="{98A52C82-B666-49C1-A3A6-6263F39D4320}" uniqueName="125" name="Column125" queryTableFieldId="125"/>
    <tableColumn id="126" xr3:uid="{F6B972A3-65B0-4D47-AB2E-FAC9F6697EC1}" uniqueName="126" name="Column126" queryTableFieldId="126"/>
    <tableColumn id="127" xr3:uid="{84CDEF26-1CBC-463F-BB3F-66E7EF8CC654}" uniqueName="127" name="Column127" queryTableFieldId="127"/>
    <tableColumn id="128" xr3:uid="{97A2FF8A-8CA1-4E8A-8DD7-0D29494D5F60}" uniqueName="128" name="Column128" queryTableFieldId="128"/>
    <tableColumn id="129" xr3:uid="{7EE3D98B-5B2C-4986-A6B8-1C512F08D628}" uniqueName="129" name="Column129" queryTableFieldId="129"/>
    <tableColumn id="130" xr3:uid="{380A1DA1-2A7D-49C0-8002-865349620B42}" uniqueName="130" name="Column130" queryTableFieldId="130"/>
    <tableColumn id="131" xr3:uid="{25E5521D-2798-427C-8359-B350EE52027C}" uniqueName="131" name="Column131" queryTableFieldId="131"/>
    <tableColumn id="132" xr3:uid="{52B86BBB-28B9-46C9-ADDB-DB0D93DF8079}" uniqueName="132" name="Column132" queryTableFieldId="132"/>
    <tableColumn id="133" xr3:uid="{E0F0627F-78BA-4AC3-889F-073254D879B2}" uniqueName="133" name="Column133" queryTableFieldId="133"/>
    <tableColumn id="134" xr3:uid="{69FD7752-FC69-4846-8698-A06DCF6B46BD}" uniqueName="134" name="Column134" queryTableFieldId="134"/>
    <tableColumn id="135" xr3:uid="{9EC26372-3D65-4D0D-9654-84556520A9F4}" uniqueName="135" name="Column135" queryTableFieldId="135"/>
    <tableColumn id="136" xr3:uid="{73E537A8-3100-4D08-A16A-B13A1043B02D}" uniqueName="136" name="Column136" queryTableFieldId="136"/>
    <tableColumn id="137" xr3:uid="{ED43DCE4-C9B4-4319-9E6D-FF920AC96EE8}" uniqueName="137" name="Column137" queryTableFieldId="137"/>
    <tableColumn id="138" xr3:uid="{E54FCC1F-6AF0-46B4-B729-E02006BF5D82}" uniqueName="138" name="Column138" queryTableFieldId="138"/>
    <tableColumn id="139" xr3:uid="{BA0F67E8-411B-4D0B-A3B7-5DD74706A42E}" uniqueName="139" name="Column139" queryTableFieldId="139"/>
    <tableColumn id="140" xr3:uid="{944DB49A-8086-4A13-8FFA-303FC50775F0}" uniqueName="140" name="Column140" queryTableFieldId="140"/>
    <tableColumn id="141" xr3:uid="{EB8DA5A5-5ECC-412A-9598-D147C70F9F39}" uniqueName="141" name="Column141" queryTableFieldId="141"/>
    <tableColumn id="142" xr3:uid="{6D06355B-9CAC-4D4C-B358-D8627876D1F5}" uniqueName="142" name="Column142" queryTableFieldId="142"/>
    <tableColumn id="143" xr3:uid="{957E0FD3-6012-4298-942E-4A2C9B58537F}" uniqueName="143" name="Column143" queryTableFieldId="143"/>
    <tableColumn id="144" xr3:uid="{6E71566E-7401-427F-8D99-36C67F288077}" uniqueName="144" name="Column144" queryTableFieldId="144"/>
    <tableColumn id="145" xr3:uid="{6DB4A4F5-F092-4965-A5A4-52A234FE5F53}" uniqueName="145" name="Column145" queryTableFieldId="145"/>
    <tableColumn id="146" xr3:uid="{13308B3C-CE32-4BCA-A567-7C8FA34415B1}" uniqueName="146" name="Column146" queryTableFieldId="146"/>
    <tableColumn id="147" xr3:uid="{53A22B98-9458-4253-B5FE-3D28606B23DD}" uniqueName="147" name="Column147" queryTableFieldId="147"/>
    <tableColumn id="148" xr3:uid="{57B43EC6-2270-440C-A0C3-2B3F12C1A1DE}" uniqueName="148" name="Column148" queryTableFieldId="148"/>
    <tableColumn id="149" xr3:uid="{A0D2435A-2D7A-4B31-8DB6-7E09A39EABBB}" uniqueName="149" name="Column149" queryTableFieldId="149"/>
    <tableColumn id="150" xr3:uid="{50D24A23-9EA9-4957-97B8-0EF1D8256596}" uniqueName="150" name="Column150" queryTableFieldId="150"/>
    <tableColumn id="151" xr3:uid="{9F63B2F6-22DA-44AA-A0B7-E8DE45E7941F}" uniqueName="151" name="Column151" queryTableFieldId="151"/>
    <tableColumn id="152" xr3:uid="{14DAEFD0-B092-440F-A161-FF719D1093D9}" uniqueName="152" name="Column152" queryTableFieldId="152"/>
    <tableColumn id="153" xr3:uid="{CDB0EF6A-5AC4-4282-BE62-C091AB21FD96}" uniqueName="153" name="Column153" queryTableFieldId="153"/>
    <tableColumn id="154" xr3:uid="{1A45BF08-CAFD-40C6-A52D-55DBF47AEC9E}" uniqueName="154" name="Column154" queryTableFieldId="154"/>
    <tableColumn id="155" xr3:uid="{0F0E3AEE-28C2-46E0-AA31-CB8BF923D90A}" uniqueName="155" name="Column155" queryTableFieldId="155"/>
    <tableColumn id="156" xr3:uid="{01BEE7A4-4A6D-43BE-BEED-C2D5BB9356F3}" uniqueName="156" name="Column156" queryTableFieldId="156"/>
    <tableColumn id="157" xr3:uid="{7A0B3C4C-6FF3-4AF1-A968-3DDC99C6F044}" uniqueName="157" name="Column157" queryTableFieldId="157"/>
    <tableColumn id="158" xr3:uid="{0D44A8E1-0AAC-4C16-BB6A-F0C005618A3C}" uniqueName="158" name="Column158" queryTableFieldId="158"/>
    <tableColumn id="159" xr3:uid="{23B19DC1-6EBA-4288-8A6A-60B1FEEE6FAC}" uniqueName="159" name="Column159" queryTableFieldId="159"/>
    <tableColumn id="160" xr3:uid="{1702AB34-D760-47BF-BABA-B3BCF28C39EB}" uniqueName="160" name="Column160" queryTableFieldId="160"/>
    <tableColumn id="161" xr3:uid="{1CA6A825-0EB9-4381-B001-9BCA8C9B6BA3}" uniqueName="161" name="Column161" queryTableFieldId="161"/>
    <tableColumn id="162" xr3:uid="{F775D91C-2467-407D-8A3F-BF32F1906CD9}" uniqueName="162" name="Column162" queryTableFieldId="162"/>
    <tableColumn id="163" xr3:uid="{7414CE18-EACD-4A76-BBC4-5156C616061B}" uniqueName="163" name="Column163" queryTableFieldId="163"/>
    <tableColumn id="164" xr3:uid="{49936A52-5AF1-4A35-B5D6-42EC51BB05FE}" uniqueName="164" name="Column164" queryTableFieldId="164"/>
    <tableColumn id="165" xr3:uid="{8F4E0CB8-ACED-4498-8422-CB5C3E6DA27D}" uniqueName="165" name="Column165" queryTableFieldId="165"/>
    <tableColumn id="166" xr3:uid="{7073D407-EBAF-41D7-842C-4CE2A38E3F2D}" uniqueName="166" name="Column166" queryTableFieldId="166"/>
    <tableColumn id="167" xr3:uid="{2CBAFB6C-924F-4C91-9746-9029B6BDA5C3}" uniqueName="167" name="Column167" queryTableFieldId="167"/>
    <tableColumn id="168" xr3:uid="{85DF901D-5E16-4E6A-93C6-EF30D98AB979}" uniqueName="168" name="Column168" queryTableFieldId="168"/>
    <tableColumn id="169" xr3:uid="{58067CE8-0728-4B98-ABDC-9A78D6723824}" uniqueName="169" name="Column169" queryTableFieldId="169"/>
    <tableColumn id="170" xr3:uid="{267241A1-1C79-4281-8EA0-318804E24A3F}" uniqueName="170" name="Column170" queryTableFieldId="170"/>
    <tableColumn id="171" xr3:uid="{A7FA813C-5FB0-494C-B360-4202BE187538}" uniqueName="171" name="Column171" queryTableFieldId="171"/>
    <tableColumn id="172" xr3:uid="{FB1F05B6-7BEA-498B-86EF-200D85EF07B0}" uniqueName="172" name="Column172" queryTableFieldId="172"/>
    <tableColumn id="173" xr3:uid="{03085C19-0849-4D04-B603-4C56EC947FDF}" uniqueName="173" name="Column173" queryTableFieldId="173"/>
    <tableColumn id="174" xr3:uid="{4FCF5415-3E5A-42C5-9040-1060910B0C86}" uniqueName="174" name="Column174" queryTableFieldId="174"/>
    <tableColumn id="175" xr3:uid="{328F0562-C8D4-4534-BDB2-29DA0B834045}" uniqueName="175" name="Column175" queryTableFieldId="175"/>
    <tableColumn id="176" xr3:uid="{07310169-C25E-46E8-BE19-010EFEA47549}" uniqueName="176" name="Column176" queryTableFieldId="176"/>
    <tableColumn id="177" xr3:uid="{389483EC-106D-40C5-BD23-28987FE8C284}" uniqueName="177" name="Column177" queryTableFieldId="177"/>
    <tableColumn id="178" xr3:uid="{A15722CC-442F-411C-B22C-8EDAD16C4C66}" uniqueName="178" name="Column178" queryTableFieldId="178"/>
    <tableColumn id="179" xr3:uid="{E48B687C-8368-4E4D-BCA7-E3976BA51893}" uniqueName="179" name="Column179" queryTableFieldId="179"/>
    <tableColumn id="180" xr3:uid="{1DF905C8-31B2-4E7E-A457-B51708D9BD68}" uniqueName="180" name="Column180" queryTableFieldId="180"/>
    <tableColumn id="181" xr3:uid="{47040B66-4988-414C-86FA-AD44E95055CC}" uniqueName="181" name="Column181" queryTableFieldId="181"/>
    <tableColumn id="182" xr3:uid="{DF7CF9D5-952C-4BFC-B4C0-CCDAF19B5DB2}" uniqueName="182" name="Column182" queryTableFieldId="182"/>
    <tableColumn id="183" xr3:uid="{D12BE617-8BD2-4D5F-A41A-AF5032815DE5}" uniqueName="183" name="Column183" queryTableFieldId="183"/>
    <tableColumn id="184" xr3:uid="{1E57F784-112E-4400-B03F-8ED57F3FE04A}" uniqueName="184" name="Column184" queryTableFieldId="184"/>
    <tableColumn id="185" xr3:uid="{CCEFEE46-E200-423E-8D95-4E5219252888}" uniqueName="185" name="Column185" queryTableFieldId="185"/>
    <tableColumn id="186" xr3:uid="{670A9DA1-0509-40C5-B1AE-12AF5EA61876}" uniqueName="186" name="Column186" queryTableFieldId="186"/>
    <tableColumn id="187" xr3:uid="{170B9E5A-F4C5-40F3-8161-570E5D6762EF}" uniqueName="187" name="Column187" queryTableFieldId="187"/>
    <tableColumn id="188" xr3:uid="{4BD2F6DB-914E-4962-9B91-C29848914510}" uniqueName="188" name="Column188" queryTableFieldId="188"/>
    <tableColumn id="189" xr3:uid="{E23B0935-7A3B-4981-B357-A8993F565F1A}" uniqueName="189" name="Column189" queryTableFieldId="189"/>
    <tableColumn id="190" xr3:uid="{9FDB52C5-0AF5-46D6-A7FD-B975AB876200}" uniqueName="190" name="Column190" queryTableFieldId="190"/>
    <tableColumn id="191" xr3:uid="{8FDA2D75-6778-40B9-8B83-3FA0C1D96295}" uniqueName="191" name="Column191" queryTableFieldId="191"/>
    <tableColumn id="192" xr3:uid="{1C17250D-14F2-458E-9BA4-B6A75091A7D9}" uniqueName="192" name="Column192" queryTableFieldId="192"/>
    <tableColumn id="193" xr3:uid="{7650356E-A2DE-4BF1-A395-79B441C89B60}" uniqueName="193" name="Column193" queryTableFieldId="193"/>
    <tableColumn id="194" xr3:uid="{587C42CA-09AD-486C-A143-DA74A92ECD41}" uniqueName="194" name="Column194" queryTableFieldId="194"/>
    <tableColumn id="195" xr3:uid="{3B8AD673-0B67-4A97-8BDC-F9947E8EBCD1}" uniqueName="195" name="Column195" queryTableFieldId="195"/>
    <tableColumn id="196" xr3:uid="{AA67FB9A-7B37-4DCF-8987-1C83C3A63BE2}" uniqueName="196" name="Column196" queryTableFieldId="196"/>
    <tableColumn id="197" xr3:uid="{D2C5799F-9278-4C40-9851-A72BF1B0ECA3}" uniqueName="197" name="Column197" queryTableFieldId="197"/>
    <tableColumn id="198" xr3:uid="{B8D06C29-F5EC-4A9E-BA15-1F59D7A81647}" uniqueName="198" name="Column198" queryTableFieldId="198"/>
    <tableColumn id="199" xr3:uid="{9325129F-2949-4346-876A-3FF841CB5D05}" uniqueName="199" name="Column199" queryTableFieldId="199"/>
    <tableColumn id="200" xr3:uid="{74CBBF70-07A8-470D-9E5E-AF07A2E8C41A}" uniqueName="200" name="Column200" queryTableFieldId="200"/>
    <tableColumn id="201" xr3:uid="{3B0E8E0E-2DD4-49DD-9362-EDA63F149CFE}" uniqueName="201" name="Column201" queryTableFieldId="201"/>
    <tableColumn id="202" xr3:uid="{7AE848A3-9454-41BB-8A35-6EEF4409F28A}" uniqueName="202" name="Column202" queryTableFieldId="202"/>
    <tableColumn id="203" xr3:uid="{FD068763-0910-4416-A136-229F699D7338}" uniqueName="203" name="Column203" queryTableFieldId="203"/>
    <tableColumn id="204" xr3:uid="{537049FF-3AEE-4D85-93CB-F87762AEBCBC}" uniqueName="204" name="Column204" queryTableFieldId="204"/>
    <tableColumn id="205" xr3:uid="{DD2975A8-3E75-4067-87C3-D240296C7E04}" uniqueName="205" name="Column205" queryTableFieldId="205"/>
    <tableColumn id="206" xr3:uid="{E5B0C920-0135-467E-A448-3F789A65A1F8}" uniqueName="206" name="Column206" queryTableFieldId="206"/>
    <tableColumn id="207" xr3:uid="{FD34B68A-58B8-42DF-81B6-B18004CFEF7B}" uniqueName="207" name="Column207" queryTableFieldId="207"/>
    <tableColumn id="208" xr3:uid="{ABF1DEF3-F880-4E60-B634-2EA557DDF6E2}" uniqueName="208" name="Column208" queryTableFieldId="208"/>
    <tableColumn id="209" xr3:uid="{8AB34209-6D73-4510-8C45-9C5BD956CA06}" uniqueName="209" name="Column209" queryTableFieldId="209"/>
    <tableColumn id="210" xr3:uid="{64D15E9E-A537-424A-AB9D-09503098515C}" uniqueName="210" name="Column210" queryTableFieldId="210"/>
    <tableColumn id="211" xr3:uid="{CD683E6C-F61B-47BE-B227-2E0F203FD45D}" uniqueName="211" name="Column211" queryTableFieldId="211"/>
    <tableColumn id="212" xr3:uid="{D85B995E-853B-4B62-A0A3-64F30A1DBF64}" uniqueName="212" name="Column212" queryTableFieldId="212"/>
    <tableColumn id="213" xr3:uid="{B287CEF6-486E-4D9A-8D8A-5AF081F0A882}" uniqueName="213" name="Column213" queryTableFieldId="213"/>
    <tableColumn id="214" xr3:uid="{CF036938-C187-4245-BFC8-58ECCF12A2A1}" uniqueName="214" name="Column214" queryTableFieldId="214"/>
    <tableColumn id="215" xr3:uid="{302CFFB7-A69E-43A1-BE1A-28A845A850EF}" uniqueName="215" name="Column215" queryTableFieldId="215"/>
    <tableColumn id="216" xr3:uid="{90B49386-4C5A-4743-A617-3A192ADAA3EA}" uniqueName="216" name="Column216" queryTableFieldId="216"/>
    <tableColumn id="217" xr3:uid="{573A9876-F9C4-4462-8407-FAEC7CFE225F}" uniqueName="217" name="Column217" queryTableFieldId="217"/>
    <tableColumn id="218" xr3:uid="{579DA3B6-00BF-483B-8B81-D1F3FFA204AF}" uniqueName="218" name="Column218" queryTableFieldId="218"/>
    <tableColumn id="219" xr3:uid="{533272F3-CFF9-45FA-8113-CC00427E18E8}" uniqueName="219" name="Column219" queryTableFieldId="219"/>
    <tableColumn id="220" xr3:uid="{D82EE2AC-B7D2-4F1A-BE34-D3EBD9EA66AF}" uniqueName="220" name="Column220" queryTableFieldId="220"/>
    <tableColumn id="221" xr3:uid="{8B94C4DC-27D9-47EA-AE4C-851A429E47B4}" uniqueName="221" name="Column221" queryTableFieldId="221"/>
    <tableColumn id="222" xr3:uid="{406F268A-A20C-406A-9FD9-D8C523E25716}" uniqueName="222" name="Column222" queryTableFieldId="222"/>
    <tableColumn id="223" xr3:uid="{F077E513-A5AC-4A94-B574-59C589B4A232}" uniqueName="223" name="Column223" queryTableFieldId="223"/>
    <tableColumn id="224" xr3:uid="{7DD1CFE9-8B3E-4DAB-9176-A4E860D719CF}" uniqueName="224" name="Column224" queryTableFieldId="224"/>
    <tableColumn id="225" xr3:uid="{3E53A7EF-0B5B-4FBE-B971-8F7C14C8036E}" uniqueName="225" name="Column225" queryTableFieldId="225"/>
    <tableColumn id="226" xr3:uid="{812E3817-A7C8-4503-9F3A-2C8E9EE5D6D9}" uniqueName="226" name="Column226" queryTableFieldId="226"/>
    <tableColumn id="227" xr3:uid="{8054B673-42F7-4671-B37A-8D4BADB1CC92}" uniqueName="227" name="Column227" queryTableFieldId="227"/>
    <tableColumn id="228" xr3:uid="{77D836C7-0D31-4F11-B75C-FC7CD7278FC5}" uniqueName="228" name="Column228" queryTableFieldId="228"/>
    <tableColumn id="229" xr3:uid="{BB9B03F8-16CA-483B-A362-8C9BCD11498C}" uniqueName="229" name="Column229" queryTableFieldId="229"/>
    <tableColumn id="230" xr3:uid="{271D41BD-57DC-469F-9ACC-2B0A742F3CB2}" uniqueName="230" name="Column230" queryTableFieldId="230"/>
    <tableColumn id="231" xr3:uid="{628E90BC-C064-4BED-A979-57F93E2E6A4E}" uniqueName="231" name="Column231" queryTableFieldId="231"/>
    <tableColumn id="232" xr3:uid="{9762FCC9-215F-4C6A-8907-573E3976D5C2}" uniqueName="232" name="Column232" queryTableFieldId="232"/>
    <tableColumn id="233" xr3:uid="{075FCBBE-15AB-45BD-ABCC-FB58D1AED429}" uniqueName="233" name="Column233" queryTableFieldId="233"/>
    <tableColumn id="234" xr3:uid="{BAF8FDCE-C3E3-4B66-B5EB-EA5BD72093BF}" uniqueName="234" name="Column234" queryTableFieldId="234"/>
    <tableColumn id="235" xr3:uid="{F9B8762D-1475-4592-BEDD-0F35F15C342C}" uniqueName="235" name="Column235" queryTableFieldId="235"/>
    <tableColumn id="236" xr3:uid="{489BBCAE-6ED0-4EDB-9056-EEE521BBBF02}" uniqueName="236" name="Column236" queryTableFieldId="236"/>
    <tableColumn id="237" xr3:uid="{94F687A9-C75F-4554-9553-363C3B106538}" uniqueName="237" name="Column237" queryTableFieldId="237"/>
    <tableColumn id="238" xr3:uid="{EF025B2A-D98A-4FA5-91CC-4B2BA91C0F79}" uniqueName="238" name="Column238" queryTableFieldId="238"/>
    <tableColumn id="239" xr3:uid="{F573CFCA-F66B-4EBF-B5CD-496DE588FA50}" uniqueName="239" name="Column239" queryTableFieldId="239"/>
    <tableColumn id="240" xr3:uid="{4C0972B5-2312-4C07-A24A-07D903FB85C4}" uniqueName="240" name="Column240" queryTableFieldId="240"/>
    <tableColumn id="241" xr3:uid="{9559358E-117F-4095-93CD-86E2762F5815}" uniqueName="241" name="Column241" queryTableFieldId="241"/>
    <tableColumn id="242" xr3:uid="{C88B67AF-2747-49E3-90BF-E9B6320E8A8B}" uniqueName="242" name="Column242" queryTableFieldId="242"/>
    <tableColumn id="243" xr3:uid="{422CE59D-8C9F-4A17-92AD-3DCEF66E92DB}" uniqueName="243" name="Column243" queryTableFieldId="243"/>
    <tableColumn id="244" xr3:uid="{B76450D7-8CD4-46EA-8EB7-6B92A69796A0}" uniqueName="244" name="Column244" queryTableFieldId="244"/>
    <tableColumn id="245" xr3:uid="{111C06FE-A39E-47E8-8F4C-F000D25C9B3A}" uniqueName="245" name="Column245" queryTableFieldId="245"/>
    <tableColumn id="246" xr3:uid="{D486B674-6957-4CFF-A0A0-CCFBB509E527}" uniqueName="246" name="Column246" queryTableFieldId="246"/>
    <tableColumn id="247" xr3:uid="{3A81DFF7-6872-4E1B-8019-9E1C3DA1FF2F}" uniqueName="247" name="Column247" queryTableFieldId="247"/>
    <tableColumn id="248" xr3:uid="{5314B258-5B3A-467C-A72B-63AD3FA5A8A7}" uniqueName="248" name="Column248" queryTableFieldId="248"/>
    <tableColumn id="249" xr3:uid="{9E0281E7-9758-44EE-BB68-A875A2371A76}" uniqueName="249" name="Column249" queryTableFieldId="249"/>
    <tableColumn id="250" xr3:uid="{403F0E4F-AB51-4D26-9811-A4CD44A351BE}" uniqueName="250" name="Column250" queryTableFieldId="250"/>
    <tableColumn id="251" xr3:uid="{4B993C30-1027-436C-90C0-0F172EED99F9}" uniqueName="251" name="Column251" queryTableFieldId="251"/>
    <tableColumn id="252" xr3:uid="{DFD15A7D-7668-47D8-B734-8C6C7582C462}" uniqueName="252" name="Column252" queryTableFieldId="252"/>
    <tableColumn id="253" xr3:uid="{902AB877-7453-44E9-87FC-DF8D49BCDF4D}" uniqueName="253" name="Column253" queryTableFieldId="253"/>
    <tableColumn id="254" xr3:uid="{108564B7-F391-4CA9-937D-2FE1EDEF9E95}" uniqueName="254" name="Column254" queryTableFieldId="254"/>
    <tableColumn id="255" xr3:uid="{3AF736F3-9AF2-4CA0-A91E-226B23841C04}" uniqueName="255" name="Column255" queryTableFieldId="255"/>
    <tableColumn id="256" xr3:uid="{8B238288-5172-48E6-BAED-737A9864855E}" uniqueName="256" name="Column256" queryTableFieldId="256"/>
    <tableColumn id="257" xr3:uid="{55A00BA8-1B7C-4CB4-9AF5-A2D08A693A4B}" uniqueName="257" name="Column257" queryTableFieldId="257"/>
    <tableColumn id="258" xr3:uid="{D9A29B2D-57F5-4DD2-96F3-A251393AC2CF}" uniqueName="258" name="Column258" queryTableFieldId="258"/>
    <tableColumn id="259" xr3:uid="{644CE237-1E87-42CA-BDF4-3FCD45D19DD7}" uniqueName="259" name="Column259" queryTableFieldId="259"/>
    <tableColumn id="260" xr3:uid="{1A15EAA4-BEF7-41BE-B28D-5FEAF6CFEBB8}" uniqueName="260" name="Column260" queryTableFieldId="260"/>
    <tableColumn id="261" xr3:uid="{DEF4BB46-81FB-4303-BA7A-92540444538C}" uniqueName="261" name="Column261" queryTableFieldId="261"/>
    <tableColumn id="262" xr3:uid="{2E0694C4-663C-47A0-B699-BDF1CAC229E3}" uniqueName="262" name="Column262" queryTableFieldId="262"/>
    <tableColumn id="263" xr3:uid="{214EE6DE-FE9A-4208-9260-C922483E2408}" uniqueName="263" name="Column263" queryTableFieldId="263"/>
    <tableColumn id="264" xr3:uid="{A4EB3650-E7A1-4CC9-ACBD-04A634484EC4}" uniqueName="264" name="Column264" queryTableFieldId="264"/>
    <tableColumn id="265" xr3:uid="{467F94E9-6A1A-4418-AAD8-783EE3047E2F}" uniqueName="265" name="Column265" queryTableFieldId="265"/>
    <tableColumn id="266" xr3:uid="{B3752C42-CD70-45FD-BDE4-2BD9963D0285}" uniqueName="266" name="Column266" queryTableFieldId="266"/>
    <tableColumn id="267" xr3:uid="{4B18BC9A-AF10-4984-AEF9-CC68220DC39B}" uniqueName="267" name="Column267" queryTableFieldId="267"/>
    <tableColumn id="268" xr3:uid="{859D8209-BF5B-465A-9DD2-928C0EC87ABA}" uniqueName="268" name="Column268" queryTableFieldId="268"/>
    <tableColumn id="269" xr3:uid="{2B334954-A1C2-4558-B77A-2FB5EBE8E8C7}" uniqueName="269" name="Column269" queryTableFieldId="269"/>
    <tableColumn id="270" xr3:uid="{0064FFDF-3B40-4C9C-B77D-18A380CA8BE1}" uniqueName="270" name="Column270" queryTableFieldId="270"/>
    <tableColumn id="271" xr3:uid="{0A2FD1F9-01AE-413E-9BE2-2E10D6A5AD1C}" uniqueName="271" name="Column271" queryTableFieldId="271"/>
    <tableColumn id="272" xr3:uid="{DB52C60B-5597-4BD2-A29B-B93B734771FD}" uniqueName="272" name="Column272" queryTableFieldId="272"/>
    <tableColumn id="273" xr3:uid="{DAD99298-3C46-4768-BD7A-AC197B1CD483}" uniqueName="273" name="Column273" queryTableFieldId="273"/>
    <tableColumn id="274" xr3:uid="{60D2BE54-ED13-48A0-8C7E-99C89F1ED936}" uniqueName="274" name="Column274" queryTableFieldId="274"/>
    <tableColumn id="275" xr3:uid="{97B98CF8-D2BA-42FB-A78E-63C1611F75BD}" uniqueName="275" name="Column275" queryTableFieldId="275"/>
    <tableColumn id="276" xr3:uid="{4EEF79F8-4DB9-4768-962D-576A54886187}" uniqueName="276" name="Column276" queryTableFieldId="276"/>
    <tableColumn id="277" xr3:uid="{5FEC4A80-C948-493A-A2D8-B3193B8F0559}" uniqueName="277" name="Column277" queryTableFieldId="277"/>
    <tableColumn id="278" xr3:uid="{4285B02B-4EBE-4917-B60B-3B58F7C2E8A6}" uniqueName="278" name="Column278" queryTableFieldId="278"/>
    <tableColumn id="279" xr3:uid="{82587952-F8DA-44FA-A1CE-54A7B73F98FE}" uniqueName="279" name="Column279" queryTableFieldId="279"/>
    <tableColumn id="280" xr3:uid="{D30B913C-BE33-4CFA-9EFC-B0BC130FBFF1}" uniqueName="280" name="Column280" queryTableFieldId="280"/>
    <tableColumn id="281" xr3:uid="{6F171B0C-09FB-4930-9D64-64021C98A175}" uniqueName="281" name="Column281" queryTableFieldId="281"/>
    <tableColumn id="282" xr3:uid="{D2096555-F59A-452B-86A2-4439DF9BA9AD}" uniqueName="282" name="Column282" queryTableFieldId="282"/>
    <tableColumn id="283" xr3:uid="{E59D4B1B-EB84-47CF-A6C6-CC3955BE8C9C}" uniqueName="283" name="Column283" queryTableFieldId="283"/>
    <tableColumn id="284" xr3:uid="{5055AA61-8531-4EC9-9CFA-3979D5BECED6}" uniqueName="284" name="Column284" queryTableFieldId="284"/>
    <tableColumn id="285" xr3:uid="{D93E2C58-03E2-4770-BA82-8B0750F337FE}" uniqueName="285" name="Column285" queryTableFieldId="285"/>
    <tableColumn id="286" xr3:uid="{EE979940-EB37-4F90-BDC8-6A71C4FAEF9A}" uniqueName="286" name="Column286" queryTableFieldId="286"/>
    <tableColumn id="287" xr3:uid="{40BE61DE-CF6F-4BA6-932C-4628252282A4}" uniqueName="287" name="Column287" queryTableFieldId="287"/>
    <tableColumn id="288" xr3:uid="{DD8E476B-EDB2-4724-9DD0-75BC3E56AE6A}" uniqueName="288" name="Column288" queryTableFieldId="288"/>
    <tableColumn id="289" xr3:uid="{3F348CFD-D80C-40B3-8663-5929CD505E88}" uniqueName="289" name="Column289" queryTableFieldId="289"/>
    <tableColumn id="290" xr3:uid="{F2778366-67E1-446D-AF61-B7AA0691CA40}" uniqueName="290" name="Column290" queryTableFieldId="290"/>
    <tableColumn id="291" xr3:uid="{13499F8F-07A7-4A11-A5B4-540040EB0398}" uniqueName="291" name="Column291" queryTableFieldId="291"/>
    <tableColumn id="292" xr3:uid="{CACD54FB-AA5E-4E50-AB8E-DDB5F91A8227}" uniqueName="292" name="Column292" queryTableFieldId="292"/>
    <tableColumn id="293" xr3:uid="{8F615944-D6A2-4E9B-B9B0-0DD6DAACA959}" uniqueName="293" name="Column293" queryTableFieldId="293"/>
    <tableColumn id="294" xr3:uid="{6628EE0B-D597-4610-A481-E243484DC0D1}" uniqueName="294" name="Column294" queryTableFieldId="294"/>
    <tableColumn id="295" xr3:uid="{A39D30AF-6A5F-4250-A129-D88C12D8CF50}" uniqueName="295" name="Column295" queryTableFieldId="295"/>
    <tableColumn id="296" xr3:uid="{E2BB655D-7E13-47BB-8E51-FA83EB7C8308}" uniqueName="296" name="Column296" queryTableFieldId="296"/>
    <tableColumn id="297" xr3:uid="{3EA0D433-D242-48E8-BEA1-1FD0A0D5736D}" uniqueName="297" name="Column297" queryTableFieldId="297"/>
    <tableColumn id="298" xr3:uid="{A9399D53-4235-44E2-89EC-4D7D7137540E}" uniqueName="298" name="Column298" queryTableFieldId="298"/>
    <tableColumn id="299" xr3:uid="{2A076792-90D3-4FD4-B149-5735B408ADFD}" uniqueName="299" name="Column299" queryTableFieldId="299"/>
    <tableColumn id="300" xr3:uid="{8FED6A0D-80C1-4CB1-B693-F67713860D20}" uniqueName="300" name="Column300" queryTableFieldId="300"/>
    <tableColumn id="301" xr3:uid="{3DDAB7E3-C8E0-456E-9C5B-7E610D52DDAD}" uniqueName="301" name="Column301" queryTableFieldId="301"/>
    <tableColumn id="302" xr3:uid="{876B2C6A-CF8C-40A7-B881-2B8934988E92}" uniqueName="302" name="Column302" queryTableFieldId="302"/>
    <tableColumn id="303" xr3:uid="{CE58E40A-25F1-49BE-8E86-AAD23058F58C}" uniqueName="303" name="Column303" queryTableFieldId="303"/>
    <tableColumn id="304" xr3:uid="{295E4746-6A8D-4B48-A416-AEC4949C128B}" uniqueName="304" name="Column304" queryTableFieldId="304"/>
    <tableColumn id="305" xr3:uid="{0FA55C37-EC62-42C3-B5FF-F92700CFF164}" uniqueName="305" name="Column305" queryTableFieldId="305"/>
    <tableColumn id="306" xr3:uid="{7C850656-8D85-4AC5-B495-038C348A51AE}" uniqueName="306" name="Column306" queryTableFieldId="306"/>
    <tableColumn id="307" xr3:uid="{950FD57A-D846-4C4B-85B8-8E79CF571C83}" uniqueName="307" name="Column307" queryTableFieldId="307"/>
    <tableColumn id="308" xr3:uid="{CF26479E-3384-4499-B102-0151F21ADCA7}" uniqueName="308" name="Column308" queryTableFieldId="308"/>
    <tableColumn id="309" xr3:uid="{C8E108D0-4272-4751-9D6F-5C65D0E229A6}" uniqueName="309" name="Column309" queryTableFieldId="309"/>
    <tableColumn id="310" xr3:uid="{A9D575DD-933C-4027-8BDF-C2B00CD985A3}" uniqueName="310" name="Column310" queryTableFieldId="310"/>
    <tableColumn id="311" xr3:uid="{997078E2-302E-4559-B658-EB6772AE5E74}" uniqueName="311" name="Column311" queryTableFieldId="311"/>
    <tableColumn id="312" xr3:uid="{E2B9ADAB-20D3-46B5-B20C-BAFF3D992C23}" uniqueName="312" name="Column312" queryTableFieldId="312"/>
    <tableColumn id="313" xr3:uid="{4087C28D-1CF8-4671-AAC6-FAF10070B1C0}" uniqueName="313" name="Column313" queryTableFieldId="313"/>
    <tableColumn id="314" xr3:uid="{423B2457-D4F3-4E2E-9BC3-206C5E7FB15E}" uniqueName="314" name="Column314" queryTableFieldId="314"/>
    <tableColumn id="315" xr3:uid="{C84A1814-9B9C-4E56-8DD0-5CBEA02534B3}" uniqueName="315" name="Column315" queryTableFieldId="315"/>
    <tableColumn id="316" xr3:uid="{8E523DA4-3106-4F3B-855A-499AD54185D6}" uniqueName="316" name="Column316" queryTableFieldId="316"/>
    <tableColumn id="317" xr3:uid="{D4D8C75E-809E-496A-8DB4-B4D294E4A698}" uniqueName="317" name="Column317" queryTableFieldId="317"/>
    <tableColumn id="318" xr3:uid="{B7874D27-ED5D-46FC-A56B-5CFE688A2D29}" uniqueName="318" name="Column318" queryTableFieldId="318"/>
    <tableColumn id="319" xr3:uid="{918AAE84-4C38-4B6C-A7F1-382C7238643B}" uniqueName="319" name="Column319" queryTableFieldId="319"/>
    <tableColumn id="320" xr3:uid="{500D8D2A-0E44-408B-B494-5FBE4228E3C3}" uniqueName="320" name="Column320" queryTableFieldId="320"/>
    <tableColumn id="321" xr3:uid="{5EF16A64-AC6B-4DE5-944C-B9D0C6D529D6}" uniqueName="321" name="Column321" queryTableFieldId="321"/>
    <tableColumn id="322" xr3:uid="{49D0E391-49FB-4465-8402-4B07B1F86AA8}" uniqueName="322" name="Column322" queryTableFieldId="322"/>
    <tableColumn id="323" xr3:uid="{F63A890C-BE35-4975-964D-C980831F2C3F}" uniqueName="323" name="Column323" queryTableFieldId="323"/>
    <tableColumn id="324" xr3:uid="{2D0A2F77-7E10-491E-8D37-969C8A564A47}" uniqueName="324" name="Column324" queryTableFieldId="324"/>
    <tableColumn id="325" xr3:uid="{8F96E9B7-9979-4454-8F07-9632B89F7F6D}" uniqueName="325" name="Column325" queryTableFieldId="325"/>
    <tableColumn id="326" xr3:uid="{3FCB8736-DF53-486B-B09A-AB8656941440}" uniqueName="326" name="Column326" queryTableFieldId="326"/>
    <tableColumn id="327" xr3:uid="{15E183E6-E86E-404A-B465-900B16657081}" uniqueName="327" name="Column327" queryTableFieldId="327"/>
    <tableColumn id="328" xr3:uid="{AB5D3237-84FC-4102-82B6-8BE94584FE82}" uniqueName="328" name="Column328" queryTableFieldId="328"/>
    <tableColumn id="329" xr3:uid="{A1199E73-A415-40CB-9C99-73502BCAD9EA}" uniqueName="329" name="Column329" queryTableFieldId="329"/>
    <tableColumn id="330" xr3:uid="{9ABE2ADB-BB34-45B9-9E6F-3BCAF74252E2}" uniqueName="330" name="Column330" queryTableFieldId="330"/>
    <tableColumn id="331" xr3:uid="{66111A9F-55B5-4EF1-B13E-1ED87A063163}" uniqueName="331" name="Column331" queryTableFieldId="331"/>
    <tableColumn id="332" xr3:uid="{F93E1F45-AAE6-49F1-9C55-23BDACFAE4B8}" uniqueName="332" name="Column332" queryTableFieldId="332"/>
    <tableColumn id="333" xr3:uid="{F221FB00-01C1-4B93-8F30-CE38B537C3F9}" uniqueName="333" name="Column333" queryTableFieldId="333"/>
    <tableColumn id="334" xr3:uid="{F20B832C-D9E8-48D0-8BD1-7C2DF4A411E1}" uniqueName="334" name="Column334" queryTableFieldId="334"/>
    <tableColumn id="335" xr3:uid="{FABD2157-A474-45CB-B7C0-F34E0BCE6718}" uniqueName="335" name="Column335" queryTableFieldId="335"/>
    <tableColumn id="336" xr3:uid="{37ADDBAB-4813-4059-8B86-0B900E059C35}" uniqueName="336" name="Column336" queryTableFieldId="336"/>
    <tableColumn id="337" xr3:uid="{802A293D-8EF0-4664-95D1-9798B6972DFC}" uniqueName="337" name="Column337" queryTableFieldId="337"/>
    <tableColumn id="338" xr3:uid="{3A75C70E-D51B-4845-8110-B0F34D7F6785}" uniqueName="338" name="Column338" queryTableFieldId="338"/>
    <tableColumn id="339" xr3:uid="{571EACA4-123F-4E8B-A2B5-539D1877C4F4}" uniqueName="339" name="Column339" queryTableFieldId="339"/>
    <tableColumn id="340" xr3:uid="{6970D520-F94E-4349-A08A-2DF7767B8FC2}" uniqueName="340" name="Column340" queryTableFieldId="340"/>
    <tableColumn id="341" xr3:uid="{5F5BD83D-7BF2-40B2-B6F6-15C81EA9637C}" uniqueName="341" name="Column341" queryTableFieldId="341"/>
    <tableColumn id="342" xr3:uid="{E0E8E25F-EA63-417F-992D-F0EE95652350}" uniqueName="342" name="Column342" queryTableFieldId="342"/>
    <tableColumn id="343" xr3:uid="{88B2192D-428E-4851-85A1-63D0709A6721}" uniqueName="343" name="Column343" queryTableFieldId="343"/>
    <tableColumn id="344" xr3:uid="{179825A9-8107-420F-8ECD-61CA58111B91}" uniqueName="344" name="Column344" queryTableFieldId="344"/>
    <tableColumn id="345" xr3:uid="{ADA68FCC-6193-426B-AE80-DC20B1E7B367}" uniqueName="345" name="Column345" queryTableFieldId="345"/>
    <tableColumn id="346" xr3:uid="{75F109D0-2334-4A70-BB82-6A59BC6C98D3}" uniqueName="346" name="Column346" queryTableFieldId="346"/>
    <tableColumn id="347" xr3:uid="{4515F57B-B002-4A61-98A3-9BAB4E2ADFEB}" uniqueName="347" name="Column347" queryTableFieldId="347"/>
    <tableColumn id="348" xr3:uid="{0BDB02A4-B7FF-4B8E-82BA-BE0C7A3BB21D}" uniqueName="348" name="Column348" queryTableFieldId="348"/>
    <tableColumn id="349" xr3:uid="{E4DA330F-9EAA-4130-BA56-99C264BAEC69}" uniqueName="349" name="Column349" queryTableFieldId="349"/>
    <tableColumn id="350" xr3:uid="{B6C83318-1B68-47BF-8B2E-8E881A058E78}" uniqueName="350" name="Column350" queryTableFieldId="350"/>
    <tableColumn id="351" xr3:uid="{547747CE-8A0E-4777-8AEF-56C667CA8071}" uniqueName="351" name="Column351" queryTableFieldId="351"/>
    <tableColumn id="352" xr3:uid="{348CE8F9-CFEA-4CF8-BA6D-0E569DAD0641}" uniqueName="352" name="Column352" queryTableFieldId="352"/>
    <tableColumn id="353" xr3:uid="{A2D9E422-04A5-484E-B79F-D5229F706FD3}" uniqueName="353" name="Column353" queryTableFieldId="353"/>
    <tableColumn id="354" xr3:uid="{F805FDB5-167E-49ED-BFE6-67FED38AD31E}" uniqueName="354" name="Column354" queryTableFieldId="354"/>
    <tableColumn id="355" xr3:uid="{8224A961-17B3-4A14-8CE2-DD83151A35FE}" uniqueName="355" name="Column355" queryTableFieldId="355"/>
    <tableColumn id="356" xr3:uid="{BCF0ED8E-29F2-481C-8B4D-3A93B56DA333}" uniqueName="356" name="Column356" queryTableFieldId="356"/>
    <tableColumn id="357" xr3:uid="{441DD53A-9955-4F29-9F39-F43E20026A4A}" uniqueName="357" name="Column357" queryTableFieldId="357"/>
    <tableColumn id="358" xr3:uid="{8F09A556-3781-4305-BF2A-0739BDE61703}" uniqueName="358" name="Column358" queryTableFieldId="358"/>
    <tableColumn id="359" xr3:uid="{914E4CE5-DB47-47D5-9F43-76902E8995A2}" uniqueName="359" name="Column359" queryTableFieldId="359"/>
    <tableColumn id="360" xr3:uid="{A3784DAC-8EC3-4163-9747-55DD1CD55A59}" uniqueName="360" name="Column360" queryTableFieldId="360"/>
    <tableColumn id="361" xr3:uid="{118CDB9F-1865-4200-B92E-5C2C349BEDCC}" uniqueName="361" name="Column361" queryTableFieldId="361"/>
    <tableColumn id="362" xr3:uid="{4F478DBC-401F-4E14-A75E-9BA1539C3BC2}" uniqueName="362" name="Column362" queryTableFieldId="362"/>
    <tableColumn id="363" xr3:uid="{F41F2B07-3930-4B53-AA20-A01A8DA65C95}" uniqueName="363" name="Column363" queryTableFieldId="363"/>
    <tableColumn id="364" xr3:uid="{9DC6EDD1-A413-4203-AC38-4B0EADE129D0}" uniqueName="364" name="Column364" queryTableFieldId="364"/>
    <tableColumn id="365" xr3:uid="{97D8E773-4497-45E3-8404-6031E261A493}" uniqueName="365" name="Column365" queryTableFieldId="365"/>
    <tableColumn id="366" xr3:uid="{0FE8C0A8-4B60-40F7-99B9-12DCB2D860F5}" uniqueName="366" name="Column366" queryTableFieldId="366"/>
    <tableColumn id="367" xr3:uid="{4D0C552E-EDF9-4C79-85FA-698B07AF59C4}" uniqueName="367" name="Column367" queryTableFieldId="367"/>
    <tableColumn id="368" xr3:uid="{DFCFE311-FFF1-486F-813B-50AA19282865}" uniqueName="368" name="Column368" queryTableFieldId="368"/>
    <tableColumn id="369" xr3:uid="{7FB25600-911F-43F7-9FCA-AB0EE6E8C134}" uniqueName="369" name="Column369" queryTableFieldId="369"/>
    <tableColumn id="370" xr3:uid="{65F3A949-59F5-4152-8564-B0ADD17DA52C}" uniqueName="370" name="Column370" queryTableFieldId="370"/>
    <tableColumn id="371" xr3:uid="{E5EE3C78-1752-478C-8464-E767F00B0E69}" uniqueName="371" name="Column371" queryTableFieldId="371"/>
    <tableColumn id="372" xr3:uid="{A2FA7E8F-0604-48EA-B860-5F261C65661D}" uniqueName="372" name="Column372" queryTableFieldId="372"/>
    <tableColumn id="373" xr3:uid="{9506423A-2887-4691-8B6A-DA7E5F9A7AB3}" uniqueName="373" name="Column373" queryTableFieldId="373"/>
    <tableColumn id="374" xr3:uid="{5F44C091-A500-48E2-9F70-48A1C76F16F2}" uniqueName="374" name="Column374" queryTableFieldId="374"/>
    <tableColumn id="375" xr3:uid="{714655F2-02DC-4610-AC64-10961EC4062C}" uniqueName="375" name="Column375" queryTableFieldId="375"/>
    <tableColumn id="376" xr3:uid="{400DB22C-384E-4E98-8CFF-6F7B3DBEBFA4}" uniqueName="376" name="Column376" queryTableFieldId="376"/>
    <tableColumn id="377" xr3:uid="{5A2573E4-D480-48C3-9519-90DE56B46CD1}" uniqueName="377" name="Column377" queryTableFieldId="377"/>
    <tableColumn id="378" xr3:uid="{6FB50936-457D-4E43-871E-A77F32B91C2D}" uniqueName="378" name="Column378" queryTableFieldId="378"/>
    <tableColumn id="379" xr3:uid="{860AA8ED-2DD7-439D-B075-01187C9C6EC4}" uniqueName="379" name="Column379" queryTableFieldId="379"/>
    <tableColumn id="380" xr3:uid="{F008246C-2514-4C57-9FB1-0890BDE2D52B}" uniqueName="380" name="Column380" queryTableFieldId="380"/>
    <tableColumn id="381" xr3:uid="{C37D5D74-8BE9-4728-B2F7-9A496AF9CE54}" uniqueName="381" name="Column381" queryTableFieldId="381"/>
    <tableColumn id="382" xr3:uid="{0C0517E2-356D-46A7-812B-D946BE287F5C}" uniqueName="382" name="Column382" queryTableFieldId="382"/>
    <tableColumn id="383" xr3:uid="{5D531CD2-DCB4-4A2C-B760-2CDD6DEBE506}" uniqueName="383" name="Column383" queryTableFieldId="383"/>
    <tableColumn id="384" xr3:uid="{67F324D2-8AAE-477B-8F4B-C093CE0D3E36}" uniqueName="384" name="Column384" queryTableFieldId="384"/>
    <tableColumn id="385" xr3:uid="{C032B2EF-E7E6-482F-8D4F-7C138EA630F6}" uniqueName="385" name="Column385" queryTableFieldId="385"/>
    <tableColumn id="386" xr3:uid="{C333FE9E-4411-48FB-95C3-A1022734E0AF}" uniqueName="386" name="Column386" queryTableFieldId="386"/>
    <tableColumn id="387" xr3:uid="{CF14BBBE-3804-4A14-93A9-077EC439B158}" uniqueName="387" name="Column387" queryTableFieldId="387"/>
    <tableColumn id="388" xr3:uid="{6206CF04-A19F-47C2-9B8F-7401CC34394C}" uniqueName="388" name="Column388" queryTableFieldId="388"/>
    <tableColumn id="389" xr3:uid="{BF6ADA2B-D9C7-4733-984E-4E3555C52C33}" uniqueName="389" name="Column389" queryTableFieldId="389"/>
    <tableColumn id="390" xr3:uid="{56015A27-C207-4E35-BF2F-705D01BD9997}" uniqueName="390" name="Column390" queryTableFieldId="390"/>
    <tableColumn id="391" xr3:uid="{60838713-109E-41FC-A9EB-0070EDF0AE63}" uniqueName="391" name="Column391" queryTableFieldId="391"/>
    <tableColumn id="392" xr3:uid="{6827DEEA-CF9F-4FE3-A1AF-2387DA79DDF1}" uniqueName="392" name="Column392" queryTableFieldId="392"/>
    <tableColumn id="393" xr3:uid="{CB36B098-9648-499C-BB16-9FE05A86D035}" uniqueName="393" name="Column393" queryTableFieldId="393"/>
    <tableColumn id="394" xr3:uid="{F588749B-8DBB-4CE2-ABCE-323FFEE4344B}" uniqueName="394" name="Column394" queryTableFieldId="394"/>
    <tableColumn id="395" xr3:uid="{E8C3B42D-B343-4A2E-97AD-DE7F9E43F8F2}" uniqueName="395" name="Column395" queryTableFieldId="395"/>
    <tableColumn id="396" xr3:uid="{7D3DCE93-ADB1-483F-9605-1CB7AEE79B47}" uniqueName="396" name="Column396" queryTableFieldId="396"/>
    <tableColumn id="397" xr3:uid="{0AA81581-92F2-4988-BED9-5033D7577E04}" uniqueName="397" name="Column397" queryTableFieldId="397"/>
    <tableColumn id="398" xr3:uid="{AE44E0DB-480F-427F-81A9-C985A2100533}" uniqueName="398" name="Column398" queryTableFieldId="398"/>
    <tableColumn id="399" xr3:uid="{7E44798A-5E4B-4C1D-8130-A9F32D4FCE56}" uniqueName="399" name="Column399" queryTableFieldId="399"/>
    <tableColumn id="400" xr3:uid="{656A7D4F-56FB-439C-B8BD-8EFEBF32E5BA}" uniqueName="400" name="Column400" queryTableFieldId="400"/>
    <tableColumn id="401" xr3:uid="{72CCA0FC-B72F-4BD8-8AB0-8DA376C950FA}" uniqueName="401" name="Column401" queryTableFieldId="401"/>
    <tableColumn id="402" xr3:uid="{4B1EB03A-8902-4390-A3D3-D27B54C7DED5}" uniqueName="402" name="Column402" queryTableFieldId="402"/>
    <tableColumn id="403" xr3:uid="{DE670764-1C4D-4B63-A656-818C460F850B}" uniqueName="403" name="Column403" queryTableFieldId="403"/>
    <tableColumn id="404" xr3:uid="{0674D810-BAE0-4D8B-9801-831086EAE8A1}" uniqueName="404" name="Column404" queryTableFieldId="404"/>
    <tableColumn id="405" xr3:uid="{632088E5-E870-4F2B-B12C-B7B82AA6F6F9}" uniqueName="405" name="Column405" queryTableFieldId="405"/>
    <tableColumn id="406" xr3:uid="{95951EF5-1E6B-487B-9B68-0EF80166AE77}" uniqueName="406" name="Column406" queryTableFieldId="406"/>
    <tableColumn id="407" xr3:uid="{D1447D78-15EB-4FB6-BD36-A37A1B7345E0}" uniqueName="407" name="Column407" queryTableFieldId="407"/>
    <tableColumn id="408" xr3:uid="{2A7F775A-8F80-4E99-9EFF-4ABC562EDC09}" uniqueName="408" name="Column408" queryTableFieldId="408"/>
    <tableColumn id="409" xr3:uid="{433CC413-AE3F-461D-8ABE-C5B431C09905}" uniqueName="409" name="Column409" queryTableFieldId="409"/>
    <tableColumn id="410" xr3:uid="{7D1DB2FF-BA14-43A6-9472-A005C30D2BA2}" uniqueName="410" name="Column410" queryTableFieldId="410"/>
    <tableColumn id="411" xr3:uid="{EFB8EB8B-3CB7-4574-B978-9BBF366A34A6}" uniqueName="411" name="Column411" queryTableFieldId="411"/>
    <tableColumn id="412" xr3:uid="{7BF01B5D-7EB9-40B0-8F9F-030707083582}" uniqueName="412" name="Column412" queryTableFieldId="412"/>
    <tableColumn id="413" xr3:uid="{D33BD7A6-038E-4D26-8105-B9D19FB0BCBF}" uniqueName="413" name="Column413" queryTableFieldId="413"/>
    <tableColumn id="414" xr3:uid="{39FF5B21-4CE5-47AA-ACDB-368E9568CF7A}" uniqueName="414" name="Column414" queryTableFieldId="414"/>
    <tableColumn id="415" xr3:uid="{A1B22EBB-CAC1-4C37-92FE-22C1CB9B83DA}" uniqueName="415" name="Column415" queryTableFieldId="415"/>
    <tableColumn id="416" xr3:uid="{A1280527-ABED-4EC3-87C6-A2BDAAF2420A}" uniqueName="416" name="Column416" queryTableFieldId="416"/>
    <tableColumn id="417" xr3:uid="{A7DA43C4-1DE6-4ADE-84C0-D3BF389D6604}" uniqueName="417" name="Column417" queryTableFieldId="417"/>
    <tableColumn id="418" xr3:uid="{6CC0C82A-FBCC-4D6E-957B-08424BB73093}" uniqueName="418" name="Column418" queryTableFieldId="418"/>
    <tableColumn id="419" xr3:uid="{F587F2AB-E7B3-4C21-8FEF-D2FFF7FFE844}" uniqueName="419" name="Column419" queryTableFieldId="419"/>
    <tableColumn id="420" xr3:uid="{7F8F2528-2516-4D1E-856B-CC0A9FC1D682}" uniqueName="420" name="Column420" queryTableFieldId="420"/>
    <tableColumn id="421" xr3:uid="{09CD1CFC-3B55-4B18-80AA-1D12F748B385}" uniqueName="421" name="Column421" queryTableFieldId="421"/>
    <tableColumn id="422" xr3:uid="{5318B9BB-3A87-48A0-AA0B-2CF2BF4723A7}" uniqueName="422" name="Column422" queryTableFieldId="422"/>
    <tableColumn id="423" xr3:uid="{005B6C09-591C-4AB6-A300-6A2106E268BF}" uniqueName="423" name="Column423" queryTableFieldId="423"/>
    <tableColumn id="424" xr3:uid="{D0998E51-E99C-46A7-83E8-EA69ED45E526}" uniqueName="424" name="Column424" queryTableFieldId="424"/>
    <tableColumn id="425" xr3:uid="{04A4719A-1289-444F-90C7-1CD3A58649E5}" uniqueName="425" name="Column425" queryTableFieldId="425"/>
    <tableColumn id="426" xr3:uid="{D84F8A42-B534-43DC-A292-5F37024AD640}" uniqueName="426" name="Column426" queryTableFieldId="426"/>
    <tableColumn id="427" xr3:uid="{03BE25BF-7FF4-486A-99AA-388F9F23248F}" uniqueName="427" name="Column427" queryTableFieldId="427"/>
    <tableColumn id="428" xr3:uid="{12FB581C-1FD5-48D9-B4A6-3853B477F9B6}" uniqueName="428" name="Column428" queryTableFieldId="428"/>
    <tableColumn id="429" xr3:uid="{F052AEAE-D904-499B-AB9C-D793BEE50BAF}" uniqueName="429" name="Column429" queryTableFieldId="429"/>
    <tableColumn id="430" xr3:uid="{43EBD358-5F40-4F91-BE01-2F1E0453646E}" uniqueName="430" name="Column430" queryTableFieldId="430"/>
    <tableColumn id="431" xr3:uid="{23A2C567-7558-4EB3-B2A0-1C2B351CB2E7}" uniqueName="431" name="Column431" queryTableFieldId="431"/>
    <tableColumn id="432" xr3:uid="{D1CC0720-969E-4DC3-9170-CCB2FF6C1D86}" uniqueName="432" name="Column432" queryTableFieldId="432"/>
    <tableColumn id="433" xr3:uid="{55923657-0750-4D73-94F6-11F6756C2D33}" uniqueName="433" name="Column433" queryTableFieldId="433"/>
    <tableColumn id="434" xr3:uid="{D1B8F507-F485-4605-8C7B-7FF22BD57E9E}" uniqueName="434" name="Column434" queryTableFieldId="434"/>
    <tableColumn id="435" xr3:uid="{B43BF9AF-0A81-4EA3-9781-43E9348A51AF}" uniqueName="435" name="Column435" queryTableFieldId="435"/>
    <tableColumn id="436" xr3:uid="{2479DD48-86CD-41B2-85FB-55538D344860}" uniqueName="436" name="Column436" queryTableFieldId="436"/>
    <tableColumn id="437" xr3:uid="{FFB87FA9-B7CF-4457-BCFA-AE99C7DE1296}" uniqueName="437" name="Column437" queryTableFieldId="437"/>
    <tableColumn id="438" xr3:uid="{D84AF352-CD41-47A6-A508-8E2BD4FDC2E8}" uniqueName="438" name="Column438" queryTableFieldId="438"/>
    <tableColumn id="439" xr3:uid="{0C64E802-55A1-4EEA-9D27-7A2D23DE7A85}" uniqueName="439" name="Column439" queryTableFieldId="439"/>
    <tableColumn id="440" xr3:uid="{EE815A5C-28D8-40CA-A6E7-F4AE55B43817}" uniqueName="440" name="Column440" queryTableFieldId="440"/>
    <tableColumn id="441" xr3:uid="{B7D01486-7A85-4826-A9C1-6D4B36D0E57D}" uniqueName="441" name="Column441" queryTableFieldId="441"/>
    <tableColumn id="442" xr3:uid="{F86C5993-35D2-4AA5-B497-5ACD281189CC}" uniqueName="442" name="Column442" queryTableFieldId="442"/>
    <tableColumn id="443" xr3:uid="{5AE19C52-B5A3-4F39-B57E-8E3A05CA2FFE}" uniqueName="443" name="Column443" queryTableFieldId="443"/>
    <tableColumn id="444" xr3:uid="{B2D5A85C-44AC-4640-9553-B75E9C01B5BE}" uniqueName="444" name="Column444" queryTableFieldId="444"/>
    <tableColumn id="445" xr3:uid="{EF246838-875E-42BC-9A66-D874C4600B16}" uniqueName="445" name="Column445" queryTableFieldId="445"/>
    <tableColumn id="446" xr3:uid="{CDF20982-4514-4EDD-A2EF-FFE4C5FF7123}" uniqueName="446" name="Column446" queryTableFieldId="446"/>
    <tableColumn id="447" xr3:uid="{EC703CED-A769-470F-9FAC-60E084D1803B}" uniqueName="447" name="Column447" queryTableFieldId="447"/>
    <tableColumn id="448" xr3:uid="{524BF6FB-1922-4784-BEA6-436F0E220AFF}" uniqueName="448" name="Column448" queryTableFieldId="448"/>
    <tableColumn id="449" xr3:uid="{80EB33B0-D37A-4B29-AAAA-4BDD7CE29A9A}" uniqueName="449" name="Column449" queryTableFieldId="449"/>
    <tableColumn id="450" xr3:uid="{66E5E32D-B5D8-47B5-BED5-AABA034917A3}" uniqueName="450" name="Column450" queryTableFieldId="450"/>
    <tableColumn id="451" xr3:uid="{E1BE8EB8-B53C-44B9-A7B9-049BD79E05B9}" uniqueName="451" name="Column451" queryTableFieldId="451"/>
    <tableColumn id="452" xr3:uid="{34B99B33-455C-407A-B340-1CB3BED046C5}" uniqueName="452" name="Column452" queryTableFieldId="452"/>
    <tableColumn id="453" xr3:uid="{C796205B-6799-49E9-92A8-4B1EB7019563}" uniqueName="453" name="Column453" queryTableFieldId="453"/>
    <tableColumn id="454" xr3:uid="{0C64D31D-E7D4-48CD-963A-5F589938FE79}" uniqueName="454" name="Column454" queryTableFieldId="454"/>
    <tableColumn id="455" xr3:uid="{655BD48E-0B9C-43F9-B641-4F6F83ACA56C}" uniqueName="455" name="Column455" queryTableFieldId="455"/>
    <tableColumn id="456" xr3:uid="{B3FF4438-A43C-4630-A59C-1D285840DAF3}" uniqueName="456" name="Column456" queryTableFieldId="456"/>
    <tableColumn id="457" xr3:uid="{798CAE5C-3043-4036-9706-B495A164D415}" uniqueName="457" name="Column457" queryTableFieldId="457"/>
    <tableColumn id="458" xr3:uid="{51BDCDAF-59D4-486C-A469-CD9A08F834B2}" uniqueName="458" name="Column458" queryTableFieldId="458"/>
    <tableColumn id="459" xr3:uid="{8833BC2B-3B57-4CBE-A83A-6E1D7E8E224D}" uniqueName="459" name="Column459" queryTableFieldId="459"/>
    <tableColumn id="460" xr3:uid="{6333C572-A931-485C-A78F-C24AFB32D73D}" uniqueName="460" name="Column460" queryTableFieldId="460"/>
    <tableColumn id="461" xr3:uid="{510E9511-930E-4E0C-8E1C-F4D17E88DCAB}" uniqueName="461" name="Column461" queryTableFieldId="461"/>
    <tableColumn id="462" xr3:uid="{3C53F2A3-0BDE-41AC-B650-7BE625A43BB9}" uniqueName="462" name="Column462" queryTableFieldId="462"/>
    <tableColumn id="463" xr3:uid="{E50952EC-B5C6-4CC0-B071-D47656A353A0}" uniqueName="463" name="Column463" queryTableFieldId="463"/>
    <tableColumn id="464" xr3:uid="{15BA0955-33BF-45A0-94F0-EB8E43999327}" uniqueName="464" name="Column464" queryTableFieldId="464"/>
    <tableColumn id="465" xr3:uid="{B0C8E053-A613-4466-AA7D-CDBF11179752}" uniqueName="465" name="Column465" queryTableFieldId="465"/>
    <tableColumn id="466" xr3:uid="{47057F6F-555E-49F0-8E51-A5483F756D3A}" uniqueName="466" name="Column466" queryTableFieldId="466"/>
    <tableColumn id="467" xr3:uid="{32D4A823-7455-458C-9D88-224173B26650}" uniqueName="467" name="Column467" queryTableFieldId="467"/>
    <tableColumn id="468" xr3:uid="{9D115A14-2EE8-45BF-8B8F-6E1543DA12C9}" uniqueName="468" name="Column468" queryTableFieldId="468"/>
    <tableColumn id="469" xr3:uid="{BBF0129D-BDD5-4EBC-8B17-7D020490063E}" uniqueName="469" name="Column469" queryTableFieldId="469"/>
    <tableColumn id="470" xr3:uid="{21D908B5-FF76-4CBE-B2CB-85F84AFEBB1C}" uniqueName="470" name="Column470" queryTableFieldId="470"/>
    <tableColumn id="471" xr3:uid="{F7C1D3A3-7733-494D-A5F6-C889D9655831}" uniqueName="471" name="Column471" queryTableFieldId="471"/>
    <tableColumn id="472" xr3:uid="{6B257A29-246B-41D0-A9E5-73F2C6C73A07}" uniqueName="472" name="Column472" queryTableFieldId="472"/>
    <tableColumn id="473" xr3:uid="{528A008F-BCD4-4EEA-B0B2-FC9A7E48715B}" uniqueName="473" name="Column473" queryTableFieldId="473"/>
    <tableColumn id="474" xr3:uid="{9A74A43A-493D-49EC-B2BE-14C8AD523C95}" uniqueName="474" name="Column474" queryTableFieldId="474"/>
    <tableColumn id="475" xr3:uid="{7A2B5CA8-429B-440E-A6B6-998A967B333C}" uniqueName="475" name="Column475" queryTableFieldId="475"/>
    <tableColumn id="476" xr3:uid="{45A02A7D-5625-4F44-9171-7CE813BDA7F3}" uniqueName="476" name="Column476" queryTableFieldId="476"/>
    <tableColumn id="477" xr3:uid="{897C0421-BF34-48DA-9841-F0CE7479D7DD}" uniqueName="477" name="Column477" queryTableFieldId="477"/>
    <tableColumn id="478" xr3:uid="{C49CB7A0-4DEF-4BB2-AB1D-49FF777E8017}" uniqueName="478" name="Column478" queryTableFieldId="478"/>
    <tableColumn id="479" xr3:uid="{4C3A43FD-C308-4082-89B0-1AC4B5D3CAE8}" uniqueName="479" name="Column479" queryTableFieldId="479"/>
    <tableColumn id="480" xr3:uid="{C255A9C6-6AE7-4DE8-82C9-4D812E98B18C}" uniqueName="480" name="Column480" queryTableFieldId="480"/>
    <tableColumn id="481" xr3:uid="{E7D7C7FB-00F4-4736-B80F-CA5B2B4E46FC}" uniqueName="481" name="Column481" queryTableFieldId="481"/>
    <tableColumn id="482" xr3:uid="{AFE9B660-7767-4302-AFC2-74184496F6C3}" uniqueName="482" name="Column482" queryTableFieldId="482"/>
    <tableColumn id="483" xr3:uid="{CFA29CB3-15EC-42EA-BDB2-775C7A930805}" uniqueName="483" name="Column483" queryTableFieldId="483"/>
    <tableColumn id="484" xr3:uid="{04B6737A-F238-40CA-8A69-274E30A3315D}" uniqueName="484" name="Column484" queryTableFieldId="484"/>
    <tableColumn id="485" xr3:uid="{054B899E-AF2E-4DEF-9056-034AE9438AD5}" uniqueName="485" name="Column485" queryTableFieldId="485"/>
    <tableColumn id="486" xr3:uid="{A7D7829A-0013-4AF0-9F6B-DDDE9AE56511}" uniqueName="486" name="Column486" queryTableFieldId="486"/>
    <tableColumn id="487" xr3:uid="{ED71054A-94E5-4439-B0DA-597154F08C16}" uniqueName="487" name="Column487" queryTableFieldId="487"/>
    <tableColumn id="488" xr3:uid="{304F53D1-5700-4A39-AAA3-17AC026FF4D6}" uniqueName="488" name="Column488" queryTableFieldId="488"/>
    <tableColumn id="489" xr3:uid="{2B61A226-3E69-4252-B11F-12416CD6ED04}" uniqueName="489" name="Column489" queryTableFieldId="489"/>
    <tableColumn id="490" xr3:uid="{1383403C-DD64-4516-9C33-6CC91BDB6BB2}" uniqueName="490" name="Column490" queryTableFieldId="490"/>
    <tableColumn id="491" xr3:uid="{D06FE758-95BD-4033-BC84-12E01F44D061}" uniqueName="491" name="Column491" queryTableFieldId="491"/>
    <tableColumn id="492" xr3:uid="{C83449F7-110D-4A18-A5CA-B632BA3B43E8}" uniqueName="492" name="Column492" queryTableFieldId="492"/>
    <tableColumn id="493" xr3:uid="{31B3EC59-38E8-48D0-A2F0-0F9649AC50DF}" uniqueName="493" name="Column493" queryTableFieldId="493"/>
    <tableColumn id="494" xr3:uid="{90B4D818-9E0B-4A17-A3CA-427E1E14E01C}" uniqueName="494" name="Column494" queryTableFieldId="494"/>
    <tableColumn id="495" xr3:uid="{808B4B74-C358-483F-80BE-4C41367FF289}" uniqueName="495" name="Column495" queryTableFieldId="495"/>
    <tableColumn id="496" xr3:uid="{FF4546F8-0CA0-4822-930D-0C231217CB1E}" uniqueName="496" name="Column496" queryTableFieldId="496"/>
    <tableColumn id="497" xr3:uid="{F867E4BE-A257-4D95-89E9-FA060BAA8483}" uniqueName="497" name="Column497" queryTableFieldId="497"/>
    <tableColumn id="498" xr3:uid="{EBBCCC42-14A3-4B1E-9B3C-007D9A936665}" uniqueName="498" name="Column498" queryTableFieldId="498"/>
    <tableColumn id="499" xr3:uid="{73BADFC0-43D0-4BC4-8B31-C47D9BBD2551}" uniqueName="499" name="Column499" queryTableFieldId="499"/>
    <tableColumn id="500" xr3:uid="{9B20D543-FFAD-4D02-9AB2-FF3C23722AD1}" uniqueName="500" name="Column500" queryTableFieldId="500"/>
    <tableColumn id="501" xr3:uid="{DF5DDAF4-E02D-437A-8AAD-D29F80BFCCDB}" uniqueName="501" name="Column501" queryTableFieldId="501"/>
    <tableColumn id="502" xr3:uid="{F6C4EE30-2A1A-4AA0-B888-F0C8E7F7670E}" uniqueName="502" name="Column502" queryTableFieldId="502"/>
    <tableColumn id="503" xr3:uid="{8CFD817B-406E-4148-BD63-B641ABE63CA8}" uniqueName="503" name="Column503" queryTableFieldId="503"/>
    <tableColumn id="504" xr3:uid="{5B9C6A8B-CA49-4AAE-BCC7-515E6FCCDD31}" uniqueName="504" name="Column504" queryTableFieldId="504"/>
    <tableColumn id="505" xr3:uid="{D9661ABC-45B6-4F01-ADC2-BE9A1A873144}" uniqueName="505" name="Column505" queryTableFieldId="505"/>
    <tableColumn id="506" xr3:uid="{BB435DB6-F6FA-4BB9-AD9D-321D2A26E8D4}" uniqueName="506" name="Column506" queryTableFieldId="506"/>
    <tableColumn id="507" xr3:uid="{FB4C77B6-A4D5-4AB2-86A2-F9A2C8FA6EF2}" uniqueName="507" name="Column507" queryTableFieldId="507"/>
    <tableColumn id="508" xr3:uid="{DEC58281-18A2-4842-9B82-2B2E5B3B761A}" uniqueName="508" name="Column508" queryTableFieldId="508"/>
    <tableColumn id="509" xr3:uid="{10AC7745-9EF7-469E-8AA9-A7D5F486F9BF}" uniqueName="509" name="Column509" queryTableFieldId="509"/>
    <tableColumn id="510" xr3:uid="{CCC7F8B3-E1FC-4BC5-901A-3D011A66DC90}" uniqueName="510" name="Column510" queryTableFieldId="510"/>
    <tableColumn id="511" xr3:uid="{667E500F-5A38-4708-BA15-89471C5B5317}" uniqueName="511" name="Column511" queryTableFieldId="511"/>
    <tableColumn id="512" xr3:uid="{79A73691-1724-4364-B504-82F644B9E8AE}" uniqueName="512" name="Column512" queryTableFieldId="512"/>
    <tableColumn id="513" xr3:uid="{067BE452-1ED3-40AD-824D-C9CA13CA3295}" uniqueName="513" name="Column513" queryTableFieldId="513"/>
    <tableColumn id="514" xr3:uid="{D11C6361-5243-4EFF-A728-A275C2EAFE42}" uniqueName="514" name="Column514" queryTableFieldId="514"/>
    <tableColumn id="515" xr3:uid="{73EB1F59-B7F6-4F6E-B6FC-CE3D2BE3EC5C}" uniqueName="515" name="Column515" queryTableFieldId="515"/>
    <tableColumn id="516" xr3:uid="{AF599EFE-860C-41F0-891B-78158A37BF80}" uniqueName="516" name="Column516" queryTableFieldId="516"/>
    <tableColumn id="517" xr3:uid="{F646F74F-E2A8-49A4-92A1-731178BECA0E}" uniqueName="517" name="Column517" queryTableFieldId="517"/>
    <tableColumn id="518" xr3:uid="{71A85C77-9CBE-4995-92EA-D2A7F865EF8C}" uniqueName="518" name="Column518" queryTableFieldId="518"/>
    <tableColumn id="519" xr3:uid="{25595D74-33C6-4636-84EC-2070A0C7B81E}" uniqueName="519" name="Column519" queryTableFieldId="519"/>
    <tableColumn id="520" xr3:uid="{D7662520-CE6A-4CFF-BBB6-ED6C166D064C}" uniqueName="520" name="Column520" queryTableFieldId="520"/>
    <tableColumn id="521" xr3:uid="{6AE67D9E-B36D-492D-BFC4-884A4010AB94}" uniqueName="521" name="Column521" queryTableFieldId="521"/>
    <tableColumn id="522" xr3:uid="{5C33C73F-7ADE-43E5-91C9-116BFD466FA6}" uniqueName="522" name="Column522" queryTableFieldId="522"/>
    <tableColumn id="523" xr3:uid="{97977D87-DD91-4B9F-8514-35FF5EE3A8F1}" uniqueName="523" name="Column523" queryTableFieldId="523"/>
    <tableColumn id="524" xr3:uid="{D4CD2A7D-66BD-4A93-A38D-3D7896CE0927}" uniqueName="524" name="Column524" queryTableFieldId="524"/>
    <tableColumn id="525" xr3:uid="{653549BF-9B0F-4D07-876C-E0047944DA23}" uniqueName="525" name="Column525" queryTableFieldId="525"/>
    <tableColumn id="526" xr3:uid="{5893AAB2-1C96-4B96-A7A4-0FB44FBEBDA4}" uniqueName="526" name="Column526" queryTableFieldId="526"/>
    <tableColumn id="527" xr3:uid="{5E7D6B63-CB7A-4B8C-AEDB-DA4CF2B856E8}" uniqueName="527" name="Column527" queryTableFieldId="527"/>
    <tableColumn id="528" xr3:uid="{0A63D871-8B10-4FE6-ACB7-DD13C6386100}" uniqueName="528" name="Column528" queryTableFieldId="528"/>
    <tableColumn id="529" xr3:uid="{C24C9136-6200-4332-A6D1-C7428B743040}" uniqueName="529" name="Column529" queryTableFieldId="529"/>
    <tableColumn id="530" xr3:uid="{6223F7C0-00FA-4F14-8957-5AA119B77F35}" uniqueName="530" name="Column530" queryTableFieldId="530"/>
    <tableColumn id="531" xr3:uid="{70A536A4-8BFB-42F4-9431-64AB16002DBE}" uniqueName="531" name="Column531" queryTableFieldId="531"/>
    <tableColumn id="532" xr3:uid="{41501A32-F1C2-4CCF-BAF4-46B9DC541538}" uniqueName="532" name="Column532" queryTableFieldId="532"/>
    <tableColumn id="533" xr3:uid="{6F3187B4-A73B-4203-9010-799256086981}" uniqueName="533" name="Column533" queryTableFieldId="533"/>
    <tableColumn id="534" xr3:uid="{E1ECDDF1-C56A-44EF-A5A0-B930444631AB}" uniqueName="534" name="Column534" queryTableFieldId="534"/>
    <tableColumn id="535" xr3:uid="{BE1A917E-DD1B-4664-9BD3-3A107B45F37B}" uniqueName="535" name="Column535" queryTableFieldId="535"/>
    <tableColumn id="536" xr3:uid="{82E7A282-6B79-47CA-A5C4-FDF4F74F1DC0}" uniqueName="536" name="Column536" queryTableFieldId="536"/>
    <tableColumn id="537" xr3:uid="{6CB6DEC4-BCE2-4E31-95A4-D5EA9A7D4758}" uniqueName="537" name="Column537" queryTableFieldId="537"/>
    <tableColumn id="538" xr3:uid="{02BFC212-DFBA-4300-858E-D6EDC5447182}" uniqueName="538" name="Column538" queryTableFieldId="538"/>
    <tableColumn id="539" xr3:uid="{B1DF533B-2604-4DD3-A9CC-0D61CD440888}" uniqueName="539" name="Column539" queryTableFieldId="539"/>
    <tableColumn id="540" xr3:uid="{122FC871-F10E-41DC-B76C-04EBD01586AE}" uniqueName="540" name="Column540" queryTableFieldId="540"/>
    <tableColumn id="541" xr3:uid="{A10BAEB0-388E-4386-AE6C-0CEBF179C774}" uniqueName="541" name="Column541" queryTableFieldId="541"/>
    <tableColumn id="542" xr3:uid="{57357D5C-40F4-4DA1-8C23-4B4C68E429DA}" uniqueName="542" name="Column542" queryTableFieldId="542"/>
    <tableColumn id="543" xr3:uid="{5E1E33E0-7983-4D03-B5B0-DF78E7F7099E}" uniqueName="543" name="Column543" queryTableFieldId="543"/>
    <tableColumn id="544" xr3:uid="{E5E35A2D-5B87-46CE-8617-53177B33EE57}" uniqueName="544" name="Column544" queryTableFieldId="544"/>
    <tableColumn id="545" xr3:uid="{CDBA717B-9BDB-4026-9361-B9C903DFF51F}" uniqueName="545" name="Column545" queryTableFieldId="545"/>
    <tableColumn id="546" xr3:uid="{73C90630-3352-484E-B80B-AA5B99ABA391}" uniqueName="546" name="Column546" queryTableFieldId="546"/>
    <tableColumn id="547" xr3:uid="{8116C0E7-2C18-415D-AFBA-77F99040D9E7}" uniqueName="547" name="Column547" queryTableFieldId="547"/>
    <tableColumn id="548" xr3:uid="{74588322-D72F-4ECC-8D1A-3B8AD35FBF2C}" uniqueName="548" name="Column548" queryTableFieldId="548"/>
    <tableColumn id="549" xr3:uid="{9ED3C692-B779-4186-9954-5FCAA3C76EA5}" uniqueName="549" name="Column549" queryTableFieldId="549"/>
    <tableColumn id="550" xr3:uid="{169565DE-26A7-427D-B2AB-4ABAA500BF33}" uniqueName="550" name="Column550" queryTableFieldId="550"/>
    <tableColumn id="551" xr3:uid="{EFA86720-06BD-4993-87A7-FCDAFA8FC04C}" uniqueName="551" name="Column551" queryTableFieldId="551"/>
    <tableColumn id="552" xr3:uid="{67328F2B-DF01-47A6-94CE-79F973DCA92A}" uniqueName="552" name="Column552" queryTableFieldId="552"/>
    <tableColumn id="553" xr3:uid="{1BBC3A09-47A0-45B0-9CC2-CD89A56647A7}" uniqueName="553" name="Column553" queryTableFieldId="553"/>
    <tableColumn id="554" xr3:uid="{EC2CC869-C57F-4172-8D37-A791E96745BD}" uniqueName="554" name="Column554" queryTableFieldId="554"/>
    <tableColumn id="555" xr3:uid="{949633F9-AE7F-493E-8B03-BF580E692CE6}" uniqueName="555" name="Column555" queryTableFieldId="555"/>
    <tableColumn id="556" xr3:uid="{073D011E-9FC7-40B6-994D-2141A0C2AF82}" uniqueName="556" name="Column556" queryTableFieldId="556"/>
    <tableColumn id="557" xr3:uid="{2FCE5CA0-0C60-44B2-9855-00FC45C005C8}" uniqueName="557" name="Column557" queryTableFieldId="557"/>
    <tableColumn id="558" xr3:uid="{CA2D9BD4-283C-4823-A9FD-410ED55235D0}" uniqueName="558" name="Column558" queryTableFieldId="558"/>
    <tableColumn id="559" xr3:uid="{F147B995-BEBC-4E44-8888-B9DD609A53F8}" uniqueName="559" name="Column559" queryTableFieldId="559"/>
    <tableColumn id="560" xr3:uid="{D590F957-0171-4BB6-8C00-7260F14B43DB}" uniqueName="560" name="Column560" queryTableFieldId="560"/>
    <tableColumn id="561" xr3:uid="{FEDF2D8A-165B-4A2D-A2E8-4126B7F81BCF}" uniqueName="561" name="Column561" queryTableFieldId="561"/>
    <tableColumn id="562" xr3:uid="{4C463E93-61AB-43FA-835B-BB3BC23ED46E}" uniqueName="562" name="Column562" queryTableFieldId="562"/>
    <tableColumn id="563" xr3:uid="{AF2591E2-B018-4ACA-9637-555BFF45F36A}" uniqueName="563" name="Column563" queryTableFieldId="563"/>
    <tableColumn id="564" xr3:uid="{5127ED62-0345-4BCC-83CF-9E4B81224513}" uniqueName="564" name="Column564" queryTableFieldId="564"/>
    <tableColumn id="565" xr3:uid="{A937E9F3-4DDC-47C9-B26D-C49C8D772F8C}" uniqueName="565" name="Column565" queryTableFieldId="565"/>
    <tableColumn id="566" xr3:uid="{88269C90-E433-4BDA-993C-743BF165B005}" uniqueName="566" name="Column566" queryTableFieldId="566"/>
    <tableColumn id="567" xr3:uid="{28C6B827-02B6-4FED-AEB4-E074B06463EF}" uniqueName="567" name="Column567" queryTableFieldId="567"/>
    <tableColumn id="568" xr3:uid="{5A01234B-73FE-4CA9-A675-2820AEDDF1B4}" uniqueName="568" name="Column568" queryTableFieldId="568"/>
    <tableColumn id="569" xr3:uid="{F0CF5E7D-177E-425C-B2CB-C63285A35D55}" uniqueName="569" name="Column569" queryTableFieldId="569"/>
    <tableColumn id="570" xr3:uid="{B508DDC9-DBAA-4D29-8874-845E261930C0}" uniqueName="570" name="Column570" queryTableFieldId="570"/>
    <tableColumn id="571" xr3:uid="{D168A704-A777-45F1-80CD-33983866D623}" uniqueName="571" name="Column571" queryTableFieldId="571"/>
    <tableColumn id="572" xr3:uid="{AC130378-7E02-4060-892C-1EAD136ED899}" uniqueName="572" name="Column572" queryTableFieldId="572"/>
    <tableColumn id="573" xr3:uid="{7D895E2A-B803-4B93-BC6C-39F68356222C}" uniqueName="573" name="Column573" queryTableFieldId="573"/>
    <tableColumn id="574" xr3:uid="{243B93E8-80FB-47CE-8BF4-FFA6EB17B11D}" uniqueName="574" name="Column574" queryTableFieldId="574"/>
    <tableColumn id="575" xr3:uid="{FA188059-B5E8-4AA6-B4C4-2C2D8BC305B2}" uniqueName="575" name="Column575" queryTableFieldId="575"/>
    <tableColumn id="576" xr3:uid="{0B9309E3-0F0B-4404-8EF7-C3642C24C67B}" uniqueName="576" name="Column576" queryTableFieldId="576"/>
    <tableColumn id="577" xr3:uid="{3A44422F-5E4A-4793-9B34-740C13231087}" uniqueName="577" name="Column577" queryTableFieldId="577"/>
    <tableColumn id="578" xr3:uid="{0E12B5D5-DB66-4911-B42C-6BB909FD1E5C}" uniqueName="578" name="Column578" queryTableFieldId="578"/>
    <tableColumn id="579" xr3:uid="{2969C559-1026-4806-936C-91A88F0BCD64}" uniqueName="579" name="Column579" queryTableFieldId="579"/>
    <tableColumn id="580" xr3:uid="{B5DC5DA9-706D-4957-B7DA-A09E6B089E75}" uniqueName="580" name="Column580" queryTableFieldId="580"/>
    <tableColumn id="581" xr3:uid="{7A4C84FB-B986-40C2-B780-2659E76DEFFE}" uniqueName="581" name="Column581" queryTableFieldId="581"/>
    <tableColumn id="582" xr3:uid="{DA5035C1-EB12-4B95-B090-F58608DE7938}" uniqueName="582" name="Column582" queryTableFieldId="582"/>
    <tableColumn id="583" xr3:uid="{84E5F9A7-CDD2-4128-8350-2672430DDFD0}" uniqueName="583" name="Column583" queryTableFieldId="583"/>
    <tableColumn id="584" xr3:uid="{4D4EB765-E8F5-4F49-A457-466F3CD8F70F}" uniqueName="584" name="Column584" queryTableFieldId="584"/>
    <tableColumn id="585" xr3:uid="{45385F4D-D2D0-40EF-9FB1-C8395EA02C71}" uniqueName="585" name="Column585" queryTableFieldId="585"/>
    <tableColumn id="586" xr3:uid="{D3A7D602-A9B0-4ADD-A922-D86E609D8A34}" uniqueName="586" name="Column586" queryTableFieldId="586"/>
    <tableColumn id="587" xr3:uid="{CBE74F2D-F7AA-4121-8F40-13B7271B7BC3}" uniqueName="587" name="Column587" queryTableFieldId="587"/>
    <tableColumn id="588" xr3:uid="{79457652-A247-4B5D-8CD3-8F746973C851}" uniqueName="588" name="Column588" queryTableFieldId="588"/>
    <tableColumn id="589" xr3:uid="{F4C40437-D3F7-4284-8F86-EDEF1856D32C}" uniqueName="589" name="Column589" queryTableFieldId="589"/>
    <tableColumn id="590" xr3:uid="{375C8117-D0BB-4C7C-AB97-F89066EC34E5}" uniqueName="590" name="Column590" queryTableFieldId="590"/>
    <tableColumn id="591" xr3:uid="{73E5AC8A-EFE0-49EE-8820-AAE034109B81}" uniqueName="591" name="Column591" queryTableFieldId="591"/>
    <tableColumn id="592" xr3:uid="{EB0BDA28-4EF8-4362-A558-03BB2B5DB1F9}" uniqueName="592" name="Column592" queryTableFieldId="592"/>
    <tableColumn id="593" xr3:uid="{7AD6134F-E4C6-4FA7-81C2-3DAB38A43F9A}" uniqueName="593" name="Column593" queryTableFieldId="593"/>
    <tableColumn id="594" xr3:uid="{9841DDB1-83B9-4DA9-A7E0-30A978BE8A8E}" uniqueName="594" name="Column594" queryTableFieldId="594"/>
    <tableColumn id="595" xr3:uid="{030FBE4E-EA42-464A-90EB-8E395D4575C4}" uniqueName="595" name="Column595" queryTableFieldId="595"/>
    <tableColumn id="596" xr3:uid="{8DEBE4B0-FC3A-4D65-B1B1-EA66B033B416}" uniqueName="596" name="Column596" queryTableFieldId="596"/>
    <tableColumn id="597" xr3:uid="{890C9158-5E32-4197-A237-89C9A38361F1}" uniqueName="597" name="Column597" queryTableFieldId="597"/>
    <tableColumn id="598" xr3:uid="{7112CD2F-2700-4724-9B3F-39F7BC1289D0}" uniqueName="598" name="Column598" queryTableFieldId="598"/>
    <tableColumn id="599" xr3:uid="{6B5E0DD1-3122-471F-B70F-6A8EC5AFDD46}" uniqueName="599" name="Column599" queryTableFieldId="599"/>
    <tableColumn id="600" xr3:uid="{BED6C640-0DD4-4481-8132-20F5D57D092F}" uniqueName="600" name="Column600" queryTableFieldId="600"/>
    <tableColumn id="601" xr3:uid="{DA79D091-B800-4730-8478-FAD964D020EF}" uniqueName="601" name="Column601" queryTableFieldId="601"/>
    <tableColumn id="602" xr3:uid="{6DE3B707-709A-4AA7-BE13-E47EA402110F}" uniqueName="602" name="Column602" queryTableFieldId="602"/>
    <tableColumn id="603" xr3:uid="{D88BDFF7-8CF7-4098-88D7-16031844461E}" uniqueName="603" name="Column603" queryTableFieldId="603"/>
    <tableColumn id="604" xr3:uid="{418093C7-6366-4760-9937-D681069753B7}" uniqueName="604" name="Column604" queryTableFieldId="604"/>
    <tableColumn id="605" xr3:uid="{780A4BD4-7C4F-427A-8442-958EB5B762A9}" uniqueName="605" name="Column605" queryTableFieldId="605"/>
    <tableColumn id="606" xr3:uid="{6BB32EFB-876E-4E8A-A56A-45F905ABA8F6}" uniqueName="606" name="Column606" queryTableFieldId="606"/>
    <tableColumn id="607" xr3:uid="{F950E72F-3ADB-4F4D-8302-A36B1DA78E20}" uniqueName="607" name="Column607" queryTableFieldId="607"/>
    <tableColumn id="608" xr3:uid="{682BF1FF-3C3E-4D07-B04D-93F159FD502D}" uniqueName="608" name="Column608" queryTableFieldId="608"/>
    <tableColumn id="609" xr3:uid="{703C0F8F-ABA7-45FF-AD17-0CD48F0EB7A3}" uniqueName="609" name="Column609" queryTableFieldId="609"/>
    <tableColumn id="610" xr3:uid="{DF102721-2DC0-4338-933C-69656DC5847E}" uniqueName="610" name="Column610" queryTableFieldId="610"/>
    <tableColumn id="611" xr3:uid="{A816278E-505E-4A90-A916-624B228DDB8E}" uniqueName="611" name="Column611" queryTableFieldId="611"/>
    <tableColumn id="612" xr3:uid="{A8670E9B-D3AA-41B7-BABC-825259B7DB77}" uniqueName="612" name="Column612" queryTableFieldId="612"/>
    <tableColumn id="613" xr3:uid="{23E9E242-E6A2-4D7B-9C69-B91801FB9F60}" uniqueName="613" name="Column613" queryTableFieldId="613"/>
    <tableColumn id="614" xr3:uid="{5DB1DA71-C62D-4A92-A888-5A28665D5949}" uniqueName="614" name="Column614" queryTableFieldId="614"/>
    <tableColumn id="615" xr3:uid="{068181D2-4955-4EC9-8214-E016FB15E936}" uniqueName="615" name="Column615" queryTableFieldId="615"/>
    <tableColumn id="616" xr3:uid="{FF8141BA-3DD4-4E77-9939-2E0976539724}" uniqueName="616" name="Column616" queryTableFieldId="616"/>
    <tableColumn id="617" xr3:uid="{2D249AF9-7054-49B0-BFA7-473D2AE9D6CE}" uniqueName="617" name="Column617" queryTableFieldId="617"/>
    <tableColumn id="618" xr3:uid="{42D8321E-C17F-4223-AF24-E60D9A9B9B1D}" uniqueName="618" name="Column618" queryTableFieldId="618"/>
    <tableColumn id="619" xr3:uid="{69A534AA-7C95-426F-8376-D8884A2319A7}" uniqueName="619" name="Column619" queryTableFieldId="619"/>
    <tableColumn id="620" xr3:uid="{1AA1D16E-CE47-446F-B269-417CFB991A04}" uniqueName="620" name="Column620" queryTableFieldId="620"/>
    <tableColumn id="621" xr3:uid="{B9FBF754-3507-4E19-B805-F00B31BFD1A4}" uniqueName="621" name="Column621" queryTableFieldId="621"/>
    <tableColumn id="622" xr3:uid="{1FAB92DE-E8A9-498D-B4AB-6299656E1443}" uniqueName="622" name="Column622" queryTableFieldId="622"/>
    <tableColumn id="623" xr3:uid="{1A98EAAC-C39A-410B-93F6-D66F8CBF75FC}" uniqueName="623" name="Column623" queryTableFieldId="623"/>
    <tableColumn id="624" xr3:uid="{2FF86ACA-2CA9-4444-A96F-702ACF63E3DB}" uniqueName="624" name="Column624" queryTableFieldId="624"/>
    <tableColumn id="625" xr3:uid="{B79DCA2E-C626-4573-BCF2-1D6339F97BFA}" uniqueName="625" name="Column625" queryTableFieldId="625"/>
    <tableColumn id="626" xr3:uid="{ED8D7387-BF6B-4A86-BD13-DC825F091B84}" uniqueName="626" name="Column626" queryTableFieldId="626"/>
    <tableColumn id="627" xr3:uid="{8CE295AE-4D7C-4B21-82DC-7D0A1D5D8D4D}" uniqueName="627" name="Column627" queryTableFieldId="627"/>
    <tableColumn id="628" xr3:uid="{5B008C92-8837-4D87-A038-AADB8D8EA8FA}" uniqueName="628" name="Column628" queryTableFieldId="628"/>
    <tableColumn id="629" xr3:uid="{5FDC2C3B-9DCF-49B2-B56A-18D9C1E1D2C9}" uniqueName="629" name="Column629" queryTableFieldId="629"/>
    <tableColumn id="630" xr3:uid="{8BCE0E48-2777-40D5-A7FC-9B1EC40646F0}" uniqueName="630" name="Column630" queryTableFieldId="630"/>
    <tableColumn id="631" xr3:uid="{3F08C527-639E-474F-867C-63C70191EDD9}" uniqueName="631" name="Column631" queryTableFieldId="631"/>
    <tableColumn id="632" xr3:uid="{141AC79F-4EB9-4911-81B1-FEF746643D63}" uniqueName="632" name="Column632" queryTableFieldId="632"/>
    <tableColumn id="633" xr3:uid="{06D2E8B9-97BD-4E12-B074-3144E0C62154}" uniqueName="633" name="Column633" queryTableFieldId="633"/>
    <tableColumn id="634" xr3:uid="{86E97EA5-B684-426F-B617-FC2551CB24D1}" uniqueName="634" name="Column634" queryTableFieldId="634"/>
    <tableColumn id="635" xr3:uid="{45C63F13-C64D-4820-8DDC-761353B92256}" uniqueName="635" name="Column635" queryTableFieldId="635"/>
    <tableColumn id="636" xr3:uid="{222F3BA6-39B7-4F56-9D2E-2EDBA6945F8E}" uniqueName="636" name="Column636" queryTableFieldId="636"/>
    <tableColumn id="637" xr3:uid="{2339120B-68B9-48C6-837A-798EBF3EEC03}" uniqueName="637" name="Column637" queryTableFieldId="637"/>
    <tableColumn id="638" xr3:uid="{C6282DB9-7E96-4734-9A6B-751DD9325DBF}" uniqueName="638" name="Column638" queryTableFieldId="638"/>
    <tableColumn id="639" xr3:uid="{FC807E94-2E2F-4FB1-9E4D-496F43EA07D0}" uniqueName="639" name="Column639" queryTableFieldId="639"/>
    <tableColumn id="640" xr3:uid="{5107A51C-888E-4707-8E11-B60DF8E47CBC}" uniqueName="640" name="Column640" queryTableFieldId="640"/>
    <tableColumn id="641" xr3:uid="{2D5A0673-CB40-43D7-9223-9DA34BA3EADA}" uniqueName="641" name="Column641" queryTableFieldId="641"/>
    <tableColumn id="642" xr3:uid="{5171DD4E-E74B-46E4-A5C9-8A0941A58886}" uniqueName="642" name="Column642" queryTableFieldId="642"/>
    <tableColumn id="643" xr3:uid="{0F373093-7027-4C22-A537-656CEAF9C1E7}" uniqueName="643" name="Column643" queryTableFieldId="643"/>
    <tableColumn id="644" xr3:uid="{CB5D0C4A-07C4-4431-AC5A-08463074B897}" uniqueName="644" name="Column644" queryTableFieldId="644"/>
    <tableColumn id="645" xr3:uid="{7C7B9F35-FFC7-430B-ACCE-120ED970D9EF}" uniqueName="645" name="Column645" queryTableFieldId="645"/>
    <tableColumn id="646" xr3:uid="{1F494F7C-73DF-4918-971B-C5D6D76A9FB8}" uniqueName="646" name="Column646" queryTableFieldId="646"/>
    <tableColumn id="647" xr3:uid="{FF1BFD95-54D1-4815-8C90-F55C17EC350E}" uniqueName="647" name="Column647" queryTableFieldId="647"/>
    <tableColumn id="648" xr3:uid="{F250759E-2EAE-4CB7-9FF4-1314F2084FD2}" uniqueName="648" name="Column648" queryTableFieldId="648"/>
    <tableColumn id="649" xr3:uid="{3CF8919F-92A9-44F2-80CC-1BAFFE2CB197}" uniqueName="649" name="Column649" queryTableFieldId="649"/>
    <tableColumn id="650" xr3:uid="{BED4AB23-16C3-462E-856D-F4879434EC28}" uniqueName="650" name="Column650" queryTableFieldId="650"/>
    <tableColumn id="651" xr3:uid="{A56C1615-4EFD-498D-99E0-969253DCB25F}" uniqueName="651" name="Column651" queryTableFieldId="651"/>
    <tableColumn id="652" xr3:uid="{0450854A-F34D-401D-AC0D-01DD45B75257}" uniqueName="652" name="Column652" queryTableFieldId="652"/>
    <tableColumn id="653" xr3:uid="{F05A9F94-3E9E-45BB-8E98-899383AC0C58}" uniqueName="653" name="Column653" queryTableFieldId="653"/>
    <tableColumn id="654" xr3:uid="{BAAEBBC9-9E6F-4D8D-B614-E7D4C3785E22}" uniqueName="654" name="Column654" queryTableFieldId="654"/>
    <tableColumn id="655" xr3:uid="{66B75AEC-3D84-4486-A45E-4E3DF874D099}" uniqueName="655" name="Column655" queryTableFieldId="655"/>
    <tableColumn id="656" xr3:uid="{294D8CA1-3E93-45BB-8BFB-7B798E1C85B3}" uniqueName="656" name="Column656" queryTableFieldId="656"/>
    <tableColumn id="657" xr3:uid="{A6264143-17B2-4686-B0C8-EDEE221D87B9}" uniqueName="657" name="Column657" queryTableFieldId="657"/>
    <tableColumn id="658" xr3:uid="{D864716D-A734-46D5-8E86-39C89DE3AA6E}" uniqueName="658" name="Column658" queryTableFieldId="658"/>
    <tableColumn id="659" xr3:uid="{B066F429-0099-4B7B-B52D-C7D7065138F4}" uniqueName="659" name="Column659" queryTableFieldId="659"/>
    <tableColumn id="660" xr3:uid="{94271247-6EBB-4551-BA56-1A6819B6F70D}" uniqueName="660" name="Column660" queryTableFieldId="660"/>
    <tableColumn id="661" xr3:uid="{8335A30D-2099-4A9C-9FE2-F94EE070A7CD}" uniqueName="661" name="Column661" queryTableFieldId="661"/>
    <tableColumn id="662" xr3:uid="{ADC00067-F17D-4DF0-A2A7-F0F40F3AFAF6}" uniqueName="662" name="Column662" queryTableFieldId="662"/>
    <tableColumn id="663" xr3:uid="{E923A56C-14E4-48EB-8D2B-1C9AA44EC8FE}" uniqueName="663" name="Column663" queryTableFieldId="663"/>
    <tableColumn id="664" xr3:uid="{5B330371-1295-4238-99F3-0FACABE3DDD9}" uniqueName="664" name="Column664" queryTableFieldId="664"/>
    <tableColumn id="665" xr3:uid="{54E1FE53-1F49-4159-8864-68E5DCD33A8D}" uniqueName="665" name="Column665" queryTableFieldId="665"/>
    <tableColumn id="666" xr3:uid="{A78A9D60-9C98-41D1-AB79-7447230FA70D}" uniqueName="666" name="Column666" queryTableFieldId="666"/>
    <tableColumn id="667" xr3:uid="{253E19FF-5277-4C21-80A6-3AC9C97BA4F8}" uniqueName="667" name="Column667" queryTableFieldId="667"/>
    <tableColumn id="668" xr3:uid="{03B2E0EE-B71E-4416-9BD0-F9A147A111C5}" uniqueName="668" name="Column668" queryTableFieldId="668"/>
    <tableColumn id="669" xr3:uid="{7DB93318-10F2-4912-9C79-89D58408BE54}" uniqueName="669" name="Column669" queryTableFieldId="669"/>
    <tableColumn id="670" xr3:uid="{19226C01-1DB1-4DC5-B11C-DD29056A0AF3}" uniqueName="670" name="Column670" queryTableFieldId="670"/>
    <tableColumn id="671" xr3:uid="{E28D025D-1E01-416F-99B7-F09643A74D90}" uniqueName="671" name="Column671" queryTableFieldId="671"/>
    <tableColumn id="672" xr3:uid="{08ED7A26-5590-4EA6-8451-049F8E620E73}" uniqueName="672" name="Column672" queryTableFieldId="672"/>
    <tableColumn id="673" xr3:uid="{03D8C2DE-C23B-41A7-ABFA-556205836A49}" uniqueName="673" name="Column673" queryTableFieldId="673"/>
    <tableColumn id="674" xr3:uid="{CEDE508A-2E5B-4AB1-BBF4-67D5FC342301}" uniqueName="674" name="Column674" queryTableFieldId="674"/>
    <tableColumn id="675" xr3:uid="{6EE42776-2B86-45EC-88A1-B13ACCC90136}" uniqueName="675" name="Column675" queryTableFieldId="675"/>
    <tableColumn id="676" xr3:uid="{46232711-EE3B-4E07-A3F5-50C85B0ECD11}" uniqueName="676" name="Column676" queryTableFieldId="676"/>
    <tableColumn id="677" xr3:uid="{37B79BC5-1535-4670-9D13-B6031FB814A7}" uniqueName="677" name="Column677" queryTableFieldId="677"/>
    <tableColumn id="678" xr3:uid="{842AA7DE-A243-48E2-87C4-D76463AF2BB3}" uniqueName="678" name="Column678" queryTableFieldId="678"/>
    <tableColumn id="679" xr3:uid="{F9BB53BD-6BB7-47FD-BDF3-936B7D638EFB}" uniqueName="679" name="Column679" queryTableFieldId="679"/>
    <tableColumn id="680" xr3:uid="{582D2B14-5AA8-46D2-AB2F-54B3D72D911B}" uniqueName="680" name="Column680" queryTableFieldId="680"/>
    <tableColumn id="681" xr3:uid="{64EBF3A1-50E4-4923-8225-C7EBD2BD7DAA}" uniqueName="681" name="Column681" queryTableFieldId="681"/>
    <tableColumn id="682" xr3:uid="{2C831E56-34A8-4E2D-A8C0-3A51573F41D5}" uniqueName="682" name="Column682" queryTableFieldId="682"/>
    <tableColumn id="683" xr3:uid="{27532BF4-BB74-48BF-96BB-C4EC225F6030}" uniqueName="683" name="Column683" queryTableFieldId="683"/>
    <tableColumn id="684" xr3:uid="{9395FE60-12A7-4DB4-B9DC-A54E170F31B6}" uniqueName="684" name="Column684" queryTableFieldId="684"/>
    <tableColumn id="685" xr3:uid="{4972DD30-6312-4CA2-8646-30E9234B9A82}" uniqueName="685" name="Column685" queryTableFieldId="685"/>
    <tableColumn id="686" xr3:uid="{F1E93320-6D75-49B9-88B5-0087B8F3F273}" uniqueName="686" name="Column686" queryTableFieldId="686"/>
    <tableColumn id="687" xr3:uid="{EE30B656-7BE6-4263-A606-7A999F07E7D4}" uniqueName="687" name="Column687" queryTableFieldId="687"/>
    <tableColumn id="688" xr3:uid="{7339E490-848E-42D9-90AF-C38C4BD612DB}" uniqueName="688" name="Column688" queryTableFieldId="688"/>
    <tableColumn id="689" xr3:uid="{B6AFA302-AF29-4979-84C1-7D795B1396A1}" uniqueName="689" name="Column689" queryTableFieldId="689"/>
    <tableColumn id="690" xr3:uid="{39C96BB5-7007-44C3-A935-3148175E7AFB}" uniqueName="690" name="Column690" queryTableFieldId="690"/>
    <tableColumn id="691" xr3:uid="{1BFC0645-F870-4EB7-AFCC-8AE844978441}" uniqueName="691" name="Column691" queryTableFieldId="691"/>
    <tableColumn id="692" xr3:uid="{A48D746C-11A1-4981-8685-391F24098359}" uniqueName="692" name="Column692" queryTableFieldId="692"/>
    <tableColumn id="693" xr3:uid="{2770C27B-DA41-46EE-A05E-4CC10AB5C735}" uniqueName="693" name="Column693" queryTableFieldId="693"/>
    <tableColumn id="694" xr3:uid="{51AC41ED-E5BD-43D5-9C5A-65B67F54A851}" uniqueName="694" name="Column694" queryTableFieldId="694"/>
    <tableColumn id="695" xr3:uid="{F96AD002-50F4-4388-B79A-7CCEF27E6EE8}" uniqueName="695" name="Column695" queryTableFieldId="695"/>
    <tableColumn id="696" xr3:uid="{DBE30E7F-677E-4226-BDBA-A44A743CF085}" uniqueName="696" name="Column696" queryTableFieldId="696"/>
    <tableColumn id="697" xr3:uid="{18B0E97B-3188-4FD8-8FCD-CABD2768696A}" uniqueName="697" name="Column697" queryTableFieldId="697"/>
    <tableColumn id="698" xr3:uid="{19B0B04F-7024-4805-A990-EE5C8021702B}" uniqueName="698" name="Column698" queryTableFieldId="698"/>
    <tableColumn id="699" xr3:uid="{206D4487-F3FA-4988-AFCF-B9E5630C7F59}" uniqueName="699" name="Column699" queryTableFieldId="699"/>
    <tableColumn id="700" xr3:uid="{D4953F8E-10F7-4881-B335-3B641CA868F8}" uniqueName="700" name="Column700" queryTableFieldId="700"/>
    <tableColumn id="701" xr3:uid="{21151EFF-CB0D-49EB-A188-0814FE66E018}" uniqueName="701" name="Column701" queryTableFieldId="701"/>
    <tableColumn id="702" xr3:uid="{708FC5DC-1592-49DA-AF34-F022563D2887}" uniqueName="702" name="Column702" queryTableFieldId="702"/>
    <tableColumn id="703" xr3:uid="{B1E3B16C-F91B-43ED-9504-BA8AB38300DB}" uniqueName="703" name="Column703" queryTableFieldId="703"/>
    <tableColumn id="704" xr3:uid="{8121F5B3-6B7E-41A9-B41D-0B6A5F1062BD}" uniqueName="704" name="Column704" queryTableFieldId="704"/>
    <tableColumn id="705" xr3:uid="{A48C27DF-AC99-4854-8FD9-5EB327858629}" uniqueName="705" name="Column705" queryTableFieldId="705"/>
    <tableColumn id="706" xr3:uid="{92C3F576-A192-4E5D-B6D3-E823352C1073}" uniqueName="706" name="Column706" queryTableFieldId="706"/>
    <tableColumn id="707" xr3:uid="{4733E123-EDBE-4A2D-A52A-515A753C8C34}" uniqueName="707" name="Column707" queryTableFieldId="707"/>
    <tableColumn id="708" xr3:uid="{D56FF72E-0B26-4752-90B3-D935F801BB79}" uniqueName="708" name="Column708" queryTableFieldId="708"/>
    <tableColumn id="709" xr3:uid="{BE9AB4B0-44F1-43A4-810E-E71B02B15E5D}" uniqueName="709" name="Column709" queryTableFieldId="709"/>
    <tableColumn id="710" xr3:uid="{82526745-2C3E-4B38-8F81-3F3C083F4B7E}" uniqueName="710" name="Column710" queryTableFieldId="710"/>
    <tableColumn id="711" xr3:uid="{787DD42A-36A5-45BA-980F-EE986602A27D}" uniqueName="711" name="Column711" queryTableFieldId="711"/>
    <tableColumn id="712" xr3:uid="{8121DB36-9156-4389-84F1-8EE2E89C543E}" uniqueName="712" name="Column712" queryTableFieldId="712"/>
    <tableColumn id="713" xr3:uid="{DC016250-CEFB-47ED-BF4E-B6806815301E}" uniqueName="713" name="Column713" queryTableFieldId="713"/>
    <tableColumn id="714" xr3:uid="{546E8D11-705B-4F1B-8472-FD6A63B9E445}" uniqueName="714" name="Column714" queryTableFieldId="714"/>
    <tableColumn id="715" xr3:uid="{C83091B4-7A1F-4D61-AD05-8FEE02DB8F20}" uniqueName="715" name="Column715" queryTableFieldId="715"/>
    <tableColumn id="716" xr3:uid="{A43C4EDB-81BC-4505-864D-E8E8C4F42574}" uniqueName="716" name="Column716" queryTableFieldId="716"/>
    <tableColumn id="717" xr3:uid="{CA28EA61-3B2D-4362-A426-C1AF8B5D7612}" uniqueName="717" name="Column717" queryTableFieldId="717"/>
    <tableColumn id="718" xr3:uid="{72B01289-64F6-4987-B320-29F46F6EBF8C}" uniqueName="718" name="Column718" queryTableFieldId="718"/>
    <tableColumn id="719" xr3:uid="{A50F5D75-5904-4A4B-8C5C-5BF473CFA6BA}" uniqueName="719" name="Column719" queryTableFieldId="719"/>
    <tableColumn id="720" xr3:uid="{308B595B-3203-4FCF-B1FD-AAA76CCFB5E9}" uniqueName="720" name="Column720" queryTableFieldId="720"/>
    <tableColumn id="721" xr3:uid="{0A92BB3D-9098-4636-B7E2-42D8FD59AEFB}" uniqueName="721" name="Column721" queryTableFieldId="721"/>
    <tableColumn id="722" xr3:uid="{78A73012-B8A6-4F5D-8377-9F9EB30791AC}" uniqueName="722" name="Column722" queryTableFieldId="722"/>
    <tableColumn id="723" xr3:uid="{46BDE11F-D933-495F-8709-AAF0CEE2FD62}" uniqueName="723" name="Column723" queryTableFieldId="723"/>
    <tableColumn id="724" xr3:uid="{2356B0AB-2440-4EE7-90A8-FF95AE896A98}" uniqueName="724" name="Column724" queryTableFieldId="724"/>
    <tableColumn id="725" xr3:uid="{D93CBB64-5C1A-47FA-A649-912ED57C14F3}" uniqueName="725" name="Column725" queryTableFieldId="725"/>
    <tableColumn id="726" xr3:uid="{E079C08E-AC25-4AA2-AB2A-BB6CCF826F2E}" uniqueName="726" name="Column726" queryTableFieldId="726"/>
    <tableColumn id="727" xr3:uid="{AF7A13D0-15BD-4CD8-ADCA-AF4E0A2BB53B}" uniqueName="727" name="Column727" queryTableFieldId="727"/>
    <tableColumn id="728" xr3:uid="{90B71440-E28F-45AB-A1FE-658321CA8022}" uniqueName="728" name="Column728" queryTableFieldId="728"/>
    <tableColumn id="729" xr3:uid="{58B34970-1AE7-4B75-9D6F-7B7876C289B2}" uniqueName="729" name="Column729" queryTableFieldId="729"/>
    <tableColumn id="730" xr3:uid="{CBEC3D9F-D339-4A5F-A3E5-5B0983380927}" uniqueName="730" name="Column730" queryTableFieldId="730"/>
    <tableColumn id="731" xr3:uid="{B84C677E-3368-4F9E-A22A-D8EE52BA2F2B}" uniqueName="731" name="Column731" queryTableFieldId="731"/>
    <tableColumn id="732" xr3:uid="{0B5B3E17-5EF2-4539-80E4-22F3BBF7CA7A}" uniqueName="732" name="Column732" queryTableFieldId="732"/>
    <tableColumn id="733" xr3:uid="{8F629B4F-7C80-48EB-88E9-0BCA7F235E3D}" uniqueName="733" name="Column733" queryTableFieldId="733"/>
    <tableColumn id="734" xr3:uid="{F287B4E8-DFFC-4D74-B497-4CA475677E2A}" uniqueName="734" name="Column734" queryTableFieldId="734"/>
    <tableColumn id="735" xr3:uid="{F909B5E0-3163-4626-869F-3F14043581EC}" uniqueName="735" name="Column735" queryTableFieldId="735"/>
    <tableColumn id="736" xr3:uid="{3234281C-15EF-499B-BF21-A7C8E4B53686}" uniqueName="736" name="Column736" queryTableFieldId="736"/>
    <tableColumn id="737" xr3:uid="{59D61014-2E65-46C5-A220-73AA995B8A9E}" uniqueName="737" name="Column737" queryTableFieldId="737"/>
    <tableColumn id="738" xr3:uid="{434B2116-6833-49CA-B1CC-38BFD98983AF}" uniqueName="738" name="Column738" queryTableFieldId="738"/>
    <tableColumn id="739" xr3:uid="{F128D415-A082-4E27-91BF-23BB5BE9724B}" uniqueName="739" name="Column739" queryTableFieldId="739"/>
    <tableColumn id="740" xr3:uid="{366F8F09-8C56-4A0C-95A1-B76553B76DFB}" uniqueName="740" name="Column740" queryTableFieldId="740"/>
    <tableColumn id="741" xr3:uid="{6F76DDFB-6FD5-4569-9D62-8CFBFDADA9CD}" uniqueName="741" name="Column741" queryTableFieldId="741"/>
    <tableColumn id="742" xr3:uid="{B720E6D0-8CFC-4B5E-A691-C6D37DC10637}" uniqueName="742" name="Column742" queryTableFieldId="742"/>
    <tableColumn id="743" xr3:uid="{EBF61923-E3EC-47D6-8614-D6C0DAE7E46E}" uniqueName="743" name="Column743" queryTableFieldId="743"/>
    <tableColumn id="744" xr3:uid="{67238B37-26D9-45F5-A8D2-2A4F927153F7}" uniqueName="744" name="Column744" queryTableFieldId="744"/>
    <tableColumn id="745" xr3:uid="{3405149A-C2A7-493D-B868-9E7A313B6FC3}" uniqueName="745" name="Column745" queryTableFieldId="745"/>
    <tableColumn id="746" xr3:uid="{9BFD4A95-6011-4E43-812C-1F73DC723F31}" uniqueName="746" name="Column746" queryTableFieldId="746"/>
    <tableColumn id="747" xr3:uid="{253E70DF-227A-435D-971B-69254FFE2194}" uniqueName="747" name="Column747" queryTableFieldId="747"/>
    <tableColumn id="748" xr3:uid="{BD0B3906-53BA-433E-ABB6-8255DDFC8156}" uniqueName="748" name="Column748" queryTableFieldId="748"/>
    <tableColumn id="749" xr3:uid="{DBC05A2F-4EF4-40DC-962F-99996B91A347}" uniqueName="749" name="Column749" queryTableFieldId="749"/>
    <tableColumn id="750" xr3:uid="{A4AF4809-1BB9-4C12-BF87-25C8FCD1C01F}" uniqueName="750" name="Column750" queryTableFieldId="750"/>
    <tableColumn id="751" xr3:uid="{FD9A1EBF-F620-4B0C-97D2-5C2A25241CDE}" uniqueName="751" name="Column751" queryTableFieldId="751"/>
    <tableColumn id="752" xr3:uid="{DFF8C964-C493-413B-8B10-0B32D3C219F0}" uniqueName="752" name="Column752" queryTableFieldId="752"/>
    <tableColumn id="753" xr3:uid="{55DD7BB5-E17A-41E1-8764-A06D9CEF49AB}" uniqueName="753" name="Column753" queryTableFieldId="753"/>
    <tableColumn id="754" xr3:uid="{E58E2BED-5167-4776-A870-62B8694D3850}" uniqueName="754" name="Column754" queryTableFieldId="754"/>
    <tableColumn id="755" xr3:uid="{B8DEFD53-1454-4208-89C7-18229A9DBFC5}" uniqueName="755" name="Column755" queryTableFieldId="755"/>
    <tableColumn id="756" xr3:uid="{CBCAD12E-2680-405A-8A3A-CDA253C0395B}" uniqueName="756" name="Column756" queryTableFieldId="756"/>
    <tableColumn id="757" xr3:uid="{19AA9FB5-B12F-4EB0-A56A-FB9BB0EA4FDD}" uniqueName="757" name="Column757" queryTableFieldId="757"/>
    <tableColumn id="758" xr3:uid="{0EED7112-2BF2-4CC6-9E56-2DCCAE634CC3}" uniqueName="758" name="Column758" queryTableFieldId="758"/>
    <tableColumn id="759" xr3:uid="{246645CC-103C-4F64-B064-0EF02367A35B}" uniqueName="759" name="Column759" queryTableFieldId="759"/>
    <tableColumn id="760" xr3:uid="{49D883B3-3BB0-4B05-A29E-8EC400478093}" uniqueName="760" name="Column760" queryTableFieldId="760"/>
    <tableColumn id="761" xr3:uid="{69DBB21F-5CB5-46B2-921A-3388E06F73E5}" uniqueName="761" name="Column761" queryTableFieldId="761"/>
    <tableColumn id="762" xr3:uid="{D961557E-E133-4A0C-B887-17BDAABD05E7}" uniqueName="762" name="Column762" queryTableFieldId="762"/>
    <tableColumn id="763" xr3:uid="{84B186FC-282C-4F17-A038-74BD2D6E139F}" uniqueName="763" name="Column763" queryTableFieldId="763"/>
    <tableColumn id="764" xr3:uid="{7CA909AB-9A2A-4585-A154-FA352366CFFB}" uniqueName="764" name="Column764" queryTableFieldId="764"/>
    <tableColumn id="765" xr3:uid="{17938648-3F34-46A4-ABDA-F4B9FB760424}" uniqueName="765" name="Column765" queryTableFieldId="765"/>
    <tableColumn id="766" xr3:uid="{B7CC58DE-EF84-4C20-91B0-82371685A197}" uniqueName="766" name="Column766" queryTableFieldId="766"/>
    <tableColumn id="767" xr3:uid="{EACD4F6F-F0DB-4957-BAD6-7390A7740473}" uniqueName="767" name="Column767" queryTableFieldId="767"/>
    <tableColumn id="768" xr3:uid="{9B174AD5-1A93-4CE7-A330-435F74C9A44E}" uniqueName="768" name="Column768" queryTableFieldId="768"/>
    <tableColumn id="769" xr3:uid="{29067DA3-2170-409B-8C05-D3574F3792A4}" uniqueName="769" name="Column769" queryTableFieldId="769"/>
    <tableColumn id="770" xr3:uid="{677D9397-84EE-497E-BDF6-44326ED76033}" uniqueName="770" name="Column770" queryTableFieldId="770"/>
    <tableColumn id="771" xr3:uid="{363F9571-06F1-4E9A-B92E-603546105AB2}" uniqueName="771" name="Column771" queryTableFieldId="771"/>
    <tableColumn id="772" xr3:uid="{8E12AF4C-8810-4A0A-9182-1ADA00D2764A}" uniqueName="772" name="Column772" queryTableFieldId="772"/>
    <tableColumn id="773" xr3:uid="{249F5AC6-5EAB-4094-A9B6-461B17EA5E62}" uniqueName="773" name="Column773" queryTableFieldId="773"/>
    <tableColumn id="774" xr3:uid="{1E338D4F-B7CC-4F2C-9597-8860EA1DA026}" uniqueName="774" name="Column774" queryTableFieldId="774"/>
    <tableColumn id="775" xr3:uid="{7904BD7C-96DE-4030-9601-AB84CC514FD3}" uniqueName="775" name="Column775" queryTableFieldId="775"/>
    <tableColumn id="776" xr3:uid="{6AF3EA98-CFDB-4B98-B030-4F45B407EF54}" uniqueName="776" name="Column776" queryTableFieldId="776"/>
    <tableColumn id="777" xr3:uid="{FA5B1C30-7936-49F1-AB13-484D52A98116}" uniqueName="777" name="Column777" queryTableFieldId="777"/>
    <tableColumn id="778" xr3:uid="{D22C72ED-C8B7-469F-BF4D-B16FA741F1D7}" uniqueName="778" name="Column778" queryTableFieldId="778"/>
    <tableColumn id="779" xr3:uid="{30B11AAC-27DE-4AE6-A33A-097BB536BCEC}" uniqueName="779" name="Column779" queryTableFieldId="779"/>
    <tableColumn id="780" xr3:uid="{B3C34C5D-7FAA-4581-B96F-03CFA53C6ABE}" uniqueName="780" name="Column780" queryTableFieldId="780"/>
    <tableColumn id="781" xr3:uid="{208836C4-8F77-4B05-9267-AF2F8F47D684}" uniqueName="781" name="Column781" queryTableFieldId="781"/>
    <tableColumn id="782" xr3:uid="{0C549BB8-2DF3-4701-A9AB-7623749401E8}" uniqueName="782" name="Column782" queryTableFieldId="782"/>
    <tableColumn id="783" xr3:uid="{1DFE4E5F-C93B-469A-813C-185DD74F96A3}" uniqueName="783" name="Column783" queryTableFieldId="783"/>
    <tableColumn id="784" xr3:uid="{82083DBF-D7C4-4A50-A820-3A115358F8FF}" uniqueName="784" name="Column784" queryTableFieldId="784"/>
    <tableColumn id="785" xr3:uid="{6C2EDA45-43A6-4080-A627-C32884699DB9}" uniqueName="785" name="Column785" queryTableFieldId="785"/>
    <tableColumn id="786" xr3:uid="{1931DD3A-8870-4BF8-B55E-F52910E876DC}" uniqueName="786" name="Column786" queryTableFieldId="786"/>
    <tableColumn id="787" xr3:uid="{2A79E797-8D69-452B-BE69-AED2DBB3A049}" uniqueName="787" name="Column787" queryTableFieldId="787"/>
    <tableColumn id="788" xr3:uid="{F94B5E37-62C3-49C2-9585-AA10E9EE6E35}" uniqueName="788" name="Column788" queryTableFieldId="788"/>
    <tableColumn id="789" xr3:uid="{9090336E-D866-4F59-86EC-F35F9339A8F1}" uniqueName="789" name="Column789" queryTableFieldId="789"/>
    <tableColumn id="790" xr3:uid="{65E9C0B2-0A92-43EA-B523-BA4E5B0002A4}" uniqueName="790" name="Column790" queryTableFieldId="790"/>
    <tableColumn id="791" xr3:uid="{B21C6360-177A-41DE-BE64-E5BD9677CBC0}" uniqueName="791" name="Column791" queryTableFieldId="791"/>
    <tableColumn id="792" xr3:uid="{F9BFB3A2-82E0-4047-841C-B91A5A6E2048}" uniqueName="792" name="Column792" queryTableFieldId="792"/>
    <tableColumn id="793" xr3:uid="{FA5C5162-C0A7-4A33-9500-B8FAC36DF28D}" uniqueName="793" name="Column793" queryTableFieldId="793"/>
    <tableColumn id="794" xr3:uid="{76619D05-F2D1-494B-AB72-446DEB7E56CB}" uniqueName="794" name="Column794" queryTableFieldId="794"/>
    <tableColumn id="795" xr3:uid="{66C09979-934E-4BE4-B4A2-F1B29D8C81F1}" uniqueName="795" name="Column795" queryTableFieldId="795"/>
    <tableColumn id="796" xr3:uid="{838EC570-84DB-40F5-9FAD-1430FE80B452}" uniqueName="796" name="Column796" queryTableFieldId="796"/>
    <tableColumn id="797" xr3:uid="{6B5CB089-404C-4B18-AC32-108826F416C9}" uniqueName="797" name="Column797" queryTableFieldId="797"/>
    <tableColumn id="798" xr3:uid="{4CAE1FBD-C094-48C0-8947-2A949E0A8A69}" uniqueName="798" name="Column798" queryTableFieldId="798"/>
    <tableColumn id="799" xr3:uid="{374171D9-ED11-44C3-A35A-444EEA75B78C}" uniqueName="799" name="Column799" queryTableFieldId="799"/>
    <tableColumn id="800" xr3:uid="{818ECB0F-31C5-49D0-9AC3-3973B9F60786}" uniqueName="800" name="Column800" queryTableFieldId="800"/>
    <tableColumn id="801" xr3:uid="{9FA60D5B-5E1E-4430-9918-33363C074AE8}" uniqueName="801" name="Column801" queryTableFieldId="801"/>
    <tableColumn id="802" xr3:uid="{06DDD7B3-9FDB-4989-951C-817F073A8BAC}" uniqueName="802" name="Column802" queryTableFieldId="802"/>
    <tableColumn id="803" xr3:uid="{169A3831-2739-49D5-9305-821B3A2E5E30}" uniqueName="803" name="Column803" queryTableFieldId="803"/>
    <tableColumn id="804" xr3:uid="{E5A2E8F0-347C-4F14-B374-B8BD834EA48A}" uniqueName="804" name="Column804" queryTableFieldId="804"/>
    <tableColumn id="805" xr3:uid="{E973A3EC-9DBC-4920-B8FA-5F084DD5B473}" uniqueName="805" name="Column805" queryTableFieldId="805"/>
    <tableColumn id="806" xr3:uid="{D2A7D595-94ED-46CE-8F0F-7F8EDEA65CB8}" uniqueName="806" name="Column806" queryTableFieldId="806"/>
    <tableColumn id="807" xr3:uid="{E25BBD94-1A40-4D4E-BD79-39B5FF41312D}" uniqueName="807" name="Column807" queryTableFieldId="807"/>
    <tableColumn id="808" xr3:uid="{982639A0-36A8-4EFE-BF22-8A7687689694}" uniqueName="808" name="Column808" queryTableFieldId="808"/>
    <tableColumn id="809" xr3:uid="{698267D8-7FCD-4B29-A66A-C6528D05185D}" uniqueName="809" name="Column809" queryTableFieldId="809"/>
    <tableColumn id="810" xr3:uid="{70000B14-0DB4-4481-AB3C-372C9035D2D2}" uniqueName="810" name="Column810" queryTableFieldId="810"/>
    <tableColumn id="811" xr3:uid="{25931931-77FF-4815-98E6-4CF620CD47EB}" uniqueName="811" name="Column811" queryTableFieldId="811"/>
    <tableColumn id="812" xr3:uid="{83B2C79D-4056-4DE4-8471-E2FA62B4C5C9}" uniqueName="812" name="Column812" queryTableFieldId="812"/>
    <tableColumn id="813" xr3:uid="{D14C3E87-0C70-430E-B613-4237CCE18D09}" uniqueName="813" name="Column813" queryTableFieldId="813"/>
    <tableColumn id="814" xr3:uid="{7355697B-20DF-48B6-A9DB-4960CC7FF9D3}" uniqueName="814" name="Column814" queryTableFieldId="814"/>
    <tableColumn id="815" xr3:uid="{BC33931C-2FE9-4E3A-A805-C66420CF3B30}" uniqueName="815" name="Column815" queryTableFieldId="815"/>
    <tableColumn id="816" xr3:uid="{CF96FFD7-A508-466F-A954-CD6144DFE822}" uniqueName="816" name="Column816" queryTableFieldId="816"/>
    <tableColumn id="817" xr3:uid="{E2CFF528-3408-4083-8B85-38E0BA8CD15B}" uniqueName="817" name="Column817" queryTableFieldId="817"/>
    <tableColumn id="818" xr3:uid="{D3E394EC-F51B-43CA-8489-72F6F498C595}" uniqueName="818" name="Column818" queryTableFieldId="818"/>
    <tableColumn id="819" xr3:uid="{2D88B9F8-44DC-4686-AEC7-F5F54C3EA2B0}" uniqueName="819" name="Column819" queryTableFieldId="819"/>
    <tableColumn id="820" xr3:uid="{3AD57136-4715-4778-8418-4C2E348C90B7}" uniqueName="820" name="Column820" queryTableFieldId="820"/>
    <tableColumn id="821" xr3:uid="{68DB1926-5ABA-4E47-9284-3BAC99AC1AE3}" uniqueName="821" name="Column821" queryTableFieldId="821"/>
    <tableColumn id="822" xr3:uid="{3652CA9A-6F2D-4AFD-AB69-0F30BB5CE3AB}" uniqueName="822" name="Column822" queryTableFieldId="822"/>
    <tableColumn id="823" xr3:uid="{F8DEE6B6-3AA3-4DFD-90D7-400EF5E0A03A}" uniqueName="823" name="Column823" queryTableFieldId="823"/>
    <tableColumn id="824" xr3:uid="{C11EF5F9-34B4-4A10-8722-C5B9ED8A949C}" uniqueName="824" name="Column824" queryTableFieldId="824"/>
    <tableColumn id="825" xr3:uid="{653FB1B6-8FDD-45E7-AA22-971D0F03A5C9}" uniqueName="825" name="Column825" queryTableFieldId="825"/>
    <tableColumn id="826" xr3:uid="{7429E7CD-94E8-4FE7-A242-CA0A79BDF0AA}" uniqueName="826" name="Column826" queryTableFieldId="826"/>
    <tableColumn id="827" xr3:uid="{86574529-43CD-4AB8-8634-BBC1A999EE8C}" uniqueName="827" name="Column827" queryTableFieldId="827"/>
    <tableColumn id="828" xr3:uid="{C1DE8B4D-39D8-4C9F-851B-5EB553694653}" uniqueName="828" name="Column828" queryTableFieldId="828"/>
    <tableColumn id="829" xr3:uid="{6A10F8A6-9803-4222-905B-416346DB4394}" uniqueName="829" name="Column829" queryTableFieldId="829"/>
    <tableColumn id="830" xr3:uid="{552C7664-4860-4520-A732-BBF67A6D7930}" uniqueName="830" name="Column830" queryTableFieldId="830"/>
    <tableColumn id="831" xr3:uid="{6321E4A8-3EC6-49FD-97FC-84EE28E462CE}" uniqueName="831" name="Column831" queryTableFieldId="831"/>
    <tableColumn id="832" xr3:uid="{A6BBF79A-B4B1-4BD4-9BC3-9724075BBBF6}" uniqueName="832" name="Column832" queryTableFieldId="832"/>
    <tableColumn id="833" xr3:uid="{FB5D2757-84C9-4267-9313-91DC6D0C2B62}" uniqueName="833" name="Column833" queryTableFieldId="833"/>
    <tableColumn id="834" xr3:uid="{3CAA760A-0154-41D7-9421-89F15565AF2C}" uniqueName="834" name="Column834" queryTableFieldId="834"/>
    <tableColumn id="835" xr3:uid="{E41A3998-DA6C-4EE0-99A5-E2049C0CA152}" uniqueName="835" name="Column835" queryTableFieldId="835"/>
    <tableColumn id="836" xr3:uid="{CFE77D7B-B0E0-4015-8278-3A7DC1B994E8}" uniqueName="836" name="Column836" queryTableFieldId="836"/>
    <tableColumn id="837" xr3:uid="{F1B1E667-1519-4A7F-AC50-2D9C2A07D2E1}" uniqueName="837" name="Column837" queryTableFieldId="837"/>
    <tableColumn id="838" xr3:uid="{6E1BA395-5229-4D49-AA1C-C262F74038A7}" uniqueName="838" name="Column838" queryTableFieldId="838"/>
    <tableColumn id="839" xr3:uid="{E671EBF4-B913-4BE5-9791-E049CE8FED14}" uniqueName="839" name="Column839" queryTableFieldId="839"/>
    <tableColumn id="840" xr3:uid="{AC26173D-7092-407B-AA24-6455843555BD}" uniqueName="840" name="Column840" queryTableFieldId="840"/>
    <tableColumn id="841" xr3:uid="{2E2F4253-B292-4733-8DF3-A5246E14864E}" uniqueName="841" name="Column841" queryTableFieldId="841"/>
    <tableColumn id="842" xr3:uid="{D5295E86-6A72-4644-BA2C-FDFF5D15E8C2}" uniqueName="842" name="Column842" queryTableFieldId="842"/>
    <tableColumn id="843" xr3:uid="{648CD5DE-A8B5-4043-84D6-C7D988F10161}" uniqueName="843" name="Column843" queryTableFieldId="843"/>
    <tableColumn id="844" xr3:uid="{32AEC3F9-DCA2-4408-A5F4-7D84C1E93E69}" uniqueName="844" name="Column844" queryTableFieldId="844"/>
    <tableColumn id="845" xr3:uid="{331FCCD3-2126-40AC-ACC8-60826B55026F}" uniqueName="845" name="Column845" queryTableFieldId="845"/>
    <tableColumn id="846" xr3:uid="{FB75CF27-4AD0-4A53-A168-A76E35019B3C}" uniqueName="846" name="Column846" queryTableFieldId="846"/>
    <tableColumn id="847" xr3:uid="{57B658AE-1EAD-4D86-9935-4ACF345FB3E5}" uniqueName="847" name="Column847" queryTableFieldId="847"/>
    <tableColumn id="848" xr3:uid="{7F4E383B-BA69-44B0-B858-C6EF77C1E9B0}" uniqueName="848" name="Column848" queryTableFieldId="848"/>
    <tableColumn id="849" xr3:uid="{D68E5368-192A-442C-BFA5-37F7121209C5}" uniqueName="849" name="Column849" queryTableFieldId="849"/>
    <tableColumn id="850" xr3:uid="{66302B8B-874A-46BD-8682-9ED37C8DD96A}" uniqueName="850" name="Column850" queryTableFieldId="850"/>
    <tableColumn id="851" xr3:uid="{60DAD182-4D8E-4A22-8F07-BA0E9244BF25}" uniqueName="851" name="Column851" queryTableFieldId="851"/>
    <tableColumn id="852" xr3:uid="{E9EB56CC-0E41-4829-9BFC-AB15CFE0C7F3}" uniqueName="852" name="Column852" queryTableFieldId="852"/>
    <tableColumn id="853" xr3:uid="{219CD8CD-3F75-4248-A0DA-8D10C2FDCA02}" uniqueName="853" name="Column853" queryTableFieldId="853"/>
    <tableColumn id="854" xr3:uid="{2560B4A8-E270-402E-A055-A8AD8DAEAB06}" uniqueName="854" name="Column854" queryTableFieldId="854"/>
    <tableColumn id="855" xr3:uid="{84E537B5-23E1-45AE-9124-F55640C403E2}" uniqueName="855" name="Column855" queryTableFieldId="855"/>
    <tableColumn id="856" xr3:uid="{DD1D39AE-CA9C-459E-8F8B-3F5D81099583}" uniqueName="856" name="Column856" queryTableFieldId="856"/>
    <tableColumn id="857" xr3:uid="{82AEB2F3-2374-43D2-BEA2-EF0E3A66A478}" uniqueName="857" name="Column857" queryTableFieldId="857"/>
    <tableColumn id="858" xr3:uid="{44CCE667-927D-4EA5-91E9-3E4E66CC412F}" uniqueName="858" name="Column858" queryTableFieldId="858"/>
    <tableColumn id="859" xr3:uid="{1D4F76DA-E8DE-495E-8F0B-DDC6144535BE}" uniqueName="859" name="Column859" queryTableFieldId="859"/>
    <tableColumn id="860" xr3:uid="{91FADF1D-AA78-4FBB-8774-490BA0269085}" uniqueName="860" name="Column860" queryTableFieldId="860"/>
    <tableColumn id="861" xr3:uid="{3AD0FEFC-2A43-499B-A11C-59BB968E5359}" uniqueName="861" name="Column861" queryTableFieldId="861"/>
    <tableColumn id="862" xr3:uid="{E4549D5E-FD4E-4C7A-9404-CA5BD4C0047E}" uniqueName="862" name="Column862" queryTableFieldId="862"/>
    <tableColumn id="863" xr3:uid="{4CFEB8DF-2396-4C43-9EFE-B434DE21FF8E}" uniqueName="863" name="Column863" queryTableFieldId="863"/>
    <tableColumn id="864" xr3:uid="{DE4CA7B1-D66C-4F42-91CA-D57D86A0330D}" uniqueName="864" name="Column864" queryTableFieldId="864"/>
    <tableColumn id="865" xr3:uid="{16A43DC6-2E8D-4C9C-856A-8B20C482FCFB}" uniqueName="865" name="Column865" queryTableFieldId="865"/>
    <tableColumn id="866" xr3:uid="{EEAEFB74-719C-4843-A4E5-B6424A678E91}" uniqueName="866" name="Column866" queryTableFieldId="866"/>
    <tableColumn id="867" xr3:uid="{68F80928-0FA4-4B52-B3ED-B1F1AA367634}" uniqueName="867" name="Column867" queryTableFieldId="867"/>
    <tableColumn id="868" xr3:uid="{BBF6533D-1512-4C3A-86CF-D9CBA65692EE}" uniqueName="868" name="Column868" queryTableFieldId="868"/>
    <tableColumn id="869" xr3:uid="{1742A37D-6218-40F4-8C89-1D3B56479256}" uniqueName="869" name="Column869" queryTableFieldId="869"/>
    <tableColumn id="870" xr3:uid="{78DDA0BD-3FD3-4F7E-9D58-A8A95514DAEE}" uniqueName="870" name="Column870" queryTableFieldId="870"/>
    <tableColumn id="871" xr3:uid="{5B84ADDB-73E2-4501-A694-105A98808475}" uniqueName="871" name="Column871" queryTableFieldId="871"/>
    <tableColumn id="872" xr3:uid="{21CE34F7-F606-42C8-A539-6F2312914FD5}" uniqueName="872" name="Column872" queryTableFieldId="872"/>
    <tableColumn id="873" xr3:uid="{DD681DEB-EDA7-42AC-955A-939E5D27E1C0}" uniqueName="873" name="Column873" queryTableFieldId="873"/>
    <tableColumn id="874" xr3:uid="{94F44F4A-63DA-43A1-9DA9-BC1A3E8B7A0C}" uniqueName="874" name="Column874" queryTableFieldId="874"/>
    <tableColumn id="875" xr3:uid="{71277B4C-0AF7-477A-BA41-310E02908A49}" uniqueName="875" name="Column875" queryTableFieldId="875"/>
    <tableColumn id="876" xr3:uid="{F1226C1C-7795-48E8-AFBD-0F2DB110F4A1}" uniqueName="876" name="Column876" queryTableFieldId="876"/>
    <tableColumn id="877" xr3:uid="{20FFD736-DB75-4043-84FB-7098BEA9FCD6}" uniqueName="877" name="Column877" queryTableFieldId="877"/>
    <tableColumn id="878" xr3:uid="{C4C9A0A3-1491-4BE6-BC8B-A4F731F235B1}" uniqueName="878" name="Column878" queryTableFieldId="878"/>
    <tableColumn id="879" xr3:uid="{E6A96BD4-680E-4BBE-9C6C-8CC7FC44B87F}" uniqueName="879" name="Column879" queryTableFieldId="879"/>
    <tableColumn id="880" xr3:uid="{B497D897-F932-45BB-AC51-1A6CD81B6494}" uniqueName="880" name="Column880" queryTableFieldId="880"/>
    <tableColumn id="881" xr3:uid="{524AD97C-0F20-4AC0-8F84-7DFB8C7D48A5}" uniqueName="881" name="Column881" queryTableFieldId="881"/>
    <tableColumn id="882" xr3:uid="{E2AC96AE-D35A-4279-A241-1CD139D55AC0}" uniqueName="882" name="Column882" queryTableFieldId="882"/>
    <tableColumn id="883" xr3:uid="{B9C06C2E-AB74-414F-A697-2CC7B3AE5826}" uniqueName="883" name="Column883" queryTableFieldId="883"/>
    <tableColumn id="884" xr3:uid="{AAB706DA-AA23-48B5-8EDE-01AD0993B5AB}" uniqueName="884" name="Column884" queryTableFieldId="884"/>
    <tableColumn id="885" xr3:uid="{792BB8C0-9A3A-456A-B9FC-F4F43EFE830A}" uniqueName="885" name="Column885" queryTableFieldId="885"/>
    <tableColumn id="886" xr3:uid="{597BFAB9-99D2-470D-B82D-FDC7A6DA509A}" uniqueName="886" name="Column886" queryTableFieldId="886"/>
    <tableColumn id="887" xr3:uid="{B014811B-90A6-4349-A35D-A6FFB9BFF015}" uniqueName="887" name="Column887" queryTableFieldId="887"/>
    <tableColumn id="888" xr3:uid="{DE9EE06F-B76A-45F3-B277-FEF59F1227BE}" uniqueName="888" name="Column888" queryTableFieldId="888"/>
    <tableColumn id="889" xr3:uid="{79C35B71-5A96-42CE-920C-2F083D2B5FC4}" uniqueName="889" name="Column889" queryTableFieldId="889"/>
    <tableColumn id="890" xr3:uid="{7F93E882-D752-42F2-84B4-196F9C72B1FF}" uniqueName="890" name="Column890" queryTableFieldId="890"/>
    <tableColumn id="891" xr3:uid="{3C198E00-02E3-48BC-82FD-F64431B99B7A}" uniqueName="891" name="Column891" queryTableFieldId="891"/>
    <tableColumn id="892" xr3:uid="{BF964846-7E49-4667-B775-F13625A2832C}" uniqueName="892" name="Column892" queryTableFieldId="892"/>
    <tableColumn id="893" xr3:uid="{D9D81EF6-56F0-4A67-8A85-9E83F47153E3}" uniqueName="893" name="Column893" queryTableFieldId="893"/>
    <tableColumn id="894" xr3:uid="{857A4EE6-6A45-43CB-9481-479353ADCEB7}" uniqueName="894" name="Column894" queryTableFieldId="894"/>
    <tableColumn id="895" xr3:uid="{19546315-E46F-4B03-B2A6-A43A8CA39D0C}" uniqueName="895" name="Column895" queryTableFieldId="895"/>
    <tableColumn id="896" xr3:uid="{FD208A30-5C54-4B0D-B5EB-1C97E42D640D}" uniqueName="896" name="Column896" queryTableFieldId="896"/>
    <tableColumn id="897" xr3:uid="{0971EAEF-9A7C-4325-AE0D-0D13436761F6}" uniqueName="897" name="Column897" queryTableFieldId="897"/>
    <tableColumn id="898" xr3:uid="{918F5EA7-64FC-4603-B28C-7AEF7D41F6CB}" uniqueName="898" name="Column898" queryTableFieldId="898"/>
    <tableColumn id="899" xr3:uid="{BE2AB720-C3B4-47E5-80AC-8FB4F75D5398}" uniqueName="899" name="Column899" queryTableFieldId="899"/>
    <tableColumn id="900" xr3:uid="{7DDA5D62-3CCF-48D4-AEE2-78F158E999DD}" uniqueName="900" name="Column900" queryTableFieldId="900"/>
    <tableColumn id="901" xr3:uid="{2F5EF1E5-A272-4EF3-B43B-666C6DFC0E1B}" uniqueName="901" name="Column901" queryTableFieldId="901"/>
    <tableColumn id="902" xr3:uid="{02B65F02-D9AF-4D1C-AECE-3420906ED98F}" uniqueName="902" name="Column902" queryTableFieldId="902"/>
    <tableColumn id="903" xr3:uid="{C825D260-30C2-470E-85A7-222C49B62B17}" uniqueName="903" name="Column903" queryTableFieldId="903"/>
    <tableColumn id="904" xr3:uid="{0BFE4B6B-CC94-4E7F-9DA4-99AA12029170}" uniqueName="904" name="Column904" queryTableFieldId="904"/>
    <tableColumn id="905" xr3:uid="{A0BBACF7-679A-4185-A1D5-4C14C547D5F7}" uniqueName="905" name="Column905" queryTableFieldId="905"/>
    <tableColumn id="906" xr3:uid="{7315C916-8CA5-459E-8CBA-FA2A4B19F8E8}" uniqueName="906" name="Column906" queryTableFieldId="906"/>
    <tableColumn id="907" xr3:uid="{7FBAB5E8-EBA8-45C6-9EF5-3C40AD1EBFE7}" uniqueName="907" name="Column907" queryTableFieldId="907"/>
    <tableColumn id="908" xr3:uid="{D5AA723D-1BA7-4E32-B79E-7AC86DB35072}" uniqueName="908" name="Column908" queryTableFieldId="908"/>
    <tableColumn id="909" xr3:uid="{612E5136-6CFC-41B1-B8A9-9E514AFEF831}" uniqueName="909" name="Column909" queryTableFieldId="909"/>
    <tableColumn id="910" xr3:uid="{2410A1A4-0A60-4BA6-A0B8-0A8ED3A9A2C9}" uniqueName="910" name="Column910" queryTableFieldId="910"/>
    <tableColumn id="911" xr3:uid="{48291F88-ADD5-4C0A-973E-B0FA92FDC940}" uniqueName="911" name="Column911" queryTableFieldId="911"/>
    <tableColumn id="912" xr3:uid="{4BF3EEE3-4938-4AD4-B8BE-80DAEE2D2930}" uniqueName="912" name="Column912" queryTableFieldId="912"/>
    <tableColumn id="913" xr3:uid="{84EE6223-34BF-4D02-94C0-D7E04ADDCD8C}" uniqueName="913" name="Column913" queryTableFieldId="913"/>
    <tableColumn id="914" xr3:uid="{AEDF5724-4BDE-4FC6-8892-5314CACDCE96}" uniqueName="914" name="Column914" queryTableFieldId="914"/>
    <tableColumn id="915" xr3:uid="{5C3F2270-5D1F-41E0-9A60-AD701EB4CC5E}" uniqueName="915" name="Column915" queryTableFieldId="915"/>
    <tableColumn id="916" xr3:uid="{0B0D4723-6437-4053-B041-B99888EC5DF3}" uniqueName="916" name="Column916" queryTableFieldId="916"/>
    <tableColumn id="917" xr3:uid="{A1A7D8CC-FB82-4E33-9052-9358792D05DD}" uniqueName="917" name="Column917" queryTableFieldId="917"/>
    <tableColumn id="918" xr3:uid="{FE15AC46-F44F-43F5-87D8-519923BBAF9B}" uniqueName="918" name="Column918" queryTableFieldId="918"/>
    <tableColumn id="919" xr3:uid="{6F27BB10-4ABD-4F48-B3A0-F9335258394C}" uniqueName="919" name="Column919" queryTableFieldId="919"/>
    <tableColumn id="920" xr3:uid="{2E7C9D5D-6B3C-40F3-8E6A-673593EBD37A}" uniqueName="920" name="Column920" queryTableFieldId="920"/>
    <tableColumn id="921" xr3:uid="{A1E3452B-4141-4FA2-86FC-4CE76FBC385F}" uniqueName="921" name="Column921" queryTableFieldId="921"/>
    <tableColumn id="922" xr3:uid="{0EC5053C-D0B4-4E23-B275-0FE95F61686E}" uniqueName="922" name="Column922" queryTableFieldId="922"/>
    <tableColumn id="923" xr3:uid="{ACB89B6D-CD4E-4167-BE3A-A7C9A1BB2862}" uniqueName="923" name="Column923" queryTableFieldId="923"/>
    <tableColumn id="924" xr3:uid="{6100D6B8-FAEB-4C33-8486-5304532D5D89}" uniqueName="924" name="Column924" queryTableFieldId="924"/>
    <tableColumn id="925" xr3:uid="{268A734D-FD35-43AA-AA9B-A38B0FC44E92}" uniqueName="925" name="Column925" queryTableFieldId="925"/>
    <tableColumn id="926" xr3:uid="{F4C6BB60-D9BD-4C75-B348-0B099D638EA4}" uniqueName="926" name="Column926" queryTableFieldId="926"/>
    <tableColumn id="927" xr3:uid="{86D80D2F-3120-4BAE-A8F1-D1B5EBB1F37E}" uniqueName="927" name="Column927" queryTableFieldId="927"/>
    <tableColumn id="928" xr3:uid="{77E14C37-A3F2-43B2-BB8E-7EF3EFA794E1}" uniqueName="928" name="Column928" queryTableFieldId="928"/>
    <tableColumn id="929" xr3:uid="{13162E12-FA7F-4330-A253-856CFA4819DF}" uniqueName="929" name="Column929" queryTableFieldId="929"/>
    <tableColumn id="930" xr3:uid="{84B034A1-7B77-4DBB-B63F-9696D08320E1}" uniqueName="930" name="Column930" queryTableFieldId="930"/>
    <tableColumn id="931" xr3:uid="{5CA95090-2A56-4732-895D-B069506F9F0A}" uniqueName="931" name="Column931" queryTableFieldId="931"/>
    <tableColumn id="932" xr3:uid="{907CB782-29E9-4CA7-93BC-7113358318F5}" uniqueName="932" name="Column932" queryTableFieldId="932"/>
    <tableColumn id="933" xr3:uid="{1C7CD32B-8DA2-4DC2-A23C-04437C066BC7}" uniqueName="933" name="Column933" queryTableFieldId="933"/>
    <tableColumn id="934" xr3:uid="{6D7F09CD-1547-4B78-A635-1D5F2CB0BED4}" uniqueName="934" name="Column934" queryTableFieldId="934"/>
    <tableColumn id="935" xr3:uid="{1ECF71E1-9F81-4767-8F77-462D3DB391F0}" uniqueName="935" name="Column935" queryTableFieldId="935"/>
    <tableColumn id="936" xr3:uid="{4CB43D94-8C44-401F-A277-339D3F5397CE}" uniqueName="936" name="Column936" queryTableFieldId="936"/>
    <tableColumn id="937" xr3:uid="{403DFA08-0EC7-47D2-8B81-7657E86CAA22}" uniqueName="937" name="Column937" queryTableFieldId="937"/>
    <tableColumn id="938" xr3:uid="{DCCF511B-D950-4726-AA79-C83538F59D58}" uniqueName="938" name="Column938" queryTableFieldId="938"/>
    <tableColumn id="939" xr3:uid="{95D330C0-EF02-4A98-9417-E427FE2C4006}" uniqueName="939" name="Column939" queryTableFieldId="939"/>
    <tableColumn id="940" xr3:uid="{5CCC862C-E8CA-42D9-A4DE-D79A98C446F4}" uniqueName="940" name="Column940" queryTableFieldId="940"/>
    <tableColumn id="941" xr3:uid="{83047B42-7929-453E-AC73-D90F96B3780C}" uniqueName="941" name="Column941" queryTableFieldId="941"/>
    <tableColumn id="942" xr3:uid="{D9BC22AF-28D3-4709-B023-D3DD93CE3089}" uniqueName="942" name="Column942" queryTableFieldId="942"/>
    <tableColumn id="943" xr3:uid="{21E22224-6741-431B-8020-5F7994972C47}" uniqueName="943" name="Column943" queryTableFieldId="943"/>
    <tableColumn id="944" xr3:uid="{497194BD-F36F-4B17-BE7C-A9E487FD1329}" uniqueName="944" name="Column944" queryTableFieldId="944"/>
    <tableColumn id="945" xr3:uid="{5D851722-AC4B-44BA-BE6B-0CB47029A66E}" uniqueName="945" name="Column945" queryTableFieldId="945"/>
    <tableColumn id="946" xr3:uid="{462C544D-7EBC-4B57-A675-DE840622203D}" uniqueName="946" name="Column946" queryTableFieldId="946"/>
    <tableColumn id="947" xr3:uid="{391AB192-933B-4E3D-8100-8E273C696A4F}" uniqueName="947" name="Column947" queryTableFieldId="947"/>
    <tableColumn id="948" xr3:uid="{10C3B7DF-DD45-465F-9A72-5D7D05AFAD23}" uniqueName="948" name="Column948" queryTableFieldId="948"/>
    <tableColumn id="949" xr3:uid="{6BEE8229-11EC-4E61-B3B5-30EB732BAA46}" uniqueName="949" name="Column949" queryTableFieldId="949"/>
    <tableColumn id="950" xr3:uid="{1CF6DE2C-8053-4454-B89C-3292B6B9FAAB}" uniqueName="950" name="Column950" queryTableFieldId="950"/>
    <tableColumn id="951" xr3:uid="{25E379B8-E0C5-4098-9F72-18A476D25E7A}" uniqueName="951" name="Column951" queryTableFieldId="951"/>
    <tableColumn id="952" xr3:uid="{3455B702-87E7-4435-86F8-8146310778E7}" uniqueName="952" name="Column952" queryTableFieldId="952"/>
    <tableColumn id="953" xr3:uid="{5A57A6FD-2C3E-4CD4-9BC2-EEBF542005CD}" uniqueName="953" name="Column953" queryTableFieldId="953"/>
    <tableColumn id="954" xr3:uid="{1C436C50-720F-497A-B438-69680179EB5F}" uniqueName="954" name="Column954" queryTableFieldId="954"/>
    <tableColumn id="955" xr3:uid="{390A2714-ECBF-4365-96FC-BAB30B386163}" uniqueName="955" name="Column955" queryTableFieldId="955"/>
    <tableColumn id="956" xr3:uid="{0CD4F8AA-207F-4D5C-A39D-3A710BDF83B1}" uniqueName="956" name="Column956" queryTableFieldId="956"/>
    <tableColumn id="957" xr3:uid="{50F988F2-B87A-44AF-A8FF-543D513D7096}" uniqueName="957" name="Column957" queryTableFieldId="957"/>
    <tableColumn id="958" xr3:uid="{494C5C87-B765-4EB1-935E-94E78377239D}" uniqueName="958" name="Column958" queryTableFieldId="958"/>
    <tableColumn id="959" xr3:uid="{627F8487-E810-410D-B42B-DEAB03998F4E}" uniqueName="959" name="Column959" queryTableFieldId="959"/>
    <tableColumn id="960" xr3:uid="{AE6452B5-EEC2-47E1-A1F9-CC4364A94803}" uniqueName="960" name="Column960" queryTableFieldId="960"/>
    <tableColumn id="961" xr3:uid="{62037A61-1068-4584-9652-B0650922B996}" uniqueName="961" name="Column961" queryTableFieldId="961"/>
    <tableColumn id="962" xr3:uid="{3CC1B619-639E-40F9-87CB-3B1BB3DED658}" uniqueName="962" name="Column962" queryTableFieldId="962"/>
    <tableColumn id="963" xr3:uid="{A4B1C1CF-86C6-494D-944A-4F6502E4B66E}" uniqueName="963" name="Column963" queryTableFieldId="963"/>
    <tableColumn id="964" xr3:uid="{1A203577-5D78-4776-9119-857683A21772}" uniqueName="964" name="Column964" queryTableFieldId="964"/>
    <tableColumn id="965" xr3:uid="{C27D487A-BCA6-4261-A7C1-ACBBEBBE7FAC}" uniqueName="965" name="Column965" queryTableFieldId="965"/>
    <tableColumn id="966" xr3:uid="{3BE08DB6-A9C8-48DF-A8BF-85CCFA83DC9E}" uniqueName="966" name="Column966" queryTableFieldId="966"/>
    <tableColumn id="967" xr3:uid="{3B8344B7-EF6B-4A15-9116-B079104A1DCF}" uniqueName="967" name="Column967" queryTableFieldId="967"/>
    <tableColumn id="968" xr3:uid="{57DCE556-33C0-4CF8-B196-75821EDF4EB1}" uniqueName="968" name="Column968" queryTableFieldId="968"/>
    <tableColumn id="969" xr3:uid="{BBA098C5-E228-4E82-90AF-AA2869802AE5}" uniqueName="969" name="Column969" queryTableFieldId="969"/>
    <tableColumn id="970" xr3:uid="{BBCC2D9F-701A-41C1-AD39-544A92B410E2}" uniqueName="970" name="Column970" queryTableFieldId="970"/>
    <tableColumn id="971" xr3:uid="{9573A2F5-58E7-420C-94E2-A6ACA11FA5F0}" uniqueName="971" name="Column971" queryTableFieldId="971"/>
    <tableColumn id="972" xr3:uid="{50BD48A9-7D5A-46A6-9632-D3D0C5A26EF1}" uniqueName="972" name="Column972" queryTableFieldId="972"/>
    <tableColumn id="973" xr3:uid="{997751E3-43A2-4A88-A588-FCF5D768D94A}" uniqueName="973" name="Column973" queryTableFieldId="973"/>
    <tableColumn id="974" xr3:uid="{C2F41CDA-F30D-4F19-8137-9AA044A6888B}" uniqueName="974" name="Column974" queryTableFieldId="974"/>
    <tableColumn id="975" xr3:uid="{BE93EEF5-B840-4033-A672-C1C434241FB6}" uniqueName="975" name="Column975" queryTableFieldId="975"/>
    <tableColumn id="976" xr3:uid="{1AC9EE62-B06E-4110-AAB5-13487D290F35}" uniqueName="976" name="Column976" queryTableFieldId="976"/>
    <tableColumn id="977" xr3:uid="{81D228C8-AE8E-43E5-BF64-2701062AF9D0}" uniqueName="977" name="Column977" queryTableFieldId="977"/>
    <tableColumn id="978" xr3:uid="{0BC3CBBD-04DF-4CC4-9D77-BAED811FC22A}" uniqueName="978" name="Column978" queryTableFieldId="978"/>
    <tableColumn id="979" xr3:uid="{02C7B7E5-3734-449F-84A1-B93534AD647C}" uniqueName="979" name="Column979" queryTableFieldId="979"/>
    <tableColumn id="980" xr3:uid="{635A54FA-69BC-4322-AED9-B6039E06EF7A}" uniqueName="980" name="Column980" queryTableFieldId="980"/>
    <tableColumn id="981" xr3:uid="{88866402-9F62-4ED9-A8FF-F81083B16174}" uniqueName="981" name="Column981" queryTableFieldId="981"/>
    <tableColumn id="982" xr3:uid="{5FE38BF3-BE6C-4484-AD92-A3CC03E493E6}" uniqueName="982" name="Column982" queryTableFieldId="982"/>
    <tableColumn id="983" xr3:uid="{BBF8A2FD-7D19-4287-A289-0E2B457FB9E5}" uniqueName="983" name="Column983" queryTableFieldId="983"/>
    <tableColumn id="984" xr3:uid="{3BD5281A-0585-46D8-B8CC-36C03AF15330}" uniqueName="984" name="Column984" queryTableFieldId="984"/>
    <tableColumn id="985" xr3:uid="{486B3A67-131D-4941-A701-72A3D616FD1C}" uniqueName="985" name="Column985" queryTableFieldId="985"/>
    <tableColumn id="986" xr3:uid="{12243FDF-C5B3-46CA-9DAA-F1ACB238478D}" uniqueName="986" name="Column986" queryTableFieldId="986"/>
    <tableColumn id="987" xr3:uid="{3AB2950E-C93E-4504-A42A-DBF5ED245B85}" uniqueName="987" name="Column987" queryTableFieldId="987"/>
    <tableColumn id="988" xr3:uid="{B16A6C8A-37C0-4BD5-AFB2-6D0DA648477A}" uniqueName="988" name="Column988" queryTableFieldId="988"/>
    <tableColumn id="989" xr3:uid="{6DEBDEB4-C743-4BC8-B364-A341C6743354}" uniqueName="989" name="Column989" queryTableFieldId="989"/>
    <tableColumn id="990" xr3:uid="{61AAF3D4-6A55-4CDB-8B92-940B9CD3EC8D}" uniqueName="990" name="Column990" queryTableFieldId="990"/>
    <tableColumn id="991" xr3:uid="{85D15A21-007C-4D71-9B99-5CEEC74174A3}" uniqueName="991" name="Column991" queryTableFieldId="991"/>
    <tableColumn id="992" xr3:uid="{A7B2C779-372E-4B73-8AFA-3570784A9099}" uniqueName="992" name="Column992" queryTableFieldId="992"/>
    <tableColumn id="993" xr3:uid="{CBEB1078-F958-45EE-9071-36F084B6E6B5}" uniqueName="993" name="Column993" queryTableFieldId="993"/>
    <tableColumn id="994" xr3:uid="{B1B9F447-BBBB-4669-8559-80C07A45803D}" uniqueName="994" name="Column994" queryTableFieldId="994"/>
    <tableColumn id="995" xr3:uid="{D4148D3D-8267-4ECE-B554-EF15185C322A}" uniqueName="995" name="Column995" queryTableFieldId="995"/>
    <tableColumn id="996" xr3:uid="{714C7975-5CE1-4103-A284-03E14359E0CE}" uniqueName="996" name="Column996" queryTableFieldId="996"/>
    <tableColumn id="997" xr3:uid="{655E840C-4501-4D87-8FC2-14D8DA8FEDD9}" uniqueName="997" name="Column997" queryTableFieldId="997"/>
    <tableColumn id="998" xr3:uid="{60BEC60C-4381-4753-BBA0-0B7926686425}" uniqueName="998" name="Column998" queryTableFieldId="998"/>
    <tableColumn id="999" xr3:uid="{C595E6F1-169A-4C94-9DA0-13A8DF2E37F8}" uniqueName="999" name="Column999" queryTableFieldId="999"/>
    <tableColumn id="1000" xr3:uid="{F2953E9B-5226-40DB-807D-9DA192530E8F}" uniqueName="1000" name="Column1000" queryTableFieldId="1000"/>
    <tableColumn id="1001" xr3:uid="{BC0E244E-B034-4715-A4A5-A3333906A67D}" uniqueName="1001" name="Column1001" queryTableFieldId="1001"/>
    <tableColumn id="1002" xr3:uid="{CFE25D78-7FF9-4C71-B7FF-D9DEB43FCC83}" uniqueName="1002" name="Column1002" queryTableFieldId="1002"/>
    <tableColumn id="1003" xr3:uid="{A403DC1B-BDC0-4BFF-A019-73BA5254EFF4}" uniqueName="1003" name="Column1003" queryTableFieldId="1003"/>
    <tableColumn id="1004" xr3:uid="{BF0DF861-72D7-4A98-AE66-1E7DE5163F9D}" uniqueName="1004" name="Column1004" queryTableFieldId="1004"/>
    <tableColumn id="1005" xr3:uid="{5E9FCB84-5998-4A22-B346-C9FB6A7A0F7A}" uniqueName="1005" name="Column1005" queryTableFieldId="1005"/>
    <tableColumn id="1006" xr3:uid="{55151BB3-7000-46D2-9EC0-0BA4888FBC78}" uniqueName="1006" name="Column1006" queryTableFieldId="1006"/>
    <tableColumn id="1007" xr3:uid="{41A5413E-C052-43BD-A612-16F6AD368296}" uniqueName="1007" name="Column1007" queryTableFieldId="1007"/>
    <tableColumn id="1008" xr3:uid="{3FD9D5C7-EFCF-478A-9927-0926E3323619}" uniqueName="1008" name="Column1008" queryTableFieldId="1008"/>
    <tableColumn id="1009" xr3:uid="{2196BC72-3D47-4CF4-A3E0-55549ACDE155}" uniqueName="1009" name="Column1009" queryTableFieldId="1009"/>
    <tableColumn id="1010" xr3:uid="{8E2E38A6-2773-425B-951E-980CF9F39106}" uniqueName="1010" name="Column1010" queryTableFieldId="1010"/>
    <tableColumn id="1011" xr3:uid="{5F5EA155-F794-49BD-B735-1FC9C29FF42C}" uniqueName="1011" name="Column1011" queryTableFieldId="1011"/>
    <tableColumn id="1012" xr3:uid="{93E936A7-1209-493C-931B-C9F71EDB995F}" uniqueName="1012" name="Column1012" queryTableFieldId="1012"/>
    <tableColumn id="1013" xr3:uid="{B11D38FB-F19E-40F8-B9DF-3784170DE243}" uniqueName="1013" name="Column1013" queryTableFieldId="1013"/>
    <tableColumn id="1014" xr3:uid="{29BBCF6F-019E-4E3F-9D67-D85FA7C29952}" uniqueName="1014" name="Column1014" queryTableFieldId="1014"/>
    <tableColumn id="1015" xr3:uid="{513F2FF8-7D25-4773-BF06-1A4754854644}" uniqueName="1015" name="Column1015" queryTableFieldId="1015"/>
    <tableColumn id="1016" xr3:uid="{25B0CC04-D571-48AF-B5C9-E38D6381EF02}" uniqueName="1016" name="Column1016" queryTableFieldId="1016"/>
    <tableColumn id="1017" xr3:uid="{A1724653-232E-4040-9972-64F221BA214E}" uniqueName="1017" name="Column1017" queryTableFieldId="1017"/>
    <tableColumn id="1018" xr3:uid="{96A2438F-289C-4663-BAD8-E9C72D4557C4}" uniqueName="1018" name="Column1018" queryTableFieldId="1018"/>
    <tableColumn id="1019" xr3:uid="{9F30FBC8-3127-4B5D-B231-F1FA7274796B}" uniqueName="1019" name="Column1019" queryTableFieldId="1019"/>
    <tableColumn id="1020" xr3:uid="{8832E684-10AE-4603-AD37-D72C1B66F625}" uniqueName="1020" name="Column1020" queryTableFieldId="1020"/>
    <tableColumn id="1021" xr3:uid="{0D06FB70-9752-4D5C-94DC-449E1A018E55}" uniqueName="1021" name="Column1021" queryTableFieldId="1021"/>
    <tableColumn id="1022" xr3:uid="{D65762CB-29B8-4A35-9B29-9F4A81EFE236}" uniqueName="1022" name="Column1022" queryTableFieldId="1022"/>
    <tableColumn id="1023" xr3:uid="{A6ECE67F-5B6C-4826-BCCF-5D675FCA405E}" uniqueName="1023" name="Column1023" queryTableFieldId="1023"/>
    <tableColumn id="1024" xr3:uid="{AFF14EBD-0C22-4251-932D-A713923C8C13}" uniqueName="1024" name="Column1024" queryTableFieldId="1024"/>
    <tableColumn id="1025" xr3:uid="{F37ED0E8-6F9B-405B-BD76-D689E692C8EB}" uniqueName="1025" name="Column1025" queryTableFieldId="1025"/>
    <tableColumn id="1026" xr3:uid="{0E3FF780-7F2F-4CE7-ADD8-0A26A3F70DEE}" uniqueName="1026" name="Column1026" queryTableFieldId="1026"/>
    <tableColumn id="1027" xr3:uid="{7AF659A5-BD86-43CC-97BE-96C4D658CB79}" uniqueName="1027" name="Column1027" queryTableFieldId="1027"/>
    <tableColumn id="1028" xr3:uid="{8D21EA1E-2C33-4EA5-8D7D-60F2F14D00FA}" uniqueName="1028" name="Column1028" queryTableFieldId="1028"/>
    <tableColumn id="1029" xr3:uid="{B10B8542-C583-4CF1-BEED-0DD425858837}" uniqueName="1029" name="Column1029" queryTableFieldId="1029"/>
    <tableColumn id="1030" xr3:uid="{8CF2BADD-6AFF-4D43-B05D-0B19D2451EB5}" uniqueName="1030" name="Column1030" queryTableFieldId="1030"/>
    <tableColumn id="1031" xr3:uid="{AB7B2B55-2B15-4795-9B66-4C082A702F7B}" uniqueName="1031" name="Column1031" queryTableFieldId="1031"/>
    <tableColumn id="1032" xr3:uid="{7B0C6DF7-D75C-4C61-8FBE-1BE1BC343293}" uniqueName="1032" name="Column1032" queryTableFieldId="1032"/>
    <tableColumn id="1033" xr3:uid="{F87DA4E5-603C-4A2D-ADBA-61BCFEF99661}" uniqueName="1033" name="Column1033" queryTableFieldId="1033"/>
    <tableColumn id="1034" xr3:uid="{F6FCA5D5-2AC6-4158-A6E6-5698143D2FE8}" uniqueName="1034" name="Column1034" queryTableFieldId="1034"/>
    <tableColumn id="1035" xr3:uid="{BD16DAEA-FE1D-44F7-B2A3-E60BB3841F9A}" uniqueName="1035" name="Column1035" queryTableFieldId="1035"/>
    <tableColumn id="1036" xr3:uid="{9F5D7BBB-7C71-4F00-8CAC-35CAD7D3D7F7}" uniqueName="1036" name="Column1036" queryTableFieldId="1036"/>
    <tableColumn id="1037" xr3:uid="{0C9F3AD4-C464-4936-B3F4-8C19A883B631}" uniqueName="1037" name="Column1037" queryTableFieldId="1037"/>
    <tableColumn id="1038" xr3:uid="{73FC0D5D-7D9F-4BED-937E-5C28EB3EA08F}" uniqueName="1038" name="Column1038" queryTableFieldId="1038"/>
    <tableColumn id="1039" xr3:uid="{3C979BF1-061E-4EC5-8CD5-3363764F5A06}" uniqueName="1039" name="Column1039" queryTableFieldId="1039"/>
    <tableColumn id="1040" xr3:uid="{7212B08F-3A8E-4A0F-8895-F950DFA6FFA3}" uniqueName="1040" name="Column1040" queryTableFieldId="1040"/>
    <tableColumn id="1041" xr3:uid="{F331F1B1-DEAD-4254-9BEF-6E65CA7E6CAF}" uniqueName="1041" name="Column1041" queryTableFieldId="1041"/>
    <tableColumn id="1042" xr3:uid="{A4A50CF8-2888-4773-9C4A-C958F95CA37F}" uniqueName="1042" name="Column1042" queryTableFieldId="1042"/>
    <tableColumn id="1043" xr3:uid="{78EE1EBE-07AA-4B48-9A36-9C7C799CDAC3}" uniqueName="1043" name="Column1043" queryTableFieldId="1043"/>
    <tableColumn id="1044" xr3:uid="{47C93D27-F0D4-4A9A-AE74-7AE372EC4E0E}" uniqueName="1044" name="Column1044" queryTableFieldId="1044"/>
    <tableColumn id="1045" xr3:uid="{726FF9F8-F5AF-41B0-85F4-2D60C5A5AB7D}" uniqueName="1045" name="Column1045" queryTableFieldId="1045"/>
    <tableColumn id="1046" xr3:uid="{C93EBE3D-E279-40BA-9442-721CA79C6206}" uniqueName="1046" name="Column1046" queryTableFieldId="1046"/>
    <tableColumn id="1047" xr3:uid="{8E0E2E51-B951-4E0F-853D-86E072BDF899}" uniqueName="1047" name="Column1047" queryTableFieldId="1047"/>
    <tableColumn id="1048" xr3:uid="{4DF56313-2CE7-4B5D-B306-D3DCEF414AF8}" uniqueName="1048" name="Column1048" queryTableFieldId="1048"/>
    <tableColumn id="1049" xr3:uid="{C5EE7F76-8A21-45B9-A38B-DC582AB3C6B6}" uniqueName="1049" name="Column1049" queryTableFieldId="1049"/>
    <tableColumn id="1050" xr3:uid="{96D188E9-77C5-4092-95C2-EB009636ADDA}" uniqueName="1050" name="Column1050" queryTableFieldId="1050"/>
    <tableColumn id="1051" xr3:uid="{D9A27D16-2EA9-4822-A92F-BEBC281FD0F7}" uniqueName="1051" name="Column1051" queryTableFieldId="1051"/>
    <tableColumn id="1052" xr3:uid="{F22347AE-22FB-4F37-BD52-4CE61E928F98}" uniqueName="1052" name="Column1052" queryTableFieldId="1052"/>
    <tableColumn id="1053" xr3:uid="{F3EC346F-33C6-41BC-A342-4A5CBBF465C3}" uniqueName="1053" name="Column1053" queryTableFieldId="1053"/>
    <tableColumn id="1054" xr3:uid="{35C99762-3B9B-4307-9AEA-A0E7E035FF9D}" uniqueName="1054" name="Column1054" queryTableFieldId="1054"/>
    <tableColumn id="1055" xr3:uid="{C7189259-F43E-48EB-90BE-2185E68AE391}" uniqueName="1055" name="Column1055" queryTableFieldId="1055"/>
    <tableColumn id="1056" xr3:uid="{DDA6EC45-B5D0-41A9-A792-184E78372E42}" uniqueName="1056" name="Column1056" queryTableFieldId="1056"/>
    <tableColumn id="1057" xr3:uid="{D9EB463A-2A0E-4C12-9E46-07997A60B513}" uniqueName="1057" name="Column1057" queryTableFieldId="1057"/>
    <tableColumn id="1058" xr3:uid="{99E91F70-E4B9-43CA-A10C-C95C6E0ADCE0}" uniqueName="1058" name="Column1058" queryTableFieldId="1058"/>
    <tableColumn id="1059" xr3:uid="{0A3BE3DA-AB45-427C-8BC0-4B1C13683D3C}" uniqueName="1059" name="Column1059" queryTableFieldId="1059"/>
    <tableColumn id="1060" xr3:uid="{22961EFA-9F61-4370-953D-654E75B21BF8}" uniqueName="1060" name="Column1060" queryTableFieldId="1060"/>
    <tableColumn id="1061" xr3:uid="{FFFFB7A8-6A60-4018-9F6C-CE3148C18ECC}" uniqueName="1061" name="Column1061" queryTableFieldId="1061"/>
    <tableColumn id="1062" xr3:uid="{D551D455-682A-452A-8F88-9676ACB96B0F}" uniqueName="1062" name="Column1062" queryTableFieldId="1062"/>
    <tableColumn id="1063" xr3:uid="{FB18F154-3F0D-471D-B75D-FCCEC2B7B755}" uniqueName="1063" name="Column1063" queryTableFieldId="1063"/>
    <tableColumn id="1064" xr3:uid="{0153328F-7970-41A1-AF6F-232ABF57B682}" uniqueName="1064" name="Column1064" queryTableFieldId="1064"/>
    <tableColumn id="1065" xr3:uid="{DB803ED4-63F2-4F58-8711-7B9F85D9F01C}" uniqueName="1065" name="Column1065" queryTableFieldId="1065"/>
    <tableColumn id="1066" xr3:uid="{D2471251-ACB7-4734-940E-058179F7589E}" uniqueName="1066" name="Column1066" queryTableFieldId="1066"/>
    <tableColumn id="1067" xr3:uid="{0EF2AD88-4043-45C1-A730-70370D0361F3}" uniqueName="1067" name="Column1067" queryTableFieldId="1067"/>
    <tableColumn id="1068" xr3:uid="{41B3F52E-7520-4B4E-AAF5-89645261CE9B}" uniqueName="1068" name="Column1068" queryTableFieldId="1068"/>
    <tableColumn id="1069" xr3:uid="{7B266749-29C1-4E5E-8821-7DD9387F59FC}" uniqueName="1069" name="Column1069" queryTableFieldId="1069"/>
    <tableColumn id="1070" xr3:uid="{386535F8-637D-47FA-B68B-C9B34F72D822}" uniqueName="1070" name="Column1070" queryTableFieldId="1070"/>
    <tableColumn id="1071" xr3:uid="{79B45272-B7DC-4A1D-B7E1-FADDA2DC3DFE}" uniqueName="1071" name="Column1071" queryTableFieldId="1071"/>
    <tableColumn id="1072" xr3:uid="{AE7D592C-D0BE-4123-81A0-AF06191E9855}" uniqueName="1072" name="Column1072" queryTableFieldId="1072"/>
    <tableColumn id="1073" xr3:uid="{B29ACF8B-35EF-40DF-A1F5-4874898D4540}" uniqueName="1073" name="Column1073" queryTableFieldId="1073"/>
    <tableColumn id="1074" xr3:uid="{F623281E-7C8F-4DB8-8ACC-97DA55245C6E}" uniqueName="1074" name="Column1074" queryTableFieldId="1074"/>
    <tableColumn id="1075" xr3:uid="{E1D95182-43F2-42FA-8F30-249865D75E4A}" uniqueName="1075" name="Column1075" queryTableFieldId="1075"/>
    <tableColumn id="1076" xr3:uid="{432B689B-316D-478C-A588-DC738E642B66}" uniqueName="1076" name="Column1076" queryTableFieldId="1076"/>
    <tableColumn id="1077" xr3:uid="{FFC52640-E55E-4133-A5DC-6B7D96E4CDEC}" uniqueName="1077" name="Column1077" queryTableFieldId="1077"/>
    <tableColumn id="1078" xr3:uid="{866D8428-BF88-4EF4-B0B5-B1B74072512E}" uniqueName="1078" name="Column1078" queryTableFieldId="1078"/>
    <tableColumn id="1079" xr3:uid="{2FAC86C6-C00B-4095-AE84-85BFD1CD310F}" uniqueName="1079" name="Column1079" queryTableFieldId="1079"/>
    <tableColumn id="1080" xr3:uid="{7512943A-54F1-4DF8-922E-741C0163670D}" uniqueName="1080" name="Column1080" queryTableFieldId="1080"/>
    <tableColumn id="1081" xr3:uid="{4390A47E-88D3-4F1D-AE78-89001F7CF2B3}" uniqueName="1081" name="Column1081" queryTableFieldId="1081"/>
    <tableColumn id="1082" xr3:uid="{04605A2A-043F-4F74-88AF-820CFF5BA197}" uniqueName="1082" name="Column1082" queryTableFieldId="1082"/>
    <tableColumn id="1083" xr3:uid="{5A68CAA7-32C9-40FC-A02C-F2C563E12148}" uniqueName="1083" name="Column1083" queryTableFieldId="1083"/>
    <tableColumn id="1084" xr3:uid="{079B34B9-EA97-43ED-A3FE-B59E41FA42BC}" uniqueName="1084" name="Column1084" queryTableFieldId="1084"/>
    <tableColumn id="1085" xr3:uid="{35DF3EE6-756D-4BC8-873A-75F00DCF9830}" uniqueName="1085" name="Column1085" queryTableFieldId="1085"/>
    <tableColumn id="1086" xr3:uid="{C294EE0B-E69A-43F9-8AA1-602222FAAA0F}" uniqueName="1086" name="Column1086" queryTableFieldId="1086"/>
    <tableColumn id="1087" xr3:uid="{73BCE429-F246-47AA-ABDA-9B5FC5E334D2}" uniqueName="1087" name="Column1087" queryTableFieldId="1087"/>
    <tableColumn id="1088" xr3:uid="{5E4FB0CD-20C8-467C-A54C-447E73209CF7}" uniqueName="1088" name="Column1088" queryTableFieldId="1088"/>
    <tableColumn id="1089" xr3:uid="{31A7976A-9CCE-4209-BDFD-678CEECBB181}" uniqueName="1089" name="Column1089" queryTableFieldId="1089"/>
    <tableColumn id="1090" xr3:uid="{91E2F009-46FA-4B40-B578-D9C246C31665}" uniqueName="1090" name="Column1090" queryTableFieldId="1090"/>
    <tableColumn id="1091" xr3:uid="{68E0EC7B-C3FE-4971-89DA-1AD91AECC189}" uniqueName="1091" name="Column1091" queryTableFieldId="1091"/>
    <tableColumn id="1092" xr3:uid="{5A43DE6A-4B87-4B59-90A2-9BA8571658C7}" uniqueName="1092" name="Column1092" queryTableFieldId="1092"/>
    <tableColumn id="1093" xr3:uid="{4578D280-BDFC-47BB-8BB6-655FE86A245C}" uniqueName="1093" name="Column1093" queryTableFieldId="1093"/>
    <tableColumn id="1094" xr3:uid="{6CDD2195-EBE1-4A91-8624-9B2575399B47}" uniqueName="1094" name="Column1094" queryTableFieldId="1094"/>
    <tableColumn id="1095" xr3:uid="{14877B5E-FCB7-48D0-8FA4-1EE699963A83}" uniqueName="1095" name="Column1095" queryTableFieldId="1095"/>
    <tableColumn id="1096" xr3:uid="{99245348-76B4-4D13-816F-69703823615E}" uniqueName="1096" name="Column1096" queryTableFieldId="1096"/>
    <tableColumn id="1097" xr3:uid="{51713940-608E-4BA2-A684-6A1E15AA43DE}" uniqueName="1097" name="Column1097" queryTableFieldId="1097"/>
    <tableColumn id="1098" xr3:uid="{92B86FC2-1311-479E-BD7E-92D0DCB24302}" uniqueName="1098" name="Column1098" queryTableFieldId="1098"/>
    <tableColumn id="1099" xr3:uid="{B832E854-D350-4511-8433-0F20D6FC1DBD}" uniqueName="1099" name="Column1099" queryTableFieldId="1099"/>
    <tableColumn id="1100" xr3:uid="{2B3F5414-9674-4215-848D-43096E15CD85}" uniqueName="1100" name="Column1100" queryTableFieldId="1100"/>
    <tableColumn id="1101" xr3:uid="{E055B842-CF4C-48F7-8EBE-C44DA65D9F3B}" uniqueName="1101" name="Column1101" queryTableFieldId="1101"/>
    <tableColumn id="1102" xr3:uid="{6BD730A8-1BF7-4BD1-94DE-0D86EDA81B56}" uniqueName="1102" name="Column1102" queryTableFieldId="1102"/>
    <tableColumn id="1103" xr3:uid="{336E4EDA-87B7-4668-AD75-462AC95D4E31}" uniqueName="1103" name="Column1103" queryTableFieldId="1103"/>
    <tableColumn id="1104" xr3:uid="{0C74B46E-514A-4D3E-8FF3-4A7453CA78EC}" uniqueName="1104" name="Column1104" queryTableFieldId="1104"/>
    <tableColumn id="1105" xr3:uid="{6EA745C5-1E14-40E0-92C3-DB03D306548D}" uniqueName="1105" name="Column1105" queryTableFieldId="1105"/>
    <tableColumn id="1106" xr3:uid="{D6F02C1B-C20B-4856-8625-655BF3EFA754}" uniqueName="1106" name="Column1106" queryTableFieldId="1106"/>
    <tableColumn id="1107" xr3:uid="{9B95B0BB-38F7-402E-84AA-E069DA42AB9A}" uniqueName="1107" name="Column1107" queryTableFieldId="1107"/>
    <tableColumn id="1108" xr3:uid="{B644C26C-CFD4-4EF8-8257-3E8B8DAD1450}" uniqueName="1108" name="Column1108" queryTableFieldId="1108"/>
    <tableColumn id="1109" xr3:uid="{672EF1F7-23DA-46E6-B3BE-50C01E399175}" uniqueName="1109" name="Column1109" queryTableFieldId="1109"/>
    <tableColumn id="1110" xr3:uid="{02180951-AFDB-424F-ABB4-7B7D52485821}" uniqueName="1110" name="Column1110" queryTableFieldId="1110"/>
    <tableColumn id="1111" xr3:uid="{F67E3E07-31D9-4360-902C-4FEFFAC4BA5A}" uniqueName="1111" name="Column1111" queryTableFieldId="1111"/>
    <tableColumn id="1112" xr3:uid="{5C1DE817-BB64-4F56-963A-4EF501E661B1}" uniqueName="1112" name="Column1112" queryTableFieldId="1112"/>
    <tableColumn id="1113" xr3:uid="{09CBAAB9-865D-4E57-BB92-E6CE518C9DF4}" uniqueName="1113" name="Column1113" queryTableFieldId="1113"/>
    <tableColumn id="1114" xr3:uid="{95CD879E-E17A-435F-A1EA-D43C11A09EB3}" uniqueName="1114" name="Column1114" queryTableFieldId="1114"/>
    <tableColumn id="1115" xr3:uid="{1318044E-0498-47F2-9C83-4A0FB2995110}" uniqueName="1115" name="Column1115" queryTableFieldId="1115"/>
    <tableColumn id="1116" xr3:uid="{F620D58E-110B-4FF9-8EB2-E18872245BD3}" uniqueName="1116" name="Column1116" queryTableFieldId="1116"/>
    <tableColumn id="1117" xr3:uid="{97FD4A21-F54F-448D-A9F6-24EC13DB28A4}" uniqueName="1117" name="Column1117" queryTableFieldId="1117"/>
    <tableColumn id="1118" xr3:uid="{98DF84BA-3AB2-4269-9203-007D8B38323C}" uniqueName="1118" name="Column1118" queryTableFieldId="1118"/>
    <tableColumn id="1119" xr3:uid="{9DFFDF82-7BDA-4043-BF80-C9A1E930AB1B}" uniqueName="1119" name="Column1119" queryTableFieldId="1119"/>
    <tableColumn id="1120" xr3:uid="{41E2176D-1039-448A-98A4-881C6180E515}" uniqueName="1120" name="Column1120" queryTableFieldId="1120"/>
    <tableColumn id="1121" xr3:uid="{A11F085E-4DF1-493D-9648-F901CED1D06C}" uniqueName="1121" name="Column1121" queryTableFieldId="1121"/>
    <tableColumn id="1122" xr3:uid="{9EE28AF0-0EF4-4BA0-8727-C537977DB43A}" uniqueName="1122" name="Column1122" queryTableFieldId="1122"/>
    <tableColumn id="1123" xr3:uid="{210769C7-2372-4A11-8678-65ACEE1B93F7}" uniqueName="1123" name="Column1123" queryTableFieldId="1123"/>
    <tableColumn id="1124" xr3:uid="{75ABB534-2173-4877-8AB7-0AD8AE990F55}" uniqueName="1124" name="Column1124" queryTableFieldId="1124"/>
    <tableColumn id="1125" xr3:uid="{1A9DA469-54BB-49D9-A9F3-95EE4440BB79}" uniqueName="1125" name="Column1125" queryTableFieldId="1125"/>
    <tableColumn id="1126" xr3:uid="{2FB508DA-588F-43F4-9D1F-95552D275CF6}" uniqueName="1126" name="Column1126" queryTableFieldId="1126"/>
    <tableColumn id="1127" xr3:uid="{91720571-A3D4-4010-9BE7-BF9DF0987144}" uniqueName="1127" name="Column1127" queryTableFieldId="1127"/>
    <tableColumn id="1128" xr3:uid="{88D4B153-3BA7-4C40-8A60-4A3D9F10C109}" uniqueName="1128" name="Column1128" queryTableFieldId="1128"/>
    <tableColumn id="1129" xr3:uid="{31CC8BC9-F4A7-4580-BC4F-2855F47B9C17}" uniqueName="1129" name="Column1129" queryTableFieldId="1129"/>
    <tableColumn id="1130" xr3:uid="{E7CE2F1B-F378-4C8F-AD29-A3052E5FE02B}" uniqueName="1130" name="Column1130" queryTableFieldId="1130"/>
    <tableColumn id="1131" xr3:uid="{85BC09A1-22FE-4180-863B-BEF896B3CE60}" uniqueName="1131" name="Column1131" queryTableFieldId="1131"/>
    <tableColumn id="1132" xr3:uid="{466CB662-37C6-4044-A1FC-E051C9D82D24}" uniqueName="1132" name="Column1132" queryTableFieldId="1132"/>
    <tableColumn id="1133" xr3:uid="{99ED4CDE-4E15-434F-B3DD-B90FE2C7CD3C}" uniqueName="1133" name="Column1133" queryTableFieldId="1133"/>
    <tableColumn id="1134" xr3:uid="{58089F82-CA54-47BA-B051-9BA58726C4A3}" uniqueName="1134" name="Column1134" queryTableFieldId="1134"/>
    <tableColumn id="1135" xr3:uid="{05711C62-77BB-4748-B1E0-10866D96732C}" uniqueName="1135" name="Column1135" queryTableFieldId="1135"/>
    <tableColumn id="1136" xr3:uid="{C27635B3-FF76-4966-A3B4-E64B41B4E836}" uniqueName="1136" name="Column1136" queryTableFieldId="1136"/>
    <tableColumn id="1137" xr3:uid="{B3664310-6F84-4F7E-A64B-48BB5FE9D668}" uniqueName="1137" name="Column1137" queryTableFieldId="1137"/>
    <tableColumn id="1138" xr3:uid="{9049F88A-D890-4843-8B36-CAC7A5F97F4B}" uniqueName="1138" name="Column1138" queryTableFieldId="1138"/>
    <tableColumn id="1139" xr3:uid="{3FA9C4F2-5F91-41E2-B805-0E04E7F00D51}" uniqueName="1139" name="Column1139" queryTableFieldId="1139"/>
    <tableColumn id="1140" xr3:uid="{8B81679C-FD35-451A-BAA0-6F9633AF0ADE}" uniqueName="1140" name="Column1140" queryTableFieldId="1140"/>
    <tableColumn id="1141" xr3:uid="{39030948-AE7D-40B3-BCA0-131BEFDC2737}" uniqueName="1141" name="Column1141" queryTableFieldId="1141"/>
    <tableColumn id="1142" xr3:uid="{6E1C631C-0A58-4127-90B7-7841D5DA5218}" uniqueName="1142" name="Column1142" queryTableFieldId="1142"/>
    <tableColumn id="1143" xr3:uid="{A711094A-6CC6-4D5D-962B-29233C4CE424}" uniqueName="1143" name="Column1143" queryTableFieldId="1143"/>
    <tableColumn id="1144" xr3:uid="{842305B3-8A38-4868-AAFE-D32FC945675B}" uniqueName="1144" name="Column1144" queryTableFieldId="1144"/>
    <tableColumn id="1145" xr3:uid="{EADB8337-0452-40ED-90FC-D9E747F597AB}" uniqueName="1145" name="Column1145" queryTableFieldId="1145"/>
    <tableColumn id="1146" xr3:uid="{77E49C8F-611F-4C29-B0DE-D278B164A97F}" uniqueName="1146" name="Column1146" queryTableFieldId="1146"/>
    <tableColumn id="1147" xr3:uid="{6CF99593-3214-479B-B29D-83511B69F1EC}" uniqueName="1147" name="Column1147" queryTableFieldId="1147"/>
    <tableColumn id="1148" xr3:uid="{6C343943-542F-4D44-81D2-22CA7C6E7CAB}" uniqueName="1148" name="Column1148" queryTableFieldId="1148"/>
    <tableColumn id="1149" xr3:uid="{9483008A-E41C-45DA-AA44-7E1E59BDABBA}" uniqueName="1149" name="Column1149" queryTableFieldId="1149"/>
    <tableColumn id="1150" xr3:uid="{E469CF49-8B36-4C31-B482-975EF281AB79}" uniqueName="1150" name="Column1150" queryTableFieldId="1150"/>
    <tableColumn id="1151" xr3:uid="{B630A825-AA0E-467F-8509-2CD240083DC6}" uniqueName="1151" name="Column1151" queryTableFieldId="1151"/>
    <tableColumn id="1152" xr3:uid="{E4DF10CA-30E0-42AA-AB11-639018858D67}" uniqueName="1152" name="Column1152" queryTableFieldId="1152"/>
    <tableColumn id="1153" xr3:uid="{58E9CF2B-0C47-4AA0-8559-5AF4DFCAEC62}" uniqueName="1153" name="Column1153" queryTableFieldId="1153"/>
    <tableColumn id="1154" xr3:uid="{41FABFDF-5423-4654-B0D9-A6862D7DED8D}" uniqueName="1154" name="Column1154" queryTableFieldId="1154"/>
    <tableColumn id="1155" xr3:uid="{8150A1B8-52AC-4F90-A0B1-FE80343DE9C8}" uniqueName="1155" name="Column1155" queryTableFieldId="1155"/>
    <tableColumn id="1156" xr3:uid="{0C484F19-A754-478A-B9AF-FEE034E15EDF}" uniqueName="1156" name="Column1156" queryTableFieldId="1156"/>
    <tableColumn id="1157" xr3:uid="{0B9D237C-BCDE-4B91-B812-F92FD434A591}" uniqueName="1157" name="Column1157" queryTableFieldId="1157"/>
    <tableColumn id="1158" xr3:uid="{97DB1266-E83B-45F8-A2BF-4DFCEA5F87AE}" uniqueName="1158" name="Column1158" queryTableFieldId="1158"/>
    <tableColumn id="1159" xr3:uid="{9ED6EAB7-9882-4415-ADCF-0609E08C1A19}" uniqueName="1159" name="Column1159" queryTableFieldId="1159"/>
    <tableColumn id="1160" xr3:uid="{82C7AE5D-509F-4BDA-B3ED-8AB9C82EAD8C}" uniqueName="1160" name="Column1160" queryTableFieldId="1160"/>
    <tableColumn id="1161" xr3:uid="{ED183526-1F72-496E-A841-511D190FF535}" uniqueName="1161" name="Column1161" queryTableFieldId="1161"/>
    <tableColumn id="1162" xr3:uid="{6DB00D29-BE0A-41EA-BE4D-31F1AB28940E}" uniqueName="1162" name="Column1162" queryTableFieldId="1162"/>
    <tableColumn id="1163" xr3:uid="{9313093C-1D0F-4322-8337-ADA31249C7D4}" uniqueName="1163" name="Column1163" queryTableFieldId="1163"/>
    <tableColumn id="1164" xr3:uid="{D0C9185F-A9B8-4A9C-AC66-43247A7A75FA}" uniqueName="1164" name="Column1164" queryTableFieldId="1164"/>
    <tableColumn id="1165" xr3:uid="{AEDA7468-1F2F-49F4-8070-B2E5B453BEA0}" uniqueName="1165" name="Column1165" queryTableFieldId="1165"/>
    <tableColumn id="1166" xr3:uid="{BCE9AFE4-4B52-415E-B339-D333945E740E}" uniqueName="1166" name="Column1166" queryTableFieldId="1166"/>
    <tableColumn id="1167" xr3:uid="{48543E11-AFAE-4674-91AA-FAA196417C0A}" uniqueName="1167" name="Column1167" queryTableFieldId="1167"/>
    <tableColumn id="1168" xr3:uid="{31EE51A1-7A6F-484B-8402-3A7AD45C1950}" uniqueName="1168" name="Column1168" queryTableFieldId="1168"/>
    <tableColumn id="1169" xr3:uid="{059386BF-1986-4459-A31E-A526284DE967}" uniqueName="1169" name="Column1169" queryTableFieldId="1169"/>
    <tableColumn id="1170" xr3:uid="{9827C15B-599D-4322-917E-C208E5C1D18D}" uniqueName="1170" name="Column1170" queryTableFieldId="1170"/>
    <tableColumn id="1171" xr3:uid="{D769C274-3D41-49F5-BFCA-951D21DF14AE}" uniqueName="1171" name="Column1171" queryTableFieldId="1171"/>
    <tableColumn id="1172" xr3:uid="{92BF314D-873A-4362-9500-310C413DB914}" uniqueName="1172" name="Column1172" queryTableFieldId="1172"/>
    <tableColumn id="1173" xr3:uid="{7FFB7050-B7AB-433D-9C5C-464B06512BF0}" uniqueName="1173" name="Column1173" queryTableFieldId="1173"/>
    <tableColumn id="1174" xr3:uid="{35A6B0A4-527C-428D-A1BB-85F37379FC9C}" uniqueName="1174" name="Column1174" queryTableFieldId="1174"/>
    <tableColumn id="1175" xr3:uid="{9BAC86C8-1C29-4AD3-9122-F1EC2EDA1E10}" uniqueName="1175" name="Column1175" queryTableFieldId="1175"/>
    <tableColumn id="1176" xr3:uid="{99A64860-3108-4CB6-9CD4-B98F5448B85E}" uniqueName="1176" name="Column1176" queryTableFieldId="1176"/>
    <tableColumn id="1177" xr3:uid="{1EFA7952-9498-485A-B470-4DE3F89489FA}" uniqueName="1177" name="Column1177" queryTableFieldId="1177"/>
    <tableColumn id="1178" xr3:uid="{31CDB32A-6901-42C7-A6F6-362CB2CCBAB5}" uniqueName="1178" name="Column1178" queryTableFieldId="1178"/>
    <tableColumn id="1179" xr3:uid="{2110868C-DA6F-43C4-B86E-976EB8E4BD68}" uniqueName="1179" name="Column1179" queryTableFieldId="1179"/>
    <tableColumn id="1180" xr3:uid="{DA0133CA-C538-4C93-B5B6-3A32AB69ABCA}" uniqueName="1180" name="Column1180" queryTableFieldId="1180"/>
    <tableColumn id="1181" xr3:uid="{B18D419C-4F20-43FB-8DE5-D9E9ACF81C21}" uniqueName="1181" name="Column1181" queryTableFieldId="1181"/>
    <tableColumn id="1182" xr3:uid="{FD2FB47B-CEF7-42B4-9B5A-36EB613EA044}" uniqueName="1182" name="Column1182" queryTableFieldId="1182"/>
    <tableColumn id="1183" xr3:uid="{43A4E2BB-6406-470B-805C-C531C7CC3FC8}" uniqueName="1183" name="Column1183" queryTableFieldId="1183"/>
    <tableColumn id="1184" xr3:uid="{1F4F0629-AF35-4ABC-8640-5A5895D27626}" uniqueName="1184" name="Column1184" queryTableFieldId="1184"/>
    <tableColumn id="1185" xr3:uid="{9ABBEEC0-C1EA-4417-AB86-CC468836394D}" uniqueName="1185" name="Column1185" queryTableFieldId="1185"/>
    <tableColumn id="1186" xr3:uid="{68D80846-408F-4DE8-A360-327D648CE95E}" uniqueName="1186" name="Column1186" queryTableFieldId="1186"/>
    <tableColumn id="1187" xr3:uid="{09B92DC5-9051-49CB-BA2D-A3A7B7D213E5}" uniqueName="1187" name="Column1187" queryTableFieldId="1187"/>
    <tableColumn id="1188" xr3:uid="{D4CC9EEA-29DF-42B7-B150-EFBA00EBDCAE}" uniqueName="1188" name="Column1188" queryTableFieldId="1188"/>
    <tableColumn id="1189" xr3:uid="{F9398A2F-1BA3-42B5-8D4A-375B99E74293}" uniqueName="1189" name="Column1189" queryTableFieldId="1189"/>
    <tableColumn id="1190" xr3:uid="{D51A7FD3-D671-4ACD-BB71-E0CF8EC50428}" uniqueName="1190" name="Column1190" queryTableFieldId="1190"/>
    <tableColumn id="1191" xr3:uid="{3535730C-89FD-4437-8217-B0678ADF193D}" uniqueName="1191" name="Column1191" queryTableFieldId="1191"/>
    <tableColumn id="1192" xr3:uid="{1BCE51B5-05CF-4B2F-A01E-F3A181AEAE1B}" uniqueName="1192" name="Column1192" queryTableFieldId="1192"/>
    <tableColumn id="1193" xr3:uid="{1C14DDCF-2846-44F4-A0BE-D3477794F6BB}" uniqueName="1193" name="Column1193" queryTableFieldId="1193"/>
    <tableColumn id="1194" xr3:uid="{4F9C3B6D-C2DB-4665-867D-ABC4606C0240}" uniqueName="1194" name="Column1194" queryTableFieldId="1194"/>
    <tableColumn id="1195" xr3:uid="{34FFC0EF-A7C1-4736-A5E7-49BC0F4FAA86}" uniqueName="1195" name="Column1195" queryTableFieldId="1195"/>
    <tableColumn id="1196" xr3:uid="{FE65C8AA-4926-480A-BC30-1CBCEE02AD6E}" uniqueName="1196" name="Column1196" queryTableFieldId="1196"/>
    <tableColumn id="1197" xr3:uid="{EE4231CE-6C50-4ECC-8B22-2375949A8C27}" uniqueName="1197" name="Column1197" queryTableFieldId="1197"/>
    <tableColumn id="1198" xr3:uid="{764E224B-536A-43EF-AE96-06E51D8EBCF4}" uniqueName="1198" name="Column1198" queryTableFieldId="1198"/>
    <tableColumn id="1199" xr3:uid="{6DD0CCF1-F669-405B-BD6D-05C24585EEE1}" uniqueName="1199" name="Column1199" queryTableFieldId="1199"/>
    <tableColumn id="1200" xr3:uid="{F5C3894F-6752-4A33-8DAE-41962A0FA334}" uniqueName="1200" name="Column1200" queryTableFieldId="1200"/>
    <tableColumn id="1201" xr3:uid="{3DBB336F-18ED-467C-BE90-4CD6B00F5327}" uniqueName="1201" name="Column1201" queryTableFieldId="1201"/>
    <tableColumn id="1202" xr3:uid="{0499C0FE-067F-439D-A936-8A4A271B5C55}" uniqueName="1202" name="Column1202" queryTableFieldId="1202"/>
    <tableColumn id="1203" xr3:uid="{574961C0-BDE9-4622-8BB9-7C96C922CBF1}" uniqueName="1203" name="Column1203" queryTableFieldId="1203"/>
    <tableColumn id="1204" xr3:uid="{48AAA35E-AB09-4B6A-9208-FCE7DF36E151}" uniqueName="1204" name="Column1204" queryTableFieldId="1204"/>
    <tableColumn id="1205" xr3:uid="{74EE9348-8076-49A4-AF19-2BCBDFC406AC}" uniqueName="1205" name="Column1205" queryTableFieldId="1205"/>
    <tableColumn id="1206" xr3:uid="{025E6EB3-B207-47C2-BAF0-FD6883145DD2}" uniqueName="1206" name="Column1206" queryTableFieldId="1206"/>
    <tableColumn id="1207" xr3:uid="{F33D4617-AE57-4778-BAA6-53B880573809}" uniqueName="1207" name="Column1207" queryTableFieldId="1207"/>
    <tableColumn id="1208" xr3:uid="{58E62E44-E11C-4654-A4F3-03F92E5B6E45}" uniqueName="1208" name="Column1208" queryTableFieldId="1208"/>
    <tableColumn id="1209" xr3:uid="{91D1A4F1-BB8A-4AE0-94BF-E39E74AAF379}" uniqueName="1209" name="Column1209" queryTableFieldId="1209"/>
    <tableColumn id="1210" xr3:uid="{E253C27D-ECA5-48A8-915B-25C13780BF71}" uniqueName="1210" name="Column1210" queryTableFieldId="1210"/>
    <tableColumn id="1211" xr3:uid="{D752D5AE-91B5-46C4-9479-B1B39CD2DA3D}" uniqueName="1211" name="Column1211" queryTableFieldId="1211"/>
    <tableColumn id="1212" xr3:uid="{45769525-DD4D-4278-A959-DDE859E1F1E0}" uniqueName="1212" name="Column1212" queryTableFieldId="1212"/>
    <tableColumn id="1213" xr3:uid="{FF265D01-57F0-45F1-83EC-4ED850009C4E}" uniqueName="1213" name="Column1213" queryTableFieldId="1213"/>
    <tableColumn id="1214" xr3:uid="{D6702019-3C7F-496C-8436-8C35EEADB364}" uniqueName="1214" name="Column1214" queryTableFieldId="1214"/>
    <tableColumn id="1215" xr3:uid="{107332FE-0F3D-4D1E-8B8C-BF0E617E67E1}" uniqueName="1215" name="Column1215" queryTableFieldId="1215"/>
    <tableColumn id="1216" xr3:uid="{340FDECF-6890-4C1B-8A44-36DF655EB524}" uniqueName="1216" name="Column1216" queryTableFieldId="1216"/>
    <tableColumn id="1217" xr3:uid="{3BD1D88D-6C0C-4E26-AB5A-18F318975CEC}" uniqueName="1217" name="Column1217" queryTableFieldId="1217"/>
    <tableColumn id="1218" xr3:uid="{AADB5023-CFA6-4AB9-9A75-90B0A6EA0901}" uniqueName="1218" name="Column1218" queryTableFieldId="1218"/>
    <tableColumn id="1219" xr3:uid="{F7ED6671-0C49-4BAE-AB56-3D74F234AC09}" uniqueName="1219" name="Column1219" queryTableFieldId="1219"/>
    <tableColumn id="1220" xr3:uid="{B6B62C50-968A-4166-B485-712BF2D5A4A5}" uniqueName="1220" name="Column1220" queryTableFieldId="1220"/>
    <tableColumn id="1221" xr3:uid="{E0F5F669-17F3-48B9-8FF8-6643DDAB92CC}" uniqueName="1221" name="Column1221" queryTableFieldId="1221"/>
    <tableColumn id="1222" xr3:uid="{9D8A4BE2-5A55-41BC-BC29-DACA13AB34B8}" uniqueName="1222" name="Column1222" queryTableFieldId="1222"/>
    <tableColumn id="1223" xr3:uid="{96D02FFC-DC3E-4332-8F26-B7FFA18DBC8F}" uniqueName="1223" name="Column1223" queryTableFieldId="1223"/>
    <tableColumn id="1224" xr3:uid="{91A30493-C289-421C-B926-AE305709E39D}" uniqueName="1224" name="Column1224" queryTableFieldId="1224"/>
    <tableColumn id="1225" xr3:uid="{32914AE1-1529-4C60-998B-EF57724A875E}" uniqueName="1225" name="Column1225" queryTableFieldId="1225"/>
    <tableColumn id="1226" xr3:uid="{8B8516DF-139E-49B3-9665-83EA4B02A0DA}" uniqueName="1226" name="Column1226" queryTableFieldId="1226"/>
    <tableColumn id="1227" xr3:uid="{A8F91069-7F2E-4EC5-8687-953FF086FFF2}" uniqueName="1227" name="Column1227" queryTableFieldId="1227"/>
    <tableColumn id="1228" xr3:uid="{D8028F09-BE67-44CD-B759-6249FD98499A}" uniqueName="1228" name="Column1228" queryTableFieldId="1228"/>
    <tableColumn id="1229" xr3:uid="{9AD412E9-6BDA-435F-BFEC-E0975B1B7DFA}" uniqueName="1229" name="Column1229" queryTableFieldId="1229"/>
    <tableColumn id="1230" xr3:uid="{0F94F1E2-9D45-42A7-AED7-24DACA784232}" uniqueName="1230" name="Column1230" queryTableFieldId="1230"/>
    <tableColumn id="1231" xr3:uid="{513A0FF9-33EA-4B6B-A769-413829564178}" uniqueName="1231" name="Column1231" queryTableFieldId="1231"/>
    <tableColumn id="1232" xr3:uid="{7ADADA39-C2FF-42BA-9D2E-A0DCE9E1BF56}" uniqueName="1232" name="Column1232" queryTableFieldId="1232"/>
    <tableColumn id="1233" xr3:uid="{8951D76B-63ED-49E5-931C-C01EED1DC8BD}" uniqueName="1233" name="Column1233" queryTableFieldId="1233"/>
    <tableColumn id="1234" xr3:uid="{BDCEDDBF-AFCA-4A8C-A92A-8C8BE32E0D2E}" uniqueName="1234" name="Column1234" queryTableFieldId="1234"/>
    <tableColumn id="1235" xr3:uid="{AD2436F8-E5BC-4F4A-A347-ACEDF2E9193D}" uniqueName="1235" name="Column1235" queryTableFieldId="1235"/>
    <tableColumn id="1236" xr3:uid="{BACC5DDB-ED8A-4173-B8F9-053A83B33EA0}" uniqueName="1236" name="Column1236" queryTableFieldId="1236"/>
    <tableColumn id="1237" xr3:uid="{D9432B81-830A-4E7F-A8D3-20777834E143}" uniqueName="1237" name="Column1237" queryTableFieldId="1237"/>
    <tableColumn id="1238" xr3:uid="{F4101CD5-6426-4D43-BC9D-04DA9C54C8CF}" uniqueName="1238" name="Column1238" queryTableFieldId="1238"/>
    <tableColumn id="1239" xr3:uid="{703DFEE3-D274-4BCF-A01C-672126B5D043}" uniqueName="1239" name="Column1239" queryTableFieldId="1239"/>
    <tableColumn id="1240" xr3:uid="{1443F454-4795-40AC-83C3-4D02F201FF2F}" uniqueName="1240" name="Column1240" queryTableFieldId="1240"/>
    <tableColumn id="1241" xr3:uid="{08740C3A-3753-45AA-A918-DAC77273596A}" uniqueName="1241" name="Column1241" queryTableFieldId="1241"/>
    <tableColumn id="1242" xr3:uid="{B7E73436-D1B1-4F3B-86E0-FADF0C50C958}" uniqueName="1242" name="Column1242" queryTableFieldId="1242"/>
    <tableColumn id="1243" xr3:uid="{5BBB2C96-D7B7-4A21-B3D5-0B39B704ABA1}" uniqueName="1243" name="Column1243" queryTableFieldId="1243"/>
    <tableColumn id="1244" xr3:uid="{5B44C38B-F863-481E-9C19-6EB2FE86481C}" uniqueName="1244" name="Column1244" queryTableFieldId="1244"/>
    <tableColumn id="1245" xr3:uid="{F37CFA82-E71C-4CA1-A70E-CA5B8E584B48}" uniqueName="1245" name="Column1245" queryTableFieldId="1245"/>
    <tableColumn id="1246" xr3:uid="{3A2C6FE0-07BC-4CFB-9960-B38C530A421B}" uniqueName="1246" name="Column1246" queryTableFieldId="1246"/>
    <tableColumn id="1247" xr3:uid="{4DF3878E-2525-4630-AF09-152E96AD77A3}" uniqueName="1247" name="Column1247" queryTableFieldId="1247"/>
    <tableColumn id="1248" xr3:uid="{CDFC329B-B7C3-47B6-BF03-D1FF687DC9CB}" uniqueName="1248" name="Column1248" queryTableFieldId="1248"/>
    <tableColumn id="1249" xr3:uid="{31D06A89-20B4-41C9-AE7C-4EB28F58C523}" uniqueName="1249" name="Column1249" queryTableFieldId="1249"/>
    <tableColumn id="1250" xr3:uid="{1AC0F180-E571-4B90-A9F6-1F55493F9B56}" uniqueName="1250" name="Column1250" queryTableFieldId="1250"/>
    <tableColumn id="1251" xr3:uid="{A6358311-2932-456D-9172-A026CA3FB576}" uniqueName="1251" name="Column1251" queryTableFieldId="1251"/>
    <tableColumn id="1252" xr3:uid="{5A371B3B-ECF8-42F0-96F0-25B8D4ACE3C8}" uniqueName="1252" name="Column1252" queryTableFieldId="1252"/>
    <tableColumn id="1253" xr3:uid="{23D7AC25-5634-496B-B7DC-E92E8701462F}" uniqueName="1253" name="Column1253" queryTableFieldId="1253"/>
    <tableColumn id="1254" xr3:uid="{B5F967AD-A92F-4FB7-B9B9-D230AAE3608F}" uniqueName="1254" name="Column1254" queryTableFieldId="1254"/>
    <tableColumn id="1255" xr3:uid="{C4828A4C-6A83-4E91-A2D7-A49AB7CE8E80}" uniqueName="1255" name="Column1255" queryTableFieldId="1255"/>
    <tableColumn id="1256" xr3:uid="{C81B6150-5698-48FA-B14C-967ADA390529}" uniqueName="1256" name="Column1256" queryTableFieldId="1256"/>
    <tableColumn id="1257" xr3:uid="{F8CDC485-BE9C-49F3-A68B-50356BD9EC63}" uniqueName="1257" name="Column1257" queryTableFieldId="1257"/>
    <tableColumn id="1258" xr3:uid="{BD464D59-A108-4C0E-8DB0-9C6D4E1F708C}" uniqueName="1258" name="Column1258" queryTableFieldId="1258"/>
    <tableColumn id="1259" xr3:uid="{A2D4C455-DE26-4D8B-B693-638BF0612C4A}" uniqueName="1259" name="Column1259" queryTableFieldId="1259"/>
    <tableColumn id="1260" xr3:uid="{142E0412-1FF4-4536-8C18-5C31FCBF16AC}" uniqueName="1260" name="Column1260" queryTableFieldId="1260"/>
    <tableColumn id="1261" xr3:uid="{4381D957-4C94-4192-8699-95D59B1B42C2}" uniqueName="1261" name="Column1261" queryTableFieldId="1261"/>
    <tableColumn id="1262" xr3:uid="{FAC5BDEF-7B78-4001-A6CC-79478C3991BB}" uniqueName="1262" name="Column1262" queryTableFieldId="1262"/>
    <tableColumn id="1263" xr3:uid="{47FAE722-CF0E-494E-9C08-FD21791AF7FD}" uniqueName="1263" name="Column1263" queryTableFieldId="1263"/>
    <tableColumn id="1264" xr3:uid="{0334E40B-0997-4D3D-821E-E9E2FE85301D}" uniqueName="1264" name="Column1264" queryTableFieldId="1264"/>
    <tableColumn id="1265" xr3:uid="{F770DCBA-FE59-4EE9-818B-CDD8111A9872}" uniqueName="1265" name="Column1265" queryTableFieldId="1265"/>
    <tableColumn id="1266" xr3:uid="{E0B53E9A-7EBD-41A4-894D-69971D83E477}" uniqueName="1266" name="Column1266" queryTableFieldId="1266"/>
    <tableColumn id="1267" xr3:uid="{94C65CF7-8711-4A63-A945-06C3FC0128D8}" uniqueName="1267" name="Column1267" queryTableFieldId="1267"/>
    <tableColumn id="1268" xr3:uid="{54F04E7E-761F-49C9-9556-F44F6A997E24}" uniqueName="1268" name="Column1268" queryTableFieldId="1268"/>
    <tableColumn id="1269" xr3:uid="{C935A98F-8A44-4FFD-803E-9E9CAC8603BA}" uniqueName="1269" name="Column1269" queryTableFieldId="1269"/>
    <tableColumn id="1270" xr3:uid="{B0D59C9D-CDAF-40F8-8ED8-B1B6608F1781}" uniqueName="1270" name="Column1270" queryTableFieldId="1270"/>
    <tableColumn id="1271" xr3:uid="{77C6A6B9-BC69-4BEA-B258-348BA24D525F}" uniqueName="1271" name="Column1271" queryTableFieldId="1271"/>
    <tableColumn id="1272" xr3:uid="{4B1203D4-4D16-47E8-A1B7-A7FF44837144}" uniqueName="1272" name="Column1272" queryTableFieldId="1272"/>
    <tableColumn id="1273" xr3:uid="{4C2C07B9-04EB-45C9-A2DE-02A234512EF6}" uniqueName="1273" name="Column1273" queryTableFieldId="1273"/>
    <tableColumn id="1274" xr3:uid="{B96EC37E-0DE3-48AC-945D-CBDA02AE5B42}" uniqueName="1274" name="Column1274" queryTableFieldId="1274"/>
    <tableColumn id="1275" xr3:uid="{996335B9-9190-4076-A337-F9AFB0DBA98C}" uniqueName="1275" name="Column1275" queryTableFieldId="1275"/>
    <tableColumn id="1276" xr3:uid="{40148F32-FBD5-4F4F-B57A-D60DE55E71FF}" uniqueName="1276" name="Column1276" queryTableFieldId="1276"/>
    <tableColumn id="1277" xr3:uid="{138C9400-45B0-4B4D-A35D-9F85223FECB9}" uniqueName="1277" name="Column1277" queryTableFieldId="1277"/>
    <tableColumn id="1278" xr3:uid="{116A2A75-36FC-4C8D-9512-1D66DC811CBA}" uniqueName="1278" name="Column1278" queryTableFieldId="1278"/>
    <tableColumn id="1279" xr3:uid="{0E7001F8-AAF5-4FE7-BC0C-FDD5D5087D3B}" uniqueName="1279" name="Column1279" queryTableFieldId="1279"/>
    <tableColumn id="1280" xr3:uid="{87C33611-3DA5-43AF-A7B9-47175DD9AB78}" uniqueName="1280" name="Column1280" queryTableFieldId="1280"/>
    <tableColumn id="1281" xr3:uid="{B51FE871-C93B-496A-B080-8CB89A7D245F}" uniqueName="1281" name="Column1281" queryTableFieldId="1281"/>
    <tableColumn id="1282" xr3:uid="{313E5F93-A7FE-4637-959A-A977B7629417}" uniqueName="1282" name="Column1282" queryTableFieldId="1282"/>
    <tableColumn id="1283" xr3:uid="{47E0D674-7866-47E2-8F0D-36C83FABD0A0}" uniqueName="1283" name="Column1283" queryTableFieldId="1283"/>
    <tableColumn id="1284" xr3:uid="{B7CE15DD-344A-4846-83B8-429E45095E49}" uniqueName="1284" name="Column1284" queryTableFieldId="1284"/>
    <tableColumn id="1285" xr3:uid="{957E1CDC-9A86-419C-BC49-DD05031DF624}" uniqueName="1285" name="Column1285" queryTableFieldId="1285"/>
    <tableColumn id="1286" xr3:uid="{8E246003-A0AB-4A37-93F3-C12FC940E421}" uniqueName="1286" name="Column1286" queryTableFieldId="1286"/>
    <tableColumn id="1287" xr3:uid="{44DF886F-C1C7-4509-9A38-FF85EBA89112}" uniqueName="1287" name="Column1287" queryTableFieldId="1287"/>
    <tableColumn id="1288" xr3:uid="{A4C1A713-5157-49CF-8AA9-C7E51AA16DF0}" uniqueName="1288" name="Column1288" queryTableFieldId="1288"/>
    <tableColumn id="1289" xr3:uid="{07708964-7A91-4C97-B097-FC0A077A4545}" uniqueName="1289" name="Column1289" queryTableFieldId="1289"/>
    <tableColumn id="1290" xr3:uid="{2A07D0E9-D645-4509-A4EB-6EFF058B4691}" uniqueName="1290" name="Column1290" queryTableFieldId="1290"/>
    <tableColumn id="1291" xr3:uid="{6DD4B386-658D-4A7B-8510-5911D5FEEE70}" uniqueName="1291" name="Column1291" queryTableFieldId="1291"/>
    <tableColumn id="1292" xr3:uid="{9E8FA61A-5320-442D-96DF-36941320AD1D}" uniqueName="1292" name="Column1292" queryTableFieldId="1292"/>
    <tableColumn id="1293" xr3:uid="{7970D517-A93E-4594-AF64-B0A22C5E3044}" uniqueName="1293" name="Column1293" queryTableFieldId="1293"/>
    <tableColumn id="1294" xr3:uid="{C5623E17-1D5E-43A2-817B-ED62DAE8C1C8}" uniqueName="1294" name="Column1294" queryTableFieldId="1294"/>
    <tableColumn id="1295" xr3:uid="{FDF62503-ABB4-43C6-81BC-973AC50D9A7B}" uniqueName="1295" name="Column1295" queryTableFieldId="1295"/>
    <tableColumn id="1296" xr3:uid="{E45F098F-2482-468D-8AAE-EEB9C7C4C986}" uniqueName="1296" name="Column1296" queryTableFieldId="1296"/>
    <tableColumn id="1297" xr3:uid="{4BB301CF-7B60-468F-9F5B-FE510551835B}" uniqueName="1297" name="Column1297" queryTableFieldId="1297"/>
    <tableColumn id="1298" xr3:uid="{4BA773D0-2C48-4D61-A893-15C18C63EB89}" uniqueName="1298" name="Column1298" queryTableFieldId="1298"/>
    <tableColumn id="1299" xr3:uid="{CA883483-82D5-4149-B39D-20FD06A57C06}" uniqueName="1299" name="Column1299" queryTableFieldId="1299"/>
    <tableColumn id="1300" xr3:uid="{6230B8A0-2D75-4985-8B4E-7E7EADD6A494}" uniqueName="1300" name="Column1300" queryTableFieldId="1300"/>
    <tableColumn id="1301" xr3:uid="{6A080DC6-1F8E-42F9-942E-20AAF8EDED6C}" uniqueName="1301" name="Column1301" queryTableFieldId="1301"/>
    <tableColumn id="1302" xr3:uid="{7913BA9F-B409-479E-818C-C0B7E2167423}" uniqueName="1302" name="Column1302" queryTableFieldId="1302"/>
    <tableColumn id="1303" xr3:uid="{3EECCC47-80CF-474B-802B-CB8A70F3CFAE}" uniqueName="1303" name="Column1303" queryTableFieldId="1303"/>
    <tableColumn id="1304" xr3:uid="{5EF04D84-F27A-41A6-8C74-583287B84F22}" uniqueName="1304" name="Column1304" queryTableFieldId="1304"/>
    <tableColumn id="1305" xr3:uid="{CA1B67B0-9CDF-4A18-BA75-DAE396EEBC2D}" uniqueName="1305" name="Column1305" queryTableFieldId="1305"/>
    <tableColumn id="1306" xr3:uid="{AB5B5502-B680-465D-A2A1-613BFD08BFDD}" uniqueName="1306" name="Column1306" queryTableFieldId="1306"/>
    <tableColumn id="1307" xr3:uid="{5B7395A4-AF95-4E9C-AC12-973F4BA042BC}" uniqueName="1307" name="Column1307" queryTableFieldId="1307"/>
    <tableColumn id="1308" xr3:uid="{D9CD72F9-296E-4AAE-A2E6-BB9B833F5EB9}" uniqueName="1308" name="Column1308" queryTableFieldId="1308"/>
    <tableColumn id="1309" xr3:uid="{8720F5D6-6D2D-4BFF-A7F1-F717C8C4EB98}" uniqueName="1309" name="Column1309" queryTableFieldId="1309"/>
    <tableColumn id="1310" xr3:uid="{CC576EE3-95AB-49CB-A48E-75DA5E27D823}" uniqueName="1310" name="Column1310" queryTableFieldId="1310"/>
    <tableColumn id="1311" xr3:uid="{0420B9F3-0825-4CD7-B03C-9F6E19C6A474}" uniqueName="1311" name="Column1311" queryTableFieldId="1311"/>
    <tableColumn id="1312" xr3:uid="{9107BB13-5783-45AE-9F4F-62DE3756DF47}" uniqueName="1312" name="Column1312" queryTableFieldId="1312"/>
    <tableColumn id="1313" xr3:uid="{1B4512CE-76FA-4A65-A381-1F1B232E1D88}" uniqueName="1313" name="Column1313" queryTableFieldId="1313"/>
    <tableColumn id="1314" xr3:uid="{C1CF1992-D14C-4652-A253-D67AB29466DA}" uniqueName="1314" name="Column1314" queryTableFieldId="1314"/>
    <tableColumn id="1315" xr3:uid="{A3762BF5-17F2-4DF0-9577-7A170BB9180B}" uniqueName="1315" name="Column1315" queryTableFieldId="1315"/>
    <tableColumn id="1316" xr3:uid="{E29387E1-61E9-4672-A54E-2D1C39C3DAD4}" uniqueName="1316" name="Column1316" queryTableFieldId="1316"/>
    <tableColumn id="1317" xr3:uid="{4A2E552D-641E-4787-A8BC-257272AB49A6}" uniqueName="1317" name="Column1317" queryTableFieldId="1317"/>
    <tableColumn id="1318" xr3:uid="{9FD5EFF3-1166-4167-B328-6E97E1CA932B}" uniqueName="1318" name="Column1318" queryTableFieldId="1318"/>
    <tableColumn id="1319" xr3:uid="{9E5C0185-B8E5-4557-B7DA-A12034DA50D8}" uniqueName="1319" name="Column1319" queryTableFieldId="1319"/>
    <tableColumn id="1320" xr3:uid="{C178298D-D850-4EAB-A5EE-D3C278AADAC7}" uniqueName="1320" name="Column1320" queryTableFieldId="1320"/>
    <tableColumn id="1321" xr3:uid="{68CFC0A4-9CDA-4624-867B-EA7347841FA4}" uniqueName="1321" name="Column1321" queryTableFieldId="1321"/>
    <tableColumn id="1322" xr3:uid="{E8C60296-C4DA-43D9-8E84-70EF7B93885D}" uniqueName="1322" name="Column1322" queryTableFieldId="1322"/>
    <tableColumn id="1323" xr3:uid="{DC9C687E-70DE-4258-BB3E-02B4DAE8D5DF}" uniqueName="1323" name="Column1323" queryTableFieldId="1323"/>
    <tableColumn id="1324" xr3:uid="{6B22D30E-82B8-47EF-899E-C297742C73DF}" uniqueName="1324" name="Column1324" queryTableFieldId="1324"/>
    <tableColumn id="1325" xr3:uid="{B401921E-76B2-4664-9E0D-4241A6A4E724}" uniqueName="1325" name="Column1325" queryTableFieldId="1325"/>
    <tableColumn id="1326" xr3:uid="{14D6EC07-A0C3-4B1A-A4F9-D6AD6C758B93}" uniqueName="1326" name="Column1326" queryTableFieldId="1326"/>
    <tableColumn id="1327" xr3:uid="{836BEDB3-3CA5-45B2-9D2F-D337B1DB2481}" uniqueName="1327" name="Column1327" queryTableFieldId="1327"/>
    <tableColumn id="1328" xr3:uid="{B910B09E-BEF4-4DD2-AAE9-5583ECB519D0}" uniqueName="1328" name="Column1328" queryTableFieldId="1328"/>
    <tableColumn id="1329" xr3:uid="{C717CAD3-3B48-41BE-A821-61BBD1698F29}" uniqueName="1329" name="Column1329" queryTableFieldId="1329"/>
    <tableColumn id="1330" xr3:uid="{F80DF0DE-E45E-469A-83F5-72E5F30BAFFC}" uniqueName="1330" name="Column1330" queryTableFieldId="1330"/>
    <tableColumn id="1331" xr3:uid="{DCB17BCD-3D88-45E8-AC6E-364E9CBD4883}" uniqueName="1331" name="Column1331" queryTableFieldId="1331"/>
    <tableColumn id="1332" xr3:uid="{E7958295-48A6-4D3B-B7D8-A65032A6ECFB}" uniqueName="1332" name="Column1332" queryTableFieldId="1332"/>
    <tableColumn id="1333" xr3:uid="{4CBBEDFF-D765-4490-87EB-B846012C03C7}" uniqueName="1333" name="Column1333" queryTableFieldId="1333"/>
    <tableColumn id="1334" xr3:uid="{02CF43DC-FF33-4188-BCE7-24C7FEF24A8B}" uniqueName="1334" name="Column1334" queryTableFieldId="1334"/>
    <tableColumn id="1335" xr3:uid="{8491A8E3-EA25-495C-A804-283052708581}" uniqueName="1335" name="Column1335" queryTableFieldId="1335"/>
    <tableColumn id="1336" xr3:uid="{A211ABAC-5B42-428D-BE3D-95F3C0E46DCD}" uniqueName="1336" name="Column1336" queryTableFieldId="1336"/>
    <tableColumn id="1337" xr3:uid="{F37EADED-D8AA-4641-8219-DAE6A5FD094D}" uniqueName="1337" name="Column1337" queryTableFieldId="1337"/>
    <tableColumn id="1338" xr3:uid="{8016DE9B-B4F8-4A24-A461-09C956C49658}" uniqueName="1338" name="Column1338" queryTableFieldId="1338"/>
    <tableColumn id="1339" xr3:uid="{CC92A3F9-4E00-42E1-BA0C-0B5986616D3E}" uniqueName="1339" name="Column1339" queryTableFieldId="1339"/>
    <tableColumn id="1340" xr3:uid="{7BACADC2-1A53-438B-A985-310E476E023D}" uniqueName="1340" name="Column1340" queryTableFieldId="1340"/>
    <tableColumn id="1341" xr3:uid="{86D3DAFF-67B1-4FA7-8BB1-5A40A7B81961}" uniqueName="1341" name="Column1341" queryTableFieldId="1341"/>
    <tableColumn id="1342" xr3:uid="{639CCCE1-F07F-4ECF-BBCC-F5F5000C421B}" uniqueName="1342" name="Column1342" queryTableFieldId="1342"/>
    <tableColumn id="1343" xr3:uid="{04FB0272-EB24-4E3B-8310-3B2F23027A01}" uniqueName="1343" name="Column1343" queryTableFieldId="1343"/>
    <tableColumn id="1344" xr3:uid="{153C487E-CD6D-4D4D-8398-B0D52E5D5119}" uniqueName="1344" name="Column1344" queryTableFieldId="1344"/>
    <tableColumn id="1345" xr3:uid="{47C73835-7601-4EE6-B544-9A1717E6635B}" uniqueName="1345" name="Column1345" queryTableFieldId="1345"/>
    <tableColumn id="1346" xr3:uid="{20073E2D-17A6-44FB-A19E-6F3722797FF8}" uniqueName="1346" name="Column1346" queryTableFieldId="1346"/>
    <tableColumn id="1347" xr3:uid="{DC11B8AD-68C2-4B50-84AC-B80FA4BC44E6}" uniqueName="1347" name="Column1347" queryTableFieldId="1347"/>
    <tableColumn id="1348" xr3:uid="{A3A68EF0-3256-4EE8-B1B3-3A2BB2F0A8AF}" uniqueName="1348" name="Column1348" queryTableFieldId="1348"/>
    <tableColumn id="1349" xr3:uid="{8C381700-CB2D-4E3A-BC1D-3A9FFA2EEB8A}" uniqueName="1349" name="Column1349" queryTableFieldId="1349"/>
    <tableColumn id="1350" xr3:uid="{910A5764-6D94-488C-BFDF-E1ECCA6A5AB1}" uniqueName="1350" name="Column1350" queryTableFieldId="1350"/>
    <tableColumn id="1351" xr3:uid="{25A941F0-3B91-47B3-87C8-D48F5960F640}" uniqueName="1351" name="Column1351" queryTableFieldId="1351"/>
    <tableColumn id="1352" xr3:uid="{5DF69B57-4A7D-40BF-80E0-C2E7EF1A51B1}" uniqueName="1352" name="Column1352" queryTableFieldId="1352"/>
    <tableColumn id="1353" xr3:uid="{14F0753A-A3E7-4A11-AF0A-31806AC5472A}" uniqueName="1353" name="Column1353" queryTableFieldId="1353"/>
    <tableColumn id="1354" xr3:uid="{2235EC55-73EC-44A0-8B27-F337F46F2F26}" uniqueName="1354" name="Column1354" queryTableFieldId="1354"/>
    <tableColumn id="1355" xr3:uid="{85DF198C-DA67-48C4-BF36-04398D2B4E2F}" uniqueName="1355" name="Column1355" queryTableFieldId="1355"/>
    <tableColumn id="1356" xr3:uid="{2302C068-8702-482C-B922-DBEBE21DEB38}" uniqueName="1356" name="Column1356" queryTableFieldId="1356"/>
    <tableColumn id="1357" xr3:uid="{FD3C073E-433A-460D-9506-DCA93DE61997}" uniqueName="1357" name="Column1357" queryTableFieldId="1357"/>
    <tableColumn id="1358" xr3:uid="{02A25A8E-B16B-457C-8F96-F28500696FFB}" uniqueName="1358" name="Column1358" queryTableFieldId="1358"/>
    <tableColumn id="1359" xr3:uid="{5B8E31F7-951C-47A9-9816-6474B35E2413}" uniqueName="1359" name="Column1359" queryTableFieldId="1359"/>
    <tableColumn id="1360" xr3:uid="{4CE54DAC-BE8F-4F20-B964-290A24F5F256}" uniqueName="1360" name="Column1360" queryTableFieldId="1360"/>
    <tableColumn id="1361" xr3:uid="{A37F224E-B095-45FD-A0E8-DE2A13C390D7}" uniqueName="1361" name="Column1361" queryTableFieldId="1361"/>
    <tableColumn id="1362" xr3:uid="{8E19D39F-2110-4F38-B9B1-609E3A688927}" uniqueName="1362" name="Column1362" queryTableFieldId="1362"/>
    <tableColumn id="1363" xr3:uid="{9BA5D9D8-001A-48B6-B0D5-DD6AE3C71F13}" uniqueName="1363" name="Column1363" queryTableFieldId="1363"/>
    <tableColumn id="1364" xr3:uid="{03A18E65-38CF-4587-AE97-8F6F0E5B8368}" uniqueName="1364" name="Column1364" queryTableFieldId="1364"/>
    <tableColumn id="1365" xr3:uid="{B077CF66-BE45-40BD-BD86-F2B2571DFCCE}" uniqueName="1365" name="Column1365" queryTableFieldId="1365"/>
    <tableColumn id="1366" xr3:uid="{18184598-1D3D-4FF0-A7CC-0538D98D6B18}" uniqueName="1366" name="Column1366" queryTableFieldId="1366"/>
    <tableColumn id="1367" xr3:uid="{FB047EFF-6544-4AEE-AEC8-ED3362C3886A}" uniqueName="1367" name="Column1367" queryTableFieldId="1367"/>
    <tableColumn id="1368" xr3:uid="{D8D5069E-6B3C-490C-AE7E-DF882B844FF6}" uniqueName="1368" name="Column1368" queryTableFieldId="1368"/>
    <tableColumn id="1369" xr3:uid="{E9728E19-F1F5-4925-809F-F214D6113DE9}" uniqueName="1369" name="Column1369" queryTableFieldId="1369"/>
    <tableColumn id="1370" xr3:uid="{EDF0FFE4-32AF-4C96-A55C-96667ED1F469}" uniqueName="1370" name="Column1370" queryTableFieldId="1370"/>
    <tableColumn id="1371" xr3:uid="{CF5FDBAD-BAA8-4342-8BAE-4D909BEC2F94}" uniqueName="1371" name="Column1371" queryTableFieldId="1371"/>
    <tableColumn id="1372" xr3:uid="{128D37FE-B5F7-40F0-B66C-8E4F8B0D0630}" uniqueName="1372" name="Column1372" queryTableFieldId="1372"/>
    <tableColumn id="1373" xr3:uid="{09F73797-FE64-4D82-9A55-13872E59A836}" uniqueName="1373" name="Column1373" queryTableFieldId="1373"/>
    <tableColumn id="1374" xr3:uid="{3CD41131-3B5E-4CF0-9510-D81F166E9071}" uniqueName="1374" name="Column1374" queryTableFieldId="1374"/>
    <tableColumn id="1375" xr3:uid="{971D66E7-8105-4025-BA1E-8353EE2AAA9C}" uniqueName="1375" name="Column1375" queryTableFieldId="1375"/>
    <tableColumn id="1376" xr3:uid="{9045F43E-27CA-455B-8F91-85C10D40D495}" uniqueName="1376" name="Column1376" queryTableFieldId="1376"/>
    <tableColumn id="1377" xr3:uid="{64782131-A23A-4155-8258-D4DD33B8E1ED}" uniqueName="1377" name="Column1377" queryTableFieldId="1377"/>
    <tableColumn id="1378" xr3:uid="{5C40BA30-3A94-431F-A22F-88D3CCED93E8}" uniqueName="1378" name="Column1378" queryTableFieldId="1378"/>
    <tableColumn id="1379" xr3:uid="{D8CF788E-60EA-4C15-BF09-03317C335F9A}" uniqueName="1379" name="Column1379" queryTableFieldId="1379"/>
    <tableColumn id="1380" xr3:uid="{9F13CCDE-93C9-439E-A3AC-355771DD9BE7}" uniqueName="1380" name="Column1380" queryTableFieldId="1380"/>
    <tableColumn id="1381" xr3:uid="{909D27DE-2A13-4FD1-911E-4B0CD2DA8658}" uniqueName="1381" name="Column1381" queryTableFieldId="1381"/>
    <tableColumn id="1382" xr3:uid="{60A99FF5-7E9C-4DA6-9449-C72648D4051C}" uniqueName="1382" name="Column1382" queryTableFieldId="1382"/>
    <tableColumn id="1383" xr3:uid="{9B725FAD-ABA0-40AC-B07F-72A2986DEBA5}" uniqueName="1383" name="Column1383" queryTableFieldId="1383"/>
    <tableColumn id="1384" xr3:uid="{ACFB3CB9-C65F-4D7C-9024-3E01B70D40C5}" uniqueName="1384" name="Column1384" queryTableFieldId="1384"/>
    <tableColumn id="1385" xr3:uid="{5EBD384C-227E-4564-A56C-AB13F6778D6B}" uniqueName="1385" name="Column1385" queryTableFieldId="1385"/>
    <tableColumn id="1386" xr3:uid="{64CB5E3A-E5EE-4EAF-A26D-680CE8CB4DC4}" uniqueName="1386" name="Column1386" queryTableFieldId="1386"/>
    <tableColumn id="1387" xr3:uid="{9CE6BAA7-26C5-4EDC-AE63-30FC124BAB4A}" uniqueName="1387" name="Column1387" queryTableFieldId="1387"/>
    <tableColumn id="1388" xr3:uid="{3B9B91FA-5781-4398-AADC-8C1834A953C5}" uniqueName="1388" name="Column1388" queryTableFieldId="1388"/>
    <tableColumn id="1389" xr3:uid="{4917B630-1965-4C82-94BA-FE6E6E782C37}" uniqueName="1389" name="Column1389" queryTableFieldId="1389"/>
    <tableColumn id="1390" xr3:uid="{9D0A15B2-3D5C-4A11-95B7-8C714675325B}" uniqueName="1390" name="Column1390" queryTableFieldId="1390"/>
    <tableColumn id="1391" xr3:uid="{EC48078C-A84C-4836-BB78-DDCF66F185EC}" uniqueName="1391" name="Column1391" queryTableFieldId="1391"/>
    <tableColumn id="1392" xr3:uid="{7A173D50-F1DC-4F88-9216-F47F83D199AC}" uniqueName="1392" name="Column1392" queryTableFieldId="1392"/>
    <tableColumn id="1393" xr3:uid="{E4CEC3D4-04F9-4C71-9E7A-671AD8364B7D}" uniqueName="1393" name="Column1393" queryTableFieldId="1393"/>
    <tableColumn id="1394" xr3:uid="{2E2E72FE-CFB7-42A6-8C79-3C855EE123E8}" uniqueName="1394" name="Column1394" queryTableFieldId="1394"/>
    <tableColumn id="1395" xr3:uid="{BEF72869-7CF6-4031-A233-75E9DA9ECC49}" uniqueName="1395" name="Column1395" queryTableFieldId="1395"/>
    <tableColumn id="1396" xr3:uid="{08EE89BF-0808-4AA6-A5F9-9EA39179C572}" uniqueName="1396" name="Column1396" queryTableFieldId="1396"/>
    <tableColumn id="1397" xr3:uid="{4E47C51A-F7EE-4C54-BDBB-504346AEEDC0}" uniqueName="1397" name="Column1397" queryTableFieldId="1397"/>
    <tableColumn id="1398" xr3:uid="{B5D28EE6-1118-429D-928E-909B0C2E0D99}" uniqueName="1398" name="Column1398" queryTableFieldId="1398"/>
    <tableColumn id="1399" xr3:uid="{8263A285-E3BA-4B50-902C-42351BFA07AA}" uniqueName="1399" name="Column1399" queryTableFieldId="1399"/>
    <tableColumn id="1400" xr3:uid="{2B6F522F-0926-4DE1-995E-59B0F8C44778}" uniqueName="1400" name="Column1400" queryTableFieldId="1400"/>
    <tableColumn id="1401" xr3:uid="{CA99457B-96AA-45C4-8C1B-44D77A7984E6}" uniqueName="1401" name="Column1401" queryTableFieldId="1401"/>
    <tableColumn id="1402" xr3:uid="{D19500FC-4F02-42AF-8FF0-B708B3D9E36D}" uniqueName="1402" name="Column1402" queryTableFieldId="1402"/>
    <tableColumn id="1403" xr3:uid="{EF69587F-DE64-468F-917B-E76D51301463}" uniqueName="1403" name="Column1403" queryTableFieldId="1403"/>
    <tableColumn id="1404" xr3:uid="{47858091-BC2B-4A94-8BA6-FBEEBF4F1A57}" uniqueName="1404" name="Column1404" queryTableFieldId="1404"/>
    <tableColumn id="1405" xr3:uid="{0C2D4610-54B3-4CBB-8B41-E4133E1DA673}" uniqueName="1405" name="Column1405" queryTableFieldId="1405"/>
    <tableColumn id="1406" xr3:uid="{1F8C1F29-730A-4092-8CF0-AB19B451F09B}" uniqueName="1406" name="Column1406" queryTableFieldId="1406"/>
    <tableColumn id="1407" xr3:uid="{2EAF5421-2074-4AE3-9C11-556FA488579D}" uniqueName="1407" name="Column1407" queryTableFieldId="1407"/>
    <tableColumn id="1408" xr3:uid="{079232E1-E113-4467-A87F-15DBD48A97B8}" uniqueName="1408" name="Column1408" queryTableFieldId="1408"/>
    <tableColumn id="1409" xr3:uid="{F15751BD-83DF-4EFF-AB94-B4007634F6FC}" uniqueName="1409" name="Column1409" queryTableFieldId="1409"/>
    <tableColumn id="1410" xr3:uid="{55DE8656-796C-4513-9777-0C9C1B49B87A}" uniqueName="1410" name="Column1410" queryTableFieldId="1410"/>
    <tableColumn id="1411" xr3:uid="{134C86B8-8655-45B4-839D-659213328D5C}" uniqueName="1411" name="Column1411" queryTableFieldId="1411"/>
    <tableColumn id="1412" xr3:uid="{7D1A5239-1301-46A7-8373-C3CF0C8564F2}" uniqueName="1412" name="Column1412" queryTableFieldId="1412"/>
    <tableColumn id="1413" xr3:uid="{E83F3A63-CF4F-4D99-9CD0-CBFEF9A5B90B}" uniqueName="1413" name="Column1413" queryTableFieldId="1413"/>
    <tableColumn id="1414" xr3:uid="{B4808C52-93AE-4971-962D-92DA7BBF7195}" uniqueName="1414" name="Column1414" queryTableFieldId="1414"/>
    <tableColumn id="1415" xr3:uid="{9B478F89-9344-45A1-80A8-11DCBD59D445}" uniqueName="1415" name="Column1415" queryTableFieldId="1415"/>
    <tableColumn id="1416" xr3:uid="{2E371068-8A85-4BC9-91FF-4F310690823E}" uniqueName="1416" name="Column1416" queryTableFieldId="1416"/>
    <tableColumn id="1417" xr3:uid="{F6573301-2D54-40BB-A9A1-41C263EDF093}" uniqueName="1417" name="Column1417" queryTableFieldId="1417"/>
    <tableColumn id="1418" xr3:uid="{66896324-F0C6-4207-BD56-4A9202EAE55F}" uniqueName="1418" name="Column1418" queryTableFieldId="1418"/>
    <tableColumn id="1419" xr3:uid="{17B3A590-939A-46C1-A5F4-F63F1575EF05}" uniqueName="1419" name="Column1419" queryTableFieldId="1419"/>
    <tableColumn id="1420" xr3:uid="{33163AD2-4D5D-4080-A3DF-84390E1D8628}" uniqueName="1420" name="Column1420" queryTableFieldId="1420"/>
    <tableColumn id="1421" xr3:uid="{C9D92622-0C90-4162-9E47-538136700912}" uniqueName="1421" name="Column1421" queryTableFieldId="1421"/>
    <tableColumn id="1422" xr3:uid="{44B216B4-BFA9-4C68-BF7A-6E0CA06028F5}" uniqueName="1422" name="Column1422" queryTableFieldId="1422"/>
    <tableColumn id="1423" xr3:uid="{D8B1FEAB-DCF9-4CB1-978E-78115EDD4741}" uniqueName="1423" name="Column1423" queryTableFieldId="1423"/>
    <tableColumn id="1424" xr3:uid="{2A5A4DA9-0B2F-4CF9-BB93-A4693F66E4DC}" uniqueName="1424" name="Column1424" queryTableFieldId="1424"/>
    <tableColumn id="1425" xr3:uid="{908FB2A3-F9FE-48E8-B68C-DB042CE01BEB}" uniqueName="1425" name="Column1425" queryTableFieldId="1425"/>
    <tableColumn id="1426" xr3:uid="{13056421-675F-49B7-914E-CA0647B8F33F}" uniqueName="1426" name="Column1426" queryTableFieldId="1426"/>
    <tableColumn id="1427" xr3:uid="{6E534FA7-1C2D-47CF-8DDA-09D1A207948F}" uniqueName="1427" name="Column1427" queryTableFieldId="1427"/>
    <tableColumn id="1428" xr3:uid="{E22E42EA-5E0D-410F-B3EB-27BCAC8DC6A1}" uniqueName="1428" name="Column1428" queryTableFieldId="1428"/>
    <tableColumn id="1429" xr3:uid="{30993395-9EF7-493E-9FD0-6F60336490D0}" uniqueName="1429" name="Column1429" queryTableFieldId="1429"/>
    <tableColumn id="1430" xr3:uid="{C449D592-C665-4714-9BBD-D394911FD1AA}" uniqueName="1430" name="Column1430" queryTableFieldId="1430"/>
    <tableColumn id="1431" xr3:uid="{C6463AD0-804B-47B8-8CA0-B8C8EB5DB0BE}" uniqueName="1431" name="Column1431" queryTableFieldId="1431"/>
    <tableColumn id="1432" xr3:uid="{109AEA98-8D12-4FC8-AE86-DCCFF9C4C3DF}" uniqueName="1432" name="Column1432" queryTableFieldId="1432"/>
    <tableColumn id="1433" xr3:uid="{2DD34A38-7FBF-42D1-B61C-6E5B84FD012D}" uniqueName="1433" name="Column1433" queryTableFieldId="1433"/>
    <tableColumn id="1434" xr3:uid="{CAEBA5C4-D111-400C-B269-351F2E937020}" uniqueName="1434" name="Column1434" queryTableFieldId="1434"/>
    <tableColumn id="1435" xr3:uid="{96575AD5-1B0E-499E-84FB-0E3EDF866FFA}" uniqueName="1435" name="Column1435" queryTableFieldId="1435"/>
    <tableColumn id="1436" xr3:uid="{047488C7-9B32-423C-AE35-DEDF78077801}" uniqueName="1436" name="Column1436" queryTableFieldId="1436"/>
    <tableColumn id="1437" xr3:uid="{9AFEED31-5993-4258-BF24-497BE2B8ADE6}" uniqueName="1437" name="Column1437" queryTableFieldId="1437"/>
    <tableColumn id="1438" xr3:uid="{9CCA40C4-ED61-49FA-95C3-C4D14576DDB0}" uniqueName="1438" name="Column1438" queryTableFieldId="1438"/>
    <tableColumn id="1439" xr3:uid="{401CA2BC-E5D6-4A8F-AE32-89324EE87261}" uniqueName="1439" name="Column1439" queryTableFieldId="1439"/>
    <tableColumn id="1440" xr3:uid="{73BDA68C-72A6-4B44-83A7-6054EAC11164}" uniqueName="1440" name="Column1440" queryTableFieldId="1440"/>
    <tableColumn id="1441" xr3:uid="{98353D11-9E02-4D31-A176-03AB1438F138}" uniqueName="1441" name="Column1441" queryTableFieldId="1441"/>
    <tableColumn id="1442" xr3:uid="{96C34373-A9BE-4FA9-9AA4-F9DFF1064A3F}" uniqueName="1442" name="Column1442" queryTableFieldId="1442"/>
    <tableColumn id="1443" xr3:uid="{E9734B48-FBB7-49CB-B6F7-0307041FB689}" uniqueName="1443" name="Column1443" queryTableFieldId="1443"/>
    <tableColumn id="1444" xr3:uid="{94A2612D-8DA5-46BC-8FEC-AEF377BF6A40}" uniqueName="1444" name="Column1444" queryTableFieldId="1444"/>
    <tableColumn id="1445" xr3:uid="{837F7623-F35D-4B86-A20C-B295225BB3BC}" uniqueName="1445" name="Column1445" queryTableFieldId="1445"/>
    <tableColumn id="1446" xr3:uid="{28079128-42CA-400A-91C8-F3EB98C6D50F}" uniqueName="1446" name="Column1446" queryTableFieldId="1446"/>
    <tableColumn id="1447" xr3:uid="{DD25468B-6155-4B65-9709-431935EB14B8}" uniqueName="1447" name="Column1447" queryTableFieldId="1447"/>
    <tableColumn id="1448" xr3:uid="{4EE22CA4-1D76-42A8-A290-3CCC916B5C69}" uniqueName="1448" name="Column1448" queryTableFieldId="1448"/>
    <tableColumn id="1449" xr3:uid="{79BB7686-04EA-4927-BD99-30BF5FA4CADB}" uniqueName="1449" name="Column1449" queryTableFieldId="1449"/>
    <tableColumn id="1450" xr3:uid="{97FA23DE-07B7-491A-9755-C4809974FCE1}" uniqueName="1450" name="Column1450" queryTableFieldId="1450"/>
    <tableColumn id="1451" xr3:uid="{D8B22575-E1E2-4924-B9AC-4F7C257231FD}" uniqueName="1451" name="Column1451" queryTableFieldId="1451"/>
    <tableColumn id="1452" xr3:uid="{8598CF6F-87BE-4D9E-B01D-CB54613884E6}" uniqueName="1452" name="Column1452" queryTableFieldId="1452"/>
    <tableColumn id="1453" xr3:uid="{0F395DFB-3D45-4738-A169-31A4C62F41E3}" uniqueName="1453" name="Column1453" queryTableFieldId="1453"/>
    <tableColumn id="1454" xr3:uid="{19D6D3F8-B561-4BF9-B49A-B7B9645B7351}" uniqueName="1454" name="Column1454" queryTableFieldId="1454"/>
    <tableColumn id="1455" xr3:uid="{45356991-0867-48C6-B48E-7B20B26C2E09}" uniqueName="1455" name="Column1455" queryTableFieldId="1455"/>
    <tableColumn id="1456" xr3:uid="{DBB2DDAC-F345-4F40-86DB-BAA0DC1B085A}" uniqueName="1456" name="Column1456" queryTableFieldId="1456"/>
    <tableColumn id="1457" xr3:uid="{1F926C27-8EC6-4A66-AD29-17852785BD33}" uniqueName="1457" name="Column1457" queryTableFieldId="1457"/>
    <tableColumn id="1458" xr3:uid="{C00C172B-8FC2-4C21-BC09-6EDC71841962}" uniqueName="1458" name="Column1458" queryTableFieldId="1458"/>
    <tableColumn id="1459" xr3:uid="{7EFFA7D7-FE34-4C81-83F3-D1CFE1941DAF}" uniqueName="1459" name="Column1459" queryTableFieldId="1459"/>
    <tableColumn id="1460" xr3:uid="{729D85FD-B274-4671-8EB4-545F1FCE9BA7}" uniqueName="1460" name="Column1460" queryTableFieldId="1460"/>
    <tableColumn id="1461" xr3:uid="{FA771548-9AB0-4633-B829-C7D7142454E6}" uniqueName="1461" name="Column1461" queryTableFieldId="1461"/>
    <tableColumn id="1462" xr3:uid="{869DB83B-6FAC-42BA-92C2-9BEA04E88017}" uniqueName="1462" name="Column1462" queryTableFieldId="1462"/>
    <tableColumn id="1463" xr3:uid="{C1FC7D5F-1352-44AA-ACC8-B1039973D97A}" uniqueName="1463" name="Column1463" queryTableFieldId="1463"/>
    <tableColumn id="1464" xr3:uid="{01F0D558-1D18-4BB5-9EF2-57A78D4B071E}" uniqueName="1464" name="Column1464" queryTableFieldId="1464"/>
    <tableColumn id="1465" xr3:uid="{28604E76-D4D5-4BF9-82E2-74184BEA5734}" uniqueName="1465" name="Column1465" queryTableFieldId="1465"/>
    <tableColumn id="1466" xr3:uid="{8AEEFFD1-9133-48B7-9673-6708704A7609}" uniqueName="1466" name="Column1466" queryTableFieldId="1466"/>
    <tableColumn id="1467" xr3:uid="{5C5DA20F-7BC2-46E9-AF68-8F8799805D7C}" uniqueName="1467" name="Column1467" queryTableFieldId="1467"/>
    <tableColumn id="1468" xr3:uid="{7D9B7F8E-B5A7-4DBD-8D0D-4BBE8B5A5EEC}" uniqueName="1468" name="Column1468" queryTableFieldId="1468"/>
    <tableColumn id="1469" xr3:uid="{991AB621-7F5D-4769-A730-C05D4F08E98A}" uniqueName="1469" name="Column1469" queryTableFieldId="1469"/>
    <tableColumn id="1470" xr3:uid="{C097C402-4DD3-43BF-87DC-D27F8EDDCA5E}" uniqueName="1470" name="Column1470" queryTableFieldId="1470"/>
    <tableColumn id="1471" xr3:uid="{9FCC2C59-0BE1-461F-A6B1-05D3E0BB811B}" uniqueName="1471" name="Column1471" queryTableFieldId="1471"/>
    <tableColumn id="1472" xr3:uid="{AB8903B1-84F5-4868-89CC-A5240341073E}" uniqueName="1472" name="Column1472" queryTableFieldId="1472"/>
    <tableColumn id="1473" xr3:uid="{0463259E-3A4E-4A07-B939-B3901744D3EF}" uniqueName="1473" name="Column1473" queryTableFieldId="1473"/>
    <tableColumn id="1474" xr3:uid="{D83DA711-B07F-45E2-B165-52913E063FA2}" uniqueName="1474" name="Column1474" queryTableFieldId="1474"/>
    <tableColumn id="1475" xr3:uid="{C24CB5E6-C962-4B97-B502-2FB2E2FBEE6C}" uniqueName="1475" name="Column1475" queryTableFieldId="1475"/>
    <tableColumn id="1476" xr3:uid="{59FEDAF1-711C-4723-91B4-BE4EE41B9852}" uniqueName="1476" name="Column1476" queryTableFieldId="1476"/>
    <tableColumn id="1477" xr3:uid="{6F07427B-4728-40A6-A085-FAB6AC22A150}" uniqueName="1477" name="Column1477" queryTableFieldId="1477"/>
    <tableColumn id="1478" xr3:uid="{7375C309-811E-4046-BF38-DDEE0435E3C0}" uniqueName="1478" name="Column1478" queryTableFieldId="1478"/>
    <tableColumn id="1479" xr3:uid="{CB56E193-ED32-4D80-9986-8690574912A4}" uniqueName="1479" name="Column1479" queryTableFieldId="1479"/>
    <tableColumn id="1480" xr3:uid="{FF21FEE8-6702-4D28-AB86-BFEAE5BB151D}" uniqueName="1480" name="Column1480" queryTableFieldId="1480"/>
    <tableColumn id="1481" xr3:uid="{32836F1E-DE74-4EA7-9038-159D5D8B33A9}" uniqueName="1481" name="Column1481" queryTableFieldId="1481"/>
    <tableColumn id="1482" xr3:uid="{5623138D-CEC5-4A6D-B2FB-4F9609F7EE25}" uniqueName="1482" name="Column1482" queryTableFieldId="1482"/>
    <tableColumn id="1483" xr3:uid="{D3D5BB15-ECA2-4AC4-81EE-20698026E9F4}" uniqueName="1483" name="Column1483" queryTableFieldId="1483"/>
    <tableColumn id="1484" xr3:uid="{005301C5-B57A-4A4B-88DA-FB0D08A80AAE}" uniqueName="1484" name="Column1484" queryTableFieldId="1484"/>
    <tableColumn id="1485" xr3:uid="{934E8E5F-241A-4751-8BAA-09B67D1E5196}" uniqueName="1485" name="Column1485" queryTableFieldId="1485"/>
    <tableColumn id="1486" xr3:uid="{4D99D56B-295A-4714-8243-28D0FBCA9A95}" uniqueName="1486" name="Column1486" queryTableFieldId="1486"/>
    <tableColumn id="1487" xr3:uid="{DE38732A-457C-4B2A-8A06-68CADD848A62}" uniqueName="1487" name="Column1487" queryTableFieldId="1487"/>
    <tableColumn id="1488" xr3:uid="{DF898826-69AC-4B51-845E-F17315771CFA}" uniqueName="1488" name="Column1488" queryTableFieldId="1488"/>
    <tableColumn id="1489" xr3:uid="{E854C9EB-F807-478C-BFB6-E04ED0F001A1}" uniqueName="1489" name="Column1489" queryTableFieldId="1489"/>
    <tableColumn id="1490" xr3:uid="{C4FDD2EE-ED12-4C09-AB69-514E3960B684}" uniqueName="1490" name="Column1490" queryTableFieldId="1490"/>
    <tableColumn id="1491" xr3:uid="{7C7EBBF7-093A-4B89-A44A-8666512A53BD}" uniqueName="1491" name="Column1491" queryTableFieldId="1491"/>
    <tableColumn id="1492" xr3:uid="{D9484DF3-C108-40CB-9400-744175078BBC}" uniqueName="1492" name="Column1492" queryTableFieldId="1492"/>
    <tableColumn id="1493" xr3:uid="{64A7C477-A8AD-427D-AB40-1272EC3ADBF7}" uniqueName="1493" name="Column1493" queryTableFieldId="1493"/>
    <tableColumn id="1494" xr3:uid="{2125C609-E993-4A02-9AD8-6ECE0CBC264F}" uniqueName="1494" name="Column1494" queryTableFieldId="1494"/>
    <tableColumn id="1495" xr3:uid="{078D0B2A-9B7C-4EFB-834C-929CEC448BE0}" uniqueName="1495" name="Column1495" queryTableFieldId="1495"/>
    <tableColumn id="1496" xr3:uid="{A3ADA5A2-024D-43B5-8B6D-3A85DF78C61B}" uniqueName="1496" name="Column1496" queryTableFieldId="1496"/>
    <tableColumn id="1497" xr3:uid="{F2609308-B693-40D0-8494-6262BB41738C}" uniqueName="1497" name="Column1497" queryTableFieldId="1497"/>
    <tableColumn id="1498" xr3:uid="{93111044-4955-4B15-9C2C-88C90FBDB71A}" uniqueName="1498" name="Column1498" queryTableFieldId="1498"/>
    <tableColumn id="1499" xr3:uid="{FB763B37-DA9B-456C-A141-4A68DA4E14F1}" uniqueName="1499" name="Column1499" queryTableFieldId="1499"/>
    <tableColumn id="1500" xr3:uid="{E234839F-73EB-4123-B807-FA47F5B0A6EC}" uniqueName="1500" name="Column1500" queryTableFieldId="1500"/>
    <tableColumn id="1501" xr3:uid="{63A7DA83-17AA-43A6-BF89-7D8776A462CB}" uniqueName="1501" name="Column1501" queryTableFieldId="1501"/>
    <tableColumn id="1502" xr3:uid="{553E13D8-EDCC-412C-9AB1-64AC544F0753}" uniqueName="1502" name="Column1502" queryTableFieldId="1502"/>
    <tableColumn id="1503" xr3:uid="{54D15FED-A07B-460C-939D-B18F12104B07}" uniqueName="1503" name="Column1503" queryTableFieldId="1503"/>
    <tableColumn id="1504" xr3:uid="{8787953F-7883-4112-B8F6-D82D4D88048E}" uniqueName="1504" name="Column1504" queryTableFieldId="1504"/>
    <tableColumn id="1505" xr3:uid="{B6B55FCD-123F-481B-A7A5-103F63250020}" uniqueName="1505" name="Column1505" queryTableFieldId="1505"/>
    <tableColumn id="1506" xr3:uid="{0C5B37D3-BE8E-495C-9804-2EC92641CC4E}" uniqueName="1506" name="Column1506" queryTableFieldId="1506"/>
    <tableColumn id="1507" xr3:uid="{45B507BD-73A1-4E8C-A1B4-62C350009397}" uniqueName="1507" name="Column1507" queryTableFieldId="1507"/>
    <tableColumn id="1508" xr3:uid="{005547F6-F3D8-4ACA-888D-5B1B3640F0A8}" uniqueName="1508" name="Column1508" queryTableFieldId="1508"/>
    <tableColumn id="1509" xr3:uid="{10BE3769-01F2-43B2-BDC1-4A6ECB62E332}" uniqueName="1509" name="Column1509" queryTableFieldId="1509"/>
    <tableColumn id="1510" xr3:uid="{19066853-C789-4408-B41D-52B02DC4D283}" uniqueName="1510" name="Column1510" queryTableFieldId="1510"/>
    <tableColumn id="1511" xr3:uid="{B2A42F79-0ABF-4258-AE93-F17988C83C5C}" uniqueName="1511" name="Column1511" queryTableFieldId="1511"/>
    <tableColumn id="1512" xr3:uid="{F069002C-F487-426A-944F-B2CF90E056AD}" uniqueName="1512" name="Column1512" queryTableFieldId="1512"/>
    <tableColumn id="1513" xr3:uid="{9BDDC2E9-ED94-4C40-8B47-3D608AF6A614}" uniqueName="1513" name="Column1513" queryTableFieldId="1513"/>
    <tableColumn id="1514" xr3:uid="{E5623A21-55B9-46E0-8AB1-D9C02961207A}" uniqueName="1514" name="Column1514" queryTableFieldId="1514"/>
    <tableColumn id="1515" xr3:uid="{0EBC3B68-F648-4B66-99F0-D8E9C090D894}" uniqueName="1515" name="Column1515" queryTableFieldId="1515"/>
    <tableColumn id="1516" xr3:uid="{40093B71-A836-4B10-A78E-F6E5BE803CFF}" uniqueName="1516" name="Column1516" queryTableFieldId="1516"/>
    <tableColumn id="1517" xr3:uid="{B6DF5FAD-AF12-4417-9B00-2802C3B8E2A2}" uniqueName="1517" name="Column1517" queryTableFieldId="1517"/>
    <tableColumn id="1518" xr3:uid="{96564E3C-981A-4277-91E8-4F55ED58FFBA}" uniqueName="1518" name="Column1518" queryTableFieldId="1518"/>
    <tableColumn id="1519" xr3:uid="{3883DCC4-CED9-4512-9821-B2ED30B02FA0}" uniqueName="1519" name="Column1519" queryTableFieldId="1519"/>
    <tableColumn id="1520" xr3:uid="{5A54DC4E-67A0-43E1-B4FC-47067FB66118}" uniqueName="1520" name="Column1520" queryTableFieldId="1520"/>
    <tableColumn id="1521" xr3:uid="{12C4F381-CD37-4EC0-AF2F-F7951B679F25}" uniqueName="1521" name="Column1521" queryTableFieldId="1521"/>
    <tableColumn id="1522" xr3:uid="{CDD26639-9435-4564-A3A3-AF352CF91F56}" uniqueName="1522" name="Column1522" queryTableFieldId="1522"/>
    <tableColumn id="1523" xr3:uid="{F5111209-A1EF-43C8-B0B9-D8429ED9894E}" uniqueName="1523" name="Column1523" queryTableFieldId="1523"/>
    <tableColumn id="1524" xr3:uid="{99105DA5-63B1-493A-A732-9681C0F1FBB3}" uniqueName="1524" name="Column1524" queryTableFieldId="1524"/>
    <tableColumn id="1525" xr3:uid="{19F45CD4-D32C-4AF4-ADE0-9A172838002E}" uniqueName="1525" name="Column1525" queryTableFieldId="1525"/>
    <tableColumn id="1526" xr3:uid="{BFD309E8-A571-4C37-82AF-71E3D3B13965}" uniqueName="1526" name="Column1526" queryTableFieldId="1526"/>
    <tableColumn id="1527" xr3:uid="{817BA998-C699-4EA0-BD46-E0B9A3A7C6FF}" uniqueName="1527" name="Column1527" queryTableFieldId="1527"/>
    <tableColumn id="1528" xr3:uid="{ED922497-D560-44F1-9DEE-D9C2FE16B62D}" uniqueName="1528" name="Column1528" queryTableFieldId="1528"/>
    <tableColumn id="1529" xr3:uid="{BE3AF14E-79DB-4459-B784-8D1654D72DF9}" uniqueName="1529" name="Column1529" queryTableFieldId="1529"/>
    <tableColumn id="1530" xr3:uid="{4D3CAB6F-3F34-460E-9198-F8300828DBB1}" uniqueName="1530" name="Column1530" queryTableFieldId="1530"/>
    <tableColumn id="1531" xr3:uid="{2AE1F0B2-BEA5-47EF-9F31-3F8528697CA1}" uniqueName="1531" name="Column1531" queryTableFieldId="1531"/>
    <tableColumn id="1532" xr3:uid="{3A8B1F77-3C43-4F48-926E-C9D501F0F8BB}" uniqueName="1532" name="Column1532" queryTableFieldId="1532"/>
    <tableColumn id="1533" xr3:uid="{116C8A0D-2555-47AC-9317-455889925F98}" uniqueName="1533" name="Column1533" queryTableFieldId="1533"/>
    <tableColumn id="1534" xr3:uid="{CF4EECB8-0EE4-43B6-9205-A2218B107C58}" uniqueName="1534" name="Column1534" queryTableFieldId="1534"/>
    <tableColumn id="1535" xr3:uid="{7171AFC7-C925-42E0-8F21-0DEF3E0BF858}" uniqueName="1535" name="Column1535" queryTableFieldId="1535"/>
    <tableColumn id="1536" xr3:uid="{3DA15DC8-C8EE-4978-98DB-CBBD077C6BBB}" uniqueName="1536" name="Column1536" queryTableFieldId="1536"/>
    <tableColumn id="1537" xr3:uid="{1D10AFB7-9372-4ACA-BFDC-359157725B43}" uniqueName="1537" name="Column1537" queryTableFieldId="1537"/>
    <tableColumn id="1538" xr3:uid="{A9ADF5ED-0860-4C64-A7F5-11FE7A56006C}" uniqueName="1538" name="Column1538" queryTableFieldId="1538"/>
    <tableColumn id="1539" xr3:uid="{B47C3D1D-9C64-44A2-8E8A-6D263A1C5F99}" uniqueName="1539" name="Column1539" queryTableFieldId="1539"/>
    <tableColumn id="1540" xr3:uid="{C9579F1F-2AB9-4973-B0A4-C1F41B749939}" uniqueName="1540" name="Column1540" queryTableFieldId="1540"/>
    <tableColumn id="1541" xr3:uid="{8F2529F5-2955-44B8-8213-58259A1D72CA}" uniqueName="1541" name="Column1541" queryTableFieldId="1541"/>
    <tableColumn id="1542" xr3:uid="{EF090D6F-372E-4396-AA5E-7C234FD541D8}" uniqueName="1542" name="Column1542" queryTableFieldId="1542"/>
    <tableColumn id="1543" xr3:uid="{D5062309-45AE-4020-A216-3AD6D4C7AA9E}" uniqueName="1543" name="Column1543" queryTableFieldId="1543"/>
    <tableColumn id="1544" xr3:uid="{C46298B5-7537-4C22-BC90-291043BA1386}" uniqueName="1544" name="Column1544" queryTableFieldId="1544"/>
    <tableColumn id="1545" xr3:uid="{94A42043-355B-4AF8-8869-75EDDBF0C439}" uniqueName="1545" name="Column1545" queryTableFieldId="1545"/>
    <tableColumn id="1546" xr3:uid="{68D89E59-A906-4A63-A1B3-C1BB63E55CC4}" uniqueName="1546" name="Column1546" queryTableFieldId="1546"/>
    <tableColumn id="1547" xr3:uid="{D29D6692-7B47-4ACA-9E5E-540EE3A989B1}" uniqueName="1547" name="Column1547" queryTableFieldId="1547"/>
    <tableColumn id="1548" xr3:uid="{FD160F88-5CA8-418A-90AA-36289F6703C6}" uniqueName="1548" name="Column1548" queryTableFieldId="1548"/>
    <tableColumn id="1549" xr3:uid="{5B2F9910-9926-4D87-9A74-BC6284C5B00F}" uniqueName="1549" name="Column1549" queryTableFieldId="1549"/>
    <tableColumn id="1550" xr3:uid="{28854FA2-6495-437F-97F8-7660014C2313}" uniqueName="1550" name="Column1550" queryTableFieldId="1550"/>
    <tableColumn id="1551" xr3:uid="{FC89264F-7DB7-4F03-9A8D-C529EF22818C}" uniqueName="1551" name="Column1551" queryTableFieldId="1551"/>
    <tableColumn id="1552" xr3:uid="{5B8AE890-7AC2-419B-B94E-9B72E5D88261}" uniqueName="1552" name="Column1552" queryTableFieldId="1552"/>
    <tableColumn id="1553" xr3:uid="{2C3B39D4-DF70-411F-96C5-6345461B9863}" uniqueName="1553" name="Column1553" queryTableFieldId="1553"/>
    <tableColumn id="1554" xr3:uid="{044BFF87-AFF0-478B-8A4A-44E942803387}" uniqueName="1554" name="Column1554" queryTableFieldId="1554"/>
    <tableColumn id="1555" xr3:uid="{6AD97917-B104-4626-9A16-00E17E7369F2}" uniqueName="1555" name="Column1555" queryTableFieldId="1555"/>
    <tableColumn id="1556" xr3:uid="{43514395-29B7-4393-936D-9F845D1B56CC}" uniqueName="1556" name="Column1556" queryTableFieldId="1556"/>
    <tableColumn id="1557" xr3:uid="{4173DC3C-2BAD-4C0A-A516-325B0827E6D0}" uniqueName="1557" name="Column1557" queryTableFieldId="1557"/>
    <tableColumn id="1558" xr3:uid="{07966B43-C107-4ACB-B665-9A9E447A8E3A}" uniqueName="1558" name="Column1558" queryTableFieldId="1558"/>
    <tableColumn id="1559" xr3:uid="{1206EB17-4B53-412D-A170-532A8C19A0F9}" uniqueName="1559" name="Column1559" queryTableFieldId="1559"/>
    <tableColumn id="1560" xr3:uid="{72EE5219-3D72-4E91-8985-82FA397E9165}" uniqueName="1560" name="Column1560" queryTableFieldId="1560"/>
    <tableColumn id="1561" xr3:uid="{A67185B4-14F3-4999-A0C4-BF980F918A49}" uniqueName="1561" name="Column1561" queryTableFieldId="1561"/>
    <tableColumn id="1562" xr3:uid="{08F444C0-3A27-4901-A196-749FF7BB482E}" uniqueName="1562" name="Column1562" queryTableFieldId="1562"/>
    <tableColumn id="1563" xr3:uid="{A7275978-40B5-459F-9B00-82C15CB4A854}" uniqueName="1563" name="Column1563" queryTableFieldId="1563"/>
    <tableColumn id="1564" xr3:uid="{4823C8BA-C7C0-4444-868F-10411B122CE2}" uniqueName="1564" name="Column1564" queryTableFieldId="1564"/>
    <tableColumn id="1565" xr3:uid="{E77F72C9-5A48-4541-8DC6-77FA00F50F7C}" uniqueName="1565" name="Column1565" queryTableFieldId="1565"/>
    <tableColumn id="1566" xr3:uid="{917ED951-B9F7-47C7-B81F-1881BC248A0B}" uniqueName="1566" name="Column1566" queryTableFieldId="1566"/>
    <tableColumn id="1567" xr3:uid="{8CC844E0-03EE-4D3E-AE82-07D20E6D2433}" uniqueName="1567" name="Column1567" queryTableFieldId="1567"/>
    <tableColumn id="1568" xr3:uid="{872F1CCE-F829-45E8-B9A5-ED60B087DBBB}" uniqueName="1568" name="Column1568" queryTableFieldId="1568"/>
    <tableColumn id="1569" xr3:uid="{CAC65EE9-34A4-4D66-B46C-05CAD8A1AD0E}" uniqueName="1569" name="Column1569" queryTableFieldId="1569"/>
    <tableColumn id="1570" xr3:uid="{F6572517-1723-4510-8DC8-16CF769EFF08}" uniqueName="1570" name="Column1570" queryTableFieldId="1570"/>
    <tableColumn id="1571" xr3:uid="{1DD5BA89-F186-4C9B-A007-082280A9F539}" uniqueName="1571" name="Column1571" queryTableFieldId="1571"/>
    <tableColumn id="1572" xr3:uid="{22FA2C1B-85AC-417A-9C62-C628403BD5D1}" uniqueName="1572" name="Column1572" queryTableFieldId="1572"/>
    <tableColumn id="1573" xr3:uid="{1B8C634F-380E-4C24-81C4-E6668BDF5BAF}" uniqueName="1573" name="Column1573" queryTableFieldId="1573"/>
    <tableColumn id="1574" xr3:uid="{8279A5CB-8C68-4857-8FC5-2ACD52204538}" uniqueName="1574" name="Column1574" queryTableFieldId="1574"/>
    <tableColumn id="1575" xr3:uid="{793B7E3B-D528-4A8B-B16D-A64096C1E1AA}" uniqueName="1575" name="Column1575" queryTableFieldId="1575"/>
    <tableColumn id="1576" xr3:uid="{A2754C06-91EC-4FAC-BA3B-3FEF02096945}" uniqueName="1576" name="Column1576" queryTableFieldId="1576"/>
    <tableColumn id="1577" xr3:uid="{FFEF4963-2B70-4480-9394-025119D6B068}" uniqueName="1577" name="Column1577" queryTableFieldId="1577"/>
    <tableColumn id="1578" xr3:uid="{03BB6BE5-CC1E-4A8C-87C5-A20F31ABC27B}" uniqueName="1578" name="Column1578" queryTableFieldId="1578"/>
    <tableColumn id="1579" xr3:uid="{FD5B7D0B-4CF9-4A03-9F4B-212DFEBFAD95}" uniqueName="1579" name="Column1579" queryTableFieldId="1579"/>
    <tableColumn id="1580" xr3:uid="{346D6D53-8EEC-4CB8-8ABD-7CFA6DD9A42E}" uniqueName="1580" name="Column1580" queryTableFieldId="1580"/>
    <tableColumn id="1581" xr3:uid="{01C21B09-118A-4C52-9733-6ED8E02600E3}" uniqueName="1581" name="Column1581" queryTableFieldId="1581"/>
    <tableColumn id="1582" xr3:uid="{D4E9FE48-77D5-4223-96BB-4103C454228F}" uniqueName="1582" name="Column1582" queryTableFieldId="1582"/>
    <tableColumn id="1583" xr3:uid="{5FE2DC7B-1405-45FA-BBC0-E643541E7129}" uniqueName="1583" name="Column1583" queryTableFieldId="1583"/>
    <tableColumn id="1584" xr3:uid="{638541CF-23D1-4ABF-9C96-D2BD9A7A399F}" uniqueName="1584" name="Column1584" queryTableFieldId="1584"/>
    <tableColumn id="1585" xr3:uid="{8C24090B-40FB-4C5E-81AC-D68BF8D27CF7}" uniqueName="1585" name="Column1585" queryTableFieldId="1585"/>
    <tableColumn id="1586" xr3:uid="{3BC92FD1-B60A-4AE8-BB89-D996D49BDC83}" uniqueName="1586" name="Column1586" queryTableFieldId="1586"/>
    <tableColumn id="1587" xr3:uid="{C6EF5F3F-8A1A-4292-9A97-996E11DF4B9B}" uniqueName="1587" name="Column1587" queryTableFieldId="1587"/>
    <tableColumn id="1588" xr3:uid="{2EA84354-785D-41A9-8EFB-6F8039530743}" uniqueName="1588" name="Column1588" queryTableFieldId="1588"/>
    <tableColumn id="1589" xr3:uid="{B1408ED4-A8AE-4FD6-8386-204FA809899A}" uniqueName="1589" name="Column1589" queryTableFieldId="1589"/>
    <tableColumn id="1590" xr3:uid="{A1024BD0-2BBE-41F8-A17E-F2BA3DD2EE99}" uniqueName="1590" name="Column1590" queryTableFieldId="1590"/>
    <tableColumn id="1591" xr3:uid="{1EC48A77-08E9-413B-8FFA-3696C30A750F}" uniqueName="1591" name="Column1591" queryTableFieldId="1591"/>
    <tableColumn id="1592" xr3:uid="{1C6B7B69-D9FB-44AC-BDD3-2B146CA5FB8E}" uniqueName="1592" name="Column1592" queryTableFieldId="1592"/>
    <tableColumn id="1593" xr3:uid="{A0A5B6A6-D22F-420E-84A4-EBCA98429701}" uniqueName="1593" name="Column1593" queryTableFieldId="1593"/>
    <tableColumn id="1594" xr3:uid="{2B6A0397-2805-4B76-BE21-5A13A06C57AE}" uniqueName="1594" name="Column1594" queryTableFieldId="1594"/>
    <tableColumn id="1595" xr3:uid="{9806E1EB-8123-47B4-BE80-463449A43EB3}" uniqueName="1595" name="Column1595" queryTableFieldId="1595"/>
    <tableColumn id="1596" xr3:uid="{6C837FCB-97B8-4019-9B02-F407D570CC3D}" uniqueName="1596" name="Column1596" queryTableFieldId="1596"/>
    <tableColumn id="1597" xr3:uid="{425F463F-6BF9-4B14-904A-719BFB78893E}" uniqueName="1597" name="Column1597" queryTableFieldId="1597"/>
    <tableColumn id="1598" xr3:uid="{DA1FA570-B7A3-4C36-AA43-A9A93FAEF38E}" uniqueName="1598" name="Column1598" queryTableFieldId="1598"/>
    <tableColumn id="1599" xr3:uid="{65D346B5-B600-4D32-B13F-C9CB767087FE}" uniqueName="1599" name="Column1599" queryTableFieldId="1599"/>
    <tableColumn id="1600" xr3:uid="{C69E4C4E-61CF-42BB-A913-6F16CAF05788}" uniqueName="1600" name="Column1600" queryTableFieldId="1600"/>
    <tableColumn id="1601" xr3:uid="{43CAFA2A-7385-4ED7-A548-ADCA710FF103}" uniqueName="1601" name="Column1601" queryTableFieldId="1601"/>
    <tableColumn id="1602" xr3:uid="{08437F66-AAB7-40B1-993C-98DB087C37B6}" uniqueName="1602" name="Column1602" queryTableFieldId="1602"/>
    <tableColumn id="1603" xr3:uid="{34C3C2B2-27B0-4A07-9C1D-BF5BD563A3F9}" uniqueName="1603" name="Column1603" queryTableFieldId="1603"/>
    <tableColumn id="1604" xr3:uid="{37C50389-7FBB-4EFA-AC29-B58BBEA85491}" uniqueName="1604" name="Column1604" queryTableFieldId="1604"/>
    <tableColumn id="1605" xr3:uid="{255C5FC0-5622-4D78-A66D-87E0CDCC16EB}" uniqueName="1605" name="Column1605" queryTableFieldId="1605"/>
    <tableColumn id="1606" xr3:uid="{40396EE4-0263-452B-91DD-6EC949EDB7CC}" uniqueName="1606" name="Column1606" queryTableFieldId="1606"/>
    <tableColumn id="1607" xr3:uid="{06C2A39C-5F10-4B91-B0F9-7E11ED89B6CD}" uniqueName="1607" name="Column1607" queryTableFieldId="1607"/>
    <tableColumn id="1608" xr3:uid="{72EE08B2-3EC7-4C94-ABC8-ABDA26DE620E}" uniqueName="1608" name="Column1608" queryTableFieldId="1608"/>
    <tableColumn id="1609" xr3:uid="{C5462FC7-CEBE-47B8-9868-3334B0DB8091}" uniqueName="1609" name="Column1609" queryTableFieldId="1609"/>
    <tableColumn id="1610" xr3:uid="{224863E0-E180-4126-86E2-8B8AAE9B62F1}" uniqueName="1610" name="Column1610" queryTableFieldId="1610"/>
    <tableColumn id="1611" xr3:uid="{E65AB143-E349-4286-A664-2EBB28435142}" uniqueName="1611" name="Column1611" queryTableFieldId="1611"/>
    <tableColumn id="1612" xr3:uid="{8440D2A0-891C-4308-9D10-540A5F1D58DA}" uniqueName="1612" name="Column1612" queryTableFieldId="1612"/>
    <tableColumn id="1613" xr3:uid="{98A21170-3A97-443E-AFF4-AA3243C033A4}" uniqueName="1613" name="Column1613" queryTableFieldId="1613"/>
    <tableColumn id="1614" xr3:uid="{1D760D32-896F-4A84-9078-9AC2AA8F7D92}" uniqueName="1614" name="Column1614" queryTableFieldId="1614"/>
    <tableColumn id="1615" xr3:uid="{6EEDAC9C-D8E2-4158-9AE5-1F5B8FFC851E}" uniqueName="1615" name="Column1615" queryTableFieldId="1615"/>
    <tableColumn id="1616" xr3:uid="{6C616541-B14A-43E9-9C49-57EB9E8FF776}" uniqueName="1616" name="Column1616" queryTableFieldId="1616"/>
    <tableColumn id="1617" xr3:uid="{EBE7F834-D69D-4BC7-930B-B781CF6725E2}" uniqueName="1617" name="Column1617" queryTableFieldId="1617"/>
    <tableColumn id="1618" xr3:uid="{8D2A2033-19DD-4C33-8A9F-9968FAFB3235}" uniqueName="1618" name="Column1618" queryTableFieldId="1618"/>
    <tableColumn id="1619" xr3:uid="{3174EB40-F037-4815-BBEE-8D1B46EAFEC8}" uniqueName="1619" name="Column1619" queryTableFieldId="1619"/>
    <tableColumn id="1620" xr3:uid="{71018017-50DB-4F3C-85DD-03C54BAFE001}" uniqueName="1620" name="Column1620" queryTableFieldId="1620"/>
    <tableColumn id="1621" xr3:uid="{F28DA848-4D0D-440C-8104-B8CA4BE1CFF9}" uniqueName="1621" name="Column1621" queryTableFieldId="1621"/>
    <tableColumn id="1622" xr3:uid="{8F1DF089-A108-4661-9C51-58D356AACBD2}" uniqueName="1622" name="Column1622" queryTableFieldId="1622"/>
    <tableColumn id="1623" xr3:uid="{BDC53037-0A8E-4309-AC47-85D6B5C07E93}" uniqueName="1623" name="Column1623" queryTableFieldId="1623"/>
    <tableColumn id="1624" xr3:uid="{429C5430-66B2-4D90-AE37-A003EC3C7FE0}" uniqueName="1624" name="Column1624" queryTableFieldId="1624"/>
    <tableColumn id="1625" xr3:uid="{21BC5F62-E27A-45FB-825F-9DE15DD6E94D}" uniqueName="1625" name="Column1625" queryTableFieldId="1625"/>
    <tableColumn id="1626" xr3:uid="{5BCC300A-6C6F-4E9B-A7EC-A67CB8A28FAD}" uniqueName="1626" name="Column1626" queryTableFieldId="1626"/>
    <tableColumn id="1627" xr3:uid="{F4899DFC-3DA1-4FF1-AE77-EEF8850D79C6}" uniqueName="1627" name="Column1627" queryTableFieldId="1627"/>
    <tableColumn id="1628" xr3:uid="{F5DC3B9C-AA90-4374-96CB-FB33C4F6D629}" uniqueName="1628" name="Column1628" queryTableFieldId="1628"/>
    <tableColumn id="1629" xr3:uid="{159C021A-B80D-4A55-9693-43D5D0CD92A9}" uniqueName="1629" name="Column1629" queryTableFieldId="1629"/>
    <tableColumn id="1630" xr3:uid="{03DAB191-5DFB-4C19-B67F-CE44A8ED93A1}" uniqueName="1630" name="Column1630" queryTableFieldId="1630"/>
    <tableColumn id="1631" xr3:uid="{7758EEAE-AA03-477E-AC52-B8A96EA18E56}" uniqueName="1631" name="Column1631" queryTableFieldId="1631"/>
    <tableColumn id="1632" xr3:uid="{4FC4FFF6-6967-4116-A8B5-A0C39F5EC429}" uniqueName="1632" name="Column1632" queryTableFieldId="1632"/>
    <tableColumn id="1633" xr3:uid="{6D55B1E5-E66E-4AEF-B33A-0C2A2C17C4A2}" uniqueName="1633" name="Column1633" queryTableFieldId="1633"/>
    <tableColumn id="1634" xr3:uid="{85D469BF-24CD-4BEE-B52A-DDFC3537A686}" uniqueName="1634" name="Column1634" queryTableFieldId="1634"/>
    <tableColumn id="1635" xr3:uid="{4A3916A5-3E41-4092-B850-3F5FDCD2B684}" uniqueName="1635" name="Column1635" queryTableFieldId="1635"/>
    <tableColumn id="1636" xr3:uid="{71AB80A4-D73B-4669-A46F-347B6553AF7D}" uniqueName="1636" name="Column1636" queryTableFieldId="1636"/>
    <tableColumn id="1637" xr3:uid="{6ABF362B-56D7-4383-AE9C-5B6B56B9293A}" uniqueName="1637" name="Column1637" queryTableFieldId="1637"/>
    <tableColumn id="1638" xr3:uid="{F38AB52E-C3CA-4A64-9E06-60030C32B548}" uniqueName="1638" name="Column1638" queryTableFieldId="1638"/>
    <tableColumn id="1639" xr3:uid="{23A5CE15-984D-44A3-8F43-FC6655BE8357}" uniqueName="1639" name="Column1639" queryTableFieldId="1639"/>
    <tableColumn id="1640" xr3:uid="{E8D370AD-33EC-4262-A6AB-17B29A0ABEC0}" uniqueName="1640" name="Column1640" queryTableFieldId="1640"/>
    <tableColumn id="1641" xr3:uid="{206A81A2-F414-4B4C-8023-66C86AB4B7CC}" uniqueName="1641" name="Column1641" queryTableFieldId="1641"/>
    <tableColumn id="1642" xr3:uid="{E4ACB4FC-2DF6-418B-98C5-CEEE64A01A93}" uniqueName="1642" name="Column1642" queryTableFieldId="1642"/>
    <tableColumn id="1643" xr3:uid="{E27320B8-CE3C-4010-BE11-494D49C6DAEB}" uniqueName="1643" name="Column1643" queryTableFieldId="1643"/>
    <tableColumn id="1644" xr3:uid="{ACF1A349-3FBE-4EBC-BCE3-DC80F4D69886}" uniqueName="1644" name="Column1644" queryTableFieldId="1644"/>
    <tableColumn id="1645" xr3:uid="{8C4A25DF-5CC0-46B7-831F-E0BD8698175F}" uniqueName="1645" name="Column1645" queryTableFieldId="1645"/>
    <tableColumn id="1646" xr3:uid="{1A9D45CA-2FD6-4C46-90BE-62DDDBE394E2}" uniqueName="1646" name="Column1646" queryTableFieldId="1646"/>
    <tableColumn id="1647" xr3:uid="{FF1AC85E-682E-4FD5-A2F9-8A2EB0762C90}" uniqueName="1647" name="Column1647" queryTableFieldId="1647"/>
    <tableColumn id="1648" xr3:uid="{14A8972A-D3E8-4445-8B07-6A773BCBA6FB}" uniqueName="1648" name="Column1648" queryTableFieldId="1648"/>
    <tableColumn id="1649" xr3:uid="{FE6C58C1-6732-4DD8-9BC9-8138C5CD8D28}" uniqueName="1649" name="Column1649" queryTableFieldId="1649"/>
    <tableColumn id="1650" xr3:uid="{5FC5FF4E-7F6E-47AE-ABC4-8F6C1CBDFB00}" uniqueName="1650" name="Column1650" queryTableFieldId="1650"/>
    <tableColumn id="1651" xr3:uid="{0FAB2CAB-9831-43EC-A39A-5A9D99170344}" uniqueName="1651" name="Column1651" queryTableFieldId="1651"/>
    <tableColumn id="1652" xr3:uid="{8B0D6A70-B0C8-46A3-805E-EEC423FDBAD9}" uniqueName="1652" name="Column1652" queryTableFieldId="1652"/>
    <tableColumn id="1653" xr3:uid="{230C8A82-C471-48EC-87F2-04F3335CFF0B}" uniqueName="1653" name="Column1653" queryTableFieldId="1653"/>
    <tableColumn id="1654" xr3:uid="{A89B208B-2097-4701-83B6-37BF0F0AA2F8}" uniqueName="1654" name="Column1654" queryTableFieldId="1654"/>
    <tableColumn id="1655" xr3:uid="{C0822884-6D96-4963-8BD0-C9A6016F3239}" uniqueName="1655" name="Column1655" queryTableFieldId="1655"/>
    <tableColumn id="1656" xr3:uid="{871E539E-2575-462B-B466-EDFB97451F1A}" uniqueName="1656" name="Column1656" queryTableFieldId="1656"/>
    <tableColumn id="1657" xr3:uid="{ABE2FB04-1BB5-4742-B493-D139DF29F4B6}" uniqueName="1657" name="Column1657" queryTableFieldId="1657"/>
    <tableColumn id="1658" xr3:uid="{A34289F8-5AC9-478C-80F6-B713BFEC4269}" uniqueName="1658" name="Column1658" queryTableFieldId="1658"/>
    <tableColumn id="1659" xr3:uid="{B6A91C9C-BEE4-4F05-909E-032CD5437A44}" uniqueName="1659" name="Column1659" queryTableFieldId="1659"/>
    <tableColumn id="1660" xr3:uid="{97DE8B4C-3D37-4B44-B268-23692F9E9E7E}" uniqueName="1660" name="Column1660" queryTableFieldId="1660"/>
    <tableColumn id="1661" xr3:uid="{C54D4CFD-383C-4E01-AF64-EE9D32E376B3}" uniqueName="1661" name="Column1661" queryTableFieldId="1661"/>
    <tableColumn id="1662" xr3:uid="{6ECFCBA3-E544-4CD1-97B8-4F8C5FF240AE}" uniqueName="1662" name="Column1662" queryTableFieldId="1662"/>
    <tableColumn id="1663" xr3:uid="{065B3D8C-0EEB-441A-BEEB-4B6CC2663F26}" uniqueName="1663" name="Column1663" queryTableFieldId="1663"/>
    <tableColumn id="1664" xr3:uid="{736C59D8-786F-497B-9B6C-D8A3D8B7552D}" uniqueName="1664" name="Column1664" queryTableFieldId="1664"/>
    <tableColumn id="1665" xr3:uid="{E5AAE179-F82D-4D49-951F-BF4B1D1731BC}" uniqueName="1665" name="Column1665" queryTableFieldId="1665"/>
    <tableColumn id="1666" xr3:uid="{4F54E089-58D6-48E1-8874-455F40AF6B16}" uniqueName="1666" name="Column1666" queryTableFieldId="1666"/>
    <tableColumn id="1667" xr3:uid="{7AC7029B-FE0D-4DEA-A0D8-A37BC67A80DE}" uniqueName="1667" name="Column1667" queryTableFieldId="1667"/>
    <tableColumn id="1668" xr3:uid="{AB984CE1-8830-4E1F-A594-DB040D780E5E}" uniqueName="1668" name="Column1668" queryTableFieldId="1668"/>
    <tableColumn id="1669" xr3:uid="{F32B6440-4949-4CEA-8621-B1B127039A5D}" uniqueName="1669" name="Column1669" queryTableFieldId="1669"/>
    <tableColumn id="1670" xr3:uid="{6EA66982-29CD-4E5B-BE1D-06DFA29F80B0}" uniqueName="1670" name="Column1670" queryTableFieldId="1670"/>
    <tableColumn id="1671" xr3:uid="{F2C1FBDA-7733-4927-9803-0957620CDE93}" uniqueName="1671" name="Column1671" queryTableFieldId="1671"/>
    <tableColumn id="1672" xr3:uid="{B070F621-BC4C-478D-9638-1AF35C4B4103}" uniqueName="1672" name="Column1672" queryTableFieldId="1672"/>
    <tableColumn id="1673" xr3:uid="{23367F39-C310-4180-87D0-424B8C77DB96}" uniqueName="1673" name="Column1673" queryTableFieldId="1673"/>
    <tableColumn id="1674" xr3:uid="{63C133C5-C639-4B81-899C-73F2ECED226A}" uniqueName="1674" name="Column1674" queryTableFieldId="1674"/>
    <tableColumn id="1675" xr3:uid="{CCEC1CF0-B252-42ED-A2C1-47852EEE4F41}" uniqueName="1675" name="Column1675" queryTableFieldId="1675"/>
    <tableColumn id="1676" xr3:uid="{A8C0A482-5DB5-40AB-BE78-C891D252D4D7}" uniqueName="1676" name="Column1676" queryTableFieldId="1676"/>
    <tableColumn id="1677" xr3:uid="{BA186AF3-8892-441A-83A9-4359DFFAC874}" uniqueName="1677" name="Column1677" queryTableFieldId="1677"/>
    <tableColumn id="1678" xr3:uid="{18B43197-CC5F-432D-8BD1-FCC205A52EBA}" uniqueName="1678" name="Column1678" queryTableFieldId="1678"/>
    <tableColumn id="1679" xr3:uid="{75C30951-EB98-418E-BA34-BAB6549D5240}" uniqueName="1679" name="Column1679" queryTableFieldId="1679"/>
    <tableColumn id="1680" xr3:uid="{8EEAB8D1-27E1-46CA-8D82-2A166AFE82F4}" uniqueName="1680" name="Column1680" queryTableFieldId="1680"/>
    <tableColumn id="1681" xr3:uid="{68C0B8D6-B81F-4B12-ACC0-7531B9A780D1}" uniqueName="1681" name="Column1681" queryTableFieldId="1681"/>
    <tableColumn id="1682" xr3:uid="{D4799CCF-4A21-4FF1-AF74-1DA6BEF6C05D}" uniqueName="1682" name="Column1682" queryTableFieldId="1682"/>
    <tableColumn id="1683" xr3:uid="{5D6D63F8-9587-4260-9945-44B6980A03A0}" uniqueName="1683" name="Column1683" queryTableFieldId="1683"/>
    <tableColumn id="1684" xr3:uid="{7B1D6CB2-9B6B-4E32-B329-D4092F143000}" uniqueName="1684" name="Column1684" queryTableFieldId="1684"/>
    <tableColumn id="1685" xr3:uid="{20653EC3-499D-420E-86FA-2DDBE5EDBF0D}" uniqueName="1685" name="Column1685" queryTableFieldId="1685"/>
    <tableColumn id="1686" xr3:uid="{33934FB7-2D85-42AB-BDC6-B51CCD5E2BBD}" uniqueName="1686" name="Column1686" queryTableFieldId="1686"/>
    <tableColumn id="1687" xr3:uid="{4323E7F7-A705-459A-868B-0E823F337BB3}" uniqueName="1687" name="Column1687" queryTableFieldId="1687"/>
    <tableColumn id="1688" xr3:uid="{502814DD-37F4-497B-A686-6535F211AD88}" uniqueName="1688" name="Column1688" queryTableFieldId="1688"/>
    <tableColumn id="1689" xr3:uid="{ADA9EEB5-98FF-48D5-8DEC-F57692BF212C}" uniqueName="1689" name="Column1689" queryTableFieldId="1689"/>
    <tableColumn id="1690" xr3:uid="{6F3C1777-1394-466A-94CC-A4298A11940D}" uniqueName="1690" name="Column1690" queryTableFieldId="1690"/>
    <tableColumn id="1691" xr3:uid="{095D1EEC-A78E-41D3-86BC-93879AEBE7C0}" uniqueName="1691" name="Column1691" queryTableFieldId="1691"/>
    <tableColumn id="1692" xr3:uid="{15E652BB-6693-4128-8A30-39A49D8E3994}" uniqueName="1692" name="Column1692" queryTableFieldId="1692"/>
    <tableColumn id="1693" xr3:uid="{7E191110-ADA7-4A7F-B9FE-01C114504488}" uniqueName="1693" name="Column1693" queryTableFieldId="1693"/>
    <tableColumn id="1694" xr3:uid="{C4AC96D4-A0F3-4DD0-8AEE-2A0B1F281BEA}" uniqueName="1694" name="Column1694" queryTableFieldId="1694"/>
    <tableColumn id="1695" xr3:uid="{A2B17394-C1CE-4C44-B472-60BDE2177FF3}" uniqueName="1695" name="Column1695" queryTableFieldId="1695"/>
    <tableColumn id="1696" xr3:uid="{0FBBAC07-D435-4F7F-BCDD-0468B770FBB0}" uniqueName="1696" name="Column1696" queryTableFieldId="1696"/>
    <tableColumn id="1697" xr3:uid="{ED7B56FA-7AE0-4936-B1D7-12B4B7BE10E8}" uniqueName="1697" name="Column1697" queryTableFieldId="1697"/>
    <tableColumn id="1698" xr3:uid="{0E659050-A597-440E-AECC-D63F897891D3}" uniqueName="1698" name="Column1698" queryTableFieldId="1698"/>
    <tableColumn id="1699" xr3:uid="{6A073AE5-38E4-4D12-B2CF-3ADAC5287805}" uniqueName="1699" name="Column1699" queryTableFieldId="1699"/>
    <tableColumn id="1700" xr3:uid="{E83BCCB6-2876-46DE-9C1C-4153BA7C56CE}" uniqueName="1700" name="Column1700" queryTableFieldId="1700"/>
    <tableColumn id="1701" xr3:uid="{ADCF04F0-0A1D-40CD-9584-41C07FFFC210}" uniqueName="1701" name="Column1701" queryTableFieldId="1701"/>
    <tableColumn id="1702" xr3:uid="{BB0A51B3-91BF-4DAE-B2D7-F8642B6AF024}" uniqueName="1702" name="Column1702" queryTableFieldId="1702"/>
    <tableColumn id="1703" xr3:uid="{FCD2820D-DE86-4CDC-A8B5-47B84B3C32BA}" uniqueName="1703" name="Column1703" queryTableFieldId="1703"/>
    <tableColumn id="1704" xr3:uid="{CB538F5B-ED3B-4841-A427-874E2280441D}" uniqueName="1704" name="Column1704" queryTableFieldId="1704"/>
    <tableColumn id="1705" xr3:uid="{58D8CDE0-756D-42AC-B64E-4F72A109CFE3}" uniqueName="1705" name="Column1705" queryTableFieldId="1705"/>
    <tableColumn id="1706" xr3:uid="{7221AB25-ABF5-4C0D-A20D-F48888DA0216}" uniqueName="1706" name="Column1706" queryTableFieldId="1706"/>
    <tableColumn id="1707" xr3:uid="{4BB93C18-5E99-41D1-8185-0D4B1CD80894}" uniqueName="1707" name="Column1707" queryTableFieldId="1707"/>
    <tableColumn id="1708" xr3:uid="{3A9943B6-969C-460A-8603-EC0C0D777DDF}" uniqueName="1708" name="Column1708" queryTableFieldId="1708"/>
    <tableColumn id="1709" xr3:uid="{7071CB4B-D879-4831-8229-8E67DA4A856A}" uniqueName="1709" name="Column1709" queryTableFieldId="1709"/>
    <tableColumn id="1710" xr3:uid="{5E63D101-443C-43CF-AA66-3C4995D841C2}" uniqueName="1710" name="Column1710" queryTableFieldId="1710"/>
    <tableColumn id="1711" xr3:uid="{F7A2876B-A6D8-4DD3-B61C-FC0298AABFA9}" uniqueName="1711" name="Column1711" queryTableFieldId="1711"/>
    <tableColumn id="1712" xr3:uid="{2B26F0A4-DE5E-4507-82B9-9B3911A9669F}" uniqueName="1712" name="Column1712" queryTableFieldId="1712"/>
    <tableColumn id="1713" xr3:uid="{CD8AB7E5-068B-490C-AF15-6DEAAB7413AB}" uniqueName="1713" name="Column1713" queryTableFieldId="1713"/>
    <tableColumn id="1714" xr3:uid="{B43E213D-40AC-47B3-BF84-4583612A4CC9}" uniqueName="1714" name="Column1714" queryTableFieldId="1714"/>
    <tableColumn id="1715" xr3:uid="{3210268E-6B73-4EA0-A97D-1F680A25CB6B}" uniqueName="1715" name="Column1715" queryTableFieldId="1715"/>
    <tableColumn id="1716" xr3:uid="{19CC6732-B2D9-453F-8A64-F9E3DBB2372F}" uniqueName="1716" name="Column1716" queryTableFieldId="1716"/>
    <tableColumn id="1717" xr3:uid="{A5904D27-A0A5-47BD-A14F-0575E05D230F}" uniqueName="1717" name="Column1717" queryTableFieldId="1717"/>
    <tableColumn id="1718" xr3:uid="{A35996EB-DE2A-4337-8DC7-A8886C801DD6}" uniqueName="1718" name="Column1718" queryTableFieldId="1718"/>
    <tableColumn id="1719" xr3:uid="{8FA28D45-2776-455D-9F0A-7C0E531A7E78}" uniqueName="1719" name="Column1719" queryTableFieldId="1719"/>
    <tableColumn id="1720" xr3:uid="{D8A0FEA2-F667-4FB7-B09B-4972B5CD7F9C}" uniqueName="1720" name="Column1720" queryTableFieldId="1720"/>
    <tableColumn id="1721" xr3:uid="{5FE5449F-C380-4A50-A4A1-C7F4B95BB9DD}" uniqueName="1721" name="Column1721" queryTableFieldId="1721"/>
    <tableColumn id="1722" xr3:uid="{40320A89-C022-40FE-BA08-63B398F0DF28}" uniqueName="1722" name="Column1722" queryTableFieldId="1722"/>
    <tableColumn id="1723" xr3:uid="{1F2A8F60-C57D-4E7B-A64F-4F93EC6C3BB6}" uniqueName="1723" name="Column1723" queryTableFieldId="1723"/>
    <tableColumn id="1724" xr3:uid="{C316FED4-018C-4398-86B7-D72859116F00}" uniqueName="1724" name="Column1724" queryTableFieldId="1724"/>
    <tableColumn id="1725" xr3:uid="{A8362E6D-E15A-44C0-8D27-DB6A373ED46F}" uniqueName="1725" name="Column1725" queryTableFieldId="1725"/>
    <tableColumn id="1726" xr3:uid="{F9155264-24A3-41F6-8107-52B9559DDF3B}" uniqueName="1726" name="Column1726" queryTableFieldId="1726"/>
    <tableColumn id="1727" xr3:uid="{34FD9D55-497D-463C-B8D6-3BB6597FAF36}" uniqueName="1727" name="Column1727" queryTableFieldId="1727"/>
    <tableColumn id="1728" xr3:uid="{C49A8561-3274-4B94-B42F-94596FC86876}" uniqueName="1728" name="Column1728" queryTableFieldId="1728"/>
    <tableColumn id="1729" xr3:uid="{F206164D-4A43-4F6C-AD35-5F2F03812E75}" uniqueName="1729" name="Column1729" queryTableFieldId="1729"/>
    <tableColumn id="1730" xr3:uid="{EC708247-ECCD-4D4E-83E1-4BCB16B6306F}" uniqueName="1730" name="Column1730" queryTableFieldId="1730"/>
    <tableColumn id="1731" xr3:uid="{80A85DD8-EF21-4C99-BF74-1D28D0348DE0}" uniqueName="1731" name="Column1731" queryTableFieldId="1731"/>
    <tableColumn id="1732" xr3:uid="{1730EB8A-7AF4-457A-991C-37BD659789BD}" uniqueName="1732" name="Column1732" queryTableFieldId="1732"/>
    <tableColumn id="1733" xr3:uid="{61585C73-E23F-4B76-B8C2-3ECDF8138755}" uniqueName="1733" name="Column1733" queryTableFieldId="1733"/>
    <tableColumn id="1734" xr3:uid="{BF67C1DE-0769-4B6D-ACC8-E4D3615C2624}" uniqueName="1734" name="Column1734" queryTableFieldId="1734"/>
    <tableColumn id="1735" xr3:uid="{BA6FF4BC-F005-4C9F-9449-B3F1C6ACA42E}" uniqueName="1735" name="Column1735" queryTableFieldId="1735"/>
    <tableColumn id="1736" xr3:uid="{16620D4B-8908-41EB-8822-BAE0B408A9B7}" uniqueName="1736" name="Column1736" queryTableFieldId="1736"/>
    <tableColumn id="1737" xr3:uid="{512D1A0A-36D0-4114-82DA-B28ECA4F26EB}" uniqueName="1737" name="Column1737" queryTableFieldId="1737"/>
    <tableColumn id="1738" xr3:uid="{F0E1E9B2-2067-4D07-9105-C26813FEE162}" uniqueName="1738" name="Column1738" queryTableFieldId="1738"/>
    <tableColumn id="1739" xr3:uid="{FC3F077B-AA2A-4DE0-974F-EB203594BF7E}" uniqueName="1739" name="Column1739" queryTableFieldId="1739"/>
    <tableColumn id="1740" xr3:uid="{F2184CB2-1AD9-4DA1-B633-8AA4A4F611EA}" uniqueName="1740" name="Column1740" queryTableFieldId="1740"/>
    <tableColumn id="1741" xr3:uid="{24589D42-752A-486C-9A60-29143C5286F6}" uniqueName="1741" name="Column1741" queryTableFieldId="1741"/>
    <tableColumn id="1742" xr3:uid="{35E26FC0-AA70-4903-8E42-E736A5FA623F}" uniqueName="1742" name="Column1742" queryTableFieldId="1742"/>
    <tableColumn id="1743" xr3:uid="{4F1FE6A6-5DAE-49DB-81D4-FC5B9A26563E}" uniqueName="1743" name="Column1743" queryTableFieldId="1743"/>
    <tableColumn id="1744" xr3:uid="{82CF75B2-B155-4CFA-A257-81442558E34E}" uniqueName="1744" name="Column1744" queryTableFieldId="1744"/>
    <tableColumn id="1745" xr3:uid="{6C07DD62-5EB0-4C10-980B-E30FE72B5590}" uniqueName="1745" name="Column1745" queryTableFieldId="1745"/>
    <tableColumn id="1746" xr3:uid="{03D1509F-A608-46A5-9DEF-BB56DF867448}" uniqueName="1746" name="Column1746" queryTableFieldId="1746"/>
    <tableColumn id="1747" xr3:uid="{D143D95D-2C8C-4C0A-8799-5E5E188ED2A9}" uniqueName="1747" name="Column1747" queryTableFieldId="1747"/>
    <tableColumn id="1748" xr3:uid="{9EE9EA2D-8465-4F23-B206-C01434A1DD9B}" uniqueName="1748" name="Column1748" queryTableFieldId="1748"/>
    <tableColumn id="1749" xr3:uid="{F4CAF348-4118-4F33-8808-C7986D8C4179}" uniqueName="1749" name="Column1749" queryTableFieldId="1749"/>
    <tableColumn id="1750" xr3:uid="{194B232B-8238-4726-83CF-874AC272F081}" uniqueName="1750" name="Column1750" queryTableFieldId="1750"/>
    <tableColumn id="1751" xr3:uid="{6D1F81DD-71B4-4918-9EF0-B6604E588D1D}" uniqueName="1751" name="Column1751" queryTableFieldId="1751"/>
    <tableColumn id="1752" xr3:uid="{EAA26148-C194-4479-8691-FA92F67ED03C}" uniqueName="1752" name="Column1752" queryTableFieldId="1752"/>
    <tableColumn id="1753" xr3:uid="{33EC2126-CD0A-474E-B874-4D48E4654AD9}" uniqueName="1753" name="Column1753" queryTableFieldId="1753"/>
    <tableColumn id="1754" xr3:uid="{6D14C58B-9428-4679-B0C1-DA43CBA42FE4}" uniqueName="1754" name="Column1754" queryTableFieldId="1754"/>
    <tableColumn id="1755" xr3:uid="{AD6785F0-147B-4D38-8CBB-CE0D26BC8861}" uniqueName="1755" name="Column1755" queryTableFieldId="1755"/>
    <tableColumn id="1756" xr3:uid="{FA5B97CD-3067-415F-9B4B-0A9A03591CA2}" uniqueName="1756" name="Column1756" queryTableFieldId="1756"/>
    <tableColumn id="1757" xr3:uid="{32FBCC72-6826-4E2E-B3BE-2E6227D3D5EF}" uniqueName="1757" name="Column1757" queryTableFieldId="1757"/>
    <tableColumn id="1758" xr3:uid="{CF62F92F-E4E6-433E-A0BF-8E1D39E86514}" uniqueName="1758" name="Column1758" queryTableFieldId="1758"/>
    <tableColumn id="1759" xr3:uid="{8AA49765-FF12-44FA-ABE1-CB9E3355E59D}" uniqueName="1759" name="Column1759" queryTableFieldId="1759"/>
    <tableColumn id="1760" xr3:uid="{5A511BB3-906F-4D57-AF45-1C2F6B6D0797}" uniqueName="1760" name="Column1760" queryTableFieldId="1760"/>
    <tableColumn id="1761" xr3:uid="{86950212-F490-49B4-877A-12EEEC72FC97}" uniqueName="1761" name="Column1761" queryTableFieldId="1761"/>
    <tableColumn id="1762" xr3:uid="{AD2F533D-91B9-4D8B-B982-1CC5A1305A7A}" uniqueName="1762" name="Column1762" queryTableFieldId="1762"/>
    <tableColumn id="1763" xr3:uid="{16E6B2B4-452F-4700-86D6-21AD0532CAD1}" uniqueName="1763" name="Column1763" queryTableFieldId="1763"/>
    <tableColumn id="1764" xr3:uid="{9BA515DD-6F42-4DC6-A5AE-3997D7DAA263}" uniqueName="1764" name="Column1764" queryTableFieldId="1764"/>
    <tableColumn id="1765" xr3:uid="{3A43C548-3152-4388-9D07-F18D36DFEF01}" uniqueName="1765" name="Column1765" queryTableFieldId="1765"/>
    <tableColumn id="1766" xr3:uid="{0FFF2B94-6457-46C2-929D-51B62E097807}" uniqueName="1766" name="Column1766" queryTableFieldId="1766"/>
    <tableColumn id="1767" xr3:uid="{44EB9A12-A632-49E1-B7A6-8E630DD0031D}" uniqueName="1767" name="Column1767" queryTableFieldId="1767"/>
    <tableColumn id="1768" xr3:uid="{6B9F3AB7-9F47-4DD2-AE7E-0A99BB92C527}" uniqueName="1768" name="Column1768" queryTableFieldId="1768"/>
    <tableColumn id="1769" xr3:uid="{5AA2B23E-1217-4ADF-8B62-3FA5BDCB8257}" uniqueName="1769" name="Column1769" queryTableFieldId="1769"/>
    <tableColumn id="1770" xr3:uid="{AB9102F4-7BA2-4DD2-AB96-6FBF191F8575}" uniqueName="1770" name="Column1770" queryTableFieldId="1770"/>
    <tableColumn id="1771" xr3:uid="{EE29DA9F-377C-4F02-8931-ACDAEB2D9E7C}" uniqueName="1771" name="Column1771" queryTableFieldId="1771"/>
    <tableColumn id="1772" xr3:uid="{5F7CDB0B-643C-435F-BAE7-90B13DEEEBD8}" uniqueName="1772" name="Column1772" queryTableFieldId="1772"/>
    <tableColumn id="1773" xr3:uid="{DDBE37D9-6715-4AB4-B3D9-E43C0CE61C34}" uniqueName="1773" name="Column1773" queryTableFieldId="1773"/>
    <tableColumn id="1774" xr3:uid="{6ED1C01C-8CD7-4AB9-87C3-2D24EB6499B4}" uniqueName="1774" name="Column1774" queryTableFieldId="1774"/>
    <tableColumn id="1775" xr3:uid="{4E6A016D-B0C8-4303-8C93-DC86E053EA14}" uniqueName="1775" name="Column1775" queryTableFieldId="1775"/>
    <tableColumn id="1776" xr3:uid="{7E005F1E-7696-485E-AC40-E8F2B9D93EC2}" uniqueName="1776" name="Column1776" queryTableFieldId="1776"/>
    <tableColumn id="1777" xr3:uid="{0040D6F6-E491-4718-BEB6-750DA18D0EBD}" uniqueName="1777" name="Column1777" queryTableFieldId="1777"/>
    <tableColumn id="1778" xr3:uid="{626C54E9-A0B8-446A-B945-840CFBC28F35}" uniqueName="1778" name="Column1778" queryTableFieldId="1778"/>
    <tableColumn id="1779" xr3:uid="{AE50B57A-79BE-4729-9FF1-304FC4A2E16C}" uniqueName="1779" name="Column1779" queryTableFieldId="1779"/>
    <tableColumn id="1780" xr3:uid="{FA45D783-3E10-436A-9101-5E8B17F09954}" uniqueName="1780" name="Column1780" queryTableFieldId="1780"/>
    <tableColumn id="1781" xr3:uid="{123C7793-D050-4A4D-A0D8-342B6F13AA13}" uniqueName="1781" name="Column1781" queryTableFieldId="1781"/>
    <tableColumn id="1782" xr3:uid="{5287820F-1783-486C-BF28-5E1BC6D6AB8E}" uniqueName="1782" name="Column1782" queryTableFieldId="1782"/>
    <tableColumn id="1783" xr3:uid="{A1828906-7B5F-4471-8E51-BE88A85ED122}" uniqueName="1783" name="Column1783" queryTableFieldId="1783"/>
    <tableColumn id="1784" xr3:uid="{14B841F9-1AA7-4E8D-B2C7-8E4B27354F8B}" uniqueName="1784" name="Column1784" queryTableFieldId="1784"/>
    <tableColumn id="1785" xr3:uid="{AFD4E7BA-9246-43EC-BE2C-921523C61649}" uniqueName="1785" name="Column1785" queryTableFieldId="1785"/>
    <tableColumn id="1786" xr3:uid="{280FA4C9-4145-4B98-9338-EE3CC83C6C66}" uniqueName="1786" name="Column1786" queryTableFieldId="1786"/>
    <tableColumn id="1787" xr3:uid="{B8EDA2A8-5762-40AF-84F6-1E2FA9200E57}" uniqueName="1787" name="Column1787" queryTableFieldId="1787"/>
    <tableColumn id="1788" xr3:uid="{E992AC3C-BB8F-4FCC-8338-85FC4443E930}" uniqueName="1788" name="Column1788" queryTableFieldId="1788"/>
    <tableColumn id="1789" xr3:uid="{6A38A4EE-F133-421F-9465-3ACCE43F0894}" uniqueName="1789" name="Column1789" queryTableFieldId="1789"/>
    <tableColumn id="1790" xr3:uid="{46F2BBFD-9783-4519-89E9-89478A76E752}" uniqueName="1790" name="Column1790" queryTableFieldId="1790"/>
    <tableColumn id="1791" xr3:uid="{36B506EA-57CB-4AAE-9ED6-B27D8EEE54A5}" uniqueName="1791" name="Column1791" queryTableFieldId="1791"/>
    <tableColumn id="1792" xr3:uid="{BE854FC6-27A2-45AA-8026-307F99BD4B8C}" uniqueName="1792" name="Column1792" queryTableFieldId="1792"/>
    <tableColumn id="1793" xr3:uid="{8A5C84B7-6D3B-4DE0-8594-1CD01BCD8C3A}" uniqueName="1793" name="Column1793" queryTableFieldId="1793"/>
    <tableColumn id="1794" xr3:uid="{3B4AF2F9-5807-4FFE-A582-DDD99A97F720}" uniqueName="1794" name="Column1794" queryTableFieldId="1794"/>
    <tableColumn id="1795" xr3:uid="{BE335261-0DCE-4929-9992-9103C2D6A707}" uniqueName="1795" name="Column1795" queryTableFieldId="1795"/>
    <tableColumn id="1796" xr3:uid="{3E158288-7AD6-4C28-82BA-770ADA8D4A62}" uniqueName="1796" name="Column1796" queryTableFieldId="1796"/>
    <tableColumn id="1797" xr3:uid="{D51542C3-3F41-40FF-AE3B-EC64CEBE2DB0}" uniqueName="1797" name="Column1797" queryTableFieldId="1797"/>
    <tableColumn id="1798" xr3:uid="{915C4B30-E878-4B07-ABB6-6FFA085CFFD8}" uniqueName="1798" name="Column1798" queryTableFieldId="1798"/>
    <tableColumn id="1799" xr3:uid="{844D92C1-496C-4BB3-B057-6B5F674AD1B9}" uniqueName="1799" name="Column1799" queryTableFieldId="1799"/>
    <tableColumn id="1800" xr3:uid="{631DDD57-D7DB-42C9-8943-E4C2242A7244}" uniqueName="1800" name="Column1800" queryTableFieldId="1800"/>
    <tableColumn id="1801" xr3:uid="{F2EF2911-DFF1-4C5B-9530-DBF9B7578F16}" uniqueName="1801" name="Column1801" queryTableFieldId="1801"/>
    <tableColumn id="1802" xr3:uid="{3573A5F7-3E33-4EC4-A6A1-2199FDC6B409}" uniqueName="1802" name="Column1802" queryTableFieldId="1802"/>
    <tableColumn id="1803" xr3:uid="{4E96AF43-C907-4362-8F8C-18CA2AB65329}" uniqueName="1803" name="Column1803" queryTableFieldId="1803"/>
    <tableColumn id="1804" xr3:uid="{92E6E529-DAA1-47A1-8E69-528985D0876F}" uniqueName="1804" name="Column1804" queryTableFieldId="1804"/>
    <tableColumn id="1805" xr3:uid="{E235FDFC-4F58-4BA5-BC51-4339B214C244}" uniqueName="1805" name="Column1805" queryTableFieldId="1805"/>
    <tableColumn id="1806" xr3:uid="{92291597-1D20-4413-97C1-E6A70FB580CA}" uniqueName="1806" name="Column1806" queryTableFieldId="1806"/>
    <tableColumn id="1807" xr3:uid="{EA8D8EBB-3B02-4681-A763-630D8968641C}" uniqueName="1807" name="Column1807" queryTableFieldId="1807"/>
    <tableColumn id="1808" xr3:uid="{483DA7FB-5F2C-464B-9DF2-BE97409A495F}" uniqueName="1808" name="Column1808" queryTableFieldId="1808"/>
    <tableColumn id="1809" xr3:uid="{AF4A4B4B-DA03-439B-97E2-9C0B862E51C2}" uniqueName="1809" name="Column1809" queryTableFieldId="1809"/>
    <tableColumn id="1810" xr3:uid="{1DE8DCB8-BFC6-4B57-B2EE-82A156A71815}" uniqueName="1810" name="Column1810" queryTableFieldId="1810"/>
    <tableColumn id="1811" xr3:uid="{39E7D0C6-250B-4FD5-BE50-A7F1926C52A0}" uniqueName="1811" name="Column1811" queryTableFieldId="1811"/>
    <tableColumn id="1812" xr3:uid="{74A3B683-3911-441A-B691-364340B58E3D}" uniqueName="1812" name="Column1812" queryTableFieldId="1812"/>
    <tableColumn id="1813" xr3:uid="{71394FEA-DCC6-41B4-8FF8-10BA1A428E25}" uniqueName="1813" name="Column1813" queryTableFieldId="1813"/>
    <tableColumn id="1814" xr3:uid="{3A1777FD-5B37-4417-95C1-305B3B88B655}" uniqueName="1814" name="Column1814" queryTableFieldId="1814"/>
    <tableColumn id="1815" xr3:uid="{B4815A6A-C8BB-4F40-A1BB-9E39FD69F043}" uniqueName="1815" name="Column1815" queryTableFieldId="1815"/>
    <tableColumn id="1816" xr3:uid="{93F659DA-88BE-4610-88CE-C070FE76B4FA}" uniqueName="1816" name="Column1816" queryTableFieldId="1816"/>
    <tableColumn id="1817" xr3:uid="{F911736C-9C23-4EEA-82A9-E1C4AEB2894E}" uniqueName="1817" name="Column1817" queryTableFieldId="1817"/>
    <tableColumn id="1818" xr3:uid="{8F8FF8B3-BFDA-4BB9-BF3A-CF5FF4156A0E}" uniqueName="1818" name="Column1818" queryTableFieldId="1818"/>
    <tableColumn id="1819" xr3:uid="{A3C5E855-72B8-4FEF-966E-8CA686155C46}" uniqueName="1819" name="Column1819" queryTableFieldId="1819"/>
    <tableColumn id="1820" xr3:uid="{DD685A30-3CEB-4059-8856-1E0404E0ECE3}" uniqueName="1820" name="Column1820" queryTableFieldId="1820"/>
    <tableColumn id="1821" xr3:uid="{C27C9762-5C6E-43EA-B5DE-9946CCBBF33C}" uniqueName="1821" name="Column1821" queryTableFieldId="1821"/>
    <tableColumn id="1822" xr3:uid="{6DE5A982-7E97-437E-862C-975BD1156966}" uniqueName="1822" name="Column1822" queryTableFieldId="1822"/>
    <tableColumn id="1823" xr3:uid="{2EEB153B-6E32-48B9-91C1-3EA0CA512FDD}" uniqueName="1823" name="Column1823" queryTableFieldId="1823"/>
    <tableColumn id="1824" xr3:uid="{2D467BD2-AB2C-4D2C-875E-DA76EB5CE2BD}" uniqueName="1824" name="Column1824" queryTableFieldId="1824"/>
    <tableColumn id="1825" xr3:uid="{50A1E7D3-9938-49A1-A8D3-07BC3FCEB4A4}" uniqueName="1825" name="Column1825" queryTableFieldId="1825"/>
    <tableColumn id="1826" xr3:uid="{7A8AF1D4-651B-42F8-B00D-5CBA3E4A1821}" uniqueName="1826" name="Column1826" queryTableFieldId="1826"/>
    <tableColumn id="1827" xr3:uid="{E99DDDB6-E03D-4DFA-871A-234BD931BB1B}" uniqueName="1827" name="Column1827" queryTableFieldId="1827"/>
    <tableColumn id="1828" xr3:uid="{5235F8C9-4E84-4018-B513-E18DDE6BB420}" uniqueName="1828" name="Column1828" queryTableFieldId="1828"/>
    <tableColumn id="1829" xr3:uid="{BA62DC9B-C6B0-4CE0-8798-8D55B5B974D6}" uniqueName="1829" name="Column1829" queryTableFieldId="1829"/>
    <tableColumn id="1830" xr3:uid="{EC06A644-3786-4E0C-97CB-70402273CCC1}" uniqueName="1830" name="Column1830" queryTableFieldId="1830"/>
    <tableColumn id="1831" xr3:uid="{C2AE6845-D7DA-4FB7-B891-D8E447DF51E3}" uniqueName="1831" name="Column1831" queryTableFieldId="1831"/>
    <tableColumn id="1832" xr3:uid="{506BD303-B391-4718-B8F2-AE583B572FF8}" uniqueName="1832" name="Column1832" queryTableFieldId="1832"/>
    <tableColumn id="1833" xr3:uid="{47DB3973-B860-4919-BAA4-2267B9F3085A}" uniqueName="1833" name="Column1833" queryTableFieldId="1833"/>
    <tableColumn id="1834" xr3:uid="{625C7A92-0F78-40AD-8098-9DE9596DF2BA}" uniqueName="1834" name="Column1834" queryTableFieldId="1834"/>
    <tableColumn id="1835" xr3:uid="{5D5FE36C-A3F5-4C14-95B1-37A6C91B8D40}" uniqueName="1835" name="Column1835" queryTableFieldId="1835"/>
    <tableColumn id="1836" xr3:uid="{DE312E0B-C5FD-43BF-9C75-10E5CED50B8C}" uniqueName="1836" name="Column1836" queryTableFieldId="1836"/>
    <tableColumn id="1837" xr3:uid="{7A8159A3-A189-432F-A479-DF89FE27F3DC}" uniqueName="1837" name="Column1837" queryTableFieldId="1837"/>
    <tableColumn id="1838" xr3:uid="{1405FA45-3C94-4BF6-A721-DA2E4B1A1B83}" uniqueName="1838" name="Column1838" queryTableFieldId="1838"/>
    <tableColumn id="1839" xr3:uid="{E6E72525-95CA-4649-A8AE-D4E81F8E0DF2}" uniqueName="1839" name="Column1839" queryTableFieldId="1839"/>
    <tableColumn id="1840" xr3:uid="{F19FE330-6D5A-489A-B327-DD10B96411FA}" uniqueName="1840" name="Column1840" queryTableFieldId="1840"/>
    <tableColumn id="1841" xr3:uid="{E8E585AC-4076-4D3B-B730-BC290B1CE782}" uniqueName="1841" name="Column1841" queryTableFieldId="1841"/>
    <tableColumn id="1842" xr3:uid="{F7272302-289D-47A8-B569-93A55351258D}" uniqueName="1842" name="Column1842" queryTableFieldId="1842"/>
    <tableColumn id="1843" xr3:uid="{D8FEE2BE-DD3F-4525-9BB1-E8F300184F91}" uniqueName="1843" name="Column1843" queryTableFieldId="1843"/>
    <tableColumn id="1844" xr3:uid="{13141E96-BE82-47D8-BD8E-2624C534A922}" uniqueName="1844" name="Column1844" queryTableFieldId="1844"/>
    <tableColumn id="1845" xr3:uid="{62FC02F7-5743-4F89-8505-C6AEAF134295}" uniqueName="1845" name="Column1845" queryTableFieldId="1845"/>
    <tableColumn id="1846" xr3:uid="{A637E76B-1835-49E1-B77E-ACE8E96FB22F}" uniqueName="1846" name="Column1846" queryTableFieldId="1846"/>
    <tableColumn id="1847" xr3:uid="{8ECD94F9-0446-40A8-A7DC-64D1C99C9FDD}" uniqueName="1847" name="Column1847" queryTableFieldId="1847"/>
    <tableColumn id="1848" xr3:uid="{FC207D7B-224A-4624-91E0-FA51E4A0760D}" uniqueName="1848" name="Column1848" queryTableFieldId="1848"/>
    <tableColumn id="1849" xr3:uid="{8AB5DF5D-8575-4E7A-97C3-4618ECA4E09A}" uniqueName="1849" name="Column1849" queryTableFieldId="1849"/>
    <tableColumn id="1850" xr3:uid="{CA6D67F4-8443-4B70-BE52-DECA3D2D0F0C}" uniqueName="1850" name="Column1850" queryTableFieldId="1850"/>
    <tableColumn id="1851" xr3:uid="{2107211F-1A7F-466C-8351-279E7222EA45}" uniqueName="1851" name="Column1851" queryTableFieldId="1851"/>
    <tableColumn id="1852" xr3:uid="{4465AFA7-8782-4622-B3E7-8C5CDFBE83FB}" uniqueName="1852" name="Column1852" queryTableFieldId="1852"/>
    <tableColumn id="1853" xr3:uid="{DFF0857F-40B9-477F-84C8-7F806F96B904}" uniqueName="1853" name="Column1853" queryTableFieldId="1853"/>
    <tableColumn id="1854" xr3:uid="{E758DD4C-E8E8-4C34-8DDB-5442B8FCD6E5}" uniqueName="1854" name="Column1854" queryTableFieldId="1854"/>
    <tableColumn id="1855" xr3:uid="{138C5D07-28BC-44EB-8762-A37E77A96818}" uniqueName="1855" name="Column1855" queryTableFieldId="1855"/>
    <tableColumn id="1856" xr3:uid="{5B7B6DA8-4CF7-4229-AFB7-B8433440DAE4}" uniqueName="1856" name="Column1856" queryTableFieldId="1856"/>
    <tableColumn id="1857" xr3:uid="{2C505F02-EAD2-42FC-BFCF-B3677EFCD6D6}" uniqueName="1857" name="Column1857" queryTableFieldId="1857"/>
    <tableColumn id="1858" xr3:uid="{22A09EAD-0E09-49CF-964E-48DE2DB72758}" uniqueName="1858" name="Column1858" queryTableFieldId="1858"/>
    <tableColumn id="1859" xr3:uid="{96FA3B03-DB37-45C3-AB8C-ED8F37E44EED}" uniqueName="1859" name="Column1859" queryTableFieldId="1859"/>
    <tableColumn id="1860" xr3:uid="{379D028C-18CD-46A0-B435-E478889D584A}" uniqueName="1860" name="Column1860" queryTableFieldId="1860"/>
    <tableColumn id="1861" xr3:uid="{6F799141-89C5-4474-831B-7C9CB20201B4}" uniqueName="1861" name="Column1861" queryTableFieldId="1861"/>
    <tableColumn id="1862" xr3:uid="{B0D3135B-B618-484F-8B65-714FF6839390}" uniqueName="1862" name="Column1862" queryTableFieldId="1862"/>
    <tableColumn id="1863" xr3:uid="{7B0400AF-C84E-4A54-966E-1D50607E1C3C}" uniqueName="1863" name="Column1863" queryTableFieldId="1863"/>
    <tableColumn id="1864" xr3:uid="{A95C13F0-2F22-4AC5-9F4F-317B0E82F59B}" uniqueName="1864" name="Column1864" queryTableFieldId="1864"/>
    <tableColumn id="1865" xr3:uid="{BB18A0F5-DEE4-4C60-946A-0F3B8684C443}" uniqueName="1865" name="Column1865" queryTableFieldId="1865"/>
    <tableColumn id="1866" xr3:uid="{93B034ED-7056-4B6A-81A7-39A699A67AD1}" uniqueName="1866" name="Column1866" queryTableFieldId="1866"/>
    <tableColumn id="1867" xr3:uid="{E0D60530-0337-4DB3-A491-43E2C8DFF74B}" uniqueName="1867" name="Column1867" queryTableFieldId="1867"/>
    <tableColumn id="1868" xr3:uid="{221A57A4-7E93-4AC5-9C77-04AC2FC70EEC}" uniqueName="1868" name="Column1868" queryTableFieldId="1868"/>
    <tableColumn id="1869" xr3:uid="{C50318FB-FD4B-4003-A5BB-AA25AA9557E4}" uniqueName="1869" name="Column1869" queryTableFieldId="1869"/>
    <tableColumn id="1870" xr3:uid="{9D4CA091-F812-4F9A-8E93-13943DD12753}" uniqueName="1870" name="Column1870" queryTableFieldId="1870"/>
    <tableColumn id="1871" xr3:uid="{291137AA-33FE-4701-B3AC-4FBD47DE40FA}" uniqueName="1871" name="Column1871" queryTableFieldId="1871"/>
    <tableColumn id="1872" xr3:uid="{5F3B1009-06CE-4298-9F38-CB8CF1E2298E}" uniqueName="1872" name="Column1872" queryTableFieldId="1872"/>
    <tableColumn id="1873" xr3:uid="{6B30D035-CCDD-437C-A2BF-45CD1F305803}" uniqueName="1873" name="Column1873" queryTableFieldId="1873"/>
    <tableColumn id="1874" xr3:uid="{3B744C27-FF46-44AD-83DE-D6775902BFB3}" uniqueName="1874" name="Column1874" queryTableFieldId="1874"/>
    <tableColumn id="1875" xr3:uid="{9417BA5F-EA29-4FA5-8AD4-50BC2CA72163}" uniqueName="1875" name="Column1875" queryTableFieldId="1875"/>
    <tableColumn id="1876" xr3:uid="{337C211A-F8EF-44D8-BA66-7418037183FB}" uniqueName="1876" name="Column1876" queryTableFieldId="1876"/>
    <tableColumn id="1877" xr3:uid="{C9B34CBA-13A7-410A-B531-1D2A1470242B}" uniqueName="1877" name="Column1877" queryTableFieldId="1877"/>
    <tableColumn id="1878" xr3:uid="{C98942EC-FCD7-45D1-9795-D8F02B73F279}" uniqueName="1878" name="Column1878" queryTableFieldId="1878"/>
    <tableColumn id="1879" xr3:uid="{DB005783-2BDE-4410-9F92-3755DB6A9B06}" uniqueName="1879" name="Column1879" queryTableFieldId="1879"/>
    <tableColumn id="1880" xr3:uid="{4BA2FD4D-7FAA-4C00-ABAB-499A4B8F5535}" uniqueName="1880" name="Column1880" queryTableFieldId="1880"/>
    <tableColumn id="1881" xr3:uid="{5C36D914-25EF-446C-B1DB-54D9F0AC9C90}" uniqueName="1881" name="Column1881" queryTableFieldId="1881"/>
    <tableColumn id="1882" xr3:uid="{1940E6ED-AE90-401F-B7AD-40A8C0AD34F8}" uniqueName="1882" name="Column1882" queryTableFieldId="1882"/>
    <tableColumn id="1883" xr3:uid="{32AB223D-C0DF-4C89-8665-8CD693D904CF}" uniqueName="1883" name="Column1883" queryTableFieldId="1883"/>
    <tableColumn id="1884" xr3:uid="{93FE27BD-CA33-49EC-A9C7-D55A5F8EE2AF}" uniqueName="1884" name="Column1884" queryTableFieldId="1884"/>
    <tableColumn id="1885" xr3:uid="{69947817-5992-4058-908C-DE3A0404661E}" uniqueName="1885" name="Column1885" queryTableFieldId="1885"/>
    <tableColumn id="1886" xr3:uid="{F36F1114-6E0A-4CE9-A19B-029536869FE2}" uniqueName="1886" name="Column1886" queryTableFieldId="1886"/>
    <tableColumn id="1887" xr3:uid="{56D29BD5-DEFA-409A-A9D0-4382AEA3BD63}" uniqueName="1887" name="Column1887" queryTableFieldId="1887"/>
    <tableColumn id="1888" xr3:uid="{16531AA6-5D28-40C0-981D-4886C6D6A8AC}" uniqueName="1888" name="Column1888" queryTableFieldId="1888"/>
    <tableColumn id="1889" xr3:uid="{AFA5CB0D-38D0-4F5F-B481-CE1757431A45}" uniqueName="1889" name="Column1889" queryTableFieldId="1889"/>
    <tableColumn id="1890" xr3:uid="{C2E5E780-9158-4E05-B06C-84201E4CB8D2}" uniqueName="1890" name="Column1890" queryTableFieldId="1890"/>
    <tableColumn id="1891" xr3:uid="{F12ADDAB-8B65-4AA7-A288-86A3F20372F4}" uniqueName="1891" name="Column1891" queryTableFieldId="1891"/>
    <tableColumn id="1892" xr3:uid="{FB158A4E-0A58-441B-9BDC-B7B9116159C9}" uniqueName="1892" name="Column1892" queryTableFieldId="1892"/>
    <tableColumn id="1893" xr3:uid="{4B0A8502-DD6C-4935-850A-04A085F36DE9}" uniqueName="1893" name="Column1893" queryTableFieldId="1893"/>
    <tableColumn id="1894" xr3:uid="{B2C1A32D-D18E-40FC-9194-AEA87A88A87E}" uniqueName="1894" name="Column1894" queryTableFieldId="1894"/>
    <tableColumn id="1895" xr3:uid="{0763CCE5-8F51-4F3E-BAF9-72F148DAE3BD}" uniqueName="1895" name="Column1895" queryTableFieldId="1895"/>
    <tableColumn id="1896" xr3:uid="{99ADB770-7733-4054-88AE-F7ACE5363C9B}" uniqueName="1896" name="Column1896" queryTableFieldId="1896"/>
    <tableColumn id="1897" xr3:uid="{97FF4AAF-872D-4E32-A3E0-AE47E04832DE}" uniqueName="1897" name="Column1897" queryTableFieldId="1897"/>
    <tableColumn id="1898" xr3:uid="{A988E5A9-C5DA-41FF-95A7-CF2B4BF69486}" uniqueName="1898" name="Column1898" queryTableFieldId="1898"/>
    <tableColumn id="1899" xr3:uid="{AAC70483-979E-49D0-922F-B1269ACC7DA3}" uniqueName="1899" name="Column1899" queryTableFieldId="1899"/>
    <tableColumn id="1900" xr3:uid="{60046E60-EEEE-4F07-B39D-DEFDEF210A49}" uniqueName="1900" name="Column1900" queryTableFieldId="1900"/>
    <tableColumn id="1901" xr3:uid="{E7E9FC95-729B-4D81-AA11-83732A3ED2EF}" uniqueName="1901" name="Column1901" queryTableFieldId="1901"/>
    <tableColumn id="1902" xr3:uid="{1C7428A7-906E-49B2-97D6-34573AEE91FE}" uniqueName="1902" name="Column1902" queryTableFieldId="1902"/>
    <tableColumn id="1903" xr3:uid="{291E2075-E7B8-4B10-860B-D807A7E847A7}" uniqueName="1903" name="Column1903" queryTableFieldId="1903"/>
    <tableColumn id="1904" xr3:uid="{3A7686C8-F3BE-4B7F-B3E5-8638A5B95778}" uniqueName="1904" name="Column1904" queryTableFieldId="1904"/>
    <tableColumn id="1905" xr3:uid="{5C9BBFBA-5182-4F5F-8B60-690ED82A56D3}" uniqueName="1905" name="Column1905" queryTableFieldId="1905"/>
    <tableColumn id="1906" xr3:uid="{7ECB9FDC-19A7-4C87-91DA-90BFFC896FD2}" uniqueName="1906" name="Column1906" queryTableFieldId="1906"/>
    <tableColumn id="1907" xr3:uid="{8B824990-9841-4844-BE5C-E249B036D065}" uniqueName="1907" name="Column1907" queryTableFieldId="1907"/>
    <tableColumn id="1908" xr3:uid="{7592483D-F6BA-4FD9-B081-1E162C62DC23}" uniqueName="1908" name="Column1908" queryTableFieldId="1908"/>
    <tableColumn id="1909" xr3:uid="{96DB06B3-092C-43F1-A60D-147953581AD2}" uniqueName="1909" name="Column1909" queryTableFieldId="1909"/>
    <tableColumn id="1910" xr3:uid="{56808B9A-31EE-4A85-8975-4D2FBD83F12D}" uniqueName="1910" name="Column1910" queryTableFieldId="1910"/>
    <tableColumn id="1911" xr3:uid="{1658BC2E-1FDD-4BAA-B235-7D33FE402EEC}" uniqueName="1911" name="Column1911" queryTableFieldId="1911"/>
    <tableColumn id="1912" xr3:uid="{9A12F770-07A3-4591-97D2-0EF0C7FCFE47}" uniqueName="1912" name="Column1912" queryTableFieldId="1912"/>
    <tableColumn id="1913" xr3:uid="{65D1007D-EB79-4A68-A13B-391DE80D39CB}" uniqueName="1913" name="Column1913" queryTableFieldId="1913"/>
    <tableColumn id="1914" xr3:uid="{F2A362F3-F193-4AA5-824A-FDB18B4997EF}" uniqueName="1914" name="Column1914" queryTableFieldId="1914"/>
    <tableColumn id="1915" xr3:uid="{0A79AFAB-7F36-44CC-BD87-5AD44569CDA8}" uniqueName="1915" name="Column1915" queryTableFieldId="1915"/>
    <tableColumn id="1916" xr3:uid="{C523FEC5-12F3-4D51-871E-E0BF5E0E7561}" uniqueName="1916" name="Column1916" queryTableFieldId="1916"/>
    <tableColumn id="1917" xr3:uid="{B2F79992-EF8F-49BE-AFAF-7E09354CAE2B}" uniqueName="1917" name="Column1917" queryTableFieldId="1917"/>
    <tableColumn id="1918" xr3:uid="{E885F935-2EA2-4825-8E0E-9FCF59673BA9}" uniqueName="1918" name="Column1918" queryTableFieldId="1918"/>
    <tableColumn id="1919" xr3:uid="{DA040D38-6567-46AF-8A62-3B01528142BC}" uniqueName="1919" name="Column1919" queryTableFieldId="1919"/>
    <tableColumn id="1920" xr3:uid="{4C9C77D0-08D8-497E-BB0B-AF5EC62EE4B5}" uniqueName="1920" name="Column1920" queryTableFieldId="1920"/>
    <tableColumn id="1921" xr3:uid="{AF395162-27F9-48F8-8F7F-F0A39D915263}" uniqueName="1921" name="Column1921" queryTableFieldId="1921"/>
    <tableColumn id="1922" xr3:uid="{B13EF69F-125B-4E0E-BD43-04B47929FCB2}" uniqueName="1922" name="Column1922" queryTableFieldId="1922"/>
    <tableColumn id="1923" xr3:uid="{1D29507C-B2F3-44D6-B43F-997B0B0B996F}" uniqueName="1923" name="Column1923" queryTableFieldId="1923"/>
    <tableColumn id="1924" xr3:uid="{B01D4E23-9151-450A-9EE2-B777E82FFDBF}" uniqueName="1924" name="Column1924" queryTableFieldId="1924"/>
    <tableColumn id="1925" xr3:uid="{B7B82D13-D0C7-49DB-AA73-FD6853D87932}" uniqueName="1925" name="Column1925" queryTableFieldId="1925"/>
    <tableColumn id="1926" xr3:uid="{D97E2880-9BA1-46B1-9C15-03536E3330F2}" uniqueName="1926" name="Column1926" queryTableFieldId="1926"/>
    <tableColumn id="1927" xr3:uid="{1DF8397B-04EF-4A7A-898A-A9E6E890027D}" uniqueName="1927" name="Column1927" queryTableFieldId="1927"/>
    <tableColumn id="1928" xr3:uid="{E62E51D8-04EC-4EAF-BA56-E49C46F10334}" uniqueName="1928" name="Column1928" queryTableFieldId="1928"/>
    <tableColumn id="1929" xr3:uid="{3EC82897-E9EE-455D-91CF-74C3D7A7F933}" uniqueName="1929" name="Column1929" queryTableFieldId="1929"/>
    <tableColumn id="1930" xr3:uid="{F4C632D8-74FC-4C0D-A6E7-BDAB99E38948}" uniqueName="1930" name="Column1930" queryTableFieldId="1930"/>
    <tableColumn id="1931" xr3:uid="{12B7A036-1C71-44FF-AED5-8F8A6E2433C8}" uniqueName="1931" name="Column1931" queryTableFieldId="1931"/>
    <tableColumn id="1932" xr3:uid="{EB0C97C1-0C4D-4DC5-933D-B5E39A278722}" uniqueName="1932" name="Column1932" queryTableFieldId="1932"/>
    <tableColumn id="1933" xr3:uid="{212F3A2F-B6B7-432E-AA20-F28F3E239B92}" uniqueName="1933" name="Column1933" queryTableFieldId="1933"/>
    <tableColumn id="1934" xr3:uid="{766DDB1D-9EA5-476D-9481-2B380119A358}" uniqueName="1934" name="Column1934" queryTableFieldId="1934"/>
    <tableColumn id="1935" xr3:uid="{F78A4420-D355-4CA1-AF62-CAC5820D2598}" uniqueName="1935" name="Column1935" queryTableFieldId="1935"/>
    <tableColumn id="1936" xr3:uid="{8A60911D-1A29-489A-8099-2A6F097EA3EB}" uniqueName="1936" name="Column1936" queryTableFieldId="1936"/>
    <tableColumn id="1937" xr3:uid="{E2B303C1-6280-47E7-B2E8-F741CB4A71B3}" uniqueName="1937" name="Column1937" queryTableFieldId="1937"/>
    <tableColumn id="1938" xr3:uid="{D147AA82-F52A-4919-8288-4C36717B328B}" uniqueName="1938" name="Column1938" queryTableFieldId="1938"/>
    <tableColumn id="1939" xr3:uid="{4E704D5D-BF5D-4412-B2B8-A6AB4DA13BDC}" uniqueName="1939" name="Column1939" queryTableFieldId="1939"/>
    <tableColumn id="1940" xr3:uid="{DAFF1BF0-B272-41D2-93A3-3AA21C200ECE}" uniqueName="1940" name="Column1940" queryTableFieldId="1940"/>
    <tableColumn id="1941" xr3:uid="{50EFB8E1-3837-4A5F-8050-A3B6CD0F5479}" uniqueName="1941" name="Column1941" queryTableFieldId="1941"/>
    <tableColumn id="1942" xr3:uid="{39864609-99C1-408E-85AC-8B28FED1055D}" uniqueName="1942" name="Column1942" queryTableFieldId="1942"/>
    <tableColumn id="1943" xr3:uid="{1EB3AB4E-0711-4150-9C07-8F5CC8DF2772}" uniqueName="1943" name="Column1943" queryTableFieldId="1943"/>
    <tableColumn id="1944" xr3:uid="{ABC38259-2739-48C5-8E14-A19043CEB82C}" uniqueName="1944" name="Column1944" queryTableFieldId="1944"/>
    <tableColumn id="1945" xr3:uid="{965C3B1C-7827-43A8-8CA0-C428F14EBA2E}" uniqueName="1945" name="Column1945" queryTableFieldId="1945"/>
    <tableColumn id="1946" xr3:uid="{C79F16F5-A845-4E0F-B3A7-434065BD0C66}" uniqueName="1946" name="Column1946" queryTableFieldId="1946"/>
    <tableColumn id="1947" xr3:uid="{93E3DA1A-169F-440C-840C-A6ED2AD9B1BC}" uniqueName="1947" name="Column1947" queryTableFieldId="1947"/>
    <tableColumn id="1948" xr3:uid="{1BC82601-21D0-4B90-AB28-E6FDD3318C81}" uniqueName="1948" name="Column1948" queryTableFieldId="1948"/>
    <tableColumn id="1949" xr3:uid="{2BA35992-17FD-40F3-857F-B663B12F0BB5}" uniqueName="1949" name="Column1949" queryTableFieldId="1949"/>
    <tableColumn id="1950" xr3:uid="{9D639531-0541-470B-8A0D-A1648F2311A6}" uniqueName="1950" name="Column1950" queryTableFieldId="1950"/>
    <tableColumn id="1951" xr3:uid="{A3AA0A50-1B80-4438-B2E7-6DE581623E4D}" uniqueName="1951" name="Column1951" queryTableFieldId="1951"/>
    <tableColumn id="1952" xr3:uid="{8F479344-47D7-4B7F-AF62-E56C4158E408}" uniqueName="1952" name="Column1952" queryTableFieldId="1952"/>
    <tableColumn id="1953" xr3:uid="{0795AFEB-86E6-469B-AEB3-60D2C1FA00AF}" uniqueName="1953" name="Column1953" queryTableFieldId="1953"/>
    <tableColumn id="1954" xr3:uid="{E8BA7FBE-6911-4A70-8F30-9E03C820F8DE}" uniqueName="1954" name="Column1954" queryTableFieldId="1954"/>
    <tableColumn id="1955" xr3:uid="{477E1A79-355B-44D8-AFD0-81A1BDE494B8}" uniqueName="1955" name="Column1955" queryTableFieldId="1955"/>
    <tableColumn id="1956" xr3:uid="{052F3609-D3B0-42DC-BCC6-87B629196DB2}" uniqueName="1956" name="Column1956" queryTableFieldId="1956"/>
    <tableColumn id="1957" xr3:uid="{E53A022D-516B-4C9F-B080-31FF4535E827}" uniqueName="1957" name="Column1957" queryTableFieldId="1957"/>
    <tableColumn id="1958" xr3:uid="{9AE8CDC0-72CF-4A6D-98E6-29B7869E2B69}" uniqueName="1958" name="Column1958" queryTableFieldId="1958"/>
    <tableColumn id="1959" xr3:uid="{91E30DC0-8B96-4783-897E-8F4D2B5FB4FF}" uniqueName="1959" name="Column1959" queryTableFieldId="1959"/>
    <tableColumn id="1960" xr3:uid="{96D59FB5-F4FA-4A95-A26F-3A94D0525142}" uniqueName="1960" name="Column1960" queryTableFieldId="1960"/>
    <tableColumn id="1961" xr3:uid="{9EF8FCFD-C5F3-4E1A-BB75-8B2E3F9FAE09}" uniqueName="1961" name="Column1961" queryTableFieldId="1961"/>
    <tableColumn id="1962" xr3:uid="{A9BF6CD6-8112-4D90-9635-E2052BE030F6}" uniqueName="1962" name="Column1962" queryTableFieldId="1962"/>
    <tableColumn id="1963" xr3:uid="{28EB44F6-2FD1-4E6F-9F37-8E5FEF7D2B01}" uniqueName="1963" name="Column1963" queryTableFieldId="1963"/>
    <tableColumn id="1964" xr3:uid="{DABBBFE0-4A07-4B61-86A0-38B768413201}" uniqueName="1964" name="Column1964" queryTableFieldId="1964"/>
    <tableColumn id="1965" xr3:uid="{AE558E13-594B-4A6D-9F47-ED648098CADA}" uniqueName="1965" name="Column1965" queryTableFieldId="1965"/>
    <tableColumn id="1966" xr3:uid="{7DFAAB84-C07C-48BA-A993-971907B9AB65}" uniqueName="1966" name="Column1966" queryTableFieldId="1966"/>
    <tableColumn id="1967" xr3:uid="{6AC2B604-8163-43E3-A01A-F8D8D03EDBF5}" uniqueName="1967" name="Column1967" queryTableFieldId="1967"/>
    <tableColumn id="1968" xr3:uid="{1354A6CF-AB4D-4416-937E-56EFF183EB17}" uniqueName="1968" name="Column1968" queryTableFieldId="1968"/>
    <tableColumn id="1969" xr3:uid="{ACB16A67-41BF-4EF0-A2D2-F18A1882685C}" uniqueName="1969" name="Column1969" queryTableFieldId="1969"/>
    <tableColumn id="1970" xr3:uid="{D91D863E-6D56-4565-AB5D-543CDCEACA90}" uniqueName="1970" name="Column1970" queryTableFieldId="1970"/>
    <tableColumn id="1971" xr3:uid="{EF60BB4A-C20C-4129-914D-47FD5FBD40D1}" uniqueName="1971" name="Column1971" queryTableFieldId="1971"/>
    <tableColumn id="1972" xr3:uid="{9FC1BC10-AF98-470F-A182-FCEE004656E4}" uniqueName="1972" name="Column1972" queryTableFieldId="1972"/>
    <tableColumn id="1973" xr3:uid="{8CE05880-CF3A-4AB8-AFFE-5969D9C8FD7B}" uniqueName="1973" name="Column1973" queryTableFieldId="1973"/>
    <tableColumn id="1974" xr3:uid="{F2955D81-676D-4EDD-9BDE-7C75FFC63F86}" uniqueName="1974" name="Column1974" queryTableFieldId="1974"/>
    <tableColumn id="1975" xr3:uid="{CC29F3F9-C6CF-4FEF-924D-D66776E9AC25}" uniqueName="1975" name="Column1975" queryTableFieldId="1975"/>
    <tableColumn id="1976" xr3:uid="{3710A338-BC37-4F9C-B32B-7600B175E1A7}" uniqueName="1976" name="Column1976" queryTableFieldId="1976"/>
    <tableColumn id="1977" xr3:uid="{14609876-8124-45D5-9D8B-927ACCD6DADF}" uniqueName="1977" name="Column1977" queryTableFieldId="1977"/>
    <tableColumn id="1978" xr3:uid="{8C2B8B21-0F7A-48E9-A9BA-CC24597B8850}" uniqueName="1978" name="Column1978" queryTableFieldId="1978"/>
    <tableColumn id="1979" xr3:uid="{255BA92F-835C-4515-BC21-07F5D7BE060B}" uniqueName="1979" name="Column1979" queryTableFieldId="1979"/>
    <tableColumn id="1980" xr3:uid="{4F8F013E-E1F8-4DF9-A6C5-10D36AF50BE4}" uniqueName="1980" name="Column1980" queryTableFieldId="1980"/>
    <tableColumn id="1981" xr3:uid="{1C40003B-E1EB-4788-92DB-DA04929A5159}" uniqueName="1981" name="Column1981" queryTableFieldId="1981"/>
    <tableColumn id="1982" xr3:uid="{AF310B43-9D2C-4707-ADED-E51C4F14C755}" uniqueName="1982" name="Column1982" queryTableFieldId="1982"/>
    <tableColumn id="1983" xr3:uid="{8D7204F5-9C54-4E76-AB1C-0071482E200A}" uniqueName="1983" name="Column1983" queryTableFieldId="1983"/>
    <tableColumn id="1984" xr3:uid="{EECA1CD2-5B58-4FAD-BA22-3465AEF3033F}" uniqueName="1984" name="Column1984" queryTableFieldId="1984"/>
    <tableColumn id="1985" xr3:uid="{0B72EC87-DB03-472E-AE5A-98B7D98ED87E}" uniqueName="1985" name="Column1985" queryTableFieldId="1985"/>
    <tableColumn id="1986" xr3:uid="{AEB79C11-E176-451A-8E35-4E987AC75FE3}" uniqueName="1986" name="Column1986" queryTableFieldId="1986"/>
    <tableColumn id="1987" xr3:uid="{C78380DC-5DF1-4249-A0F9-45708BC29BB6}" uniqueName="1987" name="Column1987" queryTableFieldId="1987"/>
    <tableColumn id="1988" xr3:uid="{8DB9FCEB-0F5D-4858-B0B3-9F0A4473323F}" uniqueName="1988" name="Column1988" queryTableFieldId="1988"/>
    <tableColumn id="1989" xr3:uid="{B7062A5F-6890-4B80-A6F7-14BCA6004009}" uniqueName="1989" name="Column1989" queryTableFieldId="1989"/>
    <tableColumn id="1990" xr3:uid="{29772AA4-C85F-45D1-8ECE-77444EABE91B}" uniqueName="1990" name="Column1990" queryTableFieldId="1990"/>
    <tableColumn id="1991" xr3:uid="{82CA7609-F70D-4265-B26E-B8050052397A}" uniqueName="1991" name="Column1991" queryTableFieldId="1991"/>
    <tableColumn id="1992" xr3:uid="{3C64F308-30AA-4042-A8EC-18A32DC5CB76}" uniqueName="1992" name="Column1992" queryTableFieldId="1992"/>
    <tableColumn id="1993" xr3:uid="{36925919-63D4-418E-8CBD-A4A1DDF98D9E}" uniqueName="1993" name="Column1993" queryTableFieldId="1993"/>
    <tableColumn id="1994" xr3:uid="{9C4ECF64-7FDB-4C16-BA66-09EE6DA80711}" uniqueName="1994" name="Column1994" queryTableFieldId="1994"/>
    <tableColumn id="1995" xr3:uid="{E7EC77D3-5F9F-4907-BD97-AC7DD67A9CE7}" uniqueName="1995" name="Column1995" queryTableFieldId="1995"/>
    <tableColumn id="1996" xr3:uid="{3D8B1CFF-A7E7-4171-B6DC-83FA9A1E0AA7}" uniqueName="1996" name="Column1996" queryTableFieldId="1996"/>
    <tableColumn id="1997" xr3:uid="{4115A974-9B66-4583-A7CB-84BBB951BBAB}" uniqueName="1997" name="Column1997" queryTableFieldId="1997"/>
    <tableColumn id="1998" xr3:uid="{F31D6B1A-7ABD-4C3B-9954-6CE01FC2B935}" uniqueName="1998" name="Column1998" queryTableFieldId="1998"/>
    <tableColumn id="1999" xr3:uid="{DA236494-B6A0-4D79-8045-0B9D22073DD0}" uniqueName="1999" name="Column1999" queryTableFieldId="1999"/>
    <tableColumn id="2000" xr3:uid="{F0717157-09A8-4A9C-9078-040798BB4A7A}" uniqueName="2000" name="Column2000" queryTableFieldId="2000"/>
    <tableColumn id="2001" xr3:uid="{389363AA-855C-4F1C-9FA1-9BF599C1DA72}" uniqueName="2001" name="Column2001" queryTableFieldId="2001"/>
    <tableColumn id="2002" xr3:uid="{144AE21D-F931-4D78-B9A8-23BFBA678C29}" uniqueName="2002" name="Column2002" queryTableFieldId="2002"/>
    <tableColumn id="2003" xr3:uid="{25E27C1D-3CF0-452E-8A1A-5E9E45496AAB}" uniqueName="2003" name="Column2003" queryTableFieldId="2003"/>
    <tableColumn id="2004" xr3:uid="{AC95488A-BD70-4CE1-ACB1-7CE6863A2552}" uniqueName="2004" name="Column2004" queryTableFieldId="2004"/>
    <tableColumn id="2005" xr3:uid="{D2D7DF23-E742-4F5F-97C9-006F742ECC38}" uniqueName="2005" name="Column2005" queryTableFieldId="2005"/>
    <tableColumn id="2006" xr3:uid="{AA216425-3330-42CE-94C7-2655B7971BAF}" uniqueName="2006" name="Column2006" queryTableFieldId="2006"/>
    <tableColumn id="2007" xr3:uid="{ACF263FF-EF78-448F-ABC6-36E4FEA20F7C}" uniqueName="2007" name="Column2007" queryTableFieldId="2007"/>
    <tableColumn id="2008" xr3:uid="{C4202E48-E6AF-4D87-9B0A-DA7FF74C1968}" uniqueName="2008" name="Column2008" queryTableFieldId="2008"/>
    <tableColumn id="2009" xr3:uid="{5CB19CA9-8FF3-422A-8383-26BBDD3C43F5}" uniqueName="2009" name="Column2009" queryTableFieldId="2009"/>
    <tableColumn id="2010" xr3:uid="{C2E7AB58-B2F0-46A3-A4F8-4A73B7B6504F}" uniqueName="2010" name="Column2010" queryTableFieldId="2010"/>
    <tableColumn id="2011" xr3:uid="{FC3972F4-513E-484E-88EB-61D000828CC0}" uniqueName="2011" name="Column2011" queryTableFieldId="2011"/>
    <tableColumn id="2012" xr3:uid="{F7AFEC79-6E72-4836-85BD-469A10241DDE}" uniqueName="2012" name="Column2012" queryTableFieldId="2012"/>
    <tableColumn id="2013" xr3:uid="{643B7216-4A37-4171-BE4E-FE46854CDC80}" uniqueName="2013" name="Column2013" queryTableFieldId="2013"/>
    <tableColumn id="2014" xr3:uid="{4B3F76EE-A0F5-4708-BE40-CCE2C3D50C64}" uniqueName="2014" name="Column2014" queryTableFieldId="2014"/>
    <tableColumn id="2015" xr3:uid="{E4B9366B-E1EE-4253-85F1-C900ED006A35}" uniqueName="2015" name="Column2015" queryTableFieldId="2015"/>
    <tableColumn id="2016" xr3:uid="{C0EA51CC-334A-4C2F-8AB9-6146482198CE}" uniqueName="2016" name="Column2016" queryTableFieldId="2016"/>
    <tableColumn id="2017" xr3:uid="{36EB536D-0A63-410C-A454-A983DB82891E}" uniqueName="2017" name="Column2017" queryTableFieldId="2017"/>
    <tableColumn id="2018" xr3:uid="{C435B4E4-CDB4-4643-BE20-D55E82C35730}" uniqueName="2018" name="Column2018" queryTableFieldId="2018"/>
    <tableColumn id="2019" xr3:uid="{58A968B6-DC44-490D-A297-1A807D1321AD}" uniqueName="2019" name="Column2019" queryTableFieldId="2019"/>
    <tableColumn id="2020" xr3:uid="{71FA70C1-9377-44CB-982A-C302C7F7F804}" uniqueName="2020" name="Column2020" queryTableFieldId="2020"/>
    <tableColumn id="2021" xr3:uid="{1B71C6A9-1B70-49E0-B88C-3F3BC2D6445A}" uniqueName="2021" name="Column2021" queryTableFieldId="2021"/>
    <tableColumn id="2022" xr3:uid="{B5630305-31B6-4837-AC0F-0C8D1E527732}" uniqueName="2022" name="Column2022" queryTableFieldId="2022"/>
    <tableColumn id="2023" xr3:uid="{5DE5D398-14E3-4A1D-8070-EF7AEAF7C565}" uniqueName="2023" name="Column2023" queryTableFieldId="2023"/>
    <tableColumn id="2024" xr3:uid="{7B31488E-7493-4D49-BC45-FB5016D86698}" uniqueName="2024" name="Column2024" queryTableFieldId="2024"/>
    <tableColumn id="2025" xr3:uid="{E7263B53-7253-4A62-9B84-71B8B13CF5A3}" uniqueName="2025" name="Column2025" queryTableFieldId="2025"/>
    <tableColumn id="2026" xr3:uid="{A37FD5C3-4AEC-446B-83B2-B04874F75770}" uniqueName="2026" name="Column2026" queryTableFieldId="2026"/>
    <tableColumn id="2027" xr3:uid="{94422CD0-E7D6-4418-BC87-E05B240D65F4}" uniqueName="2027" name="Column2027" queryTableFieldId="2027"/>
    <tableColumn id="2028" xr3:uid="{C2A05CD4-5318-4D98-B89A-3EA8C179C933}" uniqueName="2028" name="Column2028" queryTableFieldId="2028"/>
    <tableColumn id="2029" xr3:uid="{B8B1D110-ED2F-4248-AFB4-958D8B6D1926}" uniqueName="2029" name="Column2029" queryTableFieldId="2029"/>
    <tableColumn id="2030" xr3:uid="{291DEF1F-4D2D-488A-A166-2162F63BF19B}" uniqueName="2030" name="Column2030" queryTableFieldId="2030"/>
    <tableColumn id="2031" xr3:uid="{A710E43E-F770-4AFD-A3F4-000359A1E6D4}" uniqueName="2031" name="Column2031" queryTableFieldId="2031"/>
    <tableColumn id="2032" xr3:uid="{88E1986A-E9AE-4EC0-9C12-F041278800C5}" uniqueName="2032" name="Column2032" queryTableFieldId="2032"/>
    <tableColumn id="2033" xr3:uid="{B8927BA1-EC66-4CE4-8AAA-B06B1F437276}" uniqueName="2033" name="Column2033" queryTableFieldId="2033"/>
    <tableColumn id="2034" xr3:uid="{908F388A-D5F9-4613-9D1E-0853595873D0}" uniqueName="2034" name="Column2034" queryTableFieldId="2034"/>
    <tableColumn id="2035" xr3:uid="{7536A94B-2955-474F-8EF5-FE77B601D657}" uniqueName="2035" name="Column2035" queryTableFieldId="2035"/>
    <tableColumn id="2036" xr3:uid="{AE26723A-8D1A-42EF-BCE5-6A23713637BC}" uniqueName="2036" name="Column2036" queryTableFieldId="2036"/>
    <tableColumn id="2037" xr3:uid="{DFC82AD0-53AA-4325-BBDE-50282B9E15F3}" uniqueName="2037" name="Column2037" queryTableFieldId="2037"/>
    <tableColumn id="2038" xr3:uid="{BDFE8704-3983-4967-B78E-42003B2031CA}" uniqueName="2038" name="Column2038" queryTableFieldId="2038"/>
    <tableColumn id="2039" xr3:uid="{3BB36127-2738-48A5-8437-9E1D1C36FC8D}" uniqueName="2039" name="Column2039" queryTableFieldId="2039"/>
    <tableColumn id="2040" xr3:uid="{15A1CB16-0E8A-48BE-B1F6-93AB9616047F}" uniqueName="2040" name="Column2040" queryTableFieldId="2040"/>
    <tableColumn id="2041" xr3:uid="{41D0C7C4-72E5-451F-84D0-CD2D3F6927ED}" uniqueName="2041" name="Column2041" queryTableFieldId="2041"/>
    <tableColumn id="2042" xr3:uid="{6E5E01B7-F898-4BC9-BE4C-23FC3B25C748}" uniqueName="2042" name="Column2042" queryTableFieldId="2042"/>
    <tableColumn id="2043" xr3:uid="{E5946CB7-386B-4466-ADB3-47B9DBB090E6}" uniqueName="2043" name="Column2043" queryTableFieldId="2043"/>
    <tableColumn id="2044" xr3:uid="{96A14A61-C638-4219-B741-A921C0451DB8}" uniqueName="2044" name="Column2044" queryTableFieldId="2044"/>
    <tableColumn id="2045" xr3:uid="{9D4FF1D6-341C-4EAA-932E-41ACFB1932CE}" uniqueName="2045" name="Column2045" queryTableFieldId="2045"/>
    <tableColumn id="2046" xr3:uid="{8D52E05F-5D6B-46DF-A1CB-55FC2FAB1762}" uniqueName="2046" name="Column2046" queryTableFieldId="2046"/>
    <tableColumn id="2047" xr3:uid="{BB1B2D23-D6F7-43D7-9E38-67BC0F0CF259}" uniqueName="2047" name="Column2047" queryTableFieldId="2047"/>
    <tableColumn id="2048" xr3:uid="{3DB6EAD1-A727-4B7D-BEE6-6CB03E910CEA}" uniqueName="2048" name="Column2048" queryTableFieldId="2048"/>
    <tableColumn id="2049" xr3:uid="{8C2B231C-8423-4DEB-96BC-ED3F4B28F32E}" uniqueName="2049" name="Column2049" queryTableFieldId="2049"/>
    <tableColumn id="2050" xr3:uid="{4F65AB15-9F6E-4FD5-B871-ED04A6DBBE4F}" uniqueName="2050" name="Column2050" queryTableFieldId="2050"/>
    <tableColumn id="2051" xr3:uid="{A6DE01F0-00A7-465B-8626-FF81B21A414C}" uniqueName="2051" name="Column2051" queryTableFieldId="2051"/>
    <tableColumn id="2052" xr3:uid="{E1761B5D-D99B-4DE9-9312-F6FE6FAAA6B9}" uniqueName="2052" name="Column2052" queryTableFieldId="2052"/>
    <tableColumn id="2053" xr3:uid="{2B8479AF-95C0-4FD6-8EDD-7A264159FFB3}" uniqueName="2053" name="Column2053" queryTableFieldId="2053"/>
    <tableColumn id="2054" xr3:uid="{AF8B8BA6-D18B-4A95-A712-09661DC6AB10}" uniqueName="2054" name="Column2054" queryTableFieldId="2054"/>
    <tableColumn id="2055" xr3:uid="{C8A33FDD-34D5-4E16-AC49-62BB9619D7A2}" uniqueName="2055" name="Column2055" queryTableFieldId="2055"/>
    <tableColumn id="2056" xr3:uid="{D0FD4648-A13D-4603-BA1A-5677B5A9315B}" uniqueName="2056" name="Column2056" queryTableFieldId="2056"/>
    <tableColumn id="2057" xr3:uid="{AE02311E-42BB-42C6-B2B0-5B966B643940}" uniqueName="2057" name="Column2057" queryTableFieldId="2057"/>
    <tableColumn id="2058" xr3:uid="{6D8FD163-F250-45AB-9FAA-BAC7658EBD21}" uniqueName="2058" name="Column2058" queryTableFieldId="2058"/>
    <tableColumn id="2059" xr3:uid="{D30AE4D1-B76D-456D-9CA1-98A4DD8F02F8}" uniqueName="2059" name="Column2059" queryTableFieldId="2059"/>
    <tableColumn id="2060" xr3:uid="{C45B9E59-8FD7-4008-9C61-C616482AB629}" uniqueName="2060" name="Column2060" queryTableFieldId="2060"/>
    <tableColumn id="2061" xr3:uid="{337EB026-C6C9-495D-96A6-DABA0A6FA78A}" uniqueName="2061" name="Column2061" queryTableFieldId="2061"/>
    <tableColumn id="2062" xr3:uid="{A9E2B4E4-2CFB-411F-8198-09B6FB0262DD}" uniqueName="2062" name="Column2062" queryTableFieldId="2062"/>
    <tableColumn id="2063" xr3:uid="{41A2CD33-3147-48CF-A9C2-031D0BFA7CF9}" uniqueName="2063" name="Column2063" queryTableFieldId="2063"/>
    <tableColumn id="2064" xr3:uid="{616F89EC-2F75-4A44-BD7A-F26428EA0272}" uniqueName="2064" name="Column2064" queryTableFieldId="2064"/>
    <tableColumn id="2065" xr3:uid="{14C0CCC2-007B-4807-A4AC-1459CA633102}" uniqueName="2065" name="Column2065" queryTableFieldId="2065"/>
    <tableColumn id="2066" xr3:uid="{0AA81BFC-10C5-4C67-A008-83721EDB46A6}" uniqueName="2066" name="Column2066" queryTableFieldId="2066"/>
    <tableColumn id="2067" xr3:uid="{190ECF86-1786-4611-8EA9-A39127D52747}" uniqueName="2067" name="Column2067" queryTableFieldId="2067"/>
    <tableColumn id="2068" xr3:uid="{A65F2C32-1B22-4C22-8233-B3C9B57A6837}" uniqueName="2068" name="Column2068" queryTableFieldId="2068"/>
    <tableColumn id="2069" xr3:uid="{E257CA8B-B29A-4979-A9AB-502F5559FF51}" uniqueName="2069" name="Column2069" queryTableFieldId="2069"/>
    <tableColumn id="2070" xr3:uid="{BF33FF41-6FF3-4C14-88B3-4688E10EBDA0}" uniqueName="2070" name="Column2070" queryTableFieldId="2070"/>
    <tableColumn id="2071" xr3:uid="{A0DC794F-20D3-4886-88CC-1220F3BEF698}" uniqueName="2071" name="Column2071" queryTableFieldId="2071"/>
    <tableColumn id="2072" xr3:uid="{E8E60A08-1E78-4421-B4D2-BB0D8E07DB8C}" uniqueName="2072" name="Column2072" queryTableFieldId="2072"/>
    <tableColumn id="2073" xr3:uid="{72BF005D-6AEF-4149-A97D-7582BAEFEA2C}" uniqueName="2073" name="Column2073" queryTableFieldId="2073"/>
    <tableColumn id="2074" xr3:uid="{79C5255A-748A-4113-8666-A8D5070EBF11}" uniqueName="2074" name="Column2074" queryTableFieldId="2074"/>
    <tableColumn id="2075" xr3:uid="{509437A8-E4CD-4D3F-9ED7-6474625F1B27}" uniqueName="2075" name="Column2075" queryTableFieldId="2075"/>
    <tableColumn id="2076" xr3:uid="{C15DCB96-982E-478C-9101-0B2CDF1A3403}" uniqueName="2076" name="Column2076" queryTableFieldId="2076"/>
    <tableColumn id="2077" xr3:uid="{86F332EA-F3AA-4DBD-B6D1-76CFF070A8D7}" uniqueName="2077" name="Column2077" queryTableFieldId="2077"/>
    <tableColumn id="2078" xr3:uid="{640E0548-E121-493F-A3C9-3CB4AACB8C96}" uniqueName="2078" name="Column2078" queryTableFieldId="2078"/>
    <tableColumn id="2079" xr3:uid="{B05C3207-17CA-4461-96BC-D4CC2FD4DB1F}" uniqueName="2079" name="Column2079" queryTableFieldId="2079"/>
    <tableColumn id="2080" xr3:uid="{646BCE30-C34C-4C92-87B2-530ABA42AB2E}" uniqueName="2080" name="Column2080" queryTableFieldId="2080"/>
    <tableColumn id="2081" xr3:uid="{762307FE-3D22-4CD3-8FD7-A6203A03485C}" uniqueName="2081" name="Column2081" queryTableFieldId="2081"/>
    <tableColumn id="2082" xr3:uid="{1459B3E2-D591-4AE2-A4CC-7973A46E8DED}" uniqueName="2082" name="Column2082" queryTableFieldId="2082"/>
    <tableColumn id="2083" xr3:uid="{A6F4B5CA-5CEA-4CBB-A1E4-9372B8B7125D}" uniqueName="2083" name="Column2083" queryTableFieldId="2083"/>
    <tableColumn id="2084" xr3:uid="{21EA1A0C-6F1C-4F09-B192-A9B53EEBCABE}" uniqueName="2084" name="Column2084" queryTableFieldId="2084"/>
    <tableColumn id="2085" xr3:uid="{4D685026-B20A-412B-9E74-4FA817CE80FB}" uniqueName="2085" name="Column2085" queryTableFieldId="2085"/>
    <tableColumn id="2086" xr3:uid="{1D246313-952D-4307-B306-97B3B6102D3E}" uniqueName="2086" name="Column2086" queryTableFieldId="2086"/>
    <tableColumn id="2087" xr3:uid="{ABF28403-0042-4DF6-A339-7D16AD03CB4F}" uniqueName="2087" name="Column2087" queryTableFieldId="2087"/>
    <tableColumn id="2088" xr3:uid="{55FDF889-1F18-43A6-9323-779F05233B44}" uniqueName="2088" name="Column2088" queryTableFieldId="2088"/>
    <tableColumn id="2089" xr3:uid="{DB8DD396-4066-42FC-8DC3-661CD1B2183A}" uniqueName="2089" name="Column2089" queryTableFieldId="2089"/>
    <tableColumn id="2090" xr3:uid="{AEBBC893-6EB9-4107-882C-373CD6080759}" uniqueName="2090" name="Column2090" queryTableFieldId="2090"/>
    <tableColumn id="2091" xr3:uid="{566F6113-E86B-48A8-A66D-B4FBF1C608BA}" uniqueName="2091" name="Column2091" queryTableFieldId="2091"/>
    <tableColumn id="2092" xr3:uid="{3078F573-8796-4298-B27C-CA52D969BB25}" uniqueName="2092" name="Column2092" queryTableFieldId="2092"/>
    <tableColumn id="2093" xr3:uid="{6FEC07DE-8669-430A-AE74-1D47347530A3}" uniqueName="2093" name="Column2093" queryTableFieldId="2093"/>
    <tableColumn id="2094" xr3:uid="{373D9D7F-255B-4603-A9D1-AD35087FDBA3}" uniqueName="2094" name="Column2094" queryTableFieldId="2094"/>
    <tableColumn id="2095" xr3:uid="{C06ABE7F-2CD1-4D7B-B2EC-CBD0AE7902D9}" uniqueName="2095" name="Column2095" queryTableFieldId="2095"/>
    <tableColumn id="2096" xr3:uid="{18C8C9FA-4FB0-4EF4-97A0-CC151A67DB35}" uniqueName="2096" name="Column2096" queryTableFieldId="2096"/>
    <tableColumn id="2097" xr3:uid="{6F8C57B1-9AA6-48CE-895C-7F853BA30092}" uniqueName="2097" name="Column2097" queryTableFieldId="2097"/>
    <tableColumn id="2098" xr3:uid="{58878297-8952-4619-AC8D-29EAACAC71D9}" uniqueName="2098" name="Column2098" queryTableFieldId="2098"/>
    <tableColumn id="2099" xr3:uid="{20D4DBA2-6E71-42A4-BAB4-9BEEACD07B61}" uniqueName="2099" name="Column2099" queryTableFieldId="2099"/>
    <tableColumn id="2100" xr3:uid="{7CEA8089-247B-442F-8540-A38727F0A30B}" uniqueName="2100" name="Column2100" queryTableFieldId="2100"/>
    <tableColumn id="2101" xr3:uid="{F6333244-110C-4B09-8C24-7CA2CC36EA20}" uniqueName="2101" name="Column2101" queryTableFieldId="2101"/>
    <tableColumn id="2102" xr3:uid="{D5AD1228-BED8-4764-B1C6-A4E17A0E0E93}" uniqueName="2102" name="Column2102" queryTableFieldId="2102"/>
    <tableColumn id="2103" xr3:uid="{03FCBFED-5983-4119-8A53-2E0C3E636C82}" uniqueName="2103" name="Column2103" queryTableFieldId="2103"/>
    <tableColumn id="2104" xr3:uid="{D68B4968-C0FD-4357-BC22-FFABD5CD4832}" uniqueName="2104" name="Column2104" queryTableFieldId="2104"/>
    <tableColumn id="2105" xr3:uid="{987FB52A-3A84-49A0-B623-04A29781B288}" uniqueName="2105" name="Column2105" queryTableFieldId="2105"/>
    <tableColumn id="2106" xr3:uid="{C55B8F1F-D305-418B-AE8F-8FC14AA48AD9}" uniqueName="2106" name="Column2106" queryTableFieldId="2106"/>
    <tableColumn id="2107" xr3:uid="{A181EEB3-145B-45BE-9264-293358AA7708}" uniqueName="2107" name="Column2107" queryTableFieldId="2107"/>
    <tableColumn id="2108" xr3:uid="{886FCEC4-9442-42C1-8BEB-E203B6A89661}" uniqueName="2108" name="Column2108" queryTableFieldId="2108"/>
    <tableColumn id="2109" xr3:uid="{57042380-0233-4FF5-B09E-76D4D65B4E30}" uniqueName="2109" name="Column2109" queryTableFieldId="2109"/>
    <tableColumn id="2110" xr3:uid="{AE95366A-0655-44D4-8C54-693749FDDC84}" uniqueName="2110" name="Column2110" queryTableFieldId="2110"/>
    <tableColumn id="2111" xr3:uid="{92D95DB3-C467-46C2-9FCE-6D138FAA8B1A}" uniqueName="2111" name="Column2111" queryTableFieldId="2111"/>
    <tableColumn id="2112" xr3:uid="{63302BFE-04AA-4C27-8FC9-BE1DE133B7BE}" uniqueName="2112" name="Column2112" queryTableFieldId="2112"/>
    <tableColumn id="2113" xr3:uid="{1B91466F-AE31-4FFB-9FB1-3A28D85B39B6}" uniqueName="2113" name="Column2113" queryTableFieldId="2113"/>
    <tableColumn id="2114" xr3:uid="{1D9E9988-EA17-4CAD-9BC8-D91ED6AC46E6}" uniqueName="2114" name="Column2114" queryTableFieldId="2114"/>
    <tableColumn id="2115" xr3:uid="{16B7FCB7-7E6E-49BA-8121-C9F1D4246333}" uniqueName="2115" name="Column2115" queryTableFieldId="2115"/>
    <tableColumn id="2116" xr3:uid="{EB75E003-24EA-42E7-856F-30F343DE1E59}" uniqueName="2116" name="Column2116" queryTableFieldId="2116"/>
    <tableColumn id="2117" xr3:uid="{B21E2574-A446-4715-A561-7380A0090A10}" uniqueName="2117" name="Column2117" queryTableFieldId="2117"/>
    <tableColumn id="2118" xr3:uid="{95A4DD56-1308-4E1A-96F1-0F25D4056A24}" uniqueName="2118" name="Column2118" queryTableFieldId="2118"/>
    <tableColumn id="2119" xr3:uid="{2ACE73C2-5472-464D-8474-7C843199B2A3}" uniqueName="2119" name="Column2119" queryTableFieldId="2119"/>
    <tableColumn id="2120" xr3:uid="{A866AB07-6F8C-4061-8C06-8F5F0B55B86B}" uniqueName="2120" name="Column2120" queryTableFieldId="2120"/>
    <tableColumn id="2121" xr3:uid="{EEF14BAF-474B-4DC7-99D6-7CFA4352DB29}" uniqueName="2121" name="Column2121" queryTableFieldId="2121"/>
    <tableColumn id="2122" xr3:uid="{BE9B5A0E-2ADC-4D25-ADE9-088D0FC2F50B}" uniqueName="2122" name="Column2122" queryTableFieldId="2122"/>
    <tableColumn id="2123" xr3:uid="{0928C0DC-1520-44FF-8E83-B1347A2319EA}" uniqueName="2123" name="Column2123" queryTableFieldId="2123"/>
    <tableColumn id="2124" xr3:uid="{94FC8610-33F6-47D0-94CA-576F52ED6704}" uniqueName="2124" name="Column2124" queryTableFieldId="2124"/>
    <tableColumn id="2125" xr3:uid="{FB86CA02-15E2-4569-9ECB-8711EEF4D6AE}" uniqueName="2125" name="Column2125" queryTableFieldId="2125"/>
    <tableColumn id="2126" xr3:uid="{2F5503E8-94D3-4C00-A5C0-EBF4763EDE20}" uniqueName="2126" name="Column2126" queryTableFieldId="2126"/>
    <tableColumn id="2127" xr3:uid="{00D1AB7C-A883-405D-8776-83E722190706}" uniqueName="2127" name="Column2127" queryTableFieldId="2127"/>
    <tableColumn id="2128" xr3:uid="{206D3202-70B0-4DA7-AB77-CA0EDC01E2C8}" uniqueName="2128" name="Column2128" queryTableFieldId="2128"/>
    <tableColumn id="2129" xr3:uid="{F805FD53-121A-4A26-852D-26468ACEDA40}" uniqueName="2129" name="Column2129" queryTableFieldId="2129"/>
    <tableColumn id="2130" xr3:uid="{75BE9BF2-F6A8-4C47-9669-75799365CD04}" uniqueName="2130" name="Column2130" queryTableFieldId="2130"/>
    <tableColumn id="2131" xr3:uid="{90D562C9-68CF-4042-9BE3-E971169AB270}" uniqueName="2131" name="Column2131" queryTableFieldId="2131"/>
    <tableColumn id="2132" xr3:uid="{4C1309E2-2F88-4843-84BF-6A74C38CBFA7}" uniqueName="2132" name="Column2132" queryTableFieldId="2132"/>
    <tableColumn id="2133" xr3:uid="{B2DD9E79-4E98-4DA3-A848-4EA8AB99FAB1}" uniqueName="2133" name="Column2133" queryTableFieldId="2133"/>
    <tableColumn id="2134" xr3:uid="{87520B52-F8EE-4D87-89EF-E8BF10231D4E}" uniqueName="2134" name="Column2134" queryTableFieldId="2134"/>
    <tableColumn id="2135" xr3:uid="{71FFB9B7-4255-4926-8F4B-A75958A1E645}" uniqueName="2135" name="Column2135" queryTableFieldId="2135"/>
    <tableColumn id="2136" xr3:uid="{B58E4D10-DEF9-4862-B65C-CC94E779EA6A}" uniqueName="2136" name="Column2136" queryTableFieldId="2136"/>
    <tableColumn id="2137" xr3:uid="{0DF52A9A-B4DF-4769-89AC-2761F12C9382}" uniqueName="2137" name="Column2137" queryTableFieldId="2137"/>
    <tableColumn id="2138" xr3:uid="{3DCD8941-FDB2-4E3A-B6B9-5A47C41299E9}" uniqueName="2138" name="Column2138" queryTableFieldId="2138"/>
    <tableColumn id="2139" xr3:uid="{213ABB35-18AD-4B37-9C0F-A1EDC348459A}" uniqueName="2139" name="Column2139" queryTableFieldId="2139"/>
    <tableColumn id="2140" xr3:uid="{C0C29978-80D7-4C6C-A827-938FC3830203}" uniqueName="2140" name="Column2140" queryTableFieldId="2140"/>
    <tableColumn id="2141" xr3:uid="{F9133D90-7289-4579-A27B-9E8C69222335}" uniqueName="2141" name="Column2141" queryTableFieldId="2141"/>
    <tableColumn id="2142" xr3:uid="{A505BF97-B171-4D07-96B5-317AB62F2471}" uniqueName="2142" name="Column2142" queryTableFieldId="2142"/>
    <tableColumn id="2143" xr3:uid="{0545EAE6-6E69-4A04-B7F2-EEEE4608C541}" uniqueName="2143" name="Column2143" queryTableFieldId="2143"/>
    <tableColumn id="2144" xr3:uid="{5DCAF31A-4606-4072-9959-1EE6E519C80E}" uniqueName="2144" name="Column2144" queryTableFieldId="2144"/>
    <tableColumn id="2145" xr3:uid="{1EF0AFC6-F28E-48A7-860D-8F732B90D6EC}" uniqueName="2145" name="Column2145" queryTableFieldId="2145"/>
    <tableColumn id="2146" xr3:uid="{A9BCA67A-9F7C-4EA0-9781-25C97B3375A2}" uniqueName="2146" name="Column2146" queryTableFieldId="2146"/>
    <tableColumn id="2147" xr3:uid="{CDA0E074-98C7-4B97-AAF0-2C134DE1DD37}" uniqueName="2147" name="Column2147" queryTableFieldId="2147"/>
    <tableColumn id="2148" xr3:uid="{545E048F-D7CD-4A2E-BDAB-799FA9854F3D}" uniqueName="2148" name="Column2148" queryTableFieldId="2148"/>
    <tableColumn id="2149" xr3:uid="{FD5D2D8B-5231-4F91-A961-14F415AB8FE0}" uniqueName="2149" name="Column2149" queryTableFieldId="2149"/>
    <tableColumn id="2150" xr3:uid="{28C0364A-BCEF-4E46-A451-07313979E4AE}" uniqueName="2150" name="Column2150" queryTableFieldId="2150"/>
    <tableColumn id="2151" xr3:uid="{11812C9F-98A9-4B0F-B67D-49A444EB7A0F}" uniqueName="2151" name="Column2151" queryTableFieldId="2151"/>
    <tableColumn id="2152" xr3:uid="{DDFC0508-AC3E-4EC6-ADF2-2BCB148DDB76}" uniqueName="2152" name="Column2152" queryTableFieldId="2152"/>
    <tableColumn id="2153" xr3:uid="{2ABB3562-9012-4A13-8229-84296B46C51E}" uniqueName="2153" name="Column2153" queryTableFieldId="2153"/>
    <tableColumn id="2154" xr3:uid="{D0E0CEF7-EEDB-4301-A05D-579A782067EA}" uniqueName="2154" name="Column2154" queryTableFieldId="2154"/>
    <tableColumn id="2155" xr3:uid="{6E7DEF86-EF15-468E-9E21-26B0210AE896}" uniqueName="2155" name="Column2155" queryTableFieldId="2155"/>
    <tableColumn id="2156" xr3:uid="{D0135CB8-853F-4D96-985B-9EE564FCE1B8}" uniqueName="2156" name="Column2156" queryTableFieldId="2156"/>
    <tableColumn id="2157" xr3:uid="{48A801F5-92B6-4BB0-99EB-EB5F35F0CD8E}" uniqueName="2157" name="Column2157" queryTableFieldId="2157"/>
    <tableColumn id="2158" xr3:uid="{6996CFA4-9DB5-4CE8-B670-8B74B9F41621}" uniqueName="2158" name="Column2158" queryTableFieldId="2158"/>
    <tableColumn id="2159" xr3:uid="{C33B5DD9-3F6F-454C-8BAB-2FF9B96D5A48}" uniqueName="2159" name="Column2159" queryTableFieldId="2159"/>
    <tableColumn id="2160" xr3:uid="{06C50C6C-3B46-4446-BDCB-318A6977B4A3}" uniqueName="2160" name="Column2160" queryTableFieldId="2160"/>
    <tableColumn id="2161" xr3:uid="{24E5042E-9690-494A-92A8-6B958E4A4633}" uniqueName="2161" name="Column2161" queryTableFieldId="2161"/>
    <tableColumn id="2162" xr3:uid="{E0B3FDB1-0477-4771-9B52-9E655A746905}" uniqueName="2162" name="Column2162" queryTableFieldId="2162"/>
    <tableColumn id="2163" xr3:uid="{7A8758D8-AF88-4FBC-AB6F-D0F92BCBBC7F}" uniqueName="2163" name="Column2163" queryTableFieldId="2163"/>
    <tableColumn id="2164" xr3:uid="{71A94A32-EEB8-40BD-9A81-98B65A61458E}" uniqueName="2164" name="Column2164" queryTableFieldId="2164"/>
    <tableColumn id="2165" xr3:uid="{4C62232D-41E6-4AEF-9256-5813A2D40693}" uniqueName="2165" name="Column2165" queryTableFieldId="2165"/>
    <tableColumn id="2166" xr3:uid="{092CAE89-9BCE-4D59-AD49-F536449D5B85}" uniqueName="2166" name="Column2166" queryTableFieldId="2166"/>
    <tableColumn id="2167" xr3:uid="{151BD2E7-2D50-4149-9042-56FEF20F0778}" uniqueName="2167" name="Column2167" queryTableFieldId="2167"/>
    <tableColumn id="2168" xr3:uid="{6A7ECE73-E81B-4AFC-9FD0-7589B25D7D38}" uniqueName="2168" name="Column2168" queryTableFieldId="2168"/>
    <tableColumn id="2169" xr3:uid="{5B84601C-68A0-4E76-8B9E-F19C48EDB52F}" uniqueName="2169" name="Column2169" queryTableFieldId="2169"/>
    <tableColumn id="2170" xr3:uid="{23D67870-DE33-433E-825B-5A66A330DF49}" uniqueName="2170" name="Column2170" queryTableFieldId="2170"/>
    <tableColumn id="2171" xr3:uid="{503913D8-5B58-481C-9343-06CA2D422E29}" uniqueName="2171" name="Column2171" queryTableFieldId="2171"/>
    <tableColumn id="2172" xr3:uid="{8B4F062C-AD5D-4168-891F-124C679E0A4A}" uniqueName="2172" name="Column2172" queryTableFieldId="2172"/>
    <tableColumn id="2173" xr3:uid="{72C2D587-1F14-427B-8145-2B3C1159516F}" uniqueName="2173" name="Column2173" queryTableFieldId="2173"/>
    <tableColumn id="2174" xr3:uid="{7178BE6E-361A-4FCF-9FCA-74340341E536}" uniqueName="2174" name="Column2174" queryTableFieldId="2174"/>
    <tableColumn id="2175" xr3:uid="{913674B6-4FC9-4503-BAAB-B8E4E885A1E5}" uniqueName="2175" name="Column2175" queryTableFieldId="2175"/>
    <tableColumn id="2176" xr3:uid="{58494B0A-C75F-40F3-A3DE-B028512C49D6}" uniqueName="2176" name="Column2176" queryTableFieldId="2176"/>
    <tableColumn id="2177" xr3:uid="{F26B5842-24C5-4DCF-897A-45B1656CE02D}" uniqueName="2177" name="Column2177" queryTableFieldId="2177"/>
    <tableColumn id="2178" xr3:uid="{353943D9-6E18-4D2D-AC37-F943E5CDDBEE}" uniqueName="2178" name="Column2178" queryTableFieldId="2178"/>
    <tableColumn id="2179" xr3:uid="{A27E06A1-E831-4E2B-92DD-2D26FAFA4CFD}" uniqueName="2179" name="Column2179" queryTableFieldId="2179"/>
    <tableColumn id="2180" xr3:uid="{39AFAD35-6CBA-4423-B9B3-49F6550617B2}" uniqueName="2180" name="Column2180" queryTableFieldId="2180"/>
    <tableColumn id="2181" xr3:uid="{15B0F4E5-88F9-459B-AEB7-D7227E4ED536}" uniqueName="2181" name="Column2181" queryTableFieldId="2181"/>
    <tableColumn id="2182" xr3:uid="{ACB0D89B-EE7C-4DB9-88C8-693D0BBD673B}" uniqueName="2182" name="Column2182" queryTableFieldId="2182"/>
    <tableColumn id="2183" xr3:uid="{FBE96B59-740C-402A-A5B7-0534F3CBC255}" uniqueName="2183" name="Column2183" queryTableFieldId="2183"/>
    <tableColumn id="2184" xr3:uid="{FCAEE020-FBC9-43B4-BEF3-8233E531C9DA}" uniqueName="2184" name="Column2184" queryTableFieldId="2184"/>
    <tableColumn id="2185" xr3:uid="{57709297-2DE7-4495-9098-01084A6F8000}" uniqueName="2185" name="Column2185" queryTableFieldId="2185"/>
    <tableColumn id="2186" xr3:uid="{9A1EFE25-2248-4542-80E9-F60E8C6E326E}" uniqueName="2186" name="Column2186" queryTableFieldId="2186"/>
    <tableColumn id="2187" xr3:uid="{8ECAAB88-2B1B-4769-91F1-98FA3F201F7F}" uniqueName="2187" name="Column2187" queryTableFieldId="2187"/>
    <tableColumn id="2188" xr3:uid="{03C942B3-E9EE-4265-95B5-4483F6001950}" uniqueName="2188" name="Column2188" queryTableFieldId="2188"/>
    <tableColumn id="2189" xr3:uid="{8F19F746-C553-42ED-8B2D-36A8AE23F739}" uniqueName="2189" name="Column2189" queryTableFieldId="2189"/>
    <tableColumn id="2190" xr3:uid="{A2731458-7B26-4C5F-8AF0-63907794D9FC}" uniqueName="2190" name="Column2190" queryTableFieldId="2190"/>
    <tableColumn id="2191" xr3:uid="{5E204B32-391A-4764-913E-C4206FC1D38F}" uniqueName="2191" name="Column2191" queryTableFieldId="2191"/>
    <tableColumn id="2192" xr3:uid="{6848B9CC-D50C-4ED1-BC15-2588AE6ECDC8}" uniqueName="2192" name="Column2192" queryTableFieldId="2192"/>
    <tableColumn id="2193" xr3:uid="{5619AA8F-0F08-451F-B032-857FA79B0740}" uniqueName="2193" name="Column2193" queryTableFieldId="2193"/>
    <tableColumn id="2194" xr3:uid="{C340E733-BDBB-442C-A923-378978230570}" uniqueName="2194" name="Column2194" queryTableFieldId="2194"/>
    <tableColumn id="2195" xr3:uid="{7C833D16-CFFF-4371-AEAA-784DFD7F0DE9}" uniqueName="2195" name="Column2195" queryTableFieldId="2195"/>
    <tableColumn id="2196" xr3:uid="{EC679752-85A8-4EBB-A2E7-1B60BCD02F43}" uniqueName="2196" name="Column2196" queryTableFieldId="2196"/>
    <tableColumn id="2197" xr3:uid="{A95D0C37-0749-4555-87D6-5366E27337B2}" uniqueName="2197" name="Column2197" queryTableFieldId="2197"/>
    <tableColumn id="2198" xr3:uid="{F4A014EB-BF4B-47B5-B538-E2199BB1646A}" uniqueName="2198" name="Column2198" queryTableFieldId="2198"/>
    <tableColumn id="2199" xr3:uid="{B00974DB-DDA8-4FFA-8775-E06DED5D1308}" uniqueName="2199" name="Column2199" queryTableFieldId="2199"/>
    <tableColumn id="2200" xr3:uid="{5866AE2B-21C4-4043-9170-9F6EFCE1D8A5}" uniqueName="2200" name="Column2200" queryTableFieldId="2200"/>
    <tableColumn id="2201" xr3:uid="{6D5429F3-C4DE-4634-A209-0B5E6748C878}" uniqueName="2201" name="Column2201" queryTableFieldId="2201"/>
    <tableColumn id="2202" xr3:uid="{14B9EFDA-5F7F-483A-A70B-8FECF4798485}" uniqueName="2202" name="Column2202" queryTableFieldId="2202"/>
    <tableColumn id="2203" xr3:uid="{E044349C-DB82-4C6A-B63C-80C5DD1DD574}" uniqueName="2203" name="Column2203" queryTableFieldId="2203"/>
    <tableColumn id="2204" xr3:uid="{B782C62F-7B1C-4BC7-B313-42933F6F56E4}" uniqueName="2204" name="Column2204" queryTableFieldId="2204"/>
    <tableColumn id="2205" xr3:uid="{20FBCFB7-7105-48AC-8000-A744E7B701D7}" uniqueName="2205" name="Column2205" queryTableFieldId="2205"/>
    <tableColumn id="2206" xr3:uid="{494A1E76-D945-4A2F-8C76-C9CBA14D65AD}" uniqueName="2206" name="Column2206" queryTableFieldId="2206"/>
    <tableColumn id="2207" xr3:uid="{3FD5F791-029E-41A0-B14A-0FFF93DC781D}" uniqueName="2207" name="Column2207" queryTableFieldId="2207"/>
    <tableColumn id="2208" xr3:uid="{872D8005-3CE0-4585-A325-87EA07C9BB94}" uniqueName="2208" name="Column2208" queryTableFieldId="2208"/>
    <tableColumn id="2209" xr3:uid="{340D9751-58BB-4731-9C58-63C639A20026}" uniqueName="2209" name="Column2209" queryTableFieldId="2209"/>
    <tableColumn id="2210" xr3:uid="{94ECD6BA-8F44-4448-8E90-490A2DE62D5D}" uniqueName="2210" name="Column2210" queryTableFieldId="2210"/>
    <tableColumn id="2211" xr3:uid="{9DD2F00D-7285-4CDA-A9F2-7E0D9CF4EBA6}" uniqueName="2211" name="Column2211" queryTableFieldId="2211"/>
    <tableColumn id="2212" xr3:uid="{7E0DD80A-2C99-4559-8CBA-ADD656178B93}" uniqueName="2212" name="Column2212" queryTableFieldId="2212"/>
    <tableColumn id="2213" xr3:uid="{407D76C0-5989-471A-8550-F716CE4388B4}" uniqueName="2213" name="Column2213" queryTableFieldId="2213"/>
    <tableColumn id="2214" xr3:uid="{804A6497-5153-4DEB-AB1F-EEC89CC7B67F}" uniqueName="2214" name="Column2214" queryTableFieldId="2214"/>
    <tableColumn id="2215" xr3:uid="{A8FF1D1B-080C-4FF9-91F1-30D96FA81716}" uniqueName="2215" name="Column2215" queryTableFieldId="2215"/>
    <tableColumn id="2216" xr3:uid="{1006A82C-4559-40CB-95BF-1D408793D040}" uniqueName="2216" name="Column2216" queryTableFieldId="2216"/>
    <tableColumn id="2217" xr3:uid="{0A889FE3-BC4D-44D4-8D7E-A327015C64BE}" uniqueName="2217" name="Column2217" queryTableFieldId="2217"/>
    <tableColumn id="2218" xr3:uid="{9C4BBBDC-7207-456B-BFC7-3EDA5445490D}" uniqueName="2218" name="Column2218" queryTableFieldId="2218"/>
    <tableColumn id="2219" xr3:uid="{A0C7093C-BD14-4475-A9BD-487B993402AD}" uniqueName="2219" name="Column2219" queryTableFieldId="2219"/>
    <tableColumn id="2220" xr3:uid="{0823258A-7AA3-44BC-BE49-E8D68B63A9AD}" uniqueName="2220" name="Column2220" queryTableFieldId="2220"/>
    <tableColumn id="2221" xr3:uid="{E4D7583F-2204-47F4-8DF3-CA845C7A2647}" uniqueName="2221" name="Column2221" queryTableFieldId="2221"/>
    <tableColumn id="2222" xr3:uid="{FF006F88-3CB6-4E85-9D7F-FD50FDED2631}" uniqueName="2222" name="Column2222" queryTableFieldId="2222"/>
    <tableColumn id="2223" xr3:uid="{9F825918-598A-427A-A2F0-2A3F85EDBE92}" uniqueName="2223" name="Column2223" queryTableFieldId="2223"/>
    <tableColumn id="2224" xr3:uid="{3D423536-0B1D-4632-AF3E-5662E8E01AC2}" uniqueName="2224" name="Column2224" queryTableFieldId="2224"/>
    <tableColumn id="2225" xr3:uid="{A1E170D9-1BD9-447D-8C4F-933D9A4A31CE}" uniqueName="2225" name="Column2225" queryTableFieldId="2225"/>
    <tableColumn id="2226" xr3:uid="{874880E9-F8F2-464D-866E-23F3D8CE8B32}" uniqueName="2226" name="Column2226" queryTableFieldId="2226"/>
    <tableColumn id="2227" xr3:uid="{78752FCA-ECF6-4313-8772-395A5968FB7C}" uniqueName="2227" name="Column2227" queryTableFieldId="2227"/>
    <tableColumn id="2228" xr3:uid="{7D687726-5C91-4DD7-A23A-C5AC05F17F57}" uniqueName="2228" name="Column2228" queryTableFieldId="2228"/>
    <tableColumn id="2229" xr3:uid="{180A009A-E2B0-4B73-86AB-24B8060240ED}" uniqueName="2229" name="Column2229" queryTableFieldId="2229"/>
    <tableColumn id="2230" xr3:uid="{9B755D86-ED5B-457E-B7CC-0A1EF6FBE18D}" uniqueName="2230" name="Column2230" queryTableFieldId="2230"/>
    <tableColumn id="2231" xr3:uid="{B6D30549-5012-4106-AFEA-81023D2F5FD8}" uniqueName="2231" name="Column2231" queryTableFieldId="2231"/>
    <tableColumn id="2232" xr3:uid="{2F123888-213F-4EF9-9D36-FF7A431AA38A}" uniqueName="2232" name="Column2232" queryTableFieldId="2232"/>
    <tableColumn id="2233" xr3:uid="{AADDA7CD-7471-41A8-9860-5EC6EDDCA8F5}" uniqueName="2233" name="Column2233" queryTableFieldId="2233"/>
    <tableColumn id="2234" xr3:uid="{84148716-B403-4EBC-AC6A-6151B15A8120}" uniqueName="2234" name="Column2234" queryTableFieldId="223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69F4C-9ED8-4E0A-8776-628CA24EEC73}">
  <dimension ref="A2:CM39"/>
  <sheetViews>
    <sheetView tabSelected="1" workbookViewId="0">
      <selection activeCell="D5" sqref="D5"/>
    </sheetView>
  </sheetViews>
  <sheetFormatPr defaultRowHeight="15" x14ac:dyDescent="0.25"/>
  <cols>
    <col min="2" max="2" width="10.42578125" bestFit="1" customWidth="1"/>
    <col min="3" max="3" width="13" customWidth="1"/>
    <col min="4" max="4" width="11.140625" customWidth="1"/>
    <col min="5" max="5" width="10.7109375" customWidth="1"/>
    <col min="6" max="6" width="12.7109375" customWidth="1"/>
  </cols>
  <sheetData>
    <row r="2" spans="1:91" s="4" customFormat="1" x14ac:dyDescent="0.25">
      <c r="A2" s="4" t="str">
        <f>SOFR3mo_PX[[#This Row],[Column1]]</f>
        <v>Dates</v>
      </c>
      <c r="B2" s="4">
        <f>SOFR3mo_PX[[#This Row],[Column2]]</f>
        <v>46224</v>
      </c>
      <c r="C2" s="4">
        <f>SOFR3mo_PX[[#This Row],[Column3]]</f>
        <v>46223</v>
      </c>
      <c r="D2" s="4">
        <f>SOFR3mo_PX[[#This Row],[Column4]]</f>
        <v>46220</v>
      </c>
      <c r="E2" s="4">
        <f>SOFR3mo_PX[[#This Row],[Column5]]</f>
        <v>46219</v>
      </c>
      <c r="F2" s="4">
        <f>SOFR3mo_PX[[#This Row],[Column6]]</f>
        <v>46218</v>
      </c>
      <c r="G2" s="4">
        <f>SOFR3mo_PX[[#This Row],[Column7]]</f>
        <v>46217</v>
      </c>
      <c r="H2" s="4">
        <f>SOFR3mo_PX[[#This Row],[Column8]]</f>
        <v>46216</v>
      </c>
      <c r="I2" s="4">
        <f>SOFR3mo_PX[[#This Row],[Column9]]</f>
        <v>46213</v>
      </c>
      <c r="J2" s="4">
        <f>SOFR3mo_PX[[#This Row],[Column10]]</f>
        <v>46212</v>
      </c>
      <c r="K2" s="4">
        <f>SOFR3mo_PX[[#This Row],[Column11]]</f>
        <v>46211</v>
      </c>
      <c r="L2" s="4">
        <f>SOFR3mo_PX[[#This Row],[Column12]]</f>
        <v>46210</v>
      </c>
      <c r="M2" s="4">
        <f>SOFR3mo_PX[[#This Row],[Column13]]</f>
        <v>46209</v>
      </c>
      <c r="N2" s="4">
        <f>SOFR3mo_PX[[#This Row],[Column14]]</f>
        <v>46206</v>
      </c>
      <c r="O2" s="4">
        <f>SOFR3mo_PX[[#This Row],[Column15]]</f>
        <v>46205</v>
      </c>
      <c r="P2" s="4">
        <f>SOFR3mo_PX[[#This Row],[Column16]]</f>
        <v>46204</v>
      </c>
      <c r="Q2" s="4">
        <f>SOFR3mo_PX[[#This Row],[Column17]]</f>
        <v>46203</v>
      </c>
      <c r="R2" s="4">
        <f>SOFR3mo_PX[[#This Row],[Column18]]</f>
        <v>46202</v>
      </c>
      <c r="S2" s="4">
        <f>SOFR3mo_PX[[#This Row],[Column19]]</f>
        <v>46199</v>
      </c>
      <c r="T2" s="4">
        <f>SOFR3mo_PX[[#This Row],[Column20]]</f>
        <v>46198</v>
      </c>
      <c r="U2" s="4">
        <f>SOFR3mo_PX[[#This Row],[Column21]]</f>
        <v>46197</v>
      </c>
      <c r="V2" s="4">
        <f>SOFR3mo_PX[[#This Row],[Column22]]</f>
        <v>46196</v>
      </c>
      <c r="W2" s="4">
        <f>SOFR3mo_PX[[#This Row],[Column23]]</f>
        <v>46195</v>
      </c>
      <c r="X2" s="4">
        <f>SOFR3mo_PX[[#This Row],[Column24]]</f>
        <v>46192</v>
      </c>
      <c r="Y2" s="4">
        <f>SOFR3mo_PX[[#This Row],[Column25]]</f>
        <v>46191</v>
      </c>
      <c r="Z2" s="4">
        <f>SOFR3mo_PX[[#This Row],[Column26]]</f>
        <v>46190</v>
      </c>
      <c r="AA2" s="4">
        <f>SOFR3mo_PX[[#This Row],[Column27]]</f>
        <v>46189</v>
      </c>
      <c r="AB2" s="4">
        <f>SOFR3mo_PX[[#This Row],[Column28]]</f>
        <v>46188</v>
      </c>
      <c r="AC2" s="4">
        <f>SOFR3mo_PX[[#This Row],[Column29]]</f>
        <v>46185</v>
      </c>
      <c r="AD2" s="4">
        <f>SOFR3mo_PX[[#This Row],[Column30]]</f>
        <v>46184</v>
      </c>
      <c r="AE2" s="4">
        <f>SOFR3mo_PX[[#This Row],[Column31]]</f>
        <v>46183</v>
      </c>
      <c r="AF2" s="4">
        <f>SOFR3mo_PX[[#This Row],[Column32]]</f>
        <v>46182</v>
      </c>
      <c r="AG2" s="4">
        <f>SOFR3mo_PX[[#This Row],[Column33]]</f>
        <v>46181</v>
      </c>
      <c r="AH2" s="4">
        <f>SOFR3mo_PX[[#This Row],[Column34]]</f>
        <v>46178</v>
      </c>
      <c r="AI2" s="4">
        <f>SOFR3mo_PX[[#This Row],[Column35]]</f>
        <v>46177</v>
      </c>
      <c r="AJ2" s="4">
        <f>SOFR3mo_PX[[#This Row],[Column36]]</f>
        <v>46176</v>
      </c>
      <c r="AK2" s="4">
        <f>SOFR3mo_PX[[#This Row],[Column37]]</f>
        <v>46175</v>
      </c>
      <c r="AL2" s="4">
        <f>SOFR3mo_PX[[#This Row],[Column38]]</f>
        <v>46174</v>
      </c>
      <c r="AM2" s="4">
        <f>SOFR3mo_PX[[#This Row],[Column39]]</f>
        <v>46171</v>
      </c>
      <c r="AN2" s="4">
        <f>SOFR3mo_PX[[#This Row],[Column40]]</f>
        <v>46170</v>
      </c>
      <c r="AO2" s="4">
        <f>SOFR3mo_PX[[#This Row],[Column41]]</f>
        <v>46169</v>
      </c>
      <c r="AP2" s="4">
        <f>SOFR3mo_PX[[#This Row],[Column42]]</f>
        <v>46168</v>
      </c>
      <c r="AQ2" s="4">
        <f>SOFR3mo_PX[[#This Row],[Column43]]</f>
        <v>46167</v>
      </c>
      <c r="AR2" s="4">
        <f>SOFR3mo_PX[[#This Row],[Column44]]</f>
        <v>46164</v>
      </c>
    </row>
    <row r="3" spans="1:91" x14ac:dyDescent="0.25">
      <c r="A3" t="str">
        <f ca="1">'cont list_0'!I6</f>
        <v>M26</v>
      </c>
      <c r="B3" s="4">
        <f>SOFR3mo_PX[[#This Row],[Column2]]</f>
        <v>1282827</v>
      </c>
      <c r="C3" s="4">
        <f>SOFR3mo_PX[[#This Row],[Column3]]</f>
        <v>1282827</v>
      </c>
      <c r="D3" s="4">
        <f>SOFR3mo_PX[[#This Row],[Column4]]</f>
        <v>1267997</v>
      </c>
      <c r="E3" s="4">
        <f>SOFR3mo_PX[[#This Row],[Column5]]</f>
        <v>1284349</v>
      </c>
      <c r="F3" s="4">
        <f>SOFR3mo_PX[[#This Row],[Column6]]</f>
        <v>1304048</v>
      </c>
      <c r="G3" s="4">
        <f>SOFR3mo_PX[[#This Row],[Column7]]</f>
        <v>1274334</v>
      </c>
      <c r="H3" s="4">
        <f>SOFR3mo_PX[[#This Row],[Column8]]</f>
        <v>1267727</v>
      </c>
      <c r="I3" s="4">
        <f>SOFR3mo_PX[[#This Row],[Column9]]</f>
        <v>1299859</v>
      </c>
      <c r="J3" s="4">
        <f>SOFR3mo_PX[[#This Row],[Column10]]</f>
        <v>1318936</v>
      </c>
      <c r="K3" s="4">
        <f>SOFR3mo_PX[[#This Row],[Column11]]</f>
        <v>1310945</v>
      </c>
      <c r="L3" s="4">
        <f>SOFR3mo_PX[[#This Row],[Column12]]</f>
        <v>1301102</v>
      </c>
      <c r="M3" s="4">
        <f>SOFR3mo_PX[[#This Row],[Column13]]</f>
        <v>1287294</v>
      </c>
      <c r="N3" s="4">
        <f>SOFR3mo_PX[[#This Row],[Column14]]</f>
        <v>1294403</v>
      </c>
      <c r="O3" s="4">
        <f>SOFR3mo_PX[[#This Row],[Column15]]</f>
        <v>1289283</v>
      </c>
      <c r="P3" s="4">
        <f>SOFR3mo_PX[[#This Row],[Column16]]</f>
        <v>1295407</v>
      </c>
      <c r="Q3" s="4">
        <f>SOFR3mo_PX[[#This Row],[Column17]]</f>
        <v>1303149</v>
      </c>
      <c r="R3" s="4">
        <f>SOFR3mo_PX[[#This Row],[Column18]]</f>
        <v>1323173</v>
      </c>
      <c r="S3" s="4">
        <f>SOFR3mo_PX[[#This Row],[Column19]]</f>
        <v>1329909</v>
      </c>
      <c r="T3" s="4">
        <f>SOFR3mo_PX[[#This Row],[Column20]]</f>
        <v>1320930</v>
      </c>
      <c r="U3" s="4">
        <f>SOFR3mo_PX[[#This Row],[Column21]]</f>
        <v>1327310</v>
      </c>
      <c r="V3" s="4">
        <f>SOFR3mo_PX[[#This Row],[Column22]]</f>
        <v>1323016</v>
      </c>
      <c r="W3" s="4">
        <f>SOFR3mo_PX[[#This Row],[Column23]]</f>
        <v>1346603</v>
      </c>
      <c r="X3" s="4">
        <f>SOFR3mo_PX[[#This Row],[Column24]]</f>
        <v>1340889</v>
      </c>
      <c r="Y3" s="4">
        <f>SOFR3mo_PX[[#This Row],[Column25]]</f>
        <v>1338568</v>
      </c>
      <c r="Z3" s="4">
        <f>SOFR3mo_PX[[#This Row],[Column26]]</f>
        <v>1361498</v>
      </c>
      <c r="AA3" s="4">
        <f>SOFR3mo_PX[[#This Row],[Column27]]</f>
        <v>1300215</v>
      </c>
      <c r="AB3" s="4">
        <f>SOFR3mo_PX[[#This Row],[Column28]]</f>
        <v>1299563</v>
      </c>
      <c r="AC3" s="4">
        <f>SOFR3mo_PX[[#This Row],[Column29]]</f>
        <v>1306538</v>
      </c>
      <c r="AD3" s="4">
        <f>SOFR3mo_PX[[#This Row],[Column30]]</f>
        <v>1279547</v>
      </c>
      <c r="AE3" s="4">
        <f>SOFR3mo_PX[[#This Row],[Column31]]</f>
        <v>1280782</v>
      </c>
      <c r="AF3" s="4">
        <f>SOFR3mo_PX[[#This Row],[Column32]]</f>
        <v>1282174</v>
      </c>
      <c r="AG3" s="4">
        <f>SOFR3mo_PX[[#This Row],[Column33]]</f>
        <v>1296629</v>
      </c>
      <c r="AH3" s="4">
        <f>SOFR3mo_PX[[#This Row],[Column34]]</f>
        <v>1286801</v>
      </c>
      <c r="AI3" s="4">
        <f>SOFR3mo_PX[[#This Row],[Column35]]</f>
        <v>1291288</v>
      </c>
      <c r="AJ3" s="4">
        <f>SOFR3mo_PX[[#This Row],[Column36]]</f>
        <v>1276913</v>
      </c>
      <c r="AK3" s="4">
        <f>SOFR3mo_PX[[#This Row],[Column37]]</f>
        <v>1275612</v>
      </c>
      <c r="AL3" s="4">
        <f>SOFR3mo_PX[[#This Row],[Column38]]</f>
        <v>1287265</v>
      </c>
      <c r="AM3" s="4">
        <f>SOFR3mo_PX[[#This Row],[Column39]]</f>
        <v>1264191</v>
      </c>
      <c r="AN3" s="4">
        <f>SOFR3mo_PX[[#This Row],[Column40]]</f>
        <v>1259500</v>
      </c>
      <c r="AO3" s="4">
        <f>SOFR3mo_PX[[#This Row],[Column41]]</f>
        <v>1265901</v>
      </c>
      <c r="AP3" s="4">
        <f>SOFR3mo_PX[[#This Row],[Column42]]</f>
        <v>1261614</v>
      </c>
      <c r="AQ3" s="4">
        <f>SOFR3mo_PX[[#This Row],[Column43]]</f>
        <v>1281279</v>
      </c>
      <c r="AR3" s="4">
        <f>SOFR3mo_PX[[#This Row],[Column44]]</f>
        <v>1281279</v>
      </c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</row>
    <row r="4" spans="1:91" x14ac:dyDescent="0.25">
      <c r="A4" t="str">
        <f ca="1">'cont list_0'!I7</f>
        <v>U26</v>
      </c>
      <c r="B4" s="4">
        <f>SOFR3mo_PX[[#This Row],[Column2]]</f>
        <v>1421657</v>
      </c>
      <c r="C4" s="4">
        <f>SOFR3mo_PX[[#This Row],[Column3]]</f>
        <v>1421657</v>
      </c>
      <c r="D4" s="4">
        <f>SOFR3mo_PX[[#This Row],[Column4]]</f>
        <v>1425759</v>
      </c>
      <c r="E4" s="4">
        <f>SOFR3mo_PX[[#This Row],[Column5]]</f>
        <v>1437566</v>
      </c>
      <c r="F4" s="4">
        <f>SOFR3mo_PX[[#This Row],[Column6]]</f>
        <v>1429570</v>
      </c>
      <c r="G4" s="4">
        <f>SOFR3mo_PX[[#This Row],[Column7]]</f>
        <v>1455536</v>
      </c>
      <c r="H4" s="4">
        <f>SOFR3mo_PX[[#This Row],[Column8]]</f>
        <v>1495318</v>
      </c>
      <c r="I4" s="4">
        <f>SOFR3mo_PX[[#This Row],[Column9]]</f>
        <v>1500238</v>
      </c>
      <c r="J4" s="4">
        <f>SOFR3mo_PX[[#This Row],[Column10]]</f>
        <v>1460012</v>
      </c>
      <c r="K4" s="4">
        <f>SOFR3mo_PX[[#This Row],[Column11]]</f>
        <v>1470902</v>
      </c>
      <c r="L4" s="4">
        <f>SOFR3mo_PX[[#This Row],[Column12]]</f>
        <v>1465954</v>
      </c>
      <c r="M4" s="4">
        <f>SOFR3mo_PX[[#This Row],[Column13]]</f>
        <v>1484929</v>
      </c>
      <c r="N4" s="4">
        <f>SOFR3mo_PX[[#This Row],[Column14]]</f>
        <v>1498069</v>
      </c>
      <c r="O4" s="4">
        <f>SOFR3mo_PX[[#This Row],[Column15]]</f>
        <v>1482620</v>
      </c>
      <c r="P4" s="4">
        <f>SOFR3mo_PX[[#This Row],[Column16]]</f>
        <v>1504916</v>
      </c>
      <c r="Q4" s="4">
        <f>SOFR3mo_PX[[#This Row],[Column17]]</f>
        <v>1474565</v>
      </c>
      <c r="R4" s="4">
        <f>SOFR3mo_PX[[#This Row],[Column18]]</f>
        <v>1449601</v>
      </c>
      <c r="S4" s="4">
        <f>SOFR3mo_PX[[#This Row],[Column19]]</f>
        <v>1455089</v>
      </c>
      <c r="T4" s="4">
        <f>SOFR3mo_PX[[#This Row],[Column20]]</f>
        <v>1467115</v>
      </c>
      <c r="U4" s="4">
        <f>SOFR3mo_PX[[#This Row],[Column21]]</f>
        <v>1468357</v>
      </c>
      <c r="V4" s="4">
        <f>SOFR3mo_PX[[#This Row],[Column22]]</f>
        <v>1482918</v>
      </c>
      <c r="W4" s="4">
        <f>SOFR3mo_PX[[#This Row],[Column23]]</f>
        <v>1509921</v>
      </c>
      <c r="X4" s="4">
        <f>SOFR3mo_PX[[#This Row],[Column24]]</f>
        <v>1515294</v>
      </c>
      <c r="Y4" s="4">
        <f>SOFR3mo_PX[[#This Row],[Column25]]</f>
        <v>1548136</v>
      </c>
      <c r="Z4" s="4">
        <f>SOFR3mo_PX[[#This Row],[Column26]]</f>
        <v>1532002</v>
      </c>
      <c r="AA4" s="4">
        <f>SOFR3mo_PX[[#This Row],[Column27]]</f>
        <v>1451904</v>
      </c>
      <c r="AB4" s="4">
        <f>SOFR3mo_PX[[#This Row],[Column28]]</f>
        <v>1430644</v>
      </c>
      <c r="AC4" s="4">
        <f>SOFR3mo_PX[[#This Row],[Column29]]</f>
        <v>1372687</v>
      </c>
      <c r="AD4" s="4">
        <f>SOFR3mo_PX[[#This Row],[Column30]]</f>
        <v>1399166</v>
      </c>
      <c r="AE4" s="4">
        <f>SOFR3mo_PX[[#This Row],[Column31]]</f>
        <v>1405587</v>
      </c>
      <c r="AF4" s="4">
        <f>SOFR3mo_PX[[#This Row],[Column32]]</f>
        <v>1387920</v>
      </c>
      <c r="AG4" s="4">
        <f>SOFR3mo_PX[[#This Row],[Column33]]</f>
        <v>1379309</v>
      </c>
      <c r="AH4" s="4">
        <f>SOFR3mo_PX[[#This Row],[Column34]]</f>
        <v>1382254</v>
      </c>
      <c r="AI4" s="4">
        <f>SOFR3mo_PX[[#This Row],[Column35]]</f>
        <v>1375572</v>
      </c>
      <c r="AJ4" s="4">
        <f>SOFR3mo_PX[[#This Row],[Column36]]</f>
        <v>1377974</v>
      </c>
      <c r="AK4" s="4">
        <f>SOFR3mo_PX[[#This Row],[Column37]]</f>
        <v>1368598</v>
      </c>
      <c r="AL4" s="4">
        <f>SOFR3mo_PX[[#This Row],[Column38]]</f>
        <v>1354814</v>
      </c>
      <c r="AM4" s="4">
        <f>SOFR3mo_PX[[#This Row],[Column39]]</f>
        <v>1351660</v>
      </c>
      <c r="AN4" s="4">
        <f>SOFR3mo_PX[[#This Row],[Column40]]</f>
        <v>1344797</v>
      </c>
      <c r="AO4" s="4">
        <f>SOFR3mo_PX[[#This Row],[Column41]]</f>
        <v>1360292</v>
      </c>
      <c r="AP4" s="4">
        <f>SOFR3mo_PX[[#This Row],[Column42]]</f>
        <v>1340893</v>
      </c>
      <c r="AQ4" s="4">
        <f>SOFR3mo_PX[[#This Row],[Column43]]</f>
        <v>1346607</v>
      </c>
      <c r="AR4" s="4">
        <f>SOFR3mo_PX[[#This Row],[Column44]]</f>
        <v>1346607</v>
      </c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</row>
    <row r="5" spans="1:91" x14ac:dyDescent="0.25">
      <c r="A5" t="str">
        <f ca="1">'cont list_0'!I8</f>
        <v>Z26</v>
      </c>
      <c r="B5" s="4">
        <f>SOFR3mo_PX[[#This Row],[Column2]]</f>
        <v>1832521</v>
      </c>
      <c r="C5" s="4">
        <f>SOFR3mo_PX[[#This Row],[Column3]]</f>
        <v>1832521</v>
      </c>
      <c r="D5" s="4">
        <f>SOFR3mo_PX[[#This Row],[Column4]]</f>
        <v>1826697</v>
      </c>
      <c r="E5" s="4">
        <f>SOFR3mo_PX[[#This Row],[Column5]]</f>
        <v>1814564</v>
      </c>
      <c r="F5" s="4">
        <f>SOFR3mo_PX[[#This Row],[Column6]]</f>
        <v>1799075</v>
      </c>
      <c r="G5" s="4">
        <f>SOFR3mo_PX[[#This Row],[Column7]]</f>
        <v>1807378</v>
      </c>
      <c r="H5" s="4">
        <f>SOFR3mo_PX[[#This Row],[Column8]]</f>
        <v>1825920</v>
      </c>
      <c r="I5" s="4">
        <f>SOFR3mo_PX[[#This Row],[Column9]]</f>
        <v>1799317</v>
      </c>
      <c r="J5" s="4">
        <f>SOFR3mo_PX[[#This Row],[Column10]]</f>
        <v>1797599</v>
      </c>
      <c r="K5" s="4">
        <f>SOFR3mo_PX[[#This Row],[Column11]]</f>
        <v>1790208</v>
      </c>
      <c r="L5" s="4">
        <f>SOFR3mo_PX[[#This Row],[Column12]]</f>
        <v>1791905</v>
      </c>
      <c r="M5" s="4">
        <f>SOFR3mo_PX[[#This Row],[Column13]]</f>
        <v>1783687</v>
      </c>
      <c r="N5" s="4">
        <f>SOFR3mo_PX[[#This Row],[Column14]]</f>
        <v>1782227</v>
      </c>
      <c r="O5" s="4">
        <f>SOFR3mo_PX[[#This Row],[Column15]]</f>
        <v>1780756</v>
      </c>
      <c r="P5" s="4">
        <f>SOFR3mo_PX[[#This Row],[Column16]]</f>
        <v>1788582</v>
      </c>
      <c r="Q5" s="4">
        <f>SOFR3mo_PX[[#This Row],[Column17]]</f>
        <v>1817855</v>
      </c>
      <c r="R5" s="4">
        <f>SOFR3mo_PX[[#This Row],[Column18]]</f>
        <v>1814578</v>
      </c>
      <c r="S5" s="4">
        <f>SOFR3mo_PX[[#This Row],[Column19]]</f>
        <v>1825485</v>
      </c>
      <c r="T5" s="4">
        <f>SOFR3mo_PX[[#This Row],[Column20]]</f>
        <v>1811791</v>
      </c>
      <c r="U5" s="4">
        <f>SOFR3mo_PX[[#This Row],[Column21]]</f>
        <v>1785000</v>
      </c>
      <c r="V5" s="4">
        <f>SOFR3mo_PX[[#This Row],[Column22]]</f>
        <v>1756334</v>
      </c>
      <c r="W5" s="4">
        <f>SOFR3mo_PX[[#This Row],[Column23]]</f>
        <v>1750857</v>
      </c>
      <c r="X5" s="4">
        <f>SOFR3mo_PX[[#This Row],[Column24]]</f>
        <v>1750266</v>
      </c>
      <c r="Y5" s="4">
        <f>SOFR3mo_PX[[#This Row],[Column25]]</f>
        <v>1745071</v>
      </c>
      <c r="Z5" s="4">
        <f>SOFR3mo_PX[[#This Row],[Column26]]</f>
        <v>1787585</v>
      </c>
      <c r="AA5" s="4">
        <f>SOFR3mo_PX[[#This Row],[Column27]]</f>
        <v>1503884</v>
      </c>
      <c r="AB5" s="4">
        <f>SOFR3mo_PX[[#This Row],[Column28]]</f>
        <v>1490888</v>
      </c>
      <c r="AC5" s="4">
        <f>SOFR3mo_PX[[#This Row],[Column29]]</f>
        <v>1459572</v>
      </c>
      <c r="AD5" s="4">
        <f>SOFR3mo_PX[[#This Row],[Column30]]</f>
        <v>1458258</v>
      </c>
      <c r="AE5" s="4">
        <f>SOFR3mo_PX[[#This Row],[Column31]]</f>
        <v>1461509</v>
      </c>
      <c r="AF5" s="4">
        <f>SOFR3mo_PX[[#This Row],[Column32]]</f>
        <v>1474438</v>
      </c>
      <c r="AG5" s="4">
        <f>SOFR3mo_PX[[#This Row],[Column33]]</f>
        <v>1486080</v>
      </c>
      <c r="AH5" s="4">
        <f>SOFR3mo_PX[[#This Row],[Column34]]</f>
        <v>1516392</v>
      </c>
      <c r="AI5" s="4">
        <f>SOFR3mo_PX[[#This Row],[Column35]]</f>
        <v>1499636</v>
      </c>
      <c r="AJ5" s="4">
        <f>SOFR3mo_PX[[#This Row],[Column36]]</f>
        <v>1493578</v>
      </c>
      <c r="AK5" s="4">
        <f>SOFR3mo_PX[[#This Row],[Column37]]</f>
        <v>1487930</v>
      </c>
      <c r="AL5" s="4">
        <f>SOFR3mo_PX[[#This Row],[Column38]]</f>
        <v>1465354</v>
      </c>
      <c r="AM5" s="4">
        <f>SOFR3mo_PX[[#This Row],[Column39]]</f>
        <v>1441328</v>
      </c>
      <c r="AN5" s="4">
        <f>SOFR3mo_PX[[#This Row],[Column40]]</f>
        <v>1441302</v>
      </c>
      <c r="AO5" s="4">
        <f>SOFR3mo_PX[[#This Row],[Column41]]</f>
        <v>1413425</v>
      </c>
      <c r="AP5" s="4">
        <f>SOFR3mo_PX[[#This Row],[Column42]]</f>
        <v>1402683</v>
      </c>
      <c r="AQ5" s="4">
        <f>SOFR3mo_PX[[#This Row],[Column43]]</f>
        <v>1390354</v>
      </c>
      <c r="AR5" s="4">
        <f>SOFR3mo_PX[[#This Row],[Column44]]</f>
        <v>1390354</v>
      </c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</row>
    <row r="6" spans="1:91" x14ac:dyDescent="0.25">
      <c r="A6" t="str">
        <f ca="1">'cont list_0'!I9</f>
        <v>H27</v>
      </c>
      <c r="B6" s="4">
        <f>SOFR3mo_PX[[#This Row],[Column2]]</f>
        <v>1131035</v>
      </c>
      <c r="C6" s="4">
        <f>SOFR3mo_PX[[#This Row],[Column3]]</f>
        <v>1131035</v>
      </c>
      <c r="D6" s="4">
        <f>SOFR3mo_PX[[#This Row],[Column4]]</f>
        <v>1123500</v>
      </c>
      <c r="E6" s="4">
        <f>SOFR3mo_PX[[#This Row],[Column5]]</f>
        <v>1144414</v>
      </c>
      <c r="F6" s="4">
        <f>SOFR3mo_PX[[#This Row],[Column6]]</f>
        <v>1159035</v>
      </c>
      <c r="G6" s="4">
        <f>SOFR3mo_PX[[#This Row],[Column7]]</f>
        <v>1169799</v>
      </c>
      <c r="H6" s="4">
        <f>SOFR3mo_PX[[#This Row],[Column8]]</f>
        <v>1204950</v>
      </c>
      <c r="I6" s="4">
        <f>SOFR3mo_PX[[#This Row],[Column9]]</f>
        <v>1191586</v>
      </c>
      <c r="J6" s="4">
        <f>SOFR3mo_PX[[#This Row],[Column10]]</f>
        <v>1190020</v>
      </c>
      <c r="K6" s="4">
        <f>SOFR3mo_PX[[#This Row],[Column11]]</f>
        <v>1168902</v>
      </c>
      <c r="L6" s="4">
        <f>SOFR3mo_PX[[#This Row],[Column12]]</f>
        <v>1157002</v>
      </c>
      <c r="M6" s="4">
        <f>SOFR3mo_PX[[#This Row],[Column13]]</f>
        <v>1151649</v>
      </c>
      <c r="N6" s="4">
        <f>SOFR3mo_PX[[#This Row],[Column14]]</f>
        <v>1155497</v>
      </c>
      <c r="O6" s="4">
        <f>SOFR3mo_PX[[#This Row],[Column15]]</f>
        <v>1146502</v>
      </c>
      <c r="P6" s="4">
        <f>SOFR3mo_PX[[#This Row],[Column16]]</f>
        <v>1113033</v>
      </c>
      <c r="Q6" s="4">
        <f>SOFR3mo_PX[[#This Row],[Column17]]</f>
        <v>1135287</v>
      </c>
      <c r="R6" s="4">
        <f>SOFR3mo_PX[[#This Row],[Column18]]</f>
        <v>1138372</v>
      </c>
      <c r="S6" s="4">
        <f>SOFR3mo_PX[[#This Row],[Column19]]</f>
        <v>1134084</v>
      </c>
      <c r="T6" s="4">
        <f>SOFR3mo_PX[[#This Row],[Column20]]</f>
        <v>1101586</v>
      </c>
      <c r="U6" s="4">
        <f>SOFR3mo_PX[[#This Row],[Column21]]</f>
        <v>1086500</v>
      </c>
      <c r="V6" s="4">
        <f>SOFR3mo_PX[[#This Row],[Column22]]</f>
        <v>1086752</v>
      </c>
      <c r="W6" s="4">
        <f>SOFR3mo_PX[[#This Row],[Column23]]</f>
        <v>1115927</v>
      </c>
      <c r="X6" s="4">
        <f>SOFR3mo_PX[[#This Row],[Column24]]</f>
        <v>1121390</v>
      </c>
      <c r="Y6" s="4">
        <f>SOFR3mo_PX[[#This Row],[Column25]]</f>
        <v>1125009</v>
      </c>
      <c r="Z6" s="4">
        <f>SOFR3mo_PX[[#This Row],[Column26]]</f>
        <v>1135714</v>
      </c>
      <c r="AA6" s="4">
        <f>SOFR3mo_PX[[#This Row],[Column27]]</f>
        <v>1729885</v>
      </c>
      <c r="AB6" s="4">
        <f>SOFR3mo_PX[[#This Row],[Column28]]</f>
        <v>1667736</v>
      </c>
      <c r="AC6" s="4">
        <f>SOFR3mo_PX[[#This Row],[Column29]]</f>
        <v>1625208</v>
      </c>
      <c r="AD6" s="4">
        <f>SOFR3mo_PX[[#This Row],[Column30]]</f>
        <v>1611873</v>
      </c>
      <c r="AE6" s="4">
        <f>SOFR3mo_PX[[#This Row],[Column31]]</f>
        <v>1585496</v>
      </c>
      <c r="AF6" s="4">
        <f>SOFR3mo_PX[[#This Row],[Column32]]</f>
        <v>1600436</v>
      </c>
      <c r="AG6" s="4">
        <f>SOFR3mo_PX[[#This Row],[Column33]]</f>
        <v>1613113</v>
      </c>
      <c r="AH6" s="4">
        <f>SOFR3mo_PX[[#This Row],[Column34]]</f>
        <v>1602923</v>
      </c>
      <c r="AI6" s="4">
        <f>SOFR3mo_PX[[#This Row],[Column35]]</f>
        <v>1594953</v>
      </c>
      <c r="AJ6" s="4">
        <f>SOFR3mo_PX[[#This Row],[Column36]]</f>
        <v>1596012</v>
      </c>
      <c r="AK6" s="4">
        <f>SOFR3mo_PX[[#This Row],[Column37]]</f>
        <v>1570452</v>
      </c>
      <c r="AL6" s="4">
        <f>SOFR3mo_PX[[#This Row],[Column38]]</f>
        <v>1567271</v>
      </c>
      <c r="AM6" s="4">
        <f>SOFR3mo_PX[[#This Row],[Column39]]</f>
        <v>1563955</v>
      </c>
      <c r="AN6" s="4">
        <f>SOFR3mo_PX[[#This Row],[Column40]]</f>
        <v>1565606</v>
      </c>
      <c r="AO6" s="4">
        <f>SOFR3mo_PX[[#This Row],[Column41]]</f>
        <v>1548820</v>
      </c>
      <c r="AP6" s="4">
        <f>SOFR3mo_PX[[#This Row],[Column42]]</f>
        <v>1548828</v>
      </c>
      <c r="AQ6" s="4">
        <f>SOFR3mo_PX[[#This Row],[Column43]]</f>
        <v>1553506</v>
      </c>
      <c r="AR6" s="4">
        <f>SOFR3mo_PX[[#This Row],[Column44]]</f>
        <v>1553506</v>
      </c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</row>
    <row r="7" spans="1:91" x14ac:dyDescent="0.25">
      <c r="A7" t="str">
        <f ca="1">'cont list_0'!I10</f>
        <v>M27</v>
      </c>
      <c r="B7" s="4">
        <f>SOFR3mo_PX[[#This Row],[Column2]]</f>
        <v>1214713</v>
      </c>
      <c r="C7" s="4">
        <f>SOFR3mo_PX[[#This Row],[Column3]]</f>
        <v>1214713</v>
      </c>
      <c r="D7" s="4">
        <f>SOFR3mo_PX[[#This Row],[Column4]]</f>
        <v>1216792</v>
      </c>
      <c r="E7" s="4">
        <f>SOFR3mo_PX[[#This Row],[Column5]]</f>
        <v>1235226</v>
      </c>
      <c r="F7" s="4">
        <f>SOFR3mo_PX[[#This Row],[Column6]]</f>
        <v>1232067</v>
      </c>
      <c r="G7" s="4">
        <f>SOFR3mo_PX[[#This Row],[Column7]]</f>
        <v>1248758</v>
      </c>
      <c r="H7" s="4">
        <f>SOFR3mo_PX[[#This Row],[Column8]]</f>
        <v>1263926</v>
      </c>
      <c r="I7" s="4">
        <f>SOFR3mo_PX[[#This Row],[Column9]]</f>
        <v>1254056</v>
      </c>
      <c r="J7" s="4">
        <f>SOFR3mo_PX[[#This Row],[Column10]]</f>
        <v>1260699</v>
      </c>
      <c r="K7" s="4">
        <f>SOFR3mo_PX[[#This Row],[Column11]]</f>
        <v>1254697</v>
      </c>
      <c r="L7" s="4">
        <f>SOFR3mo_PX[[#This Row],[Column12]]</f>
        <v>1282854</v>
      </c>
      <c r="M7" s="4">
        <f>SOFR3mo_PX[[#This Row],[Column13]]</f>
        <v>1280860</v>
      </c>
      <c r="N7" s="4">
        <f>SOFR3mo_PX[[#This Row],[Column14]]</f>
        <v>1296432</v>
      </c>
      <c r="O7" s="4">
        <f>SOFR3mo_PX[[#This Row],[Column15]]</f>
        <v>1273287</v>
      </c>
      <c r="P7" s="4">
        <f>SOFR3mo_PX[[#This Row],[Column16]]</f>
        <v>1269562</v>
      </c>
      <c r="Q7" s="4">
        <f>SOFR3mo_PX[[#This Row],[Column17]]</f>
        <v>1282776</v>
      </c>
      <c r="R7" s="4">
        <f>SOFR3mo_PX[[#This Row],[Column18]]</f>
        <v>1265987</v>
      </c>
      <c r="S7" s="4">
        <f>SOFR3mo_PX[[#This Row],[Column19]]</f>
        <v>1265052</v>
      </c>
      <c r="T7" s="4">
        <f>SOFR3mo_PX[[#This Row],[Column20]]</f>
        <v>1233431</v>
      </c>
      <c r="U7" s="4">
        <f>SOFR3mo_PX[[#This Row],[Column21]]</f>
        <v>1189239</v>
      </c>
      <c r="V7" s="4">
        <f>SOFR3mo_PX[[#This Row],[Column22]]</f>
        <v>1196367</v>
      </c>
      <c r="W7" s="4">
        <f>SOFR3mo_PX[[#This Row],[Column23]]</f>
        <v>1206680</v>
      </c>
      <c r="X7" s="4">
        <f>SOFR3mo_PX[[#This Row],[Column24]]</f>
        <v>1199705</v>
      </c>
      <c r="Y7" s="4">
        <f>SOFR3mo_PX[[#This Row],[Column25]]</f>
        <v>1201741</v>
      </c>
      <c r="Z7" s="4">
        <f>SOFR3mo_PX[[#This Row],[Column26]]</f>
        <v>1215781</v>
      </c>
      <c r="AA7" s="4">
        <f>SOFR3mo_PX[[#This Row],[Column27]]</f>
        <v>1080953</v>
      </c>
      <c r="AB7" s="4">
        <f>SOFR3mo_PX[[#This Row],[Column28]]</f>
        <v>1067106</v>
      </c>
      <c r="AC7" s="4">
        <f>SOFR3mo_PX[[#This Row],[Column29]]</f>
        <v>1067209</v>
      </c>
      <c r="AD7" s="4">
        <f>SOFR3mo_PX[[#This Row],[Column30]]</f>
        <v>1061690</v>
      </c>
      <c r="AE7" s="4">
        <f>SOFR3mo_PX[[#This Row],[Column31]]</f>
        <v>1059518</v>
      </c>
      <c r="AF7" s="4">
        <f>SOFR3mo_PX[[#This Row],[Column32]]</f>
        <v>1058635</v>
      </c>
      <c r="AG7" s="4">
        <f>SOFR3mo_PX[[#This Row],[Column33]]</f>
        <v>1069589</v>
      </c>
      <c r="AH7" s="4">
        <f>SOFR3mo_PX[[#This Row],[Column34]]</f>
        <v>1060874</v>
      </c>
      <c r="AI7" s="4">
        <f>SOFR3mo_PX[[#This Row],[Column35]]</f>
        <v>1068276</v>
      </c>
      <c r="AJ7" s="4">
        <f>SOFR3mo_PX[[#This Row],[Column36]]</f>
        <v>1073259</v>
      </c>
      <c r="AK7" s="4">
        <f>SOFR3mo_PX[[#This Row],[Column37]]</f>
        <v>1040821</v>
      </c>
      <c r="AL7" s="4">
        <f>SOFR3mo_PX[[#This Row],[Column38]]</f>
        <v>1030607</v>
      </c>
      <c r="AM7" s="4">
        <f>SOFR3mo_PX[[#This Row],[Column39]]</f>
        <v>1027332</v>
      </c>
      <c r="AN7" s="4">
        <f>SOFR3mo_PX[[#This Row],[Column40]]</f>
        <v>1053220</v>
      </c>
      <c r="AO7" s="4">
        <f>SOFR3mo_PX[[#This Row],[Column41]]</f>
        <v>1040753</v>
      </c>
      <c r="AP7" s="4">
        <f>SOFR3mo_PX[[#This Row],[Column42]]</f>
        <v>1039214</v>
      </c>
      <c r="AQ7" s="4">
        <f>SOFR3mo_PX[[#This Row],[Column43]]</f>
        <v>1039886</v>
      </c>
      <c r="AR7" s="4">
        <f>SOFR3mo_PX[[#This Row],[Column44]]</f>
        <v>1039886</v>
      </c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</row>
    <row r="8" spans="1:91" x14ac:dyDescent="0.25">
      <c r="A8" t="str">
        <f ca="1">'cont list_0'!I11</f>
        <v>U27</v>
      </c>
      <c r="B8" s="4">
        <f>SOFR3mo_PX[[#This Row],[Column2]]</f>
        <v>930998</v>
      </c>
      <c r="C8" s="4">
        <f>SOFR3mo_PX[[#This Row],[Column3]]</f>
        <v>930998</v>
      </c>
      <c r="D8" s="4">
        <f>SOFR3mo_PX[[#This Row],[Column4]]</f>
        <v>933755</v>
      </c>
      <c r="E8" s="4">
        <f>SOFR3mo_PX[[#This Row],[Column5]]</f>
        <v>946364</v>
      </c>
      <c r="F8" s="4">
        <f>SOFR3mo_PX[[#This Row],[Column6]]</f>
        <v>964812</v>
      </c>
      <c r="G8" s="4">
        <f>SOFR3mo_PX[[#This Row],[Column7]]</f>
        <v>962731</v>
      </c>
      <c r="H8" s="4">
        <f>SOFR3mo_PX[[#This Row],[Column8]]</f>
        <v>965569</v>
      </c>
      <c r="I8" s="4">
        <f>SOFR3mo_PX[[#This Row],[Column9]]</f>
        <v>950017</v>
      </c>
      <c r="J8" s="4">
        <f>SOFR3mo_PX[[#This Row],[Column10]]</f>
        <v>939494</v>
      </c>
      <c r="K8" s="4">
        <f>SOFR3mo_PX[[#This Row],[Column11]]</f>
        <v>942983</v>
      </c>
      <c r="L8" s="4">
        <f>SOFR3mo_PX[[#This Row],[Column12]]</f>
        <v>968718</v>
      </c>
      <c r="M8" s="4">
        <f>SOFR3mo_PX[[#This Row],[Column13]]</f>
        <v>964111</v>
      </c>
      <c r="N8" s="4">
        <f>SOFR3mo_PX[[#This Row],[Column14]]</f>
        <v>980539</v>
      </c>
      <c r="O8" s="4">
        <f>SOFR3mo_PX[[#This Row],[Column15]]</f>
        <v>960139</v>
      </c>
      <c r="P8" s="4">
        <f>SOFR3mo_PX[[#This Row],[Column16]]</f>
        <v>962609</v>
      </c>
      <c r="Q8" s="4">
        <f>SOFR3mo_PX[[#This Row],[Column17]]</f>
        <v>965165</v>
      </c>
      <c r="R8" s="4">
        <f>SOFR3mo_PX[[#This Row],[Column18]]</f>
        <v>950198</v>
      </c>
      <c r="S8" s="4">
        <f>SOFR3mo_PX[[#This Row],[Column19]]</f>
        <v>947802</v>
      </c>
      <c r="T8" s="4">
        <f>SOFR3mo_PX[[#This Row],[Column20]]</f>
        <v>956841</v>
      </c>
      <c r="U8" s="4">
        <f>SOFR3mo_PX[[#This Row],[Column21]]</f>
        <v>898207</v>
      </c>
      <c r="V8" s="4">
        <f>SOFR3mo_PX[[#This Row],[Column22]]</f>
        <v>896402</v>
      </c>
      <c r="W8" s="4">
        <f>SOFR3mo_PX[[#This Row],[Column23]]</f>
        <v>903524</v>
      </c>
      <c r="X8" s="4">
        <f>SOFR3mo_PX[[#This Row],[Column24]]</f>
        <v>882932</v>
      </c>
      <c r="Y8" s="4">
        <f>SOFR3mo_PX[[#This Row],[Column25]]</f>
        <v>904288</v>
      </c>
      <c r="Z8" s="4">
        <f>SOFR3mo_PX[[#This Row],[Column26]]</f>
        <v>896281</v>
      </c>
      <c r="AA8" s="4">
        <f>SOFR3mo_PX[[#This Row],[Column27]]</f>
        <v>1207760</v>
      </c>
      <c r="AB8" s="4">
        <f>SOFR3mo_PX[[#This Row],[Column28]]</f>
        <v>1209008</v>
      </c>
      <c r="AC8" s="4">
        <f>SOFR3mo_PX[[#This Row],[Column29]]</f>
        <v>1237784</v>
      </c>
      <c r="AD8" s="4">
        <f>SOFR3mo_PX[[#This Row],[Column30]]</f>
        <v>1206003</v>
      </c>
      <c r="AE8" s="4">
        <f>SOFR3mo_PX[[#This Row],[Column31]]</f>
        <v>1221015</v>
      </c>
      <c r="AF8" s="4">
        <f>SOFR3mo_PX[[#This Row],[Column32]]</f>
        <v>1212687</v>
      </c>
      <c r="AG8" s="4">
        <f>SOFR3mo_PX[[#This Row],[Column33]]</f>
        <v>1219584</v>
      </c>
      <c r="AH8" s="4">
        <f>SOFR3mo_PX[[#This Row],[Column34]]</f>
        <v>1193111</v>
      </c>
      <c r="AI8" s="4">
        <f>SOFR3mo_PX[[#This Row],[Column35]]</f>
        <v>1199145</v>
      </c>
      <c r="AJ8" s="4">
        <f>SOFR3mo_PX[[#This Row],[Column36]]</f>
        <v>1203120</v>
      </c>
      <c r="AK8" s="4">
        <f>SOFR3mo_PX[[#This Row],[Column37]]</f>
        <v>1198455</v>
      </c>
      <c r="AL8" s="4">
        <f>SOFR3mo_PX[[#This Row],[Column38]]</f>
        <v>1200186</v>
      </c>
      <c r="AM8" s="4">
        <f>SOFR3mo_PX[[#This Row],[Column39]]</f>
        <v>1201714</v>
      </c>
      <c r="AN8" s="4">
        <f>SOFR3mo_PX[[#This Row],[Column40]]</f>
        <v>1208144</v>
      </c>
      <c r="AO8" s="4">
        <f>SOFR3mo_PX[[#This Row],[Column41]]</f>
        <v>1201962</v>
      </c>
      <c r="AP8" s="4">
        <f>SOFR3mo_PX[[#This Row],[Column42]]</f>
        <v>1208746</v>
      </c>
      <c r="AQ8" s="4">
        <f>SOFR3mo_PX[[#This Row],[Column43]]</f>
        <v>1214289</v>
      </c>
      <c r="AR8" s="4">
        <f>SOFR3mo_PX[[#This Row],[Column44]]</f>
        <v>1214289</v>
      </c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</row>
    <row r="9" spans="1:91" x14ac:dyDescent="0.25">
      <c r="A9" t="str">
        <f ca="1">'cont list_0'!I12</f>
        <v>Z27</v>
      </c>
      <c r="B9" s="4">
        <f>SOFR3mo_PX[[#This Row],[Column2]]</f>
        <v>1244010</v>
      </c>
      <c r="C9" s="4">
        <f>SOFR3mo_PX[[#This Row],[Column3]]</f>
        <v>1244010</v>
      </c>
      <c r="D9" s="4">
        <f>SOFR3mo_PX[[#This Row],[Column4]]</f>
        <v>1237092</v>
      </c>
      <c r="E9" s="4">
        <f>SOFR3mo_PX[[#This Row],[Column5]]</f>
        <v>1250468</v>
      </c>
      <c r="F9" s="4">
        <f>SOFR3mo_PX[[#This Row],[Column6]]</f>
        <v>1243106</v>
      </c>
      <c r="G9" s="4">
        <f>SOFR3mo_PX[[#This Row],[Column7]]</f>
        <v>1251901</v>
      </c>
      <c r="H9" s="4">
        <f>SOFR3mo_PX[[#This Row],[Column8]]</f>
        <v>1264462</v>
      </c>
      <c r="I9" s="4">
        <f>SOFR3mo_PX[[#This Row],[Column9]]</f>
        <v>1225964</v>
      </c>
      <c r="J9" s="4">
        <f>SOFR3mo_PX[[#This Row],[Column10]]</f>
        <v>1225074</v>
      </c>
      <c r="K9" s="4">
        <f>SOFR3mo_PX[[#This Row],[Column11]]</f>
        <v>1223034</v>
      </c>
      <c r="L9" s="4">
        <f>SOFR3mo_PX[[#This Row],[Column12]]</f>
        <v>1213830</v>
      </c>
      <c r="M9" s="4">
        <f>SOFR3mo_PX[[#This Row],[Column13]]</f>
        <v>1210342</v>
      </c>
      <c r="N9" s="4">
        <f>SOFR3mo_PX[[#This Row],[Column14]]</f>
        <v>1205081</v>
      </c>
      <c r="O9" s="4">
        <f>SOFR3mo_PX[[#This Row],[Column15]]</f>
        <v>1205082</v>
      </c>
      <c r="P9" s="4">
        <f>SOFR3mo_PX[[#This Row],[Column16]]</f>
        <v>1202474</v>
      </c>
      <c r="Q9" s="4">
        <f>SOFR3mo_PX[[#This Row],[Column17]]</f>
        <v>1189336</v>
      </c>
      <c r="R9" s="4">
        <f>SOFR3mo_PX[[#This Row],[Column18]]</f>
        <v>1197020</v>
      </c>
      <c r="S9" s="4">
        <f>SOFR3mo_PX[[#This Row],[Column19]]</f>
        <v>1203467</v>
      </c>
      <c r="T9" s="4">
        <f>SOFR3mo_PX[[#This Row],[Column20]]</f>
        <v>1202778</v>
      </c>
      <c r="U9" s="4">
        <f>SOFR3mo_PX[[#This Row],[Column21]]</f>
        <v>1218390</v>
      </c>
      <c r="V9" s="4">
        <f>SOFR3mo_PX[[#This Row],[Column22]]</f>
        <v>1212442</v>
      </c>
      <c r="W9" s="4">
        <f>SOFR3mo_PX[[#This Row],[Column23]]</f>
        <v>1214121</v>
      </c>
      <c r="X9" s="4">
        <f>SOFR3mo_PX[[#This Row],[Column24]]</f>
        <v>1238494</v>
      </c>
      <c r="Y9" s="4">
        <f>SOFR3mo_PX[[#This Row],[Column25]]</f>
        <v>1236453</v>
      </c>
      <c r="Z9" s="4">
        <f>SOFR3mo_PX[[#This Row],[Column26]]</f>
        <v>1207269</v>
      </c>
      <c r="AA9" s="4">
        <f>SOFR3mo_PX[[#This Row],[Column27]]</f>
        <v>914008</v>
      </c>
      <c r="AB9" s="4">
        <f>SOFR3mo_PX[[#This Row],[Column28]]</f>
        <v>881578</v>
      </c>
      <c r="AC9" s="4">
        <f>SOFR3mo_PX[[#This Row],[Column29]]</f>
        <v>871376</v>
      </c>
      <c r="AD9" s="4">
        <f>SOFR3mo_PX[[#This Row],[Column30]]</f>
        <v>878244</v>
      </c>
      <c r="AE9" s="4">
        <f>SOFR3mo_PX[[#This Row],[Column31]]</f>
        <v>878687</v>
      </c>
      <c r="AF9" s="4">
        <f>SOFR3mo_PX[[#This Row],[Column32]]</f>
        <v>884028</v>
      </c>
      <c r="AG9" s="4">
        <f>SOFR3mo_PX[[#This Row],[Column33]]</f>
        <v>874845</v>
      </c>
      <c r="AH9" s="4">
        <f>SOFR3mo_PX[[#This Row],[Column34]]</f>
        <v>867787</v>
      </c>
      <c r="AI9" s="4">
        <f>SOFR3mo_PX[[#This Row],[Column35]]</f>
        <v>850571</v>
      </c>
      <c r="AJ9" s="4">
        <f>SOFR3mo_PX[[#This Row],[Column36]]</f>
        <v>849442</v>
      </c>
      <c r="AK9" s="4">
        <f>SOFR3mo_PX[[#This Row],[Column37]]</f>
        <v>848243</v>
      </c>
      <c r="AL9" s="4">
        <f>SOFR3mo_PX[[#This Row],[Column38]]</f>
        <v>846133</v>
      </c>
      <c r="AM9" s="4">
        <f>SOFR3mo_PX[[#This Row],[Column39]]</f>
        <v>833602</v>
      </c>
      <c r="AN9" s="4">
        <f>SOFR3mo_PX[[#This Row],[Column40]]</f>
        <v>831361</v>
      </c>
      <c r="AO9" s="4">
        <f>SOFR3mo_PX[[#This Row],[Column41]]</f>
        <v>823923</v>
      </c>
      <c r="AP9" s="4">
        <f>SOFR3mo_PX[[#This Row],[Column42]]</f>
        <v>834877</v>
      </c>
      <c r="AQ9" s="4">
        <f>SOFR3mo_PX[[#This Row],[Column43]]</f>
        <v>872764</v>
      </c>
      <c r="AR9" s="4">
        <f>SOFR3mo_PX[[#This Row],[Column44]]</f>
        <v>872764</v>
      </c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</row>
    <row r="10" spans="1:91" x14ac:dyDescent="0.25">
      <c r="A10" t="str">
        <f ca="1">'cont list_0'!I13</f>
        <v>H28</v>
      </c>
      <c r="B10" s="4">
        <f>SOFR3mo_PX[[#This Row],[Column2]]</f>
        <v>720727</v>
      </c>
      <c r="C10" s="4">
        <f>SOFR3mo_PX[[#This Row],[Column3]]</f>
        <v>720727</v>
      </c>
      <c r="D10" s="4">
        <f>SOFR3mo_PX[[#This Row],[Column4]]</f>
        <v>726888</v>
      </c>
      <c r="E10" s="4">
        <f>SOFR3mo_PX[[#This Row],[Column5]]</f>
        <v>735721</v>
      </c>
      <c r="F10" s="4">
        <f>SOFR3mo_PX[[#This Row],[Column6]]</f>
        <v>730539</v>
      </c>
      <c r="G10" s="4">
        <f>SOFR3mo_PX[[#This Row],[Column7]]</f>
        <v>727400</v>
      </c>
      <c r="H10" s="4">
        <f>SOFR3mo_PX[[#This Row],[Column8]]</f>
        <v>726462</v>
      </c>
      <c r="I10" s="4">
        <f>SOFR3mo_PX[[#This Row],[Column9]]</f>
        <v>731443</v>
      </c>
      <c r="J10" s="4">
        <f>SOFR3mo_PX[[#This Row],[Column10]]</f>
        <v>727692</v>
      </c>
      <c r="K10" s="4">
        <f>SOFR3mo_PX[[#This Row],[Column11]]</f>
        <v>730001</v>
      </c>
      <c r="L10" s="4">
        <f>SOFR3mo_PX[[#This Row],[Column12]]</f>
        <v>738184</v>
      </c>
      <c r="M10" s="4">
        <f>SOFR3mo_PX[[#This Row],[Column13]]</f>
        <v>733052</v>
      </c>
      <c r="N10" s="4">
        <f>SOFR3mo_PX[[#This Row],[Column14]]</f>
        <v>717210</v>
      </c>
      <c r="O10" s="4">
        <f>SOFR3mo_PX[[#This Row],[Column15]]</f>
        <v>717324</v>
      </c>
      <c r="P10" s="4">
        <f>SOFR3mo_PX[[#This Row],[Column16]]</f>
        <v>716716</v>
      </c>
      <c r="Q10" s="4">
        <f>SOFR3mo_PX[[#This Row],[Column17]]</f>
        <v>718031</v>
      </c>
      <c r="R10" s="4">
        <f>SOFR3mo_PX[[#This Row],[Column18]]</f>
        <v>710613</v>
      </c>
      <c r="S10" s="4">
        <f>SOFR3mo_PX[[#This Row],[Column19]]</f>
        <v>700349</v>
      </c>
      <c r="T10" s="4">
        <f>SOFR3mo_PX[[#This Row],[Column20]]</f>
        <v>701531</v>
      </c>
      <c r="U10" s="4">
        <f>SOFR3mo_PX[[#This Row],[Column21]]</f>
        <v>701383</v>
      </c>
      <c r="V10" s="4">
        <f>SOFR3mo_PX[[#This Row],[Column22]]</f>
        <v>708291</v>
      </c>
      <c r="W10" s="4">
        <f>SOFR3mo_PX[[#This Row],[Column23]]</f>
        <v>708189</v>
      </c>
      <c r="X10" s="4">
        <f>SOFR3mo_PX[[#This Row],[Column24]]</f>
        <v>698899</v>
      </c>
      <c r="Y10" s="4">
        <f>SOFR3mo_PX[[#This Row],[Column25]]</f>
        <v>706544</v>
      </c>
      <c r="Z10" s="4">
        <f>SOFR3mo_PX[[#This Row],[Column26]]</f>
        <v>714550</v>
      </c>
      <c r="AA10" s="4">
        <f>SOFR3mo_PX[[#This Row],[Column27]]</f>
        <v>1196661</v>
      </c>
      <c r="AB10" s="4">
        <f>SOFR3mo_PX[[#This Row],[Column28]]</f>
        <v>1189775</v>
      </c>
      <c r="AC10" s="4">
        <f>SOFR3mo_PX[[#This Row],[Column29]]</f>
        <v>1185200</v>
      </c>
      <c r="AD10" s="4">
        <f>SOFR3mo_PX[[#This Row],[Column30]]</f>
        <v>1162426</v>
      </c>
      <c r="AE10" s="4">
        <f>SOFR3mo_PX[[#This Row],[Column31]]</f>
        <v>1165640</v>
      </c>
      <c r="AF10" s="4">
        <f>SOFR3mo_PX[[#This Row],[Column32]]</f>
        <v>1155345</v>
      </c>
      <c r="AG10" s="4">
        <f>SOFR3mo_PX[[#This Row],[Column33]]</f>
        <v>1143265</v>
      </c>
      <c r="AH10" s="4">
        <f>SOFR3mo_PX[[#This Row],[Column34]]</f>
        <v>1142701</v>
      </c>
      <c r="AI10" s="4">
        <f>SOFR3mo_PX[[#This Row],[Column35]]</f>
        <v>1107316</v>
      </c>
      <c r="AJ10" s="4">
        <f>SOFR3mo_PX[[#This Row],[Column36]]</f>
        <v>1119639</v>
      </c>
      <c r="AK10" s="4">
        <f>SOFR3mo_PX[[#This Row],[Column37]]</f>
        <v>1110259</v>
      </c>
      <c r="AL10" s="4">
        <f>SOFR3mo_PX[[#This Row],[Column38]]</f>
        <v>1102549</v>
      </c>
      <c r="AM10" s="4">
        <f>SOFR3mo_PX[[#This Row],[Column39]]</f>
        <v>1100561</v>
      </c>
      <c r="AN10" s="4">
        <f>SOFR3mo_PX[[#This Row],[Column40]]</f>
        <v>1092931</v>
      </c>
      <c r="AO10" s="4">
        <f>SOFR3mo_PX[[#This Row],[Column41]]</f>
        <v>1083821</v>
      </c>
      <c r="AP10" s="4">
        <f>SOFR3mo_PX[[#This Row],[Column42]]</f>
        <v>1092241</v>
      </c>
      <c r="AQ10" s="4">
        <f>SOFR3mo_PX[[#This Row],[Column43]]</f>
        <v>1129736</v>
      </c>
      <c r="AR10" s="4">
        <f>SOFR3mo_PX[[#This Row],[Column44]]</f>
        <v>1129736</v>
      </c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</row>
    <row r="11" spans="1:91" x14ac:dyDescent="0.25">
      <c r="A11" t="str">
        <f ca="1">'cont list_0'!I14</f>
        <v>M28</v>
      </c>
      <c r="B11" s="4">
        <f>SOFR3mo_PX[[#This Row],[Column2]]</f>
        <v>654446</v>
      </c>
      <c r="C11" s="4">
        <f>SOFR3mo_PX[[#This Row],[Column3]]</f>
        <v>654446</v>
      </c>
      <c r="D11" s="4">
        <f>SOFR3mo_PX[[#This Row],[Column4]]</f>
        <v>654593</v>
      </c>
      <c r="E11" s="4">
        <f>SOFR3mo_PX[[#This Row],[Column5]]</f>
        <v>654491</v>
      </c>
      <c r="F11" s="4">
        <f>SOFR3mo_PX[[#This Row],[Column6]]</f>
        <v>655844</v>
      </c>
      <c r="G11" s="4">
        <f>SOFR3mo_PX[[#This Row],[Column7]]</f>
        <v>650134</v>
      </c>
      <c r="H11" s="4">
        <f>SOFR3mo_PX[[#This Row],[Column8]]</f>
        <v>645745</v>
      </c>
      <c r="I11" s="4">
        <f>SOFR3mo_PX[[#This Row],[Column9]]</f>
        <v>644857</v>
      </c>
      <c r="J11" s="4">
        <f>SOFR3mo_PX[[#This Row],[Column10]]</f>
        <v>642555</v>
      </c>
      <c r="K11" s="4">
        <f>SOFR3mo_PX[[#This Row],[Column11]]</f>
        <v>634530</v>
      </c>
      <c r="L11" s="4">
        <f>SOFR3mo_PX[[#This Row],[Column12]]</f>
        <v>638973</v>
      </c>
      <c r="M11" s="4">
        <f>SOFR3mo_PX[[#This Row],[Column13]]</f>
        <v>632547</v>
      </c>
      <c r="N11" s="4">
        <f>SOFR3mo_PX[[#This Row],[Column14]]</f>
        <v>644553</v>
      </c>
      <c r="O11" s="4">
        <f>SOFR3mo_PX[[#This Row],[Column15]]</f>
        <v>632133</v>
      </c>
      <c r="P11" s="4">
        <f>SOFR3mo_PX[[#This Row],[Column16]]</f>
        <v>618267</v>
      </c>
      <c r="Q11" s="4">
        <f>SOFR3mo_PX[[#This Row],[Column17]]</f>
        <v>621036</v>
      </c>
      <c r="R11" s="4">
        <f>SOFR3mo_PX[[#This Row],[Column18]]</f>
        <v>626602</v>
      </c>
      <c r="S11" s="4">
        <f>SOFR3mo_PX[[#This Row],[Column19]]</f>
        <v>617994</v>
      </c>
      <c r="T11" s="4">
        <f>SOFR3mo_PX[[#This Row],[Column20]]</f>
        <v>619303</v>
      </c>
      <c r="U11" s="4">
        <f>SOFR3mo_PX[[#This Row],[Column21]]</f>
        <v>602772</v>
      </c>
      <c r="V11" s="4">
        <f>SOFR3mo_PX[[#This Row],[Column22]]</f>
        <v>609247</v>
      </c>
      <c r="W11" s="4">
        <f>SOFR3mo_PX[[#This Row],[Column23]]</f>
        <v>593861</v>
      </c>
      <c r="X11" s="4">
        <f>SOFR3mo_PX[[#This Row],[Column24]]</f>
        <v>588560</v>
      </c>
      <c r="Y11" s="4">
        <f>SOFR3mo_PX[[#This Row],[Column25]]</f>
        <v>578483</v>
      </c>
      <c r="Z11" s="4">
        <f>SOFR3mo_PX[[#This Row],[Column26]]</f>
        <v>583314</v>
      </c>
      <c r="AA11" s="4">
        <f>SOFR3mo_PX[[#This Row],[Column27]]</f>
        <v>698709</v>
      </c>
      <c r="AB11" s="4">
        <f>SOFR3mo_PX[[#This Row],[Column28]]</f>
        <v>687105</v>
      </c>
      <c r="AC11" s="4">
        <f>SOFR3mo_PX[[#This Row],[Column29]]</f>
        <v>682022</v>
      </c>
      <c r="AD11" s="4">
        <f>SOFR3mo_PX[[#This Row],[Column30]]</f>
        <v>686381</v>
      </c>
      <c r="AE11" s="4">
        <f>SOFR3mo_PX[[#This Row],[Column31]]</f>
        <v>720423</v>
      </c>
      <c r="AF11" s="4">
        <f>SOFR3mo_PX[[#This Row],[Column32]]</f>
        <v>722609</v>
      </c>
      <c r="AG11" s="4">
        <f>SOFR3mo_PX[[#This Row],[Column33]]</f>
        <v>702937</v>
      </c>
      <c r="AH11" s="4">
        <f>SOFR3mo_PX[[#This Row],[Column34]]</f>
        <v>696587</v>
      </c>
      <c r="AI11" s="4">
        <f>SOFR3mo_PX[[#This Row],[Column35]]</f>
        <v>708989</v>
      </c>
      <c r="AJ11" s="4">
        <f>SOFR3mo_PX[[#This Row],[Column36]]</f>
        <v>708828</v>
      </c>
      <c r="AK11" s="4">
        <f>SOFR3mo_PX[[#This Row],[Column37]]</f>
        <v>699787</v>
      </c>
      <c r="AL11" s="4">
        <f>SOFR3mo_PX[[#This Row],[Column38]]</f>
        <v>690163</v>
      </c>
      <c r="AM11" s="4">
        <f>SOFR3mo_PX[[#This Row],[Column39]]</f>
        <v>687749</v>
      </c>
      <c r="AN11" s="4">
        <f>SOFR3mo_PX[[#This Row],[Column40]]</f>
        <v>672282</v>
      </c>
      <c r="AO11" s="4">
        <f>SOFR3mo_PX[[#This Row],[Column41]]</f>
        <v>676543</v>
      </c>
      <c r="AP11" s="4">
        <f>SOFR3mo_PX[[#This Row],[Column42]]</f>
        <v>720030</v>
      </c>
      <c r="AQ11" s="4">
        <f>SOFR3mo_PX[[#This Row],[Column43]]</f>
        <v>741320</v>
      </c>
      <c r="AR11" s="4">
        <f>SOFR3mo_PX[[#This Row],[Column44]]</f>
        <v>741320</v>
      </c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</row>
    <row r="12" spans="1:91" x14ac:dyDescent="0.25">
      <c r="A12" t="str">
        <f ca="1">'cont list_0'!I15</f>
        <v>U28</v>
      </c>
      <c r="B12" s="4">
        <f>SOFR3mo_PX[[#This Row],[Column2]]</f>
        <v>496107</v>
      </c>
      <c r="C12" s="4">
        <f>SOFR3mo_PX[[#This Row],[Column3]]</f>
        <v>496107</v>
      </c>
      <c r="D12" s="4">
        <f>SOFR3mo_PX[[#This Row],[Column4]]</f>
        <v>498537</v>
      </c>
      <c r="E12" s="4">
        <f>SOFR3mo_PX[[#This Row],[Column5]]</f>
        <v>496599</v>
      </c>
      <c r="F12" s="4">
        <f>SOFR3mo_PX[[#This Row],[Column6]]</f>
        <v>491411</v>
      </c>
      <c r="G12" s="4">
        <f>SOFR3mo_PX[[#This Row],[Column7]]</f>
        <v>489819</v>
      </c>
      <c r="H12" s="4">
        <f>SOFR3mo_PX[[#This Row],[Column8]]</f>
        <v>487356</v>
      </c>
      <c r="I12" s="4">
        <f>SOFR3mo_PX[[#This Row],[Column9]]</f>
        <v>484557</v>
      </c>
      <c r="J12" s="4">
        <f>SOFR3mo_PX[[#This Row],[Column10]]</f>
        <v>484619</v>
      </c>
      <c r="K12" s="4">
        <f>SOFR3mo_PX[[#This Row],[Column11]]</f>
        <v>461061</v>
      </c>
      <c r="L12" s="4">
        <f>SOFR3mo_PX[[#This Row],[Column12]]</f>
        <v>458408</v>
      </c>
      <c r="M12" s="4">
        <f>SOFR3mo_PX[[#This Row],[Column13]]</f>
        <v>455419</v>
      </c>
      <c r="N12" s="4">
        <f>SOFR3mo_PX[[#This Row],[Column14]]</f>
        <v>450354</v>
      </c>
      <c r="O12" s="4">
        <f>SOFR3mo_PX[[#This Row],[Column15]]</f>
        <v>453062</v>
      </c>
      <c r="P12" s="4">
        <f>SOFR3mo_PX[[#This Row],[Column16]]</f>
        <v>449041</v>
      </c>
      <c r="Q12" s="4">
        <f>SOFR3mo_PX[[#This Row],[Column17]]</f>
        <v>446544</v>
      </c>
      <c r="R12" s="4">
        <f>SOFR3mo_PX[[#This Row],[Column18]]</f>
        <v>446463</v>
      </c>
      <c r="S12" s="4">
        <f>SOFR3mo_PX[[#This Row],[Column19]]</f>
        <v>444427</v>
      </c>
      <c r="T12" s="4">
        <f>SOFR3mo_PX[[#This Row],[Column20]]</f>
        <v>438439</v>
      </c>
      <c r="U12" s="4">
        <f>SOFR3mo_PX[[#This Row],[Column21]]</f>
        <v>448327</v>
      </c>
      <c r="V12" s="4">
        <f>SOFR3mo_PX[[#This Row],[Column22]]</f>
        <v>455747</v>
      </c>
      <c r="W12" s="4">
        <f>SOFR3mo_PX[[#This Row],[Column23]]</f>
        <v>451475</v>
      </c>
      <c r="X12" s="4">
        <f>SOFR3mo_PX[[#This Row],[Column24]]</f>
        <v>457751</v>
      </c>
      <c r="Y12" s="4">
        <f>SOFR3mo_PX[[#This Row],[Column25]]</f>
        <v>456977</v>
      </c>
      <c r="Z12" s="4">
        <f>SOFR3mo_PX[[#This Row],[Column26]]</f>
        <v>458182</v>
      </c>
      <c r="AA12" s="4">
        <f>SOFR3mo_PX[[#This Row],[Column27]]</f>
        <v>577271</v>
      </c>
      <c r="AB12" s="4">
        <f>SOFR3mo_PX[[#This Row],[Column28]]</f>
        <v>577551</v>
      </c>
      <c r="AC12" s="4">
        <f>SOFR3mo_PX[[#This Row],[Column29]]</f>
        <v>566476</v>
      </c>
      <c r="AD12" s="4">
        <f>SOFR3mo_PX[[#This Row],[Column30]]</f>
        <v>585573</v>
      </c>
      <c r="AE12" s="4">
        <f>SOFR3mo_PX[[#This Row],[Column31]]</f>
        <v>581026</v>
      </c>
      <c r="AF12" s="4">
        <f>SOFR3mo_PX[[#This Row],[Column32]]</f>
        <v>574290</v>
      </c>
      <c r="AG12" s="4">
        <f>SOFR3mo_PX[[#This Row],[Column33]]</f>
        <v>551424</v>
      </c>
      <c r="AH12" s="4">
        <f>SOFR3mo_PX[[#This Row],[Column34]]</f>
        <v>538374</v>
      </c>
      <c r="AI12" s="4">
        <f>SOFR3mo_PX[[#This Row],[Column35]]</f>
        <v>541725</v>
      </c>
      <c r="AJ12" s="4">
        <f>SOFR3mo_PX[[#This Row],[Column36]]</f>
        <v>538222</v>
      </c>
      <c r="AK12" s="4">
        <f>SOFR3mo_PX[[#This Row],[Column37]]</f>
        <v>532903</v>
      </c>
      <c r="AL12" s="4">
        <f>SOFR3mo_PX[[#This Row],[Column38]]</f>
        <v>532100</v>
      </c>
      <c r="AM12" s="4">
        <f>SOFR3mo_PX[[#This Row],[Column39]]</f>
        <v>525783</v>
      </c>
      <c r="AN12" s="4">
        <f>SOFR3mo_PX[[#This Row],[Column40]]</f>
        <v>532514</v>
      </c>
      <c r="AO12" s="4">
        <f>SOFR3mo_PX[[#This Row],[Column41]]</f>
        <v>512921</v>
      </c>
      <c r="AP12" s="4">
        <f>SOFR3mo_PX[[#This Row],[Column42]]</f>
        <v>525081</v>
      </c>
      <c r="AQ12" s="4">
        <f>SOFR3mo_PX[[#This Row],[Column43]]</f>
        <v>535745</v>
      </c>
      <c r="AR12" s="4">
        <f>SOFR3mo_PX[[#This Row],[Column44]]</f>
        <v>535745</v>
      </c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</row>
    <row r="13" spans="1:91" x14ac:dyDescent="0.25">
      <c r="A13" t="str">
        <f ca="1">'cont list_0'!I16</f>
        <v>Z28</v>
      </c>
      <c r="B13" s="4">
        <f>SOFR3mo_PX[[#This Row],[Column2]]</f>
        <v>392810</v>
      </c>
      <c r="C13" s="4">
        <f>SOFR3mo_PX[[#This Row],[Column3]]</f>
        <v>392810</v>
      </c>
      <c r="D13" s="4">
        <f>SOFR3mo_PX[[#This Row],[Column4]]</f>
        <v>389806</v>
      </c>
      <c r="E13" s="4">
        <f>SOFR3mo_PX[[#This Row],[Column5]]</f>
        <v>387905</v>
      </c>
      <c r="F13" s="4">
        <f>SOFR3mo_PX[[#This Row],[Column6]]</f>
        <v>395073</v>
      </c>
      <c r="G13" s="4">
        <f>SOFR3mo_PX[[#This Row],[Column7]]</f>
        <v>393925</v>
      </c>
      <c r="H13" s="4">
        <f>SOFR3mo_PX[[#This Row],[Column8]]</f>
        <v>389793</v>
      </c>
      <c r="I13" s="4">
        <f>SOFR3mo_PX[[#This Row],[Column9]]</f>
        <v>390420</v>
      </c>
      <c r="J13" s="4">
        <f>SOFR3mo_PX[[#This Row],[Column10]]</f>
        <v>385847</v>
      </c>
      <c r="K13" s="4">
        <f>SOFR3mo_PX[[#This Row],[Column11]]</f>
        <v>379978</v>
      </c>
      <c r="L13" s="4">
        <f>SOFR3mo_PX[[#This Row],[Column12]]</f>
        <v>386370</v>
      </c>
      <c r="M13" s="4">
        <f>SOFR3mo_PX[[#This Row],[Column13]]</f>
        <v>385214</v>
      </c>
      <c r="N13" s="4">
        <f>SOFR3mo_PX[[#This Row],[Column14]]</f>
        <v>380948</v>
      </c>
      <c r="O13" s="4">
        <f>SOFR3mo_PX[[#This Row],[Column15]]</f>
        <v>380948</v>
      </c>
      <c r="P13" s="4">
        <f>SOFR3mo_PX[[#This Row],[Column16]]</f>
        <v>371582</v>
      </c>
      <c r="Q13" s="4">
        <f>SOFR3mo_PX[[#This Row],[Column17]]</f>
        <v>371285</v>
      </c>
      <c r="R13" s="4">
        <f>SOFR3mo_PX[[#This Row],[Column18]]</f>
        <v>376029</v>
      </c>
      <c r="S13" s="4">
        <f>SOFR3mo_PX[[#This Row],[Column19]]</f>
        <v>375372</v>
      </c>
      <c r="T13" s="4">
        <f>SOFR3mo_PX[[#This Row],[Column20]]</f>
        <v>371534</v>
      </c>
      <c r="U13" s="4">
        <f>SOFR3mo_PX[[#This Row],[Column21]]</f>
        <v>373079</v>
      </c>
      <c r="V13" s="4">
        <f>SOFR3mo_PX[[#This Row],[Column22]]</f>
        <v>380498</v>
      </c>
      <c r="W13" s="4">
        <f>SOFR3mo_PX[[#This Row],[Column23]]</f>
        <v>374656</v>
      </c>
      <c r="X13" s="4">
        <f>SOFR3mo_PX[[#This Row],[Column24]]</f>
        <v>372854</v>
      </c>
      <c r="Y13" s="4">
        <f>SOFR3mo_PX[[#This Row],[Column25]]</f>
        <v>370926</v>
      </c>
      <c r="Z13" s="4">
        <f>SOFR3mo_PX[[#This Row],[Column26]]</f>
        <v>374736</v>
      </c>
      <c r="AA13" s="4">
        <f>SOFR3mo_PX[[#This Row],[Column27]]</f>
        <v>460847</v>
      </c>
      <c r="AB13" s="4">
        <f>SOFR3mo_PX[[#This Row],[Column28]]</f>
        <v>456636</v>
      </c>
      <c r="AC13" s="4">
        <f>SOFR3mo_PX[[#This Row],[Column29]]</f>
        <v>455093</v>
      </c>
      <c r="AD13" s="4">
        <f>SOFR3mo_PX[[#This Row],[Column30]]</f>
        <v>453889</v>
      </c>
      <c r="AE13" s="4">
        <f>SOFR3mo_PX[[#This Row],[Column31]]</f>
        <v>458227</v>
      </c>
      <c r="AF13" s="4">
        <f>SOFR3mo_PX[[#This Row],[Column32]]</f>
        <v>455521</v>
      </c>
      <c r="AG13" s="4">
        <f>SOFR3mo_PX[[#This Row],[Column33]]</f>
        <v>455526</v>
      </c>
      <c r="AH13" s="4">
        <f>SOFR3mo_PX[[#This Row],[Column34]]</f>
        <v>458299</v>
      </c>
      <c r="AI13" s="4">
        <f>SOFR3mo_PX[[#This Row],[Column35]]</f>
        <v>457431</v>
      </c>
      <c r="AJ13" s="4">
        <f>SOFR3mo_PX[[#This Row],[Column36]]</f>
        <v>461815</v>
      </c>
      <c r="AK13" s="4">
        <f>SOFR3mo_PX[[#This Row],[Column37]]</f>
        <v>465157</v>
      </c>
      <c r="AL13" s="4">
        <f>SOFR3mo_PX[[#This Row],[Column38]]</f>
        <v>458593</v>
      </c>
      <c r="AM13" s="4">
        <f>SOFR3mo_PX[[#This Row],[Column39]]</f>
        <v>465708</v>
      </c>
      <c r="AN13" s="4">
        <f>SOFR3mo_PX[[#This Row],[Column40]]</f>
        <v>465470</v>
      </c>
      <c r="AO13" s="4">
        <f>SOFR3mo_PX[[#This Row],[Column41]]</f>
        <v>468110</v>
      </c>
      <c r="AP13" s="4">
        <f>SOFR3mo_PX[[#This Row],[Column42]]</f>
        <v>473171</v>
      </c>
      <c r="AQ13" s="4">
        <f>SOFR3mo_PX[[#This Row],[Column43]]</f>
        <v>474223</v>
      </c>
      <c r="AR13" s="4">
        <f>SOFR3mo_PX[[#This Row],[Column44]]</f>
        <v>474223</v>
      </c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</row>
    <row r="14" spans="1:91" x14ac:dyDescent="0.25">
      <c r="A14" t="str">
        <f ca="1">'cont list_0'!I17</f>
        <v>H29</v>
      </c>
      <c r="B14" s="4">
        <f>SOFR3mo_PX[[#This Row],[Column2]]</f>
        <v>353621</v>
      </c>
      <c r="C14" s="4">
        <f>SOFR3mo_PX[[#This Row],[Column3]]</f>
        <v>353621</v>
      </c>
      <c r="D14" s="4">
        <f>SOFR3mo_PX[[#This Row],[Column4]]</f>
        <v>352517</v>
      </c>
      <c r="E14" s="4">
        <f>SOFR3mo_PX[[#This Row],[Column5]]</f>
        <v>352286</v>
      </c>
      <c r="F14" s="4">
        <f>SOFR3mo_PX[[#This Row],[Column6]]</f>
        <v>352578</v>
      </c>
      <c r="G14" s="4">
        <f>SOFR3mo_PX[[#This Row],[Column7]]</f>
        <v>352479</v>
      </c>
      <c r="H14" s="4">
        <f>SOFR3mo_PX[[#This Row],[Column8]]</f>
        <v>350118</v>
      </c>
      <c r="I14" s="4">
        <f>SOFR3mo_PX[[#This Row],[Column9]]</f>
        <v>348619</v>
      </c>
      <c r="J14" s="4">
        <f>SOFR3mo_PX[[#This Row],[Column10]]</f>
        <v>347204</v>
      </c>
      <c r="K14" s="4">
        <f>SOFR3mo_PX[[#This Row],[Column11]]</f>
        <v>330203</v>
      </c>
      <c r="L14" s="4">
        <f>SOFR3mo_PX[[#This Row],[Column12]]</f>
        <v>328173</v>
      </c>
      <c r="M14" s="4">
        <f>SOFR3mo_PX[[#This Row],[Column13]]</f>
        <v>321698</v>
      </c>
      <c r="N14" s="4">
        <f>SOFR3mo_PX[[#This Row],[Column14]]</f>
        <v>315267</v>
      </c>
      <c r="O14" s="4">
        <f>SOFR3mo_PX[[#This Row],[Column15]]</f>
        <v>315267</v>
      </c>
      <c r="P14" s="4">
        <f>SOFR3mo_PX[[#This Row],[Column16]]</f>
        <v>312214</v>
      </c>
      <c r="Q14" s="4">
        <f>SOFR3mo_PX[[#This Row],[Column17]]</f>
        <v>312255</v>
      </c>
      <c r="R14" s="4">
        <f>SOFR3mo_PX[[#This Row],[Column18]]</f>
        <v>309396</v>
      </c>
      <c r="S14" s="4">
        <f>SOFR3mo_PX[[#This Row],[Column19]]</f>
        <v>309700</v>
      </c>
      <c r="T14" s="4">
        <f>SOFR3mo_PX[[#This Row],[Column20]]</f>
        <v>306342</v>
      </c>
      <c r="U14" s="4">
        <f>SOFR3mo_PX[[#This Row],[Column21]]</f>
        <v>301033</v>
      </c>
      <c r="V14" s="4">
        <f>SOFR3mo_PX[[#This Row],[Column22]]</f>
        <v>303426</v>
      </c>
      <c r="W14" s="4">
        <f>SOFR3mo_PX[[#This Row],[Column23]]</f>
        <v>308381</v>
      </c>
      <c r="X14" s="4">
        <f>SOFR3mo_PX[[#This Row],[Column24]]</f>
        <v>303727</v>
      </c>
      <c r="Y14" s="4">
        <f>SOFR3mo_PX[[#This Row],[Column25]]</f>
        <v>303877</v>
      </c>
      <c r="Z14" s="4">
        <f>SOFR3mo_PX[[#This Row],[Column26]]</f>
        <v>306807</v>
      </c>
      <c r="AA14" s="4">
        <f>SOFR3mo_PX[[#This Row],[Column27]]</f>
        <v>377718</v>
      </c>
      <c r="AB14" s="4">
        <f>SOFR3mo_PX[[#This Row],[Column28]]</f>
        <v>388937</v>
      </c>
      <c r="AC14" s="4">
        <f>SOFR3mo_PX[[#This Row],[Column29]]</f>
        <v>389993</v>
      </c>
      <c r="AD14" s="4">
        <f>SOFR3mo_PX[[#This Row],[Column30]]</f>
        <v>391705</v>
      </c>
      <c r="AE14" s="4">
        <f>SOFR3mo_PX[[#This Row],[Column31]]</f>
        <v>394174</v>
      </c>
      <c r="AF14" s="4">
        <f>SOFR3mo_PX[[#This Row],[Column32]]</f>
        <v>407434</v>
      </c>
      <c r="AG14" s="4">
        <f>SOFR3mo_PX[[#This Row],[Column33]]</f>
        <v>398949</v>
      </c>
      <c r="AH14" s="4">
        <f>SOFR3mo_PX[[#This Row],[Column34]]</f>
        <v>408858</v>
      </c>
      <c r="AI14" s="4">
        <f>SOFR3mo_PX[[#This Row],[Column35]]</f>
        <v>396866</v>
      </c>
      <c r="AJ14" s="4">
        <f>SOFR3mo_PX[[#This Row],[Column36]]</f>
        <v>396147</v>
      </c>
      <c r="AK14" s="4">
        <f>SOFR3mo_PX[[#This Row],[Column37]]</f>
        <v>397753</v>
      </c>
      <c r="AL14" s="4">
        <f>SOFR3mo_PX[[#This Row],[Column38]]</f>
        <v>393674</v>
      </c>
      <c r="AM14" s="4">
        <f>SOFR3mo_PX[[#This Row],[Column39]]</f>
        <v>400332</v>
      </c>
      <c r="AN14" s="4">
        <f>SOFR3mo_PX[[#This Row],[Column40]]</f>
        <v>397240</v>
      </c>
      <c r="AO14" s="4">
        <f>SOFR3mo_PX[[#This Row],[Column41]]</f>
        <v>396504</v>
      </c>
      <c r="AP14" s="4">
        <f>SOFR3mo_PX[[#This Row],[Column42]]</f>
        <v>392101</v>
      </c>
      <c r="AQ14" s="4">
        <f>SOFR3mo_PX[[#This Row],[Column43]]</f>
        <v>382735</v>
      </c>
      <c r="AR14" s="4">
        <f>SOFR3mo_PX[[#This Row],[Column44]]</f>
        <v>382735</v>
      </c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</row>
    <row r="15" spans="1:91" x14ac:dyDescent="0.25">
      <c r="A15" t="str">
        <f ca="1">'cont list_0'!I18</f>
        <v>M29</v>
      </c>
      <c r="B15" s="4">
        <f>SOFR3mo_PX[[#This Row],[Column2]]</f>
        <v>308988</v>
      </c>
      <c r="C15" s="4">
        <f>SOFR3mo_PX[[#This Row],[Column3]]</f>
        <v>308988</v>
      </c>
      <c r="D15" s="4">
        <f>SOFR3mo_PX[[#This Row],[Column4]]</f>
        <v>309067</v>
      </c>
      <c r="E15" s="4">
        <f>SOFR3mo_PX[[#This Row],[Column5]]</f>
        <v>307100</v>
      </c>
      <c r="F15" s="4">
        <f>SOFR3mo_PX[[#This Row],[Column6]]</f>
        <v>311716</v>
      </c>
      <c r="G15" s="4">
        <f>SOFR3mo_PX[[#This Row],[Column7]]</f>
        <v>308487</v>
      </c>
      <c r="H15" s="4">
        <f>SOFR3mo_PX[[#This Row],[Column8]]</f>
        <v>307483</v>
      </c>
      <c r="I15" s="4">
        <f>SOFR3mo_PX[[#This Row],[Column9]]</f>
        <v>307650</v>
      </c>
      <c r="J15" s="4">
        <f>SOFR3mo_PX[[#This Row],[Column10]]</f>
        <v>305351</v>
      </c>
      <c r="K15" s="4">
        <f>SOFR3mo_PX[[#This Row],[Column11]]</f>
        <v>300968</v>
      </c>
      <c r="L15" s="4">
        <f>SOFR3mo_PX[[#This Row],[Column12]]</f>
        <v>299481</v>
      </c>
      <c r="M15" s="4">
        <f>SOFR3mo_PX[[#This Row],[Column13]]</f>
        <v>292373</v>
      </c>
      <c r="N15" s="4">
        <f>SOFR3mo_PX[[#This Row],[Column14]]</f>
        <v>296317</v>
      </c>
      <c r="O15" s="4">
        <f>SOFR3mo_PX[[#This Row],[Column15]]</f>
        <v>294062</v>
      </c>
      <c r="P15" s="4">
        <f>SOFR3mo_PX[[#This Row],[Column16]]</f>
        <v>292961</v>
      </c>
      <c r="Q15" s="4">
        <f>SOFR3mo_PX[[#This Row],[Column17]]</f>
        <v>296079</v>
      </c>
      <c r="R15" s="4">
        <f>SOFR3mo_PX[[#This Row],[Column18]]</f>
        <v>298071</v>
      </c>
      <c r="S15" s="4">
        <f>SOFR3mo_PX[[#This Row],[Column19]]</f>
        <v>298526</v>
      </c>
      <c r="T15" s="4">
        <f>SOFR3mo_PX[[#This Row],[Column20]]</f>
        <v>298572</v>
      </c>
      <c r="U15" s="4">
        <f>SOFR3mo_PX[[#This Row],[Column21]]</f>
        <v>291069</v>
      </c>
      <c r="V15" s="4">
        <f>SOFR3mo_PX[[#This Row],[Column22]]</f>
        <v>292804</v>
      </c>
      <c r="W15" s="4">
        <f>SOFR3mo_PX[[#This Row],[Column23]]</f>
        <v>293709</v>
      </c>
      <c r="X15" s="4">
        <f>SOFR3mo_PX[[#This Row],[Column24]]</f>
        <v>290888</v>
      </c>
      <c r="Y15" s="4">
        <f>SOFR3mo_PX[[#This Row],[Column25]]</f>
        <v>284687</v>
      </c>
      <c r="Z15" s="4">
        <f>SOFR3mo_PX[[#This Row],[Column26]]</f>
        <v>277259</v>
      </c>
      <c r="AA15" s="4">
        <f>SOFR3mo_PX[[#This Row],[Column27]]</f>
        <v>311728</v>
      </c>
      <c r="AB15" s="4">
        <f>SOFR3mo_PX[[#This Row],[Column28]]</f>
        <v>311755</v>
      </c>
      <c r="AC15" s="4">
        <f>SOFR3mo_PX[[#This Row],[Column29]]</f>
        <v>310334</v>
      </c>
      <c r="AD15" s="4">
        <f>SOFR3mo_PX[[#This Row],[Column30]]</f>
        <v>303372</v>
      </c>
      <c r="AE15" s="4">
        <f>SOFR3mo_PX[[#This Row],[Column31]]</f>
        <v>300756</v>
      </c>
      <c r="AF15" s="4">
        <f>SOFR3mo_PX[[#This Row],[Column32]]</f>
        <v>303612</v>
      </c>
      <c r="AG15" s="4">
        <f>SOFR3mo_PX[[#This Row],[Column33]]</f>
        <v>297598</v>
      </c>
      <c r="AH15" s="4">
        <f>SOFR3mo_PX[[#This Row],[Column34]]</f>
        <v>298292</v>
      </c>
      <c r="AI15" s="4">
        <f>SOFR3mo_PX[[#This Row],[Column35]]</f>
        <v>300942</v>
      </c>
      <c r="AJ15" s="4">
        <f>SOFR3mo_PX[[#This Row],[Column36]]</f>
        <v>299758</v>
      </c>
      <c r="AK15" s="4">
        <f>SOFR3mo_PX[[#This Row],[Column37]]</f>
        <v>306428</v>
      </c>
      <c r="AL15" s="4">
        <f>SOFR3mo_PX[[#This Row],[Column38]]</f>
        <v>307725</v>
      </c>
      <c r="AM15" s="4">
        <f>SOFR3mo_PX[[#This Row],[Column39]]</f>
        <v>322647</v>
      </c>
      <c r="AN15" s="4">
        <f>SOFR3mo_PX[[#This Row],[Column40]]</f>
        <v>313501</v>
      </c>
      <c r="AO15" s="4">
        <f>SOFR3mo_PX[[#This Row],[Column41]]</f>
        <v>307943</v>
      </c>
      <c r="AP15" s="4">
        <f>SOFR3mo_PX[[#This Row],[Column42]]</f>
        <v>308476</v>
      </c>
      <c r="AQ15" s="4">
        <f>SOFR3mo_PX[[#This Row],[Column43]]</f>
        <v>309318</v>
      </c>
      <c r="AR15" s="4">
        <f>SOFR3mo_PX[[#This Row],[Column44]]</f>
        <v>309318</v>
      </c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</row>
    <row r="16" spans="1:91" x14ac:dyDescent="0.25">
      <c r="A16" t="str">
        <f ca="1">'cont list_0'!I19</f>
        <v>U29</v>
      </c>
      <c r="B16" s="4">
        <f>SOFR3mo_PX[[#This Row],[Column2]]</f>
        <v>210945</v>
      </c>
      <c r="C16" s="4">
        <f>SOFR3mo_PX[[#This Row],[Column3]]</f>
        <v>210945</v>
      </c>
      <c r="D16" s="4">
        <f>SOFR3mo_PX[[#This Row],[Column4]]</f>
        <v>206229</v>
      </c>
      <c r="E16" s="4">
        <f>SOFR3mo_PX[[#This Row],[Column5]]</f>
        <v>206907</v>
      </c>
      <c r="F16" s="4">
        <f>SOFR3mo_PX[[#This Row],[Column6]]</f>
        <v>202669</v>
      </c>
      <c r="G16" s="4">
        <f>SOFR3mo_PX[[#This Row],[Column7]]</f>
        <v>202946</v>
      </c>
      <c r="H16" s="4">
        <f>SOFR3mo_PX[[#This Row],[Column8]]</f>
        <v>201009</v>
      </c>
      <c r="I16" s="4">
        <f>SOFR3mo_PX[[#This Row],[Column9]]</f>
        <v>202243</v>
      </c>
      <c r="J16" s="4">
        <f>SOFR3mo_PX[[#This Row],[Column10]]</f>
        <v>206631</v>
      </c>
      <c r="K16" s="4">
        <f>SOFR3mo_PX[[#This Row],[Column11]]</f>
        <v>208296</v>
      </c>
      <c r="L16" s="4">
        <f>SOFR3mo_PX[[#This Row],[Column12]]</f>
        <v>209428</v>
      </c>
      <c r="M16" s="4">
        <f>SOFR3mo_PX[[#This Row],[Column13]]</f>
        <v>206482</v>
      </c>
      <c r="N16" s="4">
        <f>SOFR3mo_PX[[#This Row],[Column14]]</f>
        <v>206596</v>
      </c>
      <c r="O16" s="4">
        <f>SOFR3mo_PX[[#This Row],[Column15]]</f>
        <v>206511</v>
      </c>
      <c r="P16" s="4">
        <f>SOFR3mo_PX[[#This Row],[Column16]]</f>
        <v>207588</v>
      </c>
      <c r="Q16" s="4">
        <f>SOFR3mo_PX[[#This Row],[Column17]]</f>
        <v>206390</v>
      </c>
      <c r="R16" s="4">
        <f>SOFR3mo_PX[[#This Row],[Column18]]</f>
        <v>203177</v>
      </c>
      <c r="S16" s="4">
        <f>SOFR3mo_PX[[#This Row],[Column19]]</f>
        <v>205393</v>
      </c>
      <c r="T16" s="4">
        <f>SOFR3mo_PX[[#This Row],[Column20]]</f>
        <v>196370</v>
      </c>
      <c r="U16" s="4">
        <f>SOFR3mo_PX[[#This Row],[Column21]]</f>
        <v>191879</v>
      </c>
      <c r="V16" s="4">
        <f>SOFR3mo_PX[[#This Row],[Column22]]</f>
        <v>195362</v>
      </c>
      <c r="W16" s="4">
        <f>SOFR3mo_PX[[#This Row],[Column23]]</f>
        <v>194689</v>
      </c>
      <c r="X16" s="4">
        <f>SOFR3mo_PX[[#This Row],[Column24]]</f>
        <v>191299</v>
      </c>
      <c r="Y16" s="4">
        <f>SOFR3mo_PX[[#This Row],[Column25]]</f>
        <v>192189</v>
      </c>
      <c r="Z16" s="4">
        <f>SOFR3mo_PX[[#This Row],[Column26]]</f>
        <v>198163</v>
      </c>
      <c r="AA16" s="4">
        <f>SOFR3mo_PX[[#This Row],[Column27]]</f>
        <v>276453</v>
      </c>
      <c r="AB16" s="4">
        <f>SOFR3mo_PX[[#This Row],[Column28]]</f>
        <v>257417</v>
      </c>
      <c r="AC16" s="4">
        <f>SOFR3mo_PX[[#This Row],[Column29]]</f>
        <v>240735</v>
      </c>
      <c r="AD16" s="4">
        <f>SOFR3mo_PX[[#This Row],[Column30]]</f>
        <v>257893</v>
      </c>
      <c r="AE16" s="4">
        <f>SOFR3mo_PX[[#This Row],[Column31]]</f>
        <v>260288</v>
      </c>
      <c r="AF16" s="4">
        <f>SOFR3mo_PX[[#This Row],[Column32]]</f>
        <v>251804</v>
      </c>
      <c r="AG16" s="4">
        <f>SOFR3mo_PX[[#This Row],[Column33]]</f>
        <v>245242</v>
      </c>
      <c r="AH16" s="4">
        <f>SOFR3mo_PX[[#This Row],[Column34]]</f>
        <v>242070</v>
      </c>
      <c r="AI16" s="4">
        <f>SOFR3mo_PX[[#This Row],[Column35]]</f>
        <v>238207</v>
      </c>
      <c r="AJ16" s="4">
        <f>SOFR3mo_PX[[#This Row],[Column36]]</f>
        <v>236320</v>
      </c>
      <c r="AK16" s="4">
        <f>SOFR3mo_PX[[#This Row],[Column37]]</f>
        <v>234681</v>
      </c>
      <c r="AL16" s="4">
        <f>SOFR3mo_PX[[#This Row],[Column38]]</f>
        <v>235739</v>
      </c>
      <c r="AM16" s="4">
        <f>SOFR3mo_PX[[#This Row],[Column39]]</f>
        <v>233374</v>
      </c>
      <c r="AN16" s="4">
        <f>SOFR3mo_PX[[#This Row],[Column40]]</f>
        <v>229696</v>
      </c>
      <c r="AO16" s="4">
        <f>SOFR3mo_PX[[#This Row],[Column41]]</f>
        <v>228372</v>
      </c>
      <c r="AP16" s="4">
        <f>SOFR3mo_PX[[#This Row],[Column42]]</f>
        <v>230549</v>
      </c>
      <c r="AQ16" s="4">
        <f>SOFR3mo_PX[[#This Row],[Column43]]</f>
        <v>231965</v>
      </c>
      <c r="AR16" s="4">
        <f>SOFR3mo_PX[[#This Row],[Column44]]</f>
        <v>231965</v>
      </c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</row>
    <row r="17" spans="1:91" x14ac:dyDescent="0.25">
      <c r="A17" t="str">
        <f ca="1">'cont list_0'!I20</f>
        <v>Z29</v>
      </c>
      <c r="B17" s="4">
        <f>SOFR3mo_PX[[#This Row],[Column2]]</f>
        <v>204063</v>
      </c>
      <c r="C17" s="4">
        <f>SOFR3mo_PX[[#This Row],[Column3]]</f>
        <v>204063</v>
      </c>
      <c r="D17" s="4">
        <f>SOFR3mo_PX[[#This Row],[Column4]]</f>
        <v>205904</v>
      </c>
      <c r="E17" s="4">
        <f>SOFR3mo_PX[[#This Row],[Column5]]</f>
        <v>204591</v>
      </c>
      <c r="F17" s="4">
        <f>SOFR3mo_PX[[#This Row],[Column6]]</f>
        <v>205064</v>
      </c>
      <c r="G17" s="4">
        <f>SOFR3mo_PX[[#This Row],[Column7]]</f>
        <v>203655</v>
      </c>
      <c r="H17" s="4">
        <f>SOFR3mo_PX[[#This Row],[Column8]]</f>
        <v>200897</v>
      </c>
      <c r="I17" s="4">
        <f>SOFR3mo_PX[[#This Row],[Column9]]</f>
        <v>203369</v>
      </c>
      <c r="J17" s="4">
        <f>SOFR3mo_PX[[#This Row],[Column10]]</f>
        <v>202950</v>
      </c>
      <c r="K17" s="4">
        <f>SOFR3mo_PX[[#This Row],[Column11]]</f>
        <v>202610</v>
      </c>
      <c r="L17" s="4">
        <f>SOFR3mo_PX[[#This Row],[Column12]]</f>
        <v>200200</v>
      </c>
      <c r="M17" s="4">
        <f>SOFR3mo_PX[[#This Row],[Column13]]</f>
        <v>201855</v>
      </c>
      <c r="N17" s="4">
        <f>SOFR3mo_PX[[#This Row],[Column14]]</f>
        <v>208392</v>
      </c>
      <c r="O17" s="4">
        <f>SOFR3mo_PX[[#This Row],[Column15]]</f>
        <v>208392</v>
      </c>
      <c r="P17" s="4">
        <f>SOFR3mo_PX[[#This Row],[Column16]]</f>
        <v>211023</v>
      </c>
      <c r="Q17" s="4">
        <f>SOFR3mo_PX[[#This Row],[Column17]]</f>
        <v>220706</v>
      </c>
      <c r="R17" s="4">
        <f>SOFR3mo_PX[[#This Row],[Column18]]</f>
        <v>219792</v>
      </c>
      <c r="S17" s="4">
        <f>SOFR3mo_PX[[#This Row],[Column19]]</f>
        <v>215912</v>
      </c>
      <c r="T17" s="4">
        <f>SOFR3mo_PX[[#This Row],[Column20]]</f>
        <v>214139</v>
      </c>
      <c r="U17" s="4">
        <f>SOFR3mo_PX[[#This Row],[Column21]]</f>
        <v>216743</v>
      </c>
      <c r="V17" s="4">
        <f>SOFR3mo_PX[[#This Row],[Column22]]</f>
        <v>211017</v>
      </c>
      <c r="W17" s="4">
        <f>SOFR3mo_PX[[#This Row],[Column23]]</f>
        <v>209657</v>
      </c>
      <c r="X17" s="4">
        <f>SOFR3mo_PX[[#This Row],[Column24]]</f>
        <v>222599</v>
      </c>
      <c r="Y17" s="4">
        <f>SOFR3mo_PX[[#This Row],[Column25]]</f>
        <v>222012</v>
      </c>
      <c r="Z17" s="4">
        <f>SOFR3mo_PX[[#This Row],[Column26]]</f>
        <v>222777</v>
      </c>
      <c r="AA17" s="4">
        <f>SOFR3mo_PX[[#This Row],[Column27]]</f>
        <v>198135</v>
      </c>
      <c r="AB17" s="4">
        <f>SOFR3mo_PX[[#This Row],[Column28]]</f>
        <v>199474</v>
      </c>
      <c r="AC17" s="4">
        <f>SOFR3mo_PX[[#This Row],[Column29]]</f>
        <v>197152</v>
      </c>
      <c r="AD17" s="4">
        <f>SOFR3mo_PX[[#This Row],[Column30]]</f>
        <v>198448</v>
      </c>
      <c r="AE17" s="4">
        <f>SOFR3mo_PX[[#This Row],[Column31]]</f>
        <v>197166</v>
      </c>
      <c r="AF17" s="4">
        <f>SOFR3mo_PX[[#This Row],[Column32]]</f>
        <v>201964</v>
      </c>
      <c r="AG17" s="4">
        <f>SOFR3mo_PX[[#This Row],[Column33]]</f>
        <v>197394</v>
      </c>
      <c r="AH17" s="4">
        <f>SOFR3mo_PX[[#This Row],[Column34]]</f>
        <v>201724</v>
      </c>
      <c r="AI17" s="4">
        <f>SOFR3mo_PX[[#This Row],[Column35]]</f>
        <v>197010</v>
      </c>
      <c r="AJ17" s="4">
        <f>SOFR3mo_PX[[#This Row],[Column36]]</f>
        <v>193048</v>
      </c>
      <c r="AK17" s="4">
        <f>SOFR3mo_PX[[#This Row],[Column37]]</f>
        <v>193694</v>
      </c>
      <c r="AL17" s="4">
        <f>SOFR3mo_PX[[#This Row],[Column38]]</f>
        <v>194448</v>
      </c>
      <c r="AM17" s="4">
        <f>SOFR3mo_PX[[#This Row],[Column39]]</f>
        <v>192110</v>
      </c>
      <c r="AN17" s="4">
        <f>SOFR3mo_PX[[#This Row],[Column40]]</f>
        <v>191266</v>
      </c>
      <c r="AO17" s="4">
        <f>SOFR3mo_PX[[#This Row],[Column41]]</f>
        <v>190922</v>
      </c>
      <c r="AP17" s="4">
        <f>SOFR3mo_PX[[#This Row],[Column42]]</f>
        <v>192195</v>
      </c>
      <c r="AQ17" s="4">
        <f>SOFR3mo_PX[[#This Row],[Column43]]</f>
        <v>192960</v>
      </c>
      <c r="AR17" s="4">
        <f>SOFR3mo_PX[[#This Row],[Column44]]</f>
        <v>192960</v>
      </c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</row>
    <row r="18" spans="1:91" x14ac:dyDescent="0.25">
      <c r="A18" t="str">
        <f ca="1">'cont list_0'!I21</f>
        <v>H30</v>
      </c>
      <c r="B18" s="4">
        <f>SOFR3mo_PX[[#This Row],[Column2]]</f>
        <v>158074</v>
      </c>
      <c r="C18" s="4">
        <f>SOFR3mo_PX[[#This Row],[Column3]]</f>
        <v>158074</v>
      </c>
      <c r="D18" s="4">
        <f>SOFR3mo_PX[[#This Row],[Column4]]</f>
        <v>159556</v>
      </c>
      <c r="E18" s="4">
        <f>SOFR3mo_PX[[#This Row],[Column5]]</f>
        <v>158575</v>
      </c>
      <c r="F18" s="4">
        <f>SOFR3mo_PX[[#This Row],[Column6]]</f>
        <v>158551</v>
      </c>
      <c r="G18" s="4">
        <f>SOFR3mo_PX[[#This Row],[Column7]]</f>
        <v>158795</v>
      </c>
      <c r="H18" s="4">
        <f>SOFR3mo_PX[[#This Row],[Column8]]</f>
        <v>157767</v>
      </c>
      <c r="I18" s="4">
        <f>SOFR3mo_PX[[#This Row],[Column9]]</f>
        <v>158910</v>
      </c>
      <c r="J18" s="4">
        <f>SOFR3mo_PX[[#This Row],[Column10]]</f>
        <v>156492</v>
      </c>
      <c r="K18" s="4">
        <f>SOFR3mo_PX[[#This Row],[Column11]]</f>
        <v>158123</v>
      </c>
      <c r="L18" s="4">
        <f>SOFR3mo_PX[[#This Row],[Column12]]</f>
        <v>157171</v>
      </c>
      <c r="M18" s="4">
        <f>SOFR3mo_PX[[#This Row],[Column13]]</f>
        <v>156085</v>
      </c>
      <c r="N18" s="4">
        <f>SOFR3mo_PX[[#This Row],[Column14]]</f>
        <v>158400</v>
      </c>
      <c r="O18" s="4">
        <f>SOFR3mo_PX[[#This Row],[Column15]]</f>
        <v>157952</v>
      </c>
      <c r="P18" s="4">
        <f>SOFR3mo_PX[[#This Row],[Column16]]</f>
        <v>156328</v>
      </c>
      <c r="Q18" s="4">
        <f>SOFR3mo_PX[[#This Row],[Column17]]</f>
        <v>161385</v>
      </c>
      <c r="R18" s="4">
        <f>SOFR3mo_PX[[#This Row],[Column18]]</f>
        <v>162332</v>
      </c>
      <c r="S18" s="4">
        <f>SOFR3mo_PX[[#This Row],[Column19]]</f>
        <v>160126</v>
      </c>
      <c r="T18" s="4">
        <f>SOFR3mo_PX[[#This Row],[Column20]]</f>
        <v>156785</v>
      </c>
      <c r="U18" s="4">
        <f>SOFR3mo_PX[[#This Row],[Column21]]</f>
        <v>157345</v>
      </c>
      <c r="V18" s="4">
        <f>SOFR3mo_PX[[#This Row],[Column22]]</f>
        <v>156012</v>
      </c>
      <c r="W18" s="4">
        <f>SOFR3mo_PX[[#This Row],[Column23]]</f>
        <v>156825</v>
      </c>
      <c r="X18" s="4">
        <f>SOFR3mo_PX[[#This Row],[Column24]]</f>
        <v>153365</v>
      </c>
      <c r="Y18" s="4">
        <f>SOFR3mo_PX[[#This Row],[Column25]]</f>
        <v>152235</v>
      </c>
      <c r="Z18" s="4">
        <f>SOFR3mo_PX[[#This Row],[Column26]]</f>
        <v>150695</v>
      </c>
      <c r="AA18" s="4">
        <f>SOFR3mo_PX[[#This Row],[Column27]]</f>
        <v>210791</v>
      </c>
      <c r="AB18" s="4">
        <f>SOFR3mo_PX[[#This Row],[Column28]]</f>
        <v>212872</v>
      </c>
      <c r="AC18" s="4">
        <f>SOFR3mo_PX[[#This Row],[Column29]]</f>
        <v>210592</v>
      </c>
      <c r="AD18" s="4">
        <f>SOFR3mo_PX[[#This Row],[Column30]]</f>
        <v>206046</v>
      </c>
      <c r="AE18" s="4">
        <f>SOFR3mo_PX[[#This Row],[Column31]]</f>
        <v>201584</v>
      </c>
      <c r="AF18" s="4">
        <f>SOFR3mo_PX[[#This Row],[Column32]]</f>
        <v>202722</v>
      </c>
      <c r="AG18" s="4">
        <f>SOFR3mo_PX[[#This Row],[Column33]]</f>
        <v>186717</v>
      </c>
      <c r="AH18" s="4">
        <f>SOFR3mo_PX[[#This Row],[Column34]]</f>
        <v>184620</v>
      </c>
      <c r="AI18" s="4">
        <f>SOFR3mo_PX[[#This Row],[Column35]]</f>
        <v>179615</v>
      </c>
      <c r="AJ18" s="4">
        <f>SOFR3mo_PX[[#This Row],[Column36]]</f>
        <v>180413</v>
      </c>
      <c r="AK18" s="4">
        <f>SOFR3mo_PX[[#This Row],[Column37]]</f>
        <v>178925</v>
      </c>
      <c r="AL18" s="4">
        <f>SOFR3mo_PX[[#This Row],[Column38]]</f>
        <v>176871</v>
      </c>
      <c r="AM18" s="4">
        <f>SOFR3mo_PX[[#This Row],[Column39]]</f>
        <v>176161</v>
      </c>
      <c r="AN18" s="4">
        <f>SOFR3mo_PX[[#This Row],[Column40]]</f>
        <v>173379</v>
      </c>
      <c r="AO18" s="4">
        <f>SOFR3mo_PX[[#This Row],[Column41]]</f>
        <v>172924</v>
      </c>
      <c r="AP18" s="4">
        <f>SOFR3mo_PX[[#This Row],[Column42]]</f>
        <v>173497</v>
      </c>
      <c r="AQ18" s="4">
        <f>SOFR3mo_PX[[#This Row],[Column43]]</f>
        <v>174795</v>
      </c>
      <c r="AR18" s="4">
        <f>SOFR3mo_PX[[#This Row],[Column44]]</f>
        <v>174795</v>
      </c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</row>
    <row r="19" spans="1:91" x14ac:dyDescent="0.25">
      <c r="A19" t="str">
        <f ca="1">'cont list_0'!I22</f>
        <v>M30</v>
      </c>
      <c r="B19" s="4">
        <f>SOFR3mo_PX[[#This Row],[Column2]]</f>
        <v>158293</v>
      </c>
      <c r="C19" s="4">
        <f>SOFR3mo_PX[[#This Row],[Column3]]</f>
        <v>158293</v>
      </c>
      <c r="D19" s="4">
        <f>SOFR3mo_PX[[#This Row],[Column4]]</f>
        <v>156419</v>
      </c>
      <c r="E19" s="4">
        <f>SOFR3mo_PX[[#This Row],[Column5]]</f>
        <v>155563</v>
      </c>
      <c r="F19" s="4">
        <f>SOFR3mo_PX[[#This Row],[Column6]]</f>
        <v>156747</v>
      </c>
      <c r="G19" s="4">
        <f>SOFR3mo_PX[[#This Row],[Column7]]</f>
        <v>156738</v>
      </c>
      <c r="H19" s="4">
        <f>SOFR3mo_PX[[#This Row],[Column8]]</f>
        <v>157389</v>
      </c>
      <c r="I19" s="4">
        <f>SOFR3mo_PX[[#This Row],[Column9]]</f>
        <v>156766</v>
      </c>
      <c r="J19" s="4">
        <f>SOFR3mo_PX[[#This Row],[Column10]]</f>
        <v>157758</v>
      </c>
      <c r="K19" s="4">
        <f>SOFR3mo_PX[[#This Row],[Column11]]</f>
        <v>158330</v>
      </c>
      <c r="L19" s="4">
        <f>SOFR3mo_PX[[#This Row],[Column12]]</f>
        <v>159168</v>
      </c>
      <c r="M19" s="4">
        <f>SOFR3mo_PX[[#This Row],[Column13]]</f>
        <v>159719</v>
      </c>
      <c r="N19" s="4">
        <f>SOFR3mo_PX[[#This Row],[Column14]]</f>
        <v>158309</v>
      </c>
      <c r="O19" s="4">
        <f>SOFR3mo_PX[[#This Row],[Column15]]</f>
        <v>158309</v>
      </c>
      <c r="P19" s="4">
        <f>SOFR3mo_PX[[#This Row],[Column16]]</f>
        <v>163953</v>
      </c>
      <c r="Q19" s="4">
        <f>SOFR3mo_PX[[#This Row],[Column17]]</f>
        <v>163355</v>
      </c>
      <c r="R19" s="4">
        <f>SOFR3mo_PX[[#This Row],[Column18]]</f>
        <v>163070</v>
      </c>
      <c r="S19" s="4">
        <f>SOFR3mo_PX[[#This Row],[Column19]]</f>
        <v>160042</v>
      </c>
      <c r="T19" s="4">
        <f>SOFR3mo_PX[[#This Row],[Column20]]</f>
        <v>155130</v>
      </c>
      <c r="U19" s="4">
        <f>SOFR3mo_PX[[#This Row],[Column21]]</f>
        <v>155265</v>
      </c>
      <c r="V19" s="4">
        <f>SOFR3mo_PX[[#This Row],[Column22]]</f>
        <v>154872</v>
      </c>
      <c r="W19" s="4">
        <f>SOFR3mo_PX[[#This Row],[Column23]]</f>
        <v>153349</v>
      </c>
      <c r="X19" s="4">
        <f>SOFR3mo_PX[[#This Row],[Column24]]</f>
        <v>153076</v>
      </c>
      <c r="Y19" s="4">
        <f>SOFR3mo_PX[[#This Row],[Column25]]</f>
        <v>149359</v>
      </c>
      <c r="Z19" s="4">
        <f>SOFR3mo_PX[[#This Row],[Column26]]</f>
        <v>150170</v>
      </c>
      <c r="AA19" s="4">
        <f>SOFR3mo_PX[[#This Row],[Column27]]</f>
        <v>141103</v>
      </c>
      <c r="AB19" s="4">
        <f>SOFR3mo_PX[[#This Row],[Column28]]</f>
        <v>139852</v>
      </c>
      <c r="AC19" s="4">
        <f>SOFR3mo_PX[[#This Row],[Column29]]</f>
        <v>137274</v>
      </c>
      <c r="AD19" s="4">
        <f>SOFR3mo_PX[[#This Row],[Column30]]</f>
        <v>140756</v>
      </c>
      <c r="AE19" s="4">
        <f>SOFR3mo_PX[[#This Row],[Column31]]</f>
        <v>136943</v>
      </c>
      <c r="AF19" s="4">
        <f>SOFR3mo_PX[[#This Row],[Column32]]</f>
        <v>135484</v>
      </c>
      <c r="AG19" s="4">
        <f>SOFR3mo_PX[[#This Row],[Column33]]</f>
        <v>135067</v>
      </c>
      <c r="AH19" s="4">
        <f>SOFR3mo_PX[[#This Row],[Column34]]</f>
        <v>137557</v>
      </c>
      <c r="AI19" s="4">
        <f>SOFR3mo_PX[[#This Row],[Column35]]</f>
        <v>138395</v>
      </c>
      <c r="AJ19" s="4">
        <f>SOFR3mo_PX[[#This Row],[Column36]]</f>
        <v>138406</v>
      </c>
      <c r="AK19" s="4">
        <f>SOFR3mo_PX[[#This Row],[Column37]]</f>
        <v>142000</v>
      </c>
      <c r="AL19" s="4">
        <f>SOFR3mo_PX[[#This Row],[Column38]]</f>
        <v>141821</v>
      </c>
      <c r="AM19" s="4">
        <f>SOFR3mo_PX[[#This Row],[Column39]]</f>
        <v>145866</v>
      </c>
      <c r="AN19" s="4">
        <f>SOFR3mo_PX[[#This Row],[Column40]]</f>
        <v>144486</v>
      </c>
      <c r="AO19" s="4">
        <f>SOFR3mo_PX[[#This Row],[Column41]]</f>
        <v>145549</v>
      </c>
      <c r="AP19" s="4">
        <f>SOFR3mo_PX[[#This Row],[Column42]]</f>
        <v>145271</v>
      </c>
      <c r="AQ19" s="4">
        <f>SOFR3mo_PX[[#This Row],[Column43]]</f>
        <v>152441</v>
      </c>
      <c r="AR19" s="4">
        <f>SOFR3mo_PX[[#This Row],[Column44]]</f>
        <v>152441</v>
      </c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</row>
    <row r="20" spans="1:91" x14ac:dyDescent="0.25">
      <c r="A20" t="str">
        <f ca="1">'cont list_0'!I23</f>
        <v>U30</v>
      </c>
      <c r="B20" s="4">
        <f>SOFR3mo_PX[[#This Row],[Column2]]</f>
        <v>128984</v>
      </c>
      <c r="C20" s="4">
        <f>SOFR3mo_PX[[#This Row],[Column3]]</f>
        <v>128984</v>
      </c>
      <c r="D20" s="4">
        <f>SOFR3mo_PX[[#This Row],[Column4]]</f>
        <v>128446</v>
      </c>
      <c r="E20" s="4">
        <f>SOFR3mo_PX[[#This Row],[Column5]]</f>
        <v>127356</v>
      </c>
      <c r="F20" s="4">
        <f>SOFR3mo_PX[[#This Row],[Column6]]</f>
        <v>127962</v>
      </c>
      <c r="G20" s="4">
        <f>SOFR3mo_PX[[#This Row],[Column7]]</f>
        <v>128161</v>
      </c>
      <c r="H20" s="4">
        <f>SOFR3mo_PX[[#This Row],[Column8]]</f>
        <v>123675</v>
      </c>
      <c r="I20" s="4">
        <f>SOFR3mo_PX[[#This Row],[Column9]]</f>
        <v>126621</v>
      </c>
      <c r="J20" s="4">
        <f>SOFR3mo_PX[[#This Row],[Column10]]</f>
        <v>125983</v>
      </c>
      <c r="K20" s="4">
        <f>SOFR3mo_PX[[#This Row],[Column11]]</f>
        <v>126262</v>
      </c>
      <c r="L20" s="4">
        <f>SOFR3mo_PX[[#This Row],[Column12]]</f>
        <v>126032</v>
      </c>
      <c r="M20" s="4">
        <f>SOFR3mo_PX[[#This Row],[Column13]]</f>
        <v>127152</v>
      </c>
      <c r="N20" s="4">
        <f>SOFR3mo_PX[[#This Row],[Column14]]</f>
        <v>128597</v>
      </c>
      <c r="O20" s="4">
        <f>SOFR3mo_PX[[#This Row],[Column15]]</f>
        <v>126168</v>
      </c>
      <c r="P20" s="4">
        <f>SOFR3mo_PX[[#This Row],[Column16]]</f>
        <v>125732</v>
      </c>
      <c r="Q20" s="4">
        <f>SOFR3mo_PX[[#This Row],[Column17]]</f>
        <v>125930</v>
      </c>
      <c r="R20" s="4">
        <f>SOFR3mo_PX[[#This Row],[Column18]]</f>
        <v>125934</v>
      </c>
      <c r="S20" s="4">
        <f>SOFR3mo_PX[[#This Row],[Column19]]</f>
        <v>125236</v>
      </c>
      <c r="T20" s="4">
        <f>SOFR3mo_PX[[#This Row],[Column20]]</f>
        <v>126411</v>
      </c>
      <c r="U20" s="4">
        <f>SOFR3mo_PX[[#This Row],[Column21]]</f>
        <v>124798</v>
      </c>
      <c r="V20" s="4">
        <f>SOFR3mo_PX[[#This Row],[Column22]]</f>
        <v>125045</v>
      </c>
      <c r="W20" s="4">
        <f>SOFR3mo_PX[[#This Row],[Column23]]</f>
        <v>124770</v>
      </c>
      <c r="X20" s="4">
        <f>SOFR3mo_PX[[#This Row],[Column24]]</f>
        <v>126797</v>
      </c>
      <c r="Y20" s="4">
        <f>SOFR3mo_PX[[#This Row],[Column25]]</f>
        <v>123813</v>
      </c>
      <c r="Z20" s="4">
        <f>SOFR3mo_PX[[#This Row],[Column26]]</f>
        <v>124792</v>
      </c>
      <c r="AA20" s="4">
        <f>SOFR3mo_PX[[#This Row],[Column27]]</f>
        <v>147507</v>
      </c>
      <c r="AB20" s="4">
        <f>SOFR3mo_PX[[#This Row],[Column28]]</f>
        <v>147981</v>
      </c>
      <c r="AC20" s="4">
        <f>SOFR3mo_PX[[#This Row],[Column29]]</f>
        <v>145324</v>
      </c>
      <c r="AD20" s="4">
        <f>SOFR3mo_PX[[#This Row],[Column30]]</f>
        <v>147226</v>
      </c>
      <c r="AE20" s="4">
        <f>SOFR3mo_PX[[#This Row],[Column31]]</f>
        <v>149342</v>
      </c>
      <c r="AF20" s="4">
        <f>SOFR3mo_PX[[#This Row],[Column32]]</f>
        <v>150427</v>
      </c>
      <c r="AG20" s="4">
        <f>SOFR3mo_PX[[#This Row],[Column33]]</f>
        <v>148472</v>
      </c>
      <c r="AH20" s="4">
        <f>SOFR3mo_PX[[#This Row],[Column34]]</f>
        <v>146097</v>
      </c>
      <c r="AI20" s="4">
        <f>SOFR3mo_PX[[#This Row],[Column35]]</f>
        <v>146050</v>
      </c>
      <c r="AJ20" s="4">
        <f>SOFR3mo_PX[[#This Row],[Column36]]</f>
        <v>147782</v>
      </c>
      <c r="AK20" s="4">
        <f>SOFR3mo_PX[[#This Row],[Column37]]</f>
        <v>147849</v>
      </c>
      <c r="AL20" s="4">
        <f>SOFR3mo_PX[[#This Row],[Column38]]</f>
        <v>148580</v>
      </c>
      <c r="AM20" s="4">
        <f>SOFR3mo_PX[[#This Row],[Column39]]</f>
        <v>147379</v>
      </c>
      <c r="AN20" s="4">
        <f>SOFR3mo_PX[[#This Row],[Column40]]</f>
        <v>147817</v>
      </c>
      <c r="AO20" s="4">
        <f>SOFR3mo_PX[[#This Row],[Column41]]</f>
        <v>148384</v>
      </c>
      <c r="AP20" s="4">
        <f>SOFR3mo_PX[[#This Row],[Column42]]</f>
        <v>149301</v>
      </c>
      <c r="AQ20" s="4">
        <f>SOFR3mo_PX[[#This Row],[Column43]]</f>
        <v>147870</v>
      </c>
      <c r="AR20" s="4">
        <f>SOFR3mo_PX[[#This Row],[Column44]]</f>
        <v>147870</v>
      </c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</row>
    <row r="21" spans="1:91" x14ac:dyDescent="0.25">
      <c r="A21" t="str">
        <f ca="1">'cont list_0'!I24</f>
        <v>Z30</v>
      </c>
      <c r="B21" s="4">
        <f>SOFR3mo_PX[[#This Row],[Column2]]</f>
        <v>117666</v>
      </c>
      <c r="C21" s="4">
        <f>SOFR3mo_PX[[#This Row],[Column3]]</f>
        <v>117666</v>
      </c>
      <c r="D21" s="4">
        <f>SOFR3mo_PX[[#This Row],[Column4]]</f>
        <v>115112</v>
      </c>
      <c r="E21" s="4">
        <f>SOFR3mo_PX[[#This Row],[Column5]]</f>
        <v>114401</v>
      </c>
      <c r="F21" s="4">
        <f>SOFR3mo_PX[[#This Row],[Column6]]</f>
        <v>115188</v>
      </c>
      <c r="G21" s="4">
        <f>SOFR3mo_PX[[#This Row],[Column7]]</f>
        <v>114052</v>
      </c>
      <c r="H21" s="4">
        <f>SOFR3mo_PX[[#This Row],[Column8]]</f>
        <v>112871</v>
      </c>
      <c r="I21" s="4">
        <f>SOFR3mo_PX[[#This Row],[Column9]]</f>
        <v>113442</v>
      </c>
      <c r="J21" s="4">
        <f>SOFR3mo_PX[[#This Row],[Column10]]</f>
        <v>113447</v>
      </c>
      <c r="K21" s="4">
        <f>SOFR3mo_PX[[#This Row],[Column11]]</f>
        <v>112046</v>
      </c>
      <c r="L21" s="4">
        <f>SOFR3mo_PX[[#This Row],[Column12]]</f>
        <v>114057</v>
      </c>
      <c r="M21" s="4">
        <f>SOFR3mo_PX[[#This Row],[Column13]]</f>
        <v>113405</v>
      </c>
      <c r="N21" s="4">
        <f>SOFR3mo_PX[[#This Row],[Column14]]</f>
        <v>114937</v>
      </c>
      <c r="O21" s="4">
        <f>SOFR3mo_PX[[#This Row],[Column15]]</f>
        <v>113741</v>
      </c>
      <c r="P21" s="4">
        <f>SOFR3mo_PX[[#This Row],[Column16]]</f>
        <v>110817</v>
      </c>
      <c r="Q21" s="4">
        <f>SOFR3mo_PX[[#This Row],[Column17]]</f>
        <v>110533</v>
      </c>
      <c r="R21" s="4">
        <f>SOFR3mo_PX[[#This Row],[Column18]]</f>
        <v>109017</v>
      </c>
      <c r="S21" s="4">
        <f>SOFR3mo_PX[[#This Row],[Column19]]</f>
        <v>108919</v>
      </c>
      <c r="T21" s="4">
        <f>SOFR3mo_PX[[#This Row],[Column20]]</f>
        <v>97598</v>
      </c>
      <c r="U21" s="4">
        <f>SOFR3mo_PX[[#This Row],[Column21]]</f>
        <v>95983</v>
      </c>
      <c r="V21" s="4">
        <f>SOFR3mo_PX[[#This Row],[Column22]]</f>
        <v>93650</v>
      </c>
      <c r="W21" s="4">
        <f>SOFR3mo_PX[[#This Row],[Column23]]</f>
        <v>94467</v>
      </c>
      <c r="X21" s="4">
        <f>SOFR3mo_PX[[#This Row],[Column24]]</f>
        <v>95926</v>
      </c>
      <c r="Y21" s="4">
        <f>SOFR3mo_PX[[#This Row],[Column25]]</f>
        <v>93536</v>
      </c>
      <c r="Z21" s="4">
        <f>SOFR3mo_PX[[#This Row],[Column26]]</f>
        <v>94692</v>
      </c>
      <c r="AA21" s="4">
        <f>SOFR3mo_PX[[#This Row],[Column27]]</f>
        <v>124175</v>
      </c>
      <c r="AB21" s="4">
        <f>SOFR3mo_PX[[#This Row],[Column28]]</f>
        <v>126237</v>
      </c>
      <c r="AC21" s="4">
        <f>SOFR3mo_PX[[#This Row],[Column29]]</f>
        <v>126196</v>
      </c>
      <c r="AD21" s="4">
        <f>SOFR3mo_PX[[#This Row],[Column30]]</f>
        <v>127318</v>
      </c>
      <c r="AE21" s="4">
        <f>SOFR3mo_PX[[#This Row],[Column31]]</f>
        <v>128918</v>
      </c>
      <c r="AF21" s="4">
        <f>SOFR3mo_PX[[#This Row],[Column32]]</f>
        <v>130707</v>
      </c>
      <c r="AG21" s="4">
        <f>SOFR3mo_PX[[#This Row],[Column33]]</f>
        <v>134451</v>
      </c>
      <c r="AH21" s="4">
        <f>SOFR3mo_PX[[#This Row],[Column34]]</f>
        <v>131117</v>
      </c>
      <c r="AI21" s="4">
        <f>SOFR3mo_PX[[#This Row],[Column35]]</f>
        <v>132055</v>
      </c>
      <c r="AJ21" s="4">
        <f>SOFR3mo_PX[[#This Row],[Column36]]</f>
        <v>130936</v>
      </c>
      <c r="AK21" s="4">
        <f>SOFR3mo_PX[[#This Row],[Column37]]</f>
        <v>132178</v>
      </c>
      <c r="AL21" s="4">
        <f>SOFR3mo_PX[[#This Row],[Column38]]</f>
        <v>132782</v>
      </c>
      <c r="AM21" s="4">
        <f>SOFR3mo_PX[[#This Row],[Column39]]</f>
        <v>133007</v>
      </c>
      <c r="AN21" s="4">
        <f>SOFR3mo_PX[[#This Row],[Column40]]</f>
        <v>132964</v>
      </c>
      <c r="AO21" s="4">
        <f>SOFR3mo_PX[[#This Row],[Column41]]</f>
        <v>137276</v>
      </c>
      <c r="AP21" s="4">
        <f>SOFR3mo_PX[[#This Row],[Column42]]</f>
        <v>137654</v>
      </c>
      <c r="AQ21" s="4">
        <f>SOFR3mo_PX[[#This Row],[Column43]]</f>
        <v>119940</v>
      </c>
      <c r="AR21" s="4">
        <f>SOFR3mo_PX[[#This Row],[Column44]]</f>
        <v>119940</v>
      </c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</row>
    <row r="22" spans="1:91" x14ac:dyDescent="0.25">
      <c r="A22" t="str">
        <f ca="1">'cont list_0'!I25</f>
        <v>H31</v>
      </c>
      <c r="B22" s="4">
        <f>SOFR3mo_PX[[#This Row],[Column2]]</f>
        <v>61392</v>
      </c>
      <c r="C22" s="4">
        <f>SOFR3mo_PX[[#This Row],[Column3]]</f>
        <v>61392</v>
      </c>
      <c r="D22" s="4">
        <f>SOFR3mo_PX[[#This Row],[Column4]]</f>
        <v>59941</v>
      </c>
      <c r="E22" s="4">
        <f>SOFR3mo_PX[[#This Row],[Column5]]</f>
        <v>59797</v>
      </c>
      <c r="F22" s="4">
        <f>SOFR3mo_PX[[#This Row],[Column6]]</f>
        <v>59818</v>
      </c>
      <c r="G22" s="4">
        <f>SOFR3mo_PX[[#This Row],[Column7]]</f>
        <v>60678</v>
      </c>
      <c r="H22" s="4">
        <f>SOFR3mo_PX[[#This Row],[Column8]]</f>
        <v>60437</v>
      </c>
      <c r="I22" s="4">
        <f>SOFR3mo_PX[[#This Row],[Column9]]</f>
        <v>59756</v>
      </c>
      <c r="J22" s="4">
        <f>SOFR3mo_PX[[#This Row],[Column10]]</f>
        <v>58912</v>
      </c>
      <c r="K22" s="4">
        <f>SOFR3mo_PX[[#This Row],[Column11]]</f>
        <v>58573</v>
      </c>
      <c r="L22" s="4">
        <f>SOFR3mo_PX[[#This Row],[Column12]]</f>
        <v>57819</v>
      </c>
      <c r="M22" s="4">
        <f>SOFR3mo_PX[[#This Row],[Column13]]</f>
        <v>57324</v>
      </c>
      <c r="N22" s="4">
        <f>SOFR3mo_PX[[#This Row],[Column14]]</f>
        <v>56498</v>
      </c>
      <c r="O22" s="4">
        <f>SOFR3mo_PX[[#This Row],[Column15]]</f>
        <v>56498</v>
      </c>
      <c r="P22" s="4">
        <f>SOFR3mo_PX[[#This Row],[Column16]]</f>
        <v>54419</v>
      </c>
      <c r="Q22" s="4">
        <f>SOFR3mo_PX[[#This Row],[Column17]]</f>
        <v>53279</v>
      </c>
      <c r="R22" s="4">
        <f>SOFR3mo_PX[[#This Row],[Column18]]</f>
        <v>52547</v>
      </c>
      <c r="S22" s="4">
        <f>SOFR3mo_PX[[#This Row],[Column19]]</f>
        <v>52288</v>
      </c>
      <c r="T22" s="4">
        <f>SOFR3mo_PX[[#This Row],[Column20]]</f>
        <v>53664</v>
      </c>
      <c r="U22" s="4">
        <f>SOFR3mo_PX[[#This Row],[Column21]]</f>
        <v>52504</v>
      </c>
      <c r="V22" s="4">
        <f>SOFR3mo_PX[[#This Row],[Column22]]</f>
        <v>50122</v>
      </c>
      <c r="W22" s="4">
        <f>SOFR3mo_PX[[#This Row],[Column23]]</f>
        <v>50232</v>
      </c>
      <c r="X22" s="4">
        <f>SOFR3mo_PX[[#This Row],[Column24]]</f>
        <v>51669</v>
      </c>
      <c r="Y22" s="4">
        <f>SOFR3mo_PX[[#This Row],[Column25]]</f>
        <v>50199</v>
      </c>
      <c r="Z22" s="4">
        <f>SOFR3mo_PX[[#This Row],[Column26]]</f>
        <v>51933</v>
      </c>
      <c r="AA22" s="4">
        <f>SOFR3mo_PX[[#This Row],[Column27]]</f>
        <v>95320</v>
      </c>
      <c r="AB22" s="4">
        <f>SOFR3mo_PX[[#This Row],[Column28]]</f>
        <v>93904</v>
      </c>
      <c r="AC22" s="4">
        <f>SOFR3mo_PX[[#This Row],[Column29]]</f>
        <v>91836</v>
      </c>
      <c r="AD22" s="4">
        <f>SOFR3mo_PX[[#This Row],[Column30]]</f>
        <v>91151</v>
      </c>
      <c r="AE22" s="4">
        <f>SOFR3mo_PX[[#This Row],[Column31]]</f>
        <v>91320</v>
      </c>
      <c r="AF22" s="4">
        <f>SOFR3mo_PX[[#This Row],[Column32]]</f>
        <v>90916</v>
      </c>
      <c r="AG22" s="4">
        <f>SOFR3mo_PX[[#This Row],[Column33]]</f>
        <v>90283</v>
      </c>
      <c r="AH22" s="4">
        <f>SOFR3mo_PX[[#This Row],[Column34]]</f>
        <v>86892</v>
      </c>
      <c r="AI22" s="4">
        <f>SOFR3mo_PX[[#This Row],[Column35]]</f>
        <v>85521</v>
      </c>
      <c r="AJ22" s="4">
        <f>SOFR3mo_PX[[#This Row],[Column36]]</f>
        <v>85045</v>
      </c>
      <c r="AK22" s="4">
        <f>SOFR3mo_PX[[#This Row],[Column37]]</f>
        <v>85191</v>
      </c>
      <c r="AL22" s="4">
        <f>SOFR3mo_PX[[#This Row],[Column38]]</f>
        <v>85507</v>
      </c>
      <c r="AM22" s="4">
        <f>SOFR3mo_PX[[#This Row],[Column39]]</f>
        <v>85134</v>
      </c>
      <c r="AN22" s="4">
        <f>SOFR3mo_PX[[#This Row],[Column40]]</f>
        <v>85155</v>
      </c>
      <c r="AO22" s="4">
        <f>SOFR3mo_PX[[#This Row],[Column41]]</f>
        <v>86185</v>
      </c>
      <c r="AP22" s="4">
        <f>SOFR3mo_PX[[#This Row],[Column42]]</f>
        <v>89519</v>
      </c>
      <c r="AQ22" s="4">
        <f>SOFR3mo_PX[[#This Row],[Column43]]</f>
        <v>88514</v>
      </c>
      <c r="AR22" s="4">
        <f>SOFR3mo_PX[[#This Row],[Column44]]</f>
        <v>88514</v>
      </c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</row>
    <row r="23" spans="1:91" x14ac:dyDescent="0.25">
      <c r="A23" t="str">
        <f ca="1">'cont list_0'!I26</f>
        <v>M31</v>
      </c>
      <c r="B23" s="4">
        <f>SOFR3mo_PX[[#This Row],[Column2]]</f>
        <v>31042</v>
      </c>
      <c r="C23" s="4">
        <f>SOFR3mo_PX[[#This Row],[Column3]]</f>
        <v>31042</v>
      </c>
      <c r="D23" s="4">
        <f>SOFR3mo_PX[[#This Row],[Column4]]</f>
        <v>29545</v>
      </c>
      <c r="E23" s="4">
        <f>SOFR3mo_PX[[#This Row],[Column5]]</f>
        <v>29296</v>
      </c>
      <c r="F23" s="4">
        <f>SOFR3mo_PX[[#This Row],[Column6]]</f>
        <v>29640</v>
      </c>
      <c r="G23" s="4">
        <f>SOFR3mo_PX[[#This Row],[Column7]]</f>
        <v>28487</v>
      </c>
      <c r="H23" s="4">
        <f>SOFR3mo_PX[[#This Row],[Column8]]</f>
        <v>27233</v>
      </c>
      <c r="I23" s="4">
        <f>SOFR3mo_PX[[#This Row],[Column9]]</f>
        <v>29022</v>
      </c>
      <c r="J23" s="4">
        <f>SOFR3mo_PX[[#This Row],[Column10]]</f>
        <v>28927</v>
      </c>
      <c r="K23" s="4">
        <f>SOFR3mo_PX[[#This Row],[Column11]]</f>
        <v>26735</v>
      </c>
      <c r="L23" s="4">
        <f>SOFR3mo_PX[[#This Row],[Column12]]</f>
        <v>26161</v>
      </c>
      <c r="M23" s="4">
        <f>SOFR3mo_PX[[#This Row],[Column13]]</f>
        <v>26613</v>
      </c>
      <c r="N23" s="4">
        <f>SOFR3mo_PX[[#This Row],[Column14]]</f>
        <v>25318</v>
      </c>
      <c r="O23" s="4">
        <f>SOFR3mo_PX[[#This Row],[Column15]]</f>
        <v>25318</v>
      </c>
      <c r="P23" s="4">
        <f>SOFR3mo_PX[[#This Row],[Column16]]</f>
        <v>25194</v>
      </c>
      <c r="Q23" s="4">
        <f>SOFR3mo_PX[[#This Row],[Column17]]</f>
        <v>26024</v>
      </c>
      <c r="R23" s="4">
        <f>SOFR3mo_PX[[#This Row],[Column18]]</f>
        <v>24833</v>
      </c>
      <c r="S23" s="4">
        <f>SOFR3mo_PX[[#This Row],[Column19]]</f>
        <v>23967</v>
      </c>
      <c r="T23" s="4">
        <f>SOFR3mo_PX[[#This Row],[Column20]]</f>
        <v>23040</v>
      </c>
      <c r="U23" s="4">
        <f>SOFR3mo_PX[[#This Row],[Column21]]</f>
        <v>22295</v>
      </c>
      <c r="V23" s="4">
        <f>SOFR3mo_PX[[#This Row],[Column22]]</f>
        <v>20993</v>
      </c>
      <c r="W23" s="4">
        <f>SOFR3mo_PX[[#This Row],[Column23]]</f>
        <v>19534</v>
      </c>
      <c r="X23" s="4">
        <f>SOFR3mo_PX[[#This Row],[Column24]]</f>
        <v>20202</v>
      </c>
      <c r="Y23" s="4">
        <f>SOFR3mo_PX[[#This Row],[Column25]]</f>
        <v>19406</v>
      </c>
      <c r="Z23" s="4">
        <f>SOFR3mo_PX[[#This Row],[Column26]]</f>
        <v>18927</v>
      </c>
      <c r="AA23" s="4">
        <f>SOFR3mo_PX[[#This Row],[Column27]]</f>
        <v>52436</v>
      </c>
      <c r="AB23" s="4">
        <f>SOFR3mo_PX[[#This Row],[Column28]]</f>
        <v>51705</v>
      </c>
      <c r="AC23" s="4">
        <f>SOFR3mo_PX[[#This Row],[Column29]]</f>
        <v>51014</v>
      </c>
      <c r="AD23" s="4">
        <f>SOFR3mo_PX[[#This Row],[Column30]]</f>
        <v>49024</v>
      </c>
      <c r="AE23" s="4">
        <f>SOFR3mo_PX[[#This Row],[Column31]]</f>
        <v>48466</v>
      </c>
      <c r="AF23" s="4">
        <f>SOFR3mo_PX[[#This Row],[Column32]]</f>
        <v>50512</v>
      </c>
      <c r="AG23" s="4">
        <f>SOFR3mo_PX[[#This Row],[Column33]]</f>
        <v>49269</v>
      </c>
      <c r="AH23" s="4">
        <f>SOFR3mo_PX[[#This Row],[Column34]]</f>
        <v>47469</v>
      </c>
      <c r="AI23" s="4">
        <f>SOFR3mo_PX[[#This Row],[Column35]]</f>
        <v>49080</v>
      </c>
      <c r="AJ23" s="4">
        <f>SOFR3mo_PX[[#This Row],[Column36]]</f>
        <v>48509</v>
      </c>
      <c r="AK23" s="4">
        <f>SOFR3mo_PX[[#This Row],[Column37]]</f>
        <v>46983</v>
      </c>
      <c r="AL23" s="4">
        <f>SOFR3mo_PX[[#This Row],[Column38]]</f>
        <v>48006</v>
      </c>
      <c r="AM23" s="4">
        <f>SOFR3mo_PX[[#This Row],[Column39]]</f>
        <v>49182</v>
      </c>
      <c r="AN23" s="4">
        <f>SOFR3mo_PX[[#This Row],[Column40]]</f>
        <v>49327</v>
      </c>
      <c r="AO23" s="4">
        <f>SOFR3mo_PX[[#This Row],[Column41]]</f>
        <v>48018</v>
      </c>
      <c r="AP23" s="4">
        <f>SOFR3mo_PX[[#This Row],[Column42]]</f>
        <v>46882</v>
      </c>
      <c r="AQ23" s="4">
        <f>SOFR3mo_PX[[#This Row],[Column43]]</f>
        <v>46113</v>
      </c>
      <c r="AR23" s="4">
        <f>SOFR3mo_PX[[#This Row],[Column44]]</f>
        <v>46113</v>
      </c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</row>
    <row r="24" spans="1:91" x14ac:dyDescent="0.25">
      <c r="A24" t="str">
        <f ca="1">'cont list_0'!I27</f>
        <v>U31</v>
      </c>
      <c r="B24" s="4">
        <f>SOFR3mo_PX[[#This Row],[Column2]]</f>
        <v>9003</v>
      </c>
      <c r="C24" s="4">
        <f>SOFR3mo_PX[[#This Row],[Column3]]</f>
        <v>9003</v>
      </c>
      <c r="D24" s="4">
        <f>SOFR3mo_PX[[#This Row],[Column4]]</f>
        <v>8993</v>
      </c>
      <c r="E24" s="4">
        <f>SOFR3mo_PX[[#This Row],[Column5]]</f>
        <v>9076</v>
      </c>
      <c r="F24" s="4">
        <f>SOFR3mo_PX[[#This Row],[Column6]]</f>
        <v>9195</v>
      </c>
      <c r="G24" s="4">
        <f>SOFR3mo_PX[[#This Row],[Column7]]</f>
        <v>8609</v>
      </c>
      <c r="H24" s="4">
        <f>SOFR3mo_PX[[#This Row],[Column8]]</f>
        <v>8945</v>
      </c>
      <c r="I24" s="4">
        <f>SOFR3mo_PX[[#This Row],[Column9]]</f>
        <v>9205</v>
      </c>
      <c r="J24" s="4">
        <f>SOFR3mo_PX[[#This Row],[Column10]]</f>
        <v>8989</v>
      </c>
      <c r="K24" s="4">
        <f>SOFR3mo_PX[[#This Row],[Column11]]</f>
        <v>8863</v>
      </c>
      <c r="L24" s="4">
        <f>SOFR3mo_PX[[#This Row],[Column12]]</f>
        <v>8598</v>
      </c>
      <c r="M24" s="4">
        <f>SOFR3mo_PX[[#This Row],[Column13]]</f>
        <v>8600</v>
      </c>
      <c r="N24" s="4">
        <f>SOFR3mo_PX[[#This Row],[Column14]]</f>
        <v>8550</v>
      </c>
      <c r="O24" s="4">
        <f>SOFR3mo_PX[[#This Row],[Column15]]</f>
        <v>8550</v>
      </c>
      <c r="P24" s="4">
        <f>SOFR3mo_PX[[#This Row],[Column16]]</f>
        <v>8153</v>
      </c>
      <c r="Q24" s="4">
        <f>SOFR3mo_PX[[#This Row],[Column17]]</f>
        <v>8153</v>
      </c>
      <c r="R24" s="4">
        <f>SOFR3mo_PX[[#This Row],[Column18]]</f>
        <v>7660</v>
      </c>
      <c r="S24" s="4">
        <f>SOFR3mo_PX[[#This Row],[Column19]]</f>
        <v>7529</v>
      </c>
      <c r="T24" s="4">
        <f>SOFR3mo_PX[[#This Row],[Column20]]</f>
        <v>6927</v>
      </c>
      <c r="U24" s="4">
        <f>SOFR3mo_PX[[#This Row],[Column21]]</f>
        <v>6927</v>
      </c>
      <c r="V24" s="4">
        <f>SOFR3mo_PX[[#This Row],[Column22]]</f>
        <v>6918</v>
      </c>
      <c r="W24" s="4">
        <f>SOFR3mo_PX[[#This Row],[Column23]]</f>
        <v>6565</v>
      </c>
      <c r="X24" s="4">
        <f>SOFR3mo_PX[[#This Row],[Column24]]</f>
        <v>7213</v>
      </c>
      <c r="Y24" s="4">
        <f>SOFR3mo_PX[[#This Row],[Column25]]</f>
        <v>6564</v>
      </c>
      <c r="Z24" s="4">
        <f>SOFR3mo_PX[[#This Row],[Column26]]</f>
        <v>6192</v>
      </c>
      <c r="AA24" s="4">
        <f>SOFR3mo_PX[[#This Row],[Column27]]</f>
        <v>18305</v>
      </c>
      <c r="AB24" s="4">
        <f>SOFR3mo_PX[[#This Row],[Column28]]</f>
        <v>15983</v>
      </c>
      <c r="AC24" s="4">
        <f>SOFR3mo_PX[[#This Row],[Column29]]</f>
        <v>13035</v>
      </c>
      <c r="AD24" s="4">
        <f>SOFR3mo_PX[[#This Row],[Column30]]</f>
        <v>12314</v>
      </c>
      <c r="AE24" s="4">
        <f>SOFR3mo_PX[[#This Row],[Column31]]</f>
        <v>12230</v>
      </c>
      <c r="AF24" s="4">
        <f>SOFR3mo_PX[[#This Row],[Column32]]</f>
        <v>12105</v>
      </c>
      <c r="AG24" s="4">
        <f>SOFR3mo_PX[[#This Row],[Column33]]</f>
        <v>12066</v>
      </c>
      <c r="AH24" s="4">
        <f>SOFR3mo_PX[[#This Row],[Column34]]</f>
        <v>11820</v>
      </c>
      <c r="AI24" s="4">
        <f>SOFR3mo_PX[[#This Row],[Column35]]</f>
        <v>12780</v>
      </c>
      <c r="AJ24" s="4">
        <f>SOFR3mo_PX[[#This Row],[Column36]]</f>
        <v>12768</v>
      </c>
      <c r="AK24" s="4">
        <f>SOFR3mo_PX[[#This Row],[Column37]]</f>
        <v>11873</v>
      </c>
      <c r="AL24" s="4">
        <f>SOFR3mo_PX[[#This Row],[Column38]]</f>
        <v>11847</v>
      </c>
      <c r="AM24" s="4">
        <f>SOFR3mo_PX[[#This Row],[Column39]]</f>
        <v>11824</v>
      </c>
      <c r="AN24" s="4">
        <f>SOFR3mo_PX[[#This Row],[Column40]]</f>
        <v>11362</v>
      </c>
      <c r="AO24" s="4">
        <f>SOFR3mo_PX[[#This Row],[Column41]]</f>
        <v>11069</v>
      </c>
      <c r="AP24" s="4">
        <f>SOFR3mo_PX[[#This Row],[Column42]]</f>
        <v>11065</v>
      </c>
      <c r="AQ24" s="4">
        <f>SOFR3mo_PX[[#This Row],[Column43]]</f>
        <v>10072</v>
      </c>
      <c r="AR24" s="4">
        <f>SOFR3mo_PX[[#This Row],[Column44]]</f>
        <v>10072</v>
      </c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</row>
    <row r="25" spans="1:91" x14ac:dyDescent="0.25">
      <c r="A25" t="str">
        <f ca="1">'cont list_0'!I28</f>
        <v>Z31</v>
      </c>
      <c r="B25" s="4">
        <f>SOFR3mo_PX[[#This Row],[Column2]]</f>
        <v>2200</v>
      </c>
      <c r="C25" s="4">
        <f>SOFR3mo_PX[[#This Row],[Column3]]</f>
        <v>2200</v>
      </c>
      <c r="D25" s="4">
        <f>SOFR3mo_PX[[#This Row],[Column4]]</f>
        <v>2198</v>
      </c>
      <c r="E25" s="4">
        <f>SOFR3mo_PX[[#This Row],[Column5]]</f>
        <v>2264</v>
      </c>
      <c r="F25" s="4">
        <f>SOFR3mo_PX[[#This Row],[Column6]]</f>
        <v>2264</v>
      </c>
      <c r="G25" s="4">
        <f>SOFR3mo_PX[[#This Row],[Column7]]</f>
        <v>2462</v>
      </c>
      <c r="H25" s="4">
        <f>SOFR3mo_PX[[#This Row],[Column8]]</f>
        <v>2689</v>
      </c>
      <c r="I25" s="4">
        <f>SOFR3mo_PX[[#This Row],[Column9]]</f>
        <v>2800</v>
      </c>
      <c r="J25" s="4">
        <f>SOFR3mo_PX[[#This Row],[Column10]]</f>
        <v>2729</v>
      </c>
      <c r="K25" s="4">
        <f>SOFR3mo_PX[[#This Row],[Column11]]</f>
        <v>2727</v>
      </c>
      <c r="L25" s="4">
        <f>SOFR3mo_PX[[#This Row],[Column12]]</f>
        <v>2550</v>
      </c>
      <c r="M25" s="4">
        <f>SOFR3mo_PX[[#This Row],[Column13]]</f>
        <v>2550</v>
      </c>
      <c r="N25" s="4">
        <f>SOFR3mo_PX[[#This Row],[Column14]]</f>
        <v>2547</v>
      </c>
      <c r="O25" s="4">
        <f>SOFR3mo_PX[[#This Row],[Column15]]</f>
        <v>2547</v>
      </c>
      <c r="P25" s="4">
        <f>SOFR3mo_PX[[#This Row],[Column16]]</f>
        <v>2538</v>
      </c>
      <c r="Q25" s="4">
        <f>SOFR3mo_PX[[#This Row],[Column17]]</f>
        <v>2819</v>
      </c>
      <c r="R25" s="4">
        <f>SOFR3mo_PX[[#This Row],[Column18]]</f>
        <v>2703</v>
      </c>
      <c r="S25" s="4">
        <f>SOFR3mo_PX[[#This Row],[Column19]]</f>
        <v>2708</v>
      </c>
      <c r="T25" s="4">
        <f>SOFR3mo_PX[[#This Row],[Column20]]</f>
        <v>2707</v>
      </c>
      <c r="U25" s="4">
        <f>SOFR3mo_PX[[#This Row],[Column21]]</f>
        <v>2734</v>
      </c>
      <c r="V25" s="4">
        <f>SOFR3mo_PX[[#This Row],[Column22]]</f>
        <v>2731</v>
      </c>
      <c r="W25" s="4">
        <f>SOFR3mo_PX[[#This Row],[Column23]]</f>
        <v>2713</v>
      </c>
      <c r="X25" s="4">
        <f>SOFR3mo_PX[[#This Row],[Column24]]</f>
        <v>2754</v>
      </c>
      <c r="Y25" s="4">
        <f>SOFR3mo_PX[[#This Row],[Column25]]</f>
        <v>2699</v>
      </c>
      <c r="Z25" s="4">
        <f>SOFR3mo_PX[[#This Row],[Column26]]</f>
        <v>2590</v>
      </c>
      <c r="AA25" s="4">
        <f>SOFR3mo_PX[[#This Row],[Column27]]</f>
        <v>5890</v>
      </c>
      <c r="AB25" s="4">
        <f>SOFR3mo_PX[[#This Row],[Column28]]</f>
        <v>5245</v>
      </c>
      <c r="AC25" s="4">
        <f>SOFR3mo_PX[[#This Row],[Column29]]</f>
        <v>4837</v>
      </c>
      <c r="AD25" s="4">
        <f>SOFR3mo_PX[[#This Row],[Column30]]</f>
        <v>4701</v>
      </c>
      <c r="AE25" s="4">
        <f>SOFR3mo_PX[[#This Row],[Column31]]</f>
        <v>4719</v>
      </c>
      <c r="AF25" s="4">
        <f>SOFR3mo_PX[[#This Row],[Column32]]</f>
        <v>4718</v>
      </c>
      <c r="AG25" s="4">
        <f>SOFR3mo_PX[[#This Row],[Column33]]</f>
        <v>4718</v>
      </c>
      <c r="AH25" s="4">
        <f>SOFR3mo_PX[[#This Row],[Column34]]</f>
        <v>4735</v>
      </c>
      <c r="AI25" s="4">
        <f>SOFR3mo_PX[[#This Row],[Column35]]</f>
        <v>4663</v>
      </c>
      <c r="AJ25" s="4">
        <f>SOFR3mo_PX[[#This Row],[Column36]]</f>
        <v>4733</v>
      </c>
      <c r="AK25" s="4">
        <f>SOFR3mo_PX[[#This Row],[Column37]]</f>
        <v>4834</v>
      </c>
      <c r="AL25" s="4">
        <f>SOFR3mo_PX[[#This Row],[Column38]]</f>
        <v>4844</v>
      </c>
      <c r="AM25" s="4">
        <f>SOFR3mo_PX[[#This Row],[Column39]]</f>
        <v>4854</v>
      </c>
      <c r="AN25" s="4">
        <f>SOFR3mo_PX[[#This Row],[Column40]]</f>
        <v>4838</v>
      </c>
      <c r="AO25" s="4">
        <f>SOFR3mo_PX[[#This Row],[Column41]]</f>
        <v>4843</v>
      </c>
      <c r="AP25" s="4">
        <f>SOFR3mo_PX[[#This Row],[Column42]]</f>
        <v>4649</v>
      </c>
      <c r="AQ25" s="4">
        <f>SOFR3mo_PX[[#This Row],[Column43]]</f>
        <v>3519</v>
      </c>
      <c r="AR25" s="4">
        <f>SOFR3mo_PX[[#This Row],[Column44]]</f>
        <v>3519</v>
      </c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</row>
    <row r="26" spans="1:91" x14ac:dyDescent="0.25">
      <c r="A26" t="str">
        <f ca="1">'cont list_0'!I29</f>
        <v>H32</v>
      </c>
      <c r="B26" s="4">
        <f>SOFR3mo_PX[[#This Row],[Column2]]</f>
        <v>1497</v>
      </c>
      <c r="C26" s="4">
        <f>SOFR3mo_PX[[#This Row],[Column3]]</f>
        <v>1497</v>
      </c>
      <c r="D26" s="4">
        <f>SOFR3mo_PX[[#This Row],[Column4]]</f>
        <v>1497</v>
      </c>
      <c r="E26" s="4">
        <f>SOFR3mo_PX[[#This Row],[Column5]]</f>
        <v>1352</v>
      </c>
      <c r="F26" s="4">
        <f>SOFR3mo_PX[[#This Row],[Column6]]</f>
        <v>1413</v>
      </c>
      <c r="G26" s="4">
        <f>SOFR3mo_PX[[#This Row],[Column7]]</f>
        <v>1422</v>
      </c>
      <c r="H26" s="4">
        <f>SOFR3mo_PX[[#This Row],[Column8]]</f>
        <v>1443</v>
      </c>
      <c r="I26" s="4">
        <f>SOFR3mo_PX[[#This Row],[Column9]]</f>
        <v>1292</v>
      </c>
      <c r="J26" s="4">
        <f>SOFR3mo_PX[[#This Row],[Column10]]</f>
        <v>1291</v>
      </c>
      <c r="K26" s="4">
        <f>SOFR3mo_PX[[#This Row],[Column11]]</f>
        <v>1291</v>
      </c>
      <c r="L26" s="4">
        <f>SOFR3mo_PX[[#This Row],[Column12]]</f>
        <v>1050</v>
      </c>
      <c r="M26" s="4">
        <f>SOFR3mo_PX[[#This Row],[Column13]]</f>
        <v>1050</v>
      </c>
      <c r="N26" s="4">
        <f>SOFR3mo_PX[[#This Row],[Column14]]</f>
        <v>1046</v>
      </c>
      <c r="O26" s="4">
        <f>SOFR3mo_PX[[#This Row],[Column15]]</f>
        <v>1046</v>
      </c>
      <c r="P26" s="4">
        <f>SOFR3mo_PX[[#This Row],[Column16]]</f>
        <v>1346</v>
      </c>
      <c r="Q26" s="4">
        <f>SOFR3mo_PX[[#This Row],[Column17]]</f>
        <v>1439</v>
      </c>
      <c r="R26" s="4">
        <f>SOFR3mo_PX[[#This Row],[Column18]]</f>
        <v>1433</v>
      </c>
      <c r="S26" s="4">
        <f>SOFR3mo_PX[[#This Row],[Column19]]</f>
        <v>1466</v>
      </c>
      <c r="T26" s="4">
        <f>SOFR3mo_PX[[#This Row],[Column20]]</f>
        <v>1443</v>
      </c>
      <c r="U26" s="4">
        <f>SOFR3mo_PX[[#This Row],[Column21]]</f>
        <v>1476</v>
      </c>
      <c r="V26" s="4">
        <f>SOFR3mo_PX[[#This Row],[Column22]]</f>
        <v>1626</v>
      </c>
      <c r="W26" s="4">
        <f>SOFR3mo_PX[[#This Row],[Column23]]</f>
        <v>1647</v>
      </c>
      <c r="X26" s="4">
        <f>SOFR3mo_PX[[#This Row],[Column24]]</f>
        <v>1647</v>
      </c>
      <c r="Y26" s="4">
        <f>SOFR3mo_PX[[#This Row],[Column25]]</f>
        <v>1647</v>
      </c>
      <c r="Z26" s="4">
        <f>SOFR3mo_PX[[#This Row],[Column26]]</f>
        <v>1914</v>
      </c>
      <c r="AA26" s="4">
        <f>SOFR3mo_PX[[#This Row],[Column27]]</f>
        <v>2563</v>
      </c>
      <c r="AB26" s="4">
        <f>SOFR3mo_PX[[#This Row],[Column28]]</f>
        <v>2527</v>
      </c>
      <c r="AC26" s="4">
        <f>SOFR3mo_PX[[#This Row],[Column29]]</f>
        <v>2522</v>
      </c>
      <c r="AD26" s="4">
        <f>SOFR3mo_PX[[#This Row],[Column30]]</f>
        <v>2569</v>
      </c>
      <c r="AE26" s="4">
        <f>SOFR3mo_PX[[#This Row],[Column31]]</f>
        <v>2515</v>
      </c>
      <c r="AF26" s="4">
        <f>SOFR3mo_PX[[#This Row],[Column32]]</f>
        <v>2515</v>
      </c>
      <c r="AG26" s="4">
        <f>SOFR3mo_PX[[#This Row],[Column33]]</f>
        <v>2515</v>
      </c>
      <c r="AH26" s="4">
        <f>SOFR3mo_PX[[#This Row],[Column34]]</f>
        <v>2518</v>
      </c>
      <c r="AI26" s="4">
        <f>SOFR3mo_PX[[#This Row],[Column35]]</f>
        <v>2521</v>
      </c>
      <c r="AJ26" s="4">
        <f>SOFR3mo_PX[[#This Row],[Column36]]</f>
        <v>2516</v>
      </c>
      <c r="AK26" s="4">
        <f>SOFR3mo_PX[[#This Row],[Column37]]</f>
        <v>2353</v>
      </c>
      <c r="AL26" s="4">
        <f>SOFR3mo_PX[[#This Row],[Column38]]</f>
        <v>2403</v>
      </c>
      <c r="AM26" s="4">
        <f>SOFR3mo_PX[[#This Row],[Column39]]</f>
        <v>2546</v>
      </c>
      <c r="AN26" s="4">
        <f>SOFR3mo_PX[[#This Row],[Column40]]</f>
        <v>2525</v>
      </c>
      <c r="AO26" s="4">
        <f>SOFR3mo_PX[[#This Row],[Column41]]</f>
        <v>2554</v>
      </c>
      <c r="AP26" s="4">
        <f>SOFR3mo_PX[[#This Row],[Column42]]</f>
        <v>2463</v>
      </c>
      <c r="AQ26" s="4">
        <f>SOFR3mo_PX[[#This Row],[Column43]]</f>
        <v>2306</v>
      </c>
      <c r="AR26" s="4">
        <f>SOFR3mo_PX[[#This Row],[Column44]]</f>
        <v>2306</v>
      </c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</row>
    <row r="27" spans="1:91" x14ac:dyDescent="0.25">
      <c r="A27" t="str">
        <f ca="1">'cont list_0'!I30</f>
        <v>M32</v>
      </c>
      <c r="B27" s="4">
        <f>SOFR3mo_PX[[#This Row],[Column2]]</f>
        <v>363</v>
      </c>
      <c r="C27" s="4">
        <f>SOFR3mo_PX[[#This Row],[Column3]]</f>
        <v>363</v>
      </c>
      <c r="D27" s="4">
        <f>SOFR3mo_PX[[#This Row],[Column4]]</f>
        <v>350</v>
      </c>
      <c r="E27" s="4">
        <f>SOFR3mo_PX[[#This Row],[Column5]]</f>
        <v>296</v>
      </c>
      <c r="F27" s="4">
        <f>SOFR3mo_PX[[#This Row],[Column6]]</f>
        <v>357</v>
      </c>
      <c r="G27" s="4">
        <f>SOFR3mo_PX[[#This Row],[Column7]]</f>
        <v>357</v>
      </c>
      <c r="H27" s="4">
        <f>SOFR3mo_PX[[#This Row],[Column8]]</f>
        <v>423</v>
      </c>
      <c r="I27" s="4">
        <f>SOFR3mo_PX[[#This Row],[Column9]]</f>
        <v>463</v>
      </c>
      <c r="J27" s="4">
        <f>SOFR3mo_PX[[#This Row],[Column10]]</f>
        <v>461</v>
      </c>
      <c r="K27" s="4">
        <f>SOFR3mo_PX[[#This Row],[Column11]]</f>
        <v>461</v>
      </c>
      <c r="L27" s="4">
        <f>SOFR3mo_PX[[#This Row],[Column12]]</f>
        <v>401</v>
      </c>
      <c r="M27" s="4">
        <f>SOFR3mo_PX[[#This Row],[Column13]]</f>
        <v>401</v>
      </c>
      <c r="N27" s="4">
        <f>SOFR3mo_PX[[#This Row],[Column14]]</f>
        <v>376</v>
      </c>
      <c r="O27" s="4">
        <f>SOFR3mo_PX[[#This Row],[Column15]]</f>
        <v>376</v>
      </c>
      <c r="P27" s="4">
        <f>SOFR3mo_PX[[#This Row],[Column16]]</f>
        <v>293</v>
      </c>
      <c r="Q27" s="4">
        <f>SOFR3mo_PX[[#This Row],[Column17]]</f>
        <v>297</v>
      </c>
      <c r="R27" s="4">
        <f>SOFR3mo_PX[[#This Row],[Column18]]</f>
        <v>294</v>
      </c>
      <c r="S27" s="4">
        <f>SOFR3mo_PX[[#This Row],[Column19]]</f>
        <v>294</v>
      </c>
      <c r="T27" s="4">
        <f>SOFR3mo_PX[[#This Row],[Column20]]</f>
        <v>285</v>
      </c>
      <c r="U27" s="4">
        <f>SOFR3mo_PX[[#This Row],[Column21]]</f>
        <v>270</v>
      </c>
      <c r="V27" s="4">
        <f>SOFR3mo_PX[[#This Row],[Column22]]</f>
        <v>270</v>
      </c>
      <c r="W27" s="4">
        <f>SOFR3mo_PX[[#This Row],[Column23]]</f>
        <v>169</v>
      </c>
      <c r="X27" s="4">
        <f>SOFR3mo_PX[[#This Row],[Column24]]</f>
        <v>170</v>
      </c>
      <c r="Y27" s="4">
        <f>SOFR3mo_PX[[#This Row],[Column25]]</f>
        <v>169</v>
      </c>
      <c r="Z27" s="4">
        <f>SOFR3mo_PX[[#This Row],[Column26]]</f>
        <v>173</v>
      </c>
      <c r="AA27" s="4">
        <f>SOFR3mo_PX[[#This Row],[Column27]]</f>
        <v>1914</v>
      </c>
      <c r="AB27" s="4">
        <f>SOFR3mo_PX[[#This Row],[Column28]]</f>
        <v>1900</v>
      </c>
      <c r="AC27" s="4">
        <f>SOFR3mo_PX[[#This Row],[Column29]]</f>
        <v>1880</v>
      </c>
      <c r="AD27" s="4">
        <f>SOFR3mo_PX[[#This Row],[Column30]]</f>
        <v>1700</v>
      </c>
      <c r="AE27" s="4">
        <f>SOFR3mo_PX[[#This Row],[Column31]]</f>
        <v>1590</v>
      </c>
      <c r="AF27" s="4">
        <f>SOFR3mo_PX[[#This Row],[Column32]]</f>
        <v>1590</v>
      </c>
      <c r="AG27" s="4">
        <f>SOFR3mo_PX[[#This Row],[Column33]]</f>
        <v>1582</v>
      </c>
      <c r="AH27" s="4">
        <f>SOFR3mo_PX[[#This Row],[Column34]]</f>
        <v>1582</v>
      </c>
      <c r="AI27" s="4">
        <f>SOFR3mo_PX[[#This Row],[Column35]]</f>
        <v>1576</v>
      </c>
      <c r="AJ27" s="4">
        <f>SOFR3mo_PX[[#This Row],[Column36]]</f>
        <v>1576</v>
      </c>
      <c r="AK27" s="4">
        <f>SOFR3mo_PX[[#This Row],[Column37]]</f>
        <v>1762</v>
      </c>
      <c r="AL27" s="4">
        <f>SOFR3mo_PX[[#This Row],[Column38]]</f>
        <v>1786</v>
      </c>
      <c r="AM27" s="4">
        <f>SOFR3mo_PX[[#This Row],[Column39]]</f>
        <v>1898</v>
      </c>
      <c r="AN27" s="4">
        <f>SOFR3mo_PX[[#This Row],[Column40]]</f>
        <v>1894</v>
      </c>
      <c r="AO27" s="4">
        <f>SOFR3mo_PX[[#This Row],[Column41]]</f>
        <v>1894</v>
      </c>
      <c r="AP27" s="4">
        <f>SOFR3mo_PX[[#This Row],[Column42]]</f>
        <v>1776</v>
      </c>
      <c r="AQ27" s="4">
        <f>SOFR3mo_PX[[#This Row],[Column43]]</f>
        <v>1264</v>
      </c>
      <c r="AR27" s="4">
        <f>SOFR3mo_PX[[#This Row],[Column44]]</f>
        <v>1264</v>
      </c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</row>
    <row r="28" spans="1:91" x14ac:dyDescent="0.25">
      <c r="A28" t="str">
        <f ca="1">'cont list_0'!I31</f>
        <v>U32</v>
      </c>
      <c r="B28" s="4">
        <f>SOFR3mo_PX[[#This Row],[Column2]]</f>
        <v>57</v>
      </c>
      <c r="C28" s="4">
        <f>SOFR3mo_PX[[#This Row],[Column3]]</f>
        <v>57</v>
      </c>
      <c r="D28" s="4">
        <f>SOFR3mo_PX[[#This Row],[Column4]]</f>
        <v>57</v>
      </c>
      <c r="E28" s="4">
        <f>SOFR3mo_PX[[#This Row],[Column5]]</f>
        <v>57</v>
      </c>
      <c r="F28" s="4">
        <f>SOFR3mo_PX[[#This Row],[Column6]]</f>
        <v>57</v>
      </c>
      <c r="G28" s="4">
        <f>SOFR3mo_PX[[#This Row],[Column7]]</f>
        <v>57</v>
      </c>
      <c r="H28" s="4">
        <f>SOFR3mo_PX[[#This Row],[Column8]]</f>
        <v>58</v>
      </c>
      <c r="I28" s="4">
        <f>SOFR3mo_PX[[#This Row],[Column9]]</f>
        <v>58</v>
      </c>
      <c r="J28" s="4">
        <f>SOFR3mo_PX[[#This Row],[Column10]]</f>
        <v>58</v>
      </c>
      <c r="K28" s="4">
        <f>SOFR3mo_PX[[#This Row],[Column11]]</f>
        <v>58</v>
      </c>
      <c r="L28" s="4">
        <f>SOFR3mo_PX[[#This Row],[Column12]]</f>
        <v>58</v>
      </c>
      <c r="M28" s="4">
        <f>SOFR3mo_PX[[#This Row],[Column13]]</f>
        <v>58</v>
      </c>
      <c r="N28" s="4">
        <f>SOFR3mo_PX[[#This Row],[Column14]]</f>
        <v>58</v>
      </c>
      <c r="O28" s="4">
        <f>SOFR3mo_PX[[#This Row],[Column15]]</f>
        <v>58</v>
      </c>
      <c r="P28" s="4">
        <f>SOFR3mo_PX[[#This Row],[Column16]]</f>
        <v>58</v>
      </c>
      <c r="Q28" s="4">
        <f>SOFR3mo_PX[[#This Row],[Column17]]</f>
        <v>62</v>
      </c>
      <c r="R28" s="4">
        <f>SOFR3mo_PX[[#This Row],[Column18]]</f>
        <v>59</v>
      </c>
      <c r="S28" s="4">
        <f>SOFR3mo_PX[[#This Row],[Column19]]</f>
        <v>59</v>
      </c>
      <c r="T28" s="4">
        <f>SOFR3mo_PX[[#This Row],[Column20]]</f>
        <v>60</v>
      </c>
      <c r="U28" s="4">
        <f>SOFR3mo_PX[[#This Row],[Column21]]</f>
        <v>60</v>
      </c>
      <c r="V28" s="4">
        <f>SOFR3mo_PX[[#This Row],[Column22]]</f>
        <v>60</v>
      </c>
      <c r="W28" s="4">
        <f>SOFR3mo_PX[[#This Row],[Column23]]</f>
        <v>60</v>
      </c>
      <c r="X28" s="4">
        <f>SOFR3mo_PX[[#This Row],[Column24]]</f>
        <v>60</v>
      </c>
      <c r="Y28" s="4">
        <f>SOFR3mo_PX[[#This Row],[Column25]]</f>
        <v>60</v>
      </c>
      <c r="Z28" s="4">
        <f>SOFR3mo_PX[[#This Row],[Column26]]</f>
        <v>60</v>
      </c>
      <c r="AA28" s="4">
        <f>SOFR3mo_PX[[#This Row],[Column27]]</f>
        <v>172</v>
      </c>
      <c r="AB28" s="4">
        <f>SOFR3mo_PX[[#This Row],[Column28]]</f>
        <v>154</v>
      </c>
      <c r="AC28" s="4">
        <f>SOFR3mo_PX[[#This Row],[Column29]]</f>
        <v>154</v>
      </c>
      <c r="AD28" s="4">
        <f>SOFR3mo_PX[[#This Row],[Column30]]</f>
        <v>145</v>
      </c>
      <c r="AE28" s="4">
        <f>SOFR3mo_PX[[#This Row],[Column31]]</f>
        <v>145</v>
      </c>
      <c r="AF28" s="4">
        <f>SOFR3mo_PX[[#This Row],[Column32]]</f>
        <v>145</v>
      </c>
      <c r="AG28" s="4">
        <f>SOFR3mo_PX[[#This Row],[Column33]]</f>
        <v>145</v>
      </c>
      <c r="AH28" s="4">
        <f>SOFR3mo_PX[[#This Row],[Column34]]</f>
        <v>145</v>
      </c>
      <c r="AI28" s="4">
        <f>SOFR3mo_PX[[#This Row],[Column35]]</f>
        <v>145</v>
      </c>
      <c r="AJ28" s="4">
        <f>SOFR3mo_PX[[#This Row],[Column36]]</f>
        <v>145</v>
      </c>
      <c r="AK28" s="4">
        <f>SOFR3mo_PX[[#This Row],[Column37]]</f>
        <v>145</v>
      </c>
      <c r="AL28" s="4">
        <f>SOFR3mo_PX[[#This Row],[Column38]]</f>
        <v>145</v>
      </c>
      <c r="AM28" s="4">
        <f>SOFR3mo_PX[[#This Row],[Column39]]</f>
        <v>145</v>
      </c>
      <c r="AN28" s="4">
        <f>SOFR3mo_PX[[#This Row],[Column40]]</f>
        <v>145</v>
      </c>
      <c r="AO28" s="4">
        <f>SOFR3mo_PX[[#This Row],[Column41]]</f>
        <v>145</v>
      </c>
      <c r="AP28" s="4">
        <f>SOFR3mo_PX[[#This Row],[Column42]]</f>
        <v>145</v>
      </c>
      <c r="AQ28" s="4">
        <f>SOFR3mo_PX[[#This Row],[Column43]]</f>
        <v>132</v>
      </c>
      <c r="AR28" s="4">
        <f>SOFR3mo_PX[[#This Row],[Column44]]</f>
        <v>132</v>
      </c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</row>
    <row r="29" spans="1:91" x14ac:dyDescent="0.25">
      <c r="A29" t="str">
        <f ca="1">'cont list_0'!I32</f>
        <v>Z32</v>
      </c>
      <c r="B29" s="4">
        <f>SOFR3mo_PX[[#This Row],[Column2]]</f>
        <v>15</v>
      </c>
      <c r="C29" s="4">
        <f>SOFR3mo_PX[[#This Row],[Column3]]</f>
        <v>15</v>
      </c>
      <c r="D29" s="4">
        <f>SOFR3mo_PX[[#This Row],[Column4]]</f>
        <v>15</v>
      </c>
      <c r="E29" s="4">
        <f>SOFR3mo_PX[[#This Row],[Column5]]</f>
        <v>15</v>
      </c>
      <c r="F29" s="4">
        <f>SOFR3mo_PX[[#This Row],[Column6]]</f>
        <v>15</v>
      </c>
      <c r="G29" s="4">
        <f>SOFR3mo_PX[[#This Row],[Column7]]</f>
        <v>15</v>
      </c>
      <c r="H29" s="4">
        <f>SOFR3mo_PX[[#This Row],[Column8]]</f>
        <v>15</v>
      </c>
      <c r="I29" s="4">
        <f>SOFR3mo_PX[[#This Row],[Column9]]</f>
        <v>15</v>
      </c>
      <c r="J29" s="4">
        <f>SOFR3mo_PX[[#This Row],[Column10]]</f>
        <v>15</v>
      </c>
      <c r="K29" s="4">
        <f>SOFR3mo_PX[[#This Row],[Column11]]</f>
        <v>15</v>
      </c>
      <c r="L29" s="4">
        <f>SOFR3mo_PX[[#This Row],[Column12]]</f>
        <v>15</v>
      </c>
      <c r="M29" s="4">
        <f>SOFR3mo_PX[[#This Row],[Column13]]</f>
        <v>15</v>
      </c>
      <c r="N29" s="4">
        <f>SOFR3mo_PX[[#This Row],[Column14]]</f>
        <v>15</v>
      </c>
      <c r="O29" s="4">
        <f>SOFR3mo_PX[[#This Row],[Column15]]</f>
        <v>15</v>
      </c>
      <c r="P29" s="4">
        <f>SOFR3mo_PX[[#This Row],[Column16]]</f>
        <v>15</v>
      </c>
      <c r="Q29" s="4">
        <f>SOFR3mo_PX[[#This Row],[Column17]]</f>
        <v>15</v>
      </c>
      <c r="R29" s="4">
        <f>SOFR3mo_PX[[#This Row],[Column18]]</f>
        <v>15</v>
      </c>
      <c r="S29" s="4">
        <f>SOFR3mo_PX[[#This Row],[Column19]]</f>
        <v>15</v>
      </c>
      <c r="T29" s="4">
        <f>SOFR3mo_PX[[#This Row],[Column20]]</f>
        <v>15</v>
      </c>
      <c r="U29" s="4">
        <f>SOFR3mo_PX[[#This Row],[Column21]]</f>
        <v>16</v>
      </c>
      <c r="V29" s="4">
        <f>SOFR3mo_PX[[#This Row],[Column22]]</f>
        <v>16</v>
      </c>
      <c r="W29" s="4">
        <f>SOFR3mo_PX[[#This Row],[Column23]]</f>
        <v>16</v>
      </c>
      <c r="X29" s="4">
        <f>SOFR3mo_PX[[#This Row],[Column24]]</f>
        <v>16</v>
      </c>
      <c r="Y29" s="4">
        <f>SOFR3mo_PX[[#This Row],[Column25]]</f>
        <v>16</v>
      </c>
      <c r="Z29" s="4">
        <f>SOFR3mo_PX[[#This Row],[Column26]]</f>
        <v>16</v>
      </c>
      <c r="AA29" s="4">
        <f>SOFR3mo_PX[[#This Row],[Column27]]</f>
        <v>60</v>
      </c>
      <c r="AB29" s="4">
        <f>SOFR3mo_PX[[#This Row],[Column28]]</f>
        <v>60</v>
      </c>
      <c r="AC29" s="4">
        <f>SOFR3mo_PX[[#This Row],[Column29]]</f>
        <v>60</v>
      </c>
      <c r="AD29" s="4">
        <f>SOFR3mo_PX[[#This Row],[Column30]]</f>
        <v>67</v>
      </c>
      <c r="AE29" s="4">
        <f>SOFR3mo_PX[[#This Row],[Column31]]</f>
        <v>67</v>
      </c>
      <c r="AF29" s="4">
        <f>SOFR3mo_PX[[#This Row],[Column32]]</f>
        <v>67</v>
      </c>
      <c r="AG29" s="4">
        <f>SOFR3mo_PX[[#This Row],[Column33]]</f>
        <v>71</v>
      </c>
      <c r="AH29" s="4">
        <f>SOFR3mo_PX[[#This Row],[Column34]]</f>
        <v>71</v>
      </c>
      <c r="AI29" s="4">
        <f>SOFR3mo_PX[[#This Row],[Column35]]</f>
        <v>71</v>
      </c>
      <c r="AJ29" s="4">
        <f>SOFR3mo_PX[[#This Row],[Column36]]</f>
        <v>71</v>
      </c>
      <c r="AK29" s="4">
        <f>SOFR3mo_PX[[#This Row],[Column37]]</f>
        <v>71</v>
      </c>
      <c r="AL29" s="4">
        <f>SOFR3mo_PX[[#This Row],[Column38]]</f>
        <v>71</v>
      </c>
      <c r="AM29" s="4">
        <f>SOFR3mo_PX[[#This Row],[Column39]]</f>
        <v>71</v>
      </c>
      <c r="AN29" s="4">
        <f>SOFR3mo_PX[[#This Row],[Column40]]</f>
        <v>71</v>
      </c>
      <c r="AO29" s="4">
        <f>SOFR3mo_PX[[#This Row],[Column41]]</f>
        <v>71</v>
      </c>
      <c r="AP29" s="4">
        <f>SOFR3mo_PX[[#This Row],[Column42]]</f>
        <v>71</v>
      </c>
      <c r="AQ29" s="4">
        <f>SOFR3mo_PX[[#This Row],[Column43]]</f>
        <v>67</v>
      </c>
      <c r="AR29" s="4">
        <f>SOFR3mo_PX[[#This Row],[Column44]]</f>
        <v>67</v>
      </c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</row>
    <row r="30" spans="1:91" x14ac:dyDescent="0.25">
      <c r="A30" t="str">
        <f ca="1">'cont list_0'!I33</f>
        <v>H33</v>
      </c>
      <c r="B30" s="4">
        <f>SOFR3mo_PX[[#This Row],[Column2]]</f>
        <v>6</v>
      </c>
      <c r="C30" s="4">
        <f>SOFR3mo_PX[[#This Row],[Column3]]</f>
        <v>6</v>
      </c>
      <c r="D30" s="4">
        <f>SOFR3mo_PX[[#This Row],[Column4]]</f>
        <v>6</v>
      </c>
      <c r="E30" s="4">
        <f>SOFR3mo_PX[[#This Row],[Column5]]</f>
        <v>6</v>
      </c>
      <c r="F30" s="4">
        <f>SOFR3mo_PX[[#This Row],[Column6]]</f>
        <v>6</v>
      </c>
      <c r="G30" s="4">
        <f>SOFR3mo_PX[[#This Row],[Column7]]</f>
        <v>6</v>
      </c>
      <c r="H30" s="4">
        <f>SOFR3mo_PX[[#This Row],[Column8]]</f>
        <v>6</v>
      </c>
      <c r="I30" s="4">
        <f>SOFR3mo_PX[[#This Row],[Column9]]</f>
        <v>6</v>
      </c>
      <c r="J30" s="4">
        <f>SOFR3mo_PX[[#This Row],[Column10]]</f>
        <v>6</v>
      </c>
      <c r="K30" s="4">
        <f>SOFR3mo_PX[[#This Row],[Column11]]</f>
        <v>6</v>
      </c>
      <c r="L30" s="4">
        <f>SOFR3mo_PX[[#This Row],[Column12]]</f>
        <v>6</v>
      </c>
      <c r="M30" s="4">
        <f>SOFR3mo_PX[[#This Row],[Column13]]</f>
        <v>6</v>
      </c>
      <c r="N30" s="4">
        <f>SOFR3mo_PX[[#This Row],[Column14]]</f>
        <v>6</v>
      </c>
      <c r="O30" s="4">
        <f>SOFR3mo_PX[[#This Row],[Column15]]</f>
        <v>6</v>
      </c>
      <c r="P30" s="4">
        <f>SOFR3mo_PX[[#This Row],[Column16]]</f>
        <v>6</v>
      </c>
      <c r="Q30" s="4">
        <f>SOFR3mo_PX[[#This Row],[Column17]]</f>
        <v>6</v>
      </c>
      <c r="R30" s="4">
        <f>SOFR3mo_PX[[#This Row],[Column18]]</f>
        <v>6</v>
      </c>
      <c r="S30" s="4">
        <f>SOFR3mo_PX[[#This Row],[Column19]]</f>
        <v>6</v>
      </c>
      <c r="T30" s="4">
        <f>SOFR3mo_PX[[#This Row],[Column20]]</f>
        <v>6</v>
      </c>
      <c r="U30" s="4">
        <f>SOFR3mo_PX[[#This Row],[Column21]]</f>
        <v>6</v>
      </c>
      <c r="V30" s="4">
        <f>SOFR3mo_PX[[#This Row],[Column22]]</f>
        <v>6</v>
      </c>
      <c r="W30" s="4">
        <f>SOFR3mo_PX[[#This Row],[Column23]]</f>
        <v>6</v>
      </c>
      <c r="X30" s="4">
        <f>SOFR3mo_PX[[#This Row],[Column24]]</f>
        <v>6</v>
      </c>
      <c r="Y30" s="4">
        <f>SOFR3mo_PX[[#This Row],[Column25]]</f>
        <v>6</v>
      </c>
      <c r="Z30" s="4">
        <f>SOFR3mo_PX[[#This Row],[Column26]]</f>
        <v>6</v>
      </c>
      <c r="AA30" s="4">
        <f>SOFR3mo_PX[[#This Row],[Column27]]</f>
        <v>16</v>
      </c>
      <c r="AB30" s="4">
        <f>SOFR3mo_PX[[#This Row],[Column28]]</f>
        <v>16</v>
      </c>
      <c r="AC30" s="4">
        <f>SOFR3mo_PX[[#This Row],[Column29]]</f>
        <v>16</v>
      </c>
      <c r="AD30" s="4">
        <f>SOFR3mo_PX[[#This Row],[Column30]]</f>
        <v>16</v>
      </c>
      <c r="AE30" s="4">
        <f>SOFR3mo_PX[[#This Row],[Column31]]</f>
        <v>16</v>
      </c>
      <c r="AF30" s="4">
        <f>SOFR3mo_PX[[#This Row],[Column32]]</f>
        <v>16</v>
      </c>
      <c r="AG30" s="4">
        <f>SOFR3mo_PX[[#This Row],[Column33]]</f>
        <v>16</v>
      </c>
      <c r="AH30" s="4">
        <f>SOFR3mo_PX[[#This Row],[Column34]]</f>
        <v>16</v>
      </c>
      <c r="AI30" s="4">
        <f>SOFR3mo_PX[[#This Row],[Column35]]</f>
        <v>16</v>
      </c>
      <c r="AJ30" s="4">
        <f>SOFR3mo_PX[[#This Row],[Column36]]</f>
        <v>16</v>
      </c>
      <c r="AK30" s="4">
        <f>SOFR3mo_PX[[#This Row],[Column37]]</f>
        <v>16</v>
      </c>
      <c r="AL30" s="4">
        <f>SOFR3mo_PX[[#This Row],[Column38]]</f>
        <v>16</v>
      </c>
      <c r="AM30" s="4">
        <f>SOFR3mo_PX[[#This Row],[Column39]]</f>
        <v>16</v>
      </c>
      <c r="AN30" s="4">
        <f>SOFR3mo_PX[[#This Row],[Column40]]</f>
        <v>16</v>
      </c>
      <c r="AO30" s="4">
        <f>SOFR3mo_PX[[#This Row],[Column41]]</f>
        <v>16</v>
      </c>
      <c r="AP30" s="4">
        <f>SOFR3mo_PX[[#This Row],[Column42]]</f>
        <v>16</v>
      </c>
      <c r="AQ30" s="4">
        <f>SOFR3mo_PX[[#This Row],[Column43]]</f>
        <v>16</v>
      </c>
      <c r="AR30" s="4">
        <f>SOFR3mo_PX[[#This Row],[Column44]]</f>
        <v>16</v>
      </c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</row>
    <row r="31" spans="1:91" x14ac:dyDescent="0.25">
      <c r="A31" t="str">
        <f ca="1">'cont list_0'!I34</f>
        <v>M33</v>
      </c>
      <c r="B31" s="4">
        <f>SOFR3mo_PX[[#This Row],[Column2]]</f>
        <v>6</v>
      </c>
      <c r="C31" s="4">
        <f>SOFR3mo_PX[[#This Row],[Column3]]</f>
        <v>6</v>
      </c>
      <c r="D31" s="4">
        <f>SOFR3mo_PX[[#This Row],[Column4]]</f>
        <v>6</v>
      </c>
      <c r="E31" s="4">
        <f>SOFR3mo_PX[[#This Row],[Column5]]</f>
        <v>6</v>
      </c>
      <c r="F31" s="4">
        <f>SOFR3mo_PX[[#This Row],[Column6]]</f>
        <v>6</v>
      </c>
      <c r="G31" s="4">
        <f>SOFR3mo_PX[[#This Row],[Column7]]</f>
        <v>6</v>
      </c>
      <c r="H31" s="4">
        <f>SOFR3mo_PX[[#This Row],[Column8]]</f>
        <v>6</v>
      </c>
      <c r="I31" s="4">
        <f>SOFR3mo_PX[[#This Row],[Column9]]</f>
        <v>6</v>
      </c>
      <c r="J31" s="4">
        <f>SOFR3mo_PX[[#This Row],[Column10]]</f>
        <v>6</v>
      </c>
      <c r="K31" s="4">
        <f>SOFR3mo_PX[[#This Row],[Column11]]</f>
        <v>6</v>
      </c>
      <c r="L31" s="4">
        <f>SOFR3mo_PX[[#This Row],[Column12]]</f>
        <v>6</v>
      </c>
      <c r="M31" s="4">
        <f>SOFR3mo_PX[[#This Row],[Column13]]</f>
        <v>6</v>
      </c>
      <c r="N31" s="4">
        <f>SOFR3mo_PX[[#This Row],[Column14]]</f>
        <v>6</v>
      </c>
      <c r="O31" s="4">
        <f>SOFR3mo_PX[[#This Row],[Column15]]</f>
        <v>6</v>
      </c>
      <c r="P31" s="4">
        <f>SOFR3mo_PX[[#This Row],[Column16]]</f>
        <v>6</v>
      </c>
      <c r="Q31" s="4">
        <f>SOFR3mo_PX[[#This Row],[Column17]]</f>
        <v>6</v>
      </c>
      <c r="R31" s="4">
        <f>SOFR3mo_PX[[#This Row],[Column18]]</f>
        <v>6</v>
      </c>
      <c r="S31" s="4">
        <f>SOFR3mo_PX[[#This Row],[Column19]]</f>
        <v>6</v>
      </c>
      <c r="T31" s="4">
        <f>SOFR3mo_PX[[#This Row],[Column20]]</f>
        <v>6</v>
      </c>
      <c r="U31" s="4">
        <f>SOFR3mo_PX[[#This Row],[Column21]]</f>
        <v>6</v>
      </c>
      <c r="V31" s="4">
        <f>SOFR3mo_PX[[#This Row],[Column22]]</f>
        <v>6</v>
      </c>
      <c r="W31" s="4">
        <f>SOFR3mo_PX[[#This Row],[Column23]]</f>
        <v>6</v>
      </c>
      <c r="X31" s="4">
        <f>SOFR3mo_PX[[#This Row],[Column24]]</f>
        <v>6</v>
      </c>
      <c r="Y31" s="4">
        <f>SOFR3mo_PX[[#This Row],[Column25]]</f>
        <v>6</v>
      </c>
      <c r="Z31" s="4">
        <f>SOFR3mo_PX[[#This Row],[Column26]]</f>
        <v>6</v>
      </c>
      <c r="AA31" s="4">
        <f>SOFR3mo_PX[[#This Row],[Column27]]</f>
        <v>6</v>
      </c>
      <c r="AB31" s="4">
        <f>SOFR3mo_PX[[#This Row],[Column28]]</f>
        <v>6</v>
      </c>
      <c r="AC31" s="4">
        <f>SOFR3mo_PX[[#This Row],[Column29]]</f>
        <v>6</v>
      </c>
      <c r="AD31" s="4">
        <f>SOFR3mo_PX[[#This Row],[Column30]]</f>
        <v>6</v>
      </c>
      <c r="AE31" s="4">
        <f>SOFR3mo_PX[[#This Row],[Column31]]</f>
        <v>6</v>
      </c>
      <c r="AF31" s="4">
        <f>SOFR3mo_PX[[#This Row],[Column32]]</f>
        <v>6</v>
      </c>
      <c r="AG31" s="4">
        <f>SOFR3mo_PX[[#This Row],[Column33]]</f>
        <v>6</v>
      </c>
      <c r="AH31" s="4">
        <f>SOFR3mo_PX[[#This Row],[Column34]]</f>
        <v>6</v>
      </c>
      <c r="AI31" s="4">
        <f>SOFR3mo_PX[[#This Row],[Column35]]</f>
        <v>6</v>
      </c>
      <c r="AJ31" s="4">
        <f>SOFR3mo_PX[[#This Row],[Column36]]</f>
        <v>6</v>
      </c>
      <c r="AK31" s="4">
        <f>SOFR3mo_PX[[#This Row],[Column37]]</f>
        <v>6</v>
      </c>
      <c r="AL31" s="4">
        <f>SOFR3mo_PX[[#This Row],[Column38]]</f>
        <v>6</v>
      </c>
      <c r="AM31" s="4">
        <f>SOFR3mo_PX[[#This Row],[Column39]]</f>
        <v>6</v>
      </c>
      <c r="AN31" s="4">
        <f>SOFR3mo_PX[[#This Row],[Column40]]</f>
        <v>6</v>
      </c>
      <c r="AO31" s="4">
        <f>SOFR3mo_PX[[#This Row],[Column41]]</f>
        <v>6</v>
      </c>
      <c r="AP31" s="4">
        <f>SOFR3mo_PX[[#This Row],[Column42]]</f>
        <v>6</v>
      </c>
      <c r="AQ31" s="4">
        <f>SOFR3mo_PX[[#This Row],[Column43]]</f>
        <v>6</v>
      </c>
      <c r="AR31" s="4">
        <f>SOFR3mo_PX[[#This Row],[Column44]]</f>
        <v>6</v>
      </c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</row>
    <row r="32" spans="1:91" x14ac:dyDescent="0.25">
      <c r="A32" t="str">
        <f ca="1">'cont list_0'!I35</f>
        <v>U33</v>
      </c>
      <c r="B32" s="4">
        <f>SOFR3mo_PX[[#This Row],[Column2]]</f>
        <v>6</v>
      </c>
      <c r="C32" s="4">
        <f>SOFR3mo_PX[[#This Row],[Column3]]</f>
        <v>6</v>
      </c>
      <c r="D32" s="4">
        <f>SOFR3mo_PX[[#This Row],[Column4]]</f>
        <v>6</v>
      </c>
      <c r="E32" s="4">
        <f>SOFR3mo_PX[[#This Row],[Column5]]</f>
        <v>6</v>
      </c>
      <c r="F32" s="4">
        <f>SOFR3mo_PX[[#This Row],[Column6]]</f>
        <v>6</v>
      </c>
      <c r="G32" s="4">
        <f>SOFR3mo_PX[[#This Row],[Column7]]</f>
        <v>6</v>
      </c>
      <c r="H32" s="4">
        <f>SOFR3mo_PX[[#This Row],[Column8]]</f>
        <v>6</v>
      </c>
      <c r="I32" s="4">
        <f>SOFR3mo_PX[[#This Row],[Column9]]</f>
        <v>6</v>
      </c>
      <c r="J32" s="4">
        <f>SOFR3mo_PX[[#This Row],[Column10]]</f>
        <v>6</v>
      </c>
      <c r="K32" s="4">
        <f>SOFR3mo_PX[[#This Row],[Column11]]</f>
        <v>6</v>
      </c>
      <c r="L32" s="4">
        <f>SOFR3mo_PX[[#This Row],[Column12]]</f>
        <v>6</v>
      </c>
      <c r="M32" s="4">
        <f>SOFR3mo_PX[[#This Row],[Column13]]</f>
        <v>6</v>
      </c>
      <c r="N32" s="4">
        <f>SOFR3mo_PX[[#This Row],[Column14]]</f>
        <v>6</v>
      </c>
      <c r="O32" s="4">
        <f>SOFR3mo_PX[[#This Row],[Column15]]</f>
        <v>6</v>
      </c>
      <c r="P32" s="4">
        <f>SOFR3mo_PX[[#This Row],[Column16]]</f>
        <v>6</v>
      </c>
      <c r="Q32" s="4">
        <f>SOFR3mo_PX[[#This Row],[Column17]]</f>
        <v>6</v>
      </c>
      <c r="R32" s="4">
        <f>SOFR3mo_PX[[#This Row],[Column18]]</f>
        <v>6</v>
      </c>
      <c r="S32" s="4">
        <f>SOFR3mo_PX[[#This Row],[Column19]]</f>
        <v>6</v>
      </c>
      <c r="T32" s="4">
        <f>SOFR3mo_PX[[#This Row],[Column20]]</f>
        <v>6</v>
      </c>
      <c r="U32" s="4">
        <f>SOFR3mo_PX[[#This Row],[Column21]]</f>
        <v>6</v>
      </c>
      <c r="V32" s="4">
        <f>SOFR3mo_PX[[#This Row],[Column22]]</f>
        <v>6</v>
      </c>
      <c r="W32" s="4">
        <f>SOFR3mo_PX[[#This Row],[Column23]]</f>
        <v>6</v>
      </c>
      <c r="X32" s="4">
        <f>SOFR3mo_PX[[#This Row],[Column24]]</f>
        <v>6</v>
      </c>
      <c r="Y32" s="4">
        <f>SOFR3mo_PX[[#This Row],[Column25]]</f>
        <v>6</v>
      </c>
      <c r="Z32" s="4">
        <f>SOFR3mo_PX[[#This Row],[Column26]]</f>
        <v>6</v>
      </c>
      <c r="AA32" s="4">
        <f>SOFR3mo_PX[[#This Row],[Column27]]</f>
        <v>6</v>
      </c>
      <c r="AB32" s="4">
        <f>SOFR3mo_PX[[#This Row],[Column28]]</f>
        <v>6</v>
      </c>
      <c r="AC32" s="4">
        <f>SOFR3mo_PX[[#This Row],[Column29]]</f>
        <v>6</v>
      </c>
      <c r="AD32" s="4">
        <f>SOFR3mo_PX[[#This Row],[Column30]]</f>
        <v>6</v>
      </c>
      <c r="AE32" s="4">
        <f>SOFR3mo_PX[[#This Row],[Column31]]</f>
        <v>6</v>
      </c>
      <c r="AF32" s="4">
        <f>SOFR3mo_PX[[#This Row],[Column32]]</f>
        <v>6</v>
      </c>
      <c r="AG32" s="4">
        <f>SOFR3mo_PX[[#This Row],[Column33]]</f>
        <v>6</v>
      </c>
      <c r="AH32" s="4">
        <f>SOFR3mo_PX[[#This Row],[Column34]]</f>
        <v>6</v>
      </c>
      <c r="AI32" s="4">
        <f>SOFR3mo_PX[[#This Row],[Column35]]</f>
        <v>6</v>
      </c>
      <c r="AJ32" s="4">
        <f>SOFR3mo_PX[[#This Row],[Column36]]</f>
        <v>6</v>
      </c>
      <c r="AK32" s="4">
        <f>SOFR3mo_PX[[#This Row],[Column37]]</f>
        <v>6</v>
      </c>
      <c r="AL32" s="4">
        <f>SOFR3mo_PX[[#This Row],[Column38]]</f>
        <v>6</v>
      </c>
      <c r="AM32" s="4">
        <f>SOFR3mo_PX[[#This Row],[Column39]]</f>
        <v>6</v>
      </c>
      <c r="AN32" s="4">
        <f>SOFR3mo_PX[[#This Row],[Column40]]</f>
        <v>6</v>
      </c>
      <c r="AO32" s="4">
        <f>SOFR3mo_PX[[#This Row],[Column41]]</f>
        <v>6</v>
      </c>
      <c r="AP32" s="4">
        <f>SOFR3mo_PX[[#This Row],[Column42]]</f>
        <v>6</v>
      </c>
      <c r="AQ32" s="4">
        <f>SOFR3mo_PX[[#This Row],[Column43]]</f>
        <v>6</v>
      </c>
      <c r="AR32" s="4">
        <f>SOFR3mo_PX[[#This Row],[Column44]]</f>
        <v>6</v>
      </c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</row>
    <row r="33" spans="1:91" x14ac:dyDescent="0.25">
      <c r="A33" t="str">
        <f ca="1">'cont list_0'!I36</f>
        <v>Z33</v>
      </c>
      <c r="B33" s="4">
        <f>SOFR3mo_PX[[#This Row],[Column2]]</f>
        <v>3</v>
      </c>
      <c r="C33" s="4">
        <f>SOFR3mo_PX[[#This Row],[Column3]]</f>
        <v>3</v>
      </c>
      <c r="D33" s="4">
        <f>SOFR3mo_PX[[#This Row],[Column4]]</f>
        <v>3</v>
      </c>
      <c r="E33" s="4">
        <f>SOFR3mo_PX[[#This Row],[Column5]]</f>
        <v>3</v>
      </c>
      <c r="F33" s="4">
        <f>SOFR3mo_PX[[#This Row],[Column6]]</f>
        <v>3</v>
      </c>
      <c r="G33" s="4">
        <f>SOFR3mo_PX[[#This Row],[Column7]]</f>
        <v>3</v>
      </c>
      <c r="H33" s="4">
        <f>SOFR3mo_PX[[#This Row],[Column8]]</f>
        <v>3</v>
      </c>
      <c r="I33" s="4">
        <f>SOFR3mo_PX[[#This Row],[Column9]]</f>
        <v>3</v>
      </c>
      <c r="J33" s="4">
        <f>SOFR3mo_PX[[#This Row],[Column10]]</f>
        <v>3</v>
      </c>
      <c r="K33" s="4">
        <f>SOFR3mo_PX[[#This Row],[Column11]]</f>
        <v>3</v>
      </c>
      <c r="L33" s="4">
        <f>SOFR3mo_PX[[#This Row],[Column12]]</f>
        <v>3</v>
      </c>
      <c r="M33" s="4">
        <f>SOFR3mo_PX[[#This Row],[Column13]]</f>
        <v>3</v>
      </c>
      <c r="N33" s="4">
        <f>SOFR3mo_PX[[#This Row],[Column14]]</f>
        <v>3</v>
      </c>
      <c r="O33" s="4">
        <f>SOFR3mo_PX[[#This Row],[Column15]]</f>
        <v>3</v>
      </c>
      <c r="P33" s="4">
        <f>SOFR3mo_PX[[#This Row],[Column16]]</f>
        <v>3</v>
      </c>
      <c r="Q33" s="4">
        <f>SOFR3mo_PX[[#This Row],[Column17]]</f>
        <v>3</v>
      </c>
      <c r="R33" s="4">
        <f>SOFR3mo_PX[[#This Row],[Column18]]</f>
        <v>3</v>
      </c>
      <c r="S33" s="4">
        <f>SOFR3mo_PX[[#This Row],[Column19]]</f>
        <v>3</v>
      </c>
      <c r="T33" s="4">
        <f>SOFR3mo_PX[[#This Row],[Column20]]</f>
        <v>3</v>
      </c>
      <c r="U33" s="4">
        <f>SOFR3mo_PX[[#This Row],[Column21]]</f>
        <v>3</v>
      </c>
      <c r="V33" s="4">
        <f>SOFR3mo_PX[[#This Row],[Column22]]</f>
        <v>3</v>
      </c>
      <c r="W33" s="4">
        <f>SOFR3mo_PX[[#This Row],[Column23]]</f>
        <v>3</v>
      </c>
      <c r="X33" s="4">
        <f>SOFR3mo_PX[[#This Row],[Column24]]</f>
        <v>3</v>
      </c>
      <c r="Y33" s="4">
        <f>SOFR3mo_PX[[#This Row],[Column25]]</f>
        <v>3</v>
      </c>
      <c r="Z33" s="4">
        <f>SOFR3mo_PX[[#This Row],[Column26]]</f>
        <v>3</v>
      </c>
      <c r="AA33" s="4">
        <f>SOFR3mo_PX[[#This Row],[Column27]]</f>
        <v>3</v>
      </c>
      <c r="AB33" s="4">
        <f>SOFR3mo_PX[[#This Row],[Column28]]</f>
        <v>3</v>
      </c>
      <c r="AC33" s="4">
        <f>SOFR3mo_PX[[#This Row],[Column29]]</f>
        <v>3</v>
      </c>
      <c r="AD33" s="4">
        <f>SOFR3mo_PX[[#This Row],[Column30]]</f>
        <v>3</v>
      </c>
      <c r="AE33" s="4">
        <f>SOFR3mo_PX[[#This Row],[Column31]]</f>
        <v>3</v>
      </c>
      <c r="AF33" s="4">
        <f>SOFR3mo_PX[[#This Row],[Column32]]</f>
        <v>3</v>
      </c>
      <c r="AG33" s="4">
        <f>SOFR3mo_PX[[#This Row],[Column33]]</f>
        <v>3</v>
      </c>
      <c r="AH33" s="4">
        <f>SOFR3mo_PX[[#This Row],[Column34]]</f>
        <v>3</v>
      </c>
      <c r="AI33" s="4">
        <f>SOFR3mo_PX[[#This Row],[Column35]]</f>
        <v>3</v>
      </c>
      <c r="AJ33" s="4">
        <f>SOFR3mo_PX[[#This Row],[Column36]]</f>
        <v>3</v>
      </c>
      <c r="AK33" s="4">
        <f>SOFR3mo_PX[[#This Row],[Column37]]</f>
        <v>3</v>
      </c>
      <c r="AL33" s="4">
        <f>SOFR3mo_PX[[#This Row],[Column38]]</f>
        <v>3</v>
      </c>
      <c r="AM33" s="4">
        <f>SOFR3mo_PX[[#This Row],[Column39]]</f>
        <v>3</v>
      </c>
      <c r="AN33" s="4">
        <f>SOFR3mo_PX[[#This Row],[Column40]]</f>
        <v>3</v>
      </c>
      <c r="AO33" s="4">
        <f>SOFR3mo_PX[[#This Row],[Column41]]</f>
        <v>3</v>
      </c>
      <c r="AP33" s="4">
        <f>SOFR3mo_PX[[#This Row],[Column42]]</f>
        <v>3</v>
      </c>
      <c r="AQ33" s="4">
        <f>SOFR3mo_PX[[#This Row],[Column43]]</f>
        <v>3</v>
      </c>
      <c r="AR33" s="4">
        <f>SOFR3mo_PX[[#This Row],[Column44]]</f>
        <v>3</v>
      </c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</row>
    <row r="34" spans="1:91" x14ac:dyDescent="0.25">
      <c r="A34" t="str">
        <f ca="1">'cont list_0'!I37</f>
        <v>H34</v>
      </c>
      <c r="B34" s="4">
        <f>SOFR3mo_PX[[#This Row],[Column2]]</f>
        <v>3</v>
      </c>
      <c r="C34" s="4">
        <f>SOFR3mo_PX[[#This Row],[Column3]]</f>
        <v>3</v>
      </c>
      <c r="D34" s="4">
        <f>SOFR3mo_PX[[#This Row],[Column4]]</f>
        <v>3</v>
      </c>
      <c r="E34" s="4">
        <f>SOFR3mo_PX[[#This Row],[Column5]]</f>
        <v>3</v>
      </c>
      <c r="F34" s="4">
        <f>SOFR3mo_PX[[#This Row],[Column6]]</f>
        <v>3</v>
      </c>
      <c r="G34" s="4">
        <f>SOFR3mo_PX[[#This Row],[Column7]]</f>
        <v>3</v>
      </c>
      <c r="H34" s="4">
        <f>SOFR3mo_PX[[#This Row],[Column8]]</f>
        <v>3</v>
      </c>
      <c r="I34" s="4">
        <f>SOFR3mo_PX[[#This Row],[Column9]]</f>
        <v>3</v>
      </c>
      <c r="J34" s="4">
        <f>SOFR3mo_PX[[#This Row],[Column10]]</f>
        <v>3</v>
      </c>
      <c r="K34" s="4">
        <f>SOFR3mo_PX[[#This Row],[Column11]]</f>
        <v>3</v>
      </c>
      <c r="L34" s="4">
        <f>SOFR3mo_PX[[#This Row],[Column12]]</f>
        <v>3</v>
      </c>
      <c r="M34" s="4">
        <f>SOFR3mo_PX[[#This Row],[Column13]]</f>
        <v>3</v>
      </c>
      <c r="N34" s="4">
        <f>SOFR3mo_PX[[#This Row],[Column14]]</f>
        <v>3</v>
      </c>
      <c r="O34" s="4">
        <f>SOFR3mo_PX[[#This Row],[Column15]]</f>
        <v>3</v>
      </c>
      <c r="P34" s="4">
        <f>SOFR3mo_PX[[#This Row],[Column16]]</f>
        <v>3</v>
      </c>
      <c r="Q34" s="4">
        <f>SOFR3mo_PX[[#This Row],[Column17]]</f>
        <v>3</v>
      </c>
      <c r="R34" s="4">
        <f>SOFR3mo_PX[[#This Row],[Column18]]</f>
        <v>3</v>
      </c>
      <c r="S34" s="4">
        <f>SOFR3mo_PX[[#This Row],[Column19]]</f>
        <v>3</v>
      </c>
      <c r="T34" s="4">
        <f>SOFR3mo_PX[[#This Row],[Column20]]</f>
        <v>3</v>
      </c>
      <c r="U34" s="4">
        <f>SOFR3mo_PX[[#This Row],[Column21]]</f>
        <v>3</v>
      </c>
      <c r="V34" s="4">
        <f>SOFR3mo_PX[[#This Row],[Column22]]</f>
        <v>3</v>
      </c>
      <c r="W34" s="4">
        <f>SOFR3mo_PX[[#This Row],[Column23]]</f>
        <v>3</v>
      </c>
      <c r="X34" s="4">
        <f>SOFR3mo_PX[[#This Row],[Column24]]</f>
        <v>3</v>
      </c>
      <c r="Y34" s="4">
        <f>SOFR3mo_PX[[#This Row],[Column25]]</f>
        <v>3</v>
      </c>
      <c r="Z34" s="4">
        <f>SOFR3mo_PX[[#This Row],[Column26]]</f>
        <v>3</v>
      </c>
      <c r="AA34" s="4">
        <f>SOFR3mo_PX[[#This Row],[Column27]]</f>
        <v>3</v>
      </c>
      <c r="AB34" s="4">
        <f>SOFR3mo_PX[[#This Row],[Column28]]</f>
        <v>3</v>
      </c>
      <c r="AC34" s="4">
        <f>SOFR3mo_PX[[#This Row],[Column29]]</f>
        <v>3</v>
      </c>
      <c r="AD34" s="4">
        <f>SOFR3mo_PX[[#This Row],[Column30]]</f>
        <v>3</v>
      </c>
      <c r="AE34" s="4">
        <f>SOFR3mo_PX[[#This Row],[Column31]]</f>
        <v>3</v>
      </c>
      <c r="AF34" s="4">
        <f>SOFR3mo_PX[[#This Row],[Column32]]</f>
        <v>3</v>
      </c>
      <c r="AG34" s="4">
        <f>SOFR3mo_PX[[#This Row],[Column33]]</f>
        <v>3</v>
      </c>
      <c r="AH34" s="4">
        <f>SOFR3mo_PX[[#This Row],[Column34]]</f>
        <v>3</v>
      </c>
      <c r="AI34" s="4">
        <f>SOFR3mo_PX[[#This Row],[Column35]]</f>
        <v>3</v>
      </c>
      <c r="AJ34" s="4">
        <f>SOFR3mo_PX[[#This Row],[Column36]]</f>
        <v>3</v>
      </c>
      <c r="AK34" s="4">
        <f>SOFR3mo_PX[[#This Row],[Column37]]</f>
        <v>3</v>
      </c>
      <c r="AL34" s="4">
        <f>SOFR3mo_PX[[#This Row],[Column38]]</f>
        <v>3</v>
      </c>
      <c r="AM34" s="4">
        <f>SOFR3mo_PX[[#This Row],[Column39]]</f>
        <v>3</v>
      </c>
      <c r="AN34" s="4">
        <f>SOFR3mo_PX[[#This Row],[Column40]]</f>
        <v>3</v>
      </c>
      <c r="AO34" s="4">
        <f>SOFR3mo_PX[[#This Row],[Column41]]</f>
        <v>3</v>
      </c>
      <c r="AP34" s="4">
        <f>SOFR3mo_PX[[#This Row],[Column42]]</f>
        <v>3</v>
      </c>
      <c r="AQ34" s="4">
        <f>SOFR3mo_PX[[#This Row],[Column43]]</f>
        <v>3</v>
      </c>
      <c r="AR34" s="4">
        <f>SOFR3mo_PX[[#This Row],[Column44]]</f>
        <v>3</v>
      </c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</row>
    <row r="35" spans="1:91" x14ac:dyDescent="0.25">
      <c r="B35" s="1"/>
    </row>
    <row r="36" spans="1:91" x14ac:dyDescent="0.25">
      <c r="B36" s="1"/>
    </row>
    <row r="37" spans="1:91" x14ac:dyDescent="0.25">
      <c r="B37" s="1"/>
    </row>
    <row r="38" spans="1:91" x14ac:dyDescent="0.25">
      <c r="B38" s="1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91" x14ac:dyDescent="0.25">
      <c r="B39" s="1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55BE9-C6F2-4886-A675-52CDA35CFC9B}">
  <dimension ref="A2:DA42"/>
  <sheetViews>
    <sheetView workbookViewId="0">
      <selection activeCell="K8" sqref="K8"/>
    </sheetView>
  </sheetViews>
  <sheetFormatPr defaultRowHeight="15" x14ac:dyDescent="0.25"/>
  <cols>
    <col min="2" max="2" width="10.42578125" bestFit="1" customWidth="1"/>
  </cols>
  <sheetData>
    <row r="2" spans="1:105" s="4" customFormat="1" x14ac:dyDescent="0.25">
      <c r="A2" s="4" t="str">
        <f>FF_PX[[#This Row],[Column1]]</f>
        <v>Dates</v>
      </c>
      <c r="B2" s="4">
        <f>FF_PX[[#This Row],[Column2]]</f>
        <v>46224</v>
      </c>
      <c r="C2" s="4">
        <f>FF_PX[[#This Row],[Column3]]</f>
        <v>46223</v>
      </c>
      <c r="D2" s="4">
        <f>FF_PX[[#This Row],[Column4]]</f>
        <v>46220</v>
      </c>
      <c r="E2" s="4">
        <f>FF_PX[[#This Row],[Column5]]</f>
        <v>46219</v>
      </c>
      <c r="F2" s="4">
        <f>FF_PX[[#This Row],[Column6]]</f>
        <v>46218</v>
      </c>
      <c r="G2" s="4">
        <f>FF_PX[[#This Row],[Column7]]</f>
        <v>46217</v>
      </c>
      <c r="H2" s="4">
        <f>FF_PX[[#This Row],[Column8]]</f>
        <v>46216</v>
      </c>
      <c r="I2" s="4">
        <f>FF_PX[[#This Row],[Column9]]</f>
        <v>46213</v>
      </c>
      <c r="J2" s="4">
        <f>FF_PX[[#This Row],[Column10]]</f>
        <v>46212</v>
      </c>
      <c r="K2" s="4">
        <f>FF_PX[[#This Row],[Column11]]</f>
        <v>46211</v>
      </c>
      <c r="L2" s="4">
        <f>FF_PX[[#This Row],[Column12]]</f>
        <v>46210</v>
      </c>
      <c r="M2" s="4">
        <f>FF_PX[[#This Row],[Column13]]</f>
        <v>46209</v>
      </c>
      <c r="N2" s="4">
        <f>FF_PX[[#This Row],[Column14]]</f>
        <v>46206</v>
      </c>
      <c r="O2" s="4">
        <f>FF_PX[[#This Row],[Column15]]</f>
        <v>46205</v>
      </c>
      <c r="P2" s="4">
        <f>FF_PX[[#This Row],[Column16]]</f>
        <v>46204</v>
      </c>
      <c r="Q2" s="4">
        <f>FF_PX[[#This Row],[Column17]]</f>
        <v>46203</v>
      </c>
      <c r="R2" s="4">
        <f>FF_PX[[#This Row],[Column18]]</f>
        <v>46202</v>
      </c>
      <c r="S2" s="4">
        <f>FF_PX[[#This Row],[Column19]]</f>
        <v>46199</v>
      </c>
      <c r="T2" s="4">
        <f>FF_PX[[#This Row],[Column20]]</f>
        <v>46198</v>
      </c>
      <c r="U2" s="4">
        <f>FF_PX[[#This Row],[Column21]]</f>
        <v>46197</v>
      </c>
      <c r="V2" s="4">
        <f>FF_PX[[#This Row],[Column22]]</f>
        <v>46196</v>
      </c>
      <c r="W2" s="4">
        <f>FF_PX[[#This Row],[Column23]]</f>
        <v>46195</v>
      </c>
      <c r="X2" s="4">
        <f>FF_PX[[#This Row],[Column24]]</f>
        <v>46192</v>
      </c>
      <c r="Y2" s="4">
        <f>FF_PX[[#This Row],[Column25]]</f>
        <v>46191</v>
      </c>
      <c r="Z2" s="4">
        <f>FF_PX[[#This Row],[Column26]]</f>
        <v>46190</v>
      </c>
      <c r="AA2" s="4">
        <f>FF_PX[[#This Row],[Column27]]</f>
        <v>46189</v>
      </c>
      <c r="AB2" s="4">
        <f>FF_PX[[#This Row],[Column28]]</f>
        <v>46188</v>
      </c>
      <c r="AC2" s="4">
        <f>FF_PX[[#This Row],[Column29]]</f>
        <v>46185</v>
      </c>
      <c r="AD2" s="4">
        <f>FF_PX[[#This Row],[Column30]]</f>
        <v>46184</v>
      </c>
      <c r="AE2" s="4">
        <f>FF_PX[[#This Row],[Column31]]</f>
        <v>46183</v>
      </c>
      <c r="AF2" s="4">
        <f>FF_PX[[#This Row],[Column32]]</f>
        <v>46182</v>
      </c>
      <c r="AG2" s="4">
        <f>FF_PX[[#This Row],[Column33]]</f>
        <v>46181</v>
      </c>
      <c r="AH2" s="4">
        <f>FF_PX[[#This Row],[Column34]]</f>
        <v>46178</v>
      </c>
      <c r="AI2" s="4">
        <f>FF_PX[[#This Row],[Column35]]</f>
        <v>46177</v>
      </c>
      <c r="AJ2" s="4">
        <f>FF_PX[[#This Row],[Column36]]</f>
        <v>46176</v>
      </c>
      <c r="AK2" s="4">
        <f>FF_PX[[#This Row],[Column37]]</f>
        <v>46175</v>
      </c>
      <c r="AL2" s="4">
        <f>FF_PX[[#This Row],[Column38]]</f>
        <v>46174</v>
      </c>
      <c r="AM2" s="4">
        <f>FF_PX[[#This Row],[Column39]]</f>
        <v>46171</v>
      </c>
      <c r="AN2" s="4">
        <f>FF_PX[[#This Row],[Column40]]</f>
        <v>46170</v>
      </c>
      <c r="AO2" s="4">
        <f>FF_PX[[#This Row],[Column41]]</f>
        <v>46169</v>
      </c>
      <c r="AP2" s="4">
        <f>FF_PX[[#This Row],[Column42]]</f>
        <v>46168</v>
      </c>
      <c r="AQ2" s="4">
        <f>FF_PX[[#This Row],[Column43]]</f>
        <v>46167</v>
      </c>
      <c r="AR2" s="4">
        <f>FF_PX[[#This Row],[Column44]]</f>
        <v>46164</v>
      </c>
      <c r="AS2" s="4">
        <f>FF_PX[[#This Row],[Column45]]</f>
        <v>46163</v>
      </c>
      <c r="AT2" s="4">
        <f>FF_PX[[#This Row],[Column46]]</f>
        <v>46162</v>
      </c>
      <c r="AU2" s="4">
        <f>FF_PX[[#This Row],[Column47]]</f>
        <v>46161</v>
      </c>
      <c r="AV2" s="4">
        <f>FF_PX[[#This Row],[Column48]]</f>
        <v>46160</v>
      </c>
      <c r="AW2" s="4">
        <f>FF_PX[[#This Row],[Column49]]</f>
        <v>46157</v>
      </c>
      <c r="AX2" s="4">
        <f>FF_PX[[#This Row],[Column50]]</f>
        <v>46156</v>
      </c>
      <c r="AY2" s="4">
        <f>FF_PX[[#This Row],[Column51]]</f>
        <v>46155</v>
      </c>
      <c r="AZ2" s="4">
        <f>FF_PX[[#This Row],[Column52]]</f>
        <v>46154</v>
      </c>
      <c r="BA2" s="4">
        <f>FF_PX[[#This Row],[Column53]]</f>
        <v>46153</v>
      </c>
      <c r="BB2" s="4">
        <f>FF_PX[[#This Row],[Column54]]</f>
        <v>46150</v>
      </c>
      <c r="BC2" s="4">
        <f>FF_PX[[#This Row],[Column55]]</f>
        <v>46149</v>
      </c>
      <c r="BD2" s="4">
        <f>FF_PX[[#This Row],[Column56]]</f>
        <v>46148</v>
      </c>
      <c r="BE2" s="4">
        <f>FF_PX[[#This Row],[Column57]]</f>
        <v>46147</v>
      </c>
      <c r="BF2" s="4">
        <f>FF_PX[[#This Row],[Column58]]</f>
        <v>46146</v>
      </c>
      <c r="BG2" s="4">
        <f>FF_PX[[#This Row],[Column59]]</f>
        <v>46143</v>
      </c>
      <c r="BH2" s="4">
        <f>FF_PX[[#This Row],[Column60]]</f>
        <v>46142</v>
      </c>
      <c r="BI2" s="4">
        <f>FF_PX[[#This Row],[Column61]]</f>
        <v>46141</v>
      </c>
      <c r="BJ2" s="4">
        <f>FF_PX[[#This Row],[Column62]]</f>
        <v>46140</v>
      </c>
      <c r="BK2" s="4">
        <f>FF_PX[[#This Row],[Column63]]</f>
        <v>46139</v>
      </c>
      <c r="BL2" s="4">
        <f>FF_PX[[#This Row],[Column64]]</f>
        <v>46136</v>
      </c>
      <c r="BM2" s="4">
        <f>FF_PX[[#This Row],[Column65]]</f>
        <v>46135</v>
      </c>
      <c r="BN2" s="4">
        <f>FF_PX[[#This Row],[Column66]]</f>
        <v>46134</v>
      </c>
      <c r="BO2" s="4">
        <f>FF_PX[[#This Row],[Column67]]</f>
        <v>46133</v>
      </c>
      <c r="BP2" s="4">
        <f>FF_PX[[#This Row],[Column68]]</f>
        <v>46132</v>
      </c>
      <c r="BQ2" s="4">
        <f>FF_PX[[#This Row],[Column69]]</f>
        <v>46129</v>
      </c>
      <c r="BR2" s="4">
        <f>FF_PX[[#This Row],[Column70]]</f>
        <v>46128</v>
      </c>
      <c r="BS2" s="4">
        <f>FF_PX[[#This Row],[Column71]]</f>
        <v>46127</v>
      </c>
      <c r="BT2" s="4">
        <f>FF_PX[[#This Row],[Column72]]</f>
        <v>46126</v>
      </c>
      <c r="BU2" s="4">
        <f>FF_PX[[#This Row],[Column73]]</f>
        <v>46125</v>
      </c>
      <c r="BV2" s="4">
        <f>FF_PX[[#This Row],[Column74]]</f>
        <v>46122</v>
      </c>
      <c r="BW2" s="4">
        <f>FF_PX[[#This Row],[Column75]]</f>
        <v>46121</v>
      </c>
      <c r="BX2" s="4">
        <f>FF_PX[[#This Row],[Column76]]</f>
        <v>46120</v>
      </c>
      <c r="BY2" s="4">
        <f>FF_PX[[#This Row],[Column77]]</f>
        <v>46119</v>
      </c>
      <c r="BZ2" s="4">
        <f>FF_PX[[#This Row],[Column78]]</f>
        <v>46118</v>
      </c>
      <c r="CA2" s="4">
        <f>FF_PX[[#This Row],[Column79]]</f>
        <v>46115</v>
      </c>
      <c r="CB2" s="4">
        <f>FF_PX[[#This Row],[Column80]]</f>
        <v>46114</v>
      </c>
      <c r="CC2" s="4">
        <f>FF_PX[[#This Row],[Column81]]</f>
        <v>46113</v>
      </c>
      <c r="CD2" s="4">
        <f>FF_PX[[#This Row],[Column82]]</f>
        <v>46112</v>
      </c>
      <c r="CE2" s="4">
        <f>FF_PX[[#This Row],[Column83]]</f>
        <v>46111</v>
      </c>
      <c r="CF2" s="4">
        <f>FF_PX[[#This Row],[Column84]]</f>
        <v>46108</v>
      </c>
      <c r="CG2" s="4">
        <f>FF_PX[[#This Row],[Column85]]</f>
        <v>46107</v>
      </c>
      <c r="CH2" s="4">
        <f>FF_PX[[#This Row],[Column86]]</f>
        <v>46106</v>
      </c>
      <c r="CI2" s="4">
        <f>FF_PX[[#This Row],[Column87]]</f>
        <v>46105</v>
      </c>
      <c r="CJ2" s="4">
        <f>FF_PX[[#This Row],[Column88]]</f>
        <v>46104</v>
      </c>
      <c r="CK2" s="4">
        <f>FF_PX[[#This Row],[Column89]]</f>
        <v>46101</v>
      </c>
      <c r="CL2" s="4">
        <f>FF_PX[[#This Row],[Column90]]</f>
        <v>46100</v>
      </c>
      <c r="CM2" s="4">
        <f>FF_PX[[#This Row],[Column91]]</f>
        <v>46099</v>
      </c>
      <c r="CN2" s="4">
        <f>FF_PX[[#This Row],[Column92]]</f>
        <v>46098</v>
      </c>
      <c r="CO2" s="4">
        <f>FF_PX[[#This Row],[Column93]]</f>
        <v>46097</v>
      </c>
      <c r="CP2" s="4">
        <f>FF_PX[[#This Row],[Column94]]</f>
        <v>46094</v>
      </c>
      <c r="CQ2" s="4">
        <f>FF_PX[[#This Row],[Column95]]</f>
        <v>46093</v>
      </c>
      <c r="CR2" s="4">
        <f>FF_PX[[#This Row],[Column96]]</f>
        <v>46092</v>
      </c>
      <c r="CS2" s="4">
        <f>FF_PX[[#This Row],[Column97]]</f>
        <v>46091</v>
      </c>
      <c r="CT2" s="4">
        <f>FF_PX[[#This Row],[Column98]]</f>
        <v>46090</v>
      </c>
      <c r="CU2" s="4">
        <f>FF_PX[[#This Row],[Column99]]</f>
        <v>46087</v>
      </c>
      <c r="CV2" s="4">
        <f>FF_PX[[#This Row],[Column100]]</f>
        <v>46086</v>
      </c>
      <c r="CW2" s="4">
        <f>FF_PX[[#This Row],[Column101]]</f>
        <v>46085</v>
      </c>
      <c r="CX2" s="4">
        <f>FF_PX[[#This Row],[Column102]]</f>
        <v>46084</v>
      </c>
      <c r="CY2" s="4">
        <f>FF_PX[[#This Row],[Column103]]</f>
        <v>46083</v>
      </c>
      <c r="CZ2" s="4">
        <f>FF_PX[[#This Row],[Column104]]</f>
        <v>46080</v>
      </c>
      <c r="DA2" s="4">
        <f>FF_PX[[#This Row],[Column105]]</f>
        <v>46079</v>
      </c>
    </row>
    <row r="3" spans="1:105" x14ac:dyDescent="0.25">
      <c r="A3" t="str">
        <f ca="1">'cont list_0'!M6</f>
        <v>N26</v>
      </c>
      <c r="B3" s="4">
        <f>FF_PX[[#This Row],[Column2]]</f>
        <v>312553</v>
      </c>
      <c r="C3" s="4">
        <f>FF_PX[[#This Row],[Column3]]</f>
        <v>312553</v>
      </c>
      <c r="D3" s="4">
        <f>FF_PX[[#This Row],[Column4]]</f>
        <v>321644</v>
      </c>
      <c r="E3" s="4">
        <f>FF_PX[[#This Row],[Column5]]</f>
        <v>342535</v>
      </c>
      <c r="F3" s="4">
        <f>FF_PX[[#This Row],[Column6]]</f>
        <v>351959</v>
      </c>
      <c r="G3" s="4">
        <f>FF_PX[[#This Row],[Column7]]</f>
        <v>355016</v>
      </c>
      <c r="H3" s="4">
        <f>FF_PX[[#This Row],[Column8]]</f>
        <v>348078</v>
      </c>
      <c r="I3" s="4">
        <f>FF_PX[[#This Row],[Column9]]</f>
        <v>338243</v>
      </c>
      <c r="J3" s="4">
        <f>FF_PX[[#This Row],[Column10]]</f>
        <v>357507</v>
      </c>
      <c r="K3" s="4">
        <f>FF_PX[[#This Row],[Column11]]</f>
        <v>381688</v>
      </c>
      <c r="L3" s="4">
        <f>FF_PX[[#This Row],[Column12]]</f>
        <v>394259</v>
      </c>
      <c r="M3" s="4">
        <f>FF_PX[[#This Row],[Column13]]</f>
        <v>383379</v>
      </c>
      <c r="N3" s="4">
        <f>FF_PX[[#This Row],[Column14]]</f>
        <v>383247</v>
      </c>
      <c r="O3" s="4">
        <f>FF_PX[[#This Row],[Column15]]</f>
        <v>376967</v>
      </c>
      <c r="P3" s="4">
        <f>FF_PX[[#This Row],[Column16]]</f>
        <v>410700</v>
      </c>
      <c r="Q3" s="4">
        <f>FF_PX[[#This Row],[Column17]]</f>
        <v>271846</v>
      </c>
      <c r="R3" s="4">
        <f>FF_PX[[#This Row],[Column18]]</f>
        <v>271410</v>
      </c>
      <c r="S3" s="4">
        <f>FF_PX[[#This Row],[Column19]]</f>
        <v>271460</v>
      </c>
      <c r="T3" s="4">
        <f>FF_PX[[#This Row],[Column20]]</f>
        <v>275717</v>
      </c>
      <c r="U3" s="4">
        <f>FF_PX[[#This Row],[Column21]]</f>
        <v>273710</v>
      </c>
      <c r="V3" s="4">
        <f>FF_PX[[#This Row],[Column22]]</f>
        <v>277320</v>
      </c>
      <c r="W3" s="4">
        <f>FF_PX[[#This Row],[Column23]]</f>
        <v>277269</v>
      </c>
      <c r="X3" s="4">
        <f>FF_PX[[#This Row],[Column24]]</f>
        <v>283303</v>
      </c>
      <c r="Y3" s="4">
        <f>FF_PX[[#This Row],[Column25]]</f>
        <v>272927</v>
      </c>
      <c r="Z3" s="4">
        <f>FF_PX[[#This Row],[Column26]]</f>
        <v>288184</v>
      </c>
      <c r="AA3" s="4">
        <f>FF_PX[[#This Row],[Column27]]</f>
        <v>291192</v>
      </c>
      <c r="AB3" s="4">
        <f>FF_PX[[#This Row],[Column28]]</f>
        <v>279563</v>
      </c>
      <c r="AC3" s="4">
        <f>FF_PX[[#This Row],[Column29]]</f>
        <v>268149</v>
      </c>
      <c r="AD3" s="4">
        <f>FF_PX[[#This Row],[Column30]]</f>
        <v>272459</v>
      </c>
      <c r="AE3" s="4">
        <f>FF_PX[[#This Row],[Column31]]</f>
        <v>262505</v>
      </c>
      <c r="AF3" s="4">
        <f>FF_PX[[#This Row],[Column32]]</f>
        <v>248571</v>
      </c>
      <c r="AG3" s="4">
        <f>FF_PX[[#This Row],[Column33]]</f>
        <v>250542</v>
      </c>
      <c r="AH3" s="4">
        <f>FF_PX[[#This Row],[Column34]]</f>
        <v>245671</v>
      </c>
      <c r="AI3" s="4">
        <f>FF_PX[[#This Row],[Column35]]</f>
        <v>258671</v>
      </c>
      <c r="AJ3" s="4">
        <f>FF_PX[[#This Row],[Column36]]</f>
        <v>254288</v>
      </c>
      <c r="AK3" s="4">
        <f>FF_PX[[#This Row],[Column37]]</f>
        <v>254651</v>
      </c>
      <c r="AL3" s="4">
        <f>FF_PX[[#This Row],[Column38]]</f>
        <v>248521</v>
      </c>
      <c r="AM3" s="4">
        <f>FF_PX[[#This Row],[Column39]]</f>
        <v>323246</v>
      </c>
      <c r="AN3" s="4">
        <f>FF_PX[[#This Row],[Column40]]</f>
        <v>324391</v>
      </c>
      <c r="AO3" s="4">
        <f>FF_PX[[#This Row],[Column41]]</f>
        <v>324416</v>
      </c>
      <c r="AP3" s="4">
        <f>FF_PX[[#This Row],[Column42]]</f>
        <v>320965</v>
      </c>
      <c r="AQ3" s="4">
        <f>FF_PX[[#This Row],[Column43]]</f>
        <v>325473</v>
      </c>
      <c r="AR3" s="4">
        <f>FF_PX[[#This Row],[Column44]]</f>
        <v>325473</v>
      </c>
      <c r="AS3" s="4">
        <f>FF_PX[[#This Row],[Column45]]</f>
        <v>314232</v>
      </c>
      <c r="AT3" s="4">
        <f>FF_PX[[#This Row],[Column46]]</f>
        <v>321563</v>
      </c>
      <c r="AU3" s="4">
        <f>FF_PX[[#This Row],[Column47]]</f>
        <v>339047</v>
      </c>
      <c r="AV3" s="4">
        <f>FF_PX[[#This Row],[Column48]]</f>
        <v>331499</v>
      </c>
      <c r="AW3" s="4">
        <f>FF_PX[[#This Row],[Column49]]</f>
        <v>325600</v>
      </c>
      <c r="AX3" s="4">
        <f>FF_PX[[#This Row],[Column50]]</f>
        <v>347204</v>
      </c>
      <c r="AY3" s="4">
        <f>FF_PX[[#This Row],[Column51]]</f>
        <v>372190</v>
      </c>
      <c r="AZ3" s="4">
        <f>FF_PX[[#This Row],[Column52]]</f>
        <v>354771</v>
      </c>
      <c r="BA3" s="4">
        <f>FF_PX[[#This Row],[Column53]]</f>
        <v>349687</v>
      </c>
      <c r="BB3" s="4">
        <f>FF_PX[[#This Row],[Column54]]</f>
        <v>345614</v>
      </c>
      <c r="BC3" s="4">
        <f>FF_PX[[#This Row],[Column55]]</f>
        <v>360148</v>
      </c>
      <c r="BD3" s="4">
        <f>FF_PX[[#This Row],[Column56]]</f>
        <v>355498</v>
      </c>
      <c r="BE3" s="4">
        <f>FF_PX[[#This Row],[Column57]]</f>
        <v>358206</v>
      </c>
      <c r="BF3" s="4">
        <f>FF_PX[[#This Row],[Column58]]</f>
        <v>357134</v>
      </c>
      <c r="BG3" s="4">
        <f>FF_PX[[#This Row],[Column59]]</f>
        <v>377707</v>
      </c>
      <c r="BH3" s="4">
        <f>FF_PX[[#This Row],[Column60]]</f>
        <v>422543</v>
      </c>
      <c r="BI3" s="4">
        <f>FF_PX[[#This Row],[Column61]]</f>
        <v>423054</v>
      </c>
      <c r="BJ3" s="4">
        <f>FF_PX[[#This Row],[Column62]]</f>
        <v>422968</v>
      </c>
      <c r="BK3" s="4">
        <f>FF_PX[[#This Row],[Column63]]</f>
        <v>425475</v>
      </c>
      <c r="BL3" s="4">
        <f>FF_PX[[#This Row],[Column64]]</f>
        <v>425463</v>
      </c>
      <c r="BM3" s="4">
        <f>FF_PX[[#This Row],[Column65]]</f>
        <v>416168</v>
      </c>
      <c r="BN3" s="4">
        <f>FF_PX[[#This Row],[Column66]]</f>
        <v>410461</v>
      </c>
      <c r="BO3" s="4">
        <f>FF_PX[[#This Row],[Column67]]</f>
        <v>419261</v>
      </c>
      <c r="BP3" s="4">
        <f>FF_PX[[#This Row],[Column68]]</f>
        <v>423594</v>
      </c>
      <c r="BQ3" s="4">
        <f>FF_PX[[#This Row],[Column69]]</f>
        <v>424477</v>
      </c>
      <c r="BR3" s="4">
        <f>FF_PX[[#This Row],[Column70]]</f>
        <v>417377</v>
      </c>
      <c r="BS3" s="4">
        <f>FF_PX[[#This Row],[Column71]]</f>
        <v>416400</v>
      </c>
      <c r="BT3" s="4">
        <f>FF_PX[[#This Row],[Column72]]</f>
        <v>418680</v>
      </c>
      <c r="BU3" s="4">
        <f>FF_PX[[#This Row],[Column73]]</f>
        <v>417814</v>
      </c>
      <c r="BV3" s="4">
        <f>FF_PX[[#This Row],[Column74]]</f>
        <v>421196</v>
      </c>
      <c r="BW3" s="4">
        <f>FF_PX[[#This Row],[Column75]]</f>
        <v>432056</v>
      </c>
      <c r="BX3" s="4">
        <f>FF_PX[[#This Row],[Column76]]</f>
        <v>432542</v>
      </c>
      <c r="BY3" s="4">
        <f>FF_PX[[#This Row],[Column77]]</f>
        <v>443085</v>
      </c>
      <c r="BZ3" s="4">
        <f>FF_PX[[#This Row],[Column78]]</f>
        <v>438136</v>
      </c>
      <c r="CA3" s="4">
        <f>FF_PX[[#This Row],[Column79]]</f>
        <v>438181</v>
      </c>
      <c r="CB3" s="4">
        <f>FF_PX[[#This Row],[Column80]]</f>
        <v>439019</v>
      </c>
      <c r="CC3" s="4">
        <f>FF_PX[[#This Row],[Column81]]</f>
        <v>437364</v>
      </c>
      <c r="CD3" s="4">
        <f>FF_PX[[#This Row],[Column82]]</f>
        <v>334518</v>
      </c>
      <c r="CE3" s="4">
        <f>FF_PX[[#This Row],[Column83]]</f>
        <v>332764</v>
      </c>
      <c r="CF3" s="4">
        <f>FF_PX[[#This Row],[Column84]]</f>
        <v>340817</v>
      </c>
      <c r="CG3" s="4">
        <f>FF_PX[[#This Row],[Column85]]</f>
        <v>333754</v>
      </c>
      <c r="CH3" s="4">
        <f>FF_PX[[#This Row],[Column86]]</f>
        <v>330360</v>
      </c>
      <c r="CI3" s="4">
        <f>FF_PX[[#This Row],[Column87]]</f>
        <v>325809</v>
      </c>
      <c r="CJ3" s="4">
        <f>FF_PX[[#This Row],[Column88]]</f>
        <v>326176</v>
      </c>
      <c r="CK3" s="4">
        <f>FF_PX[[#This Row],[Column89]]</f>
        <v>322743</v>
      </c>
      <c r="CL3" s="4">
        <f>FF_PX[[#This Row],[Column90]]</f>
        <v>330114</v>
      </c>
      <c r="CM3" s="4">
        <f>FF_PX[[#This Row],[Column91]]</f>
        <v>333567</v>
      </c>
      <c r="CN3" s="4">
        <f>FF_PX[[#This Row],[Column92]]</f>
        <v>345029</v>
      </c>
      <c r="CO3" s="4">
        <f>FF_PX[[#This Row],[Column93]]</f>
        <v>308665</v>
      </c>
      <c r="CP3" s="4">
        <f>FF_PX[[#This Row],[Column94]]</f>
        <v>316759</v>
      </c>
      <c r="CQ3" s="4">
        <f>FF_PX[[#This Row],[Column95]]</f>
        <v>305994</v>
      </c>
      <c r="CR3" s="4">
        <f>FF_PX[[#This Row],[Column96]]</f>
        <v>299099</v>
      </c>
      <c r="CS3" s="4">
        <f>FF_PX[[#This Row],[Column97]]</f>
        <v>305287</v>
      </c>
      <c r="CT3" s="4">
        <f>FF_PX[[#This Row],[Column98]]</f>
        <v>302007</v>
      </c>
      <c r="CU3" s="4">
        <f>FF_PX[[#This Row],[Column99]]</f>
        <v>288405</v>
      </c>
      <c r="CV3" s="4">
        <f>FF_PX[[#This Row],[Column100]]</f>
        <v>250202</v>
      </c>
      <c r="CW3" s="4">
        <f>FF_PX[[#This Row],[Column101]]</f>
        <v>235029</v>
      </c>
      <c r="CX3" s="4">
        <f>FF_PX[[#This Row],[Column102]]</f>
        <v>226477</v>
      </c>
      <c r="CY3" s="4">
        <f>FF_PX[[#This Row],[Column103]]</f>
        <v>237738</v>
      </c>
      <c r="CZ3" s="4">
        <f>FF_PX[[#This Row],[Column104]]</f>
        <v>550744</v>
      </c>
      <c r="DA3" s="4">
        <f>FF_PX[[#This Row],[Column105]]</f>
        <v>553778</v>
      </c>
    </row>
    <row r="4" spans="1:105" x14ac:dyDescent="0.25">
      <c r="A4" t="str">
        <f ca="1">'cont list_0'!M7</f>
        <v>Q26</v>
      </c>
      <c r="B4" s="4">
        <f>FF_PX[[#This Row],[Column2]]</f>
        <v>790437</v>
      </c>
      <c r="C4" s="4">
        <f>FF_PX[[#This Row],[Column3]]</f>
        <v>790437</v>
      </c>
      <c r="D4" s="4">
        <f>FF_PX[[#This Row],[Column4]]</f>
        <v>787297</v>
      </c>
      <c r="E4" s="4">
        <f>FF_PX[[#This Row],[Column5]]</f>
        <v>775488</v>
      </c>
      <c r="F4" s="4">
        <f>FF_PX[[#This Row],[Column6]]</f>
        <v>758920</v>
      </c>
      <c r="G4" s="4">
        <f>FF_PX[[#This Row],[Column7]]</f>
        <v>735699</v>
      </c>
      <c r="H4" s="4">
        <f>FF_PX[[#This Row],[Column8]]</f>
        <v>740621</v>
      </c>
      <c r="I4" s="4">
        <f>FF_PX[[#This Row],[Column9]]</f>
        <v>721508</v>
      </c>
      <c r="J4" s="4">
        <f>FF_PX[[#This Row],[Column10]]</f>
        <v>721711</v>
      </c>
      <c r="K4" s="4">
        <f>FF_PX[[#This Row],[Column11]]</f>
        <v>718410</v>
      </c>
      <c r="L4" s="4">
        <f>FF_PX[[#This Row],[Column12]]</f>
        <v>712849</v>
      </c>
      <c r="M4" s="4">
        <f>FF_PX[[#This Row],[Column13]]</f>
        <v>710124</v>
      </c>
      <c r="N4" s="4">
        <f>FF_PX[[#This Row],[Column14]]</f>
        <v>650369</v>
      </c>
      <c r="O4" s="4">
        <f>FF_PX[[#This Row],[Column15]]</f>
        <v>650369</v>
      </c>
      <c r="P4" s="4">
        <f>FF_PX[[#This Row],[Column16]]</f>
        <v>607336</v>
      </c>
      <c r="Q4" s="4">
        <f>FF_PX[[#This Row],[Column17]]</f>
        <v>392153</v>
      </c>
      <c r="R4" s="4">
        <f>FF_PX[[#This Row],[Column18]]</f>
        <v>365476</v>
      </c>
      <c r="S4" s="4">
        <f>FF_PX[[#This Row],[Column19]]</f>
        <v>349693</v>
      </c>
      <c r="T4" s="4">
        <f>FF_PX[[#This Row],[Column20]]</f>
        <v>347112</v>
      </c>
      <c r="U4" s="4">
        <f>FF_PX[[#This Row],[Column21]]</f>
        <v>325028</v>
      </c>
      <c r="V4" s="4">
        <f>FF_PX[[#This Row],[Column22]]</f>
        <v>320644</v>
      </c>
      <c r="W4" s="4">
        <f>FF_PX[[#This Row],[Column23]]</f>
        <v>318746</v>
      </c>
      <c r="X4" s="4">
        <f>FF_PX[[#This Row],[Column24]]</f>
        <v>341995</v>
      </c>
      <c r="Y4" s="4">
        <f>FF_PX[[#This Row],[Column25]]</f>
        <v>325844</v>
      </c>
      <c r="Z4" s="4">
        <f>FF_PX[[#This Row],[Column26]]</f>
        <v>321774</v>
      </c>
      <c r="AA4" s="4">
        <f>FF_PX[[#This Row],[Column27]]</f>
        <v>324548</v>
      </c>
      <c r="AB4" s="4">
        <f>FF_PX[[#This Row],[Column28]]</f>
        <v>323658</v>
      </c>
      <c r="AC4" s="4">
        <f>FF_PX[[#This Row],[Column29]]</f>
        <v>314618</v>
      </c>
      <c r="AD4" s="4">
        <f>FF_PX[[#This Row],[Column30]]</f>
        <v>313708</v>
      </c>
      <c r="AE4" s="4">
        <f>FF_PX[[#This Row],[Column31]]</f>
        <v>295342</v>
      </c>
      <c r="AF4" s="4">
        <f>FF_PX[[#This Row],[Column32]]</f>
        <v>297068</v>
      </c>
      <c r="AG4" s="4">
        <f>FF_PX[[#This Row],[Column33]]</f>
        <v>296535</v>
      </c>
      <c r="AH4" s="4">
        <f>FF_PX[[#This Row],[Column34]]</f>
        <v>307310</v>
      </c>
      <c r="AI4" s="4">
        <f>FF_PX[[#This Row],[Column35]]</f>
        <v>317858</v>
      </c>
      <c r="AJ4" s="4">
        <f>FF_PX[[#This Row],[Column36]]</f>
        <v>298794</v>
      </c>
      <c r="AK4" s="4">
        <f>FF_PX[[#This Row],[Column37]]</f>
        <v>303432</v>
      </c>
      <c r="AL4" s="4">
        <f>FF_PX[[#This Row],[Column38]]</f>
        <v>311629</v>
      </c>
      <c r="AM4" s="4">
        <f>FF_PX[[#This Row],[Column39]]</f>
        <v>249167</v>
      </c>
      <c r="AN4" s="4">
        <f>FF_PX[[#This Row],[Column40]]</f>
        <v>243531</v>
      </c>
      <c r="AO4" s="4">
        <f>FF_PX[[#This Row],[Column41]]</f>
        <v>243171</v>
      </c>
      <c r="AP4" s="4">
        <f>FF_PX[[#This Row],[Column42]]</f>
        <v>242292</v>
      </c>
      <c r="AQ4" s="4">
        <f>FF_PX[[#This Row],[Column43]]</f>
        <v>250240</v>
      </c>
      <c r="AR4" s="4">
        <f>FF_PX[[#This Row],[Column44]]</f>
        <v>250240</v>
      </c>
      <c r="AS4" s="4">
        <f>FF_PX[[#This Row],[Column45]]</f>
        <v>235593</v>
      </c>
      <c r="AT4" s="4">
        <f>FF_PX[[#This Row],[Column46]]</f>
        <v>231524</v>
      </c>
      <c r="AU4" s="4">
        <f>FF_PX[[#This Row],[Column47]]</f>
        <v>232215</v>
      </c>
      <c r="AV4" s="4">
        <f>FF_PX[[#This Row],[Column48]]</f>
        <v>251709</v>
      </c>
      <c r="AW4" s="4">
        <f>FF_PX[[#This Row],[Column49]]</f>
        <v>243400</v>
      </c>
      <c r="AX4" s="4">
        <f>FF_PX[[#This Row],[Column50]]</f>
        <v>230647</v>
      </c>
      <c r="AY4" s="4">
        <f>FF_PX[[#This Row],[Column51]]</f>
        <v>245847</v>
      </c>
      <c r="AZ4" s="4">
        <f>FF_PX[[#This Row],[Column52]]</f>
        <v>245191</v>
      </c>
      <c r="BA4" s="4">
        <f>FF_PX[[#This Row],[Column53]]</f>
        <v>252083</v>
      </c>
      <c r="BB4" s="4">
        <f>FF_PX[[#This Row],[Column54]]</f>
        <v>241645</v>
      </c>
      <c r="BC4" s="4">
        <f>FF_PX[[#This Row],[Column55]]</f>
        <v>238143</v>
      </c>
      <c r="BD4" s="4">
        <f>FF_PX[[#This Row],[Column56]]</f>
        <v>229140</v>
      </c>
      <c r="BE4" s="4">
        <f>FF_PX[[#This Row],[Column57]]</f>
        <v>224043</v>
      </c>
      <c r="BF4" s="4">
        <f>FF_PX[[#This Row],[Column58]]</f>
        <v>220602</v>
      </c>
      <c r="BG4" s="4">
        <f>FF_PX[[#This Row],[Column59]]</f>
        <v>218558</v>
      </c>
      <c r="BH4" s="4">
        <f>FF_PX[[#This Row],[Column60]]</f>
        <v>364863</v>
      </c>
      <c r="BI4" s="4">
        <f>FF_PX[[#This Row],[Column61]]</f>
        <v>358936</v>
      </c>
      <c r="BJ4" s="4">
        <f>FF_PX[[#This Row],[Column62]]</f>
        <v>409462</v>
      </c>
      <c r="BK4" s="4">
        <f>FF_PX[[#This Row],[Column63]]</f>
        <v>406302</v>
      </c>
      <c r="BL4" s="4">
        <f>FF_PX[[#This Row],[Column64]]</f>
        <v>415552</v>
      </c>
      <c r="BM4" s="4">
        <f>FF_PX[[#This Row],[Column65]]</f>
        <v>414530</v>
      </c>
      <c r="BN4" s="4">
        <f>FF_PX[[#This Row],[Column66]]</f>
        <v>412422</v>
      </c>
      <c r="BO4" s="4">
        <f>FF_PX[[#This Row],[Column67]]</f>
        <v>414697</v>
      </c>
      <c r="BP4" s="4">
        <f>FF_PX[[#This Row],[Column68]]</f>
        <v>431884</v>
      </c>
      <c r="BQ4" s="4">
        <f>FF_PX[[#This Row],[Column69]]</f>
        <v>438216</v>
      </c>
      <c r="BR4" s="4">
        <f>FF_PX[[#This Row],[Column70]]</f>
        <v>432322</v>
      </c>
      <c r="BS4" s="4">
        <f>FF_PX[[#This Row],[Column71]]</f>
        <v>436897</v>
      </c>
      <c r="BT4" s="4">
        <f>FF_PX[[#This Row],[Column72]]</f>
        <v>442797</v>
      </c>
      <c r="BU4" s="4">
        <f>FF_PX[[#This Row],[Column73]]</f>
        <v>438533</v>
      </c>
      <c r="BV4" s="4">
        <f>FF_PX[[#This Row],[Column74]]</f>
        <v>447470</v>
      </c>
      <c r="BW4" s="4">
        <f>FF_PX[[#This Row],[Column75]]</f>
        <v>448145</v>
      </c>
      <c r="BX4" s="4">
        <f>FF_PX[[#This Row],[Column76]]</f>
        <v>451884</v>
      </c>
      <c r="BY4" s="4">
        <f>FF_PX[[#This Row],[Column77]]</f>
        <v>453119</v>
      </c>
      <c r="BZ4" s="4">
        <f>FF_PX[[#This Row],[Column78]]</f>
        <v>449934</v>
      </c>
      <c r="CA4" s="4">
        <f>FF_PX[[#This Row],[Column79]]</f>
        <v>449466</v>
      </c>
      <c r="CB4" s="4">
        <f>FF_PX[[#This Row],[Column80]]</f>
        <v>444569</v>
      </c>
      <c r="CC4" s="4">
        <f>FF_PX[[#This Row],[Column81]]</f>
        <v>462530</v>
      </c>
      <c r="CD4" s="4">
        <f>FF_PX[[#This Row],[Column82]]</f>
        <v>436271</v>
      </c>
      <c r="CE4" s="4">
        <f>FF_PX[[#This Row],[Column83]]</f>
        <v>442015</v>
      </c>
      <c r="CF4" s="4">
        <f>FF_PX[[#This Row],[Column84]]</f>
        <v>451210</v>
      </c>
      <c r="CG4" s="4">
        <f>FF_PX[[#This Row],[Column85]]</f>
        <v>477604</v>
      </c>
      <c r="CH4" s="4">
        <f>FF_PX[[#This Row],[Column86]]</f>
        <v>477480</v>
      </c>
      <c r="CI4" s="4">
        <f>FF_PX[[#This Row],[Column87]]</f>
        <v>476530</v>
      </c>
      <c r="CJ4" s="4">
        <f>FF_PX[[#This Row],[Column88]]</f>
        <v>483621</v>
      </c>
      <c r="CK4" s="4">
        <f>FF_PX[[#This Row],[Column89]]</f>
        <v>471704</v>
      </c>
      <c r="CL4" s="4">
        <f>FF_PX[[#This Row],[Column90]]</f>
        <v>466301</v>
      </c>
      <c r="CM4" s="4">
        <f>FF_PX[[#This Row],[Column91]]</f>
        <v>481494</v>
      </c>
      <c r="CN4" s="4">
        <f>FF_PX[[#This Row],[Column92]]</f>
        <v>478215</v>
      </c>
      <c r="CO4" s="4">
        <f>FF_PX[[#This Row],[Column93]]</f>
        <v>449085</v>
      </c>
      <c r="CP4" s="4">
        <f>FF_PX[[#This Row],[Column94]]</f>
        <v>428730</v>
      </c>
      <c r="CQ4" s="4">
        <f>FF_PX[[#This Row],[Column95]]</f>
        <v>404961</v>
      </c>
      <c r="CR4" s="4">
        <f>FF_PX[[#This Row],[Column96]]</f>
        <v>409169</v>
      </c>
      <c r="CS4" s="4">
        <f>FF_PX[[#This Row],[Column97]]</f>
        <v>403830</v>
      </c>
      <c r="CT4" s="4">
        <f>FF_PX[[#This Row],[Column98]]</f>
        <v>391063</v>
      </c>
      <c r="CU4" s="4">
        <f>FF_PX[[#This Row],[Column99]]</f>
        <v>360566</v>
      </c>
      <c r="CV4" s="4">
        <f>FF_PX[[#This Row],[Column100]]</f>
        <v>340749</v>
      </c>
      <c r="CW4" s="4">
        <f>FF_PX[[#This Row],[Column101]]</f>
        <v>328478</v>
      </c>
      <c r="CX4" s="4">
        <f>FF_PX[[#This Row],[Column102]]</f>
        <v>330255</v>
      </c>
      <c r="CY4" s="4">
        <f>FF_PX[[#This Row],[Column103]]</f>
        <v>332947</v>
      </c>
      <c r="CZ4" s="4">
        <f>FF_PX[[#This Row],[Column104]]</f>
        <v>254738</v>
      </c>
      <c r="DA4" s="4">
        <f>FF_PX[[#This Row],[Column105]]</f>
        <v>245226</v>
      </c>
    </row>
    <row r="5" spans="1:105" x14ac:dyDescent="0.25">
      <c r="A5" t="str">
        <f ca="1">'cont list_0'!M8</f>
        <v>U26</v>
      </c>
      <c r="B5" s="4">
        <f>FF_PX[[#This Row],[Column2]]</f>
        <v>197136</v>
      </c>
      <c r="C5" s="4">
        <f>FF_PX[[#This Row],[Column3]]</f>
        <v>197136</v>
      </c>
      <c r="D5" s="4">
        <f>FF_PX[[#This Row],[Column4]]</f>
        <v>193039</v>
      </c>
      <c r="E5" s="4">
        <f>FF_PX[[#This Row],[Column5]]</f>
        <v>189453</v>
      </c>
      <c r="F5" s="4">
        <f>FF_PX[[#This Row],[Column6]]</f>
        <v>182143</v>
      </c>
      <c r="G5" s="4">
        <f>FF_PX[[#This Row],[Column7]]</f>
        <v>178728</v>
      </c>
      <c r="H5" s="4">
        <f>FF_PX[[#This Row],[Column8]]</f>
        <v>176136</v>
      </c>
      <c r="I5" s="4">
        <f>FF_PX[[#This Row],[Column9]]</f>
        <v>167375</v>
      </c>
      <c r="J5" s="4">
        <f>FF_PX[[#This Row],[Column10]]</f>
        <v>168160</v>
      </c>
      <c r="K5" s="4">
        <f>FF_PX[[#This Row],[Column11]]</f>
        <v>166545</v>
      </c>
      <c r="L5" s="4">
        <f>FF_PX[[#This Row],[Column12]]</f>
        <v>175321</v>
      </c>
      <c r="M5" s="4">
        <f>FF_PX[[#This Row],[Column13]]</f>
        <v>173256</v>
      </c>
      <c r="N5" s="4">
        <f>FF_PX[[#This Row],[Column14]]</f>
        <v>169833</v>
      </c>
      <c r="O5" s="4">
        <f>FF_PX[[#This Row],[Column15]]</f>
        <v>169833</v>
      </c>
      <c r="P5" s="4">
        <f>FF_PX[[#This Row],[Column16]]</f>
        <v>167056</v>
      </c>
      <c r="Q5" s="4">
        <f>FF_PX[[#This Row],[Column17]]</f>
        <v>585343</v>
      </c>
      <c r="R5" s="4">
        <f>FF_PX[[#This Row],[Column18]]</f>
        <v>587884</v>
      </c>
      <c r="S5" s="4">
        <f>FF_PX[[#This Row],[Column19]]</f>
        <v>588110</v>
      </c>
      <c r="T5" s="4">
        <f>FF_PX[[#This Row],[Column20]]</f>
        <v>557379</v>
      </c>
      <c r="U5" s="4">
        <f>FF_PX[[#This Row],[Column21]]</f>
        <v>551380</v>
      </c>
      <c r="V5" s="4">
        <f>FF_PX[[#This Row],[Column22]]</f>
        <v>519242</v>
      </c>
      <c r="W5" s="4">
        <f>FF_PX[[#This Row],[Column23]]</f>
        <v>491100</v>
      </c>
      <c r="X5" s="4">
        <f>FF_PX[[#This Row],[Column24]]</f>
        <v>542815</v>
      </c>
      <c r="Y5" s="4">
        <f>FF_PX[[#This Row],[Column25]]</f>
        <v>531307</v>
      </c>
      <c r="Z5" s="4">
        <f>FF_PX[[#This Row],[Column26]]</f>
        <v>520656</v>
      </c>
      <c r="AA5" s="4">
        <f>FF_PX[[#This Row],[Column27]]</f>
        <v>453680</v>
      </c>
      <c r="AB5" s="4">
        <f>FF_PX[[#This Row],[Column28]]</f>
        <v>402934</v>
      </c>
      <c r="AC5" s="4">
        <f>FF_PX[[#This Row],[Column29]]</f>
        <v>383736</v>
      </c>
      <c r="AD5" s="4">
        <f>FF_PX[[#This Row],[Column30]]</f>
        <v>378572</v>
      </c>
      <c r="AE5" s="4">
        <f>FF_PX[[#This Row],[Column31]]</f>
        <v>368734</v>
      </c>
      <c r="AF5" s="4">
        <f>FF_PX[[#This Row],[Column32]]</f>
        <v>364268</v>
      </c>
      <c r="AG5" s="4">
        <f>FF_PX[[#This Row],[Column33]]</f>
        <v>355303</v>
      </c>
      <c r="AH5" s="4">
        <f>FF_PX[[#This Row],[Column34]]</f>
        <v>336250</v>
      </c>
      <c r="AI5" s="4">
        <f>FF_PX[[#This Row],[Column35]]</f>
        <v>314998</v>
      </c>
      <c r="AJ5" s="4">
        <f>FF_PX[[#This Row],[Column36]]</f>
        <v>306486</v>
      </c>
      <c r="AK5" s="4">
        <f>FF_PX[[#This Row],[Column37]]</f>
        <v>316663</v>
      </c>
      <c r="AL5" s="4">
        <f>FF_PX[[#This Row],[Column38]]</f>
        <v>321053</v>
      </c>
      <c r="AM5" s="4">
        <f>FF_PX[[#This Row],[Column39]]</f>
        <v>300654</v>
      </c>
      <c r="AN5" s="4">
        <f>FF_PX[[#This Row],[Column40]]</f>
        <v>304948</v>
      </c>
      <c r="AO5" s="4">
        <f>FF_PX[[#This Row],[Column41]]</f>
        <v>295703</v>
      </c>
      <c r="AP5" s="4">
        <f>FF_PX[[#This Row],[Column42]]</f>
        <v>296314</v>
      </c>
      <c r="AQ5" s="4">
        <f>FF_PX[[#This Row],[Column43]]</f>
        <v>297152</v>
      </c>
      <c r="AR5" s="4">
        <f>FF_PX[[#This Row],[Column44]]</f>
        <v>297152</v>
      </c>
      <c r="AS5" s="4">
        <f>FF_PX[[#This Row],[Column45]]</f>
        <v>289312</v>
      </c>
      <c r="AT5" s="4">
        <f>FF_PX[[#This Row],[Column46]]</f>
        <v>289148</v>
      </c>
      <c r="AU5" s="4">
        <f>FF_PX[[#This Row],[Column47]]</f>
        <v>291788</v>
      </c>
      <c r="AV5" s="4">
        <f>FF_PX[[#This Row],[Column48]]</f>
        <v>274982</v>
      </c>
      <c r="AW5" s="4">
        <f>FF_PX[[#This Row],[Column49]]</f>
        <v>254664</v>
      </c>
      <c r="AX5" s="4">
        <f>FF_PX[[#This Row],[Column50]]</f>
        <v>252122</v>
      </c>
      <c r="AY5" s="4">
        <f>FF_PX[[#This Row],[Column51]]</f>
        <v>262634</v>
      </c>
      <c r="AZ5" s="4">
        <f>FF_PX[[#This Row],[Column52]]</f>
        <v>251886</v>
      </c>
      <c r="BA5" s="4">
        <f>FF_PX[[#This Row],[Column53]]</f>
        <v>250517</v>
      </c>
      <c r="BB5" s="4">
        <f>FF_PX[[#This Row],[Column54]]</f>
        <v>252634</v>
      </c>
      <c r="BC5" s="4">
        <f>FF_PX[[#This Row],[Column55]]</f>
        <v>240372</v>
      </c>
      <c r="BD5" s="4">
        <f>FF_PX[[#This Row],[Column56]]</f>
        <v>232062</v>
      </c>
      <c r="BE5" s="4">
        <f>FF_PX[[#This Row],[Column57]]</f>
        <v>211023</v>
      </c>
      <c r="BF5" s="4">
        <f>FF_PX[[#This Row],[Column58]]</f>
        <v>206918</v>
      </c>
      <c r="BG5" s="4">
        <f>FF_PX[[#This Row],[Column59]]</f>
        <v>206565</v>
      </c>
      <c r="BH5" s="4">
        <f>FF_PX[[#This Row],[Column60]]</f>
        <v>217838</v>
      </c>
      <c r="BI5" s="4">
        <f>FF_PX[[#This Row],[Column61]]</f>
        <v>222988</v>
      </c>
      <c r="BJ5" s="4">
        <f>FF_PX[[#This Row],[Column62]]</f>
        <v>210388</v>
      </c>
      <c r="BK5" s="4">
        <f>FF_PX[[#This Row],[Column63]]</f>
        <v>210921</v>
      </c>
      <c r="BL5" s="4">
        <f>FF_PX[[#This Row],[Column64]]</f>
        <v>211990</v>
      </c>
      <c r="BM5" s="4">
        <f>FF_PX[[#This Row],[Column65]]</f>
        <v>211685</v>
      </c>
      <c r="BN5" s="4">
        <f>FF_PX[[#This Row],[Column66]]</f>
        <v>197990</v>
      </c>
      <c r="BO5" s="4">
        <f>FF_PX[[#This Row],[Column67]]</f>
        <v>197976</v>
      </c>
      <c r="BP5" s="4">
        <f>FF_PX[[#This Row],[Column68]]</f>
        <v>211713</v>
      </c>
      <c r="BQ5" s="4">
        <f>FF_PX[[#This Row],[Column69]]</f>
        <v>210820</v>
      </c>
      <c r="BR5" s="4">
        <f>FF_PX[[#This Row],[Column70]]</f>
        <v>206702</v>
      </c>
      <c r="BS5" s="4">
        <f>FF_PX[[#This Row],[Column71]]</f>
        <v>206539</v>
      </c>
      <c r="BT5" s="4">
        <f>FF_PX[[#This Row],[Column72]]</f>
        <v>199499</v>
      </c>
      <c r="BU5" s="4">
        <f>FF_PX[[#This Row],[Column73]]</f>
        <v>194553</v>
      </c>
      <c r="BV5" s="4">
        <f>FF_PX[[#This Row],[Column74]]</f>
        <v>190006</v>
      </c>
      <c r="BW5" s="4">
        <f>FF_PX[[#This Row],[Column75]]</f>
        <v>188876</v>
      </c>
      <c r="BX5" s="4">
        <f>FF_PX[[#This Row],[Column76]]</f>
        <v>187508</v>
      </c>
      <c r="BY5" s="4">
        <f>FF_PX[[#This Row],[Column77]]</f>
        <v>190733</v>
      </c>
      <c r="BZ5" s="4">
        <f>FF_PX[[#This Row],[Column78]]</f>
        <v>189011</v>
      </c>
      <c r="CA5" s="4">
        <f>FF_PX[[#This Row],[Column79]]</f>
        <v>192259</v>
      </c>
      <c r="CB5" s="4">
        <f>FF_PX[[#This Row],[Column80]]</f>
        <v>192497</v>
      </c>
      <c r="CC5" s="4">
        <f>FF_PX[[#This Row],[Column81]]</f>
        <v>193891</v>
      </c>
      <c r="CD5" s="4">
        <f>FF_PX[[#This Row],[Column82]]</f>
        <v>467845</v>
      </c>
      <c r="CE5" s="4">
        <f>FF_PX[[#This Row],[Column83]]</f>
        <v>460427</v>
      </c>
      <c r="CF5" s="4">
        <f>FF_PX[[#This Row],[Column84]]</f>
        <v>448906</v>
      </c>
      <c r="CG5" s="4">
        <f>FF_PX[[#This Row],[Column85]]</f>
        <v>461884</v>
      </c>
      <c r="CH5" s="4">
        <f>FF_PX[[#This Row],[Column86]]</f>
        <v>454246</v>
      </c>
      <c r="CI5" s="4">
        <f>FF_PX[[#This Row],[Column87]]</f>
        <v>458996</v>
      </c>
      <c r="CJ5" s="4">
        <f>FF_PX[[#This Row],[Column88]]</f>
        <v>458390</v>
      </c>
      <c r="CK5" s="4">
        <f>FF_PX[[#This Row],[Column89]]</f>
        <v>458699</v>
      </c>
      <c r="CL5" s="4">
        <f>FF_PX[[#This Row],[Column90]]</f>
        <v>433299</v>
      </c>
      <c r="CM5" s="4">
        <f>FF_PX[[#This Row],[Column91]]</f>
        <v>402069</v>
      </c>
      <c r="CN5" s="4">
        <f>FF_PX[[#This Row],[Column92]]</f>
        <v>370745</v>
      </c>
      <c r="CO5" s="4">
        <f>FF_PX[[#This Row],[Column93]]</f>
        <v>368707</v>
      </c>
      <c r="CP5" s="4">
        <f>FF_PX[[#This Row],[Column94]]</f>
        <v>376699</v>
      </c>
      <c r="CQ5" s="4">
        <f>FF_PX[[#This Row],[Column95]]</f>
        <v>362584</v>
      </c>
      <c r="CR5" s="4">
        <f>FF_PX[[#This Row],[Column96]]</f>
        <v>367266</v>
      </c>
      <c r="CS5" s="4">
        <f>FF_PX[[#This Row],[Column97]]</f>
        <v>363874</v>
      </c>
      <c r="CT5" s="4">
        <f>FF_PX[[#This Row],[Column98]]</f>
        <v>351425</v>
      </c>
      <c r="CU5" s="4">
        <f>FF_PX[[#This Row],[Column99]]</f>
        <v>365862</v>
      </c>
      <c r="CV5" s="4">
        <f>FF_PX[[#This Row],[Column100]]</f>
        <v>367350</v>
      </c>
      <c r="CW5" s="4">
        <f>FF_PX[[#This Row],[Column101]]</f>
        <v>371082</v>
      </c>
      <c r="CX5" s="4">
        <f>FF_PX[[#This Row],[Column102]]</f>
        <v>373924</v>
      </c>
      <c r="CY5" s="4">
        <f>FF_PX[[#This Row],[Column103]]</f>
        <v>399034</v>
      </c>
      <c r="CZ5" s="4">
        <f>FF_PX[[#This Row],[Column104]]</f>
        <v>330655</v>
      </c>
      <c r="DA5" s="4">
        <f>FF_PX[[#This Row],[Column105]]</f>
        <v>322070</v>
      </c>
    </row>
    <row r="6" spans="1:105" x14ac:dyDescent="0.25">
      <c r="A6" t="str">
        <f ca="1">'cont list_0'!M9</f>
        <v>V26</v>
      </c>
      <c r="B6" s="4">
        <f>FF_PX[[#This Row],[Column2]]</f>
        <v>310811</v>
      </c>
      <c r="C6" s="4">
        <f>FF_PX[[#This Row],[Column3]]</f>
        <v>310811</v>
      </c>
      <c r="D6" s="4">
        <f>FF_PX[[#This Row],[Column4]]</f>
        <v>305840</v>
      </c>
      <c r="E6" s="4">
        <f>FF_PX[[#This Row],[Column5]]</f>
        <v>312529</v>
      </c>
      <c r="F6" s="4">
        <f>FF_PX[[#This Row],[Column6]]</f>
        <v>296657</v>
      </c>
      <c r="G6" s="4">
        <f>FF_PX[[#This Row],[Column7]]</f>
        <v>289718</v>
      </c>
      <c r="H6" s="4">
        <f>FF_PX[[#This Row],[Column8]]</f>
        <v>292918</v>
      </c>
      <c r="I6" s="4">
        <f>FF_PX[[#This Row],[Column9]]</f>
        <v>307558</v>
      </c>
      <c r="J6" s="4">
        <f>FF_PX[[#This Row],[Column10]]</f>
        <v>305699</v>
      </c>
      <c r="K6" s="4">
        <f>FF_PX[[#This Row],[Column11]]</f>
        <v>284577</v>
      </c>
      <c r="L6" s="4">
        <f>FF_PX[[#This Row],[Column12]]</f>
        <v>284800</v>
      </c>
      <c r="M6" s="4">
        <f>FF_PX[[#This Row],[Column13]]</f>
        <v>282667</v>
      </c>
      <c r="N6" s="4">
        <f>FF_PX[[#This Row],[Column14]]</f>
        <v>281875</v>
      </c>
      <c r="O6" s="4">
        <f>FF_PX[[#This Row],[Column15]]</f>
        <v>281875</v>
      </c>
      <c r="P6" s="4">
        <f>FF_PX[[#This Row],[Column16]]</f>
        <v>282340</v>
      </c>
      <c r="Q6" s="4">
        <f>FF_PX[[#This Row],[Column17]]</f>
        <v>164313</v>
      </c>
      <c r="R6" s="4">
        <f>FF_PX[[#This Row],[Column18]]</f>
        <v>161018</v>
      </c>
      <c r="S6" s="4">
        <f>FF_PX[[#This Row],[Column19]]</f>
        <v>156145</v>
      </c>
      <c r="T6" s="4">
        <f>FF_PX[[#This Row],[Column20]]</f>
        <v>154398</v>
      </c>
      <c r="U6" s="4">
        <f>FF_PX[[#This Row],[Column21]]</f>
        <v>159931</v>
      </c>
      <c r="V6" s="4">
        <f>FF_PX[[#This Row],[Column22]]</f>
        <v>159673</v>
      </c>
      <c r="W6" s="4">
        <f>FF_PX[[#This Row],[Column23]]</f>
        <v>157897</v>
      </c>
      <c r="X6" s="4">
        <f>FF_PX[[#This Row],[Column24]]</f>
        <v>154583</v>
      </c>
      <c r="Y6" s="4">
        <f>FF_PX[[#This Row],[Column25]]</f>
        <v>153023</v>
      </c>
      <c r="Z6" s="4">
        <f>FF_PX[[#This Row],[Column26]]</f>
        <v>151395</v>
      </c>
      <c r="AA6" s="4">
        <f>FF_PX[[#This Row],[Column27]]</f>
        <v>147941</v>
      </c>
      <c r="AB6" s="4">
        <f>FF_PX[[#This Row],[Column28]]</f>
        <v>143677</v>
      </c>
      <c r="AC6" s="4">
        <f>FF_PX[[#This Row],[Column29]]</f>
        <v>140373</v>
      </c>
      <c r="AD6" s="4">
        <f>FF_PX[[#This Row],[Column30]]</f>
        <v>141381</v>
      </c>
      <c r="AE6" s="4">
        <f>FF_PX[[#This Row],[Column31]]</f>
        <v>142454</v>
      </c>
      <c r="AF6" s="4">
        <f>FF_PX[[#This Row],[Column32]]</f>
        <v>140808</v>
      </c>
      <c r="AG6" s="4">
        <f>FF_PX[[#This Row],[Column33]]</f>
        <v>142770</v>
      </c>
      <c r="AH6" s="4">
        <f>FF_PX[[#This Row],[Column34]]</f>
        <v>141638</v>
      </c>
      <c r="AI6" s="4">
        <f>FF_PX[[#This Row],[Column35]]</f>
        <v>140300</v>
      </c>
      <c r="AJ6" s="4">
        <f>FF_PX[[#This Row],[Column36]]</f>
        <v>139991</v>
      </c>
      <c r="AK6" s="4">
        <f>FF_PX[[#This Row],[Column37]]</f>
        <v>140783</v>
      </c>
      <c r="AL6" s="4">
        <f>FF_PX[[#This Row],[Column38]]</f>
        <v>138656</v>
      </c>
      <c r="AM6" s="4">
        <f>FF_PX[[#This Row],[Column39]]</f>
        <v>316788</v>
      </c>
      <c r="AN6" s="4">
        <f>FF_PX[[#This Row],[Column40]]</f>
        <v>308047</v>
      </c>
      <c r="AO6" s="4">
        <f>FF_PX[[#This Row],[Column41]]</f>
        <v>301101</v>
      </c>
      <c r="AP6" s="4">
        <f>FF_PX[[#This Row],[Column42]]</f>
        <v>303811</v>
      </c>
      <c r="AQ6" s="4">
        <f>FF_PX[[#This Row],[Column43]]</f>
        <v>308189</v>
      </c>
      <c r="AR6" s="4">
        <f>FF_PX[[#This Row],[Column44]]</f>
        <v>308189</v>
      </c>
      <c r="AS6" s="4">
        <f>FF_PX[[#This Row],[Column45]]</f>
        <v>289112</v>
      </c>
      <c r="AT6" s="4">
        <f>FF_PX[[#This Row],[Column46]]</f>
        <v>300027</v>
      </c>
      <c r="AU6" s="4">
        <f>FF_PX[[#This Row],[Column47]]</f>
        <v>288909</v>
      </c>
      <c r="AV6" s="4">
        <f>FF_PX[[#This Row],[Column48]]</f>
        <v>271887</v>
      </c>
      <c r="AW6" s="4">
        <f>FF_PX[[#This Row],[Column49]]</f>
        <v>267664</v>
      </c>
      <c r="AX6" s="4">
        <f>FF_PX[[#This Row],[Column50]]</f>
        <v>265742</v>
      </c>
      <c r="AY6" s="4">
        <f>FF_PX[[#This Row],[Column51]]</f>
        <v>253772</v>
      </c>
      <c r="AZ6" s="4">
        <f>FF_PX[[#This Row],[Column52]]</f>
        <v>246301</v>
      </c>
      <c r="BA6" s="4">
        <f>FF_PX[[#This Row],[Column53]]</f>
        <v>243014</v>
      </c>
      <c r="BB6" s="4">
        <f>FF_PX[[#This Row],[Column54]]</f>
        <v>237744</v>
      </c>
      <c r="BC6" s="4">
        <f>FF_PX[[#This Row],[Column55]]</f>
        <v>236028</v>
      </c>
      <c r="BD6" s="4">
        <f>FF_PX[[#This Row],[Column56]]</f>
        <v>233387</v>
      </c>
      <c r="BE6" s="4">
        <f>FF_PX[[#This Row],[Column57]]</f>
        <v>207868</v>
      </c>
      <c r="BF6" s="4">
        <f>FF_PX[[#This Row],[Column58]]</f>
        <v>202945</v>
      </c>
      <c r="BG6" s="4">
        <f>FF_PX[[#This Row],[Column59]]</f>
        <v>198872</v>
      </c>
      <c r="BH6" s="4">
        <f>FF_PX[[#This Row],[Column60]]</f>
        <v>205353</v>
      </c>
      <c r="BI6" s="4">
        <f>FF_PX[[#This Row],[Column61]]</f>
        <v>203618</v>
      </c>
      <c r="BJ6" s="4">
        <f>FF_PX[[#This Row],[Column62]]</f>
        <v>202701</v>
      </c>
      <c r="BK6" s="4">
        <f>FF_PX[[#This Row],[Column63]]</f>
        <v>203867</v>
      </c>
      <c r="BL6" s="4">
        <f>FF_PX[[#This Row],[Column64]]</f>
        <v>190806</v>
      </c>
      <c r="BM6" s="4">
        <f>FF_PX[[#This Row],[Column65]]</f>
        <v>188514</v>
      </c>
      <c r="BN6" s="4">
        <f>FF_PX[[#This Row],[Column66]]</f>
        <v>187937</v>
      </c>
      <c r="BO6" s="4">
        <f>FF_PX[[#This Row],[Column67]]</f>
        <v>186553</v>
      </c>
      <c r="BP6" s="4">
        <f>FF_PX[[#This Row],[Column68]]</f>
        <v>188053</v>
      </c>
      <c r="BQ6" s="4">
        <f>FF_PX[[#This Row],[Column69]]</f>
        <v>189482</v>
      </c>
      <c r="BR6" s="4">
        <f>FF_PX[[#This Row],[Column70]]</f>
        <v>193364</v>
      </c>
      <c r="BS6" s="4">
        <f>FF_PX[[#This Row],[Column71]]</f>
        <v>195528</v>
      </c>
      <c r="BT6" s="4">
        <f>FF_PX[[#This Row],[Column72]]</f>
        <v>196648</v>
      </c>
      <c r="BU6" s="4">
        <f>FF_PX[[#This Row],[Column73]]</f>
        <v>197839</v>
      </c>
      <c r="BV6" s="4">
        <f>FF_PX[[#This Row],[Column74]]</f>
        <v>193885</v>
      </c>
      <c r="BW6" s="4">
        <f>FF_PX[[#This Row],[Column75]]</f>
        <v>195849</v>
      </c>
      <c r="BX6" s="4">
        <f>FF_PX[[#This Row],[Column76]]</f>
        <v>201288</v>
      </c>
      <c r="BY6" s="4">
        <f>FF_PX[[#This Row],[Column77]]</f>
        <v>198336</v>
      </c>
      <c r="BZ6" s="4">
        <f>FF_PX[[#This Row],[Column78]]</f>
        <v>196863</v>
      </c>
      <c r="CA6" s="4">
        <f>FF_PX[[#This Row],[Column79]]</f>
        <v>198003</v>
      </c>
      <c r="CB6" s="4">
        <f>FF_PX[[#This Row],[Column80]]</f>
        <v>193864</v>
      </c>
      <c r="CC6" s="4">
        <f>FF_PX[[#This Row],[Column81]]</f>
        <v>192641</v>
      </c>
      <c r="CD6" s="4">
        <f>FF_PX[[#This Row],[Column82]]</f>
        <v>192884</v>
      </c>
      <c r="CE6" s="4">
        <f>FF_PX[[#This Row],[Column83]]</f>
        <v>194928</v>
      </c>
      <c r="CF6" s="4">
        <f>FF_PX[[#This Row],[Column84]]</f>
        <v>194378</v>
      </c>
      <c r="CG6" s="4">
        <f>FF_PX[[#This Row],[Column85]]</f>
        <v>198198</v>
      </c>
      <c r="CH6" s="4">
        <f>FF_PX[[#This Row],[Column86]]</f>
        <v>207139</v>
      </c>
      <c r="CI6" s="4">
        <f>FF_PX[[#This Row],[Column87]]</f>
        <v>209876</v>
      </c>
      <c r="CJ6" s="4">
        <f>FF_PX[[#This Row],[Column88]]</f>
        <v>210735</v>
      </c>
      <c r="CK6" s="4">
        <f>FF_PX[[#This Row],[Column89]]</f>
        <v>217106</v>
      </c>
      <c r="CL6" s="4">
        <f>FF_PX[[#This Row],[Column90]]</f>
        <v>217213</v>
      </c>
      <c r="CM6" s="4">
        <f>FF_PX[[#This Row],[Column91]]</f>
        <v>216283</v>
      </c>
      <c r="CN6" s="4">
        <f>FF_PX[[#This Row],[Column92]]</f>
        <v>212198</v>
      </c>
      <c r="CO6" s="4">
        <f>FF_PX[[#This Row],[Column93]]</f>
        <v>209476</v>
      </c>
      <c r="CP6" s="4">
        <f>FF_PX[[#This Row],[Column94]]</f>
        <v>202234</v>
      </c>
      <c r="CQ6" s="4">
        <f>FF_PX[[#This Row],[Column95]]</f>
        <v>198790</v>
      </c>
      <c r="CR6" s="4">
        <f>FF_PX[[#This Row],[Column96]]</f>
        <v>194678</v>
      </c>
      <c r="CS6" s="4">
        <f>FF_PX[[#This Row],[Column97]]</f>
        <v>192068</v>
      </c>
      <c r="CT6" s="4">
        <f>FF_PX[[#This Row],[Column98]]</f>
        <v>187518</v>
      </c>
      <c r="CU6" s="4">
        <f>FF_PX[[#This Row],[Column99]]</f>
        <v>187829</v>
      </c>
      <c r="CV6" s="4">
        <f>FF_PX[[#This Row],[Column100]]</f>
        <v>192239</v>
      </c>
      <c r="CW6" s="4">
        <f>FF_PX[[#This Row],[Column101]]</f>
        <v>191741</v>
      </c>
      <c r="CX6" s="4">
        <f>FF_PX[[#This Row],[Column102]]</f>
        <v>191518</v>
      </c>
      <c r="CY6" s="4">
        <f>FF_PX[[#This Row],[Column103]]</f>
        <v>189907</v>
      </c>
      <c r="CZ6" s="4">
        <f>FF_PX[[#This Row],[Column104]]</f>
        <v>410686</v>
      </c>
      <c r="DA6" s="4">
        <f>FF_PX[[#This Row],[Column105]]</f>
        <v>389923</v>
      </c>
    </row>
    <row r="7" spans="1:105" x14ac:dyDescent="0.25">
      <c r="A7" t="str">
        <f ca="1">'cont list_0'!M10</f>
        <v>X26</v>
      </c>
      <c r="B7" s="4">
        <f>FF_PX[[#This Row],[Column2]]</f>
        <v>229971</v>
      </c>
      <c r="C7" s="4">
        <f>FF_PX[[#This Row],[Column3]]</f>
        <v>229971</v>
      </c>
      <c r="D7" s="4">
        <f>FF_PX[[#This Row],[Column4]]</f>
        <v>215576</v>
      </c>
      <c r="E7" s="4">
        <f>FF_PX[[#This Row],[Column5]]</f>
        <v>215110</v>
      </c>
      <c r="F7" s="4">
        <f>FF_PX[[#This Row],[Column6]]</f>
        <v>212612</v>
      </c>
      <c r="G7" s="4">
        <f>FF_PX[[#This Row],[Column7]]</f>
        <v>212627</v>
      </c>
      <c r="H7" s="4">
        <f>FF_PX[[#This Row],[Column8]]</f>
        <v>223379</v>
      </c>
      <c r="I7" s="4">
        <f>FF_PX[[#This Row],[Column9]]</f>
        <v>236134</v>
      </c>
      <c r="J7" s="4">
        <f>FF_PX[[#This Row],[Column10]]</f>
        <v>239947</v>
      </c>
      <c r="K7" s="4">
        <f>FF_PX[[#This Row],[Column11]]</f>
        <v>238779</v>
      </c>
      <c r="L7" s="4">
        <f>FF_PX[[#This Row],[Column12]]</f>
        <v>240660</v>
      </c>
      <c r="M7" s="4">
        <f>FF_PX[[#This Row],[Column13]]</f>
        <v>241076</v>
      </c>
      <c r="N7" s="4">
        <f>FF_PX[[#This Row],[Column14]]</f>
        <v>246037</v>
      </c>
      <c r="O7" s="4">
        <f>FF_PX[[#This Row],[Column15]]</f>
        <v>242066</v>
      </c>
      <c r="P7" s="4">
        <f>FF_PX[[#This Row],[Column16]]</f>
        <v>239128</v>
      </c>
      <c r="Q7" s="4">
        <f>FF_PX[[#This Row],[Column17]]</f>
        <v>270503</v>
      </c>
      <c r="R7" s="4">
        <f>FF_PX[[#This Row],[Column18]]</f>
        <v>260230</v>
      </c>
      <c r="S7" s="4">
        <f>FF_PX[[#This Row],[Column19]]</f>
        <v>254039</v>
      </c>
      <c r="T7" s="4">
        <f>FF_PX[[#This Row],[Column20]]</f>
        <v>246138</v>
      </c>
      <c r="U7" s="4">
        <f>FF_PX[[#This Row],[Column21]]</f>
        <v>256852</v>
      </c>
      <c r="V7" s="4">
        <f>FF_PX[[#This Row],[Column22]]</f>
        <v>245928</v>
      </c>
      <c r="W7" s="4">
        <f>FF_PX[[#This Row],[Column23]]</f>
        <v>238147</v>
      </c>
      <c r="X7" s="4">
        <f>FF_PX[[#This Row],[Column24]]</f>
        <v>244828</v>
      </c>
      <c r="Y7" s="4">
        <f>FF_PX[[#This Row],[Column25]]</f>
        <v>237840</v>
      </c>
      <c r="Z7" s="4">
        <f>FF_PX[[#This Row],[Column26]]</f>
        <v>243519</v>
      </c>
      <c r="AA7" s="4">
        <f>FF_PX[[#This Row],[Column27]]</f>
        <v>261663</v>
      </c>
      <c r="AB7" s="4">
        <f>FF_PX[[#This Row],[Column28]]</f>
        <v>249598</v>
      </c>
      <c r="AC7" s="4">
        <f>FF_PX[[#This Row],[Column29]]</f>
        <v>240955</v>
      </c>
      <c r="AD7" s="4">
        <f>FF_PX[[#This Row],[Column30]]</f>
        <v>239167</v>
      </c>
      <c r="AE7" s="4">
        <f>FF_PX[[#This Row],[Column31]]</f>
        <v>229168</v>
      </c>
      <c r="AF7" s="4">
        <f>FF_PX[[#This Row],[Column32]]</f>
        <v>223150</v>
      </c>
      <c r="AG7" s="4">
        <f>FF_PX[[#This Row],[Column33]]</f>
        <v>218585</v>
      </c>
      <c r="AH7" s="4">
        <f>FF_PX[[#This Row],[Column34]]</f>
        <v>215155</v>
      </c>
      <c r="AI7" s="4">
        <f>FF_PX[[#This Row],[Column35]]</f>
        <v>198558</v>
      </c>
      <c r="AJ7" s="4">
        <f>FF_PX[[#This Row],[Column36]]</f>
        <v>185475</v>
      </c>
      <c r="AK7" s="4">
        <f>FF_PX[[#This Row],[Column37]]</f>
        <v>181879</v>
      </c>
      <c r="AL7" s="4">
        <f>FF_PX[[#This Row],[Column38]]</f>
        <v>176233</v>
      </c>
      <c r="AM7" s="4">
        <f>FF_PX[[#This Row],[Column39]]</f>
        <v>133815</v>
      </c>
      <c r="AN7" s="4">
        <f>FF_PX[[#This Row],[Column40]]</f>
        <v>123850</v>
      </c>
      <c r="AO7" s="4">
        <f>FF_PX[[#This Row],[Column41]]</f>
        <v>124938</v>
      </c>
      <c r="AP7" s="4">
        <f>FF_PX[[#This Row],[Column42]]</f>
        <v>123462</v>
      </c>
      <c r="AQ7" s="4">
        <f>FF_PX[[#This Row],[Column43]]</f>
        <v>123874</v>
      </c>
      <c r="AR7" s="4">
        <f>FF_PX[[#This Row],[Column44]]</f>
        <v>123874</v>
      </c>
      <c r="AS7" s="4">
        <f>FF_PX[[#This Row],[Column45]]</f>
        <v>122342</v>
      </c>
      <c r="AT7" s="4">
        <f>FF_PX[[#This Row],[Column46]]</f>
        <v>110704</v>
      </c>
      <c r="AU7" s="4">
        <f>FF_PX[[#This Row],[Column47]]</f>
        <v>107057</v>
      </c>
      <c r="AV7" s="4">
        <f>FF_PX[[#This Row],[Column48]]</f>
        <v>100520</v>
      </c>
      <c r="AW7" s="4">
        <f>FF_PX[[#This Row],[Column49]]</f>
        <v>100891</v>
      </c>
      <c r="AX7" s="4">
        <f>FF_PX[[#This Row],[Column50]]</f>
        <v>100078</v>
      </c>
      <c r="AY7" s="4">
        <f>FF_PX[[#This Row],[Column51]]</f>
        <v>95784</v>
      </c>
      <c r="AZ7" s="4">
        <f>FF_PX[[#This Row],[Column52]]</f>
        <v>91040</v>
      </c>
      <c r="BA7" s="4">
        <f>FF_PX[[#This Row],[Column53]]</f>
        <v>88438</v>
      </c>
      <c r="BB7" s="4">
        <f>FF_PX[[#This Row],[Column54]]</f>
        <v>88132</v>
      </c>
      <c r="BC7" s="4">
        <f>FF_PX[[#This Row],[Column55]]</f>
        <v>85734</v>
      </c>
      <c r="BD7" s="4">
        <f>FF_PX[[#This Row],[Column56]]</f>
        <v>77581</v>
      </c>
      <c r="BE7" s="4">
        <f>FF_PX[[#This Row],[Column57]]</f>
        <v>76776</v>
      </c>
      <c r="BF7" s="4">
        <f>FF_PX[[#This Row],[Column58]]</f>
        <v>69375</v>
      </c>
      <c r="BG7" s="4">
        <f>FF_PX[[#This Row],[Column59]]</f>
        <v>68773</v>
      </c>
      <c r="BH7" s="4">
        <f>FF_PX[[#This Row],[Column60]]</f>
        <v>194785</v>
      </c>
      <c r="BI7" s="4">
        <f>FF_PX[[#This Row],[Column61]]</f>
        <v>191592</v>
      </c>
      <c r="BJ7" s="4">
        <f>FF_PX[[#This Row],[Column62]]</f>
        <v>198744</v>
      </c>
      <c r="BK7" s="4">
        <f>FF_PX[[#This Row],[Column63]]</f>
        <v>195736</v>
      </c>
      <c r="BL7" s="4">
        <f>FF_PX[[#This Row],[Column64]]</f>
        <v>181793</v>
      </c>
      <c r="BM7" s="4">
        <f>FF_PX[[#This Row],[Column65]]</f>
        <v>176355</v>
      </c>
      <c r="BN7" s="4">
        <f>FF_PX[[#This Row],[Column66]]</f>
        <v>177832</v>
      </c>
      <c r="BO7" s="4">
        <f>FF_PX[[#This Row],[Column67]]</f>
        <v>175986</v>
      </c>
      <c r="BP7" s="4">
        <f>FF_PX[[#This Row],[Column68]]</f>
        <v>171962</v>
      </c>
      <c r="BQ7" s="4">
        <f>FF_PX[[#This Row],[Column69]]</f>
        <v>171470</v>
      </c>
      <c r="BR7" s="4">
        <f>FF_PX[[#This Row],[Column70]]</f>
        <v>162780</v>
      </c>
      <c r="BS7" s="4">
        <f>FF_PX[[#This Row],[Column71]]</f>
        <v>161983</v>
      </c>
      <c r="BT7" s="4">
        <f>FF_PX[[#This Row],[Column72]]</f>
        <v>161817</v>
      </c>
      <c r="BU7" s="4">
        <f>FF_PX[[#This Row],[Column73]]</f>
        <v>160847</v>
      </c>
      <c r="BV7" s="4">
        <f>FF_PX[[#This Row],[Column74]]</f>
        <v>156011</v>
      </c>
      <c r="BW7" s="4">
        <f>FF_PX[[#This Row],[Column75]]</f>
        <v>157106</v>
      </c>
      <c r="BX7" s="4">
        <f>FF_PX[[#This Row],[Column76]]</f>
        <v>159501</v>
      </c>
      <c r="BY7" s="4">
        <f>FF_PX[[#This Row],[Column77]]</f>
        <v>159812</v>
      </c>
      <c r="BZ7" s="4">
        <f>FF_PX[[#This Row],[Column78]]</f>
        <v>159939</v>
      </c>
      <c r="CA7" s="4">
        <f>FF_PX[[#This Row],[Column79]]</f>
        <v>160208</v>
      </c>
      <c r="CB7" s="4">
        <f>FF_PX[[#This Row],[Column80]]</f>
        <v>159252</v>
      </c>
      <c r="CC7" s="4">
        <f>FF_PX[[#This Row],[Column81]]</f>
        <v>159234</v>
      </c>
      <c r="CD7" s="4">
        <f>FF_PX[[#This Row],[Column82]]</f>
        <v>191089</v>
      </c>
      <c r="CE7" s="4">
        <f>FF_PX[[#This Row],[Column83]]</f>
        <v>191996</v>
      </c>
      <c r="CF7" s="4">
        <f>FF_PX[[#This Row],[Column84]]</f>
        <v>207072</v>
      </c>
      <c r="CG7" s="4">
        <f>FF_PX[[#This Row],[Column85]]</f>
        <v>210058</v>
      </c>
      <c r="CH7" s="4">
        <f>FF_PX[[#This Row],[Column86]]</f>
        <v>199361</v>
      </c>
      <c r="CI7" s="4">
        <f>FF_PX[[#This Row],[Column87]]</f>
        <v>199985</v>
      </c>
      <c r="CJ7" s="4">
        <f>FF_PX[[#This Row],[Column88]]</f>
        <v>199919</v>
      </c>
      <c r="CK7" s="4">
        <f>FF_PX[[#This Row],[Column89]]</f>
        <v>194331</v>
      </c>
      <c r="CL7" s="4">
        <f>FF_PX[[#This Row],[Column90]]</f>
        <v>193754</v>
      </c>
      <c r="CM7" s="4">
        <f>FF_PX[[#This Row],[Column91]]</f>
        <v>189748</v>
      </c>
      <c r="CN7" s="4">
        <f>FF_PX[[#This Row],[Column92]]</f>
        <v>185476</v>
      </c>
      <c r="CO7" s="4">
        <f>FF_PX[[#This Row],[Column93]]</f>
        <v>183285</v>
      </c>
      <c r="CP7" s="4">
        <f>FF_PX[[#This Row],[Column94]]</f>
        <v>183951</v>
      </c>
      <c r="CQ7" s="4">
        <f>FF_PX[[#This Row],[Column95]]</f>
        <v>183621</v>
      </c>
      <c r="CR7" s="4">
        <f>FF_PX[[#This Row],[Column96]]</f>
        <v>182364</v>
      </c>
      <c r="CS7" s="4">
        <f>FF_PX[[#This Row],[Column97]]</f>
        <v>176497</v>
      </c>
      <c r="CT7" s="4">
        <f>FF_PX[[#This Row],[Column98]]</f>
        <v>178472</v>
      </c>
      <c r="CU7" s="4">
        <f>FF_PX[[#This Row],[Column99]]</f>
        <v>180471</v>
      </c>
      <c r="CV7" s="4">
        <f>FF_PX[[#This Row],[Column100]]</f>
        <v>175513</v>
      </c>
      <c r="CW7" s="4">
        <f>FF_PX[[#This Row],[Column101]]</f>
        <v>176519</v>
      </c>
      <c r="CX7" s="4">
        <f>FF_PX[[#This Row],[Column102]]</f>
        <v>177493</v>
      </c>
      <c r="CY7" s="4">
        <f>FF_PX[[#This Row],[Column103]]</f>
        <v>181552</v>
      </c>
      <c r="CZ7" s="4">
        <f>FF_PX[[#This Row],[Column104]]</f>
        <v>189075</v>
      </c>
      <c r="DA7" s="4">
        <f>FF_PX[[#This Row],[Column105]]</f>
        <v>174966</v>
      </c>
    </row>
    <row r="8" spans="1:105" x14ac:dyDescent="0.25">
      <c r="A8" t="str">
        <f ca="1">'cont list_0'!M11</f>
        <v>Z26</v>
      </c>
      <c r="B8" s="4">
        <f>FF_PX[[#This Row],[Column2]]</f>
        <v>144609</v>
      </c>
      <c r="C8" s="4">
        <f>FF_PX[[#This Row],[Column3]]</f>
        <v>144609</v>
      </c>
      <c r="D8" s="4">
        <f>FF_PX[[#This Row],[Column4]]</f>
        <v>144287</v>
      </c>
      <c r="E8" s="4">
        <f>FF_PX[[#This Row],[Column5]]</f>
        <v>143881</v>
      </c>
      <c r="F8" s="4">
        <f>FF_PX[[#This Row],[Column6]]</f>
        <v>144152</v>
      </c>
      <c r="G8" s="4">
        <f>FF_PX[[#This Row],[Column7]]</f>
        <v>143854</v>
      </c>
      <c r="H8" s="4">
        <f>FF_PX[[#This Row],[Column8]]</f>
        <v>143443</v>
      </c>
      <c r="I8" s="4">
        <f>FF_PX[[#This Row],[Column9]]</f>
        <v>143918</v>
      </c>
      <c r="J8" s="4">
        <f>FF_PX[[#This Row],[Column10]]</f>
        <v>143597</v>
      </c>
      <c r="K8" s="4">
        <f>FF_PX[[#This Row],[Column11]]</f>
        <v>141161</v>
      </c>
      <c r="L8" s="4">
        <f>FF_PX[[#This Row],[Column12]]</f>
        <v>141998</v>
      </c>
      <c r="M8" s="4">
        <f>FF_PX[[#This Row],[Column13]]</f>
        <v>140541</v>
      </c>
      <c r="N8" s="4">
        <f>FF_PX[[#This Row],[Column14]]</f>
        <v>140277</v>
      </c>
      <c r="O8" s="4">
        <f>FF_PX[[#This Row],[Column15]]</f>
        <v>140277</v>
      </c>
      <c r="P8" s="4">
        <f>FF_PX[[#This Row],[Column16]]</f>
        <v>140364</v>
      </c>
      <c r="Q8" s="4">
        <f>FF_PX[[#This Row],[Column17]]</f>
        <v>235303</v>
      </c>
      <c r="R8" s="4">
        <f>FF_PX[[#This Row],[Column18]]</f>
        <v>222107</v>
      </c>
      <c r="S8" s="4">
        <f>FF_PX[[#This Row],[Column19]]</f>
        <v>206824</v>
      </c>
      <c r="T8" s="4">
        <f>FF_PX[[#This Row],[Column20]]</f>
        <v>207798</v>
      </c>
      <c r="U8" s="4">
        <f>FF_PX[[#This Row],[Column21]]</f>
        <v>208289</v>
      </c>
      <c r="V8" s="4">
        <f>FF_PX[[#This Row],[Column22]]</f>
        <v>204548</v>
      </c>
      <c r="W8" s="4">
        <f>FF_PX[[#This Row],[Column23]]</f>
        <v>193017</v>
      </c>
      <c r="X8" s="4">
        <f>FF_PX[[#This Row],[Column24]]</f>
        <v>209769</v>
      </c>
      <c r="Y8" s="4">
        <f>FF_PX[[#This Row],[Column25]]</f>
        <v>193614</v>
      </c>
      <c r="Z8" s="4">
        <f>FF_PX[[#This Row],[Column26]]</f>
        <v>190460</v>
      </c>
      <c r="AA8" s="4">
        <f>FF_PX[[#This Row],[Column27]]</f>
        <v>196394</v>
      </c>
      <c r="AB8" s="4">
        <f>FF_PX[[#This Row],[Column28]]</f>
        <v>195921</v>
      </c>
      <c r="AC8" s="4">
        <f>FF_PX[[#This Row],[Column29]]</f>
        <v>181829</v>
      </c>
      <c r="AD8" s="4">
        <f>FF_PX[[#This Row],[Column30]]</f>
        <v>170649</v>
      </c>
      <c r="AE8" s="4">
        <f>FF_PX[[#This Row],[Column31]]</f>
        <v>160901</v>
      </c>
      <c r="AF8" s="4">
        <f>FF_PX[[#This Row],[Column32]]</f>
        <v>159776</v>
      </c>
      <c r="AG8" s="4">
        <f>FF_PX[[#This Row],[Column33]]</f>
        <v>157410</v>
      </c>
      <c r="AH8" s="4">
        <f>FF_PX[[#This Row],[Column34]]</f>
        <v>161260</v>
      </c>
      <c r="AI8" s="4">
        <f>FF_PX[[#This Row],[Column35]]</f>
        <v>159169</v>
      </c>
      <c r="AJ8" s="4">
        <f>FF_PX[[#This Row],[Column36]]</f>
        <v>152617</v>
      </c>
      <c r="AK8" s="4">
        <f>FF_PX[[#This Row],[Column37]]</f>
        <v>154406</v>
      </c>
      <c r="AL8" s="4">
        <f>FF_PX[[#This Row],[Column38]]</f>
        <v>152315</v>
      </c>
      <c r="AM8" s="4">
        <f>FF_PX[[#This Row],[Column39]]</f>
        <v>170145</v>
      </c>
      <c r="AN8" s="4">
        <f>FF_PX[[#This Row],[Column40]]</f>
        <v>172845</v>
      </c>
      <c r="AO8" s="4">
        <f>FF_PX[[#This Row],[Column41]]</f>
        <v>171938</v>
      </c>
      <c r="AP8" s="4">
        <f>FF_PX[[#This Row],[Column42]]</f>
        <v>169195</v>
      </c>
      <c r="AQ8" s="4">
        <f>FF_PX[[#This Row],[Column43]]</f>
        <v>167596</v>
      </c>
      <c r="AR8" s="4">
        <f>FF_PX[[#This Row],[Column44]]</f>
        <v>167596</v>
      </c>
      <c r="AS8" s="4">
        <f>FF_PX[[#This Row],[Column45]]</f>
        <v>175352</v>
      </c>
      <c r="AT8" s="4">
        <f>FF_PX[[#This Row],[Column46]]</f>
        <v>191763</v>
      </c>
      <c r="AU8" s="4">
        <f>FF_PX[[#This Row],[Column47]]</f>
        <v>177629</v>
      </c>
      <c r="AV8" s="4">
        <f>FF_PX[[#This Row],[Column48]]</f>
        <v>168271</v>
      </c>
      <c r="AW8" s="4">
        <f>FF_PX[[#This Row],[Column49]]</f>
        <v>160794</v>
      </c>
      <c r="AX8" s="4">
        <f>FF_PX[[#This Row],[Column50]]</f>
        <v>159154</v>
      </c>
      <c r="AY8" s="4">
        <f>FF_PX[[#This Row],[Column51]]</f>
        <v>157544</v>
      </c>
      <c r="AZ8" s="4">
        <f>FF_PX[[#This Row],[Column52]]</f>
        <v>148069</v>
      </c>
      <c r="BA8" s="4">
        <f>FF_PX[[#This Row],[Column53]]</f>
        <v>143217</v>
      </c>
      <c r="BB8" s="4">
        <f>FF_PX[[#This Row],[Column54]]</f>
        <v>140951</v>
      </c>
      <c r="BC8" s="4">
        <f>FF_PX[[#This Row],[Column55]]</f>
        <v>138396</v>
      </c>
      <c r="BD8" s="4">
        <f>FF_PX[[#This Row],[Column56]]</f>
        <v>130270</v>
      </c>
      <c r="BE8" s="4">
        <f>FF_PX[[#This Row],[Column57]]</f>
        <v>120477</v>
      </c>
      <c r="BF8" s="4">
        <f>FF_PX[[#This Row],[Column58]]</f>
        <v>104389</v>
      </c>
      <c r="BG8" s="4">
        <f>FF_PX[[#This Row],[Column59]]</f>
        <v>96909</v>
      </c>
      <c r="BH8" s="4">
        <f>FF_PX[[#This Row],[Column60]]</f>
        <v>69350</v>
      </c>
      <c r="BI8" s="4">
        <f>FF_PX[[#This Row],[Column61]]</f>
        <v>67923</v>
      </c>
      <c r="BJ8" s="4">
        <f>FF_PX[[#This Row],[Column62]]</f>
        <v>67165</v>
      </c>
      <c r="BK8" s="4">
        <f>FF_PX[[#This Row],[Column63]]</f>
        <v>65993</v>
      </c>
      <c r="BL8" s="4">
        <f>FF_PX[[#This Row],[Column64]]</f>
        <v>66577</v>
      </c>
      <c r="BM8" s="4">
        <f>FF_PX[[#This Row],[Column65]]</f>
        <v>66975</v>
      </c>
      <c r="BN8" s="4">
        <f>FF_PX[[#This Row],[Column66]]</f>
        <v>60997</v>
      </c>
      <c r="BO8" s="4">
        <f>FF_PX[[#This Row],[Column67]]</f>
        <v>61145</v>
      </c>
      <c r="BP8" s="4">
        <f>FF_PX[[#This Row],[Column68]]</f>
        <v>59074</v>
      </c>
      <c r="BQ8" s="4">
        <f>FF_PX[[#This Row],[Column69]]</f>
        <v>58576</v>
      </c>
      <c r="BR8" s="4">
        <f>FF_PX[[#This Row],[Column70]]</f>
        <v>58339</v>
      </c>
      <c r="BS8" s="4">
        <f>FF_PX[[#This Row],[Column71]]</f>
        <v>53848</v>
      </c>
      <c r="BT8" s="4">
        <f>FF_PX[[#This Row],[Column72]]</f>
        <v>53729</v>
      </c>
      <c r="BU8" s="4">
        <f>FF_PX[[#This Row],[Column73]]</f>
        <v>53819</v>
      </c>
      <c r="BV8" s="4">
        <f>FF_PX[[#This Row],[Column74]]</f>
        <v>53820</v>
      </c>
      <c r="BW8" s="4">
        <f>FF_PX[[#This Row],[Column75]]</f>
        <v>53063</v>
      </c>
      <c r="BX8" s="4">
        <f>FF_PX[[#This Row],[Column76]]</f>
        <v>51417</v>
      </c>
      <c r="BY8" s="4">
        <f>FF_PX[[#This Row],[Column77]]</f>
        <v>51229</v>
      </c>
      <c r="BZ8" s="4">
        <f>FF_PX[[#This Row],[Column78]]</f>
        <v>51984</v>
      </c>
      <c r="CA8" s="4">
        <f>FF_PX[[#This Row],[Column79]]</f>
        <v>52040</v>
      </c>
      <c r="CB8" s="4">
        <f>FF_PX[[#This Row],[Column80]]</f>
        <v>52209</v>
      </c>
      <c r="CC8" s="4">
        <f>FF_PX[[#This Row],[Column81]]</f>
        <v>53231</v>
      </c>
      <c r="CD8" s="4">
        <f>FF_PX[[#This Row],[Column82]]</f>
        <v>159145</v>
      </c>
      <c r="CE8" s="4">
        <f>FF_PX[[#This Row],[Column83]]</f>
        <v>160313</v>
      </c>
      <c r="CF8" s="4">
        <f>FF_PX[[#This Row],[Column84]]</f>
        <v>159494</v>
      </c>
      <c r="CG8" s="4">
        <f>FF_PX[[#This Row],[Column85]]</f>
        <v>162687</v>
      </c>
      <c r="CH8" s="4">
        <f>FF_PX[[#This Row],[Column86]]</f>
        <v>161572</v>
      </c>
      <c r="CI8" s="4">
        <f>FF_PX[[#This Row],[Column87]]</f>
        <v>158465</v>
      </c>
      <c r="CJ8" s="4">
        <f>FF_PX[[#This Row],[Column88]]</f>
        <v>153368</v>
      </c>
      <c r="CK8" s="4">
        <f>FF_PX[[#This Row],[Column89]]</f>
        <v>148923</v>
      </c>
      <c r="CL8" s="4">
        <f>FF_PX[[#This Row],[Column90]]</f>
        <v>153187</v>
      </c>
      <c r="CM8" s="4">
        <f>FF_PX[[#This Row],[Column91]]</f>
        <v>148615</v>
      </c>
      <c r="CN8" s="4">
        <f>FF_PX[[#This Row],[Column92]]</f>
        <v>144863</v>
      </c>
      <c r="CO8" s="4">
        <f>FF_PX[[#This Row],[Column93]]</f>
        <v>144253</v>
      </c>
      <c r="CP8" s="4">
        <f>FF_PX[[#This Row],[Column94]]</f>
        <v>152627</v>
      </c>
      <c r="CQ8" s="4">
        <f>FF_PX[[#This Row],[Column95]]</f>
        <v>150170</v>
      </c>
      <c r="CR8" s="4">
        <f>FF_PX[[#This Row],[Column96]]</f>
        <v>140641</v>
      </c>
      <c r="CS8" s="4">
        <f>FF_PX[[#This Row],[Column97]]</f>
        <v>134559</v>
      </c>
      <c r="CT8" s="4">
        <f>FF_PX[[#This Row],[Column98]]</f>
        <v>135123</v>
      </c>
      <c r="CU8" s="4">
        <f>FF_PX[[#This Row],[Column99]]</f>
        <v>135583</v>
      </c>
      <c r="CV8" s="4">
        <f>FF_PX[[#This Row],[Column100]]</f>
        <v>137286</v>
      </c>
      <c r="CW8" s="4">
        <f>FF_PX[[#This Row],[Column101]]</f>
        <v>140050</v>
      </c>
      <c r="CX8" s="4">
        <f>FF_PX[[#This Row],[Column102]]</f>
        <v>142066</v>
      </c>
      <c r="CY8" s="4">
        <f>FF_PX[[#This Row],[Column103]]</f>
        <v>162314</v>
      </c>
      <c r="CZ8" s="4">
        <f>FF_PX[[#This Row],[Column104]]</f>
        <v>175075</v>
      </c>
      <c r="DA8" s="4">
        <f>FF_PX[[#This Row],[Column105]]</f>
        <v>171676</v>
      </c>
    </row>
    <row r="9" spans="1:105" x14ac:dyDescent="0.25">
      <c r="A9" t="str">
        <f ca="1">'cont list_0'!M12</f>
        <v>F27</v>
      </c>
      <c r="B9" s="4">
        <f>FF_PX[[#This Row],[Column2]]</f>
        <v>190100</v>
      </c>
      <c r="C9" s="4">
        <f>FF_PX[[#This Row],[Column3]]</f>
        <v>190100</v>
      </c>
      <c r="D9" s="4">
        <f>FF_PX[[#This Row],[Column4]]</f>
        <v>192354</v>
      </c>
      <c r="E9" s="4">
        <f>FF_PX[[#This Row],[Column5]]</f>
        <v>190222</v>
      </c>
      <c r="F9" s="4">
        <f>FF_PX[[#This Row],[Column6]]</f>
        <v>189410</v>
      </c>
      <c r="G9" s="4">
        <f>FF_PX[[#This Row],[Column7]]</f>
        <v>188106</v>
      </c>
      <c r="H9" s="4">
        <f>FF_PX[[#This Row],[Column8]]</f>
        <v>188292</v>
      </c>
      <c r="I9" s="4">
        <f>FF_PX[[#This Row],[Column9]]</f>
        <v>190338</v>
      </c>
      <c r="J9" s="4">
        <f>FF_PX[[#This Row],[Column10]]</f>
        <v>197603</v>
      </c>
      <c r="K9" s="4">
        <f>FF_PX[[#This Row],[Column11]]</f>
        <v>201016</v>
      </c>
      <c r="L9" s="4">
        <f>FF_PX[[#This Row],[Column12]]</f>
        <v>200511</v>
      </c>
      <c r="M9" s="4">
        <f>FF_PX[[#This Row],[Column13]]</f>
        <v>199762</v>
      </c>
      <c r="N9" s="4">
        <f>FF_PX[[#This Row],[Column14]]</f>
        <v>207218</v>
      </c>
      <c r="O9" s="4">
        <f>FF_PX[[#This Row],[Column15]]</f>
        <v>204446</v>
      </c>
      <c r="P9" s="4">
        <f>FF_PX[[#This Row],[Column16]]</f>
        <v>204632</v>
      </c>
      <c r="Q9" s="4">
        <f>FF_PX[[#This Row],[Column17]]</f>
        <v>137868</v>
      </c>
      <c r="R9" s="4">
        <f>FF_PX[[#This Row],[Column18]]</f>
        <v>137946</v>
      </c>
      <c r="S9" s="4">
        <f>FF_PX[[#This Row],[Column19]]</f>
        <v>134677</v>
      </c>
      <c r="T9" s="4">
        <f>FF_PX[[#This Row],[Column20]]</f>
        <v>134433</v>
      </c>
      <c r="U9" s="4">
        <f>FF_PX[[#This Row],[Column21]]</f>
        <v>134239</v>
      </c>
      <c r="V9" s="4">
        <f>FF_PX[[#This Row],[Column22]]</f>
        <v>133488</v>
      </c>
      <c r="W9" s="4">
        <f>FF_PX[[#This Row],[Column23]]</f>
        <v>132919</v>
      </c>
      <c r="X9" s="4">
        <f>FF_PX[[#This Row],[Column24]]</f>
        <v>133246</v>
      </c>
      <c r="Y9" s="4">
        <f>FF_PX[[#This Row],[Column25]]</f>
        <v>132380</v>
      </c>
      <c r="Z9" s="4">
        <f>FF_PX[[#This Row],[Column26]]</f>
        <v>131495</v>
      </c>
      <c r="AA9" s="4">
        <f>FF_PX[[#This Row],[Column27]]</f>
        <v>130977</v>
      </c>
      <c r="AB9" s="4">
        <f>FF_PX[[#This Row],[Column28]]</f>
        <v>128645</v>
      </c>
      <c r="AC9" s="4">
        <f>FF_PX[[#This Row],[Column29]]</f>
        <v>128494</v>
      </c>
      <c r="AD9" s="4">
        <f>FF_PX[[#This Row],[Column30]]</f>
        <v>125063</v>
      </c>
      <c r="AE9" s="4">
        <f>FF_PX[[#This Row],[Column31]]</f>
        <v>125028</v>
      </c>
      <c r="AF9" s="4">
        <f>FF_PX[[#This Row],[Column32]]</f>
        <v>126107</v>
      </c>
      <c r="AG9" s="4">
        <f>FF_PX[[#This Row],[Column33]]</f>
        <v>128329</v>
      </c>
      <c r="AH9" s="4">
        <f>FF_PX[[#This Row],[Column34]]</f>
        <v>128433</v>
      </c>
      <c r="AI9" s="4">
        <f>FF_PX[[#This Row],[Column35]]</f>
        <v>129744</v>
      </c>
      <c r="AJ9" s="4">
        <f>FF_PX[[#This Row],[Column36]]</f>
        <v>130827</v>
      </c>
      <c r="AK9" s="4">
        <f>FF_PX[[#This Row],[Column37]]</f>
        <v>131674</v>
      </c>
      <c r="AL9" s="4">
        <f>FF_PX[[#This Row],[Column38]]</f>
        <v>128540</v>
      </c>
      <c r="AM9" s="4">
        <f>FF_PX[[#This Row],[Column39]]</f>
        <v>143315</v>
      </c>
      <c r="AN9" s="4">
        <f>FF_PX[[#This Row],[Column40]]</f>
        <v>142044</v>
      </c>
      <c r="AO9" s="4">
        <f>FF_PX[[#This Row],[Column41]]</f>
        <v>135730</v>
      </c>
      <c r="AP9" s="4">
        <f>FF_PX[[#This Row],[Column42]]</f>
        <v>133544</v>
      </c>
      <c r="AQ9" s="4">
        <f>FF_PX[[#This Row],[Column43]]</f>
        <v>129232</v>
      </c>
      <c r="AR9" s="4">
        <f>FF_PX[[#This Row],[Column44]]</f>
        <v>129232</v>
      </c>
      <c r="AS9" s="4">
        <f>FF_PX[[#This Row],[Column45]]</f>
        <v>130429</v>
      </c>
      <c r="AT9" s="4">
        <f>FF_PX[[#This Row],[Column46]]</f>
        <v>124764</v>
      </c>
      <c r="AU9" s="4">
        <f>FF_PX[[#This Row],[Column47]]</f>
        <v>120916</v>
      </c>
      <c r="AV9" s="4">
        <f>FF_PX[[#This Row],[Column48]]</f>
        <v>119218</v>
      </c>
      <c r="AW9" s="4">
        <f>FF_PX[[#This Row],[Column49]]</f>
        <v>114047</v>
      </c>
      <c r="AX9" s="4">
        <f>FF_PX[[#This Row],[Column50]]</f>
        <v>114805</v>
      </c>
      <c r="AY9" s="4">
        <f>FF_PX[[#This Row],[Column51]]</f>
        <v>110661</v>
      </c>
      <c r="AZ9" s="4">
        <f>FF_PX[[#This Row],[Column52]]</f>
        <v>101882</v>
      </c>
      <c r="BA9" s="4">
        <f>FF_PX[[#This Row],[Column53]]</f>
        <v>99439</v>
      </c>
      <c r="BB9" s="4">
        <f>FF_PX[[#This Row],[Column54]]</f>
        <v>99125</v>
      </c>
      <c r="BC9" s="4">
        <f>FF_PX[[#This Row],[Column55]]</f>
        <v>98171</v>
      </c>
      <c r="BD9" s="4">
        <f>FF_PX[[#This Row],[Column56]]</f>
        <v>91764</v>
      </c>
      <c r="BE9" s="4">
        <f>FF_PX[[#This Row],[Column57]]</f>
        <v>77891</v>
      </c>
      <c r="BF9" s="4">
        <f>FF_PX[[#This Row],[Column58]]</f>
        <v>77565</v>
      </c>
      <c r="BG9" s="4">
        <f>FF_PX[[#This Row],[Column59]]</f>
        <v>79861</v>
      </c>
      <c r="BH9" s="4">
        <f>FF_PX[[#This Row],[Column60]]</f>
        <v>92451</v>
      </c>
      <c r="BI9" s="4">
        <f>FF_PX[[#This Row],[Column61]]</f>
        <v>84375</v>
      </c>
      <c r="BJ9" s="4">
        <f>FF_PX[[#This Row],[Column62]]</f>
        <v>84276</v>
      </c>
      <c r="BK9" s="4">
        <f>FF_PX[[#This Row],[Column63]]</f>
        <v>85000</v>
      </c>
      <c r="BL9" s="4">
        <f>FF_PX[[#This Row],[Column64]]</f>
        <v>84875</v>
      </c>
      <c r="BM9" s="4">
        <f>FF_PX[[#This Row],[Column65]]</f>
        <v>80234</v>
      </c>
      <c r="BN9" s="4">
        <f>FF_PX[[#This Row],[Column66]]</f>
        <v>80245</v>
      </c>
      <c r="BO9" s="4">
        <f>FF_PX[[#This Row],[Column67]]</f>
        <v>79513</v>
      </c>
      <c r="BP9" s="4">
        <f>FF_PX[[#This Row],[Column68]]</f>
        <v>80875</v>
      </c>
      <c r="BQ9" s="4">
        <f>FF_PX[[#This Row],[Column69]]</f>
        <v>80096</v>
      </c>
      <c r="BR9" s="4">
        <f>FF_PX[[#This Row],[Column70]]</f>
        <v>76997</v>
      </c>
      <c r="BS9" s="4">
        <f>FF_PX[[#This Row],[Column71]]</f>
        <v>76121</v>
      </c>
      <c r="BT9" s="4">
        <f>FF_PX[[#This Row],[Column72]]</f>
        <v>75202</v>
      </c>
      <c r="BU9" s="4">
        <f>FF_PX[[#This Row],[Column73]]</f>
        <v>74535</v>
      </c>
      <c r="BV9" s="4">
        <f>FF_PX[[#This Row],[Column74]]</f>
        <v>73707</v>
      </c>
      <c r="BW9" s="4">
        <f>FF_PX[[#This Row],[Column75]]</f>
        <v>70402</v>
      </c>
      <c r="BX9" s="4">
        <f>FF_PX[[#This Row],[Column76]]</f>
        <v>72800</v>
      </c>
      <c r="BY9" s="4">
        <f>FF_PX[[#This Row],[Column77]]</f>
        <v>69288</v>
      </c>
      <c r="BZ9" s="4">
        <f>FF_PX[[#This Row],[Column78]]</f>
        <v>72257</v>
      </c>
      <c r="CA9" s="4">
        <f>FF_PX[[#This Row],[Column79]]</f>
        <v>72339</v>
      </c>
      <c r="CB9" s="4">
        <f>FF_PX[[#This Row],[Column80]]</f>
        <v>70715</v>
      </c>
      <c r="CC9" s="4">
        <f>FF_PX[[#This Row],[Column81]]</f>
        <v>70759</v>
      </c>
      <c r="CD9" s="4">
        <f>FF_PX[[#This Row],[Column82]]</f>
        <v>52447</v>
      </c>
      <c r="CE9" s="4">
        <f>FF_PX[[#This Row],[Column83]]</f>
        <v>52723</v>
      </c>
      <c r="CF9" s="4">
        <f>FF_PX[[#This Row],[Column84]]</f>
        <v>54475</v>
      </c>
      <c r="CG9" s="4">
        <f>FF_PX[[#This Row],[Column85]]</f>
        <v>56585</v>
      </c>
      <c r="CH9" s="4">
        <f>FF_PX[[#This Row],[Column86]]</f>
        <v>53342</v>
      </c>
      <c r="CI9" s="4">
        <f>FF_PX[[#This Row],[Column87]]</f>
        <v>54537</v>
      </c>
      <c r="CJ9" s="4">
        <f>FF_PX[[#This Row],[Column88]]</f>
        <v>54276</v>
      </c>
      <c r="CK9" s="4">
        <f>FF_PX[[#This Row],[Column89]]</f>
        <v>53315</v>
      </c>
      <c r="CL9" s="4">
        <f>FF_PX[[#This Row],[Column90]]</f>
        <v>48652</v>
      </c>
      <c r="CM9" s="4">
        <f>FF_PX[[#This Row],[Column91]]</f>
        <v>48030</v>
      </c>
      <c r="CN9" s="4">
        <f>FF_PX[[#This Row],[Column92]]</f>
        <v>50815</v>
      </c>
      <c r="CO9" s="4">
        <f>FF_PX[[#This Row],[Column93]]</f>
        <v>51069</v>
      </c>
      <c r="CP9" s="4">
        <f>FF_PX[[#This Row],[Column94]]</f>
        <v>51900</v>
      </c>
      <c r="CQ9" s="4">
        <f>FF_PX[[#This Row],[Column95]]</f>
        <v>50030</v>
      </c>
      <c r="CR9" s="4">
        <f>FF_PX[[#This Row],[Column96]]</f>
        <v>45965</v>
      </c>
      <c r="CS9" s="4">
        <f>FF_PX[[#This Row],[Column97]]</f>
        <v>44494</v>
      </c>
      <c r="CT9" s="4">
        <f>FF_PX[[#This Row],[Column98]]</f>
        <v>44487</v>
      </c>
      <c r="CU9" s="4">
        <f>FF_PX[[#This Row],[Column99]]</f>
        <v>43237</v>
      </c>
      <c r="CV9" s="4">
        <f>FF_PX[[#This Row],[Column100]]</f>
        <v>42495</v>
      </c>
      <c r="CW9" s="4">
        <f>FF_PX[[#This Row],[Column101]]</f>
        <v>41443</v>
      </c>
      <c r="CX9" s="4">
        <f>FF_PX[[#This Row],[Column102]]</f>
        <v>38981</v>
      </c>
      <c r="CY9" s="4">
        <f>FF_PX[[#This Row],[Column103]]</f>
        <v>38560</v>
      </c>
      <c r="CZ9" s="4">
        <f>FF_PX[[#This Row],[Column104]]</f>
        <v>160372</v>
      </c>
      <c r="DA9" s="4">
        <f>FF_PX[[#This Row],[Column105]]</f>
        <v>159330</v>
      </c>
    </row>
    <row r="10" spans="1:105" x14ac:dyDescent="0.25">
      <c r="A10" t="str">
        <f ca="1">'cont list_0'!M13</f>
        <v>G27</v>
      </c>
      <c r="B10" s="4">
        <f>FF_PX[[#This Row],[Column2]]</f>
        <v>66135</v>
      </c>
      <c r="C10" s="4">
        <f>FF_PX[[#This Row],[Column3]]</f>
        <v>66135</v>
      </c>
      <c r="D10" s="4">
        <f>FF_PX[[#This Row],[Column4]]</f>
        <v>65468</v>
      </c>
      <c r="E10" s="4">
        <f>FF_PX[[#This Row],[Column5]]</f>
        <v>64289</v>
      </c>
      <c r="F10" s="4">
        <f>FF_PX[[#This Row],[Column6]]</f>
        <v>64653</v>
      </c>
      <c r="G10" s="4">
        <f>FF_PX[[#This Row],[Column7]]</f>
        <v>65639</v>
      </c>
      <c r="H10" s="4">
        <f>FF_PX[[#This Row],[Column8]]</f>
        <v>66921</v>
      </c>
      <c r="I10" s="4">
        <f>FF_PX[[#This Row],[Column9]]</f>
        <v>66638</v>
      </c>
      <c r="J10" s="4">
        <f>FF_PX[[#This Row],[Column10]]</f>
        <v>66600</v>
      </c>
      <c r="K10" s="4">
        <f>FF_PX[[#This Row],[Column11]]</f>
        <v>67130</v>
      </c>
      <c r="L10" s="4">
        <f>FF_PX[[#This Row],[Column12]]</f>
        <v>67383</v>
      </c>
      <c r="M10" s="4">
        <f>FF_PX[[#This Row],[Column13]]</f>
        <v>70701</v>
      </c>
      <c r="N10" s="4">
        <f>FF_PX[[#This Row],[Column14]]</f>
        <v>70738</v>
      </c>
      <c r="O10" s="4">
        <f>FF_PX[[#This Row],[Column15]]</f>
        <v>70738</v>
      </c>
      <c r="P10" s="4">
        <f>FF_PX[[#This Row],[Column16]]</f>
        <v>72368</v>
      </c>
      <c r="Q10" s="4">
        <f>FF_PX[[#This Row],[Column17]]</f>
        <v>196297</v>
      </c>
      <c r="R10" s="4">
        <f>FF_PX[[#This Row],[Column18]]</f>
        <v>187289</v>
      </c>
      <c r="S10" s="4">
        <f>FF_PX[[#This Row],[Column19]]</f>
        <v>176221</v>
      </c>
      <c r="T10" s="4">
        <f>FF_PX[[#This Row],[Column20]]</f>
        <v>177700</v>
      </c>
      <c r="U10" s="4">
        <f>FF_PX[[#This Row],[Column21]]</f>
        <v>176449</v>
      </c>
      <c r="V10" s="4">
        <f>FF_PX[[#This Row],[Column22]]</f>
        <v>173536</v>
      </c>
      <c r="W10" s="4">
        <f>FF_PX[[#This Row],[Column23]]</f>
        <v>166331</v>
      </c>
      <c r="X10" s="4">
        <f>FF_PX[[#This Row],[Column24]]</f>
        <v>170423</v>
      </c>
      <c r="Y10" s="4">
        <f>FF_PX[[#This Row],[Column25]]</f>
        <v>165433</v>
      </c>
      <c r="Z10" s="4">
        <f>FF_PX[[#This Row],[Column26]]</f>
        <v>164802</v>
      </c>
      <c r="AA10" s="4">
        <f>FF_PX[[#This Row],[Column27]]</f>
        <v>154169</v>
      </c>
      <c r="AB10" s="4">
        <f>FF_PX[[#This Row],[Column28]]</f>
        <v>148085</v>
      </c>
      <c r="AC10" s="4">
        <f>FF_PX[[#This Row],[Column29]]</f>
        <v>133843</v>
      </c>
      <c r="AD10" s="4">
        <f>FF_PX[[#This Row],[Column30]]</f>
        <v>132152</v>
      </c>
      <c r="AE10" s="4">
        <f>FF_PX[[#This Row],[Column31]]</f>
        <v>126471</v>
      </c>
      <c r="AF10" s="4">
        <f>FF_PX[[#This Row],[Column32]]</f>
        <v>126433</v>
      </c>
      <c r="AG10" s="4">
        <f>FF_PX[[#This Row],[Column33]]</f>
        <v>126301</v>
      </c>
      <c r="AH10" s="4">
        <f>FF_PX[[#This Row],[Column34]]</f>
        <v>127250</v>
      </c>
      <c r="AI10" s="4">
        <f>FF_PX[[#This Row],[Column35]]</f>
        <v>119434</v>
      </c>
      <c r="AJ10" s="4">
        <f>FF_PX[[#This Row],[Column36]]</f>
        <v>118615</v>
      </c>
      <c r="AK10" s="4">
        <f>FF_PX[[#This Row],[Column37]]</f>
        <v>115643</v>
      </c>
      <c r="AL10" s="4">
        <f>FF_PX[[#This Row],[Column38]]</f>
        <v>114116</v>
      </c>
      <c r="AM10" s="4">
        <f>FF_PX[[#This Row],[Column39]]</f>
        <v>128648</v>
      </c>
      <c r="AN10" s="4">
        <f>FF_PX[[#This Row],[Column40]]</f>
        <v>128420</v>
      </c>
      <c r="AO10" s="4">
        <f>FF_PX[[#This Row],[Column41]]</f>
        <v>129224</v>
      </c>
      <c r="AP10" s="4">
        <f>FF_PX[[#This Row],[Column42]]</f>
        <v>129690</v>
      </c>
      <c r="AQ10" s="4">
        <f>FF_PX[[#This Row],[Column43]]</f>
        <v>131328</v>
      </c>
      <c r="AR10" s="4">
        <f>FF_PX[[#This Row],[Column44]]</f>
        <v>131328</v>
      </c>
      <c r="AS10" s="4">
        <f>FF_PX[[#This Row],[Column45]]</f>
        <v>131471</v>
      </c>
      <c r="AT10" s="4">
        <f>FF_PX[[#This Row],[Column46]]</f>
        <v>131861</v>
      </c>
      <c r="AU10" s="4">
        <f>FF_PX[[#This Row],[Column47]]</f>
        <v>133267</v>
      </c>
      <c r="AV10" s="4">
        <f>FF_PX[[#This Row],[Column48]]</f>
        <v>133131</v>
      </c>
      <c r="AW10" s="4">
        <f>FF_PX[[#This Row],[Column49]]</f>
        <v>132887</v>
      </c>
      <c r="AX10" s="4">
        <f>FF_PX[[#This Row],[Column50]]</f>
        <v>134384</v>
      </c>
      <c r="AY10" s="4">
        <f>FF_PX[[#This Row],[Column51]]</f>
        <v>136126</v>
      </c>
      <c r="AZ10" s="4">
        <f>FF_PX[[#This Row],[Column52]]</f>
        <v>146128</v>
      </c>
      <c r="BA10" s="4">
        <f>FF_PX[[#This Row],[Column53]]</f>
        <v>147049</v>
      </c>
      <c r="BB10" s="4">
        <f>FF_PX[[#This Row],[Column54]]</f>
        <v>152316</v>
      </c>
      <c r="BC10" s="4">
        <f>FF_PX[[#This Row],[Column55]]</f>
        <v>152205</v>
      </c>
      <c r="BD10" s="4">
        <f>FF_PX[[#This Row],[Column56]]</f>
        <v>154230</v>
      </c>
      <c r="BE10" s="4">
        <f>FF_PX[[#This Row],[Column57]]</f>
        <v>138791</v>
      </c>
      <c r="BF10" s="4">
        <f>FF_PX[[#This Row],[Column58]]</f>
        <v>122488</v>
      </c>
      <c r="BG10" s="4">
        <f>FF_PX[[#This Row],[Column59]]</f>
        <v>114468</v>
      </c>
      <c r="BH10" s="4">
        <f>FF_PX[[#This Row],[Column60]]</f>
        <v>79857</v>
      </c>
      <c r="BI10" s="4">
        <f>FF_PX[[#This Row],[Column61]]</f>
        <v>79728</v>
      </c>
      <c r="BJ10" s="4">
        <f>FF_PX[[#This Row],[Column62]]</f>
        <v>82055</v>
      </c>
      <c r="BK10" s="4">
        <f>FF_PX[[#This Row],[Column63]]</f>
        <v>81418</v>
      </c>
      <c r="BL10" s="4">
        <f>FF_PX[[#This Row],[Column64]]</f>
        <v>79843</v>
      </c>
      <c r="BM10" s="4">
        <f>FF_PX[[#This Row],[Column65]]</f>
        <v>73067</v>
      </c>
      <c r="BN10" s="4">
        <f>FF_PX[[#This Row],[Column66]]</f>
        <v>74224</v>
      </c>
      <c r="BO10" s="4">
        <f>FF_PX[[#This Row],[Column67]]</f>
        <v>74682</v>
      </c>
      <c r="BP10" s="4">
        <f>FF_PX[[#This Row],[Column68]]</f>
        <v>75608</v>
      </c>
      <c r="BQ10" s="4">
        <f>FF_PX[[#This Row],[Column69]]</f>
        <v>76753</v>
      </c>
      <c r="BR10" s="4">
        <f>FF_PX[[#This Row],[Column70]]</f>
        <v>77439</v>
      </c>
      <c r="BS10" s="4">
        <f>FF_PX[[#This Row],[Column71]]</f>
        <v>76731</v>
      </c>
      <c r="BT10" s="4">
        <f>FF_PX[[#This Row],[Column72]]</f>
        <v>76649</v>
      </c>
      <c r="BU10" s="4">
        <f>FF_PX[[#This Row],[Column73]]</f>
        <v>73626</v>
      </c>
      <c r="BV10" s="4">
        <f>FF_PX[[#This Row],[Column74]]</f>
        <v>71640</v>
      </c>
      <c r="BW10" s="4">
        <f>FF_PX[[#This Row],[Column75]]</f>
        <v>69883</v>
      </c>
      <c r="BX10" s="4">
        <f>FF_PX[[#This Row],[Column76]]</f>
        <v>70089</v>
      </c>
      <c r="BY10" s="4">
        <f>FF_PX[[#This Row],[Column77]]</f>
        <v>64710</v>
      </c>
      <c r="BZ10" s="4">
        <f>FF_PX[[#This Row],[Column78]]</f>
        <v>66328</v>
      </c>
      <c r="CA10" s="4">
        <f>FF_PX[[#This Row],[Column79]]</f>
        <v>66689</v>
      </c>
      <c r="CB10" s="4">
        <f>FF_PX[[#This Row],[Column80]]</f>
        <v>66093</v>
      </c>
      <c r="CC10" s="4">
        <f>FF_PX[[#This Row],[Column81]]</f>
        <v>65726</v>
      </c>
      <c r="CD10" s="4">
        <f>FF_PX[[#This Row],[Column82]]</f>
        <v>72907</v>
      </c>
      <c r="CE10" s="4">
        <f>FF_PX[[#This Row],[Column83]]</f>
        <v>74258</v>
      </c>
      <c r="CF10" s="4">
        <f>FF_PX[[#This Row],[Column84]]</f>
        <v>74895</v>
      </c>
      <c r="CG10" s="4">
        <f>FF_PX[[#This Row],[Column85]]</f>
        <v>72931</v>
      </c>
      <c r="CH10" s="4">
        <f>FF_PX[[#This Row],[Column86]]</f>
        <v>73994</v>
      </c>
      <c r="CI10" s="4">
        <f>FF_PX[[#This Row],[Column87]]</f>
        <v>69438</v>
      </c>
      <c r="CJ10" s="4">
        <f>FF_PX[[#This Row],[Column88]]</f>
        <v>68323</v>
      </c>
      <c r="CK10" s="4">
        <f>FF_PX[[#This Row],[Column89]]</f>
        <v>69856</v>
      </c>
      <c r="CL10" s="4">
        <f>FF_PX[[#This Row],[Column90]]</f>
        <v>72766</v>
      </c>
      <c r="CM10" s="4">
        <f>FF_PX[[#This Row],[Column91]]</f>
        <v>71750</v>
      </c>
      <c r="CN10" s="4">
        <f>FF_PX[[#This Row],[Column92]]</f>
        <v>73282</v>
      </c>
      <c r="CO10" s="4">
        <f>FF_PX[[#This Row],[Column93]]</f>
        <v>75667</v>
      </c>
      <c r="CP10" s="4">
        <f>FF_PX[[#This Row],[Column94]]</f>
        <v>74844</v>
      </c>
      <c r="CQ10" s="4">
        <f>FF_PX[[#This Row],[Column95]]</f>
        <v>78756</v>
      </c>
      <c r="CR10" s="4">
        <f>FF_PX[[#This Row],[Column96]]</f>
        <v>70394</v>
      </c>
      <c r="CS10" s="4">
        <f>FF_PX[[#This Row],[Column97]]</f>
        <v>69036</v>
      </c>
      <c r="CT10" s="4">
        <f>FF_PX[[#This Row],[Column98]]</f>
        <v>70512</v>
      </c>
      <c r="CU10" s="4">
        <f>FF_PX[[#This Row],[Column99]]</f>
        <v>69353</v>
      </c>
      <c r="CV10" s="4">
        <f>FF_PX[[#This Row],[Column100]]</f>
        <v>70501</v>
      </c>
      <c r="CW10" s="4">
        <f>FF_PX[[#This Row],[Column101]]</f>
        <v>72795</v>
      </c>
      <c r="CX10" s="4">
        <f>FF_PX[[#This Row],[Column102]]</f>
        <v>69786</v>
      </c>
      <c r="CY10" s="4">
        <f>FF_PX[[#This Row],[Column103]]</f>
        <v>73442</v>
      </c>
      <c r="CZ10" s="4">
        <f>FF_PX[[#This Row],[Column104]]</f>
        <v>38526</v>
      </c>
      <c r="DA10" s="4">
        <f>FF_PX[[#This Row],[Column105]]</f>
        <v>37433</v>
      </c>
    </row>
    <row r="11" spans="1:105" x14ac:dyDescent="0.25">
      <c r="A11" t="str">
        <f ca="1">'cont list_0'!M14</f>
        <v>H27</v>
      </c>
      <c r="B11" s="4">
        <f>FF_PX[[#This Row],[Column2]]</f>
        <v>17167</v>
      </c>
      <c r="C11" s="4">
        <f>FF_PX[[#This Row],[Column3]]</f>
        <v>17167</v>
      </c>
      <c r="D11" s="4">
        <f>FF_PX[[#This Row],[Column4]]</f>
        <v>16850</v>
      </c>
      <c r="E11" s="4">
        <f>FF_PX[[#This Row],[Column5]]</f>
        <v>16448</v>
      </c>
      <c r="F11" s="4">
        <f>FF_PX[[#This Row],[Column6]]</f>
        <v>16701</v>
      </c>
      <c r="G11" s="4">
        <f>FF_PX[[#This Row],[Column7]]</f>
        <v>16749</v>
      </c>
      <c r="H11" s="4">
        <f>FF_PX[[#This Row],[Column8]]</f>
        <v>16430</v>
      </c>
      <c r="I11" s="4">
        <f>FF_PX[[#This Row],[Column9]]</f>
        <v>16086</v>
      </c>
      <c r="J11" s="4">
        <f>FF_PX[[#This Row],[Column10]]</f>
        <v>15818</v>
      </c>
      <c r="K11" s="4">
        <f>FF_PX[[#This Row],[Column11]]</f>
        <v>17904</v>
      </c>
      <c r="L11" s="4">
        <f>FF_PX[[#This Row],[Column12]]</f>
        <v>16296</v>
      </c>
      <c r="M11" s="4">
        <f>FF_PX[[#This Row],[Column13]]</f>
        <v>16361</v>
      </c>
      <c r="N11" s="4">
        <f>FF_PX[[#This Row],[Column14]]</f>
        <v>16284</v>
      </c>
      <c r="O11" s="4">
        <f>FF_PX[[#This Row],[Column15]]</f>
        <v>16284</v>
      </c>
      <c r="P11" s="4">
        <f>FF_PX[[#This Row],[Column16]]</f>
        <v>16834</v>
      </c>
      <c r="Q11" s="4">
        <f>FF_PX[[#This Row],[Column17]]</f>
        <v>69198</v>
      </c>
      <c r="R11" s="4">
        <f>FF_PX[[#This Row],[Column18]]</f>
        <v>65582</v>
      </c>
      <c r="S11" s="4">
        <f>FF_PX[[#This Row],[Column19]]</f>
        <v>62228</v>
      </c>
      <c r="T11" s="4">
        <f>FF_PX[[#This Row],[Column20]]</f>
        <v>60769</v>
      </c>
      <c r="U11" s="4">
        <f>FF_PX[[#This Row],[Column21]]</f>
        <v>59930</v>
      </c>
      <c r="V11" s="4">
        <f>FF_PX[[#This Row],[Column22]]</f>
        <v>60236</v>
      </c>
      <c r="W11" s="4">
        <f>FF_PX[[#This Row],[Column23]]</f>
        <v>61252</v>
      </c>
      <c r="X11" s="4">
        <f>FF_PX[[#This Row],[Column24]]</f>
        <v>65411</v>
      </c>
      <c r="Y11" s="4">
        <f>FF_PX[[#This Row],[Column25]]</f>
        <v>60950</v>
      </c>
      <c r="Z11" s="4">
        <f>FF_PX[[#This Row],[Column26]]</f>
        <v>59274</v>
      </c>
      <c r="AA11" s="4">
        <f>FF_PX[[#This Row],[Column27]]</f>
        <v>52828</v>
      </c>
      <c r="AB11" s="4">
        <f>FF_PX[[#This Row],[Column28]]</f>
        <v>48884</v>
      </c>
      <c r="AC11" s="4">
        <f>FF_PX[[#This Row],[Column29]]</f>
        <v>47904</v>
      </c>
      <c r="AD11" s="4">
        <f>FF_PX[[#This Row],[Column30]]</f>
        <v>47165</v>
      </c>
      <c r="AE11" s="4">
        <f>FF_PX[[#This Row],[Column31]]</f>
        <v>43951</v>
      </c>
      <c r="AF11" s="4">
        <f>FF_PX[[#This Row],[Column32]]</f>
        <v>43154</v>
      </c>
      <c r="AG11" s="4">
        <f>FF_PX[[#This Row],[Column33]]</f>
        <v>40109</v>
      </c>
      <c r="AH11" s="4">
        <f>FF_PX[[#This Row],[Column34]]</f>
        <v>41600</v>
      </c>
      <c r="AI11" s="4">
        <f>FF_PX[[#This Row],[Column35]]</f>
        <v>42257</v>
      </c>
      <c r="AJ11" s="4">
        <f>FF_PX[[#This Row],[Column36]]</f>
        <v>42957</v>
      </c>
      <c r="AK11" s="4">
        <f>FF_PX[[#This Row],[Column37]]</f>
        <v>42066</v>
      </c>
      <c r="AL11" s="4">
        <f>FF_PX[[#This Row],[Column38]]</f>
        <v>42850</v>
      </c>
      <c r="AM11" s="4">
        <f>FF_PX[[#This Row],[Column39]]</f>
        <v>115812</v>
      </c>
      <c r="AN11" s="4">
        <f>FF_PX[[#This Row],[Column40]]</f>
        <v>113199</v>
      </c>
      <c r="AO11" s="4">
        <f>FF_PX[[#This Row],[Column41]]</f>
        <v>113708</v>
      </c>
      <c r="AP11" s="4">
        <f>FF_PX[[#This Row],[Column42]]</f>
        <v>114752</v>
      </c>
      <c r="AQ11" s="4">
        <f>FF_PX[[#This Row],[Column43]]</f>
        <v>112456</v>
      </c>
      <c r="AR11" s="4">
        <f>FF_PX[[#This Row],[Column44]]</f>
        <v>112456</v>
      </c>
      <c r="AS11" s="4">
        <f>FF_PX[[#This Row],[Column45]]</f>
        <v>115761</v>
      </c>
      <c r="AT11" s="4">
        <f>FF_PX[[#This Row],[Column46]]</f>
        <v>115815</v>
      </c>
      <c r="AU11" s="4">
        <f>FF_PX[[#This Row],[Column47]]</f>
        <v>116226</v>
      </c>
      <c r="AV11" s="4">
        <f>FF_PX[[#This Row],[Column48]]</f>
        <v>108410</v>
      </c>
      <c r="AW11" s="4">
        <f>FF_PX[[#This Row],[Column49]]</f>
        <v>107752</v>
      </c>
      <c r="AX11" s="4">
        <f>FF_PX[[#This Row],[Column50]]</f>
        <v>108662</v>
      </c>
      <c r="AY11" s="4">
        <f>FF_PX[[#This Row],[Column51]]</f>
        <v>105521</v>
      </c>
      <c r="AZ11" s="4">
        <f>FF_PX[[#This Row],[Column52]]</f>
        <v>101506</v>
      </c>
      <c r="BA11" s="4">
        <f>FF_PX[[#This Row],[Column53]]</f>
        <v>102070</v>
      </c>
      <c r="BB11" s="4">
        <f>FF_PX[[#This Row],[Column54]]</f>
        <v>102945</v>
      </c>
      <c r="BC11" s="4">
        <f>FF_PX[[#This Row],[Column55]]</f>
        <v>102738</v>
      </c>
      <c r="BD11" s="4">
        <f>FF_PX[[#This Row],[Column56]]</f>
        <v>103303</v>
      </c>
      <c r="BE11" s="4">
        <f>FF_PX[[#This Row],[Column57]]</f>
        <v>93653</v>
      </c>
      <c r="BF11" s="4">
        <f>FF_PX[[#This Row],[Column58]]</f>
        <v>94068</v>
      </c>
      <c r="BG11" s="4">
        <f>FF_PX[[#This Row],[Column59]]</f>
        <v>93456</v>
      </c>
      <c r="BH11" s="4">
        <f>FF_PX[[#This Row],[Column60]]</f>
        <v>100760</v>
      </c>
      <c r="BI11" s="4">
        <f>FF_PX[[#This Row],[Column61]]</f>
        <v>100041</v>
      </c>
      <c r="BJ11" s="4">
        <f>FF_PX[[#This Row],[Column62]]</f>
        <v>101344</v>
      </c>
      <c r="BK11" s="4">
        <f>FF_PX[[#This Row],[Column63]]</f>
        <v>100171</v>
      </c>
      <c r="BL11" s="4">
        <f>FF_PX[[#This Row],[Column64]]</f>
        <v>96214</v>
      </c>
      <c r="BM11" s="4">
        <f>FF_PX[[#This Row],[Column65]]</f>
        <v>93558</v>
      </c>
      <c r="BN11" s="4">
        <f>FF_PX[[#This Row],[Column66]]</f>
        <v>93226</v>
      </c>
      <c r="BO11" s="4">
        <f>FF_PX[[#This Row],[Column67]]</f>
        <v>87153</v>
      </c>
      <c r="BP11" s="4">
        <f>FF_PX[[#This Row],[Column68]]</f>
        <v>84221</v>
      </c>
      <c r="BQ11" s="4">
        <f>FF_PX[[#This Row],[Column69]]</f>
        <v>82629</v>
      </c>
      <c r="BR11" s="4">
        <f>FF_PX[[#This Row],[Column70]]</f>
        <v>87851</v>
      </c>
      <c r="BS11" s="4">
        <f>FF_PX[[#This Row],[Column71]]</f>
        <v>85493</v>
      </c>
      <c r="BT11" s="4">
        <f>FF_PX[[#This Row],[Column72]]</f>
        <v>88371</v>
      </c>
      <c r="BU11" s="4">
        <f>FF_PX[[#This Row],[Column73]]</f>
        <v>85536</v>
      </c>
      <c r="BV11" s="4">
        <f>FF_PX[[#This Row],[Column74]]</f>
        <v>86249</v>
      </c>
      <c r="BW11" s="4">
        <f>FF_PX[[#This Row],[Column75]]</f>
        <v>84604</v>
      </c>
      <c r="BX11" s="4">
        <f>FF_PX[[#This Row],[Column76]]</f>
        <v>95660</v>
      </c>
      <c r="BY11" s="4">
        <f>FF_PX[[#This Row],[Column77]]</f>
        <v>70476</v>
      </c>
      <c r="BZ11" s="4">
        <f>FF_PX[[#This Row],[Column78]]</f>
        <v>67676</v>
      </c>
      <c r="CA11" s="4">
        <f>FF_PX[[#This Row],[Column79]]</f>
        <v>63887</v>
      </c>
      <c r="CB11" s="4">
        <f>FF_PX[[#This Row],[Column80]]</f>
        <v>61175</v>
      </c>
      <c r="CC11" s="4">
        <f>FF_PX[[#This Row],[Column81]]</f>
        <v>60952</v>
      </c>
      <c r="CD11" s="4">
        <f>FF_PX[[#This Row],[Column82]]</f>
        <v>66529</v>
      </c>
      <c r="CE11" s="4">
        <f>FF_PX[[#This Row],[Column83]]</f>
        <v>66002</v>
      </c>
      <c r="CF11" s="4">
        <f>FF_PX[[#This Row],[Column84]]</f>
        <v>65485</v>
      </c>
      <c r="CG11" s="4">
        <f>FF_PX[[#This Row],[Column85]]</f>
        <v>65400</v>
      </c>
      <c r="CH11" s="4">
        <f>FF_PX[[#This Row],[Column86]]</f>
        <v>64498</v>
      </c>
      <c r="CI11" s="4">
        <f>FF_PX[[#This Row],[Column87]]</f>
        <v>65217</v>
      </c>
      <c r="CJ11" s="4">
        <f>FF_PX[[#This Row],[Column88]]</f>
        <v>65641</v>
      </c>
      <c r="CK11" s="4">
        <f>FF_PX[[#This Row],[Column89]]</f>
        <v>62225</v>
      </c>
      <c r="CL11" s="4">
        <f>FF_PX[[#This Row],[Column90]]</f>
        <v>62042</v>
      </c>
      <c r="CM11" s="4">
        <f>FF_PX[[#This Row],[Column91]]</f>
        <v>60846</v>
      </c>
      <c r="CN11" s="4">
        <f>FF_PX[[#This Row],[Column92]]</f>
        <v>59310</v>
      </c>
      <c r="CO11" s="4">
        <f>FF_PX[[#This Row],[Column93]]</f>
        <v>60360</v>
      </c>
      <c r="CP11" s="4">
        <f>FF_PX[[#This Row],[Column94]]</f>
        <v>61365</v>
      </c>
      <c r="CQ11" s="4">
        <f>FF_PX[[#This Row],[Column95]]</f>
        <v>59855</v>
      </c>
      <c r="CR11" s="4">
        <f>FF_PX[[#This Row],[Column96]]</f>
        <v>59509</v>
      </c>
      <c r="CS11" s="4">
        <f>FF_PX[[#This Row],[Column97]]</f>
        <v>59414</v>
      </c>
      <c r="CT11" s="4">
        <f>FF_PX[[#This Row],[Column98]]</f>
        <v>59515</v>
      </c>
      <c r="CU11" s="4">
        <f>FF_PX[[#This Row],[Column99]]</f>
        <v>57750</v>
      </c>
      <c r="CV11" s="4">
        <f>FF_PX[[#This Row],[Column100]]</f>
        <v>64294</v>
      </c>
      <c r="CW11" s="4">
        <f>FF_PX[[#This Row],[Column101]]</f>
        <v>63341</v>
      </c>
      <c r="CX11" s="4">
        <f>FF_PX[[#This Row],[Column102]]</f>
        <v>62547</v>
      </c>
      <c r="CY11" s="4">
        <f>FF_PX[[#This Row],[Column103]]</f>
        <v>59577</v>
      </c>
      <c r="CZ11" s="4">
        <f>FF_PX[[#This Row],[Column104]]</f>
        <v>77620</v>
      </c>
      <c r="DA11" s="4">
        <f>FF_PX[[#This Row],[Column105]]</f>
        <v>76383</v>
      </c>
    </row>
    <row r="12" spans="1:105" x14ac:dyDescent="0.25">
      <c r="A12" t="str">
        <f ca="1">'cont list_0'!M15</f>
        <v>J27</v>
      </c>
      <c r="B12" s="4">
        <f>FF_PX[[#This Row],[Column2]]</f>
        <v>40001</v>
      </c>
      <c r="C12" s="4">
        <f>FF_PX[[#This Row],[Column3]]</f>
        <v>40001</v>
      </c>
      <c r="D12" s="4">
        <f>FF_PX[[#This Row],[Column4]]</f>
        <v>39707</v>
      </c>
      <c r="E12" s="4">
        <f>FF_PX[[#This Row],[Column5]]</f>
        <v>39956</v>
      </c>
      <c r="F12" s="4">
        <f>FF_PX[[#This Row],[Column6]]</f>
        <v>41286</v>
      </c>
      <c r="G12" s="4">
        <f>FF_PX[[#This Row],[Column7]]</f>
        <v>40513</v>
      </c>
      <c r="H12" s="4">
        <f>FF_PX[[#This Row],[Column8]]</f>
        <v>40943</v>
      </c>
      <c r="I12" s="4">
        <f>FF_PX[[#This Row],[Column9]]</f>
        <v>40976</v>
      </c>
      <c r="J12" s="4">
        <f>FF_PX[[#This Row],[Column10]]</f>
        <v>40481</v>
      </c>
      <c r="K12" s="4">
        <f>FF_PX[[#This Row],[Column11]]</f>
        <v>39751</v>
      </c>
      <c r="L12" s="4">
        <f>FF_PX[[#This Row],[Column12]]</f>
        <v>40085</v>
      </c>
      <c r="M12" s="4">
        <f>FF_PX[[#This Row],[Column13]]</f>
        <v>40573</v>
      </c>
      <c r="N12" s="4">
        <f>FF_PX[[#This Row],[Column14]]</f>
        <v>40516</v>
      </c>
      <c r="O12" s="4">
        <f>FF_PX[[#This Row],[Column15]]</f>
        <v>40516</v>
      </c>
      <c r="P12" s="4">
        <f>FF_PX[[#This Row],[Column16]]</f>
        <v>40634</v>
      </c>
      <c r="Q12" s="4">
        <f>FF_PX[[#This Row],[Column17]]</f>
        <v>16145</v>
      </c>
      <c r="R12" s="4">
        <f>FF_PX[[#This Row],[Column18]]</f>
        <v>15529</v>
      </c>
      <c r="S12" s="4">
        <f>FF_PX[[#This Row],[Column19]]</f>
        <v>15689</v>
      </c>
      <c r="T12" s="4">
        <f>FF_PX[[#This Row],[Column20]]</f>
        <v>15724</v>
      </c>
      <c r="U12" s="4">
        <f>FF_PX[[#This Row],[Column21]]</f>
        <v>15317</v>
      </c>
      <c r="V12" s="4">
        <f>FF_PX[[#This Row],[Column22]]</f>
        <v>14755</v>
      </c>
      <c r="W12" s="4">
        <f>FF_PX[[#This Row],[Column23]]</f>
        <v>14692</v>
      </c>
      <c r="X12" s="4">
        <f>FF_PX[[#This Row],[Column24]]</f>
        <v>15414</v>
      </c>
      <c r="Y12" s="4">
        <f>FF_PX[[#This Row],[Column25]]</f>
        <v>14988</v>
      </c>
      <c r="Z12" s="4">
        <f>FF_PX[[#This Row],[Column26]]</f>
        <v>14700</v>
      </c>
      <c r="AA12" s="4">
        <f>FF_PX[[#This Row],[Column27]]</f>
        <v>14080</v>
      </c>
      <c r="AB12" s="4">
        <f>FF_PX[[#This Row],[Column28]]</f>
        <v>14986</v>
      </c>
      <c r="AC12" s="4">
        <f>FF_PX[[#This Row],[Column29]]</f>
        <v>14079</v>
      </c>
      <c r="AD12" s="4">
        <f>FF_PX[[#This Row],[Column30]]</f>
        <v>14572</v>
      </c>
      <c r="AE12" s="4">
        <f>FF_PX[[#This Row],[Column31]]</f>
        <v>13820</v>
      </c>
      <c r="AF12" s="4">
        <f>FF_PX[[#This Row],[Column32]]</f>
        <v>13958</v>
      </c>
      <c r="AG12" s="4">
        <f>FF_PX[[#This Row],[Column33]]</f>
        <v>13882</v>
      </c>
      <c r="AH12" s="4">
        <f>FF_PX[[#This Row],[Column34]]</f>
        <v>13950</v>
      </c>
      <c r="AI12" s="4">
        <f>FF_PX[[#This Row],[Column35]]</f>
        <v>12224</v>
      </c>
      <c r="AJ12" s="4">
        <f>FF_PX[[#This Row],[Column36]]</f>
        <v>11829</v>
      </c>
      <c r="AK12" s="4">
        <f>FF_PX[[#This Row],[Column37]]</f>
        <v>11688</v>
      </c>
      <c r="AL12" s="4">
        <f>FF_PX[[#This Row],[Column38]]</f>
        <v>11678</v>
      </c>
      <c r="AM12" s="4">
        <f>FF_PX[[#This Row],[Column39]]</f>
        <v>42736</v>
      </c>
      <c r="AN12" s="4">
        <f>FF_PX[[#This Row],[Column40]]</f>
        <v>45647</v>
      </c>
      <c r="AO12" s="4">
        <f>FF_PX[[#This Row],[Column41]]</f>
        <v>45397</v>
      </c>
      <c r="AP12" s="4">
        <f>FF_PX[[#This Row],[Column42]]</f>
        <v>45468</v>
      </c>
      <c r="AQ12" s="4">
        <f>FF_PX[[#This Row],[Column43]]</f>
        <v>45504</v>
      </c>
      <c r="AR12" s="4">
        <f>FF_PX[[#This Row],[Column44]]</f>
        <v>45504</v>
      </c>
      <c r="AS12" s="4">
        <f>FF_PX[[#This Row],[Column45]]</f>
        <v>45903</v>
      </c>
      <c r="AT12" s="4">
        <f>FF_PX[[#This Row],[Column46]]</f>
        <v>45620</v>
      </c>
      <c r="AU12" s="4">
        <f>FF_PX[[#This Row],[Column47]]</f>
        <v>45532</v>
      </c>
      <c r="AV12" s="4">
        <f>FF_PX[[#This Row],[Column48]]</f>
        <v>43148</v>
      </c>
      <c r="AW12" s="4">
        <f>FF_PX[[#This Row],[Column49]]</f>
        <v>43173</v>
      </c>
      <c r="AX12" s="4">
        <f>FF_PX[[#This Row],[Column50]]</f>
        <v>40774</v>
      </c>
      <c r="AY12" s="4">
        <f>FF_PX[[#This Row],[Column51]]</f>
        <v>40190</v>
      </c>
      <c r="AZ12" s="4">
        <f>FF_PX[[#This Row],[Column52]]</f>
        <v>41604</v>
      </c>
      <c r="BA12" s="4">
        <f>FF_PX[[#This Row],[Column53]]</f>
        <v>41417</v>
      </c>
      <c r="BB12" s="4">
        <f>FF_PX[[#This Row],[Column54]]</f>
        <v>41815</v>
      </c>
      <c r="BC12" s="4">
        <f>FF_PX[[#This Row],[Column55]]</f>
        <v>40496</v>
      </c>
      <c r="BD12" s="4">
        <f>FF_PX[[#This Row],[Column56]]</f>
        <v>39248</v>
      </c>
      <c r="BE12" s="4">
        <f>FF_PX[[#This Row],[Column57]]</f>
        <v>40533</v>
      </c>
      <c r="BF12" s="4">
        <f>FF_PX[[#This Row],[Column58]]</f>
        <v>38324</v>
      </c>
      <c r="BG12" s="4">
        <f>FF_PX[[#This Row],[Column59]]</f>
        <v>38996</v>
      </c>
      <c r="BH12" s="4">
        <f>FF_PX[[#This Row],[Column60]]</f>
        <v>95078</v>
      </c>
      <c r="BI12" s="4">
        <f>FF_PX[[#This Row],[Column61]]</f>
        <v>93803</v>
      </c>
      <c r="BJ12" s="4">
        <f>FF_PX[[#This Row],[Column62]]</f>
        <v>91707</v>
      </c>
      <c r="BK12" s="4">
        <f>FF_PX[[#This Row],[Column63]]</f>
        <v>90540</v>
      </c>
      <c r="BL12" s="4">
        <f>FF_PX[[#This Row],[Column64]]</f>
        <v>90601</v>
      </c>
      <c r="BM12" s="4">
        <f>FF_PX[[#This Row],[Column65]]</f>
        <v>91394</v>
      </c>
      <c r="BN12" s="4">
        <f>FF_PX[[#This Row],[Column66]]</f>
        <v>92890</v>
      </c>
      <c r="BO12" s="4">
        <f>FF_PX[[#This Row],[Column67]]</f>
        <v>91042</v>
      </c>
      <c r="BP12" s="4">
        <f>FF_PX[[#This Row],[Column68]]</f>
        <v>91174</v>
      </c>
      <c r="BQ12" s="4">
        <f>FF_PX[[#This Row],[Column69]]</f>
        <v>90129</v>
      </c>
      <c r="BR12" s="4">
        <f>FF_PX[[#This Row],[Column70]]</f>
        <v>83729</v>
      </c>
      <c r="BS12" s="4">
        <f>FF_PX[[#This Row],[Column71]]</f>
        <v>81720</v>
      </c>
      <c r="BT12" s="4">
        <f>FF_PX[[#This Row],[Column72]]</f>
        <v>81361</v>
      </c>
      <c r="BU12" s="4">
        <f>FF_PX[[#This Row],[Column73]]</f>
        <v>80986</v>
      </c>
      <c r="BV12" s="4">
        <f>FF_PX[[#This Row],[Column74]]</f>
        <v>79886</v>
      </c>
      <c r="BW12" s="4">
        <f>FF_PX[[#This Row],[Column75]]</f>
        <v>80479</v>
      </c>
      <c r="BX12" s="4">
        <f>FF_PX[[#This Row],[Column76]]</f>
        <v>78975</v>
      </c>
      <c r="BY12" s="4">
        <f>FF_PX[[#This Row],[Column77]]</f>
        <v>79295</v>
      </c>
      <c r="BZ12" s="4">
        <f>FF_PX[[#This Row],[Column78]]</f>
        <v>79087</v>
      </c>
      <c r="CA12" s="4">
        <f>FF_PX[[#This Row],[Column79]]</f>
        <v>79180</v>
      </c>
      <c r="CB12" s="4">
        <f>FF_PX[[#This Row],[Column80]]</f>
        <v>78529</v>
      </c>
      <c r="CC12" s="4">
        <f>FF_PX[[#This Row],[Column81]]</f>
        <v>78533</v>
      </c>
      <c r="CD12" s="4">
        <f>FF_PX[[#This Row],[Column82]]</f>
        <v>78973</v>
      </c>
      <c r="CE12" s="4">
        <f>FF_PX[[#This Row],[Column83]]</f>
        <v>75061</v>
      </c>
      <c r="CF12" s="4">
        <f>FF_PX[[#This Row],[Column84]]</f>
        <v>72939</v>
      </c>
      <c r="CG12" s="4">
        <f>FF_PX[[#This Row],[Column85]]</f>
        <v>70028</v>
      </c>
      <c r="CH12" s="4">
        <f>FF_PX[[#This Row],[Column86]]</f>
        <v>71686</v>
      </c>
      <c r="CI12" s="4">
        <f>FF_PX[[#This Row],[Column87]]</f>
        <v>66815</v>
      </c>
      <c r="CJ12" s="4">
        <f>FF_PX[[#This Row],[Column88]]</f>
        <v>64284</v>
      </c>
      <c r="CK12" s="4">
        <f>FF_PX[[#This Row],[Column89]]</f>
        <v>61837</v>
      </c>
      <c r="CL12" s="4">
        <f>FF_PX[[#This Row],[Column90]]</f>
        <v>73869</v>
      </c>
      <c r="CM12" s="4">
        <f>FF_PX[[#This Row],[Column91]]</f>
        <v>110816</v>
      </c>
      <c r="CN12" s="4">
        <f>FF_PX[[#This Row],[Column92]]</f>
        <v>109858</v>
      </c>
      <c r="CO12" s="4">
        <f>FF_PX[[#This Row],[Column93]]</f>
        <v>109983</v>
      </c>
      <c r="CP12" s="4">
        <f>FF_PX[[#This Row],[Column94]]</f>
        <v>109778</v>
      </c>
      <c r="CQ12" s="4">
        <f>FF_PX[[#This Row],[Column95]]</f>
        <v>109443</v>
      </c>
      <c r="CR12" s="4">
        <f>FF_PX[[#This Row],[Column96]]</f>
        <v>108636</v>
      </c>
      <c r="CS12" s="4">
        <f>FF_PX[[#This Row],[Column97]]</f>
        <v>110501</v>
      </c>
      <c r="CT12" s="4">
        <f>FF_PX[[#This Row],[Column98]]</f>
        <v>110920</v>
      </c>
      <c r="CU12" s="4">
        <f>FF_PX[[#This Row],[Column99]]</f>
        <v>102382</v>
      </c>
      <c r="CV12" s="4">
        <f>FF_PX[[#This Row],[Column100]]</f>
        <v>101356</v>
      </c>
      <c r="CW12" s="4">
        <f>FF_PX[[#This Row],[Column101]]</f>
        <v>98393</v>
      </c>
      <c r="CX12" s="4">
        <f>FF_PX[[#This Row],[Column102]]</f>
        <v>98299</v>
      </c>
      <c r="CY12" s="4">
        <f>FF_PX[[#This Row],[Column103]]</f>
        <v>98735</v>
      </c>
      <c r="CZ12" s="4">
        <f>FF_PX[[#This Row],[Column104]]</f>
        <v>62379</v>
      </c>
      <c r="DA12" s="4">
        <f>FF_PX[[#This Row],[Column105]]</f>
        <v>62099</v>
      </c>
    </row>
    <row r="13" spans="1:105" x14ac:dyDescent="0.25">
      <c r="A13" t="str">
        <f ca="1">'cont list_0'!M16</f>
        <v>K27</v>
      </c>
      <c r="B13" s="4">
        <f>FF_PX[[#This Row],[Column2]]</f>
        <v>33288</v>
      </c>
      <c r="C13" s="4">
        <f>FF_PX[[#This Row],[Column3]]</f>
        <v>33288</v>
      </c>
      <c r="D13" s="4">
        <f>FF_PX[[#This Row],[Column4]]</f>
        <v>33238</v>
      </c>
      <c r="E13" s="4">
        <f>FF_PX[[#This Row],[Column5]]</f>
        <v>33164</v>
      </c>
      <c r="F13" s="4">
        <f>FF_PX[[#This Row],[Column6]]</f>
        <v>32831</v>
      </c>
      <c r="G13" s="4">
        <f>FF_PX[[#This Row],[Column7]]</f>
        <v>32273</v>
      </c>
      <c r="H13" s="4">
        <f>FF_PX[[#This Row],[Column8]]</f>
        <v>33110</v>
      </c>
      <c r="I13" s="4">
        <f>FF_PX[[#This Row],[Column9]]</f>
        <v>32596</v>
      </c>
      <c r="J13" s="4">
        <f>FF_PX[[#This Row],[Column10]]</f>
        <v>32670</v>
      </c>
      <c r="K13" s="4">
        <f>FF_PX[[#This Row],[Column11]]</f>
        <v>33163</v>
      </c>
      <c r="L13" s="4">
        <f>FF_PX[[#This Row],[Column12]]</f>
        <v>33321</v>
      </c>
      <c r="M13" s="4">
        <f>FF_PX[[#This Row],[Column13]]</f>
        <v>33254</v>
      </c>
      <c r="N13" s="4">
        <f>FF_PX[[#This Row],[Column14]]</f>
        <v>33148</v>
      </c>
      <c r="O13" s="4">
        <f>FF_PX[[#This Row],[Column15]]</f>
        <v>33148</v>
      </c>
      <c r="P13" s="4">
        <f>FF_PX[[#This Row],[Column16]]</f>
        <v>32133</v>
      </c>
      <c r="Q13" s="4">
        <f>FF_PX[[#This Row],[Column17]]</f>
        <v>41773</v>
      </c>
      <c r="R13" s="4">
        <f>FF_PX[[#This Row],[Column18]]</f>
        <v>41809</v>
      </c>
      <c r="S13" s="4">
        <f>FF_PX[[#This Row],[Column19]]</f>
        <v>42313</v>
      </c>
      <c r="T13" s="4">
        <f>FF_PX[[#This Row],[Column20]]</f>
        <v>37501</v>
      </c>
      <c r="U13" s="4">
        <f>FF_PX[[#This Row],[Column21]]</f>
        <v>37592</v>
      </c>
      <c r="V13" s="4">
        <f>FF_PX[[#This Row],[Column22]]</f>
        <v>33433</v>
      </c>
      <c r="W13" s="4">
        <f>FF_PX[[#This Row],[Column23]]</f>
        <v>34742</v>
      </c>
      <c r="X13" s="4">
        <f>FF_PX[[#This Row],[Column24]]</f>
        <v>36775</v>
      </c>
      <c r="Y13" s="4">
        <f>FF_PX[[#This Row],[Column25]]</f>
        <v>34795</v>
      </c>
      <c r="Z13" s="4">
        <f>FF_PX[[#This Row],[Column26]]</f>
        <v>32735</v>
      </c>
      <c r="AA13" s="4">
        <f>FF_PX[[#This Row],[Column27]]</f>
        <v>27056</v>
      </c>
      <c r="AB13" s="4">
        <f>FF_PX[[#This Row],[Column28]]</f>
        <v>25792</v>
      </c>
      <c r="AC13" s="4">
        <f>FF_PX[[#This Row],[Column29]]</f>
        <v>24213</v>
      </c>
      <c r="AD13" s="4">
        <f>FF_PX[[#This Row],[Column30]]</f>
        <v>23974</v>
      </c>
      <c r="AE13" s="4">
        <f>FF_PX[[#This Row],[Column31]]</f>
        <v>23627</v>
      </c>
      <c r="AF13" s="4">
        <f>FF_PX[[#This Row],[Column32]]</f>
        <v>22338</v>
      </c>
      <c r="AG13" s="4">
        <f>FF_PX[[#This Row],[Column33]]</f>
        <v>21471</v>
      </c>
      <c r="AH13" s="4">
        <f>FF_PX[[#This Row],[Column34]]</f>
        <v>20899</v>
      </c>
      <c r="AI13" s="4">
        <f>FF_PX[[#This Row],[Column35]]</f>
        <v>18952</v>
      </c>
      <c r="AJ13" s="4">
        <f>FF_PX[[#This Row],[Column36]]</f>
        <v>19201</v>
      </c>
      <c r="AK13" s="4">
        <f>FF_PX[[#This Row],[Column37]]</f>
        <v>19732</v>
      </c>
      <c r="AL13" s="4">
        <f>FF_PX[[#This Row],[Column38]]</f>
        <v>20110</v>
      </c>
      <c r="AM13" s="4">
        <f>FF_PX[[#This Row],[Column39]]</f>
        <v>11572</v>
      </c>
      <c r="AN13" s="4">
        <f>FF_PX[[#This Row],[Column40]]</f>
        <v>11518</v>
      </c>
      <c r="AO13" s="4">
        <f>FF_PX[[#This Row],[Column41]]</f>
        <v>11319</v>
      </c>
      <c r="AP13" s="4">
        <f>FF_PX[[#This Row],[Column42]]</f>
        <v>11324</v>
      </c>
      <c r="AQ13" s="4">
        <f>FF_PX[[#This Row],[Column43]]</f>
        <v>11125</v>
      </c>
      <c r="AR13" s="4">
        <f>FF_PX[[#This Row],[Column44]]</f>
        <v>11125</v>
      </c>
      <c r="AS13" s="4">
        <f>FF_PX[[#This Row],[Column45]]</f>
        <v>11037</v>
      </c>
      <c r="AT13" s="4">
        <f>FF_PX[[#This Row],[Column46]]</f>
        <v>9746</v>
      </c>
      <c r="AU13" s="4">
        <f>FF_PX[[#This Row],[Column47]]</f>
        <v>9767</v>
      </c>
      <c r="AV13" s="4">
        <f>FF_PX[[#This Row],[Column48]]</f>
        <v>9446</v>
      </c>
      <c r="AW13" s="4">
        <f>FF_PX[[#This Row],[Column49]]</f>
        <v>9601</v>
      </c>
      <c r="AX13" s="4">
        <f>FF_PX[[#This Row],[Column50]]</f>
        <v>9510</v>
      </c>
      <c r="AY13" s="4">
        <f>FF_PX[[#This Row],[Column51]]</f>
        <v>9353</v>
      </c>
      <c r="AZ13" s="4">
        <f>FF_PX[[#This Row],[Column52]]</f>
        <v>9209</v>
      </c>
      <c r="BA13" s="4">
        <f>FF_PX[[#This Row],[Column53]]</f>
        <v>9242</v>
      </c>
      <c r="BB13" s="4">
        <f>FF_PX[[#This Row],[Column54]]</f>
        <v>9239</v>
      </c>
      <c r="BC13" s="4">
        <f>FF_PX[[#This Row],[Column55]]</f>
        <v>9222</v>
      </c>
      <c r="BD13" s="4">
        <f>FF_PX[[#This Row],[Column56]]</f>
        <v>8497</v>
      </c>
      <c r="BE13" s="4">
        <f>FF_PX[[#This Row],[Column57]]</f>
        <v>8633</v>
      </c>
      <c r="BF13" s="4">
        <f>FF_PX[[#This Row],[Column58]]</f>
        <v>8296</v>
      </c>
      <c r="BG13" s="4">
        <f>FF_PX[[#This Row],[Column59]]</f>
        <v>7541</v>
      </c>
      <c r="BH13" s="4">
        <f>FF_PX[[#This Row],[Column60]]</f>
        <v>39700</v>
      </c>
      <c r="BI13" s="4">
        <f>FF_PX[[#This Row],[Column61]]</f>
        <v>43358</v>
      </c>
      <c r="BJ13" s="4">
        <f>FF_PX[[#This Row],[Column62]]</f>
        <v>44748</v>
      </c>
      <c r="BK13" s="4">
        <f>FF_PX[[#This Row],[Column63]]</f>
        <v>44141</v>
      </c>
      <c r="BL13" s="4">
        <f>FF_PX[[#This Row],[Column64]]</f>
        <v>44244</v>
      </c>
      <c r="BM13" s="4">
        <f>FF_PX[[#This Row],[Column65]]</f>
        <v>46077</v>
      </c>
      <c r="BN13" s="4">
        <f>FF_PX[[#This Row],[Column66]]</f>
        <v>42861</v>
      </c>
      <c r="BO13" s="4">
        <f>FF_PX[[#This Row],[Column67]]</f>
        <v>40582</v>
      </c>
      <c r="BP13" s="4">
        <f>FF_PX[[#This Row],[Column68]]</f>
        <v>32702</v>
      </c>
      <c r="BQ13" s="4">
        <f>FF_PX[[#This Row],[Column69]]</f>
        <v>32414</v>
      </c>
      <c r="BR13" s="4">
        <f>FF_PX[[#This Row],[Column70]]</f>
        <v>32569</v>
      </c>
      <c r="BS13" s="4">
        <f>FF_PX[[#This Row],[Column71]]</f>
        <v>30823</v>
      </c>
      <c r="BT13" s="4">
        <f>FF_PX[[#This Row],[Column72]]</f>
        <v>31031</v>
      </c>
      <c r="BU13" s="4">
        <f>FF_PX[[#This Row],[Column73]]</f>
        <v>30704</v>
      </c>
      <c r="BV13" s="4">
        <f>FF_PX[[#This Row],[Column74]]</f>
        <v>31164</v>
      </c>
      <c r="BW13" s="4">
        <f>FF_PX[[#This Row],[Column75]]</f>
        <v>32026</v>
      </c>
      <c r="BX13" s="4">
        <f>FF_PX[[#This Row],[Column76]]</f>
        <v>31142</v>
      </c>
      <c r="BY13" s="4">
        <f>FF_PX[[#This Row],[Column77]]</f>
        <v>30647</v>
      </c>
      <c r="BZ13" s="4">
        <f>FF_PX[[#This Row],[Column78]]</f>
        <v>30882</v>
      </c>
      <c r="CA13" s="4">
        <f>FF_PX[[#This Row],[Column79]]</f>
        <v>31128</v>
      </c>
      <c r="CB13" s="4">
        <f>FF_PX[[#This Row],[Column80]]</f>
        <v>31314</v>
      </c>
      <c r="CC13" s="4">
        <f>FF_PX[[#This Row],[Column81]]</f>
        <v>33372</v>
      </c>
      <c r="CD13" s="4">
        <f>FF_PX[[#This Row],[Column82]]</f>
        <v>75265</v>
      </c>
      <c r="CE13" s="4">
        <f>FF_PX[[#This Row],[Column83]]</f>
        <v>76355</v>
      </c>
      <c r="CF13" s="4">
        <f>FF_PX[[#This Row],[Column84]]</f>
        <v>77378</v>
      </c>
      <c r="CG13" s="4">
        <f>FF_PX[[#This Row],[Column85]]</f>
        <v>74280</v>
      </c>
      <c r="CH13" s="4">
        <f>FF_PX[[#This Row],[Column86]]</f>
        <v>73719</v>
      </c>
      <c r="CI13" s="4">
        <f>FF_PX[[#This Row],[Column87]]</f>
        <v>71525</v>
      </c>
      <c r="CJ13" s="4">
        <f>FF_PX[[#This Row],[Column88]]</f>
        <v>71266</v>
      </c>
      <c r="CK13" s="4">
        <f>FF_PX[[#This Row],[Column89]]</f>
        <v>72636</v>
      </c>
      <c r="CL13" s="4">
        <f>FF_PX[[#This Row],[Column90]]</f>
        <v>72397</v>
      </c>
      <c r="CM13" s="4">
        <f>FF_PX[[#This Row],[Column91]]</f>
        <v>72690</v>
      </c>
      <c r="CN13" s="4">
        <f>FF_PX[[#This Row],[Column92]]</f>
        <v>70211</v>
      </c>
      <c r="CO13" s="4">
        <f>FF_PX[[#This Row],[Column93]]</f>
        <v>70073</v>
      </c>
      <c r="CP13" s="4">
        <f>FF_PX[[#This Row],[Column94]]</f>
        <v>68590</v>
      </c>
      <c r="CQ13" s="4">
        <f>FF_PX[[#This Row],[Column95]]</f>
        <v>71251</v>
      </c>
      <c r="CR13" s="4">
        <f>FF_PX[[#This Row],[Column96]]</f>
        <v>73259</v>
      </c>
      <c r="CS13" s="4">
        <f>FF_PX[[#This Row],[Column97]]</f>
        <v>75908</v>
      </c>
      <c r="CT13" s="4">
        <f>FF_PX[[#This Row],[Column98]]</f>
        <v>76717</v>
      </c>
      <c r="CU13" s="4">
        <f>FF_PX[[#This Row],[Column99]]</f>
        <v>70736</v>
      </c>
      <c r="CV13" s="4">
        <f>FF_PX[[#This Row],[Column100]]</f>
        <v>68183</v>
      </c>
      <c r="CW13" s="4">
        <f>FF_PX[[#This Row],[Column101]]</f>
        <v>66620</v>
      </c>
      <c r="CX13" s="4">
        <f>FF_PX[[#This Row],[Column102]]</f>
        <v>66136</v>
      </c>
      <c r="CY13" s="4">
        <f>FF_PX[[#This Row],[Column103]]</f>
        <v>65481</v>
      </c>
      <c r="CZ13" s="4">
        <f>FF_PX[[#This Row],[Column104]]</f>
        <v>93111</v>
      </c>
      <c r="DA13" s="4">
        <f>FF_PX[[#This Row],[Column105]]</f>
        <v>93107</v>
      </c>
    </row>
    <row r="14" spans="1:105" x14ac:dyDescent="0.25">
      <c r="A14" t="str">
        <f ca="1">'cont list_0'!M17</f>
        <v>M27</v>
      </c>
      <c r="B14" s="4">
        <f>FF_PX[[#This Row],[Column2]]</f>
        <v>6023</v>
      </c>
      <c r="C14" s="4">
        <f>FF_PX[[#This Row],[Column3]]</f>
        <v>6023</v>
      </c>
      <c r="D14" s="4">
        <f>FF_PX[[#This Row],[Column4]]</f>
        <v>6012</v>
      </c>
      <c r="E14" s="4">
        <f>FF_PX[[#This Row],[Column5]]</f>
        <v>6108</v>
      </c>
      <c r="F14" s="4">
        <f>FF_PX[[#This Row],[Column6]]</f>
        <v>6355</v>
      </c>
      <c r="G14" s="4">
        <f>FF_PX[[#This Row],[Column7]]</f>
        <v>6186</v>
      </c>
      <c r="H14" s="4">
        <f>FF_PX[[#This Row],[Column8]]</f>
        <v>6424</v>
      </c>
      <c r="I14" s="4">
        <f>FF_PX[[#This Row],[Column9]]</f>
        <v>6300</v>
      </c>
      <c r="J14" s="4">
        <f>FF_PX[[#This Row],[Column10]]</f>
        <v>6425</v>
      </c>
      <c r="K14" s="4">
        <f>FF_PX[[#This Row],[Column11]]</f>
        <v>6832</v>
      </c>
      <c r="L14" s="4">
        <f>FF_PX[[#This Row],[Column12]]</f>
        <v>6283</v>
      </c>
      <c r="M14" s="4">
        <f>FF_PX[[#This Row],[Column13]]</f>
        <v>6208</v>
      </c>
      <c r="N14" s="4">
        <f>FF_PX[[#This Row],[Column14]]</f>
        <v>6222</v>
      </c>
      <c r="O14" s="4">
        <f>FF_PX[[#This Row],[Column15]]</f>
        <v>6222</v>
      </c>
      <c r="P14" s="4">
        <f>FF_PX[[#This Row],[Column16]]</f>
        <v>6334</v>
      </c>
      <c r="Q14" s="4">
        <f>FF_PX[[#This Row],[Column17]]</f>
        <v>32420</v>
      </c>
      <c r="R14" s="4">
        <f>FF_PX[[#This Row],[Column18]]</f>
        <v>32321</v>
      </c>
      <c r="S14" s="4">
        <f>FF_PX[[#This Row],[Column19]]</f>
        <v>31352</v>
      </c>
      <c r="T14" s="4">
        <f>FF_PX[[#This Row],[Column20]]</f>
        <v>29360</v>
      </c>
      <c r="U14" s="4">
        <f>FF_PX[[#This Row],[Column21]]</f>
        <v>28183</v>
      </c>
      <c r="V14" s="4">
        <f>FF_PX[[#This Row],[Column22]]</f>
        <v>28627</v>
      </c>
      <c r="W14" s="4">
        <f>FF_PX[[#This Row],[Column23]]</f>
        <v>28296</v>
      </c>
      <c r="X14" s="4">
        <f>FF_PX[[#This Row],[Column24]]</f>
        <v>28888</v>
      </c>
      <c r="Y14" s="4">
        <f>FF_PX[[#This Row],[Column25]]</f>
        <v>29005</v>
      </c>
      <c r="Z14" s="4">
        <f>FF_PX[[#This Row],[Column26]]</f>
        <v>26992</v>
      </c>
      <c r="AA14" s="4">
        <f>FF_PX[[#This Row],[Column27]]</f>
        <v>26400</v>
      </c>
      <c r="AB14" s="4">
        <f>FF_PX[[#This Row],[Column28]]</f>
        <v>23148</v>
      </c>
      <c r="AC14" s="4">
        <f>FF_PX[[#This Row],[Column29]]</f>
        <v>20612</v>
      </c>
      <c r="AD14" s="4">
        <f>FF_PX[[#This Row],[Column30]]</f>
        <v>20107</v>
      </c>
      <c r="AE14" s="4">
        <f>FF_PX[[#This Row],[Column31]]</f>
        <v>20249</v>
      </c>
      <c r="AF14" s="4">
        <f>FF_PX[[#This Row],[Column32]]</f>
        <v>20408</v>
      </c>
      <c r="AG14" s="4">
        <f>FF_PX[[#This Row],[Column33]]</f>
        <v>19824</v>
      </c>
      <c r="AH14" s="4">
        <f>FF_PX[[#This Row],[Column34]]</f>
        <v>16671</v>
      </c>
      <c r="AI14" s="4">
        <f>FF_PX[[#This Row],[Column35]]</f>
        <v>17501</v>
      </c>
      <c r="AJ14" s="4">
        <f>FF_PX[[#This Row],[Column36]]</f>
        <v>16586</v>
      </c>
      <c r="AK14" s="4">
        <f>FF_PX[[#This Row],[Column37]]</f>
        <v>16582</v>
      </c>
      <c r="AL14" s="4">
        <f>FF_PX[[#This Row],[Column38]]</f>
        <v>16505</v>
      </c>
      <c r="AM14" s="4">
        <f>FF_PX[[#This Row],[Column39]]</f>
        <v>20589</v>
      </c>
      <c r="AN14" s="4">
        <f>FF_PX[[#This Row],[Column40]]</f>
        <v>20713</v>
      </c>
      <c r="AO14" s="4">
        <f>FF_PX[[#This Row],[Column41]]</f>
        <v>20193</v>
      </c>
      <c r="AP14" s="4">
        <f>FF_PX[[#This Row],[Column42]]</f>
        <v>20230</v>
      </c>
      <c r="AQ14" s="4">
        <f>FF_PX[[#This Row],[Column43]]</f>
        <v>19977</v>
      </c>
      <c r="AR14" s="4">
        <f>FF_PX[[#This Row],[Column44]]</f>
        <v>19977</v>
      </c>
      <c r="AS14" s="4">
        <f>FF_PX[[#This Row],[Column45]]</f>
        <v>19642</v>
      </c>
      <c r="AT14" s="4">
        <f>FF_PX[[#This Row],[Column46]]</f>
        <v>18768</v>
      </c>
      <c r="AU14" s="4">
        <f>FF_PX[[#This Row],[Column47]]</f>
        <v>19170</v>
      </c>
      <c r="AV14" s="4">
        <f>FF_PX[[#This Row],[Column48]]</f>
        <v>18819</v>
      </c>
      <c r="AW14" s="4">
        <f>FF_PX[[#This Row],[Column49]]</f>
        <v>18601</v>
      </c>
      <c r="AX14" s="4">
        <f>FF_PX[[#This Row],[Column50]]</f>
        <v>19138</v>
      </c>
      <c r="AY14" s="4">
        <f>FF_PX[[#This Row],[Column51]]</f>
        <v>19426</v>
      </c>
      <c r="AZ14" s="4">
        <f>FF_PX[[#This Row],[Column52]]</f>
        <v>19327</v>
      </c>
      <c r="BA14" s="4">
        <f>FF_PX[[#This Row],[Column53]]</f>
        <v>19596</v>
      </c>
      <c r="BB14" s="4">
        <f>FF_PX[[#This Row],[Column54]]</f>
        <v>19346</v>
      </c>
      <c r="BC14" s="4">
        <f>FF_PX[[#This Row],[Column55]]</f>
        <v>19617</v>
      </c>
      <c r="BD14" s="4">
        <f>FF_PX[[#This Row],[Column56]]</f>
        <v>17390</v>
      </c>
      <c r="BE14" s="4">
        <f>FF_PX[[#This Row],[Column57]]</f>
        <v>15906</v>
      </c>
      <c r="BF14" s="4">
        <f>FF_PX[[#This Row],[Column58]]</f>
        <v>15413</v>
      </c>
      <c r="BG14" s="4">
        <f>FF_PX[[#This Row],[Column59]]</f>
        <v>15521</v>
      </c>
      <c r="BH14" s="4">
        <f>FF_PX[[#This Row],[Column60]]</f>
        <v>7469</v>
      </c>
      <c r="BI14" s="4">
        <f>FF_PX[[#This Row],[Column61]]</f>
        <v>7316</v>
      </c>
      <c r="BJ14" s="4">
        <f>FF_PX[[#This Row],[Column62]]</f>
        <v>6876</v>
      </c>
      <c r="BK14" s="4">
        <f>FF_PX[[#This Row],[Column63]]</f>
        <v>6659</v>
      </c>
      <c r="BL14" s="4">
        <f>FF_PX[[#This Row],[Column64]]</f>
        <v>6885</v>
      </c>
      <c r="BM14" s="4">
        <f>FF_PX[[#This Row],[Column65]]</f>
        <v>6993</v>
      </c>
      <c r="BN14" s="4">
        <f>FF_PX[[#This Row],[Column66]]</f>
        <v>6886</v>
      </c>
      <c r="BO14" s="4">
        <f>FF_PX[[#This Row],[Column67]]</f>
        <v>6209</v>
      </c>
      <c r="BP14" s="4">
        <f>FF_PX[[#This Row],[Column68]]</f>
        <v>6067</v>
      </c>
      <c r="BQ14" s="4">
        <f>FF_PX[[#This Row],[Column69]]</f>
        <v>6062</v>
      </c>
      <c r="BR14" s="4">
        <f>FF_PX[[#This Row],[Column70]]</f>
        <v>6047</v>
      </c>
      <c r="BS14" s="4">
        <f>FF_PX[[#This Row],[Column71]]</f>
        <v>5938</v>
      </c>
      <c r="BT14" s="4">
        <f>FF_PX[[#This Row],[Column72]]</f>
        <v>5199</v>
      </c>
      <c r="BU14" s="4">
        <f>FF_PX[[#This Row],[Column73]]</f>
        <v>6220</v>
      </c>
      <c r="BV14" s="4">
        <f>FF_PX[[#This Row],[Column74]]</f>
        <v>6265</v>
      </c>
      <c r="BW14" s="4">
        <f>FF_PX[[#This Row],[Column75]]</f>
        <v>6213</v>
      </c>
      <c r="BX14" s="4">
        <f>FF_PX[[#This Row],[Column76]]</f>
        <v>6112</v>
      </c>
      <c r="BY14" s="4">
        <f>FF_PX[[#This Row],[Column77]]</f>
        <v>5922</v>
      </c>
      <c r="BZ14" s="4">
        <f>FF_PX[[#This Row],[Column78]]</f>
        <v>5896</v>
      </c>
      <c r="CA14" s="4">
        <f>FF_PX[[#This Row],[Column79]]</f>
        <v>5899</v>
      </c>
      <c r="CB14" s="4">
        <f>FF_PX[[#This Row],[Column80]]</f>
        <v>5945</v>
      </c>
      <c r="CC14" s="4">
        <f>FF_PX[[#This Row],[Column81]]</f>
        <v>5884</v>
      </c>
      <c r="CD14" s="4">
        <f>FF_PX[[#This Row],[Column82]]</f>
        <v>33091</v>
      </c>
      <c r="CE14" s="4">
        <f>FF_PX[[#This Row],[Column83]]</f>
        <v>33184</v>
      </c>
      <c r="CF14" s="4">
        <f>FF_PX[[#This Row],[Column84]]</f>
        <v>33800</v>
      </c>
      <c r="CG14" s="4">
        <f>FF_PX[[#This Row],[Column85]]</f>
        <v>33232</v>
      </c>
      <c r="CH14" s="4">
        <f>FF_PX[[#This Row],[Column86]]</f>
        <v>33285</v>
      </c>
      <c r="CI14" s="4">
        <f>FF_PX[[#This Row],[Column87]]</f>
        <v>33288</v>
      </c>
      <c r="CJ14" s="4">
        <f>FF_PX[[#This Row],[Column88]]</f>
        <v>32991</v>
      </c>
      <c r="CK14" s="4">
        <f>FF_PX[[#This Row],[Column89]]</f>
        <v>32723</v>
      </c>
      <c r="CL14" s="4">
        <f>FF_PX[[#This Row],[Column90]]</f>
        <v>31353</v>
      </c>
      <c r="CM14" s="4">
        <f>FF_PX[[#This Row],[Column91]]</f>
        <v>33562</v>
      </c>
      <c r="CN14" s="4">
        <f>FF_PX[[#This Row],[Column92]]</f>
        <v>33498</v>
      </c>
      <c r="CO14" s="4">
        <f>FF_PX[[#This Row],[Column93]]</f>
        <v>33378</v>
      </c>
      <c r="CP14" s="4">
        <f>FF_PX[[#This Row],[Column94]]</f>
        <v>32125</v>
      </c>
      <c r="CQ14" s="4">
        <f>FF_PX[[#This Row],[Column95]]</f>
        <v>33637</v>
      </c>
      <c r="CR14" s="4">
        <f>FF_PX[[#This Row],[Column96]]</f>
        <v>34878</v>
      </c>
      <c r="CS14" s="4">
        <f>FF_PX[[#This Row],[Column97]]</f>
        <v>34331</v>
      </c>
      <c r="CT14" s="4">
        <f>FF_PX[[#This Row],[Column98]]</f>
        <v>34175</v>
      </c>
      <c r="CU14" s="4">
        <f>FF_PX[[#This Row],[Column99]]</f>
        <v>32235</v>
      </c>
      <c r="CV14" s="4">
        <f>FF_PX[[#This Row],[Column100]]</f>
        <v>29445</v>
      </c>
      <c r="CW14" s="4">
        <f>FF_PX[[#This Row],[Column101]]</f>
        <v>28280</v>
      </c>
      <c r="CX14" s="4">
        <f>FF_PX[[#This Row],[Column102]]</f>
        <v>27492</v>
      </c>
      <c r="CY14" s="4">
        <f>FF_PX[[#This Row],[Column103]]</f>
        <v>28923</v>
      </c>
      <c r="CZ14" s="4">
        <f>FF_PX[[#This Row],[Column104]]</f>
        <v>65003</v>
      </c>
      <c r="DA14" s="4">
        <f>FF_PX[[#This Row],[Column105]]</f>
        <v>64172</v>
      </c>
    </row>
    <row r="15" spans="1:105" x14ac:dyDescent="0.25">
      <c r="A15" t="str">
        <f ca="1">'cont list_0'!M18</f>
        <v>N27</v>
      </c>
      <c r="B15" s="4">
        <f>FF_PX[[#This Row],[Column2]]</f>
        <v>8478</v>
      </c>
      <c r="C15" s="4">
        <f>FF_PX[[#This Row],[Column3]]</f>
        <v>8478</v>
      </c>
      <c r="D15" s="4">
        <f>FF_PX[[#This Row],[Column4]]</f>
        <v>8229</v>
      </c>
      <c r="E15" s="4">
        <f>FF_PX[[#This Row],[Column5]]</f>
        <v>8236</v>
      </c>
      <c r="F15" s="4">
        <f>FF_PX[[#This Row],[Column6]]</f>
        <v>7901</v>
      </c>
      <c r="G15" s="4">
        <f>FF_PX[[#This Row],[Column7]]</f>
        <v>7806</v>
      </c>
      <c r="H15" s="4">
        <f>FF_PX[[#This Row],[Column8]]</f>
        <v>8234</v>
      </c>
      <c r="I15" s="4">
        <f>FF_PX[[#This Row],[Column9]]</f>
        <v>8323</v>
      </c>
      <c r="J15" s="4">
        <f>FF_PX[[#This Row],[Column10]]</f>
        <v>8101</v>
      </c>
      <c r="K15" s="4">
        <f>FF_PX[[#This Row],[Column11]]</f>
        <v>8487</v>
      </c>
      <c r="L15" s="4">
        <f>FF_PX[[#This Row],[Column12]]</f>
        <v>8474</v>
      </c>
      <c r="M15" s="4">
        <f>FF_PX[[#This Row],[Column13]]</f>
        <v>8470</v>
      </c>
      <c r="N15" s="4">
        <f>FF_PX[[#This Row],[Column14]]</f>
        <v>8625</v>
      </c>
      <c r="O15" s="4">
        <f>FF_PX[[#This Row],[Column15]]</f>
        <v>8625</v>
      </c>
      <c r="P15" s="4">
        <f>FF_PX[[#This Row],[Column16]]</f>
        <v>8729</v>
      </c>
      <c r="Q15" s="4">
        <f>FF_PX[[#This Row],[Column17]]</f>
        <v>6177</v>
      </c>
      <c r="R15" s="4">
        <f>FF_PX[[#This Row],[Column18]]</f>
        <v>5863</v>
      </c>
      <c r="S15" s="4">
        <f>FF_PX[[#This Row],[Column19]]</f>
        <v>5778</v>
      </c>
      <c r="T15" s="4">
        <f>FF_PX[[#This Row],[Column20]]</f>
        <v>5684</v>
      </c>
      <c r="U15" s="4">
        <f>FF_PX[[#This Row],[Column21]]</f>
        <v>5727</v>
      </c>
      <c r="V15" s="4">
        <f>FF_PX[[#This Row],[Column22]]</f>
        <v>5711</v>
      </c>
      <c r="W15" s="4">
        <f>FF_PX[[#This Row],[Column23]]</f>
        <v>5946</v>
      </c>
      <c r="X15" s="4">
        <f>FF_PX[[#This Row],[Column24]]</f>
        <v>5914</v>
      </c>
      <c r="Y15" s="4">
        <f>FF_PX[[#This Row],[Column25]]</f>
        <v>5914</v>
      </c>
      <c r="Z15" s="4">
        <f>FF_PX[[#This Row],[Column26]]</f>
        <v>5873</v>
      </c>
      <c r="AA15" s="4">
        <f>FF_PX[[#This Row],[Column27]]</f>
        <v>5711</v>
      </c>
      <c r="AB15" s="4">
        <f>FF_PX[[#This Row],[Column28]]</f>
        <v>5687</v>
      </c>
      <c r="AC15" s="4">
        <f>FF_PX[[#This Row],[Column29]]</f>
        <v>6057</v>
      </c>
      <c r="AD15" s="4">
        <f>FF_PX[[#This Row],[Column30]]</f>
        <v>5392</v>
      </c>
      <c r="AE15" s="4">
        <f>FF_PX[[#This Row],[Column31]]</f>
        <v>5381</v>
      </c>
      <c r="AF15" s="4">
        <f>FF_PX[[#This Row],[Column32]]</f>
        <v>5867</v>
      </c>
      <c r="AG15" s="4">
        <f>FF_PX[[#This Row],[Column33]]</f>
        <v>5612</v>
      </c>
      <c r="AH15" s="4">
        <f>FF_PX[[#This Row],[Column34]]</f>
        <v>5572</v>
      </c>
      <c r="AI15" s="4">
        <f>FF_PX[[#This Row],[Column35]]</f>
        <v>8155</v>
      </c>
      <c r="AJ15" s="4">
        <f>FF_PX[[#This Row],[Column36]]</f>
        <v>8225</v>
      </c>
      <c r="AK15" s="4">
        <f>FF_PX[[#This Row],[Column37]]</f>
        <v>7964</v>
      </c>
      <c r="AL15" s="4">
        <f>FF_PX[[#This Row],[Column38]]</f>
        <v>8070</v>
      </c>
      <c r="AM15" s="4">
        <f>FF_PX[[#This Row],[Column39]]</f>
        <v>16499</v>
      </c>
      <c r="AN15" s="4">
        <f>FF_PX[[#This Row],[Column40]]</f>
        <v>16472</v>
      </c>
      <c r="AO15" s="4">
        <f>FF_PX[[#This Row],[Column41]]</f>
        <v>17053</v>
      </c>
      <c r="AP15" s="4">
        <f>FF_PX[[#This Row],[Column42]]</f>
        <v>17297</v>
      </c>
      <c r="AQ15" s="4">
        <f>FF_PX[[#This Row],[Column43]]</f>
        <v>16926</v>
      </c>
      <c r="AR15" s="4">
        <f>FF_PX[[#This Row],[Column44]]</f>
        <v>16926</v>
      </c>
      <c r="AS15" s="4">
        <f>FF_PX[[#This Row],[Column45]]</f>
        <v>17082</v>
      </c>
      <c r="AT15" s="4">
        <f>FF_PX[[#This Row],[Column46]]</f>
        <v>15896</v>
      </c>
      <c r="AU15" s="4">
        <f>FF_PX[[#This Row],[Column47]]</f>
        <v>15213</v>
      </c>
      <c r="AV15" s="4">
        <f>FF_PX[[#This Row],[Column48]]</f>
        <v>15022</v>
      </c>
      <c r="AW15" s="4">
        <f>FF_PX[[#This Row],[Column49]]</f>
        <v>15625</v>
      </c>
      <c r="AX15" s="4">
        <f>FF_PX[[#This Row],[Column50]]</f>
        <v>17398</v>
      </c>
      <c r="AY15" s="4">
        <f>FF_PX[[#This Row],[Column51]]</f>
        <v>17194</v>
      </c>
      <c r="AZ15" s="4">
        <f>FF_PX[[#This Row],[Column52]]</f>
        <v>17104</v>
      </c>
      <c r="BA15" s="4">
        <f>FF_PX[[#This Row],[Column53]]</f>
        <v>17129</v>
      </c>
      <c r="BB15" s="4">
        <f>FF_PX[[#This Row],[Column54]]</f>
        <v>16944</v>
      </c>
      <c r="BC15" s="4">
        <f>FF_PX[[#This Row],[Column55]]</f>
        <v>17282</v>
      </c>
      <c r="BD15" s="4">
        <f>FF_PX[[#This Row],[Column56]]</f>
        <v>16951</v>
      </c>
      <c r="BE15" s="4">
        <f>FF_PX[[#This Row],[Column57]]</f>
        <v>15186</v>
      </c>
      <c r="BF15" s="4">
        <f>FF_PX[[#This Row],[Column58]]</f>
        <v>15013</v>
      </c>
      <c r="BG15" s="4">
        <f>FF_PX[[#This Row],[Column59]]</f>
        <v>14942</v>
      </c>
      <c r="BH15" s="4">
        <f>FF_PX[[#This Row],[Column60]]</f>
        <v>15187</v>
      </c>
      <c r="BI15" s="4">
        <f>FF_PX[[#This Row],[Column61]]</f>
        <v>15143</v>
      </c>
      <c r="BJ15" s="4">
        <f>FF_PX[[#This Row],[Column62]]</f>
        <v>17231</v>
      </c>
      <c r="BK15" s="4">
        <f>FF_PX[[#This Row],[Column63]]</f>
        <v>17477</v>
      </c>
      <c r="BL15" s="4">
        <f>FF_PX[[#This Row],[Column64]]</f>
        <v>17650</v>
      </c>
      <c r="BM15" s="4">
        <f>FF_PX[[#This Row],[Column65]]</f>
        <v>17511</v>
      </c>
      <c r="BN15" s="4">
        <f>FF_PX[[#This Row],[Column66]]</f>
        <v>16181</v>
      </c>
      <c r="BO15" s="4">
        <f>FF_PX[[#This Row],[Column67]]</f>
        <v>15449</v>
      </c>
      <c r="BP15" s="4">
        <f>FF_PX[[#This Row],[Column68]]</f>
        <v>15082</v>
      </c>
      <c r="BQ15" s="4">
        <f>FF_PX[[#This Row],[Column69]]</f>
        <v>15071</v>
      </c>
      <c r="BR15" s="4">
        <f>FF_PX[[#This Row],[Column70]]</f>
        <v>14555</v>
      </c>
      <c r="BS15" s="4">
        <f>FF_PX[[#This Row],[Column71]]</f>
        <v>14704</v>
      </c>
      <c r="BT15" s="4">
        <f>FF_PX[[#This Row],[Column72]]</f>
        <v>15732</v>
      </c>
      <c r="BU15" s="4">
        <f>FF_PX[[#This Row],[Column73]]</f>
        <v>15570</v>
      </c>
      <c r="BV15" s="4">
        <f>FF_PX[[#This Row],[Column74]]</f>
        <v>15371</v>
      </c>
      <c r="BW15" s="4">
        <f>FF_PX[[#This Row],[Column75]]</f>
        <v>15290</v>
      </c>
      <c r="BX15" s="4">
        <f>FF_PX[[#This Row],[Column76]]</f>
        <v>15235</v>
      </c>
      <c r="BY15" s="4">
        <f>FF_PX[[#This Row],[Column77]]</f>
        <v>14639</v>
      </c>
      <c r="BZ15" s="4">
        <f>FF_PX[[#This Row],[Column78]]</f>
        <v>13819</v>
      </c>
      <c r="CA15" s="4">
        <f>FF_PX[[#This Row],[Column79]]</f>
        <v>13692</v>
      </c>
      <c r="CB15" s="4">
        <f>FF_PX[[#This Row],[Column80]]</f>
        <v>13692</v>
      </c>
      <c r="CC15" s="4">
        <f>FF_PX[[#This Row],[Column81]]</f>
        <v>13415</v>
      </c>
      <c r="CD15" s="4">
        <f>FF_PX[[#This Row],[Column82]]</f>
        <v>5656</v>
      </c>
      <c r="CE15" s="4">
        <f>FF_PX[[#This Row],[Column83]]</f>
        <v>5499</v>
      </c>
      <c r="CF15" s="4">
        <f>FF_PX[[#This Row],[Column84]]</f>
        <v>5506</v>
      </c>
      <c r="CG15" s="4">
        <f>FF_PX[[#This Row],[Column85]]</f>
        <v>5544</v>
      </c>
      <c r="CH15" s="4">
        <f>FF_PX[[#This Row],[Column86]]</f>
        <v>5698</v>
      </c>
      <c r="CI15" s="4">
        <f>FF_PX[[#This Row],[Column87]]</f>
        <v>5462</v>
      </c>
      <c r="CJ15" s="4">
        <f>FF_PX[[#This Row],[Column88]]</f>
        <v>5432</v>
      </c>
      <c r="CK15" s="4">
        <f>FF_PX[[#This Row],[Column89]]</f>
        <v>4898</v>
      </c>
      <c r="CL15" s="4">
        <f>FF_PX[[#This Row],[Column90]]</f>
        <v>4756</v>
      </c>
      <c r="CM15" s="4">
        <f>FF_PX[[#This Row],[Column91]]</f>
        <v>3940</v>
      </c>
      <c r="CN15" s="4">
        <f>FF_PX[[#This Row],[Column92]]</f>
        <v>3954</v>
      </c>
      <c r="CO15" s="4">
        <f>FF_PX[[#This Row],[Column93]]</f>
        <v>3753</v>
      </c>
      <c r="CP15" s="4">
        <f>FF_PX[[#This Row],[Column94]]</f>
        <v>3608</v>
      </c>
      <c r="CQ15" s="4">
        <f>FF_PX[[#This Row],[Column95]]</f>
        <v>3586</v>
      </c>
      <c r="CR15" s="4">
        <f>FF_PX[[#This Row],[Column96]]</f>
        <v>3055</v>
      </c>
      <c r="CS15" s="4">
        <f>FF_PX[[#This Row],[Column97]]</f>
        <v>3083</v>
      </c>
      <c r="CT15" s="4">
        <f>FF_PX[[#This Row],[Column98]]</f>
        <v>2457</v>
      </c>
      <c r="CU15" s="4">
        <f>FF_PX[[#This Row],[Column99]]</f>
        <v>2707</v>
      </c>
      <c r="CV15" s="4">
        <f>FF_PX[[#This Row],[Column100]]</f>
        <v>2253</v>
      </c>
      <c r="CW15" s="4">
        <f>FF_PX[[#This Row],[Column101]]</f>
        <v>2383</v>
      </c>
      <c r="CX15" s="4">
        <f>FF_PX[[#This Row],[Column102]]</f>
        <v>2397</v>
      </c>
      <c r="CY15" s="4">
        <f>FF_PX[[#This Row],[Column103]]</f>
        <v>2155</v>
      </c>
      <c r="CZ15" s="4">
        <f>FF_PX[[#This Row],[Column104]]</f>
        <v>28844</v>
      </c>
      <c r="DA15" s="4">
        <f>FF_PX[[#This Row],[Column105]]</f>
        <v>25921</v>
      </c>
    </row>
    <row r="16" spans="1:105" x14ac:dyDescent="0.25">
      <c r="A16" t="str">
        <f ca="1">'cont list_0'!M19</f>
        <v>Q27</v>
      </c>
      <c r="B16" s="4">
        <f>FF_PX[[#This Row],[Column2]]</f>
        <v>3458</v>
      </c>
      <c r="C16" s="4">
        <f>FF_PX[[#This Row],[Column3]]</f>
        <v>3458</v>
      </c>
      <c r="D16" s="4">
        <f>FF_PX[[#This Row],[Column4]]</f>
        <v>3424</v>
      </c>
      <c r="E16" s="4">
        <f>FF_PX[[#This Row],[Column5]]</f>
        <v>3636</v>
      </c>
      <c r="F16" s="4">
        <f>FF_PX[[#This Row],[Column6]]</f>
        <v>2884</v>
      </c>
      <c r="G16" s="4">
        <f>FF_PX[[#This Row],[Column7]]</f>
        <v>2730</v>
      </c>
      <c r="H16" s="4">
        <f>FF_PX[[#This Row],[Column8]]</f>
        <v>2777</v>
      </c>
      <c r="I16" s="4">
        <f>FF_PX[[#This Row],[Column9]]</f>
        <v>2753</v>
      </c>
      <c r="J16" s="4">
        <f>FF_PX[[#This Row],[Column10]]</f>
        <v>2793</v>
      </c>
      <c r="K16" s="4">
        <f>FF_PX[[#This Row],[Column11]]</f>
        <v>2762</v>
      </c>
      <c r="L16" s="4">
        <f>FF_PX[[#This Row],[Column12]]</f>
        <v>2746</v>
      </c>
      <c r="M16" s="4">
        <f>FF_PX[[#This Row],[Column13]]</f>
        <v>2372</v>
      </c>
      <c r="N16" s="4">
        <f>FF_PX[[#This Row],[Column14]]</f>
        <v>2389</v>
      </c>
      <c r="O16" s="4">
        <f>FF_PX[[#This Row],[Column15]]</f>
        <v>2389</v>
      </c>
      <c r="P16" s="4">
        <f>FF_PX[[#This Row],[Column16]]</f>
        <v>2402</v>
      </c>
      <c r="Q16" s="4">
        <f>FF_PX[[#This Row],[Column17]]</f>
        <v>8214</v>
      </c>
      <c r="R16" s="4">
        <f>FF_PX[[#This Row],[Column18]]</f>
        <v>8277</v>
      </c>
      <c r="S16" s="4">
        <f>FF_PX[[#This Row],[Column19]]</f>
        <v>8244</v>
      </c>
      <c r="T16" s="4">
        <f>FF_PX[[#This Row],[Column20]]</f>
        <v>8093</v>
      </c>
      <c r="U16" s="4">
        <f>FF_PX[[#This Row],[Column21]]</f>
        <v>7977</v>
      </c>
      <c r="V16" s="4">
        <f>FF_PX[[#This Row],[Column22]]</f>
        <v>8112</v>
      </c>
      <c r="W16" s="4">
        <f>FF_PX[[#This Row],[Column23]]</f>
        <v>7658</v>
      </c>
      <c r="X16" s="4">
        <f>FF_PX[[#This Row],[Column24]]</f>
        <v>7262</v>
      </c>
      <c r="Y16" s="4">
        <f>FF_PX[[#This Row],[Column25]]</f>
        <v>7262</v>
      </c>
      <c r="Z16" s="4">
        <f>FF_PX[[#This Row],[Column26]]</f>
        <v>7234</v>
      </c>
      <c r="AA16" s="4">
        <f>FF_PX[[#This Row],[Column27]]</f>
        <v>6978</v>
      </c>
      <c r="AB16" s="4">
        <f>FF_PX[[#This Row],[Column28]]</f>
        <v>7015</v>
      </c>
      <c r="AC16" s="4">
        <f>FF_PX[[#This Row],[Column29]]</f>
        <v>6436</v>
      </c>
      <c r="AD16" s="4">
        <f>FF_PX[[#This Row],[Column30]]</f>
        <v>6428</v>
      </c>
      <c r="AE16" s="4">
        <f>FF_PX[[#This Row],[Column31]]</f>
        <v>5872</v>
      </c>
      <c r="AF16" s="4">
        <f>FF_PX[[#This Row],[Column32]]</f>
        <v>6233</v>
      </c>
      <c r="AG16" s="4">
        <f>FF_PX[[#This Row],[Column33]]</f>
        <v>5409</v>
      </c>
      <c r="AH16" s="4">
        <f>FF_PX[[#This Row],[Column34]]</f>
        <v>5274</v>
      </c>
      <c r="AI16" s="4">
        <f>FF_PX[[#This Row],[Column35]]</f>
        <v>2595</v>
      </c>
      <c r="AJ16" s="4">
        <f>FF_PX[[#This Row],[Column36]]</f>
        <v>2954</v>
      </c>
      <c r="AK16" s="4">
        <f>FF_PX[[#This Row],[Column37]]</f>
        <v>2741</v>
      </c>
      <c r="AL16" s="4">
        <f>FF_PX[[#This Row],[Column38]]</f>
        <v>2657</v>
      </c>
      <c r="AM16" s="4">
        <f>FF_PX[[#This Row],[Column39]]</f>
        <v>7958</v>
      </c>
      <c r="AN16" s="4">
        <f>FF_PX[[#This Row],[Column40]]</f>
        <v>7937</v>
      </c>
      <c r="AO16" s="4">
        <f>FF_PX[[#This Row],[Column41]]</f>
        <v>7920</v>
      </c>
      <c r="AP16" s="4">
        <f>FF_PX[[#This Row],[Column42]]</f>
        <v>7915</v>
      </c>
      <c r="AQ16" s="4">
        <f>FF_PX[[#This Row],[Column43]]</f>
        <v>7907</v>
      </c>
      <c r="AR16" s="4">
        <f>FF_PX[[#This Row],[Column44]]</f>
        <v>7907</v>
      </c>
      <c r="AS16" s="4">
        <f>FF_PX[[#This Row],[Column45]]</f>
        <v>7928</v>
      </c>
      <c r="AT16" s="4">
        <f>FF_PX[[#This Row],[Column46]]</f>
        <v>7920</v>
      </c>
      <c r="AU16" s="4">
        <f>FF_PX[[#This Row],[Column47]]</f>
        <v>7926</v>
      </c>
      <c r="AV16" s="4">
        <f>FF_PX[[#This Row],[Column48]]</f>
        <v>6741</v>
      </c>
      <c r="AW16" s="4">
        <f>FF_PX[[#This Row],[Column49]]</f>
        <v>2334</v>
      </c>
      <c r="AX16" s="4">
        <f>FF_PX[[#This Row],[Column50]]</f>
        <v>2283</v>
      </c>
      <c r="AY16" s="4">
        <f>FF_PX[[#This Row],[Column51]]</f>
        <v>2308</v>
      </c>
      <c r="AZ16" s="4">
        <f>FF_PX[[#This Row],[Column52]]</f>
        <v>2349</v>
      </c>
      <c r="BA16" s="4">
        <f>FF_PX[[#This Row],[Column53]]</f>
        <v>2269</v>
      </c>
      <c r="BB16" s="4">
        <f>FF_PX[[#This Row],[Column54]]</f>
        <v>2264</v>
      </c>
      <c r="BC16" s="4">
        <f>FF_PX[[#This Row],[Column55]]</f>
        <v>2249</v>
      </c>
      <c r="BD16" s="4">
        <f>FF_PX[[#This Row],[Column56]]</f>
        <v>2210</v>
      </c>
      <c r="BE16" s="4">
        <f>FF_PX[[#This Row],[Column57]]</f>
        <v>1923</v>
      </c>
      <c r="BF16" s="4">
        <f>FF_PX[[#This Row],[Column58]]</f>
        <v>1900</v>
      </c>
      <c r="BG16" s="4">
        <f>FF_PX[[#This Row],[Column59]]</f>
        <v>1845</v>
      </c>
      <c r="BH16" s="4">
        <f>FF_PX[[#This Row],[Column60]]</f>
        <v>14109</v>
      </c>
      <c r="BI16" s="4">
        <f>FF_PX[[#This Row],[Column61]]</f>
        <v>11606</v>
      </c>
      <c r="BJ16" s="4">
        <f>FF_PX[[#This Row],[Column62]]</f>
        <v>10969</v>
      </c>
      <c r="BK16" s="4">
        <f>FF_PX[[#This Row],[Column63]]</f>
        <v>10535</v>
      </c>
      <c r="BL16" s="4">
        <f>FF_PX[[#This Row],[Column64]]</f>
        <v>10244</v>
      </c>
      <c r="BM16" s="4">
        <f>FF_PX[[#This Row],[Column65]]</f>
        <v>10041</v>
      </c>
      <c r="BN16" s="4">
        <f>FF_PX[[#This Row],[Column66]]</f>
        <v>9748</v>
      </c>
      <c r="BO16" s="4">
        <f>FF_PX[[#This Row],[Column67]]</f>
        <v>9430</v>
      </c>
      <c r="BP16" s="4">
        <f>FF_PX[[#This Row],[Column68]]</f>
        <v>8728</v>
      </c>
      <c r="BQ16" s="4">
        <f>FF_PX[[#This Row],[Column69]]</f>
        <v>8668</v>
      </c>
      <c r="BR16" s="4">
        <f>FF_PX[[#This Row],[Column70]]</f>
        <v>8377</v>
      </c>
      <c r="BS16" s="4">
        <f>FF_PX[[#This Row],[Column71]]</f>
        <v>8232</v>
      </c>
      <c r="BT16" s="4">
        <f>FF_PX[[#This Row],[Column72]]</f>
        <v>8082</v>
      </c>
      <c r="BU16" s="4">
        <f>FF_PX[[#This Row],[Column73]]</f>
        <v>7977</v>
      </c>
      <c r="BV16" s="4">
        <f>FF_PX[[#This Row],[Column74]]</f>
        <v>7749</v>
      </c>
      <c r="BW16" s="4">
        <f>FF_PX[[#This Row],[Column75]]</f>
        <v>7626</v>
      </c>
      <c r="BX16" s="4">
        <f>FF_PX[[#This Row],[Column76]]</f>
        <v>7124</v>
      </c>
      <c r="BY16" s="4">
        <f>FF_PX[[#This Row],[Column77]]</f>
        <v>6757</v>
      </c>
      <c r="BZ16" s="4">
        <f>FF_PX[[#This Row],[Column78]]</f>
        <v>6467</v>
      </c>
      <c r="CA16" s="4">
        <f>FF_PX[[#This Row],[Column79]]</f>
        <v>6657</v>
      </c>
      <c r="CB16" s="4">
        <f>FF_PX[[#This Row],[Column80]]</f>
        <v>6657</v>
      </c>
      <c r="CC16" s="4">
        <f>FF_PX[[#This Row],[Column81]]</f>
        <v>6697</v>
      </c>
      <c r="CD16" s="4">
        <f>FF_PX[[#This Row],[Column82]]</f>
        <v>13472</v>
      </c>
      <c r="CE16" s="4">
        <f>FF_PX[[#This Row],[Column83]]</f>
        <v>12323</v>
      </c>
      <c r="CF16" s="4">
        <f>FF_PX[[#This Row],[Column84]]</f>
        <v>11916</v>
      </c>
      <c r="CG16" s="4">
        <f>FF_PX[[#This Row],[Column85]]</f>
        <v>11670</v>
      </c>
      <c r="CH16" s="4">
        <f>FF_PX[[#This Row],[Column86]]</f>
        <v>11152</v>
      </c>
      <c r="CI16" s="4">
        <f>FF_PX[[#This Row],[Column87]]</f>
        <v>11152</v>
      </c>
      <c r="CJ16" s="4">
        <f>FF_PX[[#This Row],[Column88]]</f>
        <v>11185</v>
      </c>
      <c r="CK16" s="4">
        <f>FF_PX[[#This Row],[Column89]]</f>
        <v>11160</v>
      </c>
      <c r="CL16" s="4">
        <f>FF_PX[[#This Row],[Column90]]</f>
        <v>11584</v>
      </c>
      <c r="CM16" s="4">
        <f>FF_PX[[#This Row],[Column91]]</f>
        <v>10131</v>
      </c>
      <c r="CN16" s="4">
        <f>FF_PX[[#This Row],[Column92]]</f>
        <v>9998</v>
      </c>
      <c r="CO16" s="4">
        <f>FF_PX[[#This Row],[Column93]]</f>
        <v>9860</v>
      </c>
      <c r="CP16" s="4">
        <f>FF_PX[[#This Row],[Column94]]</f>
        <v>9628</v>
      </c>
      <c r="CQ16" s="4">
        <f>FF_PX[[#This Row],[Column95]]</f>
        <v>9533</v>
      </c>
      <c r="CR16" s="4">
        <f>FF_PX[[#This Row],[Column96]]</f>
        <v>7975</v>
      </c>
      <c r="CS16" s="4">
        <f>FF_PX[[#This Row],[Column97]]</f>
        <v>7821</v>
      </c>
      <c r="CT16" s="4">
        <f>FF_PX[[#This Row],[Column98]]</f>
        <v>6491</v>
      </c>
      <c r="CU16" s="4">
        <f>FF_PX[[#This Row],[Column99]]</f>
        <v>5526</v>
      </c>
      <c r="CV16" s="4">
        <f>FF_PX[[#This Row],[Column100]]</f>
        <v>5905</v>
      </c>
      <c r="CW16" s="4">
        <f>FF_PX[[#This Row],[Column101]]</f>
        <v>5680</v>
      </c>
      <c r="CX16" s="4">
        <f>FF_PX[[#This Row],[Column102]]</f>
        <v>5023</v>
      </c>
      <c r="CY16" s="4">
        <f>FF_PX[[#This Row],[Column103]]</f>
        <v>5204</v>
      </c>
      <c r="CZ16" s="4">
        <f>FF_PX[[#This Row],[Column104]]</f>
        <v>2232</v>
      </c>
      <c r="DA16" s="4">
        <f>FF_PX[[#This Row],[Column105]]</f>
        <v>1811</v>
      </c>
    </row>
    <row r="17" spans="1:105" x14ac:dyDescent="0.25">
      <c r="A17" t="str">
        <f ca="1">'cont list_0'!M20</f>
        <v>U27</v>
      </c>
      <c r="B17" s="4">
        <f>FF_PX[[#This Row],[Column2]]</f>
        <v>297</v>
      </c>
      <c r="C17" s="4">
        <f>FF_PX[[#This Row],[Column3]]</f>
        <v>297</v>
      </c>
      <c r="D17" s="4">
        <f>FF_PX[[#This Row],[Column4]]</f>
        <v>292</v>
      </c>
      <c r="E17" s="4">
        <f>FF_PX[[#This Row],[Column5]]</f>
        <v>409</v>
      </c>
      <c r="F17" s="4">
        <f>FF_PX[[#This Row],[Column6]]</f>
        <v>409</v>
      </c>
      <c r="G17" s="4">
        <f>FF_PX[[#This Row],[Column7]]</f>
        <v>409</v>
      </c>
      <c r="H17" s="4">
        <f>FF_PX[[#This Row],[Column8]]</f>
        <v>365</v>
      </c>
      <c r="I17" s="4">
        <f>FF_PX[[#This Row],[Column9]]</f>
        <v>368</v>
      </c>
      <c r="J17" s="4">
        <f>FF_PX[[#This Row],[Column10]]</f>
        <v>138</v>
      </c>
      <c r="K17" s="4">
        <f>FF_PX[[#This Row],[Column11]]</f>
        <v>85</v>
      </c>
      <c r="L17" s="4">
        <f>FF_PX[[#This Row],[Column12]]</f>
        <v>76</v>
      </c>
      <c r="M17" s="4">
        <f>FF_PX[[#This Row],[Column13]]</f>
        <v>81</v>
      </c>
      <c r="N17" s="4">
        <f>FF_PX[[#This Row],[Column14]]</f>
        <v>62</v>
      </c>
      <c r="O17" s="4">
        <f>FF_PX[[#This Row],[Column15]]</f>
        <v>62</v>
      </c>
      <c r="P17" s="4">
        <f>FF_PX[[#This Row],[Column16]]</f>
        <v>29</v>
      </c>
      <c r="Q17" s="4">
        <f>FF_PX[[#This Row],[Column17]]</f>
        <v>2487</v>
      </c>
      <c r="R17" s="4">
        <f>FF_PX[[#This Row],[Column18]]</f>
        <v>2360</v>
      </c>
      <c r="S17" s="4">
        <f>FF_PX[[#This Row],[Column19]]</f>
        <v>2304</v>
      </c>
      <c r="T17" s="4">
        <f>FF_PX[[#This Row],[Column20]]</f>
        <v>2317</v>
      </c>
      <c r="U17" s="4">
        <f>FF_PX[[#This Row],[Column21]]</f>
        <v>1976</v>
      </c>
      <c r="V17" s="4">
        <f>FF_PX[[#This Row],[Column22]]</f>
        <v>1764</v>
      </c>
      <c r="W17" s="4">
        <f>FF_PX[[#This Row],[Column23]]</f>
        <v>2091</v>
      </c>
      <c r="X17" s="4">
        <f>FF_PX[[#This Row],[Column24]]</f>
        <v>1964</v>
      </c>
      <c r="Y17" s="4">
        <f>FF_PX[[#This Row],[Column25]]</f>
        <v>1964</v>
      </c>
      <c r="Z17" s="4">
        <f>FF_PX[[#This Row],[Column26]]</f>
        <v>1383</v>
      </c>
      <c r="AA17" s="4">
        <f>FF_PX[[#This Row],[Column27]]</f>
        <v>1701</v>
      </c>
      <c r="AB17" s="4">
        <f>FF_PX[[#This Row],[Column28]]</f>
        <v>1731</v>
      </c>
      <c r="AC17" s="4">
        <f>FF_PX[[#This Row],[Column29]]</f>
        <v>1466</v>
      </c>
      <c r="AD17" s="4">
        <f>FF_PX[[#This Row],[Column30]]</f>
        <v>1234</v>
      </c>
      <c r="AE17" s="4">
        <f>FF_PX[[#This Row],[Column31]]</f>
        <v>1262</v>
      </c>
      <c r="AF17" s="4">
        <f>FF_PX[[#This Row],[Column32]]</f>
        <v>1311</v>
      </c>
      <c r="AG17" s="4">
        <f>FF_PX[[#This Row],[Column33]]</f>
        <v>1327</v>
      </c>
      <c r="AH17" s="4">
        <f>FF_PX[[#This Row],[Column34]]</f>
        <v>1061</v>
      </c>
      <c r="AI17" s="4">
        <f>FF_PX[[#This Row],[Column35]]</f>
        <v>1265</v>
      </c>
      <c r="AJ17" s="4">
        <f>FF_PX[[#This Row],[Column36]]</f>
        <v>1218</v>
      </c>
      <c r="AK17" s="4">
        <f>FF_PX[[#This Row],[Column37]]</f>
        <v>1177</v>
      </c>
      <c r="AL17" s="4">
        <f>FF_PX[[#This Row],[Column38]]</f>
        <v>1168</v>
      </c>
      <c r="AM17" s="4">
        <f>FF_PX[[#This Row],[Column39]]</f>
        <v>2351</v>
      </c>
      <c r="AN17" s="4">
        <f>FF_PX[[#This Row],[Column40]]</f>
        <v>2267</v>
      </c>
      <c r="AO17" s="4">
        <f>FF_PX[[#This Row],[Column41]]</f>
        <v>2388</v>
      </c>
      <c r="AP17" s="4">
        <f>FF_PX[[#This Row],[Column42]]</f>
        <v>2432</v>
      </c>
      <c r="AQ17" s="4">
        <f>FF_PX[[#This Row],[Column43]]</f>
        <v>2437</v>
      </c>
      <c r="AR17" s="4">
        <f>FF_PX[[#This Row],[Column44]]</f>
        <v>2437</v>
      </c>
      <c r="AS17" s="4">
        <f>FF_PX[[#This Row],[Column45]]</f>
        <v>2347</v>
      </c>
      <c r="AT17" s="4">
        <f>FF_PX[[#This Row],[Column46]]</f>
        <v>2105</v>
      </c>
      <c r="AU17" s="4">
        <f>FF_PX[[#This Row],[Column47]]</f>
        <v>1997</v>
      </c>
      <c r="AV17" s="4">
        <f>FF_PX[[#This Row],[Column48]]</f>
        <v>1994</v>
      </c>
      <c r="AW17" s="4">
        <f>FF_PX[[#This Row],[Column49]]</f>
        <v>2020</v>
      </c>
      <c r="AX17" s="4">
        <f>FF_PX[[#This Row],[Column50]]</f>
        <v>1936</v>
      </c>
      <c r="AY17" s="4">
        <f>FF_PX[[#This Row],[Column51]]</f>
        <v>1946</v>
      </c>
      <c r="AZ17" s="4">
        <f>FF_PX[[#This Row],[Column52]]</f>
        <v>1970</v>
      </c>
      <c r="BA17" s="4">
        <f>FF_PX[[#This Row],[Column53]]</f>
        <v>2090</v>
      </c>
      <c r="BB17" s="4">
        <f>FF_PX[[#This Row],[Column54]]</f>
        <v>2153</v>
      </c>
      <c r="BC17" s="4">
        <f>FF_PX[[#This Row],[Column55]]</f>
        <v>2180</v>
      </c>
      <c r="BD17" s="4">
        <f>FF_PX[[#This Row],[Column56]]</f>
        <v>2209</v>
      </c>
      <c r="BE17" s="4">
        <f>FF_PX[[#This Row],[Column57]]</f>
        <v>2545</v>
      </c>
      <c r="BF17" s="4">
        <f>FF_PX[[#This Row],[Column58]]</f>
        <v>2375</v>
      </c>
      <c r="BG17" s="4">
        <f>FF_PX[[#This Row],[Column59]]</f>
        <v>2320</v>
      </c>
      <c r="BH17" s="4">
        <f>FF_PX[[#This Row],[Column60]]</f>
        <v>1819</v>
      </c>
      <c r="BI17" s="4">
        <f>FF_PX[[#This Row],[Column61]]</f>
        <v>1807</v>
      </c>
      <c r="BJ17" s="4">
        <f>FF_PX[[#This Row],[Column62]]</f>
        <v>1376</v>
      </c>
      <c r="BK17" s="4">
        <f>FF_PX[[#This Row],[Column63]]</f>
        <v>1344</v>
      </c>
      <c r="BL17" s="4">
        <f>FF_PX[[#This Row],[Column64]]</f>
        <v>1344</v>
      </c>
      <c r="BM17" s="4">
        <f>FF_PX[[#This Row],[Column65]]</f>
        <v>1335</v>
      </c>
      <c r="BN17" s="4">
        <f>FF_PX[[#This Row],[Column66]]</f>
        <v>1285</v>
      </c>
      <c r="BO17" s="4">
        <f>FF_PX[[#This Row],[Column67]]</f>
        <v>1283</v>
      </c>
      <c r="BP17" s="4">
        <f>FF_PX[[#This Row],[Column68]]</f>
        <v>1276</v>
      </c>
      <c r="BQ17" s="4">
        <f>FF_PX[[#This Row],[Column69]]</f>
        <v>1320</v>
      </c>
      <c r="BR17" s="4">
        <f>FF_PX[[#This Row],[Column70]]</f>
        <v>1285</v>
      </c>
      <c r="BS17" s="4">
        <f>FF_PX[[#This Row],[Column71]]</f>
        <v>1281</v>
      </c>
      <c r="BT17" s="4">
        <f>FF_PX[[#This Row],[Column72]]</f>
        <v>1271</v>
      </c>
      <c r="BU17" s="4">
        <f>FF_PX[[#This Row],[Column73]]</f>
        <v>1350</v>
      </c>
      <c r="BV17" s="4">
        <f>FF_PX[[#This Row],[Column74]]</f>
        <v>1349</v>
      </c>
      <c r="BW17" s="4">
        <f>FF_PX[[#This Row],[Column75]]</f>
        <v>1349</v>
      </c>
      <c r="BX17" s="4">
        <f>FF_PX[[#This Row],[Column76]]</f>
        <v>1349</v>
      </c>
      <c r="BY17" s="4">
        <f>FF_PX[[#This Row],[Column77]]</f>
        <v>1280</v>
      </c>
      <c r="BZ17" s="4">
        <f>FF_PX[[#This Row],[Column78]]</f>
        <v>1278</v>
      </c>
      <c r="CA17" s="4">
        <f>FF_PX[[#This Row],[Column79]]</f>
        <v>1273</v>
      </c>
      <c r="CB17" s="4">
        <f>FF_PX[[#This Row],[Column80]]</f>
        <v>1266</v>
      </c>
      <c r="CC17" s="4">
        <f>FF_PX[[#This Row],[Column81]]</f>
        <v>1199</v>
      </c>
      <c r="CD17" s="4">
        <f>FF_PX[[#This Row],[Column82]]</f>
        <v>6650</v>
      </c>
      <c r="CE17" s="4">
        <f>FF_PX[[#This Row],[Column83]]</f>
        <v>6380</v>
      </c>
      <c r="CF17" s="4">
        <f>FF_PX[[#This Row],[Column84]]</f>
        <v>6166</v>
      </c>
      <c r="CG17" s="4">
        <f>FF_PX[[#This Row],[Column85]]</f>
        <v>5957</v>
      </c>
      <c r="CH17" s="4">
        <f>FF_PX[[#This Row],[Column86]]</f>
        <v>5398</v>
      </c>
      <c r="CI17" s="4">
        <f>FF_PX[[#This Row],[Column87]]</f>
        <v>5697</v>
      </c>
      <c r="CJ17" s="4">
        <f>FF_PX[[#This Row],[Column88]]</f>
        <v>5479</v>
      </c>
      <c r="CK17" s="4">
        <f>FF_PX[[#This Row],[Column89]]</f>
        <v>5562</v>
      </c>
      <c r="CL17" s="4">
        <f>FF_PX[[#This Row],[Column90]]</f>
        <v>5097</v>
      </c>
      <c r="CM17" s="4">
        <f>FF_PX[[#This Row],[Column91]]</f>
        <v>5607</v>
      </c>
      <c r="CN17" s="4">
        <f>FF_PX[[#This Row],[Column92]]</f>
        <v>5533</v>
      </c>
      <c r="CO17" s="4">
        <f>FF_PX[[#This Row],[Column93]]</f>
        <v>5502</v>
      </c>
      <c r="CP17" s="4">
        <f>FF_PX[[#This Row],[Column94]]</f>
        <v>5499</v>
      </c>
      <c r="CQ17" s="4">
        <f>FF_PX[[#This Row],[Column95]]</f>
        <v>5539</v>
      </c>
      <c r="CR17" s="4">
        <f>FF_PX[[#This Row],[Column96]]</f>
        <v>5542</v>
      </c>
      <c r="CS17" s="4">
        <f>FF_PX[[#This Row],[Column97]]</f>
        <v>5458</v>
      </c>
      <c r="CT17" s="4">
        <f>FF_PX[[#This Row],[Column98]]</f>
        <v>5206</v>
      </c>
      <c r="CU17" s="4">
        <f>FF_PX[[#This Row],[Column99]]</f>
        <v>5295</v>
      </c>
      <c r="CV17" s="4">
        <f>FF_PX[[#This Row],[Column100]]</f>
        <v>4546</v>
      </c>
      <c r="CW17" s="4">
        <f>FF_PX[[#This Row],[Column101]]</f>
        <v>4180</v>
      </c>
      <c r="CX17" s="4">
        <f>FF_PX[[#This Row],[Column102]]</f>
        <v>4106</v>
      </c>
      <c r="CY17" s="4">
        <f>FF_PX[[#This Row],[Column103]]</f>
        <v>2838</v>
      </c>
      <c r="CZ17" s="4">
        <f>FF_PX[[#This Row],[Column104]]</f>
        <v>5549</v>
      </c>
      <c r="DA17" s="4">
        <f>FF_PX[[#This Row],[Column105]]</f>
        <v>5520</v>
      </c>
    </row>
    <row r="18" spans="1:105" x14ac:dyDescent="0.25">
      <c r="A18" t="str">
        <f ca="1">'cont list_0'!M21</f>
        <v>V27</v>
      </c>
      <c r="B18" s="4">
        <f>FF_PX[[#This Row],[Column2]]</f>
        <v>274</v>
      </c>
      <c r="C18" s="4">
        <f>FF_PX[[#This Row],[Column3]]</f>
        <v>274</v>
      </c>
      <c r="D18" s="4">
        <f>FF_PX[[#This Row],[Column4]]</f>
        <v>194</v>
      </c>
      <c r="E18" s="4">
        <f>FF_PX[[#This Row],[Column5]]</f>
        <v>233</v>
      </c>
      <c r="F18" s="4">
        <f>FF_PX[[#This Row],[Column6]]</f>
        <v>202</v>
      </c>
      <c r="G18" s="4">
        <f>FF_PX[[#This Row],[Column7]]</f>
        <v>196</v>
      </c>
      <c r="H18" s="4">
        <f>FF_PX[[#This Row],[Column8]]</f>
        <v>195</v>
      </c>
      <c r="I18" s="4">
        <f>FF_PX[[#This Row],[Column9]]</f>
        <v>196</v>
      </c>
      <c r="J18" s="4">
        <f>FF_PX[[#This Row],[Column10]]</f>
        <v>134</v>
      </c>
      <c r="K18" s="4">
        <f>FF_PX[[#This Row],[Column11]]</f>
        <v>321</v>
      </c>
      <c r="L18" s="4">
        <f>FF_PX[[#This Row],[Column12]]</f>
        <v>81</v>
      </c>
      <c r="M18" s="4">
        <f>FF_PX[[#This Row],[Column13]]</f>
        <v>76</v>
      </c>
      <c r="N18" s="4">
        <f>FF_PX[[#This Row],[Column14]]</f>
        <v>51</v>
      </c>
      <c r="O18" s="4">
        <f>FF_PX[[#This Row],[Column15]]</f>
        <v>51</v>
      </c>
      <c r="P18" s="4">
        <f>FF_PX[[#This Row],[Column16]]</f>
        <v>51</v>
      </c>
      <c r="Q18" s="4">
        <f>FF_PX[[#This Row],[Column17]]</f>
        <v>24</v>
      </c>
      <c r="R18" s="4">
        <f>FF_PX[[#This Row],[Column18]]</f>
        <v>24</v>
      </c>
      <c r="S18" s="4">
        <f>FF_PX[[#This Row],[Column19]]</f>
        <v>24</v>
      </c>
      <c r="T18" s="4">
        <f>FF_PX[[#This Row],[Column20]]</f>
        <v>24</v>
      </c>
      <c r="U18" s="4">
        <f>FF_PX[[#This Row],[Column21]]</f>
        <v>24</v>
      </c>
      <c r="V18" s="4">
        <f>FF_PX[[#This Row],[Column22]]</f>
        <v>7</v>
      </c>
      <c r="W18" s="4">
        <f>FF_PX[[#This Row],[Column23]]</f>
        <v>7</v>
      </c>
      <c r="X18" s="4">
        <f>FF_PX[[#This Row],[Column24]]</f>
        <v>7</v>
      </c>
      <c r="Y18" s="4">
        <f>FF_PX[[#This Row],[Column25]]</f>
        <v>7</v>
      </c>
      <c r="Z18" s="4">
        <f>FF_PX[[#This Row],[Column26]]</f>
        <v>7</v>
      </c>
      <c r="AA18" s="4">
        <f>FF_PX[[#This Row],[Column27]]</f>
        <v>8</v>
      </c>
      <c r="AB18" s="4">
        <f>FF_PX[[#This Row],[Column28]]</f>
        <v>8</v>
      </c>
      <c r="AC18" s="4">
        <f>FF_PX[[#This Row],[Column29]]</f>
        <v>8</v>
      </c>
      <c r="AD18" s="4">
        <f>FF_PX[[#This Row],[Column30]]</f>
        <v>7</v>
      </c>
      <c r="AE18" s="4">
        <f>FF_PX[[#This Row],[Column31]]</f>
        <v>7</v>
      </c>
      <c r="AF18" s="4">
        <f>FF_PX[[#This Row],[Column32]]</f>
        <v>7</v>
      </c>
      <c r="AG18" s="4">
        <f>FF_PX[[#This Row],[Column33]]</f>
        <v>7</v>
      </c>
      <c r="AH18" s="4">
        <f>FF_PX[[#This Row],[Column34]]</f>
        <v>7</v>
      </c>
      <c r="AI18" s="4">
        <f>FF_PX[[#This Row],[Column35]]</f>
        <v>7</v>
      </c>
      <c r="AJ18" s="4">
        <f>FF_PX[[#This Row],[Column36]]</f>
        <v>7</v>
      </c>
      <c r="AK18" s="4">
        <f>FF_PX[[#This Row],[Column37]]</f>
        <v>7</v>
      </c>
      <c r="AL18" s="4">
        <f>FF_PX[[#This Row],[Column38]]</f>
        <v>7</v>
      </c>
      <c r="AM18" s="4">
        <f>FF_PX[[#This Row],[Column39]]</f>
        <v>1148</v>
      </c>
      <c r="AN18" s="4">
        <f>FF_PX[[#This Row],[Column40]]</f>
        <v>1116</v>
      </c>
      <c r="AO18" s="4">
        <f>FF_PX[[#This Row],[Column41]]</f>
        <v>1169</v>
      </c>
      <c r="AP18" s="4">
        <f>FF_PX[[#This Row],[Column42]]</f>
        <v>1171</v>
      </c>
      <c r="AQ18" s="4">
        <f>FF_PX[[#This Row],[Column43]]</f>
        <v>1050</v>
      </c>
      <c r="AR18" s="4">
        <f>FF_PX[[#This Row],[Column44]]</f>
        <v>1050</v>
      </c>
      <c r="AS18" s="4">
        <f>FF_PX[[#This Row],[Column45]]</f>
        <v>1219</v>
      </c>
      <c r="AT18" s="4">
        <f>FF_PX[[#This Row],[Column46]]</f>
        <v>1320</v>
      </c>
      <c r="AU18" s="4">
        <f>FF_PX[[#This Row],[Column47]]</f>
        <v>1383</v>
      </c>
      <c r="AV18" s="4">
        <f>FF_PX[[#This Row],[Column48]]</f>
        <v>1423</v>
      </c>
      <c r="AW18" s="4">
        <f>FF_PX[[#This Row],[Column49]]</f>
        <v>1395</v>
      </c>
      <c r="AX18" s="4">
        <f>FF_PX[[#This Row],[Column50]]</f>
        <v>1252</v>
      </c>
      <c r="AY18" s="4">
        <f>FF_PX[[#This Row],[Column51]]</f>
        <v>1144</v>
      </c>
      <c r="AZ18" s="4">
        <f>FF_PX[[#This Row],[Column52]]</f>
        <v>944</v>
      </c>
      <c r="BA18" s="4">
        <f>FF_PX[[#This Row],[Column53]]</f>
        <v>920</v>
      </c>
      <c r="BB18" s="4">
        <f>FF_PX[[#This Row],[Column54]]</f>
        <v>898</v>
      </c>
      <c r="BC18" s="4">
        <f>FF_PX[[#This Row],[Column55]]</f>
        <v>860</v>
      </c>
      <c r="BD18" s="4">
        <f>FF_PX[[#This Row],[Column56]]</f>
        <v>807</v>
      </c>
      <c r="BE18" s="4">
        <f>FF_PX[[#This Row],[Column57]]</f>
        <v>868</v>
      </c>
      <c r="BF18" s="4">
        <f>FF_PX[[#This Row],[Column58]]</f>
        <v>1030</v>
      </c>
      <c r="BG18" s="4">
        <f>FF_PX[[#This Row],[Column59]]</f>
        <v>983</v>
      </c>
      <c r="BH18" s="4">
        <f>FF_PX[[#This Row],[Column60]]</f>
        <v>2131</v>
      </c>
      <c r="BI18" s="4">
        <f>FF_PX[[#This Row],[Column61]]</f>
        <v>1899</v>
      </c>
      <c r="BJ18" s="4">
        <f>FF_PX[[#This Row],[Column62]]</f>
        <v>1662</v>
      </c>
      <c r="BK18" s="4">
        <f>FF_PX[[#This Row],[Column63]]</f>
        <v>1180</v>
      </c>
      <c r="BL18" s="4">
        <f>FF_PX[[#This Row],[Column64]]</f>
        <v>1177</v>
      </c>
      <c r="BM18" s="4">
        <f>FF_PX[[#This Row],[Column65]]</f>
        <v>1110</v>
      </c>
      <c r="BN18" s="4">
        <f>FF_PX[[#This Row],[Column66]]</f>
        <v>1165</v>
      </c>
      <c r="BO18" s="4">
        <f>FF_PX[[#This Row],[Column67]]</f>
        <v>1001</v>
      </c>
      <c r="BP18" s="4">
        <f>FF_PX[[#This Row],[Column68]]</f>
        <v>984</v>
      </c>
      <c r="BQ18" s="4">
        <f>FF_PX[[#This Row],[Column69]]</f>
        <v>954</v>
      </c>
      <c r="BR18" s="4">
        <f>FF_PX[[#This Row],[Column70]]</f>
        <v>756</v>
      </c>
      <c r="BS18" s="4">
        <f>FF_PX[[#This Row],[Column71]]</f>
        <v>562</v>
      </c>
      <c r="BT18" s="4">
        <f>FF_PX[[#This Row],[Column72]]</f>
        <v>603</v>
      </c>
      <c r="BU18" s="4">
        <f>FF_PX[[#This Row],[Column73]]</f>
        <v>570</v>
      </c>
      <c r="BV18" s="4">
        <f>FF_PX[[#This Row],[Column74]]</f>
        <v>504</v>
      </c>
      <c r="BW18" s="4">
        <f>FF_PX[[#This Row],[Column75]]</f>
        <v>509</v>
      </c>
      <c r="BX18" s="4">
        <f>FF_PX[[#This Row],[Column76]]</f>
        <v>372</v>
      </c>
      <c r="BY18" s="4">
        <f>FF_PX[[#This Row],[Column77]]</f>
        <v>302</v>
      </c>
      <c r="BZ18" s="4">
        <f>FF_PX[[#This Row],[Column78]]</f>
        <v>388</v>
      </c>
      <c r="CA18" s="4">
        <f>FF_PX[[#This Row],[Column79]]</f>
        <v>285</v>
      </c>
      <c r="CB18" s="4">
        <f>FF_PX[[#This Row],[Column80]]</f>
        <v>292</v>
      </c>
      <c r="CC18" s="4">
        <f>FF_PX[[#This Row],[Column81]]</f>
        <v>355</v>
      </c>
      <c r="CD18" s="4">
        <f>FF_PX[[#This Row],[Column82]]</f>
        <v>1148</v>
      </c>
      <c r="CE18" s="4">
        <f>FF_PX[[#This Row],[Column83]]</f>
        <v>957</v>
      </c>
      <c r="CF18" s="4">
        <f>FF_PX[[#This Row],[Column84]]</f>
        <v>877</v>
      </c>
      <c r="CG18" s="4">
        <f>FF_PX[[#This Row],[Column85]]</f>
        <v>857</v>
      </c>
      <c r="CH18" s="4">
        <f>FF_PX[[#This Row],[Column86]]</f>
        <v>868</v>
      </c>
      <c r="CI18" s="4">
        <f>FF_PX[[#This Row],[Column87]]</f>
        <v>891</v>
      </c>
      <c r="CJ18" s="4">
        <f>FF_PX[[#This Row],[Column88]]</f>
        <v>1023</v>
      </c>
      <c r="CK18" s="4">
        <f>FF_PX[[#This Row],[Column89]]</f>
        <v>896</v>
      </c>
      <c r="CL18" s="4">
        <f>FF_PX[[#This Row],[Column90]]</f>
        <v>743</v>
      </c>
      <c r="CM18" s="4">
        <f>FF_PX[[#This Row],[Column91]]</f>
        <v>363</v>
      </c>
      <c r="CN18" s="4">
        <f>FF_PX[[#This Row],[Column92]]</f>
        <v>348</v>
      </c>
      <c r="CO18" s="4">
        <f>FF_PX[[#This Row],[Column93]]</f>
        <v>347</v>
      </c>
      <c r="CP18" s="4">
        <f>FF_PX[[#This Row],[Column94]]</f>
        <v>347</v>
      </c>
      <c r="CQ18" s="4">
        <f>FF_PX[[#This Row],[Column95]]</f>
        <v>359</v>
      </c>
      <c r="CR18" s="4">
        <f>FF_PX[[#This Row],[Column96]]</f>
        <v>384</v>
      </c>
      <c r="CS18" s="4">
        <f>FF_PX[[#This Row],[Column97]]</f>
        <v>409</v>
      </c>
      <c r="CT18" s="4">
        <f>FF_PX[[#This Row],[Column98]]</f>
        <v>410</v>
      </c>
      <c r="CU18" s="4">
        <f>FF_PX[[#This Row],[Column99]]</f>
        <v>410</v>
      </c>
      <c r="CV18" s="4">
        <f>FF_PX[[#This Row],[Column100]]</f>
        <v>361</v>
      </c>
      <c r="CW18" s="4">
        <f>FF_PX[[#This Row],[Column101]]</f>
        <v>370</v>
      </c>
      <c r="CX18" s="4">
        <f>FF_PX[[#This Row],[Column102]]</f>
        <v>369</v>
      </c>
      <c r="CY18" s="4">
        <f>FF_PX[[#This Row],[Column103]]</f>
        <v>255</v>
      </c>
      <c r="CZ18" s="4">
        <f>FF_PX[[#This Row],[Column104]]</f>
        <v>1922</v>
      </c>
      <c r="DA18" s="4">
        <f>FF_PX[[#This Row],[Column105]]</f>
        <v>2155</v>
      </c>
    </row>
    <row r="19" spans="1:105" x14ac:dyDescent="0.25">
      <c r="A19" t="str">
        <f ca="1">'cont list_0'!M22</f>
        <v>X27</v>
      </c>
      <c r="B19" s="4">
        <f>FF_PX[[#This Row],[Column2]]</f>
        <v>5</v>
      </c>
      <c r="C19" s="4">
        <f>FF_PX[[#This Row],[Column3]]</f>
        <v>5</v>
      </c>
      <c r="D19" s="4">
        <f>FF_PX[[#This Row],[Column4]]</f>
        <v>5</v>
      </c>
      <c r="E19" s="4">
        <f>FF_PX[[#This Row],[Column5]]</f>
        <v>5</v>
      </c>
      <c r="F19" s="4">
        <f>FF_PX[[#This Row],[Column6]]</f>
        <v>5</v>
      </c>
      <c r="G19" s="4">
        <f>FF_PX[[#This Row],[Column7]]</f>
        <v>5</v>
      </c>
      <c r="H19" s="4">
        <f>FF_PX[[#This Row],[Column8]]</f>
        <v>5</v>
      </c>
      <c r="I19" s="4">
        <f>FF_PX[[#This Row],[Column9]]</f>
        <v>5</v>
      </c>
      <c r="J19" s="4">
        <f>FF_PX[[#This Row],[Column10]]</f>
        <v>5</v>
      </c>
      <c r="K19" s="4">
        <f>FF_PX[[#This Row],[Column11]]</f>
        <v>5</v>
      </c>
      <c r="L19" s="4">
        <f>FF_PX[[#This Row],[Column12]]</f>
        <v>5</v>
      </c>
      <c r="M19" s="4">
        <f>FF_PX[[#This Row],[Column13]]</f>
        <v>5</v>
      </c>
      <c r="N19" s="4">
        <f>FF_PX[[#This Row],[Column14]]</f>
        <v>5</v>
      </c>
      <c r="O19" s="4">
        <f>FF_PX[[#This Row],[Column15]]</f>
        <v>5</v>
      </c>
      <c r="P19" s="4">
        <f>FF_PX[[#This Row],[Column16]]</f>
        <v>5</v>
      </c>
      <c r="Q19" s="4">
        <f>FF_PX[[#This Row],[Column17]]</f>
        <v>51</v>
      </c>
      <c r="R19" s="4">
        <f>FF_PX[[#This Row],[Column18]]</f>
        <v>51</v>
      </c>
      <c r="S19" s="4">
        <f>FF_PX[[#This Row],[Column19]]</f>
        <v>51</v>
      </c>
      <c r="T19" s="4">
        <f>FF_PX[[#This Row],[Column20]]</f>
        <v>51</v>
      </c>
      <c r="U19" s="4">
        <f>FF_PX[[#This Row],[Column21]]</f>
        <v>51</v>
      </c>
      <c r="V19" s="4">
        <f>FF_PX[[#This Row],[Column22]]</f>
        <v>51</v>
      </c>
      <c r="W19" s="4">
        <f>FF_PX[[#This Row],[Column23]]</f>
        <v>51</v>
      </c>
      <c r="X19" s="4">
        <f>FF_PX[[#This Row],[Column24]]</f>
        <v>52</v>
      </c>
      <c r="Y19" s="4">
        <f>FF_PX[[#This Row],[Column25]]</f>
        <v>52</v>
      </c>
      <c r="Z19" s="4">
        <f>FF_PX[[#This Row],[Column26]]</f>
        <v>53</v>
      </c>
      <c r="AA19" s="4">
        <f>FF_PX[[#This Row],[Column27]]</f>
        <v>64</v>
      </c>
      <c r="AB19" s="4">
        <f>FF_PX[[#This Row],[Column28]]</f>
        <v>64</v>
      </c>
      <c r="AC19" s="4">
        <f>FF_PX[[#This Row],[Column29]]</f>
        <v>64</v>
      </c>
      <c r="AD19" s="4">
        <f>FF_PX[[#This Row],[Column30]]</f>
        <v>64</v>
      </c>
      <c r="AE19" s="4">
        <f>FF_PX[[#This Row],[Column31]]</f>
        <v>64</v>
      </c>
      <c r="AF19" s="4">
        <f>FF_PX[[#This Row],[Column32]]</f>
        <v>64</v>
      </c>
      <c r="AG19" s="4">
        <f>FF_PX[[#This Row],[Column33]]</f>
        <v>64</v>
      </c>
      <c r="AH19" s="4">
        <f>FF_PX[[#This Row],[Column34]]</f>
        <v>64</v>
      </c>
      <c r="AI19" s="4">
        <f>FF_PX[[#This Row],[Column35]]</f>
        <v>78</v>
      </c>
      <c r="AJ19" s="4">
        <f>FF_PX[[#This Row],[Column36]]</f>
        <v>78</v>
      </c>
      <c r="AK19" s="4">
        <f>FF_PX[[#This Row],[Column37]]</f>
        <v>78</v>
      </c>
      <c r="AL19" s="4">
        <f>FF_PX[[#This Row],[Column38]]</f>
        <v>78</v>
      </c>
      <c r="AM19" s="4">
        <f>FF_PX[[#This Row],[Column39]]</f>
        <v>7</v>
      </c>
      <c r="AN19" s="4">
        <f>FF_PX[[#This Row],[Column40]]</f>
        <v>7</v>
      </c>
      <c r="AO19" s="4">
        <f>FF_PX[[#This Row],[Column41]]</f>
        <v>7</v>
      </c>
      <c r="AP19" s="4">
        <f>FF_PX[[#This Row],[Column42]]</f>
        <v>7</v>
      </c>
      <c r="AQ19" s="4">
        <f>FF_PX[[#This Row],[Column43]]</f>
        <v>7</v>
      </c>
      <c r="AR19" s="4">
        <f>FF_PX[[#This Row],[Column44]]</f>
        <v>7</v>
      </c>
      <c r="AS19" s="4">
        <f>FF_PX[[#This Row],[Column45]]</f>
        <v>7</v>
      </c>
      <c r="AT19" s="4">
        <f>FF_PX[[#This Row],[Column46]]</f>
        <v>7</v>
      </c>
      <c r="AU19" s="4">
        <f>FF_PX[[#This Row],[Column47]]</f>
        <v>7</v>
      </c>
      <c r="AV19" s="4">
        <f>FF_PX[[#This Row],[Column48]]</f>
        <v>7</v>
      </c>
      <c r="AW19" s="4">
        <f>FF_PX[[#This Row],[Column49]]</f>
        <v>7</v>
      </c>
      <c r="AX19" s="4">
        <f>FF_PX[[#This Row],[Column50]]</f>
        <v>5</v>
      </c>
      <c r="AY19" s="4">
        <f>FF_PX[[#This Row],[Column51]]</f>
        <v>5</v>
      </c>
      <c r="AZ19" s="4">
        <f>FF_PX[[#This Row],[Column52]]</f>
        <v>5</v>
      </c>
      <c r="BA19" s="4">
        <f>FF_PX[[#This Row],[Column53]]</f>
        <v>5</v>
      </c>
      <c r="BB19" s="4">
        <f>FF_PX[[#This Row],[Column54]]</f>
        <v>5</v>
      </c>
      <c r="BC19" s="4">
        <f>FF_PX[[#This Row],[Column55]]</f>
        <v>5</v>
      </c>
      <c r="BD19" s="4">
        <f>FF_PX[[#This Row],[Column56]]</f>
        <v>5</v>
      </c>
      <c r="BE19" s="4">
        <f>FF_PX[[#This Row],[Column57]]</f>
        <v>5</v>
      </c>
      <c r="BF19" s="4">
        <f>FF_PX[[#This Row],[Column58]]</f>
        <v>5</v>
      </c>
      <c r="BG19" s="4">
        <f>FF_PX[[#This Row],[Column59]]</f>
        <v>5</v>
      </c>
      <c r="BH19" s="4">
        <f>FF_PX[[#This Row],[Column60]]</f>
        <v>1115</v>
      </c>
      <c r="BI19" s="4">
        <f>FF_PX[[#This Row],[Column61]]</f>
        <v>1049</v>
      </c>
      <c r="BJ19" s="4">
        <f>FF_PX[[#This Row],[Column62]]</f>
        <v>712</v>
      </c>
      <c r="BK19" s="4">
        <f>FF_PX[[#This Row],[Column63]]</f>
        <v>716</v>
      </c>
      <c r="BL19" s="4">
        <f>FF_PX[[#This Row],[Column64]]</f>
        <v>764</v>
      </c>
      <c r="BM19" s="4">
        <f>FF_PX[[#This Row],[Column65]]</f>
        <v>726</v>
      </c>
      <c r="BN19" s="4">
        <f>FF_PX[[#This Row],[Column66]]</f>
        <v>663</v>
      </c>
      <c r="BO19" s="4">
        <f>FF_PX[[#This Row],[Column67]]</f>
        <v>665</v>
      </c>
      <c r="BP19" s="4">
        <f>FF_PX[[#This Row],[Column68]]</f>
        <v>630</v>
      </c>
      <c r="BQ19" s="4">
        <f>FF_PX[[#This Row],[Column69]]</f>
        <v>645</v>
      </c>
      <c r="BR19" s="4">
        <f>FF_PX[[#This Row],[Column70]]</f>
        <v>645</v>
      </c>
      <c r="BS19" s="4">
        <f>FF_PX[[#This Row],[Column71]]</f>
        <v>659</v>
      </c>
      <c r="BT19" s="4">
        <f>FF_PX[[#This Row],[Column72]]</f>
        <v>657</v>
      </c>
      <c r="BU19" s="4">
        <f>FF_PX[[#This Row],[Column73]]</f>
        <v>645</v>
      </c>
      <c r="BV19" s="4">
        <f>FF_PX[[#This Row],[Column74]]</f>
        <v>625</v>
      </c>
      <c r="BW19" s="4">
        <f>FF_PX[[#This Row],[Column75]]</f>
        <v>625</v>
      </c>
      <c r="BX19" s="4">
        <f>FF_PX[[#This Row],[Column76]]</f>
        <v>627</v>
      </c>
      <c r="BY19" s="4">
        <f>FF_PX[[#This Row],[Column77]]</f>
        <v>595</v>
      </c>
      <c r="BZ19" s="4">
        <f>FF_PX[[#This Row],[Column78]]</f>
        <v>595</v>
      </c>
      <c r="CA19" s="4">
        <f>FF_PX[[#This Row],[Column79]]</f>
        <v>594</v>
      </c>
      <c r="CB19" s="4">
        <f>FF_PX[[#This Row],[Column80]]</f>
        <v>595</v>
      </c>
      <c r="CC19" s="4">
        <f>FF_PX[[#This Row],[Column81]]</f>
        <v>596</v>
      </c>
      <c r="CD19" s="4">
        <f>FF_PX[[#This Row],[Column82]]</f>
        <v>344</v>
      </c>
      <c r="CE19" s="4">
        <f>FF_PX[[#This Row],[Column83]]</f>
        <v>338</v>
      </c>
      <c r="CF19" s="4">
        <f>FF_PX[[#This Row],[Column84]]</f>
        <v>265</v>
      </c>
      <c r="CG19" s="4">
        <f>FF_PX[[#This Row],[Column85]]</f>
        <v>211</v>
      </c>
      <c r="CH19" s="4">
        <f>FF_PX[[#This Row],[Column86]]</f>
        <v>319</v>
      </c>
      <c r="CI19" s="4">
        <f>FF_PX[[#This Row],[Column87]]</f>
        <v>458</v>
      </c>
      <c r="CJ19" s="4">
        <f>FF_PX[[#This Row],[Column88]]</f>
        <v>267</v>
      </c>
      <c r="CK19" s="4">
        <f>FF_PX[[#This Row],[Column89]]</f>
        <v>296</v>
      </c>
      <c r="CL19" s="4">
        <f>FF_PX[[#This Row],[Column90]]</f>
        <v>220</v>
      </c>
      <c r="CM19" s="4">
        <f>FF_PX[[#This Row],[Column91]]</f>
        <v>268</v>
      </c>
      <c r="CN19" s="4">
        <f>FF_PX[[#This Row],[Column92]]</f>
        <v>320</v>
      </c>
      <c r="CO19" s="4">
        <f>FF_PX[[#This Row],[Column93]]</f>
        <v>253</v>
      </c>
      <c r="CP19" s="4">
        <f>FF_PX[[#This Row],[Column94]]</f>
        <v>170</v>
      </c>
      <c r="CQ19" s="4">
        <f>FF_PX[[#This Row],[Column95]]</f>
        <v>168</v>
      </c>
      <c r="CR19" s="4">
        <f>FF_PX[[#This Row],[Column96]]</f>
        <v>337</v>
      </c>
      <c r="CS19" s="4">
        <f>FF_PX[[#This Row],[Column97]]</f>
        <v>363</v>
      </c>
      <c r="CT19" s="4">
        <f>FF_PX[[#This Row],[Column98]]</f>
        <v>327</v>
      </c>
      <c r="CU19" s="4">
        <f>FF_PX[[#This Row],[Column99]]</f>
        <v>354</v>
      </c>
      <c r="CV19" s="4">
        <f>FF_PX[[#This Row],[Column100]]</f>
        <v>281</v>
      </c>
      <c r="CW19" s="4">
        <f>FF_PX[[#This Row],[Column101]]</f>
        <v>238</v>
      </c>
      <c r="CX19" s="4">
        <f>FF_PX[[#This Row],[Column102]]</f>
        <v>283</v>
      </c>
      <c r="CY19" s="4">
        <f>FF_PX[[#This Row],[Column103]]</f>
        <v>247</v>
      </c>
      <c r="CZ19" s="4">
        <f>FF_PX[[#This Row],[Column104]]</f>
        <v>150</v>
      </c>
      <c r="DA19" s="4">
        <f>FF_PX[[#This Row],[Column105]]</f>
        <v>149</v>
      </c>
    </row>
    <row r="20" spans="1:105" x14ac:dyDescent="0.25">
      <c r="A20" t="str">
        <f ca="1">'cont list_0'!M23</f>
        <v>Z27</v>
      </c>
      <c r="B20" s="4">
        <f>FF_PX[[#This Row],[Column2]]</f>
        <v>5</v>
      </c>
      <c r="C20" s="4">
        <f>FF_PX[[#This Row],[Column3]]</f>
        <v>5</v>
      </c>
      <c r="D20" s="4">
        <f>FF_PX[[#This Row],[Column4]]</f>
        <v>5</v>
      </c>
      <c r="E20" s="4">
        <f>FF_PX[[#This Row],[Column5]]</f>
        <v>5</v>
      </c>
      <c r="F20" s="4">
        <f>FF_PX[[#This Row],[Column6]]</f>
        <v>5</v>
      </c>
      <c r="G20" s="4">
        <f>FF_PX[[#This Row],[Column7]]</f>
        <v>5</v>
      </c>
      <c r="H20" s="4">
        <f>FF_PX[[#This Row],[Column8]]</f>
        <v>5</v>
      </c>
      <c r="I20" s="4">
        <f>FF_PX[[#This Row],[Column9]]</f>
        <v>5</v>
      </c>
      <c r="J20" s="4">
        <f>FF_PX[[#This Row],[Column10]]</f>
        <v>5</v>
      </c>
      <c r="K20" s="4">
        <f>FF_PX[[#This Row],[Column11]]</f>
        <v>5</v>
      </c>
      <c r="L20" s="4">
        <f>FF_PX[[#This Row],[Column12]]</f>
        <v>5</v>
      </c>
      <c r="M20" s="4">
        <f>FF_PX[[#This Row],[Column13]]</f>
        <v>5</v>
      </c>
      <c r="N20" s="4">
        <f>FF_PX[[#This Row],[Column14]]</f>
        <v>5</v>
      </c>
      <c r="O20" s="4">
        <f>FF_PX[[#This Row],[Column15]]</f>
        <v>5</v>
      </c>
      <c r="P20" s="4">
        <f>FF_PX[[#This Row],[Column16]]</f>
        <v>5</v>
      </c>
      <c r="Q20" s="4">
        <f>FF_PX[[#This Row],[Column17]]</f>
        <v>5</v>
      </c>
      <c r="R20" s="4">
        <f>FF_PX[[#This Row],[Column18]]</f>
        <v>5</v>
      </c>
      <c r="S20" s="4">
        <f>FF_PX[[#This Row],[Column19]]</f>
        <v>5</v>
      </c>
      <c r="T20" s="4">
        <f>FF_PX[[#This Row],[Column20]]</f>
        <v>5</v>
      </c>
      <c r="U20" s="4">
        <f>FF_PX[[#This Row],[Column21]]</f>
        <v>5</v>
      </c>
      <c r="V20" s="4">
        <f>FF_PX[[#This Row],[Column22]]</f>
        <v>5</v>
      </c>
      <c r="W20" s="4">
        <f>FF_PX[[#This Row],[Column23]]</f>
        <v>5</v>
      </c>
      <c r="X20" s="4">
        <f>FF_PX[[#This Row],[Column24]]</f>
        <v>5</v>
      </c>
      <c r="Y20" s="4">
        <f>FF_PX[[#This Row],[Column25]]</f>
        <v>5</v>
      </c>
      <c r="Z20" s="4">
        <f>FF_PX[[#This Row],[Column26]]</f>
        <v>5</v>
      </c>
      <c r="AA20" s="4">
        <f>FF_PX[[#This Row],[Column27]]</f>
        <v>5</v>
      </c>
      <c r="AB20" s="4">
        <f>FF_PX[[#This Row],[Column28]]</f>
        <v>5</v>
      </c>
      <c r="AC20" s="4">
        <f>FF_PX[[#This Row],[Column29]]</f>
        <v>5</v>
      </c>
      <c r="AD20" s="4">
        <f>FF_PX[[#This Row],[Column30]]</f>
        <v>5</v>
      </c>
      <c r="AE20" s="4">
        <f>FF_PX[[#This Row],[Column31]]</f>
        <v>5</v>
      </c>
      <c r="AF20" s="4">
        <f>FF_PX[[#This Row],[Column32]]</f>
        <v>5</v>
      </c>
      <c r="AG20" s="4">
        <f>FF_PX[[#This Row],[Column33]]</f>
        <v>5</v>
      </c>
      <c r="AH20" s="4">
        <f>FF_PX[[#This Row],[Column34]]</f>
        <v>5</v>
      </c>
      <c r="AI20" s="4">
        <f>FF_PX[[#This Row],[Column35]]</f>
        <v>5</v>
      </c>
      <c r="AJ20" s="4">
        <f>FF_PX[[#This Row],[Column36]]</f>
        <v>5</v>
      </c>
      <c r="AK20" s="4">
        <f>FF_PX[[#This Row],[Column37]]</f>
        <v>5</v>
      </c>
      <c r="AL20" s="4">
        <f>FF_PX[[#This Row],[Column38]]</f>
        <v>5</v>
      </c>
      <c r="AM20" s="4">
        <f>FF_PX[[#This Row],[Column39]]</f>
        <v>78</v>
      </c>
      <c r="AN20" s="4">
        <f>FF_PX[[#This Row],[Column40]]</f>
        <v>78</v>
      </c>
      <c r="AO20" s="4">
        <f>FF_PX[[#This Row],[Column41]]</f>
        <v>73</v>
      </c>
      <c r="AP20" s="4">
        <f>FF_PX[[#This Row],[Column42]]</f>
        <v>71</v>
      </c>
      <c r="AQ20" s="4">
        <f>FF_PX[[#This Row],[Column43]]</f>
        <v>72</v>
      </c>
      <c r="AR20" s="4">
        <f>FF_PX[[#This Row],[Column44]]</f>
        <v>72</v>
      </c>
      <c r="AS20" s="4">
        <f>FF_PX[[#This Row],[Column45]]</f>
        <v>72</v>
      </c>
      <c r="AT20" s="4">
        <f>FF_PX[[#This Row],[Column46]]</f>
        <v>72</v>
      </c>
      <c r="AU20" s="4">
        <f>FF_PX[[#This Row],[Column47]]</f>
        <v>72</v>
      </c>
      <c r="AV20" s="4">
        <f>FF_PX[[#This Row],[Column48]]</f>
        <v>73</v>
      </c>
      <c r="AW20" s="4">
        <f>FF_PX[[#This Row],[Column49]]</f>
        <v>73</v>
      </c>
      <c r="AX20" s="4">
        <f>FF_PX[[#This Row],[Column50]]</f>
        <v>60</v>
      </c>
      <c r="AY20" s="4">
        <f>FF_PX[[#This Row],[Column51]]</f>
        <v>60</v>
      </c>
      <c r="AZ20" s="4">
        <f>FF_PX[[#This Row],[Column52]]</f>
        <v>60</v>
      </c>
      <c r="BA20" s="4">
        <f>FF_PX[[#This Row],[Column53]]</f>
        <v>60</v>
      </c>
      <c r="BB20" s="4">
        <f>FF_PX[[#This Row],[Column54]]</f>
        <v>60</v>
      </c>
      <c r="BC20" s="4">
        <f>FF_PX[[#This Row],[Column55]]</f>
        <v>60</v>
      </c>
      <c r="BD20" s="4">
        <f>FF_PX[[#This Row],[Column56]]</f>
        <v>60</v>
      </c>
      <c r="BE20" s="4">
        <f>FF_PX[[#This Row],[Column57]]</f>
        <v>58</v>
      </c>
      <c r="BF20" s="4">
        <f>FF_PX[[#This Row],[Column58]]</f>
        <v>58</v>
      </c>
      <c r="BG20" s="4">
        <f>FF_PX[[#This Row],[Column59]]</f>
        <v>50</v>
      </c>
      <c r="BH20" s="4">
        <f>FF_PX[[#This Row],[Column60]]</f>
        <v>5</v>
      </c>
      <c r="BI20" s="4">
        <f>FF_PX[[#This Row],[Column61]]</f>
        <v>5</v>
      </c>
      <c r="BJ20" s="4">
        <f>FF_PX[[#This Row],[Column62]]</f>
        <v>5</v>
      </c>
      <c r="BK20" s="4">
        <f>FF_PX[[#This Row],[Column63]]</f>
        <v>5</v>
      </c>
      <c r="BL20" s="4">
        <f>FF_PX[[#This Row],[Column64]]</f>
        <v>5</v>
      </c>
      <c r="BM20" s="4">
        <f>FF_PX[[#This Row],[Column65]]</f>
        <v>5</v>
      </c>
      <c r="BN20" s="4">
        <f>FF_PX[[#This Row],[Column66]]</f>
        <v>5</v>
      </c>
      <c r="BO20" s="4">
        <f>FF_PX[[#This Row],[Column67]]</f>
        <v>5</v>
      </c>
      <c r="BP20" s="4">
        <f>FF_PX[[#This Row],[Column68]]</f>
        <v>5</v>
      </c>
      <c r="BQ20" s="4">
        <f>FF_PX[[#This Row],[Column69]]</f>
        <v>5</v>
      </c>
      <c r="BR20" s="4">
        <f>FF_PX[[#This Row],[Column70]]</f>
        <v>5</v>
      </c>
      <c r="BS20" s="4">
        <f>FF_PX[[#This Row],[Column71]]</f>
        <v>5</v>
      </c>
      <c r="BT20" s="4">
        <f>FF_PX[[#This Row],[Column72]]</f>
        <v>5</v>
      </c>
      <c r="BU20" s="4">
        <f>FF_PX[[#This Row],[Column73]]</f>
        <v>5</v>
      </c>
      <c r="BV20" s="4">
        <f>FF_PX[[#This Row],[Column74]]</f>
        <v>5</v>
      </c>
      <c r="BW20" s="4">
        <f>FF_PX[[#This Row],[Column75]]</f>
        <v>5</v>
      </c>
      <c r="BX20" s="4">
        <f>FF_PX[[#This Row],[Column76]]</f>
        <v>5</v>
      </c>
      <c r="BY20" s="4">
        <f>FF_PX[[#This Row],[Column77]]</f>
        <v>5</v>
      </c>
      <c r="BZ20" s="4">
        <f>FF_PX[[#This Row],[Column78]]</f>
        <v>5</v>
      </c>
      <c r="CA20" s="4">
        <f>FF_PX[[#This Row],[Column79]]</f>
        <v>5</v>
      </c>
      <c r="CB20" s="4">
        <f>FF_PX[[#This Row],[Column80]]</f>
        <v>5</v>
      </c>
      <c r="CC20" s="4">
        <f>FF_PX[[#This Row],[Column81]]</f>
        <v>3</v>
      </c>
      <c r="CD20" s="4">
        <f>FF_PX[[#This Row],[Column82]]</f>
        <v>594</v>
      </c>
      <c r="CE20" s="4">
        <f>FF_PX[[#This Row],[Column83]]</f>
        <v>536</v>
      </c>
      <c r="CF20" s="4">
        <f>FF_PX[[#This Row],[Column84]]</f>
        <v>429</v>
      </c>
      <c r="CG20" s="4">
        <f>FF_PX[[#This Row],[Column85]]</f>
        <v>407</v>
      </c>
      <c r="CH20" s="4">
        <f>FF_PX[[#This Row],[Column86]]</f>
        <v>67</v>
      </c>
      <c r="CI20" s="4">
        <f>FF_PX[[#This Row],[Column87]]</f>
        <v>50</v>
      </c>
      <c r="CJ20" s="4">
        <f>FF_PX[[#This Row],[Column88]]</f>
        <v>50</v>
      </c>
      <c r="CK20" s="4">
        <f>FF_PX[[#This Row],[Column89]]</f>
        <v>50</v>
      </c>
      <c r="CL20" s="4">
        <f>FF_PX[[#This Row],[Column90]]</f>
        <v>53</v>
      </c>
      <c r="CM20" s="4">
        <f>FF_PX[[#This Row],[Column91]]</f>
        <v>55</v>
      </c>
      <c r="CN20" s="4">
        <f>FF_PX[[#This Row],[Column92]]</f>
        <v>54</v>
      </c>
      <c r="CO20" s="4">
        <f>FF_PX[[#This Row],[Column93]]</f>
        <v>55</v>
      </c>
      <c r="CP20" s="4">
        <f>FF_PX[[#This Row],[Column94]]</f>
        <v>55</v>
      </c>
      <c r="CQ20" s="4">
        <f>FF_PX[[#This Row],[Column95]]</f>
        <v>55</v>
      </c>
      <c r="CR20" s="4">
        <f>FF_PX[[#This Row],[Column96]]</f>
        <v>57</v>
      </c>
      <c r="CS20" s="4">
        <f>FF_PX[[#This Row],[Column97]]</f>
        <v>55</v>
      </c>
      <c r="CT20" s="4">
        <f>FF_PX[[#This Row],[Column98]]</f>
        <v>55</v>
      </c>
      <c r="CU20" s="4">
        <f>FF_PX[[#This Row],[Column99]]</f>
        <v>55</v>
      </c>
      <c r="CV20" s="4">
        <f>FF_PX[[#This Row],[Column100]]</f>
        <v>55</v>
      </c>
      <c r="CW20" s="4">
        <f>FF_PX[[#This Row],[Column101]]</f>
        <v>55</v>
      </c>
      <c r="CX20" s="4">
        <f>FF_PX[[#This Row],[Column102]]</f>
        <v>54</v>
      </c>
      <c r="CY20" s="4">
        <f>FF_PX[[#This Row],[Column103]]</f>
        <v>54</v>
      </c>
      <c r="CZ20" s="4">
        <f>FF_PX[[#This Row],[Column104]]</f>
        <v>245</v>
      </c>
      <c r="DA20" s="4">
        <f>FF_PX[[#This Row],[Column105]]</f>
        <v>252</v>
      </c>
    </row>
    <row r="21" spans="1:105" x14ac:dyDescent="0.25">
      <c r="A21" t="str">
        <f ca="1">'cont list_0'!M24</f>
        <v>F28</v>
      </c>
      <c r="B21" s="4">
        <f>FF_PX[[#This Row],[Column2]]</f>
        <v>5</v>
      </c>
      <c r="C21" s="4">
        <f>FF_PX[[#This Row],[Column3]]</f>
        <v>5</v>
      </c>
      <c r="D21" s="4">
        <f>FF_PX[[#This Row],[Column4]]</f>
        <v>5</v>
      </c>
      <c r="E21" s="4">
        <f>FF_PX[[#This Row],[Column5]]</f>
        <v>5</v>
      </c>
      <c r="F21" s="4">
        <f>FF_PX[[#This Row],[Column6]]</f>
        <v>5</v>
      </c>
      <c r="G21" s="4">
        <f>FF_PX[[#This Row],[Column7]]</f>
        <v>5</v>
      </c>
      <c r="H21" s="4">
        <f>FF_PX[[#This Row],[Column8]]</f>
        <v>5</v>
      </c>
      <c r="I21" s="4">
        <f>FF_PX[[#This Row],[Column9]]</f>
        <v>5</v>
      </c>
      <c r="J21" s="4">
        <f>FF_PX[[#This Row],[Column10]]</f>
        <v>5</v>
      </c>
      <c r="K21" s="4">
        <f>FF_PX[[#This Row],[Column11]]</f>
        <v>5</v>
      </c>
      <c r="L21" s="4">
        <f>FF_PX[[#This Row],[Column12]]</f>
        <v>5</v>
      </c>
      <c r="M21" s="4">
        <f>FF_PX[[#This Row],[Column13]]</f>
        <v>5</v>
      </c>
      <c r="N21" s="4">
        <f>FF_PX[[#This Row],[Column14]]</f>
        <v>5</v>
      </c>
      <c r="O21" s="4">
        <f>FF_PX[[#This Row],[Column15]]</f>
        <v>5</v>
      </c>
      <c r="P21" s="4">
        <f>FF_PX[[#This Row],[Column16]]</f>
        <v>5</v>
      </c>
      <c r="Q21" s="4">
        <f>FF_PX[[#This Row],[Column17]]</f>
        <v>5</v>
      </c>
      <c r="R21" s="4">
        <f>FF_PX[[#This Row],[Column18]]</f>
        <v>5</v>
      </c>
      <c r="S21" s="4">
        <f>FF_PX[[#This Row],[Column19]]</f>
        <v>5</v>
      </c>
      <c r="T21" s="4">
        <f>FF_PX[[#This Row],[Column20]]</f>
        <v>5</v>
      </c>
      <c r="U21" s="4">
        <f>FF_PX[[#This Row],[Column21]]</f>
        <v>5</v>
      </c>
      <c r="V21" s="4">
        <f>FF_PX[[#This Row],[Column22]]</f>
        <v>5</v>
      </c>
      <c r="W21" s="4">
        <f>FF_PX[[#This Row],[Column23]]</f>
        <v>5</v>
      </c>
      <c r="X21" s="4">
        <f>FF_PX[[#This Row],[Column24]]</f>
        <v>5</v>
      </c>
      <c r="Y21" s="4">
        <f>FF_PX[[#This Row],[Column25]]</f>
        <v>5</v>
      </c>
      <c r="Z21" s="4">
        <f>FF_PX[[#This Row],[Column26]]</f>
        <v>5</v>
      </c>
      <c r="AA21" s="4">
        <f>FF_PX[[#This Row],[Column27]]</f>
        <v>5</v>
      </c>
      <c r="AB21" s="4">
        <f>FF_PX[[#This Row],[Column28]]</f>
        <v>5</v>
      </c>
      <c r="AC21" s="4">
        <f>FF_PX[[#This Row],[Column29]]</f>
        <v>5</v>
      </c>
      <c r="AD21" s="4">
        <f>FF_PX[[#This Row],[Column30]]</f>
        <v>5</v>
      </c>
      <c r="AE21" s="4">
        <f>FF_PX[[#This Row],[Column31]]</f>
        <v>5</v>
      </c>
      <c r="AF21" s="4">
        <f>FF_PX[[#This Row],[Column32]]</f>
        <v>5</v>
      </c>
      <c r="AG21" s="4">
        <f>FF_PX[[#This Row],[Column33]]</f>
        <v>5</v>
      </c>
      <c r="AH21" s="4">
        <f>FF_PX[[#This Row],[Column34]]</f>
        <v>5</v>
      </c>
      <c r="AI21" s="4">
        <f>FF_PX[[#This Row],[Column35]]</f>
        <v>5</v>
      </c>
      <c r="AJ21" s="4">
        <f>FF_PX[[#This Row],[Column36]]</f>
        <v>5</v>
      </c>
      <c r="AK21" s="4">
        <f>FF_PX[[#This Row],[Column37]]</f>
        <v>5</v>
      </c>
      <c r="AL21" s="4">
        <f>FF_PX[[#This Row],[Column38]]</f>
        <v>5</v>
      </c>
      <c r="AM21" s="4">
        <f>FF_PX[[#This Row],[Column39]]</f>
        <v>5</v>
      </c>
      <c r="AN21" s="4">
        <f>FF_PX[[#This Row],[Column40]]</f>
        <v>5</v>
      </c>
      <c r="AO21" s="4">
        <f>FF_PX[[#This Row],[Column41]]</f>
        <v>5</v>
      </c>
      <c r="AP21" s="4">
        <f>FF_PX[[#This Row],[Column42]]</f>
        <v>5</v>
      </c>
      <c r="AQ21" s="4">
        <f>FF_PX[[#This Row],[Column43]]</f>
        <v>5</v>
      </c>
      <c r="AR21" s="4">
        <f>FF_PX[[#This Row],[Column44]]</f>
        <v>5</v>
      </c>
      <c r="AS21" s="4">
        <f>FF_PX[[#This Row],[Column45]]</f>
        <v>5</v>
      </c>
      <c r="AT21" s="4">
        <f>FF_PX[[#This Row],[Column46]]</f>
        <v>5</v>
      </c>
      <c r="AU21" s="4">
        <f>FF_PX[[#This Row],[Column47]]</f>
        <v>5</v>
      </c>
      <c r="AV21" s="4">
        <f>FF_PX[[#This Row],[Column48]]</f>
        <v>5</v>
      </c>
      <c r="AW21" s="4">
        <f>FF_PX[[#This Row],[Column49]]</f>
        <v>6</v>
      </c>
      <c r="AX21" s="4">
        <f>FF_PX[[#This Row],[Column50]]</f>
        <v>6</v>
      </c>
      <c r="AY21" s="4">
        <f>FF_PX[[#This Row],[Column51]]</f>
        <v>6</v>
      </c>
      <c r="AZ21" s="4">
        <f>FF_PX[[#This Row],[Column52]]</f>
        <v>6</v>
      </c>
      <c r="BA21" s="4">
        <f>FF_PX[[#This Row],[Column53]]</f>
        <v>6</v>
      </c>
      <c r="BB21" s="4">
        <f>FF_PX[[#This Row],[Column54]]</f>
        <v>6</v>
      </c>
      <c r="BC21" s="4">
        <f>FF_PX[[#This Row],[Column55]]</f>
        <v>6</v>
      </c>
      <c r="BD21" s="4">
        <f>FF_PX[[#This Row],[Column56]]</f>
        <v>6</v>
      </c>
      <c r="BE21" s="4">
        <f>FF_PX[[#This Row],[Column57]]</f>
        <v>6</v>
      </c>
      <c r="BF21" s="4">
        <f>FF_PX[[#This Row],[Column58]]</f>
        <v>6</v>
      </c>
      <c r="BG21" s="4">
        <f>FF_PX[[#This Row],[Column59]]</f>
        <v>6</v>
      </c>
      <c r="BH21" s="4">
        <f>FF_PX[[#This Row],[Column60]]</f>
        <v>49</v>
      </c>
      <c r="BI21" s="4">
        <f>FF_PX[[#This Row],[Column61]]</f>
        <v>48</v>
      </c>
      <c r="BJ21" s="4">
        <f>FF_PX[[#This Row],[Column62]]</f>
        <v>48</v>
      </c>
      <c r="BK21" s="4">
        <f>FF_PX[[#This Row],[Column63]]</f>
        <v>48</v>
      </c>
      <c r="BL21" s="4">
        <f>FF_PX[[#This Row],[Column64]]</f>
        <v>48</v>
      </c>
      <c r="BM21" s="4">
        <f>FF_PX[[#This Row],[Column65]]</f>
        <v>48</v>
      </c>
      <c r="BN21" s="4">
        <f>FF_PX[[#This Row],[Column66]]</f>
        <v>48</v>
      </c>
      <c r="BO21" s="4">
        <f>FF_PX[[#This Row],[Column67]]</f>
        <v>35</v>
      </c>
      <c r="BP21" s="4">
        <f>FF_PX[[#This Row],[Column68]]</f>
        <v>35</v>
      </c>
      <c r="BQ21" s="4">
        <f>FF_PX[[#This Row],[Column69]]</f>
        <v>35</v>
      </c>
      <c r="BR21" s="4">
        <f>FF_PX[[#This Row],[Column70]]</f>
        <v>35</v>
      </c>
      <c r="BS21" s="4">
        <f>FF_PX[[#This Row],[Column71]]</f>
        <v>35</v>
      </c>
      <c r="BT21" s="4">
        <f>FF_PX[[#This Row],[Column72]]</f>
        <v>35</v>
      </c>
      <c r="BU21" s="4">
        <f>FF_PX[[#This Row],[Column73]]</f>
        <v>35</v>
      </c>
      <c r="BV21" s="4">
        <f>FF_PX[[#This Row],[Column74]]</f>
        <v>35</v>
      </c>
      <c r="BW21" s="4">
        <f>FF_PX[[#This Row],[Column75]]</f>
        <v>35</v>
      </c>
      <c r="BX21" s="4">
        <f>FF_PX[[#This Row],[Column76]]</f>
        <v>35</v>
      </c>
      <c r="BY21" s="4">
        <f>FF_PX[[#This Row],[Column77]]</f>
        <v>35</v>
      </c>
      <c r="BZ21" s="4">
        <f>FF_PX[[#This Row],[Column78]]</f>
        <v>35</v>
      </c>
      <c r="CA21" s="4">
        <f>FF_PX[[#This Row],[Column79]]</f>
        <v>35</v>
      </c>
      <c r="CB21" s="4">
        <f>FF_PX[[#This Row],[Column80]]</f>
        <v>35</v>
      </c>
      <c r="CC21" s="4">
        <f>FF_PX[[#This Row],[Column81]]</f>
        <v>35</v>
      </c>
      <c r="CD21" s="4">
        <f>FF_PX[[#This Row],[Column82]]</f>
        <v>3</v>
      </c>
      <c r="CE21" s="4">
        <f>FF_PX[[#This Row],[Column83]]</f>
        <v>3</v>
      </c>
      <c r="CF21" s="4">
        <f>FF_PX[[#This Row],[Column84]]</f>
        <v>3</v>
      </c>
      <c r="CG21" s="4">
        <f>FF_PX[[#This Row],[Column85]]</f>
        <v>3</v>
      </c>
      <c r="CH21" s="4">
        <f>FF_PX[[#This Row],[Column86]]</f>
        <v>3</v>
      </c>
      <c r="CI21" s="4">
        <f>FF_PX[[#This Row],[Column87]]</f>
        <v>3</v>
      </c>
      <c r="CJ21" s="4">
        <f>FF_PX[[#This Row],[Column88]]</f>
        <v>3</v>
      </c>
      <c r="CK21" s="4">
        <f>FF_PX[[#This Row],[Column89]]</f>
        <v>5</v>
      </c>
      <c r="CL21" s="4">
        <f>FF_PX[[#This Row],[Column90]]</f>
        <v>5</v>
      </c>
      <c r="CM21" s="4">
        <f>FF_PX[[#This Row],[Column91]]</f>
        <v>3</v>
      </c>
      <c r="CN21" s="4">
        <f>FF_PX[[#This Row],[Column92]]</f>
        <v>3</v>
      </c>
      <c r="CO21" s="4">
        <f>FF_PX[[#This Row],[Column93]]</f>
        <v>3</v>
      </c>
      <c r="CP21" s="4">
        <f>FF_PX[[#This Row],[Column94]]</f>
        <v>3</v>
      </c>
      <c r="CQ21" s="4">
        <f>FF_PX[[#This Row],[Column95]]</f>
        <v>3</v>
      </c>
      <c r="CR21" s="4">
        <f>FF_PX[[#This Row],[Column96]]</f>
        <v>23</v>
      </c>
      <c r="CS21" s="4">
        <f>FF_PX[[#This Row],[Column97]]</f>
        <v>21</v>
      </c>
      <c r="CT21" s="4">
        <f>FF_PX[[#This Row],[Column98]]</f>
        <v>21</v>
      </c>
      <c r="CU21" s="4">
        <f>FF_PX[[#This Row],[Column99]]</f>
        <v>21</v>
      </c>
      <c r="CV21" s="4">
        <f>FF_PX[[#This Row],[Column100]]</f>
        <v>21</v>
      </c>
      <c r="CW21" s="4">
        <f>FF_PX[[#This Row],[Column101]]</f>
        <v>21</v>
      </c>
      <c r="CX21" s="4">
        <f>FF_PX[[#This Row],[Column102]]</f>
        <v>21</v>
      </c>
      <c r="CY21" s="4">
        <f>FF_PX[[#This Row],[Column103]]</f>
        <v>53</v>
      </c>
      <c r="CZ21" s="4">
        <f>FF_PX[[#This Row],[Column104]]</f>
        <v>53</v>
      </c>
      <c r="DA21" s="4">
        <f>FF_PX[[#This Row],[Column105]]</f>
        <v>53</v>
      </c>
    </row>
    <row r="22" spans="1:105" x14ac:dyDescent="0.25">
      <c r="A22" t="str">
        <f ca="1">'cont list_0'!M25</f>
        <v>G28</v>
      </c>
      <c r="B22" s="4">
        <f>FF_PX[[#This Row],[Column2]]</f>
        <v>0</v>
      </c>
      <c r="C22" s="4">
        <f>FF_PX[[#This Row],[Column3]]</f>
        <v>0</v>
      </c>
      <c r="D22" s="4">
        <f>FF_PX[[#This Row],[Column4]]</f>
        <v>0</v>
      </c>
      <c r="E22" s="4">
        <f>FF_PX[[#This Row],[Column5]]</f>
        <v>0</v>
      </c>
      <c r="F22" s="4">
        <f>FF_PX[[#This Row],[Column6]]</f>
        <v>0</v>
      </c>
      <c r="G22" s="4">
        <f>FF_PX[[#This Row],[Column7]]</f>
        <v>0</v>
      </c>
      <c r="H22" s="4">
        <f>FF_PX[[#This Row],[Column8]]</f>
        <v>0</v>
      </c>
      <c r="I22" s="4">
        <f>FF_PX[[#This Row],[Column9]]</f>
        <v>0</v>
      </c>
      <c r="J22" s="4">
        <f>FF_PX[[#This Row],[Column10]]</f>
        <v>0</v>
      </c>
      <c r="K22" s="4">
        <f>FF_PX[[#This Row],[Column11]]</f>
        <v>0</v>
      </c>
      <c r="L22" s="4">
        <f>FF_PX[[#This Row],[Column12]]</f>
        <v>0</v>
      </c>
      <c r="M22" s="4">
        <f>FF_PX[[#This Row],[Column13]]</f>
        <v>0</v>
      </c>
      <c r="N22" s="4">
        <f>FF_PX[[#This Row],[Column14]]</f>
        <v>0</v>
      </c>
      <c r="O22" s="4">
        <f>FF_PX[[#This Row],[Column15]]</f>
        <v>0</v>
      </c>
      <c r="P22" s="4">
        <f>FF_PX[[#This Row],[Column16]]</f>
        <v>0</v>
      </c>
      <c r="Q22" s="4">
        <f>FF_PX[[#This Row],[Column17]]</f>
        <v>0</v>
      </c>
      <c r="R22" s="4">
        <f>FF_PX[[#This Row],[Column18]]</f>
        <v>0</v>
      </c>
      <c r="S22" s="4">
        <f>FF_PX[[#This Row],[Column19]]</f>
        <v>0</v>
      </c>
      <c r="T22" s="4">
        <f>FF_PX[[#This Row],[Column20]]</f>
        <v>0</v>
      </c>
      <c r="U22" s="4">
        <f>FF_PX[[#This Row],[Column21]]</f>
        <v>0</v>
      </c>
      <c r="V22" s="4">
        <f>FF_PX[[#This Row],[Column22]]</f>
        <v>0</v>
      </c>
      <c r="W22" s="4">
        <f>FF_PX[[#This Row],[Column23]]</f>
        <v>0</v>
      </c>
      <c r="X22" s="4">
        <f>FF_PX[[#This Row],[Column24]]</f>
        <v>0</v>
      </c>
      <c r="Y22" s="4">
        <f>FF_PX[[#This Row],[Column25]]</f>
        <v>0</v>
      </c>
      <c r="Z22" s="4">
        <f>FF_PX[[#This Row],[Column26]]</f>
        <v>0</v>
      </c>
      <c r="AA22" s="4">
        <f>FF_PX[[#This Row],[Column27]]</f>
        <v>0</v>
      </c>
      <c r="AB22" s="4">
        <f>FF_PX[[#This Row],[Column28]]</f>
        <v>0</v>
      </c>
      <c r="AC22" s="4">
        <f>FF_PX[[#This Row],[Column29]]</f>
        <v>0</v>
      </c>
      <c r="AD22" s="4">
        <f>FF_PX[[#This Row],[Column30]]</f>
        <v>0</v>
      </c>
      <c r="AE22" s="4">
        <f>FF_PX[[#This Row],[Column31]]</f>
        <v>0</v>
      </c>
      <c r="AF22" s="4">
        <f>FF_PX[[#This Row],[Column32]]</f>
        <v>0</v>
      </c>
      <c r="AG22" s="4">
        <f>FF_PX[[#This Row],[Column33]]</f>
        <v>0</v>
      </c>
      <c r="AH22" s="4">
        <f>FF_PX[[#This Row],[Column34]]</f>
        <v>0</v>
      </c>
      <c r="AI22" s="4">
        <f>FF_PX[[#This Row],[Column35]]</f>
        <v>0</v>
      </c>
      <c r="AJ22" s="4">
        <f>FF_PX[[#This Row],[Column36]]</f>
        <v>0</v>
      </c>
      <c r="AK22" s="4">
        <f>FF_PX[[#This Row],[Column37]]</f>
        <v>0</v>
      </c>
      <c r="AL22" s="4">
        <f>FF_PX[[#This Row],[Column38]]</f>
        <v>0</v>
      </c>
      <c r="AM22" s="4">
        <f>FF_PX[[#This Row],[Column39]]</f>
        <v>0</v>
      </c>
      <c r="AN22" s="4">
        <f>FF_PX[[#This Row],[Column40]]</f>
        <v>0</v>
      </c>
      <c r="AO22" s="4">
        <f>FF_PX[[#This Row],[Column41]]</f>
        <v>0</v>
      </c>
      <c r="AP22" s="4">
        <f>FF_PX[[#This Row],[Column42]]</f>
        <v>0</v>
      </c>
      <c r="AQ22" s="4">
        <f>FF_PX[[#This Row],[Column43]]</f>
        <v>0</v>
      </c>
      <c r="AR22" s="4">
        <f>FF_PX[[#This Row],[Column44]]</f>
        <v>0</v>
      </c>
      <c r="AS22" s="4">
        <f>FF_PX[[#This Row],[Column45]]</f>
        <v>0</v>
      </c>
      <c r="AT22" s="4">
        <f>FF_PX[[#This Row],[Column46]]</f>
        <v>0</v>
      </c>
      <c r="AU22" s="4">
        <f>FF_PX[[#This Row],[Column47]]</f>
        <v>0</v>
      </c>
      <c r="AV22" s="4">
        <f>FF_PX[[#This Row],[Column48]]</f>
        <v>0</v>
      </c>
      <c r="AW22" s="4">
        <f>FF_PX[[#This Row],[Column49]]</f>
        <v>0</v>
      </c>
      <c r="AX22" s="4">
        <f>FF_PX[[#This Row],[Column50]]</f>
        <v>0</v>
      </c>
      <c r="AY22" s="4">
        <f>FF_PX[[#This Row],[Column51]]</f>
        <v>0</v>
      </c>
      <c r="AZ22" s="4">
        <f>FF_PX[[#This Row],[Column52]]</f>
        <v>0</v>
      </c>
      <c r="BA22" s="4">
        <f>FF_PX[[#This Row],[Column53]]</f>
        <v>0</v>
      </c>
      <c r="BB22" s="4">
        <f>FF_PX[[#This Row],[Column54]]</f>
        <v>0</v>
      </c>
      <c r="BC22" s="4">
        <f>FF_PX[[#This Row],[Column55]]</f>
        <v>0</v>
      </c>
      <c r="BD22" s="4">
        <f>FF_PX[[#This Row],[Column56]]</f>
        <v>0</v>
      </c>
      <c r="BE22" s="4">
        <f>FF_PX[[#This Row],[Column57]]</f>
        <v>0</v>
      </c>
      <c r="BF22" s="4">
        <f>FF_PX[[#This Row],[Column58]]</f>
        <v>0</v>
      </c>
      <c r="BG22" s="4">
        <f>FF_PX[[#This Row],[Column59]]</f>
        <v>0</v>
      </c>
      <c r="BH22" s="4">
        <f>FF_PX[[#This Row],[Column60]]</f>
        <v>0</v>
      </c>
      <c r="BI22" s="4">
        <f>FF_PX[[#This Row],[Column61]]</f>
        <v>0</v>
      </c>
      <c r="BJ22" s="4">
        <f>FF_PX[[#This Row],[Column62]]</f>
        <v>0</v>
      </c>
      <c r="BK22" s="4">
        <f>FF_PX[[#This Row],[Column63]]</f>
        <v>0</v>
      </c>
      <c r="BL22" s="4">
        <f>FF_PX[[#This Row],[Column64]]</f>
        <v>0</v>
      </c>
      <c r="BM22" s="4">
        <f>FF_PX[[#This Row],[Column65]]</f>
        <v>0</v>
      </c>
      <c r="BN22" s="4">
        <f>FF_PX[[#This Row],[Column66]]</f>
        <v>0</v>
      </c>
      <c r="BO22" s="4">
        <f>FF_PX[[#This Row],[Column67]]</f>
        <v>0</v>
      </c>
      <c r="BP22" s="4">
        <f>FF_PX[[#This Row],[Column68]]</f>
        <v>0</v>
      </c>
      <c r="BQ22" s="4">
        <f>FF_PX[[#This Row],[Column69]]</f>
        <v>0</v>
      </c>
      <c r="BR22" s="4">
        <f>FF_PX[[#This Row],[Column70]]</f>
        <v>0</v>
      </c>
      <c r="BS22" s="4">
        <f>FF_PX[[#This Row],[Column71]]</f>
        <v>0</v>
      </c>
      <c r="BT22" s="4">
        <f>FF_PX[[#This Row],[Column72]]</f>
        <v>0</v>
      </c>
      <c r="BU22" s="4">
        <f>FF_PX[[#This Row],[Column73]]</f>
        <v>0</v>
      </c>
      <c r="BV22" s="4">
        <f>FF_PX[[#This Row],[Column74]]</f>
        <v>0</v>
      </c>
      <c r="BW22" s="4">
        <f>FF_PX[[#This Row],[Column75]]</f>
        <v>0</v>
      </c>
      <c r="BX22" s="4">
        <f>FF_PX[[#This Row],[Column76]]</f>
        <v>0</v>
      </c>
      <c r="BY22" s="4">
        <f>FF_PX[[#This Row],[Column77]]</f>
        <v>0</v>
      </c>
      <c r="BZ22" s="4">
        <f>FF_PX[[#This Row],[Column78]]</f>
        <v>0</v>
      </c>
      <c r="CA22" s="4">
        <f>FF_PX[[#This Row],[Column79]]</f>
        <v>0</v>
      </c>
      <c r="CB22" s="4">
        <f>FF_PX[[#This Row],[Column80]]</f>
        <v>0</v>
      </c>
      <c r="CC22" s="4">
        <f>FF_PX[[#This Row],[Column81]]</f>
        <v>0</v>
      </c>
      <c r="CD22" s="4">
        <f>FF_PX[[#This Row],[Column82]]</f>
        <v>0</v>
      </c>
      <c r="CE22" s="4">
        <f>FF_PX[[#This Row],[Column83]]</f>
        <v>0</v>
      </c>
      <c r="CF22" s="4">
        <f>FF_PX[[#This Row],[Column84]]</f>
        <v>0</v>
      </c>
      <c r="CG22" s="4">
        <f>FF_PX[[#This Row],[Column85]]</f>
        <v>0</v>
      </c>
      <c r="CH22" s="4">
        <f>FF_PX[[#This Row],[Column86]]</f>
        <v>0</v>
      </c>
      <c r="CI22" s="4">
        <f>FF_PX[[#This Row],[Column87]]</f>
        <v>0</v>
      </c>
      <c r="CJ22" s="4">
        <f>FF_PX[[#This Row],[Column88]]</f>
        <v>0</v>
      </c>
      <c r="CK22" s="4">
        <f>FF_PX[[#This Row],[Column89]]</f>
        <v>0</v>
      </c>
      <c r="CL22" s="4">
        <f>FF_PX[[#This Row],[Column90]]</f>
        <v>0</v>
      </c>
      <c r="CM22" s="4">
        <f>FF_PX[[#This Row],[Column91]]</f>
        <v>0</v>
      </c>
      <c r="CN22" s="4">
        <f>FF_PX[[#This Row],[Column92]]</f>
        <v>0</v>
      </c>
      <c r="CO22" s="4">
        <f>FF_PX[[#This Row],[Column93]]</f>
        <v>0</v>
      </c>
      <c r="CP22" s="4">
        <f>FF_PX[[#This Row],[Column94]]</f>
        <v>0</v>
      </c>
      <c r="CQ22" s="4">
        <f>FF_PX[[#This Row],[Column95]]</f>
        <v>0</v>
      </c>
      <c r="CR22" s="4">
        <f>FF_PX[[#This Row],[Column96]]</f>
        <v>0</v>
      </c>
      <c r="CS22" s="4">
        <f>FF_PX[[#This Row],[Column97]]</f>
        <v>0</v>
      </c>
      <c r="CT22" s="4">
        <f>FF_PX[[#This Row],[Column98]]</f>
        <v>0</v>
      </c>
      <c r="CU22" s="4">
        <f>FF_PX[[#This Row],[Column99]]</f>
        <v>0</v>
      </c>
      <c r="CV22" s="4">
        <f>FF_PX[[#This Row],[Column100]]</f>
        <v>0</v>
      </c>
      <c r="CW22" s="4">
        <f>FF_PX[[#This Row],[Column101]]</f>
        <v>0</v>
      </c>
      <c r="CX22" s="4">
        <f>FF_PX[[#This Row],[Column102]]</f>
        <v>0</v>
      </c>
      <c r="CY22" s="4">
        <f>FF_PX[[#This Row],[Column103]]</f>
        <v>0</v>
      </c>
      <c r="CZ22" s="4">
        <f>FF_PX[[#This Row],[Column104]]</f>
        <v>0</v>
      </c>
      <c r="DA22" s="4">
        <f>FF_PX[[#This Row],[Column105]]</f>
        <v>0</v>
      </c>
    </row>
    <row r="23" spans="1:105" x14ac:dyDescent="0.25">
      <c r="A23" t="str">
        <f ca="1">'cont list_0'!M26</f>
        <v>H28</v>
      </c>
      <c r="B23" s="4">
        <f>FF_PX[[#This Row],[Column2]]</f>
        <v>0</v>
      </c>
      <c r="C23" s="4">
        <f>FF_PX[[#This Row],[Column3]]</f>
        <v>0</v>
      </c>
      <c r="D23" s="4">
        <f>FF_PX[[#This Row],[Column4]]</f>
        <v>0</v>
      </c>
      <c r="E23" s="4">
        <f>FF_PX[[#This Row],[Column5]]</f>
        <v>0</v>
      </c>
      <c r="F23" s="4">
        <f>FF_PX[[#This Row],[Column6]]</f>
        <v>0</v>
      </c>
      <c r="G23" s="4">
        <f>FF_PX[[#This Row],[Column7]]</f>
        <v>0</v>
      </c>
      <c r="H23" s="4">
        <f>FF_PX[[#This Row],[Column8]]</f>
        <v>0</v>
      </c>
      <c r="I23" s="4">
        <f>FF_PX[[#This Row],[Column9]]</f>
        <v>0</v>
      </c>
      <c r="J23" s="4">
        <f>FF_PX[[#This Row],[Column10]]</f>
        <v>0</v>
      </c>
      <c r="K23" s="4">
        <f>FF_PX[[#This Row],[Column11]]</f>
        <v>0</v>
      </c>
      <c r="L23" s="4">
        <f>FF_PX[[#This Row],[Column12]]</f>
        <v>0</v>
      </c>
      <c r="M23" s="4">
        <f>FF_PX[[#This Row],[Column13]]</f>
        <v>0</v>
      </c>
      <c r="N23" s="4">
        <f>FF_PX[[#This Row],[Column14]]</f>
        <v>0</v>
      </c>
      <c r="O23" s="4">
        <f>FF_PX[[#This Row],[Column15]]</f>
        <v>0</v>
      </c>
      <c r="P23" s="4">
        <f>FF_PX[[#This Row],[Column16]]</f>
        <v>0</v>
      </c>
      <c r="Q23" s="4">
        <f>FF_PX[[#This Row],[Column17]]</f>
        <v>0</v>
      </c>
      <c r="R23" s="4">
        <f>FF_PX[[#This Row],[Column18]]</f>
        <v>0</v>
      </c>
      <c r="S23" s="4">
        <f>FF_PX[[#This Row],[Column19]]</f>
        <v>0</v>
      </c>
      <c r="T23" s="4">
        <f>FF_PX[[#This Row],[Column20]]</f>
        <v>0</v>
      </c>
      <c r="U23" s="4">
        <f>FF_PX[[#This Row],[Column21]]</f>
        <v>0</v>
      </c>
      <c r="V23" s="4">
        <f>FF_PX[[#This Row],[Column22]]</f>
        <v>0</v>
      </c>
      <c r="W23" s="4">
        <f>FF_PX[[#This Row],[Column23]]</f>
        <v>0</v>
      </c>
      <c r="X23" s="4">
        <f>FF_PX[[#This Row],[Column24]]</f>
        <v>0</v>
      </c>
      <c r="Y23" s="4">
        <f>FF_PX[[#This Row],[Column25]]</f>
        <v>0</v>
      </c>
      <c r="Z23" s="4">
        <f>FF_PX[[#This Row],[Column26]]</f>
        <v>0</v>
      </c>
      <c r="AA23" s="4">
        <f>FF_PX[[#This Row],[Column27]]</f>
        <v>0</v>
      </c>
      <c r="AB23" s="4">
        <f>FF_PX[[#This Row],[Column28]]</f>
        <v>0</v>
      </c>
      <c r="AC23" s="4">
        <f>FF_PX[[#This Row],[Column29]]</f>
        <v>0</v>
      </c>
      <c r="AD23" s="4">
        <f>FF_PX[[#This Row],[Column30]]</f>
        <v>0</v>
      </c>
      <c r="AE23" s="4">
        <f>FF_PX[[#This Row],[Column31]]</f>
        <v>0</v>
      </c>
      <c r="AF23" s="4">
        <f>FF_PX[[#This Row],[Column32]]</f>
        <v>0</v>
      </c>
      <c r="AG23" s="4">
        <f>FF_PX[[#This Row],[Column33]]</f>
        <v>0</v>
      </c>
      <c r="AH23" s="4">
        <f>FF_PX[[#This Row],[Column34]]</f>
        <v>0</v>
      </c>
      <c r="AI23" s="4">
        <f>FF_PX[[#This Row],[Column35]]</f>
        <v>0</v>
      </c>
      <c r="AJ23" s="4">
        <f>FF_PX[[#This Row],[Column36]]</f>
        <v>0</v>
      </c>
      <c r="AK23" s="4">
        <f>FF_PX[[#This Row],[Column37]]</f>
        <v>0</v>
      </c>
      <c r="AL23" s="4">
        <f>FF_PX[[#This Row],[Column38]]</f>
        <v>0</v>
      </c>
      <c r="AM23" s="4">
        <f>FF_PX[[#This Row],[Column39]]</f>
        <v>0</v>
      </c>
      <c r="AN23" s="4">
        <f>FF_PX[[#This Row],[Column40]]</f>
        <v>0</v>
      </c>
      <c r="AO23" s="4">
        <f>FF_PX[[#This Row],[Column41]]</f>
        <v>0</v>
      </c>
      <c r="AP23" s="4">
        <f>FF_PX[[#This Row],[Column42]]</f>
        <v>0</v>
      </c>
      <c r="AQ23" s="4">
        <f>FF_PX[[#This Row],[Column43]]</f>
        <v>0</v>
      </c>
      <c r="AR23" s="4">
        <f>FF_PX[[#This Row],[Column44]]</f>
        <v>0</v>
      </c>
      <c r="AS23" s="4">
        <f>FF_PX[[#This Row],[Column45]]</f>
        <v>0</v>
      </c>
      <c r="AT23" s="4">
        <f>FF_PX[[#This Row],[Column46]]</f>
        <v>0</v>
      </c>
      <c r="AU23" s="4">
        <f>FF_PX[[#This Row],[Column47]]</f>
        <v>0</v>
      </c>
      <c r="AV23" s="4">
        <f>FF_PX[[#This Row],[Column48]]</f>
        <v>0</v>
      </c>
      <c r="AW23" s="4">
        <f>FF_PX[[#This Row],[Column49]]</f>
        <v>0</v>
      </c>
      <c r="AX23" s="4">
        <f>FF_PX[[#This Row],[Column50]]</f>
        <v>0</v>
      </c>
      <c r="AY23" s="4">
        <f>FF_PX[[#This Row],[Column51]]</f>
        <v>0</v>
      </c>
      <c r="AZ23" s="4">
        <f>FF_PX[[#This Row],[Column52]]</f>
        <v>0</v>
      </c>
      <c r="BA23" s="4">
        <f>FF_PX[[#This Row],[Column53]]</f>
        <v>0</v>
      </c>
      <c r="BB23" s="4">
        <f>FF_PX[[#This Row],[Column54]]</f>
        <v>0</v>
      </c>
      <c r="BC23" s="4">
        <f>FF_PX[[#This Row],[Column55]]</f>
        <v>0</v>
      </c>
      <c r="BD23" s="4">
        <f>FF_PX[[#This Row],[Column56]]</f>
        <v>0</v>
      </c>
      <c r="BE23" s="4">
        <f>FF_PX[[#This Row],[Column57]]</f>
        <v>0</v>
      </c>
      <c r="BF23" s="4">
        <f>FF_PX[[#This Row],[Column58]]</f>
        <v>0</v>
      </c>
      <c r="BG23" s="4">
        <f>FF_PX[[#This Row],[Column59]]</f>
        <v>0</v>
      </c>
      <c r="BH23" s="4">
        <f>FF_PX[[#This Row],[Column60]]</f>
        <v>0</v>
      </c>
      <c r="BI23" s="4">
        <f>FF_PX[[#This Row],[Column61]]</f>
        <v>0</v>
      </c>
      <c r="BJ23" s="4">
        <f>FF_PX[[#This Row],[Column62]]</f>
        <v>0</v>
      </c>
      <c r="BK23" s="4">
        <f>FF_PX[[#This Row],[Column63]]</f>
        <v>0</v>
      </c>
      <c r="BL23" s="4">
        <f>FF_PX[[#This Row],[Column64]]</f>
        <v>0</v>
      </c>
      <c r="BM23" s="4">
        <f>FF_PX[[#This Row],[Column65]]</f>
        <v>0</v>
      </c>
      <c r="BN23" s="4">
        <f>FF_PX[[#This Row],[Column66]]</f>
        <v>0</v>
      </c>
      <c r="BO23" s="4">
        <f>FF_PX[[#This Row],[Column67]]</f>
        <v>0</v>
      </c>
      <c r="BP23" s="4">
        <f>FF_PX[[#This Row],[Column68]]</f>
        <v>0</v>
      </c>
      <c r="BQ23" s="4">
        <f>FF_PX[[#This Row],[Column69]]</f>
        <v>0</v>
      </c>
      <c r="BR23" s="4">
        <f>FF_PX[[#This Row],[Column70]]</f>
        <v>0</v>
      </c>
      <c r="BS23" s="4">
        <f>FF_PX[[#This Row],[Column71]]</f>
        <v>0</v>
      </c>
      <c r="BT23" s="4">
        <f>FF_PX[[#This Row],[Column72]]</f>
        <v>0</v>
      </c>
      <c r="BU23" s="4">
        <f>FF_PX[[#This Row],[Column73]]</f>
        <v>0</v>
      </c>
      <c r="BV23" s="4">
        <f>FF_PX[[#This Row],[Column74]]</f>
        <v>0</v>
      </c>
      <c r="BW23" s="4">
        <f>FF_PX[[#This Row],[Column75]]</f>
        <v>0</v>
      </c>
      <c r="BX23" s="4">
        <f>FF_PX[[#This Row],[Column76]]</f>
        <v>0</v>
      </c>
      <c r="BY23" s="4">
        <f>FF_PX[[#This Row],[Column77]]</f>
        <v>0</v>
      </c>
      <c r="BZ23" s="4">
        <f>FF_PX[[#This Row],[Column78]]</f>
        <v>0</v>
      </c>
      <c r="CA23" s="4">
        <f>FF_PX[[#This Row],[Column79]]</f>
        <v>0</v>
      </c>
      <c r="CB23" s="4">
        <f>FF_PX[[#This Row],[Column80]]</f>
        <v>0</v>
      </c>
      <c r="CC23" s="4">
        <f>FF_PX[[#This Row],[Column81]]</f>
        <v>0</v>
      </c>
      <c r="CD23" s="4">
        <f>FF_PX[[#This Row],[Column82]]</f>
        <v>0</v>
      </c>
      <c r="CE23" s="4">
        <f>FF_PX[[#This Row],[Column83]]</f>
        <v>0</v>
      </c>
      <c r="CF23" s="4">
        <f>FF_PX[[#This Row],[Column84]]</f>
        <v>0</v>
      </c>
      <c r="CG23" s="4">
        <f>FF_PX[[#This Row],[Column85]]</f>
        <v>0</v>
      </c>
      <c r="CH23" s="4">
        <f>FF_PX[[#This Row],[Column86]]</f>
        <v>0</v>
      </c>
      <c r="CI23" s="4">
        <f>FF_PX[[#This Row],[Column87]]</f>
        <v>0</v>
      </c>
      <c r="CJ23" s="4">
        <f>FF_PX[[#This Row],[Column88]]</f>
        <v>0</v>
      </c>
      <c r="CK23" s="4">
        <f>FF_PX[[#This Row],[Column89]]</f>
        <v>0</v>
      </c>
      <c r="CL23" s="4">
        <f>FF_PX[[#This Row],[Column90]]</f>
        <v>0</v>
      </c>
      <c r="CM23" s="4">
        <f>FF_PX[[#This Row],[Column91]]</f>
        <v>0</v>
      </c>
      <c r="CN23" s="4">
        <f>FF_PX[[#This Row],[Column92]]</f>
        <v>0</v>
      </c>
      <c r="CO23" s="4">
        <f>FF_PX[[#This Row],[Column93]]</f>
        <v>0</v>
      </c>
      <c r="CP23" s="4">
        <f>FF_PX[[#This Row],[Column94]]</f>
        <v>0</v>
      </c>
      <c r="CQ23" s="4">
        <f>FF_PX[[#This Row],[Column95]]</f>
        <v>0</v>
      </c>
      <c r="CR23" s="4">
        <f>FF_PX[[#This Row],[Column96]]</f>
        <v>0</v>
      </c>
      <c r="CS23" s="4">
        <f>FF_PX[[#This Row],[Column97]]</f>
        <v>0</v>
      </c>
      <c r="CT23" s="4">
        <f>FF_PX[[#This Row],[Column98]]</f>
        <v>0</v>
      </c>
      <c r="CU23" s="4">
        <f>FF_PX[[#This Row],[Column99]]</f>
        <v>0</v>
      </c>
      <c r="CV23" s="4">
        <f>FF_PX[[#This Row],[Column100]]</f>
        <v>0</v>
      </c>
      <c r="CW23" s="4">
        <f>FF_PX[[#This Row],[Column101]]</f>
        <v>0</v>
      </c>
      <c r="CX23" s="4">
        <f>FF_PX[[#This Row],[Column102]]</f>
        <v>0</v>
      </c>
      <c r="CY23" s="4">
        <f>FF_PX[[#This Row],[Column103]]</f>
        <v>0</v>
      </c>
      <c r="CZ23" s="4">
        <f>FF_PX[[#This Row],[Column104]]</f>
        <v>0</v>
      </c>
      <c r="DA23" s="4">
        <f>FF_PX[[#This Row],[Column105]]</f>
        <v>0</v>
      </c>
    </row>
    <row r="24" spans="1:105" x14ac:dyDescent="0.25"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</row>
    <row r="25" spans="1:105" x14ac:dyDescent="0.25"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</row>
    <row r="26" spans="1:105" x14ac:dyDescent="0.2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</row>
    <row r="27" spans="1:105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</row>
    <row r="28" spans="1:105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</row>
    <row r="29" spans="1:105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</row>
    <row r="30" spans="1:105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</row>
    <row r="31" spans="1:105" x14ac:dyDescent="0.2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</row>
    <row r="32" spans="1:105" x14ac:dyDescent="0.2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</row>
    <row r="33" spans="2:105" x14ac:dyDescent="0.2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</row>
    <row r="34" spans="2:105" x14ac:dyDescent="0.2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</row>
    <row r="35" spans="2:105" x14ac:dyDescent="0.2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</row>
    <row r="36" spans="2:105" x14ac:dyDescent="0.2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</row>
    <row r="37" spans="2:105" x14ac:dyDescent="0.2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</row>
    <row r="38" spans="2:105" x14ac:dyDescent="0.2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</row>
    <row r="39" spans="2:105" x14ac:dyDescent="0.25">
      <c r="B39" s="2"/>
    </row>
    <row r="40" spans="2:105" x14ac:dyDescent="0.25">
      <c r="B40" s="2"/>
    </row>
    <row r="41" spans="2:105" x14ac:dyDescent="0.25">
      <c r="B41" s="2"/>
    </row>
    <row r="42" spans="2:105" x14ac:dyDescent="0.25">
      <c r="B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2120F-AE58-44F1-995E-72A06039EFCA}">
  <dimension ref="A2:DT16"/>
  <sheetViews>
    <sheetView workbookViewId="0">
      <selection activeCell="C23" sqref="C23"/>
    </sheetView>
  </sheetViews>
  <sheetFormatPr defaultRowHeight="15" x14ac:dyDescent="0.25"/>
  <cols>
    <col min="1" max="1" width="16.140625" customWidth="1"/>
    <col min="2" max="2" width="10.140625" customWidth="1"/>
  </cols>
  <sheetData>
    <row r="2" spans="1:124" x14ac:dyDescent="0.25">
      <c r="A2" s="4" t="str">
        <f>treasuries_0!A3</f>
        <v>Dates</v>
      </c>
      <c r="B2" s="4">
        <f>treasuries_0!B3</f>
        <v>46224</v>
      </c>
      <c r="C2" s="4">
        <f>treasuries_0!C3</f>
        <v>46223</v>
      </c>
      <c r="D2" s="4">
        <f>treasuries_0!D3</f>
        <v>46220</v>
      </c>
      <c r="E2" s="4">
        <f>treasuries_0!E3</f>
        <v>46219</v>
      </c>
      <c r="F2" s="4">
        <f>treasuries_0!F3</f>
        <v>46218</v>
      </c>
      <c r="G2" s="4">
        <f>treasuries_0!G3</f>
        <v>46217</v>
      </c>
      <c r="H2" s="4">
        <f>treasuries_0!H3</f>
        <v>46216</v>
      </c>
      <c r="I2" s="4">
        <f>treasuries_0!I3</f>
        <v>46213</v>
      </c>
      <c r="J2" s="4">
        <f>treasuries_0!J3</f>
        <v>46212</v>
      </c>
      <c r="K2" s="4">
        <f>treasuries_0!K3</f>
        <v>46211</v>
      </c>
      <c r="L2" s="4">
        <f>treasuries_0!L3</f>
        <v>46210</v>
      </c>
      <c r="M2" s="4">
        <f>treasuries_0!M3</f>
        <v>46209</v>
      </c>
      <c r="N2" s="4">
        <f>treasuries_0!N3</f>
        <v>46206</v>
      </c>
      <c r="O2" s="4">
        <f>treasuries_0!O3</f>
        <v>46205</v>
      </c>
      <c r="P2" s="4">
        <f>treasuries_0!P3</f>
        <v>46204</v>
      </c>
      <c r="Q2" s="4">
        <f>treasuries_0!Q3</f>
        <v>46203</v>
      </c>
      <c r="R2" s="4">
        <f>treasuries_0!R3</f>
        <v>46202</v>
      </c>
      <c r="S2" s="4">
        <f>treasuries_0!S3</f>
        <v>46199</v>
      </c>
      <c r="T2" s="4">
        <f>treasuries_0!T3</f>
        <v>46198</v>
      </c>
      <c r="U2" s="4">
        <f>treasuries_0!U3</f>
        <v>46197</v>
      </c>
      <c r="V2" s="4">
        <f>treasuries_0!V3</f>
        <v>46196</v>
      </c>
      <c r="W2" s="4">
        <f>treasuries_0!W3</f>
        <v>46195</v>
      </c>
      <c r="X2" s="4">
        <f>treasuries_0!X3</f>
        <v>46192</v>
      </c>
      <c r="Y2" s="4">
        <f>treasuries_0!Y3</f>
        <v>46191</v>
      </c>
      <c r="Z2" s="4">
        <f>treasuries_0!Z3</f>
        <v>46190</v>
      </c>
      <c r="AA2" s="4">
        <f>treasuries_0!AA3</f>
        <v>46189</v>
      </c>
      <c r="AB2" s="4">
        <f>treasuries_0!AB3</f>
        <v>46188</v>
      </c>
      <c r="AC2" s="4">
        <f>treasuries_0!AC3</f>
        <v>46185</v>
      </c>
      <c r="AD2" s="4">
        <f>treasuries_0!AD3</f>
        <v>46184</v>
      </c>
      <c r="AE2" s="4">
        <f>treasuries_0!AE3</f>
        <v>46183</v>
      </c>
      <c r="AF2" s="4">
        <f>treasuries_0!AF3</f>
        <v>46182</v>
      </c>
      <c r="AG2" s="4">
        <f>treasuries_0!AG3</f>
        <v>46181</v>
      </c>
      <c r="AH2" s="4">
        <f>treasuries_0!AH3</f>
        <v>46178</v>
      </c>
      <c r="AI2" s="4">
        <f>treasuries_0!AI3</f>
        <v>46177</v>
      </c>
      <c r="AJ2" s="4">
        <f>treasuries_0!AJ3</f>
        <v>46176</v>
      </c>
      <c r="AK2" s="4">
        <f>treasuries_0!AK3</f>
        <v>46175</v>
      </c>
      <c r="AL2" s="4">
        <f>treasuries_0!AL3</f>
        <v>46174</v>
      </c>
      <c r="AM2" s="4">
        <f>treasuries_0!AM3</f>
        <v>46171</v>
      </c>
      <c r="AN2" s="4">
        <f>treasuries_0!AN3</f>
        <v>46170</v>
      </c>
      <c r="AO2" s="4">
        <f>treasuries_0!AO3</f>
        <v>46169</v>
      </c>
      <c r="AP2" s="4">
        <f>treasuries_0!AP3</f>
        <v>46168</v>
      </c>
      <c r="AQ2" s="4">
        <f>treasuries_0!AQ3</f>
        <v>46167</v>
      </c>
      <c r="AR2" s="4">
        <f>treasuries_0!AR3</f>
        <v>46164</v>
      </c>
      <c r="AS2" s="4">
        <f>treasuries_0!AS3</f>
        <v>46163</v>
      </c>
      <c r="AT2" s="4">
        <f>treasuries_0!AT3</f>
        <v>46162</v>
      </c>
      <c r="AU2" s="4">
        <f>treasuries_0!AU3</f>
        <v>46161</v>
      </c>
      <c r="AV2" s="4">
        <f>treasuries_0!AV3</f>
        <v>46160</v>
      </c>
      <c r="AW2" s="4">
        <f>treasuries_0!AW3</f>
        <v>46157</v>
      </c>
      <c r="AX2" s="4">
        <f>treasuries_0!AX3</f>
        <v>46156</v>
      </c>
      <c r="AY2" s="4">
        <f>treasuries_0!AY3</f>
        <v>46155</v>
      </c>
      <c r="AZ2" s="4">
        <f>treasuries_0!AZ3</f>
        <v>46154</v>
      </c>
      <c r="BA2" s="4">
        <f>treasuries_0!BA3</f>
        <v>46153</v>
      </c>
      <c r="BB2" s="4">
        <f>treasuries_0!BB3</f>
        <v>46150</v>
      </c>
      <c r="BC2" s="4">
        <f>treasuries_0!BC3</f>
        <v>46149</v>
      </c>
      <c r="BD2" s="4">
        <f>treasuries_0!BD3</f>
        <v>46148</v>
      </c>
      <c r="BE2" s="4">
        <f>treasuries_0!BE3</f>
        <v>46147</v>
      </c>
      <c r="BF2" s="4">
        <f>treasuries_0!BF3</f>
        <v>46146</v>
      </c>
      <c r="BG2" s="4">
        <f>treasuries_0!BG3</f>
        <v>46143</v>
      </c>
      <c r="BH2" s="4">
        <f>treasuries_0!BH3</f>
        <v>46142</v>
      </c>
      <c r="BI2" s="4">
        <f>treasuries_0!BI3</f>
        <v>46141</v>
      </c>
      <c r="BJ2" s="4">
        <f>treasuries_0!BJ3</f>
        <v>46140</v>
      </c>
      <c r="BK2" s="4">
        <f>treasuries_0!BK3</f>
        <v>46139</v>
      </c>
      <c r="BL2" s="4">
        <f>treasuries_0!BL3</f>
        <v>46136</v>
      </c>
      <c r="BM2" s="4">
        <f>treasuries_0!BM3</f>
        <v>46135</v>
      </c>
      <c r="BN2" s="4">
        <f>treasuries_0!BN3</f>
        <v>46134</v>
      </c>
      <c r="BO2" s="4">
        <f>treasuries_0!BO3</f>
        <v>46133</v>
      </c>
      <c r="BP2" s="4">
        <f>treasuries_0!BP3</f>
        <v>46132</v>
      </c>
      <c r="BQ2" s="4">
        <f>treasuries_0!BQ3</f>
        <v>46129</v>
      </c>
      <c r="BR2" s="4">
        <f>treasuries_0!BR3</f>
        <v>46128</v>
      </c>
      <c r="BS2" s="4">
        <f>treasuries_0!BS3</f>
        <v>46127</v>
      </c>
      <c r="BT2" s="4">
        <f>treasuries_0!BT3</f>
        <v>46126</v>
      </c>
      <c r="BU2" s="4">
        <f>treasuries_0!BU3</f>
        <v>46125</v>
      </c>
      <c r="BV2" s="4">
        <f>treasuries_0!BV3</f>
        <v>46122</v>
      </c>
      <c r="BW2" s="4">
        <f>treasuries_0!BW3</f>
        <v>46121</v>
      </c>
      <c r="BX2" s="4">
        <f>treasuries_0!BX3</f>
        <v>46120</v>
      </c>
      <c r="BY2" s="4">
        <f>treasuries_0!BY3</f>
        <v>46119</v>
      </c>
      <c r="BZ2" s="4">
        <f>treasuries_0!BZ3</f>
        <v>46118</v>
      </c>
      <c r="CA2" s="4">
        <f>treasuries_0!CA3</f>
        <v>46115</v>
      </c>
      <c r="CB2" s="4">
        <f>treasuries_0!CB3</f>
        <v>46114</v>
      </c>
      <c r="CC2" s="4">
        <f>treasuries_0!CC3</f>
        <v>46113</v>
      </c>
      <c r="CD2" s="4">
        <f>treasuries_0!CD3</f>
        <v>46112</v>
      </c>
      <c r="CE2" s="4">
        <f>treasuries_0!CE3</f>
        <v>46111</v>
      </c>
      <c r="CF2" s="4">
        <f>treasuries_0!CF3</f>
        <v>46108</v>
      </c>
      <c r="CG2" s="4">
        <f>treasuries_0!CG3</f>
        <v>46107</v>
      </c>
      <c r="CH2" s="4">
        <f>treasuries_0!CH3</f>
        <v>46106</v>
      </c>
      <c r="CI2" s="4">
        <f>treasuries_0!CI3</f>
        <v>46105</v>
      </c>
      <c r="CJ2" s="4">
        <f>treasuries_0!CJ3</f>
        <v>46104</v>
      </c>
      <c r="CK2" s="4">
        <f>treasuries_0!CK3</f>
        <v>46101</v>
      </c>
      <c r="CL2" s="4">
        <f>treasuries_0!CL3</f>
        <v>46100</v>
      </c>
      <c r="CM2" s="4">
        <f>treasuries_0!CM3</f>
        <v>46099</v>
      </c>
      <c r="CN2" s="4">
        <f>treasuries_0!CN3</f>
        <v>46098</v>
      </c>
      <c r="CO2" s="4">
        <f>treasuries_0!CO3</f>
        <v>46097</v>
      </c>
      <c r="CP2" s="4">
        <f>treasuries_0!CP3</f>
        <v>46094</v>
      </c>
      <c r="CQ2" s="4">
        <f>treasuries_0!CQ3</f>
        <v>46093</v>
      </c>
      <c r="CR2" s="4">
        <f>treasuries_0!CR3</f>
        <v>46092</v>
      </c>
      <c r="CS2" s="4">
        <f>treasuries_0!CS3</f>
        <v>46091</v>
      </c>
      <c r="CT2" s="4">
        <f>treasuries_0!CT3</f>
        <v>46090</v>
      </c>
      <c r="CU2" s="4">
        <f>treasuries_0!CU3</f>
        <v>46087</v>
      </c>
      <c r="CV2" s="4">
        <f>treasuries_0!CV3</f>
        <v>46086</v>
      </c>
      <c r="CW2" s="4">
        <f>treasuries_0!CW3</f>
        <v>46085</v>
      </c>
      <c r="CX2" s="4">
        <f>treasuries_0!CX3</f>
        <v>46084</v>
      </c>
      <c r="CY2" s="4">
        <f>treasuries_0!CY3</f>
        <v>46083</v>
      </c>
      <c r="CZ2" s="4">
        <f>treasuries_0!CZ3</f>
        <v>46080</v>
      </c>
      <c r="DA2" s="4">
        <f>treasuries_0!DA3</f>
        <v>46079</v>
      </c>
      <c r="DB2" s="4">
        <f>treasuries_0!DB3</f>
        <v>46078</v>
      </c>
      <c r="DC2" s="4">
        <f>treasuries_0!DC3</f>
        <v>46077</v>
      </c>
      <c r="DD2" s="4">
        <f>treasuries_0!DD3</f>
        <v>46076</v>
      </c>
      <c r="DE2" s="4">
        <f>treasuries_0!DE3</f>
        <v>46073</v>
      </c>
      <c r="DF2" s="4">
        <f>treasuries_0!DF3</f>
        <v>46072</v>
      </c>
      <c r="DG2" s="4">
        <f>treasuries_0!DG3</f>
        <v>46071</v>
      </c>
      <c r="DH2" s="4">
        <f>treasuries_0!DH3</f>
        <v>46070</v>
      </c>
      <c r="DI2" s="4">
        <f>treasuries_0!DI3</f>
        <v>46069</v>
      </c>
      <c r="DJ2" s="4">
        <f>treasuries_0!DJ3</f>
        <v>46066</v>
      </c>
      <c r="DK2" s="4">
        <f>treasuries_0!DK3</f>
        <v>46065</v>
      </c>
      <c r="DL2" s="4">
        <f>treasuries_0!DL3</f>
        <v>46064</v>
      </c>
      <c r="DM2" s="4">
        <f>treasuries_0!DM3</f>
        <v>46063</v>
      </c>
      <c r="DN2" s="4">
        <f>treasuries_0!DN3</f>
        <v>46062</v>
      </c>
      <c r="DO2" s="4">
        <f>treasuries_0!DO3</f>
        <v>46059</v>
      </c>
      <c r="DP2" s="4">
        <f>treasuries_0!DP3</f>
        <v>46058</v>
      </c>
      <c r="DQ2" s="4">
        <f>treasuries_0!DQ3</f>
        <v>46057</v>
      </c>
      <c r="DR2" s="4">
        <f>treasuries_0!DR3</f>
        <v>46056</v>
      </c>
      <c r="DS2" s="4">
        <f>treasuries_0!DS3</f>
        <v>46055</v>
      </c>
      <c r="DT2" s="4">
        <f>treasuries_0!DT3</f>
        <v>46052</v>
      </c>
    </row>
    <row r="3" spans="1:124" x14ac:dyDescent="0.25">
      <c r="A3" t="str">
        <f>treasuries[[#Headers],[US 2 YEAR TREASURY]]</f>
        <v>US 2 YEAR TREASURY</v>
      </c>
      <c r="B3">
        <f>treasuries_0!B6</f>
        <v>4380244</v>
      </c>
      <c r="C3">
        <f>treasuries_0!C6</f>
        <v>4380244</v>
      </c>
      <c r="D3">
        <f>treasuries_0!D6</f>
        <v>4388027</v>
      </c>
      <c r="E3">
        <f>treasuries_0!E6</f>
        <v>4404018</v>
      </c>
      <c r="F3">
        <f>treasuries_0!F6</f>
        <v>4426016</v>
      </c>
      <c r="G3">
        <f>treasuries_0!G6</f>
        <v>4465199</v>
      </c>
      <c r="H3">
        <f>treasuries_0!H6</f>
        <v>4519879</v>
      </c>
      <c r="I3">
        <f>treasuries_0!I6</f>
        <v>4488980</v>
      </c>
      <c r="J3">
        <f>treasuries_0!J6</f>
        <v>4448687</v>
      </c>
      <c r="K3">
        <f>treasuries_0!K6</f>
        <v>4466197</v>
      </c>
      <c r="L3">
        <f>treasuries_0!L6</f>
        <v>4460937</v>
      </c>
      <c r="M3">
        <f>treasuries_0!M6</f>
        <v>4491674</v>
      </c>
      <c r="N3">
        <f>treasuries_0!N6</f>
        <v>4592214</v>
      </c>
      <c r="O3">
        <f>treasuries_0!O6</f>
        <v>4489662</v>
      </c>
      <c r="P3">
        <f>treasuries_0!P6</f>
        <v>4508430</v>
      </c>
      <c r="Q3">
        <f>treasuries_0!Q6</f>
        <v>4489519</v>
      </c>
      <c r="R3">
        <f>treasuries_0!R6</f>
        <v>4465997</v>
      </c>
      <c r="S3">
        <f>treasuries_0!S6</f>
        <v>4507263</v>
      </c>
      <c r="T3">
        <f>treasuries_0!T6</f>
        <v>4523491</v>
      </c>
      <c r="U3">
        <f>treasuries_0!U6</f>
        <v>4539474</v>
      </c>
      <c r="V3">
        <f>treasuries_0!V6</f>
        <v>4535858</v>
      </c>
      <c r="W3">
        <f>treasuries_0!W6</f>
        <v>4504235</v>
      </c>
      <c r="X3">
        <f>treasuries_0!X6</f>
        <v>4533112</v>
      </c>
      <c r="Y3">
        <f>treasuries_0!Y6</f>
        <v>4439380</v>
      </c>
      <c r="Z3">
        <f>treasuries_0!Z6</f>
        <v>4353348</v>
      </c>
      <c r="AA3">
        <f>treasuries_0!AA6</f>
        <v>4302227</v>
      </c>
      <c r="AB3">
        <f>treasuries_0!AB6</f>
        <v>4310009</v>
      </c>
      <c r="AC3">
        <f>treasuries_0!AC6</f>
        <v>4281701</v>
      </c>
      <c r="AD3">
        <f>treasuries_0!AD6</f>
        <v>4261218</v>
      </c>
      <c r="AE3">
        <f>treasuries_0!AE6</f>
        <v>4264408</v>
      </c>
      <c r="AF3">
        <f>treasuries_0!AF6</f>
        <v>4275149</v>
      </c>
      <c r="AG3">
        <f>treasuries_0!AG6</f>
        <v>4314859</v>
      </c>
      <c r="AH3">
        <f>treasuries_0!AH6</f>
        <v>4354835</v>
      </c>
      <c r="AI3">
        <f>treasuries_0!AI6</f>
        <v>4317598</v>
      </c>
      <c r="AJ3">
        <f>treasuries_0!AJ6</f>
        <v>4332091</v>
      </c>
      <c r="AK3">
        <f>treasuries_0!AK6</f>
        <v>4330129</v>
      </c>
      <c r="AL3">
        <f>treasuries_0!AL6</f>
        <v>4359098</v>
      </c>
      <c r="AM3">
        <f>treasuries_0!AM6</f>
        <v>4352877</v>
      </c>
      <c r="AN3">
        <f>treasuries_0!AN6</f>
        <v>4351655</v>
      </c>
      <c r="AO3">
        <f>treasuries_0!AO6</f>
        <v>4445353</v>
      </c>
      <c r="AP3">
        <f>treasuries_0!AP6</f>
        <v>4960112</v>
      </c>
      <c r="AQ3">
        <f>treasuries_0!AQ6</f>
        <v>4959551</v>
      </c>
      <c r="AR3">
        <f>treasuries_0!AR6</f>
        <v>4959551</v>
      </c>
      <c r="AS3">
        <f>treasuries_0!AS6</f>
        <v>4942844</v>
      </c>
      <c r="AT3">
        <f>treasuries_0!AT6</f>
        <v>4943579</v>
      </c>
      <c r="AU3">
        <f>treasuries_0!AU6</f>
        <v>4937908</v>
      </c>
      <c r="AV3">
        <f>treasuries_0!AV6</f>
        <v>4968154</v>
      </c>
      <c r="AW3">
        <f>treasuries_0!AW6</f>
        <v>4990894</v>
      </c>
      <c r="AX3">
        <f>treasuries_0!AX6</f>
        <v>4939819</v>
      </c>
      <c r="AY3">
        <f>treasuries_0!AY6</f>
        <v>4867661</v>
      </c>
      <c r="AZ3">
        <f>treasuries_0!AZ6</f>
        <v>4796248</v>
      </c>
      <c r="BA3">
        <f>treasuries_0!BA6</f>
        <v>4734596</v>
      </c>
      <c r="BB3">
        <f>treasuries_0!BB6</f>
        <v>4693300</v>
      </c>
      <c r="BC3">
        <f>treasuries_0!BC6</f>
        <v>4681898</v>
      </c>
      <c r="BD3">
        <f>treasuries_0!BD6</f>
        <v>4695881</v>
      </c>
      <c r="BE3">
        <f>treasuries_0!BE6</f>
        <v>4747923</v>
      </c>
      <c r="BF3">
        <f>treasuries_0!BF6</f>
        <v>4713351</v>
      </c>
      <c r="BG3">
        <f>treasuries_0!BG6</f>
        <v>4702264</v>
      </c>
      <c r="BH3">
        <f>treasuries_0!BH6</f>
        <v>4716470</v>
      </c>
      <c r="BI3">
        <f>treasuries_0!BI6</f>
        <v>4759045</v>
      </c>
      <c r="BJ3">
        <f>treasuries_0!BJ6</f>
        <v>4737135</v>
      </c>
      <c r="BK3">
        <f>treasuries_0!BK6</f>
        <v>4726188</v>
      </c>
      <c r="BL3">
        <f>treasuries_0!BL6</f>
        <v>4738150</v>
      </c>
      <c r="BM3">
        <f>treasuries_0!BM6</f>
        <v>4728016</v>
      </c>
      <c r="BN3">
        <f>treasuries_0!BN6</f>
        <v>4678103</v>
      </c>
      <c r="BO3">
        <f>treasuries_0!BO6</f>
        <v>4696151</v>
      </c>
      <c r="BP3">
        <f>treasuries_0!BP6</f>
        <v>4732112</v>
      </c>
      <c r="BQ3">
        <f>treasuries_0!BQ6</f>
        <v>4733235</v>
      </c>
      <c r="BR3">
        <f>treasuries_0!BR6</f>
        <v>4724298</v>
      </c>
      <c r="BS3">
        <f>treasuries_0!BS6</f>
        <v>4707244</v>
      </c>
      <c r="BT3">
        <f>treasuries_0!BT6</f>
        <v>4697992</v>
      </c>
      <c r="BU3">
        <f>treasuries_0!BU6</f>
        <v>4666674</v>
      </c>
      <c r="BV3">
        <f>treasuries_0!BV6</f>
        <v>4634876</v>
      </c>
      <c r="BW3">
        <f>treasuries_0!BW6</f>
        <v>4652401</v>
      </c>
      <c r="BX3">
        <f>treasuries_0!BX6</f>
        <v>4674365</v>
      </c>
      <c r="BY3">
        <f>treasuries_0!BY6</f>
        <v>4705605</v>
      </c>
      <c r="BZ3">
        <f>treasuries_0!BZ6</f>
        <v>4697658</v>
      </c>
      <c r="CA3">
        <f>treasuries_0!CA6</f>
        <v>4699359</v>
      </c>
      <c r="CB3">
        <f>treasuries_0!CB6</f>
        <v>4697950</v>
      </c>
      <c r="CC3">
        <f>treasuries_0!CC6</f>
        <v>4671994</v>
      </c>
      <c r="CD3">
        <f>treasuries_0!CD6</f>
        <v>4722637</v>
      </c>
      <c r="CE3">
        <f>treasuries_0!CE6</f>
        <v>4745287</v>
      </c>
      <c r="CF3">
        <f>treasuries_0!CF6</f>
        <v>4706829</v>
      </c>
      <c r="CG3">
        <f>treasuries_0!CG6</f>
        <v>4748291</v>
      </c>
      <c r="CH3">
        <f>treasuries_0!CH6</f>
        <v>4741855</v>
      </c>
      <c r="CI3">
        <f>treasuries_0!CI6</f>
        <v>4770244</v>
      </c>
      <c r="CJ3">
        <f>treasuries_0!CJ6</f>
        <v>4818466</v>
      </c>
      <c r="CK3">
        <f>treasuries_0!CK6</f>
        <v>4765069</v>
      </c>
      <c r="CL3">
        <f>treasuries_0!CL6</f>
        <v>4737285</v>
      </c>
      <c r="CM3">
        <f>treasuries_0!CM6</f>
        <v>4715557</v>
      </c>
      <c r="CN3">
        <f>treasuries_0!CN6</f>
        <v>4737747</v>
      </c>
      <c r="CO3">
        <f>treasuries_0!CO6</f>
        <v>4741633</v>
      </c>
      <c r="CP3">
        <f>treasuries_0!CP6</f>
        <v>4700913</v>
      </c>
      <c r="CQ3">
        <f>treasuries_0!CQ6</f>
        <v>4773698</v>
      </c>
      <c r="CR3">
        <f>treasuries_0!CR6</f>
        <v>4621134</v>
      </c>
      <c r="CS3">
        <f>treasuries_0!CS6</f>
        <v>4626820</v>
      </c>
      <c r="CT3">
        <f>treasuries_0!CT6</f>
        <v>4624660</v>
      </c>
      <c r="CU3">
        <f>treasuries_0!CU6</f>
        <v>4652279</v>
      </c>
      <c r="CV3">
        <f>treasuries_0!CV6</f>
        <v>4593534</v>
      </c>
      <c r="CW3">
        <f>treasuries_0!CW6</f>
        <v>4566714</v>
      </c>
      <c r="CX3">
        <f>treasuries_0!CX6</f>
        <v>4492289</v>
      </c>
      <c r="CY3">
        <f>treasuries_0!CY6</f>
        <v>4510598</v>
      </c>
      <c r="CZ3">
        <f>treasuries_0!CZ6</f>
        <v>4535356</v>
      </c>
      <c r="DA3">
        <f>treasuries_0!DA6</f>
        <v>4516483</v>
      </c>
      <c r="DB3">
        <f>treasuries_0!DB6</f>
        <v>4499993</v>
      </c>
      <c r="DC3">
        <f>treasuries_0!DC6</f>
        <v>4641959</v>
      </c>
      <c r="DD3">
        <f>treasuries_0!DD6</f>
        <v>4891158</v>
      </c>
      <c r="DE3">
        <f>treasuries_0!DE6</f>
        <v>4788577</v>
      </c>
      <c r="DF3">
        <f>treasuries_0!DF6</f>
        <v>4755767</v>
      </c>
      <c r="DG3">
        <f>treasuries_0!DG6</f>
        <v>4771111</v>
      </c>
      <c r="DH3">
        <f>treasuries_0!DH6</f>
        <v>4716621</v>
      </c>
      <c r="DI3">
        <f>treasuries_0!DI6</f>
        <v>4719243</v>
      </c>
      <c r="DJ3">
        <f>treasuries_0!DJ6</f>
        <v>4719243</v>
      </c>
      <c r="DK3">
        <f>treasuries_0!DK6</f>
        <v>4689773</v>
      </c>
      <c r="DL3">
        <f>treasuries_0!DL6</f>
        <v>4693339</v>
      </c>
      <c r="DM3">
        <f>treasuries_0!DM6</f>
        <v>4692992</v>
      </c>
      <c r="DN3">
        <f>treasuries_0!DN6</f>
        <v>4730349</v>
      </c>
      <c r="DO3">
        <f>treasuries_0!DO6</f>
        <v>4712792</v>
      </c>
      <c r="DP3">
        <f>treasuries_0!DP6</f>
        <v>4781578</v>
      </c>
      <c r="DQ3">
        <f>treasuries_0!DQ6</f>
        <v>4735876</v>
      </c>
      <c r="DR3">
        <f>treasuries_0!DR6</f>
        <v>4644900</v>
      </c>
      <c r="DS3">
        <f>treasuries_0!DS6</f>
        <v>4650079</v>
      </c>
      <c r="DT3">
        <f>treasuries_0!DT6</f>
        <v>4626246</v>
      </c>
    </row>
    <row r="7" spans="1:124" x14ac:dyDescent="0.25">
      <c r="A7" t="str">
        <f>treasuries_0!A9</f>
        <v>US 5 YEAR TREASURY</v>
      </c>
      <c r="B7">
        <f>treasuries_0!B14</f>
        <v>6141005</v>
      </c>
      <c r="C7">
        <f>treasuries_0!C14</f>
        <v>6141005</v>
      </c>
      <c r="D7">
        <f>treasuries_0!D14</f>
        <v>6167280</v>
      </c>
      <c r="E7">
        <f>treasuries_0!E14</f>
        <v>6201716</v>
      </c>
      <c r="F7">
        <f>treasuries_0!F14</f>
        <v>6231389</v>
      </c>
      <c r="G7">
        <f>treasuries_0!G14</f>
        <v>6180967</v>
      </c>
      <c r="H7">
        <f>treasuries_0!H14</f>
        <v>6174158</v>
      </c>
      <c r="I7">
        <f>treasuries_0!I14</f>
        <v>6192488</v>
      </c>
      <c r="J7">
        <f>treasuries_0!J14</f>
        <v>6210659</v>
      </c>
      <c r="K7">
        <f>treasuries_0!K14</f>
        <v>6213965</v>
      </c>
      <c r="L7">
        <f>treasuries_0!L14</f>
        <v>6215683</v>
      </c>
      <c r="M7">
        <f>treasuries_0!M14</f>
        <v>6205610</v>
      </c>
      <c r="N7">
        <f>treasuries_0!N14</f>
        <v>6215505</v>
      </c>
      <c r="O7">
        <f>treasuries_0!O14</f>
        <v>6218238</v>
      </c>
      <c r="P7">
        <f>treasuries_0!P14</f>
        <v>6240499</v>
      </c>
      <c r="Q7">
        <f>treasuries_0!Q14</f>
        <v>6266713</v>
      </c>
      <c r="R7">
        <f>treasuries_0!R14</f>
        <v>6306925</v>
      </c>
      <c r="S7">
        <f>treasuries_0!S14</f>
        <v>6338140</v>
      </c>
      <c r="T7">
        <f>treasuries_0!T14</f>
        <v>6258799</v>
      </c>
      <c r="U7">
        <f>treasuries_0!U14</f>
        <v>6292666</v>
      </c>
      <c r="V7">
        <f>treasuries_0!V14</f>
        <v>6212767</v>
      </c>
      <c r="W7">
        <f>treasuries_0!W14</f>
        <v>6220633</v>
      </c>
      <c r="X7">
        <f>treasuries_0!X14</f>
        <v>6190163</v>
      </c>
      <c r="Y7">
        <f>treasuries_0!Y14</f>
        <v>6180611</v>
      </c>
      <c r="Z7">
        <f>treasuries_0!Z14</f>
        <v>6205335</v>
      </c>
      <c r="AA7">
        <f>treasuries_0!AA14</f>
        <v>6207545</v>
      </c>
      <c r="AB7">
        <f>treasuries_0!AB14</f>
        <v>6168886</v>
      </c>
      <c r="AC7">
        <f>treasuries_0!AC14</f>
        <v>6164848</v>
      </c>
      <c r="AD7">
        <f>treasuries_0!AD14</f>
        <v>6170153</v>
      </c>
      <c r="AE7">
        <f>treasuries_0!AE14</f>
        <v>6189067</v>
      </c>
      <c r="AF7">
        <f>treasuries_0!AF14</f>
        <v>6184521</v>
      </c>
      <c r="AG7">
        <f>treasuries_0!AG14</f>
        <v>6224411</v>
      </c>
      <c r="AH7">
        <f>treasuries_0!AH14</f>
        <v>6269702</v>
      </c>
      <c r="AI7">
        <f>treasuries_0!AI14</f>
        <v>6298002</v>
      </c>
      <c r="AJ7">
        <f>treasuries_0!AJ14</f>
        <v>6313781</v>
      </c>
      <c r="AK7">
        <f>treasuries_0!AK14</f>
        <v>6302164</v>
      </c>
      <c r="AL7">
        <f>treasuries_0!AL14</f>
        <v>6324635</v>
      </c>
      <c r="AM7">
        <f>treasuries_0!AM14</f>
        <v>6307398</v>
      </c>
      <c r="AN7">
        <f>treasuries_0!AN14</f>
        <v>6285852</v>
      </c>
      <c r="AO7">
        <f>treasuries_0!AO14</f>
        <v>6470552</v>
      </c>
      <c r="AP7">
        <f>treasuries_0!AP14</f>
        <v>6847647</v>
      </c>
      <c r="AQ7">
        <f>treasuries_0!AQ14</f>
        <v>6866865</v>
      </c>
      <c r="AR7">
        <f>treasuries_0!AR14</f>
        <v>6866865</v>
      </c>
      <c r="AS7">
        <f>treasuries_0!AS14</f>
        <v>6942110</v>
      </c>
      <c r="AT7">
        <f>treasuries_0!AT14</f>
        <v>6898950</v>
      </c>
      <c r="AU7">
        <f>treasuries_0!AU14</f>
        <v>6977976</v>
      </c>
      <c r="AV7">
        <f>treasuries_0!AV14</f>
        <v>6820748</v>
      </c>
      <c r="AW7">
        <f>treasuries_0!AW14</f>
        <v>6812937</v>
      </c>
      <c r="AX7">
        <f>treasuries_0!AX14</f>
        <v>6806157</v>
      </c>
      <c r="AY7">
        <f>treasuries_0!AY14</f>
        <v>6767458</v>
      </c>
      <c r="AZ7">
        <f>treasuries_0!AZ14</f>
        <v>6769311</v>
      </c>
      <c r="BA7">
        <f>treasuries_0!BA14</f>
        <v>6719375</v>
      </c>
      <c r="BB7">
        <f>treasuries_0!BB14</f>
        <v>6717862</v>
      </c>
      <c r="BC7">
        <f>treasuries_0!BC14</f>
        <v>6764712</v>
      </c>
      <c r="BD7">
        <f>treasuries_0!BD14</f>
        <v>6709503</v>
      </c>
      <c r="BE7">
        <f>treasuries_0!BE14</f>
        <v>6620929</v>
      </c>
      <c r="BF7">
        <f>treasuries_0!BF14</f>
        <v>6620685</v>
      </c>
      <c r="BG7">
        <f>treasuries_0!BG14</f>
        <v>6574144</v>
      </c>
      <c r="BH7">
        <f>treasuries_0!BH14</f>
        <v>6581215</v>
      </c>
      <c r="BI7">
        <f>treasuries_0!BI14</f>
        <v>6546587</v>
      </c>
      <c r="BJ7">
        <f>treasuries_0!BJ14</f>
        <v>6484836</v>
      </c>
      <c r="BK7">
        <f>treasuries_0!BK14</f>
        <v>6480723</v>
      </c>
      <c r="BL7">
        <f>treasuries_0!BL14</f>
        <v>6495242</v>
      </c>
      <c r="BM7">
        <f>treasuries_0!BM14</f>
        <v>6500896</v>
      </c>
      <c r="BN7">
        <f>treasuries_0!BN14</f>
        <v>6509608</v>
      </c>
      <c r="BO7">
        <f>treasuries_0!BO14</f>
        <v>6497190</v>
      </c>
      <c r="BP7">
        <f>treasuries_0!BP14</f>
        <v>6486062</v>
      </c>
      <c r="BQ7">
        <f>treasuries_0!BQ14</f>
        <v>6486993</v>
      </c>
      <c r="BR7">
        <f>treasuries_0!BR14</f>
        <v>6475437</v>
      </c>
      <c r="BS7">
        <f>treasuries_0!BS14</f>
        <v>6486544</v>
      </c>
      <c r="BT7">
        <f>treasuries_0!BT14</f>
        <v>6495803</v>
      </c>
      <c r="BU7">
        <f>treasuries_0!BU14</f>
        <v>6445820</v>
      </c>
      <c r="BV7">
        <f>treasuries_0!BV14</f>
        <v>6438986</v>
      </c>
      <c r="BW7">
        <f>treasuries_0!BW14</f>
        <v>6425500</v>
      </c>
      <c r="BX7">
        <f>treasuries_0!BX14</f>
        <v>6453461</v>
      </c>
      <c r="BY7">
        <f>treasuries_0!BY14</f>
        <v>6445179</v>
      </c>
      <c r="BZ7">
        <f>treasuries_0!BZ14</f>
        <v>6441316</v>
      </c>
      <c r="CA7">
        <f>treasuries_0!CA14</f>
        <v>6499394</v>
      </c>
      <c r="CB7">
        <f>treasuries_0!CB14</f>
        <v>6486111</v>
      </c>
      <c r="CC7">
        <f>treasuries_0!CC14</f>
        <v>6481221</v>
      </c>
      <c r="CD7">
        <f>treasuries_0!CD14</f>
        <v>6509930</v>
      </c>
      <c r="CE7">
        <f>treasuries_0!CE14</f>
        <v>6524982</v>
      </c>
      <c r="CF7">
        <f>treasuries_0!CF14</f>
        <v>6498105</v>
      </c>
      <c r="CG7">
        <f>treasuries_0!CG14</f>
        <v>6510246</v>
      </c>
      <c r="CH7">
        <f>treasuries_0!CH14</f>
        <v>6527120</v>
      </c>
      <c r="CI7">
        <f>treasuries_0!CI14</f>
        <v>6569081</v>
      </c>
      <c r="CJ7">
        <f>treasuries_0!CJ14</f>
        <v>6586306</v>
      </c>
      <c r="CK7">
        <f>treasuries_0!CK14</f>
        <v>6599430</v>
      </c>
      <c r="CL7">
        <f>treasuries_0!CL14</f>
        <v>6652346</v>
      </c>
      <c r="CM7">
        <f>treasuries_0!CM14</f>
        <v>6685831</v>
      </c>
      <c r="CN7">
        <f>treasuries_0!CN14</f>
        <v>6692697</v>
      </c>
      <c r="CO7">
        <f>treasuries_0!CO14</f>
        <v>6681594</v>
      </c>
      <c r="CP7">
        <f>treasuries_0!CP14</f>
        <v>6703946</v>
      </c>
      <c r="CQ7">
        <f>treasuries_0!CQ14</f>
        <v>6767345</v>
      </c>
      <c r="CR7">
        <f>treasuries_0!CR14</f>
        <v>6737048</v>
      </c>
      <c r="CS7">
        <f>treasuries_0!CS14</f>
        <v>6756838</v>
      </c>
      <c r="CT7">
        <f>treasuries_0!CT14</f>
        <v>6758681</v>
      </c>
      <c r="CU7">
        <f>treasuries_0!CU14</f>
        <v>6693528</v>
      </c>
      <c r="CV7">
        <f>treasuries_0!CV14</f>
        <v>6746261</v>
      </c>
      <c r="CW7">
        <f>treasuries_0!CW14</f>
        <v>6746288</v>
      </c>
      <c r="CX7">
        <f>treasuries_0!CX14</f>
        <v>6769779</v>
      </c>
      <c r="CY7">
        <f>treasuries_0!CY14</f>
        <v>6874877</v>
      </c>
      <c r="CZ7">
        <f>treasuries_0!CZ14</f>
        <v>7005388</v>
      </c>
      <c r="DA7">
        <f>treasuries_0!DA14</f>
        <v>6933005</v>
      </c>
      <c r="DB7">
        <f>treasuries_0!DB14</f>
        <v>7073085</v>
      </c>
      <c r="DC7">
        <f>treasuries_0!DC14</f>
        <v>7376092</v>
      </c>
      <c r="DD7">
        <f>treasuries_0!DD14</f>
        <v>7914452</v>
      </c>
      <c r="DE7">
        <f>treasuries_0!DE14</f>
        <v>7433993</v>
      </c>
      <c r="DF7">
        <f>treasuries_0!DF14</f>
        <v>7381909</v>
      </c>
      <c r="DG7">
        <f>treasuries_0!DG14</f>
        <v>7598170</v>
      </c>
      <c r="DH7">
        <f>treasuries_0!DH14</f>
        <v>7431151</v>
      </c>
      <c r="DI7">
        <f>treasuries_0!DI14</f>
        <v>7077655</v>
      </c>
      <c r="DJ7">
        <f>treasuries_0!DJ14</f>
        <v>7077655</v>
      </c>
      <c r="DK7">
        <f>treasuries_0!DK14</f>
        <v>7059420</v>
      </c>
      <c r="DL7">
        <f>treasuries_0!DL14</f>
        <v>7034208</v>
      </c>
      <c r="DM7">
        <f>treasuries_0!DM14</f>
        <v>6991153</v>
      </c>
      <c r="DN7">
        <f>treasuries_0!DN14</f>
        <v>7030759</v>
      </c>
      <c r="DO7">
        <f>treasuries_0!DO14</f>
        <v>7027881</v>
      </c>
      <c r="DP7">
        <f>treasuries_0!DP14</f>
        <v>7057606</v>
      </c>
      <c r="DQ7">
        <f>treasuries_0!DQ14</f>
        <v>6891465</v>
      </c>
      <c r="DR7">
        <f>treasuries_0!DR14</f>
        <v>6896612</v>
      </c>
      <c r="DS7">
        <f>treasuries_0!DS14</f>
        <v>6900027</v>
      </c>
      <c r="DT7">
        <f>treasuries_0!DT14</f>
        <v>6886652</v>
      </c>
    </row>
    <row r="11" spans="1:124" x14ac:dyDescent="0.25">
      <c r="A11" t="str">
        <f>treasuries_0!A17</f>
        <v>US 10 YEAR TREASURY</v>
      </c>
      <c r="B11">
        <f>treasuries_0!B22</f>
        <v>5293296</v>
      </c>
      <c r="C11">
        <f>treasuries_0!C22</f>
        <v>5293296</v>
      </c>
      <c r="D11">
        <f>treasuries_0!D22</f>
        <v>5314682</v>
      </c>
      <c r="E11">
        <f>treasuries_0!E22</f>
        <v>5285663</v>
      </c>
      <c r="F11">
        <f>treasuries_0!F22</f>
        <v>5285176</v>
      </c>
      <c r="G11">
        <f>treasuries_0!G22</f>
        <v>5284557</v>
      </c>
      <c r="H11">
        <f>treasuries_0!H22</f>
        <v>5242158</v>
      </c>
      <c r="I11">
        <f>treasuries_0!I22</f>
        <v>5249727</v>
      </c>
      <c r="J11">
        <f>treasuries_0!J22</f>
        <v>5291845</v>
      </c>
      <c r="K11">
        <f>treasuries_0!K22</f>
        <v>5311541</v>
      </c>
      <c r="L11">
        <f>treasuries_0!L22</f>
        <v>5315628</v>
      </c>
      <c r="M11">
        <f>treasuries_0!M22</f>
        <v>5324185</v>
      </c>
      <c r="N11">
        <f>treasuries_0!N22</f>
        <v>5336598</v>
      </c>
      <c r="O11">
        <f>treasuries_0!O22</f>
        <v>5286509</v>
      </c>
      <c r="P11">
        <f>treasuries_0!P22</f>
        <v>5267289</v>
      </c>
      <c r="Q11">
        <f>treasuries_0!Q22</f>
        <v>5248453</v>
      </c>
      <c r="R11">
        <f>treasuries_0!R22</f>
        <v>5337171</v>
      </c>
      <c r="S11">
        <f>treasuries_0!S22</f>
        <v>5352086</v>
      </c>
      <c r="T11">
        <f>treasuries_0!T22</f>
        <v>5364812</v>
      </c>
      <c r="U11">
        <f>treasuries_0!U22</f>
        <v>5344482</v>
      </c>
      <c r="V11">
        <f>treasuries_0!V22</f>
        <v>5268655</v>
      </c>
      <c r="W11">
        <f>treasuries_0!W22</f>
        <v>5263106</v>
      </c>
      <c r="X11">
        <f>treasuries_0!X22</f>
        <v>5302225</v>
      </c>
      <c r="Y11">
        <f>treasuries_0!Y22</f>
        <v>5302225</v>
      </c>
      <c r="Z11">
        <f>treasuries_0!Z22</f>
        <v>5302589</v>
      </c>
      <c r="AA11">
        <f>treasuries_0!AA22</f>
        <v>5322340</v>
      </c>
      <c r="AB11">
        <f>treasuries_0!AB22</f>
        <v>5298871</v>
      </c>
      <c r="AC11">
        <f>treasuries_0!AC22</f>
        <v>5283784</v>
      </c>
      <c r="AD11">
        <f>treasuries_0!AD22</f>
        <v>5324935</v>
      </c>
      <c r="AE11">
        <f>treasuries_0!AE22</f>
        <v>5289332</v>
      </c>
      <c r="AF11">
        <f>treasuries_0!AF22</f>
        <v>5249229</v>
      </c>
      <c r="AG11">
        <f>treasuries_0!AG22</f>
        <v>5260704</v>
      </c>
      <c r="AH11">
        <f>treasuries_0!AH22</f>
        <v>5301385</v>
      </c>
      <c r="AI11">
        <f>treasuries_0!AI22</f>
        <v>5316250</v>
      </c>
      <c r="AJ11">
        <f>treasuries_0!AJ22</f>
        <v>5347304</v>
      </c>
      <c r="AK11">
        <f>treasuries_0!AK22</f>
        <v>5321616</v>
      </c>
      <c r="AL11">
        <f>treasuries_0!AL22</f>
        <v>5332292</v>
      </c>
      <c r="AM11">
        <f>treasuries_0!AM22</f>
        <v>5403615</v>
      </c>
      <c r="AN11">
        <f>treasuries_0!AN22</f>
        <v>5529657</v>
      </c>
      <c r="AO11">
        <f>treasuries_0!AO22</f>
        <v>5774873</v>
      </c>
      <c r="AP11">
        <f>treasuries_0!AP22</f>
        <v>6254054</v>
      </c>
      <c r="AQ11">
        <f>treasuries_0!AQ22</f>
        <v>6307009</v>
      </c>
      <c r="AR11">
        <f>treasuries_0!AR22</f>
        <v>6307009</v>
      </c>
      <c r="AS11">
        <f>treasuries_0!AS22</f>
        <v>6417692</v>
      </c>
      <c r="AT11">
        <f>treasuries_0!AT22</f>
        <v>5954022</v>
      </c>
      <c r="AU11">
        <f>treasuries_0!AU22</f>
        <v>5833070</v>
      </c>
      <c r="AV11">
        <f>treasuries_0!AV22</f>
        <v>5913015</v>
      </c>
      <c r="AW11">
        <f>treasuries_0!AW22</f>
        <v>5913032</v>
      </c>
      <c r="AX11">
        <f>treasuries_0!AX22</f>
        <v>5907689</v>
      </c>
      <c r="AY11">
        <f>treasuries_0!AY22</f>
        <v>5951837</v>
      </c>
      <c r="AZ11">
        <f>treasuries_0!AZ22</f>
        <v>5866326</v>
      </c>
      <c r="BA11">
        <f>treasuries_0!BA22</f>
        <v>5672386</v>
      </c>
      <c r="BB11">
        <f>treasuries_0!BB22</f>
        <v>5471116</v>
      </c>
      <c r="BC11">
        <f>treasuries_0!BC22</f>
        <v>5451188</v>
      </c>
      <c r="BD11">
        <f>treasuries_0!BD22</f>
        <v>5346081</v>
      </c>
      <c r="BE11">
        <f>treasuries_0!BE22</f>
        <v>5369013</v>
      </c>
      <c r="BF11">
        <f>treasuries_0!BF22</f>
        <v>5375043</v>
      </c>
      <c r="BG11">
        <f>treasuries_0!BG22</f>
        <v>5349146</v>
      </c>
      <c r="BH11">
        <f>treasuries_0!BH22</f>
        <v>5359489</v>
      </c>
      <c r="BI11">
        <f>treasuries_0!BI22</f>
        <v>5383417</v>
      </c>
      <c r="BJ11">
        <f>treasuries_0!BJ22</f>
        <v>5374509</v>
      </c>
      <c r="BK11">
        <f>treasuries_0!BK22</f>
        <v>5311739</v>
      </c>
      <c r="BL11">
        <f>treasuries_0!BL22</f>
        <v>5278538</v>
      </c>
      <c r="BM11">
        <f>treasuries_0!BM22</f>
        <v>5258791</v>
      </c>
      <c r="BN11">
        <f>treasuries_0!BN22</f>
        <v>5209452</v>
      </c>
      <c r="BO11">
        <f>treasuries_0!BO22</f>
        <v>5213871</v>
      </c>
      <c r="BP11">
        <f>treasuries_0!BP22</f>
        <v>5221949</v>
      </c>
      <c r="BQ11">
        <f>treasuries_0!BQ22</f>
        <v>5245465</v>
      </c>
      <c r="BR11">
        <f>treasuries_0!BR22</f>
        <v>5205855</v>
      </c>
      <c r="BS11">
        <f>treasuries_0!BS22</f>
        <v>5226197</v>
      </c>
      <c r="BT11">
        <f>treasuries_0!BT22</f>
        <v>5187439</v>
      </c>
      <c r="BU11">
        <f>treasuries_0!BU22</f>
        <v>5144237</v>
      </c>
      <c r="BV11">
        <f>treasuries_0!BV22</f>
        <v>5160562</v>
      </c>
      <c r="BW11">
        <f>treasuries_0!BW22</f>
        <v>5170898</v>
      </c>
      <c r="BX11">
        <f>treasuries_0!BX22</f>
        <v>5150889</v>
      </c>
      <c r="BY11">
        <f>treasuries_0!BY22</f>
        <v>5123122</v>
      </c>
      <c r="BZ11">
        <f>treasuries_0!BZ22</f>
        <v>5024089</v>
      </c>
      <c r="CA11">
        <f>treasuries_0!CA22</f>
        <v>5127532</v>
      </c>
      <c r="CB11">
        <f>treasuries_0!CB22</f>
        <v>5119627</v>
      </c>
      <c r="CC11">
        <f>treasuries_0!CC22</f>
        <v>5129045</v>
      </c>
      <c r="CD11">
        <f>treasuries_0!CD22</f>
        <v>5152796</v>
      </c>
      <c r="CE11">
        <f>treasuries_0!CE22</f>
        <v>5160151</v>
      </c>
      <c r="CF11">
        <f>treasuries_0!CF22</f>
        <v>5141786</v>
      </c>
      <c r="CG11">
        <f>treasuries_0!CG22</f>
        <v>5166105</v>
      </c>
      <c r="CH11">
        <f>treasuries_0!CH22</f>
        <v>5113747</v>
      </c>
      <c r="CI11">
        <f>treasuries_0!CI22</f>
        <v>5163104</v>
      </c>
      <c r="CJ11">
        <f>treasuries_0!CJ22</f>
        <v>5150407</v>
      </c>
      <c r="CK11">
        <f>treasuries_0!CK22</f>
        <v>5204188</v>
      </c>
      <c r="CL11">
        <f>treasuries_0!CL22</f>
        <v>5252071</v>
      </c>
      <c r="CM11">
        <f>treasuries_0!CM22</f>
        <v>5246900</v>
      </c>
      <c r="CN11">
        <f>treasuries_0!CN22</f>
        <v>5278045</v>
      </c>
      <c r="CO11">
        <f>treasuries_0!CO22</f>
        <v>5277165</v>
      </c>
      <c r="CP11">
        <f>treasuries_0!CP22</f>
        <v>5288062</v>
      </c>
      <c r="CQ11">
        <f>treasuries_0!CQ22</f>
        <v>5330942</v>
      </c>
      <c r="CR11">
        <f>treasuries_0!CR22</f>
        <v>5380347</v>
      </c>
      <c r="CS11">
        <f>treasuries_0!CS22</f>
        <v>5323219</v>
      </c>
      <c r="CT11">
        <f>treasuries_0!CT22</f>
        <v>5395148</v>
      </c>
      <c r="CU11">
        <f>treasuries_0!CU22</f>
        <v>5428513</v>
      </c>
      <c r="CV11">
        <f>treasuries_0!CV22</f>
        <v>5475708</v>
      </c>
      <c r="CW11">
        <f>treasuries_0!CW22</f>
        <v>5441171</v>
      </c>
      <c r="CX11">
        <f>treasuries_0!CX22</f>
        <v>5465927</v>
      </c>
      <c r="CY11">
        <f>treasuries_0!CY22</f>
        <v>5515997</v>
      </c>
      <c r="CZ11">
        <f>treasuries_0!CZ22</f>
        <v>5638020</v>
      </c>
      <c r="DA11">
        <f>treasuries_0!DA22</f>
        <v>5669362</v>
      </c>
      <c r="DB11">
        <f>treasuries_0!DB22</f>
        <v>5656801</v>
      </c>
      <c r="DC11">
        <f>treasuries_0!DC22</f>
        <v>5967577</v>
      </c>
      <c r="DD11">
        <f>treasuries_0!DD22</f>
        <v>6454543</v>
      </c>
      <c r="DE11">
        <f>treasuries_0!DE22</f>
        <v>6018713</v>
      </c>
      <c r="DF11">
        <f>treasuries_0!DF22</f>
        <v>5928312</v>
      </c>
      <c r="DG11">
        <f>treasuries_0!DG22</f>
        <v>5799950</v>
      </c>
      <c r="DH11">
        <f>treasuries_0!DH22</f>
        <v>5721173</v>
      </c>
      <c r="DI11">
        <f>treasuries_0!DI22</f>
        <v>5692139</v>
      </c>
      <c r="DJ11">
        <f>treasuries_0!DJ22</f>
        <v>5692139</v>
      </c>
      <c r="DK11">
        <f>treasuries_0!DK22</f>
        <v>5586492</v>
      </c>
      <c r="DL11">
        <f>treasuries_0!DL22</f>
        <v>5534617</v>
      </c>
      <c r="DM11">
        <f>treasuries_0!DM22</f>
        <v>5500569</v>
      </c>
      <c r="DN11">
        <f>treasuries_0!DN22</f>
        <v>5538025</v>
      </c>
      <c r="DO11">
        <f>treasuries_0!DO22</f>
        <v>5510088</v>
      </c>
      <c r="DP11">
        <f>treasuries_0!DP22</f>
        <v>5524534</v>
      </c>
      <c r="DQ11">
        <f>treasuries_0!DQ22</f>
        <v>5505893</v>
      </c>
      <c r="DR11">
        <f>treasuries_0!DR22</f>
        <v>5494980</v>
      </c>
      <c r="DS11">
        <f>treasuries_0!DS22</f>
        <v>5580744</v>
      </c>
      <c r="DT11">
        <f>treasuries_0!DT22</f>
        <v>5603143</v>
      </c>
    </row>
    <row r="12" spans="1:124" x14ac:dyDescent="0.25">
      <c r="A12" t="str">
        <f>treasuries_0!A24</f>
        <v>US 10 YEAR ULTRA TREASURY</v>
      </c>
      <c r="B12">
        <f>treasuries_0!B29</f>
        <v>2444382</v>
      </c>
      <c r="C12">
        <f>treasuries_0!C29</f>
        <v>2444382</v>
      </c>
      <c r="D12">
        <f>treasuries_0!D29</f>
        <v>2442509</v>
      </c>
      <c r="E12">
        <f>treasuries_0!E29</f>
        <v>2440419</v>
      </c>
      <c r="F12">
        <f>treasuries_0!F29</f>
        <v>2452207</v>
      </c>
      <c r="G12">
        <f>treasuries_0!G29</f>
        <v>2449646</v>
      </c>
      <c r="H12">
        <f>treasuries_0!H29</f>
        <v>2444031</v>
      </c>
      <c r="I12">
        <f>treasuries_0!I29</f>
        <v>2454627</v>
      </c>
      <c r="J12">
        <f>treasuries_0!J29</f>
        <v>2452999</v>
      </c>
      <c r="K12">
        <f>treasuries_0!K29</f>
        <v>2453893</v>
      </c>
      <c r="L12">
        <f>treasuries_0!L29</f>
        <v>2456400</v>
      </c>
      <c r="M12">
        <f>treasuries_0!M29</f>
        <v>2451809</v>
      </c>
      <c r="N12">
        <f>treasuries_0!N29</f>
        <v>2463901</v>
      </c>
      <c r="O12">
        <f>treasuries_0!O29</f>
        <v>2439791</v>
      </c>
      <c r="P12">
        <f>treasuries_0!P29</f>
        <v>2436195</v>
      </c>
      <c r="Q12">
        <f>treasuries_0!Q29</f>
        <v>2456590</v>
      </c>
      <c r="R12">
        <f>treasuries_0!R29</f>
        <v>2451198</v>
      </c>
      <c r="S12">
        <f>treasuries_0!S29</f>
        <v>2448219</v>
      </c>
      <c r="T12">
        <f>treasuries_0!T29</f>
        <v>2448021</v>
      </c>
      <c r="U12">
        <f>treasuries_0!U29</f>
        <v>2457305</v>
      </c>
      <c r="V12">
        <f>treasuries_0!V29</f>
        <v>2420754</v>
      </c>
      <c r="W12">
        <f>treasuries_0!W29</f>
        <v>4832603</v>
      </c>
      <c r="X12">
        <f>treasuries_0!X29</f>
        <v>2431970</v>
      </c>
      <c r="Y12">
        <f>treasuries_0!Y29</f>
        <v>2431970</v>
      </c>
      <c r="Z12">
        <f>treasuries_0!Z29</f>
        <v>2421866</v>
      </c>
      <c r="AA12">
        <f>treasuries_0!AA29</f>
        <v>2428600</v>
      </c>
      <c r="AB12">
        <f>treasuries_0!AB29</f>
        <v>2439126</v>
      </c>
      <c r="AC12">
        <f>treasuries_0!AC29</f>
        <v>2428910</v>
      </c>
      <c r="AD12">
        <f>treasuries_0!AD29</f>
        <v>2424303</v>
      </c>
      <c r="AE12">
        <f>treasuries_0!AE29</f>
        <v>2434265</v>
      </c>
      <c r="AF12">
        <f>treasuries_0!AF29</f>
        <v>2428052</v>
      </c>
      <c r="AG12">
        <f>treasuries_0!AG29</f>
        <v>2424264</v>
      </c>
      <c r="AH12">
        <f>treasuries_0!AH29</f>
        <v>2426216</v>
      </c>
      <c r="AI12">
        <f>treasuries_0!AI29</f>
        <v>2432477</v>
      </c>
      <c r="AJ12">
        <f>treasuries_0!AJ29</f>
        <v>2424595</v>
      </c>
      <c r="AK12">
        <f>treasuries_0!AK29</f>
        <v>2419726</v>
      </c>
      <c r="AL12">
        <f>treasuries_0!AL29</f>
        <v>2415424</v>
      </c>
      <c r="AM12">
        <f>treasuries_0!AM29</f>
        <v>2423366</v>
      </c>
      <c r="AN12">
        <f>treasuries_0!AN29</f>
        <v>2419739</v>
      </c>
      <c r="AO12">
        <f>treasuries_0!AO29</f>
        <v>2470906</v>
      </c>
      <c r="AP12">
        <f>treasuries_0!AP29</f>
        <v>2733278</v>
      </c>
      <c r="AQ12">
        <f>treasuries_0!AQ29</f>
        <v>2724366</v>
      </c>
      <c r="AR12">
        <f>treasuries_0!AR29</f>
        <v>2724366</v>
      </c>
      <c r="AS12">
        <f>treasuries_0!AS29</f>
        <v>2689692</v>
      </c>
      <c r="AT12">
        <f>treasuries_0!AT29</f>
        <v>2671749</v>
      </c>
      <c r="AU12">
        <f>treasuries_0!AU29</f>
        <v>2615042</v>
      </c>
      <c r="AV12">
        <f>treasuries_0!AV29</f>
        <v>2552184</v>
      </c>
      <c r="AW12">
        <f>treasuries_0!AW29</f>
        <v>2540844</v>
      </c>
      <c r="AX12">
        <f>treasuries_0!AX29</f>
        <v>2514989</v>
      </c>
      <c r="AY12">
        <f>treasuries_0!AY29</f>
        <v>2483472</v>
      </c>
      <c r="AZ12">
        <f>treasuries_0!AZ29</f>
        <v>2487175</v>
      </c>
      <c r="BA12">
        <f>treasuries_0!BA29</f>
        <v>2478352</v>
      </c>
      <c r="BB12">
        <f>treasuries_0!BB29</f>
        <v>2456279</v>
      </c>
      <c r="BC12">
        <f>treasuries_0!BC29</f>
        <v>2426113</v>
      </c>
      <c r="BD12">
        <f>treasuries_0!BD29</f>
        <v>2430084</v>
      </c>
      <c r="BE12">
        <f>treasuries_0!BE29</f>
        <v>2420440</v>
      </c>
      <c r="BF12">
        <f>treasuries_0!BF29</f>
        <v>2416195</v>
      </c>
      <c r="BG12">
        <f>treasuries_0!BG29</f>
        <v>2416638</v>
      </c>
      <c r="BH12">
        <f>treasuries_0!BH29</f>
        <v>2419505</v>
      </c>
      <c r="BI12">
        <f>treasuries_0!BI29</f>
        <v>2423013</v>
      </c>
      <c r="BJ12">
        <f>treasuries_0!BJ29</f>
        <v>2406104</v>
      </c>
      <c r="BK12">
        <f>treasuries_0!BK29</f>
        <v>2399701</v>
      </c>
      <c r="BL12">
        <f>treasuries_0!BL29</f>
        <v>2388536</v>
      </c>
      <c r="BM12">
        <f>treasuries_0!BM29</f>
        <v>2391001</v>
      </c>
      <c r="BN12">
        <f>treasuries_0!BN29</f>
        <v>2425567</v>
      </c>
      <c r="BO12">
        <f>treasuries_0!BO29</f>
        <v>2431877</v>
      </c>
      <c r="BP12">
        <f>treasuries_0!BP29</f>
        <v>2424900</v>
      </c>
      <c r="BQ12">
        <f>treasuries_0!BQ29</f>
        <v>2419307</v>
      </c>
      <c r="BR12">
        <f>treasuries_0!BR29</f>
        <v>2393424</v>
      </c>
      <c r="BS12">
        <f>treasuries_0!BS29</f>
        <v>2395639</v>
      </c>
      <c r="BT12">
        <f>treasuries_0!BT29</f>
        <v>2392800</v>
      </c>
      <c r="BU12">
        <f>treasuries_0!BU29</f>
        <v>2386725</v>
      </c>
      <c r="BV12">
        <f>treasuries_0!BV29</f>
        <v>2388203</v>
      </c>
      <c r="BW12">
        <f>treasuries_0!BW29</f>
        <v>2387081</v>
      </c>
      <c r="BX12">
        <f>treasuries_0!BX29</f>
        <v>2373969</v>
      </c>
      <c r="BY12">
        <f>treasuries_0!BY29</f>
        <v>2360849</v>
      </c>
      <c r="BZ12">
        <f>treasuries_0!BZ29</f>
        <v>2359890</v>
      </c>
      <c r="CA12">
        <f>treasuries_0!CA29</f>
        <v>2353645</v>
      </c>
      <c r="CB12">
        <f>treasuries_0!CB29</f>
        <v>2356326</v>
      </c>
      <c r="CC12">
        <f>treasuries_0!CC29</f>
        <v>2346436</v>
      </c>
      <c r="CD12">
        <f>treasuries_0!CD29</f>
        <v>2352973</v>
      </c>
      <c r="CE12">
        <f>treasuries_0!CE29</f>
        <v>2356287</v>
      </c>
      <c r="CF12">
        <f>treasuries_0!CF29</f>
        <v>2370352</v>
      </c>
      <c r="CG12">
        <f>treasuries_0!CG29</f>
        <v>2366463</v>
      </c>
      <c r="CH12">
        <f>treasuries_0!CH29</f>
        <v>2367037</v>
      </c>
      <c r="CI12">
        <f>treasuries_0!CI29</f>
        <v>2353654</v>
      </c>
      <c r="CJ12">
        <f>treasuries_0!CJ29</f>
        <v>2365822</v>
      </c>
      <c r="CK12">
        <f>treasuries_0!CK29</f>
        <v>2382824</v>
      </c>
      <c r="CL12">
        <f>treasuries_0!CL29</f>
        <v>2360536</v>
      </c>
      <c r="CM12">
        <f>treasuries_0!CM29</f>
        <v>2367986</v>
      </c>
      <c r="CN12">
        <f>treasuries_0!CN29</f>
        <v>2378370</v>
      </c>
      <c r="CO12">
        <f>treasuries_0!CO29</f>
        <v>2359461</v>
      </c>
      <c r="CP12">
        <f>treasuries_0!CP29</f>
        <v>2348061</v>
      </c>
      <c r="CQ12">
        <f>treasuries_0!CQ29</f>
        <v>2367596</v>
      </c>
      <c r="CR12">
        <f>treasuries_0!CR29</f>
        <v>2367312</v>
      </c>
      <c r="CS12">
        <f>treasuries_0!CS29</f>
        <v>2379463</v>
      </c>
      <c r="CT12">
        <f>treasuries_0!CT29</f>
        <v>2402587</v>
      </c>
      <c r="CU12">
        <f>treasuries_0!CU29</f>
        <v>2393754</v>
      </c>
      <c r="CV12">
        <f>treasuries_0!CV29</f>
        <v>2425993</v>
      </c>
      <c r="CW12">
        <f>treasuries_0!CW29</f>
        <v>2460671</v>
      </c>
      <c r="CX12">
        <f>treasuries_0!CX29</f>
        <v>2483117</v>
      </c>
      <c r="CY12">
        <f>treasuries_0!CY29</f>
        <v>2499030</v>
      </c>
      <c r="CZ12">
        <f>treasuries_0!CZ29</f>
        <v>2537558</v>
      </c>
      <c r="DA12">
        <f>treasuries_0!DA29</f>
        <v>2553995</v>
      </c>
      <c r="DB12">
        <f>treasuries_0!DB29</f>
        <v>2596268</v>
      </c>
      <c r="DC12">
        <f>treasuries_0!DC29</f>
        <v>2690727</v>
      </c>
      <c r="DD12">
        <f>treasuries_0!DD29</f>
        <v>2827088</v>
      </c>
      <c r="DE12">
        <f>treasuries_0!DE29</f>
        <v>2698704</v>
      </c>
      <c r="DF12">
        <f>treasuries_0!DF29</f>
        <v>2682127</v>
      </c>
      <c r="DG12">
        <f>treasuries_0!DG29</f>
        <v>2641172</v>
      </c>
      <c r="DH12">
        <f>treasuries_0!DH29</f>
        <v>2586178</v>
      </c>
      <c r="DI12">
        <f>treasuries_0!DI29</f>
        <v>2580855</v>
      </c>
      <c r="DJ12">
        <f>treasuries_0!DJ29</f>
        <v>2580855</v>
      </c>
      <c r="DK12">
        <f>treasuries_0!DK29</f>
        <v>2569966</v>
      </c>
      <c r="DL12">
        <f>treasuries_0!DL29</f>
        <v>2552382</v>
      </c>
      <c r="DM12">
        <f>treasuries_0!DM29</f>
        <v>2559366</v>
      </c>
      <c r="DN12">
        <f>treasuries_0!DN29</f>
        <v>2586820</v>
      </c>
      <c r="DO12">
        <f>treasuries_0!DO29</f>
        <v>2559969</v>
      </c>
      <c r="DP12">
        <f>treasuries_0!DP29</f>
        <v>2573776</v>
      </c>
      <c r="DQ12">
        <f>treasuries_0!DQ29</f>
        <v>2606852</v>
      </c>
      <c r="DR12">
        <f>treasuries_0!DR29</f>
        <v>2617654</v>
      </c>
      <c r="DS12">
        <f>treasuries_0!DS29</f>
        <v>2608634</v>
      </c>
      <c r="DT12">
        <f>treasuries_0!DT29</f>
        <v>2616935</v>
      </c>
    </row>
    <row r="15" spans="1:124" x14ac:dyDescent="0.25">
      <c r="A15" t="str">
        <f>treasuries_0!A31</f>
        <v>US 30 YEAR TREASURY</v>
      </c>
      <c r="B15">
        <f>treasuries_0!B36</f>
        <v>1835991</v>
      </c>
      <c r="C15">
        <f>treasuries_0!C36</f>
        <v>1835991</v>
      </c>
      <c r="D15">
        <f>treasuries_0!D36</f>
        <v>1844277</v>
      </c>
      <c r="E15">
        <f>treasuries_0!E36</f>
        <v>1848017</v>
      </c>
      <c r="F15">
        <f>treasuries_0!F36</f>
        <v>1849046</v>
      </c>
      <c r="G15">
        <f>treasuries_0!G36</f>
        <v>1843192</v>
      </c>
      <c r="H15">
        <f>treasuries_0!H36</f>
        <v>1846832</v>
      </c>
      <c r="I15">
        <f>treasuries_0!I36</f>
        <v>1857068</v>
      </c>
      <c r="J15">
        <f>treasuries_0!J36</f>
        <v>1865942</v>
      </c>
      <c r="K15">
        <f>treasuries_0!K36</f>
        <v>1866518</v>
      </c>
      <c r="L15">
        <f>treasuries_0!L36</f>
        <v>1880170</v>
      </c>
      <c r="M15">
        <f>treasuries_0!M36</f>
        <v>1896088</v>
      </c>
      <c r="N15">
        <f>treasuries_0!N36</f>
        <v>1903061</v>
      </c>
      <c r="O15">
        <f>treasuries_0!O36</f>
        <v>1898934</v>
      </c>
      <c r="P15">
        <f>treasuries_0!P36</f>
        <v>1910246</v>
      </c>
      <c r="Q15">
        <f>treasuries_0!Q36</f>
        <v>1923876</v>
      </c>
      <c r="R15">
        <f>treasuries_0!R36</f>
        <v>1977401</v>
      </c>
      <c r="S15">
        <f>treasuries_0!S36</f>
        <v>1971181</v>
      </c>
      <c r="T15">
        <f>treasuries_0!T36</f>
        <v>1991599</v>
      </c>
      <c r="U15">
        <f>treasuries_0!U36</f>
        <v>2003366</v>
      </c>
      <c r="V15">
        <f>treasuries_0!V36</f>
        <v>1969527</v>
      </c>
      <c r="W15">
        <f>treasuries_0!W36</f>
        <v>1951458</v>
      </c>
      <c r="X15">
        <f>treasuries_0!X36</f>
        <v>1954356</v>
      </c>
      <c r="Y15">
        <f>treasuries_0!Y36</f>
        <v>1954356</v>
      </c>
      <c r="Z15">
        <f>treasuries_0!Z36</f>
        <v>1951337</v>
      </c>
      <c r="AA15">
        <f>treasuries_0!AA36</f>
        <v>1943174</v>
      </c>
      <c r="AB15">
        <f>treasuries_0!AB36</f>
        <v>1915885</v>
      </c>
      <c r="AC15">
        <f>treasuries_0!AC36</f>
        <v>1911916</v>
      </c>
      <c r="AD15">
        <f>treasuries_0!AD36</f>
        <v>1910728</v>
      </c>
      <c r="AE15">
        <f>treasuries_0!AE36</f>
        <v>1882359</v>
      </c>
      <c r="AF15">
        <f>treasuries_0!AF36</f>
        <v>1881426</v>
      </c>
      <c r="AG15">
        <f>treasuries_0!AG36</f>
        <v>1879241</v>
      </c>
      <c r="AH15">
        <f>treasuries_0!AH36</f>
        <v>1868389</v>
      </c>
      <c r="AI15">
        <f>treasuries_0!AI36</f>
        <v>1868129</v>
      </c>
      <c r="AJ15">
        <f>treasuries_0!AJ36</f>
        <v>1860430</v>
      </c>
      <c r="AK15">
        <f>treasuries_0!AK36</f>
        <v>1874913</v>
      </c>
      <c r="AL15">
        <f>treasuries_0!AL36</f>
        <v>1881970</v>
      </c>
      <c r="AM15">
        <f>treasuries_0!AM36</f>
        <v>1881392</v>
      </c>
      <c r="AN15">
        <f>treasuries_0!AN36</f>
        <v>1857534</v>
      </c>
      <c r="AO15">
        <f>treasuries_0!AO36</f>
        <v>1876951</v>
      </c>
      <c r="AP15">
        <f>treasuries_0!AP36</f>
        <v>2004425</v>
      </c>
      <c r="AQ15">
        <f>treasuries_0!AQ36</f>
        <v>1929107</v>
      </c>
      <c r="AR15">
        <f>treasuries_0!AR36</f>
        <v>1929107</v>
      </c>
      <c r="AS15">
        <f>treasuries_0!AS36</f>
        <v>1999537</v>
      </c>
      <c r="AT15">
        <f>treasuries_0!AT36</f>
        <v>1902963</v>
      </c>
      <c r="AU15">
        <f>treasuries_0!AU36</f>
        <v>1878964</v>
      </c>
      <c r="AV15">
        <f>treasuries_0!AV36</f>
        <v>1858490</v>
      </c>
      <c r="AW15">
        <f>treasuries_0!AW36</f>
        <v>1840758</v>
      </c>
      <c r="AX15">
        <f>treasuries_0!AX36</f>
        <v>1842443</v>
      </c>
      <c r="AY15">
        <f>treasuries_0!AY36</f>
        <v>1843429</v>
      </c>
      <c r="AZ15">
        <f>treasuries_0!AZ36</f>
        <v>1836995</v>
      </c>
      <c r="BA15">
        <f>treasuries_0!BA36</f>
        <v>1850374</v>
      </c>
      <c r="BB15">
        <f>treasuries_0!BB36</f>
        <v>1847051</v>
      </c>
      <c r="BC15">
        <f>treasuries_0!BC36</f>
        <v>1841047</v>
      </c>
      <c r="BD15">
        <f>treasuries_0!BD36</f>
        <v>1836612</v>
      </c>
      <c r="BE15">
        <f>treasuries_0!BE36</f>
        <v>1829762</v>
      </c>
      <c r="BF15">
        <f>treasuries_0!BF36</f>
        <v>1819169</v>
      </c>
      <c r="BG15">
        <f>treasuries_0!BG36</f>
        <v>1814814</v>
      </c>
      <c r="BH15">
        <f>treasuries_0!BH36</f>
        <v>1815805</v>
      </c>
      <c r="BI15">
        <f>treasuries_0!BI36</f>
        <v>1804233</v>
      </c>
      <c r="BJ15">
        <f>treasuries_0!BJ36</f>
        <v>1800707</v>
      </c>
      <c r="BK15">
        <f>treasuries_0!BK36</f>
        <v>1818546</v>
      </c>
      <c r="BL15">
        <f>treasuries_0!BL36</f>
        <v>1817889</v>
      </c>
      <c r="BM15">
        <f>treasuries_0!BM36</f>
        <v>1819007</v>
      </c>
      <c r="BN15">
        <f>treasuries_0!BN36</f>
        <v>1816717</v>
      </c>
      <c r="BO15">
        <f>treasuries_0!BO36</f>
        <v>1804344</v>
      </c>
      <c r="BP15">
        <f>treasuries_0!BP36</f>
        <v>1810017</v>
      </c>
      <c r="BQ15">
        <f>treasuries_0!BQ36</f>
        <v>1812798</v>
      </c>
      <c r="BR15">
        <f>treasuries_0!BR36</f>
        <v>1783359</v>
      </c>
      <c r="BS15">
        <f>treasuries_0!BS36</f>
        <v>1784105</v>
      </c>
      <c r="BT15">
        <f>treasuries_0!BT36</f>
        <v>1778841</v>
      </c>
      <c r="BU15">
        <f>treasuries_0!BU36</f>
        <v>1783836</v>
      </c>
      <c r="BV15">
        <f>treasuries_0!BV36</f>
        <v>1793848</v>
      </c>
      <c r="BW15">
        <f>treasuries_0!BW36</f>
        <v>1797429</v>
      </c>
      <c r="BX15">
        <f>treasuries_0!BX36</f>
        <v>1803021</v>
      </c>
      <c r="BY15">
        <f>treasuries_0!BY36</f>
        <v>1786511</v>
      </c>
      <c r="BZ15">
        <f>treasuries_0!BZ36</f>
        <v>1783940</v>
      </c>
      <c r="CA15">
        <f>treasuries_0!CA36</f>
        <v>1783972</v>
      </c>
      <c r="CB15">
        <f>treasuries_0!CB36</f>
        <v>1792637</v>
      </c>
      <c r="CC15">
        <f>treasuries_0!CC36</f>
        <v>1788464</v>
      </c>
      <c r="CD15">
        <f>treasuries_0!CD36</f>
        <v>1803897</v>
      </c>
      <c r="CE15">
        <f>treasuries_0!CE36</f>
        <v>1804367</v>
      </c>
      <c r="CF15">
        <f>treasuries_0!CF36</f>
        <v>1802086</v>
      </c>
      <c r="CG15">
        <f>treasuries_0!CG36</f>
        <v>1808486</v>
      </c>
      <c r="CH15">
        <f>treasuries_0!CH36</f>
        <v>1787070</v>
      </c>
      <c r="CI15">
        <f>treasuries_0!CI36</f>
        <v>1792430</v>
      </c>
      <c r="CJ15">
        <f>treasuries_0!CJ36</f>
        <v>1782262</v>
      </c>
      <c r="CK15">
        <f>treasuries_0!CK36</f>
        <v>1799407</v>
      </c>
      <c r="CL15">
        <f>treasuries_0!CL36</f>
        <v>1782028</v>
      </c>
      <c r="CM15">
        <f>treasuries_0!CM36</f>
        <v>1785492</v>
      </c>
      <c r="CN15">
        <f>treasuries_0!CN36</f>
        <v>1789811</v>
      </c>
      <c r="CO15">
        <f>treasuries_0!CO36</f>
        <v>1794651</v>
      </c>
      <c r="CP15">
        <f>treasuries_0!CP36</f>
        <v>1807058</v>
      </c>
      <c r="CQ15">
        <f>treasuries_0!CQ36</f>
        <v>1820149</v>
      </c>
      <c r="CR15">
        <f>treasuries_0!CR36</f>
        <v>1843840</v>
      </c>
      <c r="CS15">
        <f>treasuries_0!CS36</f>
        <v>1800514</v>
      </c>
      <c r="CT15">
        <f>treasuries_0!CT36</f>
        <v>1822968</v>
      </c>
      <c r="CU15">
        <f>treasuries_0!CU36</f>
        <v>1830319</v>
      </c>
      <c r="CV15">
        <f>treasuries_0!CV36</f>
        <v>1827999</v>
      </c>
      <c r="CW15">
        <f>treasuries_0!CW36</f>
        <v>1835093</v>
      </c>
      <c r="CX15">
        <f>treasuries_0!CX36</f>
        <v>1835088</v>
      </c>
      <c r="CY15">
        <f>treasuries_0!CY36</f>
        <v>1859119</v>
      </c>
      <c r="CZ15">
        <f>treasuries_0!CZ36</f>
        <v>1871571</v>
      </c>
      <c r="DA15">
        <f>treasuries_0!DA36</f>
        <v>1883915</v>
      </c>
      <c r="DB15">
        <f>treasuries_0!DB36</f>
        <v>1887494</v>
      </c>
      <c r="DC15">
        <f>treasuries_0!DC36</f>
        <v>2036533</v>
      </c>
      <c r="DD15">
        <f>treasuries_0!DD36</f>
        <v>2133771</v>
      </c>
      <c r="DE15">
        <f>treasuries_0!DE36</f>
        <v>1917796</v>
      </c>
      <c r="DF15">
        <f>treasuries_0!DF36</f>
        <v>1879772</v>
      </c>
      <c r="DG15">
        <f>treasuries_0!DG36</f>
        <v>1874006</v>
      </c>
      <c r="DH15">
        <f>treasuries_0!DH36</f>
        <v>1837310</v>
      </c>
      <c r="DI15">
        <f>treasuries_0!DI36</f>
        <v>1817615</v>
      </c>
      <c r="DJ15">
        <f>treasuries_0!DJ36</f>
        <v>1817615</v>
      </c>
      <c r="DK15">
        <f>treasuries_0!DK36</f>
        <v>1783848</v>
      </c>
      <c r="DL15">
        <f>treasuries_0!DL36</f>
        <v>1772272</v>
      </c>
      <c r="DM15">
        <f>treasuries_0!DM36</f>
        <v>1760304</v>
      </c>
      <c r="DN15">
        <f>treasuries_0!DN36</f>
        <v>1730063</v>
      </c>
      <c r="DO15">
        <f>treasuries_0!DO36</f>
        <v>1738425</v>
      </c>
      <c r="DP15">
        <f>treasuries_0!DP36</f>
        <v>1740981</v>
      </c>
      <c r="DQ15">
        <f>treasuries_0!DQ36</f>
        <v>1734747</v>
      </c>
      <c r="DR15">
        <f>treasuries_0!DR36</f>
        <v>1727640</v>
      </c>
      <c r="DS15">
        <f>treasuries_0!DS36</f>
        <v>1739341</v>
      </c>
      <c r="DT15">
        <f>treasuries_0!DT36</f>
        <v>1755110</v>
      </c>
    </row>
    <row r="16" spans="1:124" x14ac:dyDescent="0.25">
      <c r="A16" t="str">
        <f>treasuries_0!A38</f>
        <v>US 30 YEAR ULTRA TREASURY</v>
      </c>
      <c r="B16">
        <f>treasuries_0!B43</f>
        <v>2446592</v>
      </c>
      <c r="C16">
        <f>treasuries_0!C43</f>
        <v>2446592</v>
      </c>
      <c r="D16">
        <f>treasuries_0!D43</f>
        <v>2446377</v>
      </c>
      <c r="E16">
        <f>treasuries_0!E43</f>
        <v>2458344</v>
      </c>
      <c r="F16">
        <f>treasuries_0!F43</f>
        <v>2459748</v>
      </c>
      <c r="G16">
        <f>treasuries_0!G43</f>
        <v>2457402</v>
      </c>
      <c r="H16">
        <f>treasuries_0!H43</f>
        <v>2451936</v>
      </c>
      <c r="I16">
        <f>treasuries_0!I43</f>
        <v>2455454</v>
      </c>
      <c r="J16">
        <f>treasuries_0!J43</f>
        <v>2447357</v>
      </c>
      <c r="K16">
        <f>treasuries_0!K43</f>
        <v>2447665</v>
      </c>
      <c r="L16">
        <f>treasuries_0!L43</f>
        <v>2436549</v>
      </c>
      <c r="M16">
        <f>treasuries_0!M43</f>
        <v>2448140</v>
      </c>
      <c r="N16">
        <f>treasuries_0!N43</f>
        <v>2442652</v>
      </c>
      <c r="O16">
        <f>treasuries_0!O43</f>
        <v>2442515</v>
      </c>
      <c r="P16">
        <f>treasuries_0!P43</f>
        <v>2443554</v>
      </c>
      <c r="Q16">
        <f>treasuries_0!Q43</f>
        <v>2456625</v>
      </c>
      <c r="R16">
        <f>treasuries_0!R43</f>
        <v>2464456</v>
      </c>
      <c r="S16">
        <f>treasuries_0!S43</f>
        <v>2462083</v>
      </c>
      <c r="T16">
        <f>treasuries_0!T43</f>
        <v>2460246</v>
      </c>
      <c r="U16">
        <f>treasuries_0!U43</f>
        <v>2470671</v>
      </c>
      <c r="V16">
        <f>treasuries_0!V43</f>
        <v>2457846</v>
      </c>
      <c r="W16">
        <f>treasuries_0!W43</f>
        <v>2447392</v>
      </c>
      <c r="X16">
        <f>treasuries_0!X43</f>
        <v>2471411</v>
      </c>
      <c r="Y16">
        <f>treasuries_0!Y43</f>
        <v>2471411</v>
      </c>
      <c r="Z16">
        <f>treasuries_0!Z43</f>
        <v>2477722</v>
      </c>
      <c r="AA16">
        <f>treasuries_0!AA43</f>
        <v>2472775</v>
      </c>
      <c r="AB16">
        <f>treasuries_0!AB43</f>
        <v>2447631</v>
      </c>
      <c r="AC16">
        <f>treasuries_0!AC43</f>
        <v>2439180</v>
      </c>
      <c r="AD16">
        <f>treasuries_0!AD43</f>
        <v>2435128</v>
      </c>
      <c r="AE16">
        <f>treasuries_0!AE43</f>
        <v>2416555</v>
      </c>
      <c r="AF16">
        <f>treasuries_0!AF43</f>
        <v>2399574</v>
      </c>
      <c r="AG16">
        <f>treasuries_0!AG43</f>
        <v>2399083</v>
      </c>
      <c r="AH16">
        <f>treasuries_0!AH43</f>
        <v>2367863</v>
      </c>
      <c r="AI16">
        <f>treasuries_0!AI43</f>
        <v>2356322</v>
      </c>
      <c r="AJ16">
        <f>treasuries_0!AJ43</f>
        <v>2354794</v>
      </c>
      <c r="AK16">
        <f>treasuries_0!AK43</f>
        <v>2354253</v>
      </c>
      <c r="AL16">
        <f>treasuries_0!AL43</f>
        <v>2350787</v>
      </c>
      <c r="AM16">
        <f>treasuries_0!AM43</f>
        <v>2359483</v>
      </c>
      <c r="AN16">
        <f>treasuries_0!AN43</f>
        <v>2358946</v>
      </c>
      <c r="AO16">
        <f>treasuries_0!AO43</f>
        <v>2380482</v>
      </c>
      <c r="AP16">
        <f>treasuries_0!AP43</f>
        <v>2533779</v>
      </c>
      <c r="AQ16">
        <f>treasuries_0!AQ43</f>
        <v>2739870</v>
      </c>
      <c r="AR16">
        <f>treasuries_0!AR43</f>
        <v>2739870</v>
      </c>
      <c r="AS16">
        <f>treasuries_0!AS43</f>
        <v>2709884</v>
      </c>
      <c r="AT16">
        <f>treasuries_0!AT43</f>
        <v>2526226</v>
      </c>
      <c r="AU16">
        <f>treasuries_0!AU43</f>
        <v>2534805</v>
      </c>
      <c r="AV16">
        <f>treasuries_0!AV43</f>
        <v>2437086</v>
      </c>
      <c r="AW16">
        <f>treasuries_0!AW43</f>
        <v>2435669</v>
      </c>
      <c r="AX16">
        <f>treasuries_0!AX43</f>
        <v>2391003</v>
      </c>
      <c r="AY16">
        <f>treasuries_0!AY43</f>
        <v>2375184</v>
      </c>
      <c r="AZ16">
        <f>treasuries_0!AZ43</f>
        <v>2354986</v>
      </c>
      <c r="BA16">
        <f>treasuries_0!BA43</f>
        <v>2338488</v>
      </c>
      <c r="BB16">
        <f>treasuries_0!BB43</f>
        <v>2315398</v>
      </c>
      <c r="BC16">
        <f>treasuries_0!BC43</f>
        <v>2319509</v>
      </c>
      <c r="BD16">
        <f>treasuries_0!BD43</f>
        <v>2311972</v>
      </c>
      <c r="BE16">
        <f>treasuries_0!BE43</f>
        <v>2300078</v>
      </c>
      <c r="BF16">
        <f>treasuries_0!BF43</f>
        <v>2300741</v>
      </c>
      <c r="BG16">
        <f>treasuries_0!BG43</f>
        <v>2309087</v>
      </c>
      <c r="BH16">
        <f>treasuries_0!BH43</f>
        <v>2316015</v>
      </c>
      <c r="BI16">
        <f>treasuries_0!BI43</f>
        <v>2317639</v>
      </c>
      <c r="BJ16">
        <f>treasuries_0!BJ43</f>
        <v>2310976</v>
      </c>
      <c r="BK16">
        <f>treasuries_0!BK43</f>
        <v>2307616</v>
      </c>
      <c r="BL16">
        <f>treasuries_0!BL43</f>
        <v>2292610</v>
      </c>
      <c r="BM16">
        <f>treasuries_0!BM43</f>
        <v>2292581</v>
      </c>
      <c r="BN16">
        <f>treasuries_0!BN43</f>
        <v>2277274</v>
      </c>
      <c r="BO16">
        <f>treasuries_0!BO43</f>
        <v>2274864</v>
      </c>
      <c r="BP16">
        <f>treasuries_0!BP43</f>
        <v>2277210</v>
      </c>
      <c r="BQ16">
        <f>treasuries_0!BQ43</f>
        <v>2274756</v>
      </c>
      <c r="BR16">
        <f>treasuries_0!BR43</f>
        <v>2276093</v>
      </c>
      <c r="BS16">
        <f>treasuries_0!BS43</f>
        <v>2276234</v>
      </c>
      <c r="BT16">
        <f>treasuries_0!BT43</f>
        <v>2279418</v>
      </c>
      <c r="BU16">
        <f>treasuries_0!BU43</f>
        <v>2275537</v>
      </c>
      <c r="BV16">
        <f>treasuries_0!BV43</f>
        <v>2280369</v>
      </c>
      <c r="BW16">
        <f>treasuries_0!BW43</f>
        <v>2273284</v>
      </c>
      <c r="BX16">
        <f>treasuries_0!BX43</f>
        <v>2267360</v>
      </c>
      <c r="BY16">
        <f>treasuries_0!BY43</f>
        <v>2261977</v>
      </c>
      <c r="BZ16">
        <f>treasuries_0!BZ43</f>
        <v>2244795</v>
      </c>
      <c r="CA16">
        <f>treasuries_0!CA43</f>
        <v>2233933</v>
      </c>
      <c r="CB16">
        <f>treasuries_0!CB43</f>
        <v>2233714</v>
      </c>
      <c r="CC16">
        <f>treasuries_0!CC43</f>
        <v>2230785</v>
      </c>
      <c r="CD16">
        <f>treasuries_0!CD43</f>
        <v>2230822</v>
      </c>
      <c r="CE16">
        <f>treasuries_0!CE43</f>
        <v>2230271</v>
      </c>
      <c r="CF16">
        <f>treasuries_0!CF43</f>
        <v>2235445</v>
      </c>
      <c r="CG16">
        <f>treasuries_0!CG43</f>
        <v>2225346</v>
      </c>
      <c r="CH16">
        <f>treasuries_0!CH43</f>
        <v>2218814</v>
      </c>
      <c r="CI16">
        <f>treasuries_0!CI43</f>
        <v>2223075</v>
      </c>
      <c r="CJ16">
        <f>treasuries_0!CJ43</f>
        <v>2229776</v>
      </c>
      <c r="CK16">
        <f>treasuries_0!CK43</f>
        <v>2255521</v>
      </c>
      <c r="CL16">
        <f>treasuries_0!CL43</f>
        <v>2252373</v>
      </c>
      <c r="CM16">
        <f>treasuries_0!CM43</f>
        <v>2238124</v>
      </c>
      <c r="CN16">
        <f>treasuries_0!CN43</f>
        <v>2232291</v>
      </c>
      <c r="CO16">
        <f>treasuries_0!CO43</f>
        <v>2231189</v>
      </c>
      <c r="CP16">
        <f>treasuries_0!CP43</f>
        <v>2222921</v>
      </c>
      <c r="CQ16">
        <f>treasuries_0!CQ43</f>
        <v>2239427</v>
      </c>
      <c r="CR16">
        <f>treasuries_0!CR43</f>
        <v>2226336</v>
      </c>
      <c r="CS16">
        <f>treasuries_0!CS43</f>
        <v>2281001</v>
      </c>
      <c r="CT16">
        <f>treasuries_0!CT43</f>
        <v>2218114</v>
      </c>
      <c r="CU16">
        <f>treasuries_0!CU43</f>
        <v>2209917</v>
      </c>
      <c r="CV16">
        <f>treasuries_0!CV43</f>
        <v>2218241</v>
      </c>
      <c r="CW16">
        <f>treasuries_0!CW43</f>
        <v>2219504</v>
      </c>
      <c r="CX16">
        <f>treasuries_0!CX43</f>
        <v>2227889</v>
      </c>
      <c r="CY16">
        <f>treasuries_0!CY43</f>
        <v>2246468</v>
      </c>
      <c r="CZ16">
        <f>treasuries_0!CZ43</f>
        <v>2271283</v>
      </c>
      <c r="DA16">
        <f>treasuries_0!DA43</f>
        <v>2262295</v>
      </c>
      <c r="DB16">
        <f>treasuries_0!DB43</f>
        <v>2318080</v>
      </c>
      <c r="DC16">
        <f>treasuries_0!DC43</f>
        <v>2541756</v>
      </c>
      <c r="DD16">
        <f>treasuries_0!DD43</f>
        <v>2784263</v>
      </c>
      <c r="DE16">
        <f>treasuries_0!DE43</f>
        <v>2376914</v>
      </c>
      <c r="DF16">
        <f>treasuries_0!DF43</f>
        <v>2306562</v>
      </c>
      <c r="DG16">
        <f>treasuries_0!DG43</f>
        <v>2277804</v>
      </c>
      <c r="DH16">
        <f>treasuries_0!DH43</f>
        <v>2256066</v>
      </c>
      <c r="DI16">
        <f>treasuries_0!DI43</f>
        <v>2239394</v>
      </c>
      <c r="DJ16">
        <f>treasuries_0!DJ43</f>
        <v>2239394</v>
      </c>
      <c r="DK16">
        <f>treasuries_0!DK43</f>
        <v>2231489</v>
      </c>
      <c r="DL16">
        <f>treasuries_0!DL43</f>
        <v>2206669</v>
      </c>
      <c r="DM16">
        <f>treasuries_0!DM43</f>
        <v>2196356</v>
      </c>
      <c r="DN16">
        <f>treasuries_0!DN43</f>
        <v>2186576</v>
      </c>
      <c r="DO16">
        <f>treasuries_0!DO43</f>
        <v>2182401</v>
      </c>
      <c r="DP16">
        <f>treasuries_0!DP43</f>
        <v>2187483</v>
      </c>
      <c r="DQ16">
        <f>treasuries_0!DQ43</f>
        <v>2192666</v>
      </c>
      <c r="DR16">
        <f>treasuries_0!DR43</f>
        <v>2188383</v>
      </c>
      <c r="DS16">
        <f>treasuries_0!DS43</f>
        <v>2190658</v>
      </c>
      <c r="DT16">
        <f>treasuries_0!DT43</f>
        <v>2180237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955B0-B1F0-4043-8F64-11DA02FFC2F3}">
  <dimension ref="A2:AS26"/>
  <sheetViews>
    <sheetView workbookViewId="0">
      <selection activeCell="C34" sqref="C34"/>
    </sheetView>
  </sheetViews>
  <sheetFormatPr defaultRowHeight="15" x14ac:dyDescent="0.25"/>
  <cols>
    <col min="2" max="2" width="10.42578125" bestFit="1" customWidth="1"/>
  </cols>
  <sheetData>
    <row r="2" spans="1:45" x14ac:dyDescent="0.25">
      <c r="A2" t="str">
        <f>ER_PX[[#This Row],[Column1]]</f>
        <v>Dates</v>
      </c>
      <c r="B2" s="4">
        <f>ER_PX[[#This Row],[Column2]]</f>
        <v>46224</v>
      </c>
      <c r="C2">
        <f>ER_PX[[#This Row],[Column3]]</f>
        <v>46223</v>
      </c>
      <c r="D2">
        <f>ER_PX[[#This Row],[Column4]]</f>
        <v>46220</v>
      </c>
      <c r="E2">
        <f>ER_PX[[#This Row],[Column5]]</f>
        <v>46219</v>
      </c>
      <c r="F2">
        <f>ER_PX[[#This Row],[Column6]]</f>
        <v>46218</v>
      </c>
      <c r="G2">
        <f>ER_PX[[#This Row],[Column7]]</f>
        <v>46217</v>
      </c>
      <c r="H2">
        <f>ER_PX[[#This Row],[Column8]]</f>
        <v>46216</v>
      </c>
      <c r="I2">
        <f>ER_PX[[#This Row],[Column9]]</f>
        <v>46213</v>
      </c>
      <c r="J2">
        <f>ER_PX[[#This Row],[Column10]]</f>
        <v>46212</v>
      </c>
      <c r="K2">
        <f>ER_PX[[#This Row],[Column11]]</f>
        <v>46211</v>
      </c>
      <c r="L2">
        <f>ER_PX[[#This Row],[Column12]]</f>
        <v>46210</v>
      </c>
      <c r="M2">
        <f>ER_PX[[#This Row],[Column13]]</f>
        <v>46209</v>
      </c>
      <c r="N2">
        <f>ER_PX[[#This Row],[Column14]]</f>
        <v>46206</v>
      </c>
      <c r="O2">
        <f>ER_PX[[#This Row],[Column15]]</f>
        <v>46205</v>
      </c>
      <c r="P2">
        <f>ER_PX[[#This Row],[Column16]]</f>
        <v>46204</v>
      </c>
      <c r="Q2">
        <f>ER_PX[[#This Row],[Column17]]</f>
        <v>46203</v>
      </c>
      <c r="R2">
        <f>ER_PX[[#This Row],[Column18]]</f>
        <v>46202</v>
      </c>
      <c r="S2">
        <f>ER_PX[[#This Row],[Column19]]</f>
        <v>46199</v>
      </c>
      <c r="T2">
        <f>ER_PX[[#This Row],[Column20]]</f>
        <v>46198</v>
      </c>
      <c r="U2">
        <f>ER_PX[[#This Row],[Column21]]</f>
        <v>46197</v>
      </c>
      <c r="V2">
        <f>ER_PX[[#This Row],[Column22]]</f>
        <v>46196</v>
      </c>
      <c r="W2">
        <f>ER_PX[[#This Row],[Column23]]</f>
        <v>46195</v>
      </c>
      <c r="X2">
        <f>ER_PX[[#This Row],[Column24]]</f>
        <v>46192</v>
      </c>
      <c r="Y2">
        <f>ER_PX[[#This Row],[Column25]]</f>
        <v>46191</v>
      </c>
      <c r="Z2">
        <f>ER_PX[[#This Row],[Column26]]</f>
        <v>46190</v>
      </c>
      <c r="AA2">
        <f>ER_PX[[#This Row],[Column27]]</f>
        <v>46189</v>
      </c>
      <c r="AB2">
        <f>ER_PX[[#This Row],[Column28]]</f>
        <v>46188</v>
      </c>
      <c r="AC2">
        <f>ER_PX[[#This Row],[Column29]]</f>
        <v>46185</v>
      </c>
      <c r="AD2">
        <f>ER_PX[[#This Row],[Column30]]</f>
        <v>46184</v>
      </c>
      <c r="AE2">
        <f>ER_PX[[#This Row],[Column31]]</f>
        <v>46183</v>
      </c>
      <c r="AF2">
        <f>ER_PX[[#This Row],[Column32]]</f>
        <v>46182</v>
      </c>
      <c r="AG2">
        <f>ER_PX[[#This Row],[Column33]]</f>
        <v>46181</v>
      </c>
      <c r="AH2">
        <f>ER_PX[[#This Row],[Column34]]</f>
        <v>46178</v>
      </c>
      <c r="AI2">
        <f>ER_PX[[#This Row],[Column35]]</f>
        <v>46177</v>
      </c>
      <c r="AJ2">
        <f>ER_PX[[#This Row],[Column36]]</f>
        <v>46176</v>
      </c>
      <c r="AK2">
        <f>ER_PX[[#This Row],[Column37]]</f>
        <v>46175</v>
      </c>
      <c r="AL2">
        <f>ER_PX[[#This Row],[Column38]]</f>
        <v>46174</v>
      </c>
      <c r="AM2">
        <f>ER_PX[[#This Row],[Column39]]</f>
        <v>46171</v>
      </c>
      <c r="AN2">
        <f>ER_PX[[#This Row],[Column40]]</f>
        <v>46170</v>
      </c>
      <c r="AO2">
        <f>ER_PX[[#This Row],[Column41]]</f>
        <v>46169</v>
      </c>
      <c r="AP2">
        <f>ER_PX[[#This Row],[Column42]]</f>
        <v>46168</v>
      </c>
      <c r="AQ2">
        <f>ER_PX[[#This Row],[Column43]]</f>
        <v>46167</v>
      </c>
      <c r="AR2">
        <f>ER_PX[[#This Row],[Column44]]</f>
        <v>46164</v>
      </c>
      <c r="AS2">
        <f>ER_PX[[#This Row],[Column45]]</f>
        <v>46163</v>
      </c>
    </row>
    <row r="3" spans="1:45" x14ac:dyDescent="0.25">
      <c r="A3" t="str">
        <f ca="1">'cont list_0'!E6</f>
        <v>M26</v>
      </c>
      <c r="B3">
        <f>ER_PX[[#This Row],[Column2]]</f>
        <v>683853</v>
      </c>
      <c r="C3">
        <f>ER_PX[[#This Row],[Column3]]</f>
        <v>683853</v>
      </c>
      <c r="D3">
        <f>ER_PX[[#This Row],[Column4]]</f>
        <v>683853</v>
      </c>
      <c r="E3">
        <f>ER_PX[[#This Row],[Column5]]</f>
        <v>669511</v>
      </c>
      <c r="F3">
        <f>ER_PX[[#This Row],[Column6]]</f>
        <v>666354</v>
      </c>
      <c r="G3">
        <f>ER_PX[[#This Row],[Column7]]</f>
        <v>652091</v>
      </c>
      <c r="H3">
        <f>ER_PX[[#This Row],[Column8]]</f>
        <v>648962</v>
      </c>
      <c r="I3">
        <f>ER_PX[[#This Row],[Column9]]</f>
        <v>642408</v>
      </c>
      <c r="J3">
        <f>ER_PX[[#This Row],[Column10]]</f>
        <v>647803</v>
      </c>
      <c r="K3">
        <f>ER_PX[[#This Row],[Column11]]</f>
        <v>647543</v>
      </c>
      <c r="L3">
        <f>ER_PX[[#This Row],[Column12]]</f>
        <v>645859</v>
      </c>
      <c r="M3">
        <f>ER_PX[[#This Row],[Column13]]</f>
        <v>638543</v>
      </c>
      <c r="N3">
        <f>ER_PX[[#This Row],[Column14]]</f>
        <v>639052</v>
      </c>
      <c r="O3">
        <f>ER_PX[[#This Row],[Column15]]</f>
        <v>642378</v>
      </c>
      <c r="P3">
        <f>ER_PX[[#This Row],[Column16]]</f>
        <v>656663</v>
      </c>
      <c r="Q3">
        <f>ER_PX[[#This Row],[Column17]]</f>
        <v>664583</v>
      </c>
      <c r="R3">
        <f>ER_PX[[#This Row],[Column18]]</f>
        <v>654323</v>
      </c>
      <c r="S3">
        <f>ER_PX[[#This Row],[Column19]]</f>
        <v>653843</v>
      </c>
      <c r="T3">
        <f>ER_PX[[#This Row],[Column20]]</f>
        <v>675167</v>
      </c>
      <c r="U3">
        <f>ER_PX[[#This Row],[Column21]]</f>
        <v>682392</v>
      </c>
      <c r="V3">
        <f>ER_PX[[#This Row],[Column22]]</f>
        <v>679543</v>
      </c>
      <c r="W3">
        <f>ER_PX[[#This Row],[Column23]]</f>
        <v>677879</v>
      </c>
      <c r="X3">
        <f>ER_PX[[#This Row],[Column24]]</f>
        <v>671319</v>
      </c>
      <c r="Y3">
        <f>ER_PX[[#This Row],[Column25]]</f>
        <v>676492</v>
      </c>
      <c r="Z3">
        <f>ER_PX[[#This Row],[Column26]]</f>
        <v>679031</v>
      </c>
      <c r="AA3">
        <f>ER_PX[[#This Row],[Column27]]</f>
        <v>665331</v>
      </c>
      <c r="AB3">
        <f>ER_PX[[#This Row],[Column28]]</f>
        <v>701508</v>
      </c>
      <c r="AC3">
        <f>ER_PX[[#This Row],[Column29]]</f>
        <v>701508</v>
      </c>
      <c r="AD3">
        <f>ER_PX[[#This Row],[Column30]]</f>
        <v>676998</v>
      </c>
      <c r="AE3">
        <f>ER_PX[[#This Row],[Column31]]</f>
        <v>694878</v>
      </c>
      <c r="AF3">
        <f>ER_PX[[#This Row],[Column32]]</f>
        <v>723494</v>
      </c>
      <c r="AG3">
        <f>ER_PX[[#This Row],[Column33]]</f>
        <v>725374</v>
      </c>
      <c r="AH3">
        <f>ER_PX[[#This Row],[Column34]]</f>
        <v>701618</v>
      </c>
      <c r="AI3">
        <f>ER_PX[[#This Row],[Column35]]</f>
        <v>701210</v>
      </c>
      <c r="AJ3">
        <f>ER_PX[[#This Row],[Column36]]</f>
        <v>699969</v>
      </c>
      <c r="AK3">
        <f>ER_PX[[#This Row],[Column37]]</f>
        <v>697399</v>
      </c>
      <c r="AL3">
        <f>ER_PX[[#This Row],[Column38]]</f>
        <v>710604</v>
      </c>
      <c r="AM3">
        <f>ER_PX[[#This Row],[Column39]]</f>
        <v>722349</v>
      </c>
      <c r="AN3">
        <f>ER_PX[[#This Row],[Column40]]</f>
        <v>726210</v>
      </c>
      <c r="AO3">
        <f>ER_PX[[#This Row],[Column41]]</f>
        <v>741268</v>
      </c>
      <c r="AP3">
        <f>ER_PX[[#This Row],[Column42]]</f>
        <v>752395</v>
      </c>
      <c r="AQ3">
        <f>ER_PX[[#This Row],[Column43]]</f>
        <v>765963</v>
      </c>
      <c r="AR3">
        <f>ER_PX[[#This Row],[Column44]]</f>
        <v>759189</v>
      </c>
      <c r="AS3">
        <f>ER_PX[[#This Row],[Column45]]</f>
        <v>756488</v>
      </c>
    </row>
    <row r="4" spans="1:45" x14ac:dyDescent="0.25">
      <c r="A4" t="str">
        <f ca="1">'cont list_0'!E7</f>
        <v>U26</v>
      </c>
      <c r="B4">
        <f>ER_PX[[#This Row],[Column2]]</f>
        <v>958076</v>
      </c>
      <c r="C4">
        <f>ER_PX[[#This Row],[Column3]]</f>
        <v>958076</v>
      </c>
      <c r="D4">
        <f>ER_PX[[#This Row],[Column4]]</f>
        <v>958076</v>
      </c>
      <c r="E4">
        <f>ER_PX[[#This Row],[Column5]]</f>
        <v>961058</v>
      </c>
      <c r="F4">
        <f>ER_PX[[#This Row],[Column6]]</f>
        <v>967801</v>
      </c>
      <c r="G4">
        <f>ER_PX[[#This Row],[Column7]]</f>
        <v>973903</v>
      </c>
      <c r="H4">
        <f>ER_PX[[#This Row],[Column8]]</f>
        <v>972020</v>
      </c>
      <c r="I4">
        <f>ER_PX[[#This Row],[Column9]]</f>
        <v>958331</v>
      </c>
      <c r="J4">
        <f>ER_PX[[#This Row],[Column10]]</f>
        <v>954229</v>
      </c>
      <c r="K4">
        <f>ER_PX[[#This Row],[Column11]]</f>
        <v>952032</v>
      </c>
      <c r="L4">
        <f>ER_PX[[#This Row],[Column12]]</f>
        <v>943245</v>
      </c>
      <c r="M4">
        <f>ER_PX[[#This Row],[Column13]]</f>
        <v>943297</v>
      </c>
      <c r="N4">
        <f>ER_PX[[#This Row],[Column14]]</f>
        <v>942900</v>
      </c>
      <c r="O4">
        <f>ER_PX[[#This Row],[Column15]]</f>
        <v>951515</v>
      </c>
      <c r="P4">
        <f>ER_PX[[#This Row],[Column16]]</f>
        <v>925150</v>
      </c>
      <c r="Q4">
        <f>ER_PX[[#This Row],[Column17]]</f>
        <v>908686</v>
      </c>
      <c r="R4">
        <f>ER_PX[[#This Row],[Column18]]</f>
        <v>911744</v>
      </c>
      <c r="S4">
        <f>ER_PX[[#This Row],[Column19]]</f>
        <v>916375</v>
      </c>
      <c r="T4">
        <f>ER_PX[[#This Row],[Column20]]</f>
        <v>901631</v>
      </c>
      <c r="U4">
        <f>ER_PX[[#This Row],[Column21]]</f>
        <v>898133</v>
      </c>
      <c r="V4">
        <f>ER_PX[[#This Row],[Column22]]</f>
        <v>877372</v>
      </c>
      <c r="W4">
        <f>ER_PX[[#This Row],[Column23]]</f>
        <v>874972</v>
      </c>
      <c r="X4">
        <f>ER_PX[[#This Row],[Column24]]</f>
        <v>866845</v>
      </c>
      <c r="Y4">
        <f>ER_PX[[#This Row],[Column25]]</f>
        <v>855233</v>
      </c>
      <c r="Z4">
        <f>ER_PX[[#This Row],[Column26]]</f>
        <v>854560</v>
      </c>
      <c r="AA4">
        <f>ER_PX[[#This Row],[Column27]]</f>
        <v>849481</v>
      </c>
      <c r="AB4">
        <f>ER_PX[[#This Row],[Column28]]</f>
        <v>654930</v>
      </c>
      <c r="AC4">
        <f>ER_PX[[#This Row],[Column29]]</f>
        <v>631859</v>
      </c>
      <c r="AD4">
        <f>ER_PX[[#This Row],[Column30]]</f>
        <v>629457</v>
      </c>
      <c r="AE4">
        <f>ER_PX[[#This Row],[Column31]]</f>
        <v>629712</v>
      </c>
      <c r="AF4">
        <f>ER_PX[[#This Row],[Column32]]</f>
        <v>614016</v>
      </c>
      <c r="AG4">
        <f>ER_PX[[#This Row],[Column33]]</f>
        <v>608550</v>
      </c>
      <c r="AH4">
        <f>ER_PX[[#This Row],[Column34]]</f>
        <v>606795</v>
      </c>
      <c r="AI4">
        <f>ER_PX[[#This Row],[Column35]]</f>
        <v>609668</v>
      </c>
      <c r="AJ4">
        <f>ER_PX[[#This Row],[Column36]]</f>
        <v>622815</v>
      </c>
      <c r="AK4">
        <f>ER_PX[[#This Row],[Column37]]</f>
        <v>624042</v>
      </c>
      <c r="AL4">
        <f>ER_PX[[#This Row],[Column38]]</f>
        <v>633656</v>
      </c>
      <c r="AM4">
        <f>ER_PX[[#This Row],[Column39]]</f>
        <v>623369</v>
      </c>
      <c r="AN4">
        <f>ER_PX[[#This Row],[Column40]]</f>
        <v>636985</v>
      </c>
      <c r="AO4">
        <f>ER_PX[[#This Row],[Column41]]</f>
        <v>633473</v>
      </c>
      <c r="AP4">
        <f>ER_PX[[#This Row],[Column42]]</f>
        <v>626413</v>
      </c>
      <c r="AQ4">
        <f>ER_PX[[#This Row],[Column43]]</f>
        <v>624212</v>
      </c>
      <c r="AR4">
        <f>ER_PX[[#This Row],[Column44]]</f>
        <v>624693</v>
      </c>
      <c r="AS4">
        <f>ER_PX[[#This Row],[Column45]]</f>
        <v>622369</v>
      </c>
    </row>
    <row r="5" spans="1:45" x14ac:dyDescent="0.25">
      <c r="A5" t="str">
        <f ca="1">'cont list_0'!E8</f>
        <v>Z26</v>
      </c>
      <c r="B5">
        <f>ER_PX[[#This Row],[Column2]]</f>
        <v>483750</v>
      </c>
      <c r="C5">
        <f>ER_PX[[#This Row],[Column3]]</f>
        <v>483750</v>
      </c>
      <c r="D5">
        <f>ER_PX[[#This Row],[Column4]]</f>
        <v>483750</v>
      </c>
      <c r="E5">
        <f>ER_PX[[#This Row],[Column5]]</f>
        <v>507223</v>
      </c>
      <c r="F5">
        <f>ER_PX[[#This Row],[Column6]]</f>
        <v>499779</v>
      </c>
      <c r="G5">
        <f>ER_PX[[#This Row],[Column7]]</f>
        <v>479965</v>
      </c>
      <c r="H5">
        <f>ER_PX[[#This Row],[Column8]]</f>
        <v>482427</v>
      </c>
      <c r="I5">
        <f>ER_PX[[#This Row],[Column9]]</f>
        <v>475338</v>
      </c>
      <c r="J5">
        <f>ER_PX[[#This Row],[Column10]]</f>
        <v>477602</v>
      </c>
      <c r="K5">
        <f>ER_PX[[#This Row],[Column11]]</f>
        <v>475967</v>
      </c>
      <c r="L5">
        <f>ER_PX[[#This Row],[Column12]]</f>
        <v>473137</v>
      </c>
      <c r="M5">
        <f>ER_PX[[#This Row],[Column13]]</f>
        <v>478213</v>
      </c>
      <c r="N5">
        <f>ER_PX[[#This Row],[Column14]]</f>
        <v>482677</v>
      </c>
      <c r="O5">
        <f>ER_PX[[#This Row],[Column15]]</f>
        <v>479999</v>
      </c>
      <c r="P5">
        <f>ER_PX[[#This Row],[Column16]]</f>
        <v>476559</v>
      </c>
      <c r="Q5">
        <f>ER_PX[[#This Row],[Column17]]</f>
        <v>477060</v>
      </c>
      <c r="R5">
        <f>ER_PX[[#This Row],[Column18]]</f>
        <v>474113</v>
      </c>
      <c r="S5">
        <f>ER_PX[[#This Row],[Column19]]</f>
        <v>471598</v>
      </c>
      <c r="T5">
        <f>ER_PX[[#This Row],[Column20]]</f>
        <v>460531</v>
      </c>
      <c r="U5">
        <f>ER_PX[[#This Row],[Column21]]</f>
        <v>465892</v>
      </c>
      <c r="V5">
        <f>ER_PX[[#This Row],[Column22]]</f>
        <v>478148</v>
      </c>
      <c r="W5">
        <f>ER_PX[[#This Row],[Column23]]</f>
        <v>491013</v>
      </c>
      <c r="X5">
        <f>ER_PX[[#This Row],[Column24]]</f>
        <v>505272</v>
      </c>
      <c r="Y5">
        <f>ER_PX[[#This Row],[Column25]]</f>
        <v>499125</v>
      </c>
      <c r="Z5">
        <f>ER_PX[[#This Row],[Column26]]</f>
        <v>468225</v>
      </c>
      <c r="AA5">
        <f>ER_PX[[#This Row],[Column27]]</f>
        <v>452721</v>
      </c>
      <c r="AB5">
        <f>ER_PX[[#This Row],[Column28]]</f>
        <v>857966</v>
      </c>
      <c r="AC5">
        <f>ER_PX[[#This Row],[Column29]]</f>
        <v>874050</v>
      </c>
      <c r="AD5">
        <f>ER_PX[[#This Row],[Column30]]</f>
        <v>874099</v>
      </c>
      <c r="AE5">
        <f>ER_PX[[#This Row],[Column31]]</f>
        <v>867668</v>
      </c>
      <c r="AF5">
        <f>ER_PX[[#This Row],[Column32]]</f>
        <v>850078</v>
      </c>
      <c r="AG5">
        <f>ER_PX[[#This Row],[Column33]]</f>
        <v>857803</v>
      </c>
      <c r="AH5">
        <f>ER_PX[[#This Row],[Column34]]</f>
        <v>859746</v>
      </c>
      <c r="AI5">
        <f>ER_PX[[#This Row],[Column35]]</f>
        <v>844033</v>
      </c>
      <c r="AJ5">
        <f>ER_PX[[#This Row],[Column36]]</f>
        <v>853785</v>
      </c>
      <c r="AK5">
        <f>ER_PX[[#This Row],[Column37]]</f>
        <v>847466</v>
      </c>
      <c r="AL5">
        <f>ER_PX[[#This Row],[Column38]]</f>
        <v>849366</v>
      </c>
      <c r="AM5">
        <f>ER_PX[[#This Row],[Column39]]</f>
        <v>849647</v>
      </c>
      <c r="AN5">
        <f>ER_PX[[#This Row],[Column40]]</f>
        <v>859529</v>
      </c>
      <c r="AO5">
        <f>ER_PX[[#This Row],[Column41]]</f>
        <v>861317</v>
      </c>
      <c r="AP5">
        <f>ER_PX[[#This Row],[Column42]]</f>
        <v>854425</v>
      </c>
      <c r="AQ5">
        <f>ER_PX[[#This Row],[Column43]]</f>
        <v>856029</v>
      </c>
      <c r="AR5">
        <f>ER_PX[[#This Row],[Column44]]</f>
        <v>862752</v>
      </c>
      <c r="AS5">
        <f>ER_PX[[#This Row],[Column45]]</f>
        <v>861378</v>
      </c>
    </row>
    <row r="6" spans="1:45" x14ac:dyDescent="0.25">
      <c r="A6" t="str">
        <f ca="1">'cont list_0'!E9</f>
        <v>H27</v>
      </c>
      <c r="B6">
        <f>ER_PX[[#This Row],[Column2]]</f>
        <v>472041</v>
      </c>
      <c r="C6">
        <f>ER_PX[[#This Row],[Column3]]</f>
        <v>472041</v>
      </c>
      <c r="D6">
        <f>ER_PX[[#This Row],[Column4]]</f>
        <v>472041</v>
      </c>
      <c r="E6">
        <f>ER_PX[[#This Row],[Column5]]</f>
        <v>469117</v>
      </c>
      <c r="F6">
        <f>ER_PX[[#This Row],[Column6]]</f>
        <v>465226</v>
      </c>
      <c r="G6">
        <f>ER_PX[[#This Row],[Column7]]</f>
        <v>451607</v>
      </c>
      <c r="H6">
        <f>ER_PX[[#This Row],[Column8]]</f>
        <v>444202</v>
      </c>
      <c r="I6">
        <f>ER_PX[[#This Row],[Column9]]</f>
        <v>446656</v>
      </c>
      <c r="J6">
        <f>ER_PX[[#This Row],[Column10]]</f>
        <v>448400</v>
      </c>
      <c r="K6">
        <f>ER_PX[[#This Row],[Column11]]</f>
        <v>458338</v>
      </c>
      <c r="L6">
        <f>ER_PX[[#This Row],[Column12]]</f>
        <v>435277</v>
      </c>
      <c r="M6">
        <f>ER_PX[[#This Row],[Column13]]</f>
        <v>424724</v>
      </c>
      <c r="N6">
        <f>ER_PX[[#This Row],[Column14]]</f>
        <v>424197</v>
      </c>
      <c r="O6">
        <f>ER_PX[[#This Row],[Column15]]</f>
        <v>426812</v>
      </c>
      <c r="P6">
        <f>ER_PX[[#This Row],[Column16]]</f>
        <v>426231</v>
      </c>
      <c r="Q6">
        <f>ER_PX[[#This Row],[Column17]]</f>
        <v>431659</v>
      </c>
      <c r="R6">
        <f>ER_PX[[#This Row],[Column18]]</f>
        <v>432294</v>
      </c>
      <c r="S6">
        <f>ER_PX[[#This Row],[Column19]]</f>
        <v>436251</v>
      </c>
      <c r="T6">
        <f>ER_PX[[#This Row],[Column20]]</f>
        <v>441062</v>
      </c>
      <c r="U6">
        <f>ER_PX[[#This Row],[Column21]]</f>
        <v>445566</v>
      </c>
      <c r="V6">
        <f>ER_PX[[#This Row],[Column22]]</f>
        <v>437209</v>
      </c>
      <c r="W6">
        <f>ER_PX[[#This Row],[Column23]]</f>
        <v>446356</v>
      </c>
      <c r="X6">
        <f>ER_PX[[#This Row],[Column24]]</f>
        <v>447070</v>
      </c>
      <c r="Y6">
        <f>ER_PX[[#This Row],[Column25]]</f>
        <v>443179</v>
      </c>
      <c r="Z6">
        <f>ER_PX[[#This Row],[Column26]]</f>
        <v>435590</v>
      </c>
      <c r="AA6">
        <f>ER_PX[[#This Row],[Column27]]</f>
        <v>441620</v>
      </c>
      <c r="AB6">
        <f>ER_PX[[#This Row],[Column28]]</f>
        <v>464152</v>
      </c>
      <c r="AC6">
        <f>ER_PX[[#This Row],[Column29]]</f>
        <v>461211</v>
      </c>
      <c r="AD6">
        <f>ER_PX[[#This Row],[Column30]]</f>
        <v>452583</v>
      </c>
      <c r="AE6">
        <f>ER_PX[[#This Row],[Column31]]</f>
        <v>467540</v>
      </c>
      <c r="AF6">
        <f>ER_PX[[#This Row],[Column32]]</f>
        <v>472714</v>
      </c>
      <c r="AG6">
        <f>ER_PX[[#This Row],[Column33]]</f>
        <v>469710</v>
      </c>
      <c r="AH6">
        <f>ER_PX[[#This Row],[Column34]]</f>
        <v>470438</v>
      </c>
      <c r="AI6">
        <f>ER_PX[[#This Row],[Column35]]</f>
        <v>466844</v>
      </c>
      <c r="AJ6">
        <f>ER_PX[[#This Row],[Column36]]</f>
        <v>470123</v>
      </c>
      <c r="AK6">
        <f>ER_PX[[#This Row],[Column37]]</f>
        <v>470718</v>
      </c>
      <c r="AL6">
        <f>ER_PX[[#This Row],[Column38]]</f>
        <v>465206</v>
      </c>
      <c r="AM6">
        <f>ER_PX[[#This Row],[Column39]]</f>
        <v>459161</v>
      </c>
      <c r="AN6">
        <f>ER_PX[[#This Row],[Column40]]</f>
        <v>465577</v>
      </c>
      <c r="AO6">
        <f>ER_PX[[#This Row],[Column41]]</f>
        <v>461527</v>
      </c>
      <c r="AP6">
        <f>ER_PX[[#This Row],[Column42]]</f>
        <v>451758</v>
      </c>
      <c r="AQ6">
        <f>ER_PX[[#This Row],[Column43]]</f>
        <v>454172</v>
      </c>
      <c r="AR6">
        <f>ER_PX[[#This Row],[Column44]]</f>
        <v>457469</v>
      </c>
      <c r="AS6">
        <f>ER_PX[[#This Row],[Column45]]</f>
        <v>459469</v>
      </c>
    </row>
    <row r="7" spans="1:45" x14ac:dyDescent="0.25">
      <c r="A7" t="str">
        <f ca="1">'cont list_0'!E10</f>
        <v>M27</v>
      </c>
      <c r="B7">
        <f>ER_PX[[#This Row],[Column2]]</f>
        <v>415412</v>
      </c>
      <c r="C7">
        <f>ER_PX[[#This Row],[Column3]]</f>
        <v>415412</v>
      </c>
      <c r="D7">
        <f>ER_PX[[#This Row],[Column4]]</f>
        <v>415412</v>
      </c>
      <c r="E7">
        <f>ER_PX[[#This Row],[Column5]]</f>
        <v>406393</v>
      </c>
      <c r="F7">
        <f>ER_PX[[#This Row],[Column6]]</f>
        <v>394992</v>
      </c>
      <c r="G7">
        <f>ER_PX[[#This Row],[Column7]]</f>
        <v>383079</v>
      </c>
      <c r="H7">
        <f>ER_PX[[#This Row],[Column8]]</f>
        <v>386269</v>
      </c>
      <c r="I7">
        <f>ER_PX[[#This Row],[Column9]]</f>
        <v>380684</v>
      </c>
      <c r="J7">
        <f>ER_PX[[#This Row],[Column10]]</f>
        <v>389256</v>
      </c>
      <c r="K7">
        <f>ER_PX[[#This Row],[Column11]]</f>
        <v>390546</v>
      </c>
      <c r="L7">
        <f>ER_PX[[#This Row],[Column12]]</f>
        <v>379360</v>
      </c>
      <c r="M7">
        <f>ER_PX[[#This Row],[Column13]]</f>
        <v>379984</v>
      </c>
      <c r="N7">
        <f>ER_PX[[#This Row],[Column14]]</f>
        <v>382009</v>
      </c>
      <c r="O7">
        <f>ER_PX[[#This Row],[Column15]]</f>
        <v>384195</v>
      </c>
      <c r="P7">
        <f>ER_PX[[#This Row],[Column16]]</f>
        <v>382980</v>
      </c>
      <c r="Q7">
        <f>ER_PX[[#This Row],[Column17]]</f>
        <v>392371</v>
      </c>
      <c r="R7">
        <f>ER_PX[[#This Row],[Column18]]</f>
        <v>392455</v>
      </c>
      <c r="S7">
        <f>ER_PX[[#This Row],[Column19]]</f>
        <v>384665</v>
      </c>
      <c r="T7">
        <f>ER_PX[[#This Row],[Column20]]</f>
        <v>385051</v>
      </c>
      <c r="U7">
        <f>ER_PX[[#This Row],[Column21]]</f>
        <v>388047</v>
      </c>
      <c r="V7">
        <f>ER_PX[[#This Row],[Column22]]</f>
        <v>372428</v>
      </c>
      <c r="W7">
        <f>ER_PX[[#This Row],[Column23]]</f>
        <v>363707</v>
      </c>
      <c r="X7">
        <f>ER_PX[[#This Row],[Column24]]</f>
        <v>360611</v>
      </c>
      <c r="Y7">
        <f>ER_PX[[#This Row],[Column25]]</f>
        <v>360477</v>
      </c>
      <c r="Z7">
        <f>ER_PX[[#This Row],[Column26]]</f>
        <v>353934</v>
      </c>
      <c r="AA7">
        <f>ER_PX[[#This Row],[Column27]]</f>
        <v>355096</v>
      </c>
      <c r="AB7">
        <f>ER_PX[[#This Row],[Column28]]</f>
        <v>450200</v>
      </c>
      <c r="AC7">
        <f>ER_PX[[#This Row],[Column29]]</f>
        <v>450156</v>
      </c>
      <c r="AD7">
        <f>ER_PX[[#This Row],[Column30]]</f>
        <v>464625</v>
      </c>
      <c r="AE7">
        <f>ER_PX[[#This Row],[Column31]]</f>
        <v>467783</v>
      </c>
      <c r="AF7">
        <f>ER_PX[[#This Row],[Column32]]</f>
        <v>460537</v>
      </c>
      <c r="AG7">
        <f>ER_PX[[#This Row],[Column33]]</f>
        <v>466607</v>
      </c>
      <c r="AH7">
        <f>ER_PX[[#This Row],[Column34]]</f>
        <v>472988</v>
      </c>
      <c r="AI7">
        <f>ER_PX[[#This Row],[Column35]]</f>
        <v>475357</v>
      </c>
      <c r="AJ7">
        <f>ER_PX[[#This Row],[Column36]]</f>
        <v>472917</v>
      </c>
      <c r="AK7">
        <f>ER_PX[[#This Row],[Column37]]</f>
        <v>467874</v>
      </c>
      <c r="AL7">
        <f>ER_PX[[#This Row],[Column38]]</f>
        <v>467336</v>
      </c>
      <c r="AM7">
        <f>ER_PX[[#This Row],[Column39]]</f>
        <v>467164</v>
      </c>
      <c r="AN7">
        <f>ER_PX[[#This Row],[Column40]]</f>
        <v>458481</v>
      </c>
      <c r="AO7">
        <f>ER_PX[[#This Row],[Column41]]</f>
        <v>465386</v>
      </c>
      <c r="AP7">
        <f>ER_PX[[#This Row],[Column42]]</f>
        <v>468287</v>
      </c>
      <c r="AQ7">
        <f>ER_PX[[#This Row],[Column43]]</f>
        <v>484802</v>
      </c>
      <c r="AR7">
        <f>ER_PX[[#This Row],[Column44]]</f>
        <v>482786</v>
      </c>
      <c r="AS7">
        <f>ER_PX[[#This Row],[Column45]]</f>
        <v>483430</v>
      </c>
    </row>
    <row r="8" spans="1:45" x14ac:dyDescent="0.25">
      <c r="A8" t="str">
        <f ca="1">'cont list_0'!E11</f>
        <v>U27</v>
      </c>
      <c r="B8">
        <f>ER_PX[[#This Row],[Column2]]</f>
        <v>511803</v>
      </c>
      <c r="C8">
        <f>ER_PX[[#This Row],[Column3]]</f>
        <v>511803</v>
      </c>
      <c r="D8">
        <f>ER_PX[[#This Row],[Column4]]</f>
        <v>511803</v>
      </c>
      <c r="E8">
        <f>ER_PX[[#This Row],[Column5]]</f>
        <v>516035</v>
      </c>
      <c r="F8">
        <f>ER_PX[[#This Row],[Column6]]</f>
        <v>510760</v>
      </c>
      <c r="G8">
        <f>ER_PX[[#This Row],[Column7]]</f>
        <v>508806</v>
      </c>
      <c r="H8">
        <f>ER_PX[[#This Row],[Column8]]</f>
        <v>502827</v>
      </c>
      <c r="I8">
        <f>ER_PX[[#This Row],[Column9]]</f>
        <v>496601</v>
      </c>
      <c r="J8">
        <f>ER_PX[[#This Row],[Column10]]</f>
        <v>505778</v>
      </c>
      <c r="K8">
        <f>ER_PX[[#This Row],[Column11]]</f>
        <v>505546</v>
      </c>
      <c r="L8">
        <f>ER_PX[[#This Row],[Column12]]</f>
        <v>467038</v>
      </c>
      <c r="M8">
        <f>ER_PX[[#This Row],[Column13]]</f>
        <v>446536</v>
      </c>
      <c r="N8">
        <f>ER_PX[[#This Row],[Column14]]</f>
        <v>448008</v>
      </c>
      <c r="O8">
        <f>ER_PX[[#This Row],[Column15]]</f>
        <v>449692</v>
      </c>
      <c r="P8">
        <f>ER_PX[[#This Row],[Column16]]</f>
        <v>442664</v>
      </c>
      <c r="Q8">
        <f>ER_PX[[#This Row],[Column17]]</f>
        <v>433021</v>
      </c>
      <c r="R8">
        <f>ER_PX[[#This Row],[Column18]]</f>
        <v>439176</v>
      </c>
      <c r="S8">
        <f>ER_PX[[#This Row],[Column19]]</f>
        <v>436496</v>
      </c>
      <c r="T8">
        <f>ER_PX[[#This Row],[Column20]]</f>
        <v>438448</v>
      </c>
      <c r="U8">
        <f>ER_PX[[#This Row],[Column21]]</f>
        <v>440307</v>
      </c>
      <c r="V8">
        <f>ER_PX[[#This Row],[Column22]]</f>
        <v>437640</v>
      </c>
      <c r="W8">
        <f>ER_PX[[#This Row],[Column23]]</f>
        <v>444251</v>
      </c>
      <c r="X8">
        <f>ER_PX[[#This Row],[Column24]]</f>
        <v>441573</v>
      </c>
      <c r="Y8">
        <f>ER_PX[[#This Row],[Column25]]</f>
        <v>438483</v>
      </c>
      <c r="Z8">
        <f>ER_PX[[#This Row],[Column26]]</f>
        <v>438049</v>
      </c>
      <c r="AA8">
        <f>ER_PX[[#This Row],[Column27]]</f>
        <v>430787</v>
      </c>
      <c r="AB8">
        <f>ER_PX[[#This Row],[Column28]]</f>
        <v>349399</v>
      </c>
      <c r="AC8">
        <f>ER_PX[[#This Row],[Column29]]</f>
        <v>359284</v>
      </c>
      <c r="AD8">
        <f>ER_PX[[#This Row],[Column30]]</f>
        <v>352041</v>
      </c>
      <c r="AE8">
        <f>ER_PX[[#This Row],[Column31]]</f>
        <v>355615</v>
      </c>
      <c r="AF8">
        <f>ER_PX[[#This Row],[Column32]]</f>
        <v>349049</v>
      </c>
      <c r="AG8">
        <f>ER_PX[[#This Row],[Column33]]</f>
        <v>350553</v>
      </c>
      <c r="AH8">
        <f>ER_PX[[#This Row],[Column34]]</f>
        <v>336333</v>
      </c>
      <c r="AI8">
        <f>ER_PX[[#This Row],[Column35]]</f>
        <v>328945</v>
      </c>
      <c r="AJ8">
        <f>ER_PX[[#This Row],[Column36]]</f>
        <v>320166</v>
      </c>
      <c r="AK8">
        <f>ER_PX[[#This Row],[Column37]]</f>
        <v>321139</v>
      </c>
      <c r="AL8">
        <f>ER_PX[[#This Row],[Column38]]</f>
        <v>318211</v>
      </c>
      <c r="AM8">
        <f>ER_PX[[#This Row],[Column39]]</f>
        <v>310347</v>
      </c>
      <c r="AN8">
        <f>ER_PX[[#This Row],[Column40]]</f>
        <v>309455</v>
      </c>
      <c r="AO8">
        <f>ER_PX[[#This Row],[Column41]]</f>
        <v>314562</v>
      </c>
      <c r="AP8">
        <f>ER_PX[[#This Row],[Column42]]</f>
        <v>318654</v>
      </c>
      <c r="AQ8">
        <f>ER_PX[[#This Row],[Column43]]</f>
        <v>321778</v>
      </c>
      <c r="AR8">
        <f>ER_PX[[#This Row],[Column44]]</f>
        <v>319367</v>
      </c>
      <c r="AS8">
        <f>ER_PX[[#This Row],[Column45]]</f>
        <v>320825</v>
      </c>
    </row>
    <row r="9" spans="1:45" x14ac:dyDescent="0.25">
      <c r="A9" t="str">
        <f ca="1">'cont list_0'!E12</f>
        <v>Z27</v>
      </c>
      <c r="B9">
        <f>ER_PX[[#This Row],[Column2]]</f>
        <v>360584</v>
      </c>
      <c r="C9">
        <f>ER_PX[[#This Row],[Column3]]</f>
        <v>360584</v>
      </c>
      <c r="D9">
        <f>ER_PX[[#This Row],[Column4]]</f>
        <v>360584</v>
      </c>
      <c r="E9">
        <f>ER_PX[[#This Row],[Column5]]</f>
        <v>359237</v>
      </c>
      <c r="F9">
        <f>ER_PX[[#This Row],[Column6]]</f>
        <v>356966</v>
      </c>
      <c r="G9">
        <f>ER_PX[[#This Row],[Column7]]</f>
        <v>353622</v>
      </c>
      <c r="H9">
        <f>ER_PX[[#This Row],[Column8]]</f>
        <v>353341</v>
      </c>
      <c r="I9">
        <f>ER_PX[[#This Row],[Column9]]</f>
        <v>352094</v>
      </c>
      <c r="J9">
        <f>ER_PX[[#This Row],[Column10]]</f>
        <v>351342</v>
      </c>
      <c r="K9">
        <f>ER_PX[[#This Row],[Column11]]</f>
        <v>347767</v>
      </c>
      <c r="L9">
        <f>ER_PX[[#This Row],[Column12]]</f>
        <v>342943</v>
      </c>
      <c r="M9">
        <f>ER_PX[[#This Row],[Column13]]</f>
        <v>341477</v>
      </c>
      <c r="N9">
        <f>ER_PX[[#This Row],[Column14]]</f>
        <v>345746</v>
      </c>
      <c r="O9">
        <f>ER_PX[[#This Row],[Column15]]</f>
        <v>346071</v>
      </c>
      <c r="P9">
        <f>ER_PX[[#This Row],[Column16]]</f>
        <v>353454</v>
      </c>
      <c r="Q9">
        <f>ER_PX[[#This Row],[Column17]]</f>
        <v>354160</v>
      </c>
      <c r="R9">
        <f>ER_PX[[#This Row],[Column18]]</f>
        <v>357363</v>
      </c>
      <c r="S9">
        <f>ER_PX[[#This Row],[Column19]]</f>
        <v>356361</v>
      </c>
      <c r="T9">
        <f>ER_PX[[#This Row],[Column20]]</f>
        <v>353824</v>
      </c>
      <c r="U9">
        <f>ER_PX[[#This Row],[Column21]]</f>
        <v>352599</v>
      </c>
      <c r="V9">
        <f>ER_PX[[#This Row],[Column22]]</f>
        <v>350754</v>
      </c>
      <c r="W9">
        <f>ER_PX[[#This Row],[Column23]]</f>
        <v>346074</v>
      </c>
      <c r="X9">
        <f>ER_PX[[#This Row],[Column24]]</f>
        <v>348717</v>
      </c>
      <c r="Y9">
        <f>ER_PX[[#This Row],[Column25]]</f>
        <v>347955</v>
      </c>
      <c r="Z9">
        <f>ER_PX[[#This Row],[Column26]]</f>
        <v>342121</v>
      </c>
      <c r="AA9">
        <f>ER_PX[[#This Row],[Column27]]</f>
        <v>347142</v>
      </c>
      <c r="AB9">
        <f>ER_PX[[#This Row],[Column28]]</f>
        <v>428929</v>
      </c>
      <c r="AC9">
        <f>ER_PX[[#This Row],[Column29]]</f>
        <v>432802</v>
      </c>
      <c r="AD9">
        <f>ER_PX[[#This Row],[Column30]]</f>
        <v>433770</v>
      </c>
      <c r="AE9">
        <f>ER_PX[[#This Row],[Column31]]</f>
        <v>433205</v>
      </c>
      <c r="AF9">
        <f>ER_PX[[#This Row],[Column32]]</f>
        <v>433686</v>
      </c>
      <c r="AG9">
        <f>ER_PX[[#This Row],[Column33]]</f>
        <v>437137</v>
      </c>
      <c r="AH9">
        <f>ER_PX[[#This Row],[Column34]]</f>
        <v>437721</v>
      </c>
      <c r="AI9">
        <f>ER_PX[[#This Row],[Column35]]</f>
        <v>431441</v>
      </c>
      <c r="AJ9">
        <f>ER_PX[[#This Row],[Column36]]</f>
        <v>432428</v>
      </c>
      <c r="AK9">
        <f>ER_PX[[#This Row],[Column37]]</f>
        <v>431260</v>
      </c>
      <c r="AL9">
        <f>ER_PX[[#This Row],[Column38]]</f>
        <v>431627</v>
      </c>
      <c r="AM9">
        <f>ER_PX[[#This Row],[Column39]]</f>
        <v>442109</v>
      </c>
      <c r="AN9">
        <f>ER_PX[[#This Row],[Column40]]</f>
        <v>441468</v>
      </c>
      <c r="AO9">
        <f>ER_PX[[#This Row],[Column41]]</f>
        <v>439402</v>
      </c>
      <c r="AP9">
        <f>ER_PX[[#This Row],[Column42]]</f>
        <v>430090</v>
      </c>
      <c r="AQ9">
        <f>ER_PX[[#This Row],[Column43]]</f>
        <v>433057</v>
      </c>
      <c r="AR9">
        <f>ER_PX[[#This Row],[Column44]]</f>
        <v>428921</v>
      </c>
      <c r="AS9">
        <f>ER_PX[[#This Row],[Column45]]</f>
        <v>429490</v>
      </c>
    </row>
    <row r="10" spans="1:45" x14ac:dyDescent="0.25">
      <c r="A10" t="str">
        <f ca="1">'cont list_0'!E13</f>
        <v>H28</v>
      </c>
      <c r="B10">
        <f>ER_PX[[#This Row],[Column2]]</f>
        <v>259951</v>
      </c>
      <c r="C10">
        <f>ER_PX[[#This Row],[Column3]]</f>
        <v>259951</v>
      </c>
      <c r="D10">
        <f>ER_PX[[#This Row],[Column4]]</f>
        <v>259951</v>
      </c>
      <c r="E10">
        <f>ER_PX[[#This Row],[Column5]]</f>
        <v>256432</v>
      </c>
      <c r="F10">
        <f>ER_PX[[#This Row],[Column6]]</f>
        <v>253400</v>
      </c>
      <c r="G10">
        <f>ER_PX[[#This Row],[Column7]]</f>
        <v>249858</v>
      </c>
      <c r="H10">
        <f>ER_PX[[#This Row],[Column8]]</f>
        <v>251700</v>
      </c>
      <c r="I10">
        <f>ER_PX[[#This Row],[Column9]]</f>
        <v>249676</v>
      </c>
      <c r="J10">
        <f>ER_PX[[#This Row],[Column10]]</f>
        <v>245235</v>
      </c>
      <c r="K10">
        <f>ER_PX[[#This Row],[Column11]]</f>
        <v>239215</v>
      </c>
      <c r="L10">
        <f>ER_PX[[#This Row],[Column12]]</f>
        <v>239861</v>
      </c>
      <c r="M10">
        <f>ER_PX[[#This Row],[Column13]]</f>
        <v>238130</v>
      </c>
      <c r="N10">
        <f>ER_PX[[#This Row],[Column14]]</f>
        <v>245298</v>
      </c>
      <c r="O10">
        <f>ER_PX[[#This Row],[Column15]]</f>
        <v>243081</v>
      </c>
      <c r="P10">
        <f>ER_PX[[#This Row],[Column16]]</f>
        <v>246052</v>
      </c>
      <c r="Q10">
        <f>ER_PX[[#This Row],[Column17]]</f>
        <v>240381</v>
      </c>
      <c r="R10">
        <f>ER_PX[[#This Row],[Column18]]</f>
        <v>240384</v>
      </c>
      <c r="S10">
        <f>ER_PX[[#This Row],[Column19]]</f>
        <v>241546</v>
      </c>
      <c r="T10">
        <f>ER_PX[[#This Row],[Column20]]</f>
        <v>241144</v>
      </c>
      <c r="U10">
        <f>ER_PX[[#This Row],[Column21]]</f>
        <v>241025</v>
      </c>
      <c r="V10">
        <f>ER_PX[[#This Row],[Column22]]</f>
        <v>236102</v>
      </c>
      <c r="W10">
        <f>ER_PX[[#This Row],[Column23]]</f>
        <v>241839</v>
      </c>
      <c r="X10">
        <f>ER_PX[[#This Row],[Column24]]</f>
        <v>241976</v>
      </c>
      <c r="Y10">
        <f>ER_PX[[#This Row],[Column25]]</f>
        <v>246631</v>
      </c>
      <c r="Z10">
        <f>ER_PX[[#This Row],[Column26]]</f>
        <v>239951</v>
      </c>
      <c r="AA10">
        <f>ER_PX[[#This Row],[Column27]]</f>
        <v>240991</v>
      </c>
      <c r="AB10">
        <f>ER_PX[[#This Row],[Column28]]</f>
        <v>334228</v>
      </c>
      <c r="AC10">
        <f>ER_PX[[#This Row],[Column29]]</f>
        <v>339025</v>
      </c>
      <c r="AD10">
        <f>ER_PX[[#This Row],[Column30]]</f>
        <v>349318</v>
      </c>
      <c r="AE10">
        <f>ER_PX[[#This Row],[Column31]]</f>
        <v>346844</v>
      </c>
      <c r="AF10">
        <f>ER_PX[[#This Row],[Column32]]</f>
        <v>348287</v>
      </c>
      <c r="AG10">
        <f>ER_PX[[#This Row],[Column33]]</f>
        <v>345146</v>
      </c>
      <c r="AH10">
        <f>ER_PX[[#This Row],[Column34]]</f>
        <v>345235</v>
      </c>
      <c r="AI10">
        <f>ER_PX[[#This Row],[Column35]]</f>
        <v>346635</v>
      </c>
      <c r="AJ10">
        <f>ER_PX[[#This Row],[Column36]]</f>
        <v>347759</v>
      </c>
      <c r="AK10">
        <f>ER_PX[[#This Row],[Column37]]</f>
        <v>353101</v>
      </c>
      <c r="AL10">
        <f>ER_PX[[#This Row],[Column38]]</f>
        <v>354280</v>
      </c>
      <c r="AM10">
        <f>ER_PX[[#This Row],[Column39]]</f>
        <v>360150</v>
      </c>
      <c r="AN10">
        <f>ER_PX[[#This Row],[Column40]]</f>
        <v>354367</v>
      </c>
      <c r="AO10">
        <f>ER_PX[[#This Row],[Column41]]</f>
        <v>348298</v>
      </c>
      <c r="AP10">
        <f>ER_PX[[#This Row],[Column42]]</f>
        <v>338347</v>
      </c>
      <c r="AQ10">
        <f>ER_PX[[#This Row],[Column43]]</f>
        <v>345375</v>
      </c>
      <c r="AR10">
        <f>ER_PX[[#This Row],[Column44]]</f>
        <v>351709</v>
      </c>
      <c r="AS10">
        <f>ER_PX[[#This Row],[Column45]]</f>
        <v>355315</v>
      </c>
    </row>
    <row r="11" spans="1:45" x14ac:dyDescent="0.25">
      <c r="A11" t="str">
        <f ca="1">'cont list_0'!E14</f>
        <v>M28</v>
      </c>
      <c r="B11">
        <f>ER_PX[[#This Row],[Column2]]</f>
        <v>223312</v>
      </c>
      <c r="C11">
        <f>ER_PX[[#This Row],[Column3]]</f>
        <v>223312</v>
      </c>
      <c r="D11">
        <f>ER_PX[[#This Row],[Column4]]</f>
        <v>223312</v>
      </c>
      <c r="E11">
        <f>ER_PX[[#This Row],[Column5]]</f>
        <v>223107</v>
      </c>
      <c r="F11">
        <f>ER_PX[[#This Row],[Column6]]</f>
        <v>218765</v>
      </c>
      <c r="G11">
        <f>ER_PX[[#This Row],[Column7]]</f>
        <v>212175</v>
      </c>
      <c r="H11">
        <f>ER_PX[[#This Row],[Column8]]</f>
        <v>220035</v>
      </c>
      <c r="I11">
        <f>ER_PX[[#This Row],[Column9]]</f>
        <v>222687</v>
      </c>
      <c r="J11">
        <f>ER_PX[[#This Row],[Column10]]</f>
        <v>227239</v>
      </c>
      <c r="K11">
        <f>ER_PX[[#This Row],[Column11]]</f>
        <v>222132</v>
      </c>
      <c r="L11">
        <f>ER_PX[[#This Row],[Column12]]</f>
        <v>220466</v>
      </c>
      <c r="M11">
        <f>ER_PX[[#This Row],[Column13]]</f>
        <v>221284</v>
      </c>
      <c r="N11">
        <f>ER_PX[[#This Row],[Column14]]</f>
        <v>221034</v>
      </c>
      <c r="O11">
        <f>ER_PX[[#This Row],[Column15]]</f>
        <v>222505</v>
      </c>
      <c r="P11">
        <f>ER_PX[[#This Row],[Column16]]</f>
        <v>226828</v>
      </c>
      <c r="Q11">
        <f>ER_PX[[#This Row],[Column17]]</f>
        <v>214665</v>
      </c>
      <c r="R11">
        <f>ER_PX[[#This Row],[Column18]]</f>
        <v>218466</v>
      </c>
      <c r="S11">
        <f>ER_PX[[#This Row],[Column19]]</f>
        <v>218095</v>
      </c>
      <c r="T11">
        <f>ER_PX[[#This Row],[Column20]]</f>
        <v>217016</v>
      </c>
      <c r="U11">
        <f>ER_PX[[#This Row],[Column21]]</f>
        <v>213748</v>
      </c>
      <c r="V11">
        <f>ER_PX[[#This Row],[Column22]]</f>
        <v>211534</v>
      </c>
      <c r="W11">
        <f>ER_PX[[#This Row],[Column23]]</f>
        <v>215818</v>
      </c>
      <c r="X11">
        <f>ER_PX[[#This Row],[Column24]]</f>
        <v>207335</v>
      </c>
      <c r="Y11">
        <f>ER_PX[[#This Row],[Column25]]</f>
        <v>210792</v>
      </c>
      <c r="Z11">
        <f>ER_PX[[#This Row],[Column26]]</f>
        <v>224605</v>
      </c>
      <c r="AA11">
        <f>ER_PX[[#This Row],[Column27]]</f>
        <v>209003</v>
      </c>
      <c r="AB11">
        <f>ER_PX[[#This Row],[Column28]]</f>
        <v>230265</v>
      </c>
      <c r="AC11">
        <f>ER_PX[[#This Row],[Column29]]</f>
        <v>230927</v>
      </c>
      <c r="AD11">
        <f>ER_PX[[#This Row],[Column30]]</f>
        <v>243090</v>
      </c>
      <c r="AE11">
        <f>ER_PX[[#This Row],[Column31]]</f>
        <v>241100</v>
      </c>
      <c r="AF11">
        <f>ER_PX[[#This Row],[Column32]]</f>
        <v>243663</v>
      </c>
      <c r="AG11">
        <f>ER_PX[[#This Row],[Column33]]</f>
        <v>239813</v>
      </c>
      <c r="AH11">
        <f>ER_PX[[#This Row],[Column34]]</f>
        <v>238657</v>
      </c>
      <c r="AI11">
        <f>ER_PX[[#This Row],[Column35]]</f>
        <v>230914</v>
      </c>
      <c r="AJ11">
        <f>ER_PX[[#This Row],[Column36]]</f>
        <v>231986</v>
      </c>
      <c r="AK11">
        <f>ER_PX[[#This Row],[Column37]]</f>
        <v>231307</v>
      </c>
      <c r="AL11">
        <f>ER_PX[[#This Row],[Column38]]</f>
        <v>234257</v>
      </c>
      <c r="AM11">
        <f>ER_PX[[#This Row],[Column39]]</f>
        <v>226589</v>
      </c>
      <c r="AN11">
        <f>ER_PX[[#This Row],[Column40]]</f>
        <v>229196</v>
      </c>
      <c r="AO11">
        <f>ER_PX[[#This Row],[Column41]]</f>
        <v>226683</v>
      </c>
      <c r="AP11">
        <f>ER_PX[[#This Row],[Column42]]</f>
        <v>216414</v>
      </c>
      <c r="AQ11">
        <f>ER_PX[[#This Row],[Column43]]</f>
        <v>218097</v>
      </c>
      <c r="AR11">
        <f>ER_PX[[#This Row],[Column44]]</f>
        <v>218347</v>
      </c>
      <c r="AS11">
        <f>ER_PX[[#This Row],[Column45]]</f>
        <v>222878</v>
      </c>
    </row>
    <row r="12" spans="1:45" x14ac:dyDescent="0.25">
      <c r="A12" t="str">
        <f ca="1">'cont list_0'!E15</f>
        <v>U28</v>
      </c>
      <c r="B12">
        <f>ER_PX[[#This Row],[Column2]]</f>
        <v>239383</v>
      </c>
      <c r="C12">
        <f>ER_PX[[#This Row],[Column3]]</f>
        <v>239383</v>
      </c>
      <c r="D12">
        <f>ER_PX[[#This Row],[Column4]]</f>
        <v>239383</v>
      </c>
      <c r="E12">
        <f>ER_PX[[#This Row],[Column5]]</f>
        <v>233844</v>
      </c>
      <c r="F12">
        <f>ER_PX[[#This Row],[Column6]]</f>
        <v>235217</v>
      </c>
      <c r="G12">
        <f>ER_PX[[#This Row],[Column7]]</f>
        <v>232368</v>
      </c>
      <c r="H12">
        <f>ER_PX[[#This Row],[Column8]]</f>
        <v>240758</v>
      </c>
      <c r="I12">
        <f>ER_PX[[#This Row],[Column9]]</f>
        <v>248969</v>
      </c>
      <c r="J12">
        <f>ER_PX[[#This Row],[Column10]]</f>
        <v>247848</v>
      </c>
      <c r="K12">
        <f>ER_PX[[#This Row],[Column11]]</f>
        <v>249147</v>
      </c>
      <c r="L12">
        <f>ER_PX[[#This Row],[Column12]]</f>
        <v>244717</v>
      </c>
      <c r="M12">
        <f>ER_PX[[#This Row],[Column13]]</f>
        <v>247202</v>
      </c>
      <c r="N12">
        <f>ER_PX[[#This Row],[Column14]]</f>
        <v>244480</v>
      </c>
      <c r="O12">
        <f>ER_PX[[#This Row],[Column15]]</f>
        <v>242328</v>
      </c>
      <c r="P12">
        <f>ER_PX[[#This Row],[Column16]]</f>
        <v>247098</v>
      </c>
      <c r="Q12">
        <f>ER_PX[[#This Row],[Column17]]</f>
        <v>252059</v>
      </c>
      <c r="R12">
        <f>ER_PX[[#This Row],[Column18]]</f>
        <v>250243</v>
      </c>
      <c r="S12">
        <f>ER_PX[[#This Row],[Column19]]</f>
        <v>253567</v>
      </c>
      <c r="T12">
        <f>ER_PX[[#This Row],[Column20]]</f>
        <v>250984</v>
      </c>
      <c r="U12">
        <f>ER_PX[[#This Row],[Column21]]</f>
        <v>247151</v>
      </c>
      <c r="V12">
        <f>ER_PX[[#This Row],[Column22]]</f>
        <v>244626</v>
      </c>
      <c r="W12">
        <f>ER_PX[[#This Row],[Column23]]</f>
        <v>246636</v>
      </c>
      <c r="X12">
        <f>ER_PX[[#This Row],[Column24]]</f>
        <v>239964</v>
      </c>
      <c r="Y12">
        <f>ER_PX[[#This Row],[Column25]]</f>
        <v>235272</v>
      </c>
      <c r="Z12">
        <f>ER_PX[[#This Row],[Column26]]</f>
        <v>232682</v>
      </c>
      <c r="AA12">
        <f>ER_PX[[#This Row],[Column27]]</f>
        <v>227894</v>
      </c>
      <c r="AB12">
        <f>ER_PX[[#This Row],[Column28]]</f>
        <v>201182</v>
      </c>
      <c r="AC12">
        <f>ER_PX[[#This Row],[Column29]]</f>
        <v>201455</v>
      </c>
      <c r="AD12">
        <f>ER_PX[[#This Row],[Column30]]</f>
        <v>194284</v>
      </c>
      <c r="AE12">
        <f>ER_PX[[#This Row],[Column31]]</f>
        <v>188220</v>
      </c>
      <c r="AF12">
        <f>ER_PX[[#This Row],[Column32]]</f>
        <v>189409</v>
      </c>
      <c r="AG12">
        <f>ER_PX[[#This Row],[Column33]]</f>
        <v>182357</v>
      </c>
      <c r="AH12">
        <f>ER_PX[[#This Row],[Column34]]</f>
        <v>182594</v>
      </c>
      <c r="AI12">
        <f>ER_PX[[#This Row],[Column35]]</f>
        <v>183986</v>
      </c>
      <c r="AJ12">
        <f>ER_PX[[#This Row],[Column36]]</f>
        <v>178976</v>
      </c>
      <c r="AK12">
        <f>ER_PX[[#This Row],[Column37]]</f>
        <v>176190</v>
      </c>
      <c r="AL12">
        <f>ER_PX[[#This Row],[Column38]]</f>
        <v>174974</v>
      </c>
      <c r="AM12">
        <f>ER_PX[[#This Row],[Column39]]</f>
        <v>176984</v>
      </c>
      <c r="AN12">
        <f>ER_PX[[#This Row],[Column40]]</f>
        <v>175101</v>
      </c>
      <c r="AO12">
        <f>ER_PX[[#This Row],[Column41]]</f>
        <v>177587</v>
      </c>
      <c r="AP12">
        <f>ER_PX[[#This Row],[Column42]]</f>
        <v>178357</v>
      </c>
      <c r="AQ12">
        <f>ER_PX[[#This Row],[Column43]]</f>
        <v>185330</v>
      </c>
      <c r="AR12">
        <f>ER_PX[[#This Row],[Column44]]</f>
        <v>184401</v>
      </c>
      <c r="AS12">
        <f>ER_PX[[#This Row],[Column45]]</f>
        <v>185973</v>
      </c>
    </row>
    <row r="13" spans="1:45" x14ac:dyDescent="0.25">
      <c r="A13" t="str">
        <f ca="1">'cont list_0'!E16</f>
        <v>Z28</v>
      </c>
      <c r="B13">
        <f>ER_PX[[#This Row],[Column2]]</f>
        <v>179120</v>
      </c>
      <c r="C13">
        <f>ER_PX[[#This Row],[Column3]]</f>
        <v>179120</v>
      </c>
      <c r="D13">
        <f>ER_PX[[#This Row],[Column4]]</f>
        <v>179120</v>
      </c>
      <c r="E13">
        <f>ER_PX[[#This Row],[Column5]]</f>
        <v>175457</v>
      </c>
      <c r="F13">
        <f>ER_PX[[#This Row],[Column6]]</f>
        <v>176641</v>
      </c>
      <c r="G13">
        <f>ER_PX[[#This Row],[Column7]]</f>
        <v>172458</v>
      </c>
      <c r="H13">
        <f>ER_PX[[#This Row],[Column8]]</f>
        <v>170180</v>
      </c>
      <c r="I13">
        <f>ER_PX[[#This Row],[Column9]]</f>
        <v>170391</v>
      </c>
      <c r="J13">
        <f>ER_PX[[#This Row],[Column10]]</f>
        <v>170271</v>
      </c>
      <c r="K13">
        <f>ER_PX[[#This Row],[Column11]]</f>
        <v>171860</v>
      </c>
      <c r="L13">
        <f>ER_PX[[#This Row],[Column12]]</f>
        <v>174614</v>
      </c>
      <c r="M13">
        <f>ER_PX[[#This Row],[Column13]]</f>
        <v>172116</v>
      </c>
      <c r="N13">
        <f>ER_PX[[#This Row],[Column14]]</f>
        <v>171674</v>
      </c>
      <c r="O13">
        <f>ER_PX[[#This Row],[Column15]]</f>
        <v>172025</v>
      </c>
      <c r="P13">
        <f>ER_PX[[#This Row],[Column16]]</f>
        <v>170387</v>
      </c>
      <c r="Q13">
        <f>ER_PX[[#This Row],[Column17]]</f>
        <v>175360</v>
      </c>
      <c r="R13">
        <f>ER_PX[[#This Row],[Column18]]</f>
        <v>174189</v>
      </c>
      <c r="S13">
        <f>ER_PX[[#This Row],[Column19]]</f>
        <v>174234</v>
      </c>
      <c r="T13">
        <f>ER_PX[[#This Row],[Column20]]</f>
        <v>169105</v>
      </c>
      <c r="U13">
        <f>ER_PX[[#This Row],[Column21]]</f>
        <v>165896</v>
      </c>
      <c r="V13">
        <f>ER_PX[[#This Row],[Column22]]</f>
        <v>165743</v>
      </c>
      <c r="W13">
        <f>ER_PX[[#This Row],[Column23]]</f>
        <v>166604</v>
      </c>
      <c r="X13">
        <f>ER_PX[[#This Row],[Column24]]</f>
        <v>168904</v>
      </c>
      <c r="Y13">
        <f>ER_PX[[#This Row],[Column25]]</f>
        <v>170624</v>
      </c>
      <c r="Z13">
        <f>ER_PX[[#This Row],[Column26]]</f>
        <v>166730</v>
      </c>
      <c r="AA13">
        <f>ER_PX[[#This Row],[Column27]]</f>
        <v>168568</v>
      </c>
      <c r="AB13">
        <f>ER_PX[[#This Row],[Column28]]</f>
        <v>224449</v>
      </c>
      <c r="AC13">
        <f>ER_PX[[#This Row],[Column29]]</f>
        <v>216406</v>
      </c>
      <c r="AD13">
        <f>ER_PX[[#This Row],[Column30]]</f>
        <v>212914</v>
      </c>
      <c r="AE13">
        <f>ER_PX[[#This Row],[Column31]]</f>
        <v>203956</v>
      </c>
      <c r="AF13">
        <f>ER_PX[[#This Row],[Column32]]</f>
        <v>203006</v>
      </c>
      <c r="AG13">
        <f>ER_PX[[#This Row],[Column33]]</f>
        <v>197958</v>
      </c>
      <c r="AH13">
        <f>ER_PX[[#This Row],[Column34]]</f>
        <v>199581</v>
      </c>
      <c r="AI13">
        <f>ER_PX[[#This Row],[Column35]]</f>
        <v>202357</v>
      </c>
      <c r="AJ13">
        <f>ER_PX[[#This Row],[Column36]]</f>
        <v>205681</v>
      </c>
      <c r="AK13">
        <f>ER_PX[[#This Row],[Column37]]</f>
        <v>205539</v>
      </c>
      <c r="AL13">
        <f>ER_PX[[#This Row],[Column38]]</f>
        <v>200345</v>
      </c>
      <c r="AM13">
        <f>ER_PX[[#This Row],[Column39]]</f>
        <v>197216</v>
      </c>
      <c r="AN13">
        <f>ER_PX[[#This Row],[Column40]]</f>
        <v>194026</v>
      </c>
      <c r="AO13">
        <f>ER_PX[[#This Row],[Column41]]</f>
        <v>197005</v>
      </c>
      <c r="AP13">
        <f>ER_PX[[#This Row],[Column42]]</f>
        <v>196469</v>
      </c>
      <c r="AQ13">
        <f>ER_PX[[#This Row],[Column43]]</f>
        <v>195393</v>
      </c>
      <c r="AR13">
        <f>ER_PX[[#This Row],[Column44]]</f>
        <v>196840</v>
      </c>
      <c r="AS13">
        <f>ER_PX[[#This Row],[Column45]]</f>
        <v>196889</v>
      </c>
    </row>
    <row r="14" spans="1:45" x14ac:dyDescent="0.25">
      <c r="A14" t="str">
        <f ca="1">'cont list_0'!E17</f>
        <v>H29</v>
      </c>
      <c r="B14">
        <f>ER_PX[[#This Row],[Column2]]</f>
        <v>126634</v>
      </c>
      <c r="C14">
        <f>ER_PX[[#This Row],[Column3]]</f>
        <v>126634</v>
      </c>
      <c r="D14">
        <f>ER_PX[[#This Row],[Column4]]</f>
        <v>126634</v>
      </c>
      <c r="E14">
        <f>ER_PX[[#This Row],[Column5]]</f>
        <v>122209</v>
      </c>
      <c r="F14">
        <f>ER_PX[[#This Row],[Column6]]</f>
        <v>118603</v>
      </c>
      <c r="G14">
        <f>ER_PX[[#This Row],[Column7]]</f>
        <v>115551</v>
      </c>
      <c r="H14">
        <f>ER_PX[[#This Row],[Column8]]</f>
        <v>112225</v>
      </c>
      <c r="I14">
        <f>ER_PX[[#This Row],[Column9]]</f>
        <v>110919</v>
      </c>
      <c r="J14">
        <f>ER_PX[[#This Row],[Column10]]</f>
        <v>113867</v>
      </c>
      <c r="K14">
        <f>ER_PX[[#This Row],[Column11]]</f>
        <v>117187</v>
      </c>
      <c r="L14">
        <f>ER_PX[[#This Row],[Column12]]</f>
        <v>117830</v>
      </c>
      <c r="M14">
        <f>ER_PX[[#This Row],[Column13]]</f>
        <v>116626</v>
      </c>
      <c r="N14">
        <f>ER_PX[[#This Row],[Column14]]</f>
        <v>116435</v>
      </c>
      <c r="O14">
        <f>ER_PX[[#This Row],[Column15]]</f>
        <v>115496</v>
      </c>
      <c r="P14">
        <f>ER_PX[[#This Row],[Column16]]</f>
        <v>115200</v>
      </c>
      <c r="Q14">
        <f>ER_PX[[#This Row],[Column17]]</f>
        <v>113372</v>
      </c>
      <c r="R14">
        <f>ER_PX[[#This Row],[Column18]]</f>
        <v>114276</v>
      </c>
      <c r="S14">
        <f>ER_PX[[#This Row],[Column19]]</f>
        <v>113228</v>
      </c>
      <c r="T14">
        <f>ER_PX[[#This Row],[Column20]]</f>
        <v>112556</v>
      </c>
      <c r="U14">
        <f>ER_PX[[#This Row],[Column21]]</f>
        <v>111573</v>
      </c>
      <c r="V14">
        <f>ER_PX[[#This Row],[Column22]]</f>
        <v>109373</v>
      </c>
      <c r="W14">
        <f>ER_PX[[#This Row],[Column23]]</f>
        <v>107920</v>
      </c>
      <c r="X14">
        <f>ER_PX[[#This Row],[Column24]]</f>
        <v>106321</v>
      </c>
      <c r="Y14">
        <f>ER_PX[[#This Row],[Column25]]</f>
        <v>105177</v>
      </c>
      <c r="Z14">
        <f>ER_PX[[#This Row],[Column26]]</f>
        <v>102324</v>
      </c>
      <c r="AA14">
        <f>ER_PX[[#This Row],[Column27]]</f>
        <v>98571</v>
      </c>
      <c r="AB14">
        <f>ER_PX[[#This Row],[Column28]]</f>
        <v>167155</v>
      </c>
      <c r="AC14">
        <f>ER_PX[[#This Row],[Column29]]</f>
        <v>165681</v>
      </c>
      <c r="AD14">
        <f>ER_PX[[#This Row],[Column30]]</f>
        <v>163306</v>
      </c>
      <c r="AE14">
        <f>ER_PX[[#This Row],[Column31]]</f>
        <v>162211</v>
      </c>
      <c r="AF14">
        <f>ER_PX[[#This Row],[Column32]]</f>
        <v>166599</v>
      </c>
      <c r="AG14">
        <f>ER_PX[[#This Row],[Column33]]</f>
        <v>170379</v>
      </c>
      <c r="AH14">
        <f>ER_PX[[#This Row],[Column34]]</f>
        <v>173152</v>
      </c>
      <c r="AI14">
        <f>ER_PX[[#This Row],[Column35]]</f>
        <v>172136</v>
      </c>
      <c r="AJ14">
        <f>ER_PX[[#This Row],[Column36]]</f>
        <v>170607</v>
      </c>
      <c r="AK14">
        <f>ER_PX[[#This Row],[Column37]]</f>
        <v>168940</v>
      </c>
      <c r="AL14">
        <f>ER_PX[[#This Row],[Column38]]</f>
        <v>168931</v>
      </c>
      <c r="AM14">
        <f>ER_PX[[#This Row],[Column39]]</f>
        <v>170048</v>
      </c>
      <c r="AN14">
        <f>ER_PX[[#This Row],[Column40]]</f>
        <v>168270</v>
      </c>
      <c r="AO14">
        <f>ER_PX[[#This Row],[Column41]]</f>
        <v>168554</v>
      </c>
      <c r="AP14">
        <f>ER_PX[[#This Row],[Column42]]</f>
        <v>167997</v>
      </c>
      <c r="AQ14">
        <f>ER_PX[[#This Row],[Column43]]</f>
        <v>167884</v>
      </c>
      <c r="AR14">
        <f>ER_PX[[#This Row],[Column44]]</f>
        <v>165339</v>
      </c>
      <c r="AS14">
        <f>ER_PX[[#This Row],[Column45]]</f>
        <v>167140</v>
      </c>
    </row>
    <row r="15" spans="1:45" x14ac:dyDescent="0.25">
      <c r="A15" t="str">
        <f ca="1">'cont list_0'!E18</f>
        <v>M29</v>
      </c>
      <c r="B15">
        <f>ER_PX[[#This Row],[Column2]]</f>
        <v>62455</v>
      </c>
      <c r="C15">
        <f>ER_PX[[#This Row],[Column3]]</f>
        <v>62455</v>
      </c>
      <c r="D15">
        <f>ER_PX[[#This Row],[Column4]]</f>
        <v>62455</v>
      </c>
      <c r="E15">
        <f>ER_PX[[#This Row],[Column5]]</f>
        <v>62302</v>
      </c>
      <c r="F15">
        <f>ER_PX[[#This Row],[Column6]]</f>
        <v>63642</v>
      </c>
      <c r="G15">
        <f>ER_PX[[#This Row],[Column7]]</f>
        <v>63892</v>
      </c>
      <c r="H15">
        <f>ER_PX[[#This Row],[Column8]]</f>
        <v>61186</v>
      </c>
      <c r="I15">
        <f>ER_PX[[#This Row],[Column9]]</f>
        <v>60040</v>
      </c>
      <c r="J15">
        <f>ER_PX[[#This Row],[Column10]]</f>
        <v>61319</v>
      </c>
      <c r="K15">
        <f>ER_PX[[#This Row],[Column11]]</f>
        <v>60463</v>
      </c>
      <c r="L15">
        <f>ER_PX[[#This Row],[Column12]]</f>
        <v>59086</v>
      </c>
      <c r="M15">
        <f>ER_PX[[#This Row],[Column13]]</f>
        <v>59419</v>
      </c>
      <c r="N15">
        <f>ER_PX[[#This Row],[Column14]]</f>
        <v>60157</v>
      </c>
      <c r="O15">
        <f>ER_PX[[#This Row],[Column15]]</f>
        <v>60766</v>
      </c>
      <c r="P15">
        <f>ER_PX[[#This Row],[Column16]]</f>
        <v>60861</v>
      </c>
      <c r="Q15">
        <f>ER_PX[[#This Row],[Column17]]</f>
        <v>61811</v>
      </c>
      <c r="R15">
        <f>ER_PX[[#This Row],[Column18]]</f>
        <v>61064</v>
      </c>
      <c r="S15">
        <f>ER_PX[[#This Row],[Column19]]</f>
        <v>61873</v>
      </c>
      <c r="T15">
        <f>ER_PX[[#This Row],[Column20]]</f>
        <v>59993</v>
      </c>
      <c r="U15">
        <f>ER_PX[[#This Row],[Column21]]</f>
        <v>59381</v>
      </c>
      <c r="V15">
        <f>ER_PX[[#This Row],[Column22]]</f>
        <v>58533</v>
      </c>
      <c r="W15">
        <f>ER_PX[[#This Row],[Column23]]</f>
        <v>58197</v>
      </c>
      <c r="X15">
        <f>ER_PX[[#This Row],[Column24]]</f>
        <v>59009</v>
      </c>
      <c r="Y15">
        <f>ER_PX[[#This Row],[Column25]]</f>
        <v>59844</v>
      </c>
      <c r="Z15">
        <f>ER_PX[[#This Row],[Column26]]</f>
        <v>58940</v>
      </c>
      <c r="AA15">
        <f>ER_PX[[#This Row],[Column27]]</f>
        <v>59008</v>
      </c>
      <c r="AB15">
        <f>ER_PX[[#This Row],[Column28]]</f>
        <v>90764</v>
      </c>
      <c r="AC15">
        <f>ER_PX[[#This Row],[Column29]]</f>
        <v>87917</v>
      </c>
      <c r="AD15">
        <f>ER_PX[[#This Row],[Column30]]</f>
        <v>91523</v>
      </c>
      <c r="AE15">
        <f>ER_PX[[#This Row],[Column31]]</f>
        <v>86098</v>
      </c>
      <c r="AF15">
        <f>ER_PX[[#This Row],[Column32]]</f>
        <v>81423</v>
      </c>
      <c r="AG15">
        <f>ER_PX[[#This Row],[Column33]]</f>
        <v>77674</v>
      </c>
      <c r="AH15">
        <f>ER_PX[[#This Row],[Column34]]</f>
        <v>82865</v>
      </c>
      <c r="AI15">
        <f>ER_PX[[#This Row],[Column35]]</f>
        <v>72552</v>
      </c>
      <c r="AJ15">
        <f>ER_PX[[#This Row],[Column36]]</f>
        <v>72798</v>
      </c>
      <c r="AK15">
        <f>ER_PX[[#This Row],[Column37]]</f>
        <v>74381</v>
      </c>
      <c r="AL15">
        <f>ER_PX[[#This Row],[Column38]]</f>
        <v>75036</v>
      </c>
      <c r="AM15">
        <f>ER_PX[[#This Row],[Column39]]</f>
        <v>75282</v>
      </c>
      <c r="AN15">
        <f>ER_PX[[#This Row],[Column40]]</f>
        <v>74458</v>
      </c>
      <c r="AO15">
        <f>ER_PX[[#This Row],[Column41]]</f>
        <v>71270</v>
      </c>
      <c r="AP15">
        <f>ER_PX[[#This Row],[Column42]]</f>
        <v>69592</v>
      </c>
      <c r="AQ15">
        <f>ER_PX[[#This Row],[Column43]]</f>
        <v>70666</v>
      </c>
      <c r="AR15">
        <f>ER_PX[[#This Row],[Column44]]</f>
        <v>71680</v>
      </c>
      <c r="AS15">
        <f>ER_PX[[#This Row],[Column45]]</f>
        <v>71701</v>
      </c>
    </row>
    <row r="16" spans="1:45" x14ac:dyDescent="0.25">
      <c r="A16" t="str">
        <f ca="1">'cont list_0'!E19</f>
        <v>U29</v>
      </c>
      <c r="B16">
        <f>ER_PX[[#This Row],[Column2]]</f>
        <v>51299</v>
      </c>
      <c r="C16">
        <f>ER_PX[[#This Row],[Column3]]</f>
        <v>51299</v>
      </c>
      <c r="D16">
        <f>ER_PX[[#This Row],[Column4]]</f>
        <v>51299</v>
      </c>
      <c r="E16">
        <f>ER_PX[[#This Row],[Column5]]</f>
        <v>52078</v>
      </c>
      <c r="F16">
        <f>ER_PX[[#This Row],[Column6]]</f>
        <v>52672</v>
      </c>
      <c r="G16">
        <f>ER_PX[[#This Row],[Column7]]</f>
        <v>52977</v>
      </c>
      <c r="H16">
        <f>ER_PX[[#This Row],[Column8]]</f>
        <v>54286</v>
      </c>
      <c r="I16">
        <f>ER_PX[[#This Row],[Column9]]</f>
        <v>53214</v>
      </c>
      <c r="J16">
        <f>ER_PX[[#This Row],[Column10]]</f>
        <v>51908</v>
      </c>
      <c r="K16">
        <f>ER_PX[[#This Row],[Column11]]</f>
        <v>51800</v>
      </c>
      <c r="L16">
        <f>ER_PX[[#This Row],[Column12]]</f>
        <v>55119</v>
      </c>
      <c r="M16">
        <f>ER_PX[[#This Row],[Column13]]</f>
        <v>56244</v>
      </c>
      <c r="N16">
        <f>ER_PX[[#This Row],[Column14]]</f>
        <v>56131</v>
      </c>
      <c r="O16">
        <f>ER_PX[[#This Row],[Column15]]</f>
        <v>55632</v>
      </c>
      <c r="P16">
        <f>ER_PX[[#This Row],[Column16]]</f>
        <v>57952</v>
      </c>
      <c r="Q16">
        <f>ER_PX[[#This Row],[Column17]]</f>
        <v>57045</v>
      </c>
      <c r="R16">
        <f>ER_PX[[#This Row],[Column18]]</f>
        <v>55783</v>
      </c>
      <c r="S16">
        <f>ER_PX[[#This Row],[Column19]]</f>
        <v>55873</v>
      </c>
      <c r="T16">
        <f>ER_PX[[#This Row],[Column20]]</f>
        <v>53434</v>
      </c>
      <c r="U16">
        <f>ER_PX[[#This Row],[Column21]]</f>
        <v>52282</v>
      </c>
      <c r="V16">
        <f>ER_PX[[#This Row],[Column22]]</f>
        <v>52852</v>
      </c>
      <c r="W16">
        <f>ER_PX[[#This Row],[Column23]]</f>
        <v>54242</v>
      </c>
      <c r="X16">
        <f>ER_PX[[#This Row],[Column24]]</f>
        <v>52258</v>
      </c>
      <c r="Y16">
        <f>ER_PX[[#This Row],[Column25]]</f>
        <v>56736</v>
      </c>
      <c r="Z16">
        <f>ER_PX[[#This Row],[Column26]]</f>
        <v>49421</v>
      </c>
      <c r="AA16">
        <f>ER_PX[[#This Row],[Column27]]</f>
        <v>48567</v>
      </c>
      <c r="AB16">
        <f>ER_PX[[#This Row],[Column28]]</f>
        <v>59759</v>
      </c>
      <c r="AC16">
        <f>ER_PX[[#This Row],[Column29]]</f>
        <v>60839</v>
      </c>
      <c r="AD16">
        <f>ER_PX[[#This Row],[Column30]]</f>
        <v>56467</v>
      </c>
      <c r="AE16">
        <f>ER_PX[[#This Row],[Column31]]</f>
        <v>63987</v>
      </c>
      <c r="AF16">
        <f>ER_PX[[#This Row],[Column32]]</f>
        <v>61856</v>
      </c>
      <c r="AG16">
        <f>ER_PX[[#This Row],[Column33]]</f>
        <v>61404</v>
      </c>
      <c r="AH16">
        <f>ER_PX[[#This Row],[Column34]]</f>
        <v>60877</v>
      </c>
      <c r="AI16">
        <f>ER_PX[[#This Row],[Column35]]</f>
        <v>58584</v>
      </c>
      <c r="AJ16">
        <f>ER_PX[[#This Row],[Column36]]</f>
        <v>58494</v>
      </c>
      <c r="AK16">
        <f>ER_PX[[#This Row],[Column37]]</f>
        <v>58895</v>
      </c>
      <c r="AL16">
        <f>ER_PX[[#This Row],[Column38]]</f>
        <v>55837</v>
      </c>
      <c r="AM16">
        <f>ER_PX[[#This Row],[Column39]]</f>
        <v>55509</v>
      </c>
      <c r="AN16">
        <f>ER_PX[[#This Row],[Column40]]</f>
        <v>54704</v>
      </c>
      <c r="AO16">
        <f>ER_PX[[#This Row],[Column41]]</f>
        <v>55024</v>
      </c>
      <c r="AP16">
        <f>ER_PX[[#This Row],[Column42]]</f>
        <v>59350</v>
      </c>
      <c r="AQ16">
        <f>ER_PX[[#This Row],[Column43]]</f>
        <v>61225</v>
      </c>
      <c r="AR16">
        <f>ER_PX[[#This Row],[Column44]]</f>
        <v>61896</v>
      </c>
      <c r="AS16">
        <f>ER_PX[[#This Row],[Column45]]</f>
        <v>62340</v>
      </c>
    </row>
    <row r="17" spans="1:45" x14ac:dyDescent="0.25">
      <c r="A17" t="str">
        <f ca="1">'cont list_0'!E20</f>
        <v>Z29</v>
      </c>
      <c r="B17">
        <f>ER_PX[[#This Row],[Column2]]</f>
        <v>46433</v>
      </c>
      <c r="C17">
        <f>ER_PX[[#This Row],[Column3]]</f>
        <v>46433</v>
      </c>
      <c r="D17">
        <f>ER_PX[[#This Row],[Column4]]</f>
        <v>46433</v>
      </c>
      <c r="E17">
        <f>ER_PX[[#This Row],[Column5]]</f>
        <v>45438</v>
      </c>
      <c r="F17">
        <f>ER_PX[[#This Row],[Column6]]</f>
        <v>46447</v>
      </c>
      <c r="G17">
        <f>ER_PX[[#This Row],[Column7]]</f>
        <v>45746</v>
      </c>
      <c r="H17">
        <f>ER_PX[[#This Row],[Column8]]</f>
        <v>43771</v>
      </c>
      <c r="I17">
        <f>ER_PX[[#This Row],[Column9]]</f>
        <v>42551</v>
      </c>
      <c r="J17">
        <f>ER_PX[[#This Row],[Column10]]</f>
        <v>41939</v>
      </c>
      <c r="K17">
        <f>ER_PX[[#This Row],[Column11]]</f>
        <v>42730</v>
      </c>
      <c r="L17">
        <f>ER_PX[[#This Row],[Column12]]</f>
        <v>40918</v>
      </c>
      <c r="M17">
        <f>ER_PX[[#This Row],[Column13]]</f>
        <v>43013</v>
      </c>
      <c r="N17">
        <f>ER_PX[[#This Row],[Column14]]</f>
        <v>43682</v>
      </c>
      <c r="O17">
        <f>ER_PX[[#This Row],[Column15]]</f>
        <v>43176</v>
      </c>
      <c r="P17">
        <f>ER_PX[[#This Row],[Column16]]</f>
        <v>40618</v>
      </c>
      <c r="Q17">
        <f>ER_PX[[#This Row],[Column17]]</f>
        <v>40874</v>
      </c>
      <c r="R17">
        <f>ER_PX[[#This Row],[Column18]]</f>
        <v>44623</v>
      </c>
      <c r="S17">
        <f>ER_PX[[#This Row],[Column19]]</f>
        <v>43566</v>
      </c>
      <c r="T17">
        <f>ER_PX[[#This Row],[Column20]]</f>
        <v>41860</v>
      </c>
      <c r="U17">
        <f>ER_PX[[#This Row],[Column21]]</f>
        <v>43200</v>
      </c>
      <c r="V17">
        <f>ER_PX[[#This Row],[Column22]]</f>
        <v>42546</v>
      </c>
      <c r="W17">
        <f>ER_PX[[#This Row],[Column23]]</f>
        <v>42075</v>
      </c>
      <c r="X17">
        <f>ER_PX[[#This Row],[Column24]]</f>
        <v>41472</v>
      </c>
      <c r="Y17">
        <f>ER_PX[[#This Row],[Column25]]</f>
        <v>40590</v>
      </c>
      <c r="Z17">
        <f>ER_PX[[#This Row],[Column26]]</f>
        <v>37994</v>
      </c>
      <c r="AA17">
        <f>ER_PX[[#This Row],[Column27]]</f>
        <v>37729</v>
      </c>
      <c r="AB17">
        <f>ER_PX[[#This Row],[Column28]]</f>
        <v>46975</v>
      </c>
      <c r="AC17">
        <f>ER_PX[[#This Row],[Column29]]</f>
        <v>45438</v>
      </c>
      <c r="AD17">
        <f>ER_PX[[#This Row],[Column30]]</f>
        <v>45209</v>
      </c>
      <c r="AE17">
        <f>ER_PX[[#This Row],[Column31]]</f>
        <v>42728</v>
      </c>
      <c r="AF17">
        <f>ER_PX[[#This Row],[Column32]]</f>
        <v>41715</v>
      </c>
      <c r="AG17">
        <f>ER_PX[[#This Row],[Column33]]</f>
        <v>41201</v>
      </c>
      <c r="AH17">
        <f>ER_PX[[#This Row],[Column34]]</f>
        <v>40949</v>
      </c>
      <c r="AI17">
        <f>ER_PX[[#This Row],[Column35]]</f>
        <v>42611</v>
      </c>
      <c r="AJ17">
        <f>ER_PX[[#This Row],[Column36]]</f>
        <v>41516</v>
      </c>
      <c r="AK17">
        <f>ER_PX[[#This Row],[Column37]]</f>
        <v>42763</v>
      </c>
      <c r="AL17">
        <f>ER_PX[[#This Row],[Column38]]</f>
        <v>43803</v>
      </c>
      <c r="AM17">
        <f>ER_PX[[#This Row],[Column39]]</f>
        <v>44776</v>
      </c>
      <c r="AN17">
        <f>ER_PX[[#This Row],[Column40]]</f>
        <v>44742</v>
      </c>
      <c r="AO17">
        <f>ER_PX[[#This Row],[Column41]]</f>
        <v>44840</v>
      </c>
      <c r="AP17">
        <f>ER_PX[[#This Row],[Column42]]</f>
        <v>43322</v>
      </c>
      <c r="AQ17">
        <f>ER_PX[[#This Row],[Column43]]</f>
        <v>46473</v>
      </c>
      <c r="AR17">
        <f>ER_PX[[#This Row],[Column44]]</f>
        <v>46290</v>
      </c>
      <c r="AS17">
        <f>ER_PX[[#This Row],[Column45]]</f>
        <v>42466</v>
      </c>
    </row>
    <row r="18" spans="1:45" x14ac:dyDescent="0.25">
      <c r="A18" t="str">
        <f ca="1">'cont list_0'!E21</f>
        <v>H30</v>
      </c>
      <c r="B18">
        <f>ER_PX[[#This Row],[Column2]]</f>
        <v>29466</v>
      </c>
      <c r="C18">
        <f>ER_PX[[#This Row],[Column3]]</f>
        <v>29466</v>
      </c>
      <c r="D18">
        <f>ER_PX[[#This Row],[Column4]]</f>
        <v>29466</v>
      </c>
      <c r="E18">
        <f>ER_PX[[#This Row],[Column5]]</f>
        <v>29772</v>
      </c>
      <c r="F18">
        <f>ER_PX[[#This Row],[Column6]]</f>
        <v>30564</v>
      </c>
      <c r="G18">
        <f>ER_PX[[#This Row],[Column7]]</f>
        <v>30802</v>
      </c>
      <c r="H18">
        <f>ER_PX[[#This Row],[Column8]]</f>
        <v>30597</v>
      </c>
      <c r="I18">
        <f>ER_PX[[#This Row],[Column9]]</f>
        <v>31147</v>
      </c>
      <c r="J18">
        <f>ER_PX[[#This Row],[Column10]]</f>
        <v>31918</v>
      </c>
      <c r="K18">
        <f>ER_PX[[#This Row],[Column11]]</f>
        <v>30166</v>
      </c>
      <c r="L18">
        <f>ER_PX[[#This Row],[Column12]]</f>
        <v>31142</v>
      </c>
      <c r="M18">
        <f>ER_PX[[#This Row],[Column13]]</f>
        <v>32119</v>
      </c>
      <c r="N18">
        <f>ER_PX[[#This Row],[Column14]]</f>
        <v>31899</v>
      </c>
      <c r="O18">
        <f>ER_PX[[#This Row],[Column15]]</f>
        <v>31111</v>
      </c>
      <c r="P18">
        <f>ER_PX[[#This Row],[Column16]]</f>
        <v>29468</v>
      </c>
      <c r="Q18">
        <f>ER_PX[[#This Row],[Column17]]</f>
        <v>29541</v>
      </c>
      <c r="R18">
        <f>ER_PX[[#This Row],[Column18]]</f>
        <v>29318</v>
      </c>
      <c r="S18">
        <f>ER_PX[[#This Row],[Column19]]</f>
        <v>28886</v>
      </c>
      <c r="T18">
        <f>ER_PX[[#This Row],[Column20]]</f>
        <v>29353</v>
      </c>
      <c r="U18">
        <f>ER_PX[[#This Row],[Column21]]</f>
        <v>30415</v>
      </c>
      <c r="V18">
        <f>ER_PX[[#This Row],[Column22]]</f>
        <v>30510</v>
      </c>
      <c r="W18">
        <f>ER_PX[[#This Row],[Column23]]</f>
        <v>29627</v>
      </c>
      <c r="X18">
        <f>ER_PX[[#This Row],[Column24]]</f>
        <v>30895</v>
      </c>
      <c r="Y18">
        <f>ER_PX[[#This Row],[Column25]]</f>
        <v>30963</v>
      </c>
      <c r="Z18">
        <f>ER_PX[[#This Row],[Column26]]</f>
        <v>31737</v>
      </c>
      <c r="AA18">
        <f>ER_PX[[#This Row],[Column27]]</f>
        <v>32230</v>
      </c>
      <c r="AB18">
        <f>ER_PX[[#This Row],[Column28]]</f>
        <v>37623</v>
      </c>
      <c r="AC18">
        <f>ER_PX[[#This Row],[Column29]]</f>
        <v>37010</v>
      </c>
      <c r="AD18">
        <f>ER_PX[[#This Row],[Column30]]</f>
        <v>36433</v>
      </c>
      <c r="AE18">
        <f>ER_PX[[#This Row],[Column31]]</f>
        <v>34205</v>
      </c>
      <c r="AF18">
        <f>ER_PX[[#This Row],[Column32]]</f>
        <v>34537</v>
      </c>
      <c r="AG18">
        <f>ER_PX[[#This Row],[Column33]]</f>
        <v>31122</v>
      </c>
      <c r="AH18">
        <f>ER_PX[[#This Row],[Column34]]</f>
        <v>33685</v>
      </c>
      <c r="AI18">
        <f>ER_PX[[#This Row],[Column35]]</f>
        <v>34344</v>
      </c>
      <c r="AJ18">
        <f>ER_PX[[#This Row],[Column36]]</f>
        <v>35198</v>
      </c>
      <c r="AK18">
        <f>ER_PX[[#This Row],[Column37]]</f>
        <v>37041</v>
      </c>
      <c r="AL18">
        <f>ER_PX[[#This Row],[Column38]]</f>
        <v>40683</v>
      </c>
      <c r="AM18">
        <f>ER_PX[[#This Row],[Column39]]</f>
        <v>39897</v>
      </c>
      <c r="AN18">
        <f>ER_PX[[#This Row],[Column40]]</f>
        <v>40635</v>
      </c>
      <c r="AO18">
        <f>ER_PX[[#This Row],[Column41]]</f>
        <v>40397</v>
      </c>
      <c r="AP18">
        <f>ER_PX[[#This Row],[Column42]]</f>
        <v>39394</v>
      </c>
      <c r="AQ18">
        <f>ER_PX[[#This Row],[Column43]]</f>
        <v>39662</v>
      </c>
      <c r="AR18">
        <f>ER_PX[[#This Row],[Column44]]</f>
        <v>40155</v>
      </c>
      <c r="AS18">
        <f>ER_PX[[#This Row],[Column45]]</f>
        <v>40269</v>
      </c>
    </row>
    <row r="19" spans="1:45" x14ac:dyDescent="0.25">
      <c r="A19" t="str">
        <f ca="1">'cont list_0'!E22</f>
        <v>M30</v>
      </c>
      <c r="B19">
        <f>ER_PX[[#This Row],[Column2]]</f>
        <v>32760</v>
      </c>
      <c r="C19">
        <f>ER_PX[[#This Row],[Column3]]</f>
        <v>32760</v>
      </c>
      <c r="D19">
        <f>ER_PX[[#This Row],[Column4]]</f>
        <v>32760</v>
      </c>
      <c r="E19">
        <f>ER_PX[[#This Row],[Column5]]</f>
        <v>31561</v>
      </c>
      <c r="F19">
        <f>ER_PX[[#This Row],[Column6]]</f>
        <v>31539</v>
      </c>
      <c r="G19">
        <f>ER_PX[[#This Row],[Column7]]</f>
        <v>31633</v>
      </c>
      <c r="H19">
        <f>ER_PX[[#This Row],[Column8]]</f>
        <v>32388</v>
      </c>
      <c r="I19">
        <f>ER_PX[[#This Row],[Column9]]</f>
        <v>32476</v>
      </c>
      <c r="J19">
        <f>ER_PX[[#This Row],[Column10]]</f>
        <v>31336</v>
      </c>
      <c r="K19">
        <f>ER_PX[[#This Row],[Column11]]</f>
        <v>31039</v>
      </c>
      <c r="L19">
        <f>ER_PX[[#This Row],[Column12]]</f>
        <v>30618</v>
      </c>
      <c r="M19">
        <f>ER_PX[[#This Row],[Column13]]</f>
        <v>30146</v>
      </c>
      <c r="N19">
        <f>ER_PX[[#This Row],[Column14]]</f>
        <v>30331</v>
      </c>
      <c r="O19">
        <f>ER_PX[[#This Row],[Column15]]</f>
        <v>30558</v>
      </c>
      <c r="P19">
        <f>ER_PX[[#This Row],[Column16]]</f>
        <v>31555</v>
      </c>
      <c r="Q19">
        <f>ER_PX[[#This Row],[Column17]]</f>
        <v>31653</v>
      </c>
      <c r="R19">
        <f>ER_PX[[#This Row],[Column18]]</f>
        <v>31154</v>
      </c>
      <c r="S19">
        <f>ER_PX[[#This Row],[Column19]]</f>
        <v>31881</v>
      </c>
      <c r="T19">
        <f>ER_PX[[#This Row],[Column20]]</f>
        <v>32841</v>
      </c>
      <c r="U19">
        <f>ER_PX[[#This Row],[Column21]]</f>
        <v>31894</v>
      </c>
      <c r="V19">
        <f>ER_PX[[#This Row],[Column22]]</f>
        <v>32566</v>
      </c>
      <c r="W19">
        <f>ER_PX[[#This Row],[Column23]]</f>
        <v>31879</v>
      </c>
      <c r="X19">
        <f>ER_PX[[#This Row],[Column24]]</f>
        <v>32688</v>
      </c>
      <c r="Y19">
        <f>ER_PX[[#This Row],[Column25]]</f>
        <v>33199</v>
      </c>
      <c r="Z19">
        <f>ER_PX[[#This Row],[Column26]]</f>
        <v>32016</v>
      </c>
      <c r="AA19">
        <f>ER_PX[[#This Row],[Column27]]</f>
        <v>28683</v>
      </c>
      <c r="AB19">
        <f>ER_PX[[#This Row],[Column28]]</f>
        <v>33300</v>
      </c>
      <c r="AC19">
        <f>ER_PX[[#This Row],[Column29]]</f>
        <v>31733</v>
      </c>
      <c r="AD19">
        <f>ER_PX[[#This Row],[Column30]]</f>
        <v>31790</v>
      </c>
      <c r="AE19">
        <f>ER_PX[[#This Row],[Column31]]</f>
        <v>31238</v>
      </c>
      <c r="AF19">
        <f>ER_PX[[#This Row],[Column32]]</f>
        <v>31672</v>
      </c>
      <c r="AG19">
        <f>ER_PX[[#This Row],[Column33]]</f>
        <v>31627</v>
      </c>
      <c r="AH19">
        <f>ER_PX[[#This Row],[Column34]]</f>
        <v>31288</v>
      </c>
      <c r="AI19">
        <f>ER_PX[[#This Row],[Column35]]</f>
        <v>30722</v>
      </c>
      <c r="AJ19">
        <f>ER_PX[[#This Row],[Column36]]</f>
        <v>31434</v>
      </c>
      <c r="AK19">
        <f>ER_PX[[#This Row],[Column37]]</f>
        <v>32441</v>
      </c>
      <c r="AL19">
        <f>ER_PX[[#This Row],[Column38]]</f>
        <v>34266</v>
      </c>
      <c r="AM19">
        <f>ER_PX[[#This Row],[Column39]]</f>
        <v>34592</v>
      </c>
      <c r="AN19">
        <f>ER_PX[[#This Row],[Column40]]</f>
        <v>34306</v>
      </c>
      <c r="AO19">
        <f>ER_PX[[#This Row],[Column41]]</f>
        <v>34390</v>
      </c>
      <c r="AP19">
        <f>ER_PX[[#This Row],[Column42]]</f>
        <v>33708</v>
      </c>
      <c r="AQ19">
        <f>ER_PX[[#This Row],[Column43]]</f>
        <v>32186</v>
      </c>
      <c r="AR19">
        <f>ER_PX[[#This Row],[Column44]]</f>
        <v>32124</v>
      </c>
      <c r="AS19">
        <f>ER_PX[[#This Row],[Column45]]</f>
        <v>31889</v>
      </c>
    </row>
    <row r="20" spans="1:45" x14ac:dyDescent="0.25">
      <c r="A20" t="str">
        <f ca="1">'cont list_0'!E23</f>
        <v>U30</v>
      </c>
      <c r="B20">
        <f>ER_PX[[#This Row],[Column2]]</f>
        <v>26539</v>
      </c>
      <c r="C20">
        <f>ER_PX[[#This Row],[Column3]]</f>
        <v>26539</v>
      </c>
      <c r="D20">
        <f>ER_PX[[#This Row],[Column4]]</f>
        <v>26539</v>
      </c>
      <c r="E20">
        <f>ER_PX[[#This Row],[Column5]]</f>
        <v>25408</v>
      </c>
      <c r="F20">
        <f>ER_PX[[#This Row],[Column6]]</f>
        <v>25824</v>
      </c>
      <c r="G20">
        <f>ER_PX[[#This Row],[Column7]]</f>
        <v>26453</v>
      </c>
      <c r="H20">
        <f>ER_PX[[#This Row],[Column8]]</f>
        <v>26710</v>
      </c>
      <c r="I20">
        <f>ER_PX[[#This Row],[Column9]]</f>
        <v>25671</v>
      </c>
      <c r="J20">
        <f>ER_PX[[#This Row],[Column10]]</f>
        <v>25571</v>
      </c>
      <c r="K20">
        <f>ER_PX[[#This Row],[Column11]]</f>
        <v>25920</v>
      </c>
      <c r="L20">
        <f>ER_PX[[#This Row],[Column12]]</f>
        <v>25230</v>
      </c>
      <c r="M20">
        <f>ER_PX[[#This Row],[Column13]]</f>
        <v>25401</v>
      </c>
      <c r="N20">
        <f>ER_PX[[#This Row],[Column14]]</f>
        <v>24997</v>
      </c>
      <c r="O20">
        <f>ER_PX[[#This Row],[Column15]]</f>
        <v>24800</v>
      </c>
      <c r="P20">
        <f>ER_PX[[#This Row],[Column16]]</f>
        <v>25685</v>
      </c>
      <c r="Q20">
        <f>ER_PX[[#This Row],[Column17]]</f>
        <v>25684</v>
      </c>
      <c r="R20">
        <f>ER_PX[[#This Row],[Column18]]</f>
        <v>23772</v>
      </c>
      <c r="S20">
        <f>ER_PX[[#This Row],[Column19]]</f>
        <v>23579</v>
      </c>
      <c r="T20">
        <f>ER_PX[[#This Row],[Column20]]</f>
        <v>23362</v>
      </c>
      <c r="U20">
        <f>ER_PX[[#This Row],[Column21]]</f>
        <v>23781</v>
      </c>
      <c r="V20">
        <f>ER_PX[[#This Row],[Column22]]</f>
        <v>23706</v>
      </c>
      <c r="W20">
        <f>ER_PX[[#This Row],[Column23]]</f>
        <v>23664</v>
      </c>
      <c r="X20">
        <f>ER_PX[[#This Row],[Column24]]</f>
        <v>23581</v>
      </c>
      <c r="Y20">
        <f>ER_PX[[#This Row],[Column25]]</f>
        <v>23666</v>
      </c>
      <c r="Z20">
        <f>ER_PX[[#This Row],[Column26]]</f>
        <v>23929</v>
      </c>
      <c r="AA20">
        <f>ER_PX[[#This Row],[Column27]]</f>
        <v>24252</v>
      </c>
      <c r="AB20">
        <f>ER_PX[[#This Row],[Column28]]</f>
        <v>28728</v>
      </c>
      <c r="AC20">
        <f>ER_PX[[#This Row],[Column29]]</f>
        <v>28728</v>
      </c>
      <c r="AD20">
        <f>ER_PX[[#This Row],[Column30]]</f>
        <v>27833</v>
      </c>
      <c r="AE20">
        <f>ER_PX[[#This Row],[Column31]]</f>
        <v>29035</v>
      </c>
      <c r="AF20">
        <f>ER_PX[[#This Row],[Column32]]</f>
        <v>28453</v>
      </c>
      <c r="AG20">
        <f>ER_PX[[#This Row],[Column33]]</f>
        <v>28317</v>
      </c>
      <c r="AH20">
        <f>ER_PX[[#This Row],[Column34]]</f>
        <v>28628</v>
      </c>
      <c r="AI20">
        <f>ER_PX[[#This Row],[Column35]]</f>
        <v>28963</v>
      </c>
      <c r="AJ20">
        <f>ER_PX[[#This Row],[Column36]]</f>
        <v>28483</v>
      </c>
      <c r="AK20">
        <f>ER_PX[[#This Row],[Column37]]</f>
        <v>27649</v>
      </c>
      <c r="AL20">
        <f>ER_PX[[#This Row],[Column38]]</f>
        <v>26240</v>
      </c>
      <c r="AM20">
        <f>ER_PX[[#This Row],[Column39]]</f>
        <v>25734</v>
      </c>
      <c r="AN20">
        <f>ER_PX[[#This Row],[Column40]]</f>
        <v>24485</v>
      </c>
      <c r="AO20">
        <f>ER_PX[[#This Row],[Column41]]</f>
        <v>25021</v>
      </c>
      <c r="AP20">
        <f>ER_PX[[#This Row],[Column42]]</f>
        <v>27617</v>
      </c>
      <c r="AQ20">
        <f>ER_PX[[#This Row],[Column43]]</f>
        <v>27355</v>
      </c>
      <c r="AR20">
        <f>ER_PX[[#This Row],[Column44]]</f>
        <v>26341</v>
      </c>
      <c r="AS20">
        <f>ER_PX[[#This Row],[Column45]]</f>
        <v>25898</v>
      </c>
    </row>
    <row r="21" spans="1:45" x14ac:dyDescent="0.25">
      <c r="A21" t="str">
        <f ca="1">'cont list_0'!E24</f>
        <v>Z30</v>
      </c>
      <c r="B21">
        <f>ER_PX[[#This Row],[Column2]]</f>
        <v>13144</v>
      </c>
      <c r="C21">
        <f>ER_PX[[#This Row],[Column3]]</f>
        <v>13144</v>
      </c>
      <c r="D21">
        <f>ER_PX[[#This Row],[Column4]]</f>
        <v>13144</v>
      </c>
      <c r="E21">
        <f>ER_PX[[#This Row],[Column5]]</f>
        <v>11083</v>
      </c>
      <c r="F21">
        <f>ER_PX[[#This Row],[Column6]]</f>
        <v>11432</v>
      </c>
      <c r="G21">
        <f>ER_PX[[#This Row],[Column7]]</f>
        <v>11011</v>
      </c>
      <c r="H21">
        <f>ER_PX[[#This Row],[Column8]]</f>
        <v>11423</v>
      </c>
      <c r="I21">
        <f>ER_PX[[#This Row],[Column9]]</f>
        <v>10943</v>
      </c>
      <c r="J21">
        <f>ER_PX[[#This Row],[Column10]]</f>
        <v>12330</v>
      </c>
      <c r="K21">
        <f>ER_PX[[#This Row],[Column11]]</f>
        <v>12467</v>
      </c>
      <c r="L21">
        <f>ER_PX[[#This Row],[Column12]]</f>
        <v>11858</v>
      </c>
      <c r="M21">
        <f>ER_PX[[#This Row],[Column13]]</f>
        <v>12225</v>
      </c>
      <c r="N21">
        <f>ER_PX[[#This Row],[Column14]]</f>
        <v>12360</v>
      </c>
      <c r="O21">
        <f>ER_PX[[#This Row],[Column15]]</f>
        <v>11597</v>
      </c>
      <c r="P21">
        <f>ER_PX[[#This Row],[Column16]]</f>
        <v>11543</v>
      </c>
      <c r="Q21">
        <f>ER_PX[[#This Row],[Column17]]</f>
        <v>11001</v>
      </c>
      <c r="R21">
        <f>ER_PX[[#This Row],[Column18]]</f>
        <v>10829</v>
      </c>
      <c r="S21">
        <f>ER_PX[[#This Row],[Column19]]</f>
        <v>11362</v>
      </c>
      <c r="T21">
        <f>ER_PX[[#This Row],[Column20]]</f>
        <v>11558</v>
      </c>
      <c r="U21">
        <f>ER_PX[[#This Row],[Column21]]</f>
        <v>12682</v>
      </c>
      <c r="V21">
        <f>ER_PX[[#This Row],[Column22]]</f>
        <v>12291</v>
      </c>
      <c r="W21">
        <f>ER_PX[[#This Row],[Column23]]</f>
        <v>11485</v>
      </c>
      <c r="X21">
        <f>ER_PX[[#This Row],[Column24]]</f>
        <v>11976</v>
      </c>
      <c r="Y21">
        <f>ER_PX[[#This Row],[Column25]]</f>
        <v>11499</v>
      </c>
      <c r="Z21">
        <f>ER_PX[[#This Row],[Column26]]</f>
        <v>11597</v>
      </c>
      <c r="AA21">
        <f>ER_PX[[#This Row],[Column27]]</f>
        <v>12274</v>
      </c>
      <c r="AB21">
        <f>ER_PX[[#This Row],[Column28]]</f>
        <v>23886</v>
      </c>
      <c r="AC21">
        <f>ER_PX[[#This Row],[Column29]]</f>
        <v>23543</v>
      </c>
      <c r="AD21">
        <f>ER_PX[[#This Row],[Column30]]</f>
        <v>24152</v>
      </c>
      <c r="AE21">
        <f>ER_PX[[#This Row],[Column31]]</f>
        <v>23945</v>
      </c>
      <c r="AF21">
        <f>ER_PX[[#This Row],[Column32]]</f>
        <v>23848</v>
      </c>
      <c r="AG21">
        <f>ER_PX[[#This Row],[Column33]]</f>
        <v>23617</v>
      </c>
      <c r="AH21">
        <f>ER_PX[[#This Row],[Column34]]</f>
        <v>23517</v>
      </c>
      <c r="AI21">
        <f>ER_PX[[#This Row],[Column35]]</f>
        <v>23449</v>
      </c>
      <c r="AJ21">
        <f>ER_PX[[#This Row],[Column36]]</f>
        <v>23716</v>
      </c>
      <c r="AK21">
        <f>ER_PX[[#This Row],[Column37]]</f>
        <v>23440</v>
      </c>
      <c r="AL21">
        <f>ER_PX[[#This Row],[Column38]]</f>
        <v>23234</v>
      </c>
      <c r="AM21">
        <f>ER_PX[[#This Row],[Column39]]</f>
        <v>22788</v>
      </c>
      <c r="AN21">
        <f>ER_PX[[#This Row],[Column40]]</f>
        <v>22249</v>
      </c>
      <c r="AO21">
        <f>ER_PX[[#This Row],[Column41]]</f>
        <v>22208</v>
      </c>
      <c r="AP21">
        <f>ER_PX[[#This Row],[Column42]]</f>
        <v>22753</v>
      </c>
      <c r="AQ21">
        <f>ER_PX[[#This Row],[Column43]]</f>
        <v>22845</v>
      </c>
      <c r="AR21">
        <f>ER_PX[[#This Row],[Column44]]</f>
        <v>23098</v>
      </c>
      <c r="AS21">
        <f>ER_PX[[#This Row],[Column45]]</f>
        <v>22248</v>
      </c>
    </row>
    <row r="22" spans="1:45" x14ac:dyDescent="0.25">
      <c r="A22" t="str">
        <f ca="1">'cont list_0'!E25</f>
        <v>H31</v>
      </c>
      <c r="B22">
        <f>ER_PX[[#This Row],[Column2]]</f>
        <v>6252</v>
      </c>
      <c r="C22">
        <f>ER_PX[[#This Row],[Column3]]</f>
        <v>6252</v>
      </c>
      <c r="D22">
        <f>ER_PX[[#This Row],[Column4]]</f>
        <v>6252</v>
      </c>
      <c r="E22">
        <f>ER_PX[[#This Row],[Column5]]</f>
        <v>6085</v>
      </c>
      <c r="F22">
        <f>ER_PX[[#This Row],[Column6]]</f>
        <v>6443</v>
      </c>
      <c r="G22">
        <f>ER_PX[[#This Row],[Column7]]</f>
        <v>6203</v>
      </c>
      <c r="H22">
        <f>ER_PX[[#This Row],[Column8]]</f>
        <v>6657</v>
      </c>
      <c r="I22">
        <f>ER_PX[[#This Row],[Column9]]</f>
        <v>6403</v>
      </c>
      <c r="J22">
        <f>ER_PX[[#This Row],[Column10]]</f>
        <v>7865</v>
      </c>
      <c r="K22">
        <f>ER_PX[[#This Row],[Column11]]</f>
        <v>6918</v>
      </c>
      <c r="L22">
        <f>ER_PX[[#This Row],[Column12]]</f>
        <v>7010</v>
      </c>
      <c r="M22">
        <f>ER_PX[[#This Row],[Column13]]</f>
        <v>7930</v>
      </c>
      <c r="N22">
        <f>ER_PX[[#This Row],[Column14]]</f>
        <v>7484</v>
      </c>
      <c r="O22">
        <f>ER_PX[[#This Row],[Column15]]</f>
        <v>5920</v>
      </c>
      <c r="P22">
        <f>ER_PX[[#This Row],[Column16]]</f>
        <v>5647</v>
      </c>
      <c r="Q22">
        <f>ER_PX[[#This Row],[Column17]]</f>
        <v>5338</v>
      </c>
      <c r="R22">
        <f>ER_PX[[#This Row],[Column18]]</f>
        <v>5212</v>
      </c>
      <c r="S22">
        <f>ER_PX[[#This Row],[Column19]]</f>
        <v>4924</v>
      </c>
      <c r="T22">
        <f>ER_PX[[#This Row],[Column20]]</f>
        <v>5152</v>
      </c>
      <c r="U22">
        <f>ER_PX[[#This Row],[Column21]]</f>
        <v>4990</v>
      </c>
      <c r="V22">
        <f>ER_PX[[#This Row],[Column22]]</f>
        <v>4804</v>
      </c>
      <c r="W22">
        <f>ER_PX[[#This Row],[Column23]]</f>
        <v>4608</v>
      </c>
      <c r="X22">
        <f>ER_PX[[#This Row],[Column24]]</f>
        <v>4278</v>
      </c>
      <c r="Y22">
        <f>ER_PX[[#This Row],[Column25]]</f>
        <v>4409</v>
      </c>
      <c r="Z22">
        <f>ER_PX[[#This Row],[Column26]]</f>
        <v>3890</v>
      </c>
      <c r="AA22">
        <f>ER_PX[[#This Row],[Column27]]</f>
        <v>3593</v>
      </c>
      <c r="AB22">
        <f>ER_PX[[#This Row],[Column28]]</f>
        <v>11900</v>
      </c>
      <c r="AC22">
        <f>ER_PX[[#This Row],[Column29]]</f>
        <v>11175</v>
      </c>
      <c r="AD22">
        <f>ER_PX[[#This Row],[Column30]]</f>
        <v>10644</v>
      </c>
      <c r="AE22">
        <f>ER_PX[[#This Row],[Column31]]</f>
        <v>10411</v>
      </c>
      <c r="AF22">
        <f>ER_PX[[#This Row],[Column32]]</f>
        <v>9918</v>
      </c>
      <c r="AG22">
        <f>ER_PX[[#This Row],[Column33]]</f>
        <v>9762</v>
      </c>
      <c r="AH22">
        <f>ER_PX[[#This Row],[Column34]]</f>
        <v>9803</v>
      </c>
      <c r="AI22">
        <f>ER_PX[[#This Row],[Column35]]</f>
        <v>9653</v>
      </c>
      <c r="AJ22">
        <f>ER_PX[[#This Row],[Column36]]</f>
        <v>9613</v>
      </c>
      <c r="AK22">
        <f>ER_PX[[#This Row],[Column37]]</f>
        <v>8905</v>
      </c>
      <c r="AL22">
        <f>ER_PX[[#This Row],[Column38]]</f>
        <v>8208</v>
      </c>
      <c r="AM22">
        <f>ER_PX[[#This Row],[Column39]]</f>
        <v>6702</v>
      </c>
      <c r="AN22">
        <f>ER_PX[[#This Row],[Column40]]</f>
        <v>6222</v>
      </c>
      <c r="AO22">
        <f>ER_PX[[#This Row],[Column41]]</f>
        <v>6300</v>
      </c>
      <c r="AP22">
        <f>ER_PX[[#This Row],[Column42]]</f>
        <v>6943</v>
      </c>
      <c r="AQ22">
        <f>ER_PX[[#This Row],[Column43]]</f>
        <v>7147</v>
      </c>
      <c r="AR22">
        <f>ER_PX[[#This Row],[Column44]]</f>
        <v>7768</v>
      </c>
      <c r="AS22">
        <f>ER_PX[[#This Row],[Column45]]</f>
        <v>8247</v>
      </c>
    </row>
    <row r="23" spans="1:45" x14ac:dyDescent="0.25">
      <c r="A23" t="str">
        <f ca="1">'cont list_0'!E26</f>
        <v>M31</v>
      </c>
      <c r="B23">
        <f>ER_PX[[#This Row],[Column2]]</f>
        <v>1528</v>
      </c>
      <c r="C23">
        <f>ER_PX[[#This Row],[Column3]]</f>
        <v>1528</v>
      </c>
      <c r="D23">
        <f>ER_PX[[#This Row],[Column4]]</f>
        <v>1528</v>
      </c>
      <c r="E23">
        <f>ER_PX[[#This Row],[Column5]]</f>
        <v>1528</v>
      </c>
      <c r="F23">
        <f>ER_PX[[#This Row],[Column6]]</f>
        <v>1528</v>
      </c>
      <c r="G23">
        <f>ER_PX[[#This Row],[Column7]]</f>
        <v>1528</v>
      </c>
      <c r="H23">
        <f>ER_PX[[#This Row],[Column8]]</f>
        <v>1528</v>
      </c>
      <c r="I23">
        <f>ER_PX[[#This Row],[Column9]]</f>
        <v>1528</v>
      </c>
      <c r="J23">
        <f>ER_PX[[#This Row],[Column10]]</f>
        <v>1528</v>
      </c>
      <c r="K23">
        <f>ER_PX[[#This Row],[Column11]]</f>
        <v>816</v>
      </c>
      <c r="L23">
        <f>ER_PX[[#This Row],[Column12]]</f>
        <v>772</v>
      </c>
      <c r="M23">
        <f>ER_PX[[#This Row],[Column13]]</f>
        <v>763</v>
      </c>
      <c r="N23">
        <f>ER_PX[[#This Row],[Column14]]</f>
        <v>563</v>
      </c>
      <c r="O23">
        <f>ER_PX[[#This Row],[Column15]]</f>
        <v>563</v>
      </c>
      <c r="P23">
        <f>ER_PX[[#This Row],[Column16]]</f>
        <v>563</v>
      </c>
      <c r="Q23">
        <f>ER_PX[[#This Row],[Column17]]</f>
        <v>563</v>
      </c>
      <c r="R23">
        <f>ER_PX[[#This Row],[Column18]]</f>
        <v>563</v>
      </c>
      <c r="S23">
        <f>ER_PX[[#This Row],[Column19]]</f>
        <v>563</v>
      </c>
      <c r="T23">
        <f>ER_PX[[#This Row],[Column20]]</f>
        <v>563</v>
      </c>
      <c r="U23">
        <f>ER_PX[[#This Row],[Column21]]</f>
        <v>563</v>
      </c>
      <c r="V23">
        <f>ER_PX[[#This Row],[Column22]]</f>
        <v>564</v>
      </c>
      <c r="W23">
        <f>ER_PX[[#This Row],[Column23]]</f>
        <v>574</v>
      </c>
      <c r="X23">
        <f>ER_PX[[#This Row],[Column24]]</f>
        <v>581</v>
      </c>
      <c r="Y23">
        <f>ER_PX[[#This Row],[Column25]]</f>
        <v>581</v>
      </c>
      <c r="Z23">
        <f>ER_PX[[#This Row],[Column26]]</f>
        <v>589</v>
      </c>
      <c r="AA23">
        <f>ER_PX[[#This Row],[Column27]]</f>
        <v>588</v>
      </c>
      <c r="AB23">
        <f>ER_PX[[#This Row],[Column28]]</f>
        <v>3477</v>
      </c>
      <c r="AC23">
        <f>ER_PX[[#This Row],[Column29]]</f>
        <v>2554</v>
      </c>
      <c r="AD23">
        <f>ER_PX[[#This Row],[Column30]]</f>
        <v>2155</v>
      </c>
      <c r="AE23">
        <f>ER_PX[[#This Row],[Column31]]</f>
        <v>2091</v>
      </c>
      <c r="AF23">
        <f>ER_PX[[#This Row],[Column32]]</f>
        <v>2099</v>
      </c>
      <c r="AG23">
        <f>ER_PX[[#This Row],[Column33]]</f>
        <v>2094</v>
      </c>
      <c r="AH23">
        <f>ER_PX[[#This Row],[Column34]]</f>
        <v>1920</v>
      </c>
      <c r="AI23">
        <f>ER_PX[[#This Row],[Column35]]</f>
        <v>1965</v>
      </c>
      <c r="AJ23">
        <f>ER_PX[[#This Row],[Column36]]</f>
        <v>1930</v>
      </c>
      <c r="AK23">
        <f>ER_PX[[#This Row],[Column37]]</f>
        <v>2099</v>
      </c>
      <c r="AL23">
        <f>ER_PX[[#This Row],[Column38]]</f>
        <v>1820</v>
      </c>
      <c r="AM23">
        <f>ER_PX[[#This Row],[Column39]]</f>
        <v>1270</v>
      </c>
      <c r="AN23">
        <f>ER_PX[[#This Row],[Column40]]</f>
        <v>1270</v>
      </c>
      <c r="AO23">
        <f>ER_PX[[#This Row],[Column41]]</f>
        <v>1270</v>
      </c>
      <c r="AP23">
        <f>ER_PX[[#This Row],[Column42]]</f>
        <v>1270</v>
      </c>
      <c r="AQ23">
        <f>ER_PX[[#This Row],[Column43]]</f>
        <v>1270</v>
      </c>
      <c r="AR23">
        <f>ER_PX[[#This Row],[Column44]]</f>
        <v>1270</v>
      </c>
      <c r="AS23">
        <f>ER_PX[[#This Row],[Column45]]</f>
        <v>1270</v>
      </c>
    </row>
    <row r="24" spans="1:45" x14ac:dyDescent="0.25">
      <c r="A24" t="str">
        <f ca="1">'cont list_0'!E27</f>
        <v>U31</v>
      </c>
      <c r="B24">
        <f>ER_PX[[#This Row],[Column2]]</f>
        <v>1145</v>
      </c>
      <c r="C24">
        <f>ER_PX[[#This Row],[Column3]]</f>
        <v>1145</v>
      </c>
      <c r="D24">
        <f>ER_PX[[#This Row],[Column4]]</f>
        <v>1145</v>
      </c>
      <c r="E24">
        <f>ER_PX[[#This Row],[Column5]]</f>
        <v>1145</v>
      </c>
      <c r="F24">
        <f>ER_PX[[#This Row],[Column6]]</f>
        <v>1145</v>
      </c>
      <c r="G24">
        <f>ER_PX[[#This Row],[Column7]]</f>
        <v>1145</v>
      </c>
      <c r="H24">
        <f>ER_PX[[#This Row],[Column8]]</f>
        <v>1145</v>
      </c>
      <c r="I24">
        <f>ER_PX[[#This Row],[Column9]]</f>
        <v>1145</v>
      </c>
      <c r="J24">
        <f>ER_PX[[#This Row],[Column10]]</f>
        <v>1145</v>
      </c>
      <c r="K24">
        <f>ER_PX[[#This Row],[Column11]]</f>
        <v>1145</v>
      </c>
      <c r="L24">
        <f>ER_PX[[#This Row],[Column12]]</f>
        <v>1145</v>
      </c>
      <c r="M24">
        <f>ER_PX[[#This Row],[Column13]]</f>
        <v>1145</v>
      </c>
      <c r="N24">
        <f>ER_PX[[#This Row],[Column14]]</f>
        <v>1145</v>
      </c>
      <c r="O24">
        <f>ER_PX[[#This Row],[Column15]]</f>
        <v>1019</v>
      </c>
      <c r="P24">
        <f>ER_PX[[#This Row],[Column16]]</f>
        <v>1019</v>
      </c>
      <c r="Q24">
        <f>ER_PX[[#This Row],[Column17]]</f>
        <v>1019</v>
      </c>
      <c r="R24">
        <f>ER_PX[[#This Row],[Column18]]</f>
        <v>1019</v>
      </c>
      <c r="S24">
        <f>ER_PX[[#This Row],[Column19]]</f>
        <v>867</v>
      </c>
      <c r="T24">
        <f>ER_PX[[#This Row],[Column20]]</f>
        <v>867</v>
      </c>
      <c r="U24">
        <f>ER_PX[[#This Row],[Column21]]</f>
        <v>867</v>
      </c>
      <c r="V24">
        <f>ER_PX[[#This Row],[Column22]]</f>
        <v>867</v>
      </c>
      <c r="W24">
        <f>ER_PX[[#This Row],[Column23]]</f>
        <v>891</v>
      </c>
      <c r="X24">
        <f>ER_PX[[#This Row],[Column24]]</f>
        <v>787</v>
      </c>
      <c r="Y24">
        <f>ER_PX[[#This Row],[Column25]]</f>
        <v>649</v>
      </c>
      <c r="Z24">
        <f>ER_PX[[#This Row],[Column26]]</f>
        <v>590</v>
      </c>
      <c r="AA24">
        <f>ER_PX[[#This Row],[Column27]]</f>
        <v>62</v>
      </c>
      <c r="AB24">
        <f>ER_PX[[#This Row],[Column28]]</f>
        <v>588</v>
      </c>
      <c r="AC24">
        <f>ER_PX[[#This Row],[Column29]]</f>
        <v>588</v>
      </c>
      <c r="AD24">
        <f>ER_PX[[#This Row],[Column30]]</f>
        <v>593</v>
      </c>
      <c r="AE24">
        <f>ER_PX[[#This Row],[Column31]]</f>
        <v>593</v>
      </c>
      <c r="AF24">
        <f>ER_PX[[#This Row],[Column32]]</f>
        <v>593</v>
      </c>
      <c r="AG24">
        <f>ER_PX[[#This Row],[Column33]]</f>
        <v>564</v>
      </c>
      <c r="AH24">
        <f>ER_PX[[#This Row],[Column34]]</f>
        <v>564</v>
      </c>
      <c r="AI24">
        <f>ER_PX[[#This Row],[Column35]]</f>
        <v>564</v>
      </c>
      <c r="AJ24">
        <f>ER_PX[[#This Row],[Column36]]</f>
        <v>553</v>
      </c>
      <c r="AK24">
        <f>ER_PX[[#This Row],[Column37]]</f>
        <v>553</v>
      </c>
      <c r="AL24">
        <f>ER_PX[[#This Row],[Column38]]</f>
        <v>553</v>
      </c>
      <c r="AM24">
        <f>ER_PX[[#This Row],[Column39]]</f>
        <v>552</v>
      </c>
      <c r="AN24">
        <f>ER_PX[[#This Row],[Column40]]</f>
        <v>552</v>
      </c>
      <c r="AO24">
        <f>ER_PX[[#This Row],[Column41]]</f>
        <v>552</v>
      </c>
      <c r="AP24">
        <f>ER_PX[[#This Row],[Column42]]</f>
        <v>552</v>
      </c>
      <c r="AQ24">
        <f>ER_PX[[#This Row],[Column43]]</f>
        <v>552</v>
      </c>
      <c r="AR24">
        <f>ER_PX[[#This Row],[Column44]]</f>
        <v>552</v>
      </c>
      <c r="AS24">
        <f>ER_PX[[#This Row],[Column45]]</f>
        <v>552</v>
      </c>
    </row>
    <row r="25" spans="1:45" x14ac:dyDescent="0.25">
      <c r="A25" t="str">
        <f ca="1">'cont list_0'!E28</f>
        <v>Z31</v>
      </c>
      <c r="B25">
        <f>ER_PX[[#This Row],[Column2]]</f>
        <v>160</v>
      </c>
      <c r="C25">
        <f>ER_PX[[#This Row],[Column3]]</f>
        <v>160</v>
      </c>
      <c r="D25">
        <f>ER_PX[[#This Row],[Column4]]</f>
        <v>160</v>
      </c>
      <c r="E25">
        <f>ER_PX[[#This Row],[Column5]]</f>
        <v>160</v>
      </c>
      <c r="F25">
        <f>ER_PX[[#This Row],[Column6]]</f>
        <v>160</v>
      </c>
      <c r="G25">
        <f>ER_PX[[#This Row],[Column7]]</f>
        <v>160</v>
      </c>
      <c r="H25">
        <f>ER_PX[[#This Row],[Column8]]</f>
        <v>160</v>
      </c>
      <c r="I25">
        <f>ER_PX[[#This Row],[Column9]]</f>
        <v>160</v>
      </c>
      <c r="J25">
        <f>ER_PX[[#This Row],[Column10]]</f>
        <v>160</v>
      </c>
      <c r="K25">
        <f>ER_PX[[#This Row],[Column11]]</f>
        <v>160</v>
      </c>
      <c r="L25">
        <f>ER_PX[[#This Row],[Column12]]</f>
        <v>160</v>
      </c>
      <c r="M25">
        <f>ER_PX[[#This Row],[Column13]]</f>
        <v>160</v>
      </c>
      <c r="N25">
        <f>ER_PX[[#This Row],[Column14]]</f>
        <v>160</v>
      </c>
      <c r="O25">
        <f>ER_PX[[#This Row],[Column15]]</f>
        <v>160</v>
      </c>
      <c r="P25">
        <f>ER_PX[[#This Row],[Column16]]</f>
        <v>160</v>
      </c>
      <c r="Q25">
        <f>ER_PX[[#This Row],[Column17]]</f>
        <v>160</v>
      </c>
      <c r="R25">
        <f>ER_PX[[#This Row],[Column18]]</f>
        <v>160</v>
      </c>
      <c r="S25">
        <f>ER_PX[[#This Row],[Column19]]</f>
        <v>160</v>
      </c>
      <c r="T25">
        <f>ER_PX[[#This Row],[Column20]]</f>
        <v>160</v>
      </c>
      <c r="U25">
        <f>ER_PX[[#This Row],[Column21]]</f>
        <v>160</v>
      </c>
      <c r="V25">
        <f>ER_PX[[#This Row],[Column22]]</f>
        <v>160</v>
      </c>
      <c r="W25">
        <f>ER_PX[[#This Row],[Column23]]</f>
        <v>160</v>
      </c>
      <c r="X25">
        <f>ER_PX[[#This Row],[Column24]]</f>
        <v>160</v>
      </c>
      <c r="Y25">
        <f>ER_PX[[#This Row],[Column25]]</f>
        <v>160</v>
      </c>
      <c r="Z25">
        <f>ER_PX[[#This Row],[Column26]]</f>
        <v>160</v>
      </c>
      <c r="AA25">
        <f>ER_PX[[#This Row],[Column27]]</f>
        <v>30</v>
      </c>
      <c r="AB25">
        <f>ER_PX[[#This Row],[Column28]]</f>
        <v>30</v>
      </c>
      <c r="AC25">
        <f>ER_PX[[#This Row],[Column29]]</f>
        <v>30</v>
      </c>
      <c r="AD25">
        <f>ER_PX[[#This Row],[Column30]]</f>
        <v>30</v>
      </c>
      <c r="AE25">
        <f>ER_PX[[#This Row],[Column31]]</f>
        <v>30</v>
      </c>
      <c r="AF25">
        <f>ER_PX[[#This Row],[Column32]]</f>
        <v>30</v>
      </c>
      <c r="AG25">
        <f>ER_PX[[#This Row],[Column33]]</f>
        <v>30</v>
      </c>
      <c r="AH25">
        <f>ER_PX[[#This Row],[Column34]]</f>
        <v>30</v>
      </c>
      <c r="AI25">
        <f>ER_PX[[#This Row],[Column35]]</f>
        <v>30</v>
      </c>
      <c r="AJ25">
        <f>ER_PX[[#This Row],[Column36]]</f>
        <v>30</v>
      </c>
      <c r="AK25">
        <f>ER_PX[[#This Row],[Column37]]</f>
        <v>30</v>
      </c>
      <c r="AL25">
        <f>ER_PX[[#This Row],[Column38]]</f>
        <v>30</v>
      </c>
      <c r="AM25">
        <f>ER_PX[[#This Row],[Column39]]</f>
        <v>25</v>
      </c>
      <c r="AN25">
        <f>ER_PX[[#This Row],[Column40]]</f>
        <v>25</v>
      </c>
      <c r="AO25">
        <f>ER_PX[[#This Row],[Column41]]</f>
        <v>25</v>
      </c>
      <c r="AP25">
        <f>ER_PX[[#This Row],[Column42]]</f>
        <v>2</v>
      </c>
      <c r="AQ25">
        <f>ER_PX[[#This Row],[Column43]]</f>
        <v>2</v>
      </c>
      <c r="AR25">
        <f>ER_PX[[#This Row],[Column44]]</f>
        <v>2</v>
      </c>
      <c r="AS25">
        <f>ER_PX[[#This Row],[Column45]]</f>
        <v>2</v>
      </c>
    </row>
    <row r="26" spans="1:45" x14ac:dyDescent="0.25">
      <c r="A26" t="str">
        <f ca="1">'cont list_0'!E29</f>
        <v>H32</v>
      </c>
      <c r="B26">
        <f>ER_PX[[#This Row],[Column2]]</f>
        <v>2</v>
      </c>
      <c r="C26">
        <f>ER_PX[[#This Row],[Column3]]</f>
        <v>2</v>
      </c>
      <c r="D26">
        <f>ER_PX[[#This Row],[Column4]]</f>
        <v>2</v>
      </c>
      <c r="E26">
        <f>ER_PX[[#This Row],[Column5]]</f>
        <v>2</v>
      </c>
      <c r="F26">
        <f>ER_PX[[#This Row],[Column6]]</f>
        <v>2</v>
      </c>
      <c r="G26">
        <f>ER_PX[[#This Row],[Column7]]</f>
        <v>2</v>
      </c>
      <c r="H26">
        <f>ER_PX[[#This Row],[Column8]]</f>
        <v>2</v>
      </c>
      <c r="I26">
        <f>ER_PX[[#This Row],[Column9]]</f>
        <v>2</v>
      </c>
      <c r="J26">
        <f>ER_PX[[#This Row],[Column10]]</f>
        <v>2</v>
      </c>
      <c r="K26">
        <f>ER_PX[[#This Row],[Column11]]</f>
        <v>2</v>
      </c>
      <c r="L26">
        <f>ER_PX[[#This Row],[Column12]]</f>
        <v>2</v>
      </c>
      <c r="M26">
        <f>ER_PX[[#This Row],[Column13]]</f>
        <v>2</v>
      </c>
      <c r="N26">
        <f>ER_PX[[#This Row],[Column14]]</f>
        <v>2</v>
      </c>
      <c r="O26">
        <f>ER_PX[[#This Row],[Column15]]</f>
        <v>2</v>
      </c>
      <c r="P26">
        <f>ER_PX[[#This Row],[Column16]]</f>
        <v>2</v>
      </c>
      <c r="Q26">
        <f>ER_PX[[#This Row],[Column17]]</f>
        <v>2</v>
      </c>
      <c r="R26">
        <f>ER_PX[[#This Row],[Column18]]</f>
        <v>2</v>
      </c>
      <c r="S26">
        <f>ER_PX[[#This Row],[Column19]]</f>
        <v>2</v>
      </c>
      <c r="T26">
        <f>ER_PX[[#This Row],[Column20]]</f>
        <v>2</v>
      </c>
      <c r="U26">
        <f>ER_PX[[#This Row],[Column21]]</f>
        <v>2</v>
      </c>
      <c r="V26">
        <f>ER_PX[[#This Row],[Column22]]</f>
        <v>2</v>
      </c>
      <c r="W26">
        <f>ER_PX[[#This Row],[Column23]]</f>
        <v>2</v>
      </c>
      <c r="X26">
        <f>ER_PX[[#This Row],[Column24]]</f>
        <v>2</v>
      </c>
      <c r="Y26">
        <f>ER_PX[[#This Row],[Column25]]</f>
        <v>2</v>
      </c>
      <c r="Z26">
        <f>ER_PX[[#This Row],[Column26]]</f>
        <v>2</v>
      </c>
      <c r="AA26">
        <f>ER_PX[[#This Row],[Column27]]</f>
        <v>2</v>
      </c>
      <c r="AB26">
        <f>ER_PX[[#This Row],[Column28]]</f>
        <v>2</v>
      </c>
      <c r="AC26">
        <f>ER_PX[[#This Row],[Column29]]</f>
        <v>2</v>
      </c>
      <c r="AD26">
        <f>ER_PX[[#This Row],[Column30]]</f>
        <v>2</v>
      </c>
      <c r="AE26">
        <f>ER_PX[[#This Row],[Column31]]</f>
        <v>2</v>
      </c>
      <c r="AF26">
        <f>ER_PX[[#This Row],[Column32]]</f>
        <v>2</v>
      </c>
      <c r="AG26">
        <f>ER_PX[[#This Row],[Column33]]</f>
        <v>2</v>
      </c>
      <c r="AH26">
        <f>ER_PX[[#This Row],[Column34]]</f>
        <v>2</v>
      </c>
      <c r="AI26">
        <f>ER_PX[[#This Row],[Column35]]</f>
        <v>2</v>
      </c>
      <c r="AJ26">
        <f>ER_PX[[#This Row],[Column36]]</f>
        <v>2</v>
      </c>
      <c r="AK26">
        <f>ER_PX[[#This Row],[Column37]]</f>
        <v>2</v>
      </c>
      <c r="AL26">
        <f>ER_PX[[#This Row],[Column38]]</f>
        <v>2</v>
      </c>
      <c r="AM26">
        <f>ER_PX[[#This Row],[Column39]]</f>
        <v>2</v>
      </c>
      <c r="AN26">
        <f>ER_PX[[#This Row],[Column40]]</f>
        <v>2</v>
      </c>
      <c r="AO26">
        <f>ER_PX[[#This Row],[Column41]]</f>
        <v>2</v>
      </c>
      <c r="AP26">
        <f>ER_PX[[#This Row],[Column42]]</f>
        <v>2</v>
      </c>
      <c r="AQ26">
        <f>ER_PX[[#This Row],[Column43]]</f>
        <v>2</v>
      </c>
      <c r="AR26">
        <f>ER_PX[[#This Row],[Column44]]</f>
        <v>2</v>
      </c>
      <c r="AS26">
        <f>ER_PX[[#This Row],[Column45]]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DE66-9E42-4B2A-8C14-66BD7D551C07}">
  <dimension ref="A2:CL31"/>
  <sheetViews>
    <sheetView workbookViewId="0">
      <selection activeCell="G33" sqref="G33"/>
    </sheetView>
  </sheetViews>
  <sheetFormatPr defaultRowHeight="15" x14ac:dyDescent="0.25"/>
  <cols>
    <col min="2" max="2" width="10.42578125" bestFit="1" customWidth="1"/>
  </cols>
  <sheetData>
    <row r="2" spans="1:90" s="4" customFormat="1" x14ac:dyDescent="0.25">
      <c r="A2" s="4" t="str">
        <f>SONIA_PX[[#This Row],[Column1]]</f>
        <v>Dates</v>
      </c>
      <c r="B2" s="4">
        <f>SONIA_PX[[#This Row],[Column2]]</f>
        <v>46224</v>
      </c>
      <c r="C2" s="4">
        <f>SONIA_PX[[#This Row],[Column3]]</f>
        <v>46223</v>
      </c>
      <c r="D2" s="4">
        <f>SONIA_PX[[#This Row],[Column4]]</f>
        <v>46220</v>
      </c>
      <c r="E2" s="4">
        <f>SONIA_PX[[#This Row],[Column5]]</f>
        <v>46219</v>
      </c>
      <c r="F2" s="4">
        <f>SONIA_PX[[#This Row],[Column6]]</f>
        <v>46218</v>
      </c>
      <c r="G2" s="4">
        <f>SONIA_PX[[#This Row],[Column7]]</f>
        <v>46217</v>
      </c>
      <c r="H2" s="4">
        <f>SONIA_PX[[#This Row],[Column8]]</f>
        <v>46216</v>
      </c>
      <c r="I2" s="4">
        <f>SONIA_PX[[#This Row],[Column9]]</f>
        <v>46213</v>
      </c>
      <c r="J2" s="4">
        <f>SONIA_PX[[#This Row],[Column10]]</f>
        <v>46212</v>
      </c>
      <c r="K2" s="4">
        <f>SONIA_PX[[#This Row],[Column11]]</f>
        <v>46211</v>
      </c>
      <c r="L2" s="4">
        <f>SONIA_PX[[#This Row],[Column12]]</f>
        <v>46210</v>
      </c>
      <c r="M2" s="4">
        <f>SONIA_PX[[#This Row],[Column13]]</f>
        <v>46209</v>
      </c>
      <c r="N2" s="4">
        <f>SONIA_PX[[#This Row],[Column14]]</f>
        <v>46206</v>
      </c>
      <c r="O2" s="4">
        <f>SONIA_PX[[#This Row],[Column15]]</f>
        <v>46205</v>
      </c>
      <c r="P2" s="4">
        <f>SONIA_PX[[#This Row],[Column16]]</f>
        <v>46204</v>
      </c>
      <c r="Q2" s="4">
        <f>SONIA_PX[[#This Row],[Column17]]</f>
        <v>46203</v>
      </c>
      <c r="R2" s="4">
        <f>SONIA_PX[[#This Row],[Column18]]</f>
        <v>46202</v>
      </c>
      <c r="S2" s="4">
        <f>SONIA_PX[[#This Row],[Column19]]</f>
        <v>46199</v>
      </c>
      <c r="T2" s="4">
        <f>SONIA_PX[[#This Row],[Column20]]</f>
        <v>46198</v>
      </c>
      <c r="U2" s="4">
        <f>SONIA_PX[[#This Row],[Column21]]</f>
        <v>46197</v>
      </c>
      <c r="V2" s="4">
        <f>SONIA_PX[[#This Row],[Column22]]</f>
        <v>46196</v>
      </c>
      <c r="W2" s="4">
        <f>SONIA_PX[[#This Row],[Column23]]</f>
        <v>46195</v>
      </c>
      <c r="X2" s="4">
        <f>SONIA_PX[[#This Row],[Column24]]</f>
        <v>46192</v>
      </c>
      <c r="Y2" s="4">
        <f>SONIA_PX[[#This Row],[Column25]]</f>
        <v>46191</v>
      </c>
      <c r="Z2" s="4">
        <f>SONIA_PX[[#This Row],[Column26]]</f>
        <v>46190</v>
      </c>
      <c r="AA2" s="4">
        <f>SONIA_PX[[#This Row],[Column27]]</f>
        <v>46189</v>
      </c>
      <c r="AB2" s="4">
        <f>SONIA_PX[[#This Row],[Column28]]</f>
        <v>46188</v>
      </c>
      <c r="AC2" s="4">
        <f>SONIA_PX[[#This Row],[Column29]]</f>
        <v>46185</v>
      </c>
      <c r="AD2" s="4">
        <f>SONIA_PX[[#This Row],[Column30]]</f>
        <v>46184</v>
      </c>
      <c r="AE2" s="4">
        <f>SONIA_PX[[#This Row],[Column31]]</f>
        <v>46183</v>
      </c>
      <c r="AF2" s="4">
        <f>SONIA_PX[[#This Row],[Column32]]</f>
        <v>46182</v>
      </c>
      <c r="AG2" s="4">
        <f>SONIA_PX[[#This Row],[Column33]]</f>
        <v>46181</v>
      </c>
      <c r="AH2" s="4">
        <f>SONIA_PX[[#This Row],[Column34]]</f>
        <v>46178</v>
      </c>
      <c r="AI2" s="4">
        <f>SONIA_PX[[#This Row],[Column35]]</f>
        <v>46177</v>
      </c>
      <c r="AJ2" s="4">
        <f>SONIA_PX[[#This Row],[Column36]]</f>
        <v>46176</v>
      </c>
      <c r="AK2" s="4">
        <f>SONIA_PX[[#This Row],[Column37]]</f>
        <v>46175</v>
      </c>
      <c r="AL2" s="4">
        <f>SONIA_PX[[#This Row],[Column38]]</f>
        <v>46174</v>
      </c>
      <c r="AM2" s="4">
        <f>SONIA_PX[[#This Row],[Column39]]</f>
        <v>46171</v>
      </c>
      <c r="AN2" s="4">
        <f>SONIA_PX[[#This Row],[Column40]]</f>
        <v>46170</v>
      </c>
      <c r="AO2" s="4">
        <f>SONIA_PX[[#This Row],[Column41]]</f>
        <v>46169</v>
      </c>
      <c r="AP2" s="4">
        <f>SONIA_PX[[#This Row],[Column42]]</f>
        <v>46168</v>
      </c>
      <c r="AQ2" s="4">
        <f>SONIA_PX[[#This Row],[Column43]]</f>
        <v>46167</v>
      </c>
      <c r="AR2" s="4">
        <f>SONIA_PX[[#This Row],[Column44]]</f>
        <v>46164</v>
      </c>
      <c r="AS2" s="4">
        <f>SONIA_PX[[#This Row],[Column45]]</f>
        <v>46163</v>
      </c>
      <c r="AT2" s="4" t="str">
        <f>SONIA_PX[[#This Row],[Column1]]</f>
        <v>Dates</v>
      </c>
      <c r="AU2" s="4">
        <f>SONIA_PX[[#This Row],[Column2]]</f>
        <v>46224</v>
      </c>
      <c r="AV2" s="4">
        <f>SONIA_PX[[#This Row],[Column3]]</f>
        <v>46223</v>
      </c>
      <c r="AW2" s="4">
        <f>SONIA_PX[[#This Row],[Column4]]</f>
        <v>46220</v>
      </c>
      <c r="AX2" s="4">
        <f>SONIA_PX[[#This Row],[Column5]]</f>
        <v>46219</v>
      </c>
      <c r="AY2" s="4">
        <f>SONIA_PX[[#This Row],[Column6]]</f>
        <v>46218</v>
      </c>
      <c r="AZ2" s="4">
        <f>SONIA_PX[[#This Row],[Column7]]</f>
        <v>46217</v>
      </c>
      <c r="BA2" s="4">
        <f>SONIA_PX[[#This Row],[Column8]]</f>
        <v>46216</v>
      </c>
      <c r="BB2" s="4">
        <f>SONIA_PX[[#This Row],[Column9]]</f>
        <v>46213</v>
      </c>
      <c r="BC2" s="4">
        <f>SONIA_PX[[#This Row],[Column10]]</f>
        <v>46212</v>
      </c>
      <c r="BD2" s="4">
        <f>SONIA_PX[[#This Row],[Column11]]</f>
        <v>46211</v>
      </c>
      <c r="BE2" s="4">
        <f>SONIA_PX[[#This Row],[Column12]]</f>
        <v>46210</v>
      </c>
      <c r="BF2" s="4">
        <f>SONIA_PX[[#This Row],[Column13]]</f>
        <v>46209</v>
      </c>
      <c r="BG2" s="4">
        <f>SONIA_PX[[#This Row],[Column14]]</f>
        <v>46206</v>
      </c>
      <c r="BH2" s="4">
        <f>SONIA_PX[[#This Row],[Column15]]</f>
        <v>46205</v>
      </c>
      <c r="BI2" s="4">
        <f>SONIA_PX[[#This Row],[Column16]]</f>
        <v>46204</v>
      </c>
      <c r="BJ2" s="4">
        <f>SONIA_PX[[#This Row],[Column17]]</f>
        <v>46203</v>
      </c>
      <c r="BK2" s="4">
        <f>SONIA_PX[[#This Row],[Column18]]</f>
        <v>46202</v>
      </c>
      <c r="BL2" s="4">
        <f>SONIA_PX[[#This Row],[Column19]]</f>
        <v>46199</v>
      </c>
      <c r="BM2" s="4">
        <f>SONIA_PX[[#This Row],[Column20]]</f>
        <v>46198</v>
      </c>
      <c r="BN2" s="4">
        <f>SONIA_PX[[#This Row],[Column21]]</f>
        <v>46197</v>
      </c>
      <c r="BO2" s="4">
        <f>SONIA_PX[[#This Row],[Column22]]</f>
        <v>46196</v>
      </c>
      <c r="BP2" s="4">
        <f>SONIA_PX[[#This Row],[Column23]]</f>
        <v>46195</v>
      </c>
      <c r="BQ2" s="4">
        <f>SONIA_PX[[#This Row],[Column24]]</f>
        <v>46192</v>
      </c>
      <c r="BR2" s="4">
        <f>SONIA_PX[[#This Row],[Column25]]</f>
        <v>46191</v>
      </c>
      <c r="BS2" s="4">
        <f>SONIA_PX[[#This Row],[Column26]]</f>
        <v>46190</v>
      </c>
      <c r="BT2" s="4">
        <f>SONIA_PX[[#This Row],[Column27]]</f>
        <v>46189</v>
      </c>
      <c r="BU2" s="4">
        <f>SONIA_PX[[#This Row],[Column28]]</f>
        <v>46188</v>
      </c>
      <c r="BV2" s="4">
        <f>SONIA_PX[[#This Row],[Column29]]</f>
        <v>46185</v>
      </c>
      <c r="BW2" s="4">
        <f>SONIA_PX[[#This Row],[Column30]]</f>
        <v>46184</v>
      </c>
      <c r="BX2" s="4">
        <f>SONIA_PX[[#This Row],[Column31]]</f>
        <v>46183</v>
      </c>
      <c r="BY2" s="4">
        <f>SONIA_PX[[#This Row],[Column32]]</f>
        <v>46182</v>
      </c>
      <c r="BZ2" s="4">
        <f>SONIA_PX[[#This Row],[Column33]]</f>
        <v>46181</v>
      </c>
      <c r="CA2" s="4">
        <f>SONIA_PX[[#This Row],[Column34]]</f>
        <v>46178</v>
      </c>
      <c r="CB2" s="4">
        <f>SONIA_PX[[#This Row],[Column35]]</f>
        <v>46177</v>
      </c>
      <c r="CC2" s="4">
        <f>SONIA_PX[[#This Row],[Column36]]</f>
        <v>46176</v>
      </c>
      <c r="CD2" s="4">
        <f>SONIA_PX[[#This Row],[Column37]]</f>
        <v>46175</v>
      </c>
      <c r="CE2" s="4">
        <f>SONIA_PX[[#This Row],[Column38]]</f>
        <v>46174</v>
      </c>
      <c r="CF2" s="4">
        <f>SONIA_PX[[#This Row],[Column39]]</f>
        <v>46171</v>
      </c>
      <c r="CG2" s="4">
        <f>SONIA_PX[[#This Row],[Column40]]</f>
        <v>46170</v>
      </c>
      <c r="CH2" s="4">
        <f>SONIA_PX[[#This Row],[Column41]]</f>
        <v>46169</v>
      </c>
      <c r="CI2" s="4">
        <f>SONIA_PX[[#This Row],[Column42]]</f>
        <v>46168</v>
      </c>
      <c r="CJ2" s="4">
        <f>SONIA_PX[[#This Row],[Column43]]</f>
        <v>46167</v>
      </c>
      <c r="CK2" s="4">
        <f>SONIA_PX[[#This Row],[Column44]]</f>
        <v>46164</v>
      </c>
      <c r="CL2" s="4">
        <f>SONIA_PX[[#This Row],[Column45]]</f>
        <v>46163</v>
      </c>
    </row>
    <row r="3" spans="1:90" x14ac:dyDescent="0.25">
      <c r="A3" s="2" t="str">
        <f ca="1">'cont list_0'!I6</f>
        <v>M26</v>
      </c>
      <c r="B3" s="4">
        <f>SONIA_PX[[#This Row],[Column2]]</f>
        <v>409116</v>
      </c>
      <c r="C3" s="4">
        <f>SONIA_PX[[#This Row],[Column3]]</f>
        <v>409116</v>
      </c>
      <c r="D3" s="4">
        <f>SONIA_PX[[#This Row],[Column4]]</f>
        <v>409116</v>
      </c>
      <c r="E3" s="4">
        <f>SONIA_PX[[#This Row],[Column5]]</f>
        <v>409065</v>
      </c>
      <c r="F3" s="4">
        <f>SONIA_PX[[#This Row],[Column6]]</f>
        <v>405368</v>
      </c>
      <c r="G3" s="4">
        <f>SONIA_PX[[#This Row],[Column7]]</f>
        <v>404429</v>
      </c>
      <c r="H3" s="4">
        <f>SONIA_PX[[#This Row],[Column8]]</f>
        <v>398381</v>
      </c>
      <c r="I3" s="4">
        <f>SONIA_PX[[#This Row],[Column9]]</f>
        <v>405098</v>
      </c>
      <c r="J3" s="4">
        <f>SONIA_PX[[#This Row],[Column10]]</f>
        <v>399377</v>
      </c>
      <c r="K3" s="4">
        <f>SONIA_PX[[#This Row],[Column11]]</f>
        <v>399800</v>
      </c>
      <c r="L3" s="4">
        <f>SONIA_PX[[#This Row],[Column12]]</f>
        <v>385635</v>
      </c>
      <c r="M3" s="4">
        <f>SONIA_PX[[#This Row],[Column13]]</f>
        <v>381471</v>
      </c>
      <c r="N3" s="4">
        <f>SONIA_PX[[#This Row],[Column14]]</f>
        <v>380700</v>
      </c>
      <c r="O3" s="4">
        <f>SONIA_PX[[#This Row],[Column15]]</f>
        <v>376286</v>
      </c>
      <c r="P3" s="4">
        <f>SONIA_PX[[#This Row],[Column16]]</f>
        <v>388934</v>
      </c>
      <c r="Q3" s="4">
        <f>SONIA_PX[[#This Row],[Column17]]</f>
        <v>394581</v>
      </c>
      <c r="R3" s="4">
        <f>SONIA_PX[[#This Row],[Column18]]</f>
        <v>393950</v>
      </c>
      <c r="S3" s="4">
        <f>SONIA_PX[[#This Row],[Column19]]</f>
        <v>392686</v>
      </c>
      <c r="T3" s="4">
        <f>SONIA_PX[[#This Row],[Column20]]</f>
        <v>397123</v>
      </c>
      <c r="U3" s="4">
        <f>SONIA_PX[[#This Row],[Column21]]</f>
        <v>396192</v>
      </c>
      <c r="V3" s="4">
        <f>SONIA_PX[[#This Row],[Column22]]</f>
        <v>401037</v>
      </c>
      <c r="W3" s="4">
        <f>SONIA_PX[[#This Row],[Column23]]</f>
        <v>403890</v>
      </c>
      <c r="X3" s="4">
        <f>SONIA_PX[[#This Row],[Column24]]</f>
        <v>399763</v>
      </c>
      <c r="Y3" s="4">
        <f>SONIA_PX[[#This Row],[Column25]]</f>
        <v>388661</v>
      </c>
      <c r="Z3" s="4">
        <f>SONIA_PX[[#This Row],[Column26]]</f>
        <v>401843</v>
      </c>
      <c r="AA3" s="4">
        <f>SONIA_PX[[#This Row],[Column27]]</f>
        <v>385839</v>
      </c>
      <c r="AB3" s="4">
        <f>SONIA_PX[[#This Row],[Column28]]</f>
        <v>385701</v>
      </c>
      <c r="AC3" s="4">
        <f>SONIA_PX[[#This Row],[Column29]]</f>
        <v>387900</v>
      </c>
      <c r="AD3" s="4">
        <f>SONIA_PX[[#This Row],[Column30]]</f>
        <v>387554</v>
      </c>
      <c r="AE3" s="4">
        <f>SONIA_PX[[#This Row],[Column31]]</f>
        <v>387868</v>
      </c>
      <c r="AF3" s="4">
        <f>SONIA_PX[[#This Row],[Column32]]</f>
        <v>388680</v>
      </c>
      <c r="AG3" s="4">
        <f>SONIA_PX[[#This Row],[Column33]]</f>
        <v>388934</v>
      </c>
      <c r="AH3" s="4">
        <f>SONIA_PX[[#This Row],[Column34]]</f>
        <v>393590</v>
      </c>
      <c r="AI3" s="4">
        <f>SONIA_PX[[#This Row],[Column35]]</f>
        <v>393390</v>
      </c>
      <c r="AJ3" s="4">
        <f>SONIA_PX[[#This Row],[Column36]]</f>
        <v>393257</v>
      </c>
      <c r="AK3" s="4">
        <f>SONIA_PX[[#This Row],[Column37]]</f>
        <v>393749</v>
      </c>
      <c r="AL3" s="4">
        <f>SONIA_PX[[#This Row],[Column38]]</f>
        <v>392712</v>
      </c>
      <c r="AM3" s="4">
        <f>SONIA_PX[[#This Row],[Column39]]</f>
        <v>392834</v>
      </c>
      <c r="AN3" s="4">
        <f>SONIA_PX[[#This Row],[Column40]]</f>
        <v>392396</v>
      </c>
      <c r="AO3" s="4">
        <f>SONIA_PX[[#This Row],[Column41]]</f>
        <v>392598</v>
      </c>
      <c r="AP3" s="4">
        <f>SONIA_PX[[#This Row],[Column42]]</f>
        <v>392436</v>
      </c>
      <c r="AQ3" s="4">
        <f>SONIA_PX[[#This Row],[Column43]]</f>
        <v>390976</v>
      </c>
      <c r="AR3" s="4">
        <f>SONIA_PX[[#This Row],[Column44]]</f>
        <v>390976</v>
      </c>
      <c r="AS3" s="4">
        <f>SONIA_PX[[#This Row],[Column45]]</f>
        <v>390278</v>
      </c>
      <c r="AT3" s="4" t="str">
        <f>SONIA_PX[[#This Row],[Column1]]</f>
        <v>SFI1 Comdty</v>
      </c>
      <c r="AU3" s="4">
        <f>SONIA_PX[[#This Row],[Column2]]</f>
        <v>409116</v>
      </c>
      <c r="AV3" s="4">
        <f>SONIA_PX[[#This Row],[Column3]]</f>
        <v>409116</v>
      </c>
      <c r="AW3" s="4">
        <f>SONIA_PX[[#This Row],[Column4]]</f>
        <v>409116</v>
      </c>
      <c r="AX3" s="4">
        <f>SONIA_PX[[#This Row],[Column5]]</f>
        <v>409065</v>
      </c>
      <c r="AY3" s="4">
        <f>SONIA_PX[[#This Row],[Column6]]</f>
        <v>405368</v>
      </c>
      <c r="AZ3" s="4">
        <f>SONIA_PX[[#This Row],[Column7]]</f>
        <v>404429</v>
      </c>
      <c r="BA3" s="4">
        <f>SONIA_PX[[#This Row],[Column8]]</f>
        <v>398381</v>
      </c>
      <c r="BB3" s="4">
        <f>SONIA_PX[[#This Row],[Column9]]</f>
        <v>405098</v>
      </c>
      <c r="BC3" s="4">
        <f>SONIA_PX[[#This Row],[Column10]]</f>
        <v>399377</v>
      </c>
      <c r="BD3" s="4">
        <f>SONIA_PX[[#This Row],[Column11]]</f>
        <v>399800</v>
      </c>
      <c r="BE3" s="4">
        <f>SONIA_PX[[#This Row],[Column12]]</f>
        <v>385635</v>
      </c>
      <c r="BF3" s="4">
        <f>SONIA_PX[[#This Row],[Column13]]</f>
        <v>381471</v>
      </c>
      <c r="BG3" s="4">
        <f>SONIA_PX[[#This Row],[Column14]]</f>
        <v>380700</v>
      </c>
      <c r="BH3" s="4">
        <f>SONIA_PX[[#This Row],[Column15]]</f>
        <v>376286</v>
      </c>
      <c r="BI3" s="4">
        <f>SONIA_PX[[#This Row],[Column16]]</f>
        <v>388934</v>
      </c>
      <c r="BJ3" s="4">
        <f>SONIA_PX[[#This Row],[Column17]]</f>
        <v>394581</v>
      </c>
      <c r="BK3" s="4">
        <f>SONIA_PX[[#This Row],[Column18]]</f>
        <v>393950</v>
      </c>
      <c r="BL3" s="4">
        <f>SONIA_PX[[#This Row],[Column19]]</f>
        <v>392686</v>
      </c>
      <c r="BM3" s="4">
        <f>SONIA_PX[[#This Row],[Column20]]</f>
        <v>397123</v>
      </c>
      <c r="BN3" s="4">
        <f>SONIA_PX[[#This Row],[Column21]]</f>
        <v>396192</v>
      </c>
      <c r="BO3" s="4">
        <f>SONIA_PX[[#This Row],[Column22]]</f>
        <v>401037</v>
      </c>
      <c r="BP3" s="4">
        <f>SONIA_PX[[#This Row],[Column23]]</f>
        <v>403890</v>
      </c>
      <c r="BQ3" s="4">
        <f>SONIA_PX[[#This Row],[Column24]]</f>
        <v>399763</v>
      </c>
      <c r="BR3" s="4">
        <f>SONIA_PX[[#This Row],[Column25]]</f>
        <v>388661</v>
      </c>
      <c r="BS3" s="4">
        <f>SONIA_PX[[#This Row],[Column26]]</f>
        <v>401843</v>
      </c>
      <c r="BT3" s="4">
        <f>SONIA_PX[[#This Row],[Column27]]</f>
        <v>385839</v>
      </c>
      <c r="BU3" s="4">
        <f>SONIA_PX[[#This Row],[Column28]]</f>
        <v>385701</v>
      </c>
      <c r="BV3" s="4">
        <f>SONIA_PX[[#This Row],[Column29]]</f>
        <v>387900</v>
      </c>
      <c r="BW3" s="4">
        <f>SONIA_PX[[#This Row],[Column30]]</f>
        <v>387554</v>
      </c>
      <c r="BX3" s="4">
        <f>SONIA_PX[[#This Row],[Column31]]</f>
        <v>387868</v>
      </c>
      <c r="BY3" s="4">
        <f>SONIA_PX[[#This Row],[Column32]]</f>
        <v>388680</v>
      </c>
      <c r="BZ3" s="4">
        <f>SONIA_PX[[#This Row],[Column33]]</f>
        <v>388934</v>
      </c>
      <c r="CA3" s="4">
        <f>SONIA_PX[[#This Row],[Column34]]</f>
        <v>393590</v>
      </c>
      <c r="CB3" s="4">
        <f>SONIA_PX[[#This Row],[Column35]]</f>
        <v>393390</v>
      </c>
      <c r="CC3" s="4">
        <f>SONIA_PX[[#This Row],[Column36]]</f>
        <v>393257</v>
      </c>
      <c r="CD3" s="4">
        <f>SONIA_PX[[#This Row],[Column37]]</f>
        <v>393749</v>
      </c>
      <c r="CE3" s="4">
        <f>SONIA_PX[[#This Row],[Column38]]</f>
        <v>392712</v>
      </c>
      <c r="CF3" s="4">
        <f>SONIA_PX[[#This Row],[Column39]]</f>
        <v>392834</v>
      </c>
      <c r="CG3" s="4">
        <f>SONIA_PX[[#This Row],[Column40]]</f>
        <v>392396</v>
      </c>
      <c r="CH3" s="4">
        <f>SONIA_PX[[#This Row],[Column41]]</f>
        <v>392598</v>
      </c>
      <c r="CI3" s="4">
        <f>SONIA_PX[[#This Row],[Column42]]</f>
        <v>392436</v>
      </c>
      <c r="CJ3" s="4">
        <f>SONIA_PX[[#This Row],[Column43]]</f>
        <v>390976</v>
      </c>
      <c r="CK3" s="4">
        <f>SONIA_PX[[#This Row],[Column44]]</f>
        <v>390976</v>
      </c>
      <c r="CL3" s="4">
        <f>SONIA_PX[[#This Row],[Column45]]</f>
        <v>390278</v>
      </c>
    </row>
    <row r="4" spans="1:90" x14ac:dyDescent="0.25">
      <c r="A4" s="2" t="str">
        <f ca="1">'cont list_0'!I7</f>
        <v>U26</v>
      </c>
      <c r="B4" s="4">
        <f>SONIA_PX[[#This Row],[Column2]]</f>
        <v>427534</v>
      </c>
      <c r="C4" s="4">
        <f>SONIA_PX[[#This Row],[Column3]]</f>
        <v>427534</v>
      </c>
      <c r="D4" s="4">
        <f>SONIA_PX[[#This Row],[Column4]]</f>
        <v>427534</v>
      </c>
      <c r="E4" s="4">
        <f>SONIA_PX[[#This Row],[Column5]]</f>
        <v>422133</v>
      </c>
      <c r="F4" s="4">
        <f>SONIA_PX[[#This Row],[Column6]]</f>
        <v>413893</v>
      </c>
      <c r="G4" s="4">
        <f>SONIA_PX[[#This Row],[Column7]]</f>
        <v>413711</v>
      </c>
      <c r="H4" s="4">
        <f>SONIA_PX[[#This Row],[Column8]]</f>
        <v>435302</v>
      </c>
      <c r="I4" s="4">
        <f>SONIA_PX[[#This Row],[Column9]]</f>
        <v>442133</v>
      </c>
      <c r="J4" s="4">
        <f>SONIA_PX[[#This Row],[Column10]]</f>
        <v>454503</v>
      </c>
      <c r="K4" s="4">
        <f>SONIA_PX[[#This Row],[Column11]]</f>
        <v>448179</v>
      </c>
      <c r="L4" s="4">
        <f>SONIA_PX[[#This Row],[Column12]]</f>
        <v>451874</v>
      </c>
      <c r="M4" s="4">
        <f>SONIA_PX[[#This Row],[Column13]]</f>
        <v>449012</v>
      </c>
      <c r="N4" s="4">
        <f>SONIA_PX[[#This Row],[Column14]]</f>
        <v>446381</v>
      </c>
      <c r="O4" s="4">
        <f>SONIA_PX[[#This Row],[Column15]]</f>
        <v>444534</v>
      </c>
      <c r="P4" s="4">
        <f>SONIA_PX[[#This Row],[Column16]]</f>
        <v>451930</v>
      </c>
      <c r="Q4" s="4">
        <f>SONIA_PX[[#This Row],[Column17]]</f>
        <v>452934</v>
      </c>
      <c r="R4" s="4">
        <f>SONIA_PX[[#This Row],[Column18]]</f>
        <v>449833</v>
      </c>
      <c r="S4" s="4">
        <f>SONIA_PX[[#This Row],[Column19]]</f>
        <v>447780</v>
      </c>
      <c r="T4" s="4">
        <f>SONIA_PX[[#This Row],[Column20]]</f>
        <v>449368</v>
      </c>
      <c r="U4" s="4">
        <f>SONIA_PX[[#This Row],[Column21]]</f>
        <v>449681</v>
      </c>
      <c r="V4" s="4">
        <f>SONIA_PX[[#This Row],[Column22]]</f>
        <v>473474</v>
      </c>
      <c r="W4" s="4">
        <f>SONIA_PX[[#This Row],[Column23]]</f>
        <v>469196</v>
      </c>
      <c r="X4" s="4">
        <f>SONIA_PX[[#This Row],[Column24]]</f>
        <v>467339</v>
      </c>
      <c r="Y4" s="4">
        <f>SONIA_PX[[#This Row],[Column25]]</f>
        <v>460028</v>
      </c>
      <c r="Z4" s="4">
        <f>SONIA_PX[[#This Row],[Column26]]</f>
        <v>463433</v>
      </c>
      <c r="AA4" s="4">
        <f>SONIA_PX[[#This Row],[Column27]]</f>
        <v>400573</v>
      </c>
      <c r="AB4" s="4">
        <f>SONIA_PX[[#This Row],[Column28]]</f>
        <v>404940</v>
      </c>
      <c r="AC4" s="4">
        <f>SONIA_PX[[#This Row],[Column29]]</f>
        <v>407971</v>
      </c>
      <c r="AD4" s="4">
        <f>SONIA_PX[[#This Row],[Column30]]</f>
        <v>437823</v>
      </c>
      <c r="AE4" s="4">
        <f>SONIA_PX[[#This Row],[Column31]]</f>
        <v>434876</v>
      </c>
      <c r="AF4" s="4">
        <f>SONIA_PX[[#This Row],[Column32]]</f>
        <v>440277</v>
      </c>
      <c r="AG4" s="4">
        <f>SONIA_PX[[#This Row],[Column33]]</f>
        <v>440373</v>
      </c>
      <c r="AH4" s="4">
        <f>SONIA_PX[[#This Row],[Column34]]</f>
        <v>442194</v>
      </c>
      <c r="AI4" s="4">
        <f>SONIA_PX[[#This Row],[Column35]]</f>
        <v>446574</v>
      </c>
      <c r="AJ4" s="4">
        <f>SONIA_PX[[#This Row],[Column36]]</f>
        <v>446107</v>
      </c>
      <c r="AK4" s="4">
        <f>SONIA_PX[[#This Row],[Column37]]</f>
        <v>454753</v>
      </c>
      <c r="AL4" s="4">
        <f>SONIA_PX[[#This Row],[Column38]]</f>
        <v>435928</v>
      </c>
      <c r="AM4" s="4">
        <f>SONIA_PX[[#This Row],[Column39]]</f>
        <v>432612</v>
      </c>
      <c r="AN4" s="4">
        <f>SONIA_PX[[#This Row],[Column40]]</f>
        <v>432596</v>
      </c>
      <c r="AO4" s="4">
        <f>SONIA_PX[[#This Row],[Column41]]</f>
        <v>431968</v>
      </c>
      <c r="AP4" s="4">
        <f>SONIA_PX[[#This Row],[Column42]]</f>
        <v>429167</v>
      </c>
      <c r="AQ4" s="4">
        <f>SONIA_PX[[#This Row],[Column43]]</f>
        <v>425286</v>
      </c>
      <c r="AR4" s="4">
        <f>SONIA_PX[[#This Row],[Column44]]</f>
        <v>425346</v>
      </c>
      <c r="AS4" s="4">
        <f>SONIA_PX[[#This Row],[Column45]]</f>
        <v>431174</v>
      </c>
      <c r="AT4" s="4" t="str">
        <f>SONIA_PX[[#This Row],[Column1]]</f>
        <v>SFI2 Comdty</v>
      </c>
      <c r="AU4" s="4">
        <f>SONIA_PX[[#This Row],[Column2]]</f>
        <v>427534</v>
      </c>
      <c r="AV4" s="4">
        <f>SONIA_PX[[#This Row],[Column3]]</f>
        <v>427534</v>
      </c>
      <c r="AW4" s="4">
        <f>SONIA_PX[[#This Row],[Column4]]</f>
        <v>427534</v>
      </c>
      <c r="AX4" s="4">
        <f>SONIA_PX[[#This Row],[Column5]]</f>
        <v>422133</v>
      </c>
      <c r="AY4" s="4">
        <f>SONIA_PX[[#This Row],[Column6]]</f>
        <v>413893</v>
      </c>
      <c r="AZ4" s="4">
        <f>SONIA_PX[[#This Row],[Column7]]</f>
        <v>413711</v>
      </c>
      <c r="BA4" s="4">
        <f>SONIA_PX[[#This Row],[Column8]]</f>
        <v>435302</v>
      </c>
      <c r="BB4" s="4">
        <f>SONIA_PX[[#This Row],[Column9]]</f>
        <v>442133</v>
      </c>
      <c r="BC4" s="4">
        <f>SONIA_PX[[#This Row],[Column10]]</f>
        <v>454503</v>
      </c>
      <c r="BD4" s="4">
        <f>SONIA_PX[[#This Row],[Column11]]</f>
        <v>448179</v>
      </c>
      <c r="BE4" s="4">
        <f>SONIA_PX[[#This Row],[Column12]]</f>
        <v>451874</v>
      </c>
      <c r="BF4" s="4">
        <f>SONIA_PX[[#This Row],[Column13]]</f>
        <v>449012</v>
      </c>
      <c r="BG4" s="4">
        <f>SONIA_PX[[#This Row],[Column14]]</f>
        <v>446381</v>
      </c>
      <c r="BH4" s="4">
        <f>SONIA_PX[[#This Row],[Column15]]</f>
        <v>444534</v>
      </c>
      <c r="BI4" s="4">
        <f>SONIA_PX[[#This Row],[Column16]]</f>
        <v>451930</v>
      </c>
      <c r="BJ4" s="4">
        <f>SONIA_PX[[#This Row],[Column17]]</f>
        <v>452934</v>
      </c>
      <c r="BK4" s="4">
        <f>SONIA_PX[[#This Row],[Column18]]</f>
        <v>449833</v>
      </c>
      <c r="BL4" s="4">
        <f>SONIA_PX[[#This Row],[Column19]]</f>
        <v>447780</v>
      </c>
      <c r="BM4" s="4">
        <f>SONIA_PX[[#This Row],[Column20]]</f>
        <v>449368</v>
      </c>
      <c r="BN4" s="4">
        <f>SONIA_PX[[#This Row],[Column21]]</f>
        <v>449681</v>
      </c>
      <c r="BO4" s="4">
        <f>SONIA_PX[[#This Row],[Column22]]</f>
        <v>473474</v>
      </c>
      <c r="BP4" s="4">
        <f>SONIA_PX[[#This Row],[Column23]]</f>
        <v>469196</v>
      </c>
      <c r="BQ4" s="4">
        <f>SONIA_PX[[#This Row],[Column24]]</f>
        <v>467339</v>
      </c>
      <c r="BR4" s="4">
        <f>SONIA_PX[[#This Row],[Column25]]</f>
        <v>460028</v>
      </c>
      <c r="BS4" s="4">
        <f>SONIA_PX[[#This Row],[Column26]]</f>
        <v>463433</v>
      </c>
      <c r="BT4" s="4">
        <f>SONIA_PX[[#This Row],[Column27]]</f>
        <v>400573</v>
      </c>
      <c r="BU4" s="4">
        <f>SONIA_PX[[#This Row],[Column28]]</f>
        <v>404940</v>
      </c>
      <c r="BV4" s="4">
        <f>SONIA_PX[[#This Row],[Column29]]</f>
        <v>407971</v>
      </c>
      <c r="BW4" s="4">
        <f>SONIA_PX[[#This Row],[Column30]]</f>
        <v>437823</v>
      </c>
      <c r="BX4" s="4">
        <f>SONIA_PX[[#This Row],[Column31]]</f>
        <v>434876</v>
      </c>
      <c r="BY4" s="4">
        <f>SONIA_PX[[#This Row],[Column32]]</f>
        <v>440277</v>
      </c>
      <c r="BZ4" s="4">
        <f>SONIA_PX[[#This Row],[Column33]]</f>
        <v>440373</v>
      </c>
      <c r="CA4" s="4">
        <f>SONIA_PX[[#This Row],[Column34]]</f>
        <v>442194</v>
      </c>
      <c r="CB4" s="4">
        <f>SONIA_PX[[#This Row],[Column35]]</f>
        <v>446574</v>
      </c>
      <c r="CC4" s="4">
        <f>SONIA_PX[[#This Row],[Column36]]</f>
        <v>446107</v>
      </c>
      <c r="CD4" s="4">
        <f>SONIA_PX[[#This Row],[Column37]]</f>
        <v>454753</v>
      </c>
      <c r="CE4" s="4">
        <f>SONIA_PX[[#This Row],[Column38]]</f>
        <v>435928</v>
      </c>
      <c r="CF4" s="4">
        <f>SONIA_PX[[#This Row],[Column39]]</f>
        <v>432612</v>
      </c>
      <c r="CG4" s="4">
        <f>SONIA_PX[[#This Row],[Column40]]</f>
        <v>432596</v>
      </c>
      <c r="CH4" s="4">
        <f>SONIA_PX[[#This Row],[Column41]]</f>
        <v>431968</v>
      </c>
      <c r="CI4" s="4">
        <f>SONIA_PX[[#This Row],[Column42]]</f>
        <v>429167</v>
      </c>
      <c r="CJ4" s="4">
        <f>SONIA_PX[[#This Row],[Column43]]</f>
        <v>425286</v>
      </c>
      <c r="CK4" s="4">
        <f>SONIA_PX[[#This Row],[Column44]]</f>
        <v>425346</v>
      </c>
      <c r="CL4" s="4">
        <f>SONIA_PX[[#This Row],[Column45]]</f>
        <v>431174</v>
      </c>
    </row>
    <row r="5" spans="1:90" x14ac:dyDescent="0.25">
      <c r="A5" s="2" t="str">
        <f ca="1">'cont list_0'!I8</f>
        <v>Z26</v>
      </c>
      <c r="B5" s="4">
        <f>SONIA_PX[[#This Row],[Column2]]</f>
        <v>518775</v>
      </c>
      <c r="C5" s="4">
        <f>SONIA_PX[[#This Row],[Column3]]</f>
        <v>518775</v>
      </c>
      <c r="D5" s="4">
        <f>SONIA_PX[[#This Row],[Column4]]</f>
        <v>518775</v>
      </c>
      <c r="E5" s="4">
        <f>SONIA_PX[[#This Row],[Column5]]</f>
        <v>522148</v>
      </c>
      <c r="F5" s="4">
        <f>SONIA_PX[[#This Row],[Column6]]</f>
        <v>523808</v>
      </c>
      <c r="G5" s="4">
        <f>SONIA_PX[[#This Row],[Column7]]</f>
        <v>520404</v>
      </c>
      <c r="H5" s="4">
        <f>SONIA_PX[[#This Row],[Column8]]</f>
        <v>525962</v>
      </c>
      <c r="I5" s="4">
        <f>SONIA_PX[[#This Row],[Column9]]</f>
        <v>515389</v>
      </c>
      <c r="J5" s="4">
        <f>SONIA_PX[[#This Row],[Column10]]</f>
        <v>514520</v>
      </c>
      <c r="K5" s="4">
        <f>SONIA_PX[[#This Row],[Column11]]</f>
        <v>506767</v>
      </c>
      <c r="L5" s="4">
        <f>SONIA_PX[[#This Row],[Column12]]</f>
        <v>488624</v>
      </c>
      <c r="M5" s="4">
        <f>SONIA_PX[[#This Row],[Column13]]</f>
        <v>484404</v>
      </c>
      <c r="N5" s="4">
        <f>SONIA_PX[[#This Row],[Column14]]</f>
        <v>485357</v>
      </c>
      <c r="O5" s="4">
        <f>SONIA_PX[[#This Row],[Column15]]</f>
        <v>490138</v>
      </c>
      <c r="P5" s="4">
        <f>SONIA_PX[[#This Row],[Column16]]</f>
        <v>491385</v>
      </c>
      <c r="Q5" s="4">
        <f>SONIA_PX[[#This Row],[Column17]]</f>
        <v>487170</v>
      </c>
      <c r="R5" s="4">
        <f>SONIA_PX[[#This Row],[Column18]]</f>
        <v>481485</v>
      </c>
      <c r="S5" s="4">
        <f>SONIA_PX[[#This Row],[Column19]]</f>
        <v>485282</v>
      </c>
      <c r="T5" s="4">
        <f>SONIA_PX[[#This Row],[Column20]]</f>
        <v>479433</v>
      </c>
      <c r="U5" s="4">
        <f>SONIA_PX[[#This Row],[Column21]]</f>
        <v>478839</v>
      </c>
      <c r="V5" s="4">
        <f>SONIA_PX[[#This Row],[Column22]]</f>
        <v>478451</v>
      </c>
      <c r="W5" s="4">
        <f>SONIA_PX[[#This Row],[Column23]]</f>
        <v>484163</v>
      </c>
      <c r="X5" s="4">
        <f>SONIA_PX[[#This Row],[Column24]]</f>
        <v>481862</v>
      </c>
      <c r="Y5" s="4">
        <f>SONIA_PX[[#This Row],[Column25]]</f>
        <v>487963</v>
      </c>
      <c r="Z5" s="4">
        <f>SONIA_PX[[#This Row],[Column26]]</f>
        <v>490755</v>
      </c>
      <c r="AA5" s="4">
        <f>SONIA_PX[[#This Row],[Column27]]</f>
        <v>448972</v>
      </c>
      <c r="AB5" s="4">
        <f>SONIA_PX[[#This Row],[Column28]]</f>
        <v>447158</v>
      </c>
      <c r="AC5" s="4">
        <f>SONIA_PX[[#This Row],[Column29]]</f>
        <v>456199</v>
      </c>
      <c r="AD5" s="4">
        <f>SONIA_PX[[#This Row],[Column30]]</f>
        <v>455339</v>
      </c>
      <c r="AE5" s="4">
        <f>SONIA_PX[[#This Row],[Column31]]</f>
        <v>455281</v>
      </c>
      <c r="AF5" s="4">
        <f>SONIA_PX[[#This Row],[Column32]]</f>
        <v>468584</v>
      </c>
      <c r="AG5" s="4">
        <f>SONIA_PX[[#This Row],[Column33]]</f>
        <v>464860</v>
      </c>
      <c r="AH5" s="4">
        <f>SONIA_PX[[#This Row],[Column34]]</f>
        <v>464629</v>
      </c>
      <c r="AI5" s="4">
        <f>SONIA_PX[[#This Row],[Column35]]</f>
        <v>469898</v>
      </c>
      <c r="AJ5" s="4">
        <f>SONIA_PX[[#This Row],[Column36]]</f>
        <v>477733</v>
      </c>
      <c r="AK5" s="4">
        <f>SONIA_PX[[#This Row],[Column37]]</f>
        <v>471482</v>
      </c>
      <c r="AL5" s="4">
        <f>SONIA_PX[[#This Row],[Column38]]</f>
        <v>460993</v>
      </c>
      <c r="AM5" s="4">
        <f>SONIA_PX[[#This Row],[Column39]]</f>
        <v>452603</v>
      </c>
      <c r="AN5" s="4">
        <f>SONIA_PX[[#This Row],[Column40]]</f>
        <v>448016</v>
      </c>
      <c r="AO5" s="4">
        <f>SONIA_PX[[#This Row],[Column41]]</f>
        <v>442881</v>
      </c>
      <c r="AP5" s="4">
        <f>SONIA_PX[[#This Row],[Column42]]</f>
        <v>449822</v>
      </c>
      <c r="AQ5" s="4">
        <f>SONIA_PX[[#This Row],[Column43]]</f>
        <v>460364</v>
      </c>
      <c r="AR5" s="4">
        <f>SONIA_PX[[#This Row],[Column44]]</f>
        <v>460364</v>
      </c>
      <c r="AS5" s="4">
        <f>SONIA_PX[[#This Row],[Column45]]</f>
        <v>459271</v>
      </c>
      <c r="AT5" s="4" t="str">
        <f>SONIA_PX[[#This Row],[Column1]]</f>
        <v>SFI3 Comdty</v>
      </c>
      <c r="AU5" s="4">
        <f>SONIA_PX[[#This Row],[Column2]]</f>
        <v>518775</v>
      </c>
      <c r="AV5" s="4">
        <f>SONIA_PX[[#This Row],[Column3]]</f>
        <v>518775</v>
      </c>
      <c r="AW5" s="4">
        <f>SONIA_PX[[#This Row],[Column4]]</f>
        <v>518775</v>
      </c>
      <c r="AX5" s="4">
        <f>SONIA_PX[[#This Row],[Column5]]</f>
        <v>522148</v>
      </c>
      <c r="AY5" s="4">
        <f>SONIA_PX[[#This Row],[Column6]]</f>
        <v>523808</v>
      </c>
      <c r="AZ5" s="4">
        <f>SONIA_PX[[#This Row],[Column7]]</f>
        <v>520404</v>
      </c>
      <c r="BA5" s="4">
        <f>SONIA_PX[[#This Row],[Column8]]</f>
        <v>525962</v>
      </c>
      <c r="BB5" s="4">
        <f>SONIA_PX[[#This Row],[Column9]]</f>
        <v>515389</v>
      </c>
      <c r="BC5" s="4">
        <f>SONIA_PX[[#This Row],[Column10]]</f>
        <v>514520</v>
      </c>
      <c r="BD5" s="4">
        <f>SONIA_PX[[#This Row],[Column11]]</f>
        <v>506767</v>
      </c>
      <c r="BE5" s="4">
        <f>SONIA_PX[[#This Row],[Column12]]</f>
        <v>488624</v>
      </c>
      <c r="BF5" s="4">
        <f>SONIA_PX[[#This Row],[Column13]]</f>
        <v>484404</v>
      </c>
      <c r="BG5" s="4">
        <f>SONIA_PX[[#This Row],[Column14]]</f>
        <v>485357</v>
      </c>
      <c r="BH5" s="4">
        <f>SONIA_PX[[#This Row],[Column15]]</f>
        <v>490138</v>
      </c>
      <c r="BI5" s="4">
        <f>SONIA_PX[[#This Row],[Column16]]</f>
        <v>491385</v>
      </c>
      <c r="BJ5" s="4">
        <f>SONIA_PX[[#This Row],[Column17]]</f>
        <v>487170</v>
      </c>
      <c r="BK5" s="4">
        <f>SONIA_PX[[#This Row],[Column18]]</f>
        <v>481485</v>
      </c>
      <c r="BL5" s="4">
        <f>SONIA_PX[[#This Row],[Column19]]</f>
        <v>485282</v>
      </c>
      <c r="BM5" s="4">
        <f>SONIA_PX[[#This Row],[Column20]]</f>
        <v>479433</v>
      </c>
      <c r="BN5" s="4">
        <f>SONIA_PX[[#This Row],[Column21]]</f>
        <v>478839</v>
      </c>
      <c r="BO5" s="4">
        <f>SONIA_PX[[#This Row],[Column22]]</f>
        <v>478451</v>
      </c>
      <c r="BP5" s="4">
        <f>SONIA_PX[[#This Row],[Column23]]</f>
        <v>484163</v>
      </c>
      <c r="BQ5" s="4">
        <f>SONIA_PX[[#This Row],[Column24]]</f>
        <v>481862</v>
      </c>
      <c r="BR5" s="4">
        <f>SONIA_PX[[#This Row],[Column25]]</f>
        <v>487963</v>
      </c>
      <c r="BS5" s="4">
        <f>SONIA_PX[[#This Row],[Column26]]</f>
        <v>490755</v>
      </c>
      <c r="BT5" s="4">
        <f>SONIA_PX[[#This Row],[Column27]]</f>
        <v>448972</v>
      </c>
      <c r="BU5" s="4">
        <f>SONIA_PX[[#This Row],[Column28]]</f>
        <v>447158</v>
      </c>
      <c r="BV5" s="4">
        <f>SONIA_PX[[#This Row],[Column29]]</f>
        <v>456199</v>
      </c>
      <c r="BW5" s="4">
        <f>SONIA_PX[[#This Row],[Column30]]</f>
        <v>455339</v>
      </c>
      <c r="BX5" s="4">
        <f>SONIA_PX[[#This Row],[Column31]]</f>
        <v>455281</v>
      </c>
      <c r="BY5" s="4">
        <f>SONIA_PX[[#This Row],[Column32]]</f>
        <v>468584</v>
      </c>
      <c r="BZ5" s="4">
        <f>SONIA_PX[[#This Row],[Column33]]</f>
        <v>464860</v>
      </c>
      <c r="CA5" s="4">
        <f>SONIA_PX[[#This Row],[Column34]]</f>
        <v>464629</v>
      </c>
      <c r="CB5" s="4">
        <f>SONIA_PX[[#This Row],[Column35]]</f>
        <v>469898</v>
      </c>
      <c r="CC5" s="4">
        <f>SONIA_PX[[#This Row],[Column36]]</f>
        <v>477733</v>
      </c>
      <c r="CD5" s="4">
        <f>SONIA_PX[[#This Row],[Column37]]</f>
        <v>471482</v>
      </c>
      <c r="CE5" s="4">
        <f>SONIA_PX[[#This Row],[Column38]]</f>
        <v>460993</v>
      </c>
      <c r="CF5" s="4">
        <f>SONIA_PX[[#This Row],[Column39]]</f>
        <v>452603</v>
      </c>
      <c r="CG5" s="4">
        <f>SONIA_PX[[#This Row],[Column40]]</f>
        <v>448016</v>
      </c>
      <c r="CH5" s="4">
        <f>SONIA_PX[[#This Row],[Column41]]</f>
        <v>442881</v>
      </c>
      <c r="CI5" s="4">
        <f>SONIA_PX[[#This Row],[Column42]]</f>
        <v>449822</v>
      </c>
      <c r="CJ5" s="4">
        <f>SONIA_PX[[#This Row],[Column43]]</f>
        <v>460364</v>
      </c>
      <c r="CK5" s="4">
        <f>SONIA_PX[[#This Row],[Column44]]</f>
        <v>460364</v>
      </c>
      <c r="CL5" s="4">
        <f>SONIA_PX[[#This Row],[Column45]]</f>
        <v>459271</v>
      </c>
    </row>
    <row r="6" spans="1:90" x14ac:dyDescent="0.25">
      <c r="A6" s="2" t="str">
        <f ca="1">'cont list_0'!I9</f>
        <v>H27</v>
      </c>
      <c r="B6" s="4">
        <f>SONIA_PX[[#This Row],[Column2]]</f>
        <v>379219</v>
      </c>
      <c r="C6" s="4">
        <f>SONIA_PX[[#This Row],[Column3]]</f>
        <v>379219</v>
      </c>
      <c r="D6" s="4">
        <f>SONIA_PX[[#This Row],[Column4]]</f>
        <v>379219</v>
      </c>
      <c r="E6" s="4">
        <f>SONIA_PX[[#This Row],[Column5]]</f>
        <v>378516</v>
      </c>
      <c r="F6" s="4">
        <f>SONIA_PX[[#This Row],[Column6]]</f>
        <v>381455</v>
      </c>
      <c r="G6" s="4">
        <f>SONIA_PX[[#This Row],[Column7]]</f>
        <v>375436</v>
      </c>
      <c r="H6" s="4">
        <f>SONIA_PX[[#This Row],[Column8]]</f>
        <v>379104</v>
      </c>
      <c r="I6" s="4">
        <f>SONIA_PX[[#This Row],[Column9]]</f>
        <v>375484</v>
      </c>
      <c r="J6" s="4">
        <f>SONIA_PX[[#This Row],[Column10]]</f>
        <v>377488</v>
      </c>
      <c r="K6" s="4">
        <f>SONIA_PX[[#This Row],[Column11]]</f>
        <v>375672</v>
      </c>
      <c r="L6" s="4">
        <f>SONIA_PX[[#This Row],[Column12]]</f>
        <v>350398</v>
      </c>
      <c r="M6" s="4">
        <f>SONIA_PX[[#This Row],[Column13]]</f>
        <v>353496</v>
      </c>
      <c r="N6" s="4">
        <f>SONIA_PX[[#This Row],[Column14]]</f>
        <v>348859</v>
      </c>
      <c r="O6" s="4">
        <f>SONIA_PX[[#This Row],[Column15]]</f>
        <v>349801</v>
      </c>
      <c r="P6" s="4">
        <f>SONIA_PX[[#This Row],[Column16]]</f>
        <v>350112</v>
      </c>
      <c r="Q6" s="4">
        <f>SONIA_PX[[#This Row],[Column17]]</f>
        <v>349631</v>
      </c>
      <c r="R6" s="4">
        <f>SONIA_PX[[#This Row],[Column18]]</f>
        <v>350437</v>
      </c>
      <c r="S6" s="4">
        <f>SONIA_PX[[#This Row],[Column19]]</f>
        <v>351447</v>
      </c>
      <c r="T6" s="4">
        <f>SONIA_PX[[#This Row],[Column20]]</f>
        <v>355459</v>
      </c>
      <c r="U6" s="4">
        <f>SONIA_PX[[#This Row],[Column21]]</f>
        <v>353717</v>
      </c>
      <c r="V6" s="4">
        <f>SONIA_PX[[#This Row],[Column22]]</f>
        <v>356481</v>
      </c>
      <c r="W6" s="4">
        <f>SONIA_PX[[#This Row],[Column23]]</f>
        <v>361203</v>
      </c>
      <c r="X6" s="4">
        <f>SONIA_PX[[#This Row],[Column24]]</f>
        <v>361136</v>
      </c>
      <c r="Y6" s="4">
        <f>SONIA_PX[[#This Row],[Column25]]</f>
        <v>373296</v>
      </c>
      <c r="Z6" s="4">
        <f>SONIA_PX[[#This Row],[Column26]]</f>
        <v>371708</v>
      </c>
      <c r="AA6" s="4">
        <f>SONIA_PX[[#This Row],[Column27]]</f>
        <v>492098</v>
      </c>
      <c r="AB6" s="4">
        <f>SONIA_PX[[#This Row],[Column28]]</f>
        <v>496278</v>
      </c>
      <c r="AC6" s="4">
        <f>SONIA_PX[[#This Row],[Column29]]</f>
        <v>504897</v>
      </c>
      <c r="AD6" s="4">
        <f>SONIA_PX[[#This Row],[Column30]]</f>
        <v>504550</v>
      </c>
      <c r="AE6" s="4">
        <f>SONIA_PX[[#This Row],[Column31]]</f>
        <v>504527</v>
      </c>
      <c r="AF6" s="4">
        <f>SONIA_PX[[#This Row],[Column32]]</f>
        <v>506446</v>
      </c>
      <c r="AG6" s="4">
        <f>SONIA_PX[[#This Row],[Column33]]</f>
        <v>511085</v>
      </c>
      <c r="AH6" s="4">
        <f>SONIA_PX[[#This Row],[Column34]]</f>
        <v>503026</v>
      </c>
      <c r="AI6" s="4">
        <f>SONIA_PX[[#This Row],[Column35]]</f>
        <v>503544</v>
      </c>
      <c r="AJ6" s="4">
        <f>SONIA_PX[[#This Row],[Column36]]</f>
        <v>504124</v>
      </c>
      <c r="AK6" s="4">
        <f>SONIA_PX[[#This Row],[Column37]]</f>
        <v>503649</v>
      </c>
      <c r="AL6" s="4">
        <f>SONIA_PX[[#This Row],[Column38]]</f>
        <v>501445</v>
      </c>
      <c r="AM6" s="4">
        <f>SONIA_PX[[#This Row],[Column39]]</f>
        <v>502095</v>
      </c>
      <c r="AN6" s="4">
        <f>SONIA_PX[[#This Row],[Column40]]</f>
        <v>505244</v>
      </c>
      <c r="AO6" s="4">
        <f>SONIA_PX[[#This Row],[Column41]]</f>
        <v>506576</v>
      </c>
      <c r="AP6" s="4">
        <f>SONIA_PX[[#This Row],[Column42]]</f>
        <v>515232</v>
      </c>
      <c r="AQ6" s="4">
        <f>SONIA_PX[[#This Row],[Column43]]</f>
        <v>516770</v>
      </c>
      <c r="AR6" s="4">
        <f>SONIA_PX[[#This Row],[Column44]]</f>
        <v>516777</v>
      </c>
      <c r="AS6" s="4">
        <f>SONIA_PX[[#This Row],[Column45]]</f>
        <v>512473</v>
      </c>
      <c r="AT6" s="4" t="str">
        <f>SONIA_PX[[#This Row],[Column1]]</f>
        <v>SFI4 Comdty</v>
      </c>
      <c r="AU6" s="4">
        <f>SONIA_PX[[#This Row],[Column2]]</f>
        <v>379219</v>
      </c>
      <c r="AV6" s="4">
        <f>SONIA_PX[[#This Row],[Column3]]</f>
        <v>379219</v>
      </c>
      <c r="AW6" s="4">
        <f>SONIA_PX[[#This Row],[Column4]]</f>
        <v>379219</v>
      </c>
      <c r="AX6" s="4">
        <f>SONIA_PX[[#This Row],[Column5]]</f>
        <v>378516</v>
      </c>
      <c r="AY6" s="4">
        <f>SONIA_PX[[#This Row],[Column6]]</f>
        <v>381455</v>
      </c>
      <c r="AZ6" s="4">
        <f>SONIA_PX[[#This Row],[Column7]]</f>
        <v>375436</v>
      </c>
      <c r="BA6" s="4">
        <f>SONIA_PX[[#This Row],[Column8]]</f>
        <v>379104</v>
      </c>
      <c r="BB6" s="4">
        <f>SONIA_PX[[#This Row],[Column9]]</f>
        <v>375484</v>
      </c>
      <c r="BC6" s="4">
        <f>SONIA_PX[[#This Row],[Column10]]</f>
        <v>377488</v>
      </c>
      <c r="BD6" s="4">
        <f>SONIA_PX[[#This Row],[Column11]]</f>
        <v>375672</v>
      </c>
      <c r="BE6" s="4">
        <f>SONIA_PX[[#This Row],[Column12]]</f>
        <v>350398</v>
      </c>
      <c r="BF6" s="4">
        <f>SONIA_PX[[#This Row],[Column13]]</f>
        <v>353496</v>
      </c>
      <c r="BG6" s="4">
        <f>SONIA_PX[[#This Row],[Column14]]</f>
        <v>348859</v>
      </c>
      <c r="BH6" s="4">
        <f>SONIA_PX[[#This Row],[Column15]]</f>
        <v>349801</v>
      </c>
      <c r="BI6" s="4">
        <f>SONIA_PX[[#This Row],[Column16]]</f>
        <v>350112</v>
      </c>
      <c r="BJ6" s="4">
        <f>SONIA_PX[[#This Row],[Column17]]</f>
        <v>349631</v>
      </c>
      <c r="BK6" s="4">
        <f>SONIA_PX[[#This Row],[Column18]]</f>
        <v>350437</v>
      </c>
      <c r="BL6" s="4">
        <f>SONIA_PX[[#This Row],[Column19]]</f>
        <v>351447</v>
      </c>
      <c r="BM6" s="4">
        <f>SONIA_PX[[#This Row],[Column20]]</f>
        <v>355459</v>
      </c>
      <c r="BN6" s="4">
        <f>SONIA_PX[[#This Row],[Column21]]</f>
        <v>353717</v>
      </c>
      <c r="BO6" s="4">
        <f>SONIA_PX[[#This Row],[Column22]]</f>
        <v>356481</v>
      </c>
      <c r="BP6" s="4">
        <f>SONIA_PX[[#This Row],[Column23]]</f>
        <v>361203</v>
      </c>
      <c r="BQ6" s="4">
        <f>SONIA_PX[[#This Row],[Column24]]</f>
        <v>361136</v>
      </c>
      <c r="BR6" s="4">
        <f>SONIA_PX[[#This Row],[Column25]]</f>
        <v>373296</v>
      </c>
      <c r="BS6" s="4">
        <f>SONIA_PX[[#This Row],[Column26]]</f>
        <v>371708</v>
      </c>
      <c r="BT6" s="4">
        <f>SONIA_PX[[#This Row],[Column27]]</f>
        <v>492098</v>
      </c>
      <c r="BU6" s="4">
        <f>SONIA_PX[[#This Row],[Column28]]</f>
        <v>496278</v>
      </c>
      <c r="BV6" s="4">
        <f>SONIA_PX[[#This Row],[Column29]]</f>
        <v>504897</v>
      </c>
      <c r="BW6" s="4">
        <f>SONIA_PX[[#This Row],[Column30]]</f>
        <v>504550</v>
      </c>
      <c r="BX6" s="4">
        <f>SONIA_PX[[#This Row],[Column31]]</f>
        <v>504527</v>
      </c>
      <c r="BY6" s="4">
        <f>SONIA_PX[[#This Row],[Column32]]</f>
        <v>506446</v>
      </c>
      <c r="BZ6" s="4">
        <f>SONIA_PX[[#This Row],[Column33]]</f>
        <v>511085</v>
      </c>
      <c r="CA6" s="4">
        <f>SONIA_PX[[#This Row],[Column34]]</f>
        <v>503026</v>
      </c>
      <c r="CB6" s="4">
        <f>SONIA_PX[[#This Row],[Column35]]</f>
        <v>503544</v>
      </c>
      <c r="CC6" s="4">
        <f>SONIA_PX[[#This Row],[Column36]]</f>
        <v>504124</v>
      </c>
      <c r="CD6" s="4">
        <f>SONIA_PX[[#This Row],[Column37]]</f>
        <v>503649</v>
      </c>
      <c r="CE6" s="4">
        <f>SONIA_PX[[#This Row],[Column38]]</f>
        <v>501445</v>
      </c>
      <c r="CF6" s="4">
        <f>SONIA_PX[[#This Row],[Column39]]</f>
        <v>502095</v>
      </c>
      <c r="CG6" s="4">
        <f>SONIA_PX[[#This Row],[Column40]]</f>
        <v>505244</v>
      </c>
      <c r="CH6" s="4">
        <f>SONIA_PX[[#This Row],[Column41]]</f>
        <v>506576</v>
      </c>
      <c r="CI6" s="4">
        <f>SONIA_PX[[#This Row],[Column42]]</f>
        <v>515232</v>
      </c>
      <c r="CJ6" s="4">
        <f>SONIA_PX[[#This Row],[Column43]]</f>
        <v>516770</v>
      </c>
      <c r="CK6" s="4">
        <f>SONIA_PX[[#This Row],[Column44]]</f>
        <v>516777</v>
      </c>
      <c r="CL6" s="4">
        <f>SONIA_PX[[#This Row],[Column45]]</f>
        <v>512473</v>
      </c>
    </row>
    <row r="7" spans="1:90" x14ac:dyDescent="0.25">
      <c r="A7" s="2" t="str">
        <f ca="1">'cont list_0'!I10</f>
        <v>M27</v>
      </c>
      <c r="B7" s="4">
        <f>SONIA_PX[[#This Row],[Column2]]</f>
        <v>376296</v>
      </c>
      <c r="C7" s="4">
        <f>SONIA_PX[[#This Row],[Column3]]</f>
        <v>376296</v>
      </c>
      <c r="D7" s="4">
        <f>SONIA_PX[[#This Row],[Column4]]</f>
        <v>376296</v>
      </c>
      <c r="E7" s="4">
        <f>SONIA_PX[[#This Row],[Column5]]</f>
        <v>378287</v>
      </c>
      <c r="F7" s="4">
        <f>SONIA_PX[[#This Row],[Column6]]</f>
        <v>379116</v>
      </c>
      <c r="G7" s="4">
        <f>SONIA_PX[[#This Row],[Column7]]</f>
        <v>380494</v>
      </c>
      <c r="H7" s="4">
        <f>SONIA_PX[[#This Row],[Column8]]</f>
        <v>354731</v>
      </c>
      <c r="I7" s="4">
        <f>SONIA_PX[[#This Row],[Column9]]</f>
        <v>346942</v>
      </c>
      <c r="J7" s="4">
        <f>SONIA_PX[[#This Row],[Column10]]</f>
        <v>353849</v>
      </c>
      <c r="K7" s="4">
        <f>SONIA_PX[[#This Row],[Column11]]</f>
        <v>353767</v>
      </c>
      <c r="L7" s="4">
        <f>SONIA_PX[[#This Row],[Column12]]</f>
        <v>339828</v>
      </c>
      <c r="M7" s="4">
        <f>SONIA_PX[[#This Row],[Column13]]</f>
        <v>339086</v>
      </c>
      <c r="N7" s="4">
        <f>SONIA_PX[[#This Row],[Column14]]</f>
        <v>340224</v>
      </c>
      <c r="O7" s="4">
        <f>SONIA_PX[[#This Row],[Column15]]</f>
        <v>338132</v>
      </c>
      <c r="P7" s="4">
        <f>SONIA_PX[[#This Row],[Column16]]</f>
        <v>332665</v>
      </c>
      <c r="Q7" s="4">
        <f>SONIA_PX[[#This Row],[Column17]]</f>
        <v>325241</v>
      </c>
      <c r="R7" s="4">
        <f>SONIA_PX[[#This Row],[Column18]]</f>
        <v>324509</v>
      </c>
      <c r="S7" s="4">
        <f>SONIA_PX[[#This Row],[Column19]]</f>
        <v>329686</v>
      </c>
      <c r="T7" s="4">
        <f>SONIA_PX[[#This Row],[Column20]]</f>
        <v>331503</v>
      </c>
      <c r="U7" s="4">
        <f>SONIA_PX[[#This Row],[Column21]]</f>
        <v>332098</v>
      </c>
      <c r="V7" s="4">
        <f>SONIA_PX[[#This Row],[Column22]]</f>
        <v>331053</v>
      </c>
      <c r="W7" s="4">
        <f>SONIA_PX[[#This Row],[Column23]]</f>
        <v>327593</v>
      </c>
      <c r="X7" s="4">
        <f>SONIA_PX[[#This Row],[Column24]]</f>
        <v>325277</v>
      </c>
      <c r="Y7" s="4">
        <f>SONIA_PX[[#This Row],[Column25]]</f>
        <v>322745</v>
      </c>
      <c r="Z7" s="4">
        <f>SONIA_PX[[#This Row],[Column26]]</f>
        <v>328464</v>
      </c>
      <c r="AA7" s="4">
        <f>SONIA_PX[[#This Row],[Column27]]</f>
        <v>367542</v>
      </c>
      <c r="AB7" s="4">
        <f>SONIA_PX[[#This Row],[Column28]]</f>
        <v>367302</v>
      </c>
      <c r="AC7" s="4">
        <f>SONIA_PX[[#This Row],[Column29]]</f>
        <v>366495</v>
      </c>
      <c r="AD7" s="4">
        <f>SONIA_PX[[#This Row],[Column30]]</f>
        <v>367326</v>
      </c>
      <c r="AE7" s="4">
        <f>SONIA_PX[[#This Row],[Column31]]</f>
        <v>366991</v>
      </c>
      <c r="AF7" s="4">
        <f>SONIA_PX[[#This Row],[Column32]]</f>
        <v>366727</v>
      </c>
      <c r="AG7" s="4">
        <f>SONIA_PX[[#This Row],[Column33]]</f>
        <v>370470</v>
      </c>
      <c r="AH7" s="4">
        <f>SONIA_PX[[#This Row],[Column34]]</f>
        <v>367413</v>
      </c>
      <c r="AI7" s="4">
        <f>SONIA_PX[[#This Row],[Column35]]</f>
        <v>370830</v>
      </c>
      <c r="AJ7" s="4">
        <f>SONIA_PX[[#This Row],[Column36]]</f>
        <v>373482</v>
      </c>
      <c r="AK7" s="4">
        <f>SONIA_PX[[#This Row],[Column37]]</f>
        <v>366311</v>
      </c>
      <c r="AL7" s="4">
        <f>SONIA_PX[[#This Row],[Column38]]</f>
        <v>362202</v>
      </c>
      <c r="AM7" s="4">
        <f>SONIA_PX[[#This Row],[Column39]]</f>
        <v>352550</v>
      </c>
      <c r="AN7" s="4">
        <f>SONIA_PX[[#This Row],[Column40]]</f>
        <v>349392</v>
      </c>
      <c r="AO7" s="4">
        <f>SONIA_PX[[#This Row],[Column41]]</f>
        <v>347785</v>
      </c>
      <c r="AP7" s="4">
        <f>SONIA_PX[[#This Row],[Column42]]</f>
        <v>349700</v>
      </c>
      <c r="AQ7" s="4">
        <f>SONIA_PX[[#This Row],[Column43]]</f>
        <v>347317</v>
      </c>
      <c r="AR7" s="4">
        <f>SONIA_PX[[#This Row],[Column44]]</f>
        <v>347326</v>
      </c>
      <c r="AS7" s="4">
        <f>SONIA_PX[[#This Row],[Column45]]</f>
        <v>342241</v>
      </c>
      <c r="AT7" s="4" t="str">
        <f>SONIA_PX[[#This Row],[Column1]]</f>
        <v>SFI5 Comdty</v>
      </c>
      <c r="AU7" s="4">
        <f>SONIA_PX[[#This Row],[Column2]]</f>
        <v>376296</v>
      </c>
      <c r="AV7" s="4">
        <f>SONIA_PX[[#This Row],[Column3]]</f>
        <v>376296</v>
      </c>
      <c r="AW7" s="4">
        <f>SONIA_PX[[#This Row],[Column4]]</f>
        <v>376296</v>
      </c>
      <c r="AX7" s="4">
        <f>SONIA_PX[[#This Row],[Column5]]</f>
        <v>378287</v>
      </c>
      <c r="AY7" s="4">
        <f>SONIA_PX[[#This Row],[Column6]]</f>
        <v>379116</v>
      </c>
      <c r="AZ7" s="4">
        <f>SONIA_PX[[#This Row],[Column7]]</f>
        <v>380494</v>
      </c>
      <c r="BA7" s="4">
        <f>SONIA_PX[[#This Row],[Column8]]</f>
        <v>354731</v>
      </c>
      <c r="BB7" s="4">
        <f>SONIA_PX[[#This Row],[Column9]]</f>
        <v>346942</v>
      </c>
      <c r="BC7" s="4">
        <f>SONIA_PX[[#This Row],[Column10]]</f>
        <v>353849</v>
      </c>
      <c r="BD7" s="4">
        <f>SONIA_PX[[#This Row],[Column11]]</f>
        <v>353767</v>
      </c>
      <c r="BE7" s="4">
        <f>SONIA_PX[[#This Row],[Column12]]</f>
        <v>339828</v>
      </c>
      <c r="BF7" s="4">
        <f>SONIA_PX[[#This Row],[Column13]]</f>
        <v>339086</v>
      </c>
      <c r="BG7" s="4">
        <f>SONIA_PX[[#This Row],[Column14]]</f>
        <v>340224</v>
      </c>
      <c r="BH7" s="4">
        <f>SONIA_PX[[#This Row],[Column15]]</f>
        <v>338132</v>
      </c>
      <c r="BI7" s="4">
        <f>SONIA_PX[[#This Row],[Column16]]</f>
        <v>332665</v>
      </c>
      <c r="BJ7" s="4">
        <f>SONIA_PX[[#This Row],[Column17]]</f>
        <v>325241</v>
      </c>
      <c r="BK7" s="4">
        <f>SONIA_PX[[#This Row],[Column18]]</f>
        <v>324509</v>
      </c>
      <c r="BL7" s="4">
        <f>SONIA_PX[[#This Row],[Column19]]</f>
        <v>329686</v>
      </c>
      <c r="BM7" s="4">
        <f>SONIA_PX[[#This Row],[Column20]]</f>
        <v>331503</v>
      </c>
      <c r="BN7" s="4">
        <f>SONIA_PX[[#This Row],[Column21]]</f>
        <v>332098</v>
      </c>
      <c r="BO7" s="4">
        <f>SONIA_PX[[#This Row],[Column22]]</f>
        <v>331053</v>
      </c>
      <c r="BP7" s="4">
        <f>SONIA_PX[[#This Row],[Column23]]</f>
        <v>327593</v>
      </c>
      <c r="BQ7" s="4">
        <f>SONIA_PX[[#This Row],[Column24]]</f>
        <v>325277</v>
      </c>
      <c r="BR7" s="4">
        <f>SONIA_PX[[#This Row],[Column25]]</f>
        <v>322745</v>
      </c>
      <c r="BS7" s="4">
        <f>SONIA_PX[[#This Row],[Column26]]</f>
        <v>328464</v>
      </c>
      <c r="BT7" s="4">
        <f>SONIA_PX[[#This Row],[Column27]]</f>
        <v>367542</v>
      </c>
      <c r="BU7" s="4">
        <f>SONIA_PX[[#This Row],[Column28]]</f>
        <v>367302</v>
      </c>
      <c r="BV7" s="4">
        <f>SONIA_PX[[#This Row],[Column29]]</f>
        <v>366495</v>
      </c>
      <c r="BW7" s="4">
        <f>SONIA_PX[[#This Row],[Column30]]</f>
        <v>367326</v>
      </c>
      <c r="BX7" s="4">
        <f>SONIA_PX[[#This Row],[Column31]]</f>
        <v>366991</v>
      </c>
      <c r="BY7" s="4">
        <f>SONIA_PX[[#This Row],[Column32]]</f>
        <v>366727</v>
      </c>
      <c r="BZ7" s="4">
        <f>SONIA_PX[[#This Row],[Column33]]</f>
        <v>370470</v>
      </c>
      <c r="CA7" s="4">
        <f>SONIA_PX[[#This Row],[Column34]]</f>
        <v>367413</v>
      </c>
      <c r="CB7" s="4">
        <f>SONIA_PX[[#This Row],[Column35]]</f>
        <v>370830</v>
      </c>
      <c r="CC7" s="4">
        <f>SONIA_PX[[#This Row],[Column36]]</f>
        <v>373482</v>
      </c>
      <c r="CD7" s="4">
        <f>SONIA_PX[[#This Row],[Column37]]</f>
        <v>366311</v>
      </c>
      <c r="CE7" s="4">
        <f>SONIA_PX[[#This Row],[Column38]]</f>
        <v>362202</v>
      </c>
      <c r="CF7" s="4">
        <f>SONIA_PX[[#This Row],[Column39]]</f>
        <v>352550</v>
      </c>
      <c r="CG7" s="4">
        <f>SONIA_PX[[#This Row],[Column40]]</f>
        <v>349392</v>
      </c>
      <c r="CH7" s="4">
        <f>SONIA_PX[[#This Row],[Column41]]</f>
        <v>347785</v>
      </c>
      <c r="CI7" s="4">
        <f>SONIA_PX[[#This Row],[Column42]]</f>
        <v>349700</v>
      </c>
      <c r="CJ7" s="4">
        <f>SONIA_PX[[#This Row],[Column43]]</f>
        <v>347317</v>
      </c>
      <c r="CK7" s="4">
        <f>SONIA_PX[[#This Row],[Column44]]</f>
        <v>347326</v>
      </c>
      <c r="CL7" s="4">
        <f>SONIA_PX[[#This Row],[Column45]]</f>
        <v>342241</v>
      </c>
    </row>
    <row r="8" spans="1:90" x14ac:dyDescent="0.25">
      <c r="A8" s="2" t="str">
        <f ca="1">'cont list_0'!I11</f>
        <v>U27</v>
      </c>
      <c r="B8" s="4">
        <f>SONIA_PX[[#This Row],[Column2]]</f>
        <v>241777</v>
      </c>
      <c r="C8" s="4">
        <f>SONIA_PX[[#This Row],[Column3]]</f>
        <v>241777</v>
      </c>
      <c r="D8" s="4">
        <f>SONIA_PX[[#This Row],[Column4]]</f>
        <v>241777</v>
      </c>
      <c r="E8" s="4">
        <f>SONIA_PX[[#This Row],[Column5]]</f>
        <v>243446</v>
      </c>
      <c r="F8" s="4">
        <f>SONIA_PX[[#This Row],[Column6]]</f>
        <v>232088</v>
      </c>
      <c r="G8" s="4">
        <f>SONIA_PX[[#This Row],[Column7]]</f>
        <v>228747</v>
      </c>
      <c r="H8" s="4">
        <f>SONIA_PX[[#This Row],[Column8]]</f>
        <v>222449</v>
      </c>
      <c r="I8" s="4">
        <f>SONIA_PX[[#This Row],[Column9]]</f>
        <v>218303</v>
      </c>
      <c r="J8" s="4">
        <f>SONIA_PX[[#This Row],[Column10]]</f>
        <v>218716</v>
      </c>
      <c r="K8" s="4">
        <f>SONIA_PX[[#This Row],[Column11]]</f>
        <v>221002</v>
      </c>
      <c r="L8" s="4">
        <f>SONIA_PX[[#This Row],[Column12]]</f>
        <v>213191</v>
      </c>
      <c r="M8" s="4">
        <f>SONIA_PX[[#This Row],[Column13]]</f>
        <v>214951</v>
      </c>
      <c r="N8" s="4">
        <f>SONIA_PX[[#This Row],[Column14]]</f>
        <v>216494</v>
      </c>
      <c r="O8" s="4">
        <f>SONIA_PX[[#This Row],[Column15]]</f>
        <v>216127</v>
      </c>
      <c r="P8" s="4">
        <f>SONIA_PX[[#This Row],[Column16]]</f>
        <v>214826</v>
      </c>
      <c r="Q8" s="4">
        <f>SONIA_PX[[#This Row],[Column17]]</f>
        <v>213590</v>
      </c>
      <c r="R8" s="4">
        <f>SONIA_PX[[#This Row],[Column18]]</f>
        <v>215448</v>
      </c>
      <c r="S8" s="4">
        <f>SONIA_PX[[#This Row],[Column19]]</f>
        <v>210746</v>
      </c>
      <c r="T8" s="4">
        <f>SONIA_PX[[#This Row],[Column20]]</f>
        <v>212633</v>
      </c>
      <c r="U8" s="4">
        <f>SONIA_PX[[#This Row],[Column21]]</f>
        <v>213395</v>
      </c>
      <c r="V8" s="4">
        <f>SONIA_PX[[#This Row],[Column22]]</f>
        <v>220009</v>
      </c>
      <c r="W8" s="4">
        <f>SONIA_PX[[#This Row],[Column23]]</f>
        <v>218929</v>
      </c>
      <c r="X8" s="4">
        <f>SONIA_PX[[#This Row],[Column24]]</f>
        <v>220186</v>
      </c>
      <c r="Y8" s="4">
        <f>SONIA_PX[[#This Row],[Column25]]</f>
        <v>213260</v>
      </c>
      <c r="Z8" s="4">
        <f>SONIA_PX[[#This Row],[Column26]]</f>
        <v>212829</v>
      </c>
      <c r="AA8" s="4">
        <f>SONIA_PX[[#This Row],[Column27]]</f>
        <v>324416</v>
      </c>
      <c r="AB8" s="4">
        <f>SONIA_PX[[#This Row],[Column28]]</f>
        <v>324362</v>
      </c>
      <c r="AC8" s="4">
        <f>SONIA_PX[[#This Row],[Column29]]</f>
        <v>329722</v>
      </c>
      <c r="AD8" s="4">
        <f>SONIA_PX[[#This Row],[Column30]]</f>
        <v>380142</v>
      </c>
      <c r="AE8" s="4">
        <f>SONIA_PX[[#This Row],[Column31]]</f>
        <v>372989</v>
      </c>
      <c r="AF8" s="4">
        <f>SONIA_PX[[#This Row],[Column32]]</f>
        <v>369525</v>
      </c>
      <c r="AG8" s="4">
        <f>SONIA_PX[[#This Row],[Column33]]</f>
        <v>367346</v>
      </c>
      <c r="AH8" s="4">
        <f>SONIA_PX[[#This Row],[Column34]]</f>
        <v>363104</v>
      </c>
      <c r="AI8" s="4">
        <f>SONIA_PX[[#This Row],[Column35]]</f>
        <v>371885</v>
      </c>
      <c r="AJ8" s="4">
        <f>SONIA_PX[[#This Row],[Column36]]</f>
        <v>368513</v>
      </c>
      <c r="AK8" s="4">
        <f>SONIA_PX[[#This Row],[Column37]]</f>
        <v>366825</v>
      </c>
      <c r="AL8" s="4">
        <f>SONIA_PX[[#This Row],[Column38]]</f>
        <v>374856</v>
      </c>
      <c r="AM8" s="4">
        <f>SONIA_PX[[#This Row],[Column39]]</f>
        <v>374149</v>
      </c>
      <c r="AN8" s="4">
        <f>SONIA_PX[[#This Row],[Column40]]</f>
        <v>374056</v>
      </c>
      <c r="AO8" s="4">
        <f>SONIA_PX[[#This Row],[Column41]]</f>
        <v>376301</v>
      </c>
      <c r="AP8" s="4">
        <f>SONIA_PX[[#This Row],[Column42]]</f>
        <v>376255</v>
      </c>
      <c r="AQ8" s="4">
        <f>SONIA_PX[[#This Row],[Column43]]</f>
        <v>379141</v>
      </c>
      <c r="AR8" s="4">
        <f>SONIA_PX[[#This Row],[Column44]]</f>
        <v>379143</v>
      </c>
      <c r="AS8" s="4">
        <f>SONIA_PX[[#This Row],[Column45]]</f>
        <v>377293</v>
      </c>
      <c r="AT8" s="4" t="str">
        <f>SONIA_PX[[#This Row],[Column1]]</f>
        <v>SFI6 Comdty</v>
      </c>
      <c r="AU8" s="4">
        <f>SONIA_PX[[#This Row],[Column2]]</f>
        <v>241777</v>
      </c>
      <c r="AV8" s="4">
        <f>SONIA_PX[[#This Row],[Column3]]</f>
        <v>241777</v>
      </c>
      <c r="AW8" s="4">
        <f>SONIA_PX[[#This Row],[Column4]]</f>
        <v>241777</v>
      </c>
      <c r="AX8" s="4">
        <f>SONIA_PX[[#This Row],[Column5]]</f>
        <v>243446</v>
      </c>
      <c r="AY8" s="4">
        <f>SONIA_PX[[#This Row],[Column6]]</f>
        <v>232088</v>
      </c>
      <c r="AZ8" s="4">
        <f>SONIA_PX[[#This Row],[Column7]]</f>
        <v>228747</v>
      </c>
      <c r="BA8" s="4">
        <f>SONIA_PX[[#This Row],[Column8]]</f>
        <v>222449</v>
      </c>
      <c r="BB8" s="4">
        <f>SONIA_PX[[#This Row],[Column9]]</f>
        <v>218303</v>
      </c>
      <c r="BC8" s="4">
        <f>SONIA_PX[[#This Row],[Column10]]</f>
        <v>218716</v>
      </c>
      <c r="BD8" s="4">
        <f>SONIA_PX[[#This Row],[Column11]]</f>
        <v>221002</v>
      </c>
      <c r="BE8" s="4">
        <f>SONIA_PX[[#This Row],[Column12]]</f>
        <v>213191</v>
      </c>
      <c r="BF8" s="4">
        <f>SONIA_PX[[#This Row],[Column13]]</f>
        <v>214951</v>
      </c>
      <c r="BG8" s="4">
        <f>SONIA_PX[[#This Row],[Column14]]</f>
        <v>216494</v>
      </c>
      <c r="BH8" s="4">
        <f>SONIA_PX[[#This Row],[Column15]]</f>
        <v>216127</v>
      </c>
      <c r="BI8" s="4">
        <f>SONIA_PX[[#This Row],[Column16]]</f>
        <v>214826</v>
      </c>
      <c r="BJ8" s="4">
        <f>SONIA_PX[[#This Row],[Column17]]</f>
        <v>213590</v>
      </c>
      <c r="BK8" s="4">
        <f>SONIA_PX[[#This Row],[Column18]]</f>
        <v>215448</v>
      </c>
      <c r="BL8" s="4">
        <f>SONIA_PX[[#This Row],[Column19]]</f>
        <v>210746</v>
      </c>
      <c r="BM8" s="4">
        <f>SONIA_PX[[#This Row],[Column20]]</f>
        <v>212633</v>
      </c>
      <c r="BN8" s="4">
        <f>SONIA_PX[[#This Row],[Column21]]</f>
        <v>213395</v>
      </c>
      <c r="BO8" s="4">
        <f>SONIA_PX[[#This Row],[Column22]]</f>
        <v>220009</v>
      </c>
      <c r="BP8" s="4">
        <f>SONIA_PX[[#This Row],[Column23]]</f>
        <v>218929</v>
      </c>
      <c r="BQ8" s="4">
        <f>SONIA_PX[[#This Row],[Column24]]</f>
        <v>220186</v>
      </c>
      <c r="BR8" s="4">
        <f>SONIA_PX[[#This Row],[Column25]]</f>
        <v>213260</v>
      </c>
      <c r="BS8" s="4">
        <f>SONIA_PX[[#This Row],[Column26]]</f>
        <v>212829</v>
      </c>
      <c r="BT8" s="4">
        <f>SONIA_PX[[#This Row],[Column27]]</f>
        <v>324416</v>
      </c>
      <c r="BU8" s="4">
        <f>SONIA_PX[[#This Row],[Column28]]</f>
        <v>324362</v>
      </c>
      <c r="BV8" s="4">
        <f>SONIA_PX[[#This Row],[Column29]]</f>
        <v>329722</v>
      </c>
      <c r="BW8" s="4">
        <f>SONIA_PX[[#This Row],[Column30]]</f>
        <v>380142</v>
      </c>
      <c r="BX8" s="4">
        <f>SONIA_PX[[#This Row],[Column31]]</f>
        <v>372989</v>
      </c>
      <c r="BY8" s="4">
        <f>SONIA_PX[[#This Row],[Column32]]</f>
        <v>369525</v>
      </c>
      <c r="BZ8" s="4">
        <f>SONIA_PX[[#This Row],[Column33]]</f>
        <v>367346</v>
      </c>
      <c r="CA8" s="4">
        <f>SONIA_PX[[#This Row],[Column34]]</f>
        <v>363104</v>
      </c>
      <c r="CB8" s="4">
        <f>SONIA_PX[[#This Row],[Column35]]</f>
        <v>371885</v>
      </c>
      <c r="CC8" s="4">
        <f>SONIA_PX[[#This Row],[Column36]]</f>
        <v>368513</v>
      </c>
      <c r="CD8" s="4">
        <f>SONIA_PX[[#This Row],[Column37]]</f>
        <v>366825</v>
      </c>
      <c r="CE8" s="4">
        <f>SONIA_PX[[#This Row],[Column38]]</f>
        <v>374856</v>
      </c>
      <c r="CF8" s="4">
        <f>SONIA_PX[[#This Row],[Column39]]</f>
        <v>374149</v>
      </c>
      <c r="CG8" s="4">
        <f>SONIA_PX[[#This Row],[Column40]]</f>
        <v>374056</v>
      </c>
      <c r="CH8" s="4">
        <f>SONIA_PX[[#This Row],[Column41]]</f>
        <v>376301</v>
      </c>
      <c r="CI8" s="4">
        <f>SONIA_PX[[#This Row],[Column42]]</f>
        <v>376255</v>
      </c>
      <c r="CJ8" s="4">
        <f>SONIA_PX[[#This Row],[Column43]]</f>
        <v>379141</v>
      </c>
      <c r="CK8" s="4">
        <f>SONIA_PX[[#This Row],[Column44]]</f>
        <v>379143</v>
      </c>
      <c r="CL8" s="4">
        <f>SONIA_PX[[#This Row],[Column45]]</f>
        <v>377293</v>
      </c>
    </row>
    <row r="9" spans="1:90" x14ac:dyDescent="0.25">
      <c r="A9" s="2" t="str">
        <f ca="1">'cont list_0'!I12</f>
        <v>Z27</v>
      </c>
      <c r="B9" s="4">
        <f>SONIA_PX[[#This Row],[Column2]]</f>
        <v>302415</v>
      </c>
      <c r="C9" s="4">
        <f>SONIA_PX[[#This Row],[Column3]]</f>
        <v>302415</v>
      </c>
      <c r="D9" s="4">
        <f>SONIA_PX[[#This Row],[Column4]]</f>
        <v>302415</v>
      </c>
      <c r="E9" s="4">
        <f>SONIA_PX[[#This Row],[Column5]]</f>
        <v>302753</v>
      </c>
      <c r="F9" s="4">
        <f>SONIA_PX[[#This Row],[Column6]]</f>
        <v>317161</v>
      </c>
      <c r="G9" s="4">
        <f>SONIA_PX[[#This Row],[Column7]]</f>
        <v>315303</v>
      </c>
      <c r="H9" s="4">
        <f>SONIA_PX[[#This Row],[Column8]]</f>
        <v>309535</v>
      </c>
      <c r="I9" s="4">
        <f>SONIA_PX[[#This Row],[Column9]]</f>
        <v>299676</v>
      </c>
      <c r="J9" s="4">
        <f>SONIA_PX[[#This Row],[Column10]]</f>
        <v>307447</v>
      </c>
      <c r="K9" s="4">
        <f>SONIA_PX[[#This Row],[Column11]]</f>
        <v>315373</v>
      </c>
      <c r="L9" s="4">
        <f>SONIA_PX[[#This Row],[Column12]]</f>
        <v>312301</v>
      </c>
      <c r="M9" s="4">
        <f>SONIA_PX[[#This Row],[Column13]]</f>
        <v>311503</v>
      </c>
      <c r="N9" s="4">
        <f>SONIA_PX[[#This Row],[Column14]]</f>
        <v>312436</v>
      </c>
      <c r="O9" s="4">
        <f>SONIA_PX[[#This Row],[Column15]]</f>
        <v>308376</v>
      </c>
      <c r="P9" s="4">
        <f>SONIA_PX[[#This Row],[Column16]]</f>
        <v>304155</v>
      </c>
      <c r="Q9" s="4">
        <f>SONIA_PX[[#This Row],[Column17]]</f>
        <v>297138</v>
      </c>
      <c r="R9" s="4">
        <f>SONIA_PX[[#This Row],[Column18]]</f>
        <v>295796</v>
      </c>
      <c r="S9" s="4">
        <f>SONIA_PX[[#This Row],[Column19]]</f>
        <v>295689</v>
      </c>
      <c r="T9" s="4">
        <f>SONIA_PX[[#This Row],[Column20]]</f>
        <v>301559</v>
      </c>
      <c r="U9" s="4">
        <f>SONIA_PX[[#This Row],[Column21]]</f>
        <v>303876</v>
      </c>
      <c r="V9" s="4">
        <f>SONIA_PX[[#This Row],[Column22]]</f>
        <v>301208</v>
      </c>
      <c r="W9" s="4">
        <f>SONIA_PX[[#This Row],[Column23]]</f>
        <v>301535</v>
      </c>
      <c r="X9" s="4">
        <f>SONIA_PX[[#This Row],[Column24]]</f>
        <v>304436</v>
      </c>
      <c r="Y9" s="4">
        <f>SONIA_PX[[#This Row],[Column25]]</f>
        <v>299477</v>
      </c>
      <c r="Z9" s="4">
        <f>SONIA_PX[[#This Row],[Column26]]</f>
        <v>296410</v>
      </c>
      <c r="AA9" s="4">
        <f>SONIA_PX[[#This Row],[Column27]]</f>
        <v>212877</v>
      </c>
      <c r="AB9" s="4">
        <f>SONIA_PX[[#This Row],[Column28]]</f>
        <v>211594</v>
      </c>
      <c r="AC9" s="4">
        <f>SONIA_PX[[#This Row],[Column29]]</f>
        <v>214352</v>
      </c>
      <c r="AD9" s="4">
        <f>SONIA_PX[[#This Row],[Column30]]</f>
        <v>213560</v>
      </c>
      <c r="AE9" s="4">
        <f>SONIA_PX[[#This Row],[Column31]]</f>
        <v>206812</v>
      </c>
      <c r="AF9" s="4">
        <f>SONIA_PX[[#This Row],[Column32]]</f>
        <v>203747</v>
      </c>
      <c r="AG9" s="4">
        <f>SONIA_PX[[#This Row],[Column33]]</f>
        <v>200648</v>
      </c>
      <c r="AH9" s="4">
        <f>SONIA_PX[[#This Row],[Column34]]</f>
        <v>191123</v>
      </c>
      <c r="AI9" s="4">
        <f>SONIA_PX[[#This Row],[Column35]]</f>
        <v>189684</v>
      </c>
      <c r="AJ9" s="4">
        <f>SONIA_PX[[#This Row],[Column36]]</f>
        <v>190783</v>
      </c>
      <c r="AK9" s="4">
        <f>SONIA_PX[[#This Row],[Column37]]</f>
        <v>186704</v>
      </c>
      <c r="AL9" s="4">
        <f>SONIA_PX[[#This Row],[Column38]]</f>
        <v>184826</v>
      </c>
      <c r="AM9" s="4">
        <f>SONIA_PX[[#This Row],[Column39]]</f>
        <v>180433</v>
      </c>
      <c r="AN9" s="4">
        <f>SONIA_PX[[#This Row],[Column40]]</f>
        <v>181884</v>
      </c>
      <c r="AO9" s="4">
        <f>SONIA_PX[[#This Row],[Column41]]</f>
        <v>182297</v>
      </c>
      <c r="AP9" s="4">
        <f>SONIA_PX[[#This Row],[Column42]]</f>
        <v>182257</v>
      </c>
      <c r="AQ9" s="4">
        <f>SONIA_PX[[#This Row],[Column43]]</f>
        <v>181153</v>
      </c>
      <c r="AR9" s="4">
        <f>SONIA_PX[[#This Row],[Column44]]</f>
        <v>181153</v>
      </c>
      <c r="AS9" s="4">
        <f>SONIA_PX[[#This Row],[Column45]]</f>
        <v>178529</v>
      </c>
      <c r="AT9" s="4" t="str">
        <f>SONIA_PX[[#This Row],[Column1]]</f>
        <v>SFI7 Comdty</v>
      </c>
      <c r="AU9" s="4">
        <f>SONIA_PX[[#This Row],[Column2]]</f>
        <v>302415</v>
      </c>
      <c r="AV9" s="4">
        <f>SONIA_PX[[#This Row],[Column3]]</f>
        <v>302415</v>
      </c>
      <c r="AW9" s="4">
        <f>SONIA_PX[[#This Row],[Column4]]</f>
        <v>302415</v>
      </c>
      <c r="AX9" s="4">
        <f>SONIA_PX[[#This Row],[Column5]]</f>
        <v>302753</v>
      </c>
      <c r="AY9" s="4">
        <f>SONIA_PX[[#This Row],[Column6]]</f>
        <v>317161</v>
      </c>
      <c r="AZ9" s="4">
        <f>SONIA_PX[[#This Row],[Column7]]</f>
        <v>315303</v>
      </c>
      <c r="BA9" s="4">
        <f>SONIA_PX[[#This Row],[Column8]]</f>
        <v>309535</v>
      </c>
      <c r="BB9" s="4">
        <f>SONIA_PX[[#This Row],[Column9]]</f>
        <v>299676</v>
      </c>
      <c r="BC9" s="4">
        <f>SONIA_PX[[#This Row],[Column10]]</f>
        <v>307447</v>
      </c>
      <c r="BD9" s="4">
        <f>SONIA_PX[[#This Row],[Column11]]</f>
        <v>315373</v>
      </c>
      <c r="BE9" s="4">
        <f>SONIA_PX[[#This Row],[Column12]]</f>
        <v>312301</v>
      </c>
      <c r="BF9" s="4">
        <f>SONIA_PX[[#This Row],[Column13]]</f>
        <v>311503</v>
      </c>
      <c r="BG9" s="4">
        <f>SONIA_PX[[#This Row],[Column14]]</f>
        <v>312436</v>
      </c>
      <c r="BH9" s="4">
        <f>SONIA_PX[[#This Row],[Column15]]</f>
        <v>308376</v>
      </c>
      <c r="BI9" s="4">
        <f>SONIA_PX[[#This Row],[Column16]]</f>
        <v>304155</v>
      </c>
      <c r="BJ9" s="4">
        <f>SONIA_PX[[#This Row],[Column17]]</f>
        <v>297138</v>
      </c>
      <c r="BK9" s="4">
        <f>SONIA_PX[[#This Row],[Column18]]</f>
        <v>295796</v>
      </c>
      <c r="BL9" s="4">
        <f>SONIA_PX[[#This Row],[Column19]]</f>
        <v>295689</v>
      </c>
      <c r="BM9" s="4">
        <f>SONIA_PX[[#This Row],[Column20]]</f>
        <v>301559</v>
      </c>
      <c r="BN9" s="4">
        <f>SONIA_PX[[#This Row],[Column21]]</f>
        <v>303876</v>
      </c>
      <c r="BO9" s="4">
        <f>SONIA_PX[[#This Row],[Column22]]</f>
        <v>301208</v>
      </c>
      <c r="BP9" s="4">
        <f>SONIA_PX[[#This Row],[Column23]]</f>
        <v>301535</v>
      </c>
      <c r="BQ9" s="4">
        <f>SONIA_PX[[#This Row],[Column24]]</f>
        <v>304436</v>
      </c>
      <c r="BR9" s="4">
        <f>SONIA_PX[[#This Row],[Column25]]</f>
        <v>299477</v>
      </c>
      <c r="BS9" s="4">
        <f>SONIA_PX[[#This Row],[Column26]]</f>
        <v>296410</v>
      </c>
      <c r="BT9" s="4">
        <f>SONIA_PX[[#This Row],[Column27]]</f>
        <v>212877</v>
      </c>
      <c r="BU9" s="4">
        <f>SONIA_PX[[#This Row],[Column28]]</f>
        <v>211594</v>
      </c>
      <c r="BV9" s="4">
        <f>SONIA_PX[[#This Row],[Column29]]</f>
        <v>214352</v>
      </c>
      <c r="BW9" s="4">
        <f>SONIA_PX[[#This Row],[Column30]]</f>
        <v>213560</v>
      </c>
      <c r="BX9" s="4">
        <f>SONIA_PX[[#This Row],[Column31]]</f>
        <v>206812</v>
      </c>
      <c r="BY9" s="4">
        <f>SONIA_PX[[#This Row],[Column32]]</f>
        <v>203747</v>
      </c>
      <c r="BZ9" s="4">
        <f>SONIA_PX[[#This Row],[Column33]]</f>
        <v>200648</v>
      </c>
      <c r="CA9" s="4">
        <f>SONIA_PX[[#This Row],[Column34]]</f>
        <v>191123</v>
      </c>
      <c r="CB9" s="4">
        <f>SONIA_PX[[#This Row],[Column35]]</f>
        <v>189684</v>
      </c>
      <c r="CC9" s="4">
        <f>SONIA_PX[[#This Row],[Column36]]</f>
        <v>190783</v>
      </c>
      <c r="CD9" s="4">
        <f>SONIA_PX[[#This Row],[Column37]]</f>
        <v>186704</v>
      </c>
      <c r="CE9" s="4">
        <f>SONIA_PX[[#This Row],[Column38]]</f>
        <v>184826</v>
      </c>
      <c r="CF9" s="4">
        <f>SONIA_PX[[#This Row],[Column39]]</f>
        <v>180433</v>
      </c>
      <c r="CG9" s="4">
        <f>SONIA_PX[[#This Row],[Column40]]</f>
        <v>181884</v>
      </c>
      <c r="CH9" s="4">
        <f>SONIA_PX[[#This Row],[Column41]]</f>
        <v>182297</v>
      </c>
      <c r="CI9" s="4">
        <f>SONIA_PX[[#This Row],[Column42]]</f>
        <v>182257</v>
      </c>
      <c r="CJ9" s="4">
        <f>SONIA_PX[[#This Row],[Column43]]</f>
        <v>181153</v>
      </c>
      <c r="CK9" s="4">
        <f>SONIA_PX[[#This Row],[Column44]]</f>
        <v>181153</v>
      </c>
      <c r="CL9" s="4">
        <f>SONIA_PX[[#This Row],[Column45]]</f>
        <v>178529</v>
      </c>
    </row>
    <row r="10" spans="1:90" x14ac:dyDescent="0.25">
      <c r="A10" s="2" t="str">
        <f ca="1">'cont list_0'!I13</f>
        <v>H28</v>
      </c>
      <c r="B10" s="4">
        <f>SONIA_PX[[#This Row],[Column2]]</f>
        <v>178895</v>
      </c>
      <c r="C10" s="4">
        <f>SONIA_PX[[#This Row],[Column3]]</f>
        <v>178895</v>
      </c>
      <c r="D10" s="4">
        <f>SONIA_PX[[#This Row],[Column4]]</f>
        <v>178895</v>
      </c>
      <c r="E10" s="4">
        <f>SONIA_PX[[#This Row],[Column5]]</f>
        <v>176885</v>
      </c>
      <c r="F10" s="4">
        <f>SONIA_PX[[#This Row],[Column6]]</f>
        <v>174865</v>
      </c>
      <c r="G10" s="4">
        <f>SONIA_PX[[#This Row],[Column7]]</f>
        <v>175314</v>
      </c>
      <c r="H10" s="4">
        <f>SONIA_PX[[#This Row],[Column8]]</f>
        <v>177356</v>
      </c>
      <c r="I10" s="4">
        <f>SONIA_PX[[#This Row],[Column9]]</f>
        <v>176882</v>
      </c>
      <c r="J10" s="4">
        <f>SONIA_PX[[#This Row],[Column10]]</f>
        <v>178693</v>
      </c>
      <c r="K10" s="4">
        <f>SONIA_PX[[#This Row],[Column11]]</f>
        <v>175741</v>
      </c>
      <c r="L10" s="4">
        <f>SONIA_PX[[#This Row],[Column12]]</f>
        <v>180549</v>
      </c>
      <c r="M10" s="4">
        <f>SONIA_PX[[#This Row],[Column13]]</f>
        <v>177774</v>
      </c>
      <c r="N10" s="4">
        <f>SONIA_PX[[#This Row],[Column14]]</f>
        <v>176029</v>
      </c>
      <c r="O10" s="4">
        <f>SONIA_PX[[#This Row],[Column15]]</f>
        <v>176871</v>
      </c>
      <c r="P10" s="4">
        <f>SONIA_PX[[#This Row],[Column16]]</f>
        <v>174682</v>
      </c>
      <c r="Q10" s="4">
        <f>SONIA_PX[[#This Row],[Column17]]</f>
        <v>176429</v>
      </c>
      <c r="R10" s="4">
        <f>SONIA_PX[[#This Row],[Column18]]</f>
        <v>181008</v>
      </c>
      <c r="S10" s="4">
        <f>SONIA_PX[[#This Row],[Column19]]</f>
        <v>178314</v>
      </c>
      <c r="T10" s="4">
        <f>SONIA_PX[[#This Row],[Column20]]</f>
        <v>178167</v>
      </c>
      <c r="U10" s="4">
        <f>SONIA_PX[[#This Row],[Column21]]</f>
        <v>168239</v>
      </c>
      <c r="V10" s="4">
        <f>SONIA_PX[[#This Row],[Column22]]</f>
        <v>167858</v>
      </c>
      <c r="W10" s="4">
        <f>SONIA_PX[[#This Row],[Column23]]</f>
        <v>164995</v>
      </c>
      <c r="X10" s="4">
        <f>SONIA_PX[[#This Row],[Column24]]</f>
        <v>165191</v>
      </c>
      <c r="Y10" s="4">
        <f>SONIA_PX[[#This Row],[Column25]]</f>
        <v>161795</v>
      </c>
      <c r="Z10" s="4">
        <f>SONIA_PX[[#This Row],[Column26]]</f>
        <v>159909</v>
      </c>
      <c r="AA10" s="4">
        <f>SONIA_PX[[#This Row],[Column27]]</f>
        <v>294420</v>
      </c>
      <c r="AB10" s="4">
        <f>SONIA_PX[[#This Row],[Column28]]</f>
        <v>286711</v>
      </c>
      <c r="AC10" s="4">
        <f>SONIA_PX[[#This Row],[Column29]]</f>
        <v>273064</v>
      </c>
      <c r="AD10" s="4">
        <f>SONIA_PX[[#This Row],[Column30]]</f>
        <v>273277</v>
      </c>
      <c r="AE10" s="4">
        <f>SONIA_PX[[#This Row],[Column31]]</f>
        <v>273297</v>
      </c>
      <c r="AF10" s="4">
        <f>SONIA_PX[[#This Row],[Column32]]</f>
        <v>270473</v>
      </c>
      <c r="AG10" s="4">
        <f>SONIA_PX[[#This Row],[Column33]]</f>
        <v>268335</v>
      </c>
      <c r="AH10" s="4">
        <f>SONIA_PX[[#This Row],[Column34]]</f>
        <v>268338</v>
      </c>
      <c r="AI10" s="4">
        <f>SONIA_PX[[#This Row],[Column35]]</f>
        <v>274043</v>
      </c>
      <c r="AJ10" s="4">
        <f>SONIA_PX[[#This Row],[Column36]]</f>
        <v>277578</v>
      </c>
      <c r="AK10" s="4">
        <f>SONIA_PX[[#This Row],[Column37]]</f>
        <v>273306</v>
      </c>
      <c r="AL10" s="4">
        <f>SONIA_PX[[#This Row],[Column38]]</f>
        <v>268331</v>
      </c>
      <c r="AM10" s="4">
        <f>SONIA_PX[[#This Row],[Column39]]</f>
        <v>269884</v>
      </c>
      <c r="AN10" s="4">
        <f>SONIA_PX[[#This Row],[Column40]]</f>
        <v>273256</v>
      </c>
      <c r="AO10" s="4">
        <f>SONIA_PX[[#This Row],[Column41]]</f>
        <v>271802</v>
      </c>
      <c r="AP10" s="4">
        <f>SONIA_PX[[#This Row],[Column42]]</f>
        <v>275988</v>
      </c>
      <c r="AQ10" s="4">
        <f>SONIA_PX[[#This Row],[Column43]]</f>
        <v>274360</v>
      </c>
      <c r="AR10" s="4">
        <f>SONIA_PX[[#This Row],[Column44]]</f>
        <v>274360</v>
      </c>
      <c r="AS10" s="4">
        <f>SONIA_PX[[#This Row],[Column45]]</f>
        <v>271299</v>
      </c>
      <c r="AT10" s="4" t="str">
        <f>SONIA_PX[[#This Row],[Column1]]</f>
        <v>SFI8 Comdty</v>
      </c>
      <c r="AU10" s="4">
        <f>SONIA_PX[[#This Row],[Column2]]</f>
        <v>178895</v>
      </c>
      <c r="AV10" s="4">
        <f>SONIA_PX[[#This Row],[Column3]]</f>
        <v>178895</v>
      </c>
      <c r="AW10" s="4">
        <f>SONIA_PX[[#This Row],[Column4]]</f>
        <v>178895</v>
      </c>
      <c r="AX10" s="4">
        <f>SONIA_PX[[#This Row],[Column5]]</f>
        <v>176885</v>
      </c>
      <c r="AY10" s="4">
        <f>SONIA_PX[[#This Row],[Column6]]</f>
        <v>174865</v>
      </c>
      <c r="AZ10" s="4">
        <f>SONIA_PX[[#This Row],[Column7]]</f>
        <v>175314</v>
      </c>
      <c r="BA10" s="4">
        <f>SONIA_PX[[#This Row],[Column8]]</f>
        <v>177356</v>
      </c>
      <c r="BB10" s="4">
        <f>SONIA_PX[[#This Row],[Column9]]</f>
        <v>176882</v>
      </c>
      <c r="BC10" s="4">
        <f>SONIA_PX[[#This Row],[Column10]]</f>
        <v>178693</v>
      </c>
      <c r="BD10" s="4">
        <f>SONIA_PX[[#This Row],[Column11]]</f>
        <v>175741</v>
      </c>
      <c r="BE10" s="4">
        <f>SONIA_PX[[#This Row],[Column12]]</f>
        <v>180549</v>
      </c>
      <c r="BF10" s="4">
        <f>SONIA_PX[[#This Row],[Column13]]</f>
        <v>177774</v>
      </c>
      <c r="BG10" s="4">
        <f>SONIA_PX[[#This Row],[Column14]]</f>
        <v>176029</v>
      </c>
      <c r="BH10" s="4">
        <f>SONIA_PX[[#This Row],[Column15]]</f>
        <v>176871</v>
      </c>
      <c r="BI10" s="4">
        <f>SONIA_PX[[#This Row],[Column16]]</f>
        <v>174682</v>
      </c>
      <c r="BJ10" s="4">
        <f>SONIA_PX[[#This Row],[Column17]]</f>
        <v>176429</v>
      </c>
      <c r="BK10" s="4">
        <f>SONIA_PX[[#This Row],[Column18]]</f>
        <v>181008</v>
      </c>
      <c r="BL10" s="4">
        <f>SONIA_PX[[#This Row],[Column19]]</f>
        <v>178314</v>
      </c>
      <c r="BM10" s="4">
        <f>SONIA_PX[[#This Row],[Column20]]</f>
        <v>178167</v>
      </c>
      <c r="BN10" s="4">
        <f>SONIA_PX[[#This Row],[Column21]]</f>
        <v>168239</v>
      </c>
      <c r="BO10" s="4">
        <f>SONIA_PX[[#This Row],[Column22]]</f>
        <v>167858</v>
      </c>
      <c r="BP10" s="4">
        <f>SONIA_PX[[#This Row],[Column23]]</f>
        <v>164995</v>
      </c>
      <c r="BQ10" s="4">
        <f>SONIA_PX[[#This Row],[Column24]]</f>
        <v>165191</v>
      </c>
      <c r="BR10" s="4">
        <f>SONIA_PX[[#This Row],[Column25]]</f>
        <v>161795</v>
      </c>
      <c r="BS10" s="4">
        <f>SONIA_PX[[#This Row],[Column26]]</f>
        <v>159909</v>
      </c>
      <c r="BT10" s="4">
        <f>SONIA_PX[[#This Row],[Column27]]</f>
        <v>294420</v>
      </c>
      <c r="BU10" s="4">
        <f>SONIA_PX[[#This Row],[Column28]]</f>
        <v>286711</v>
      </c>
      <c r="BV10" s="4">
        <f>SONIA_PX[[#This Row],[Column29]]</f>
        <v>273064</v>
      </c>
      <c r="BW10" s="4">
        <f>SONIA_PX[[#This Row],[Column30]]</f>
        <v>273277</v>
      </c>
      <c r="BX10" s="4">
        <f>SONIA_PX[[#This Row],[Column31]]</f>
        <v>273297</v>
      </c>
      <c r="BY10" s="4">
        <f>SONIA_PX[[#This Row],[Column32]]</f>
        <v>270473</v>
      </c>
      <c r="BZ10" s="4">
        <f>SONIA_PX[[#This Row],[Column33]]</f>
        <v>268335</v>
      </c>
      <c r="CA10" s="4">
        <f>SONIA_PX[[#This Row],[Column34]]</f>
        <v>268338</v>
      </c>
      <c r="CB10" s="4">
        <f>SONIA_PX[[#This Row],[Column35]]</f>
        <v>274043</v>
      </c>
      <c r="CC10" s="4">
        <f>SONIA_PX[[#This Row],[Column36]]</f>
        <v>277578</v>
      </c>
      <c r="CD10" s="4">
        <f>SONIA_PX[[#This Row],[Column37]]</f>
        <v>273306</v>
      </c>
      <c r="CE10" s="4">
        <f>SONIA_PX[[#This Row],[Column38]]</f>
        <v>268331</v>
      </c>
      <c r="CF10" s="4">
        <f>SONIA_PX[[#This Row],[Column39]]</f>
        <v>269884</v>
      </c>
      <c r="CG10" s="4">
        <f>SONIA_PX[[#This Row],[Column40]]</f>
        <v>273256</v>
      </c>
      <c r="CH10" s="4">
        <f>SONIA_PX[[#This Row],[Column41]]</f>
        <v>271802</v>
      </c>
      <c r="CI10" s="4">
        <f>SONIA_PX[[#This Row],[Column42]]</f>
        <v>275988</v>
      </c>
      <c r="CJ10" s="4">
        <f>SONIA_PX[[#This Row],[Column43]]</f>
        <v>274360</v>
      </c>
      <c r="CK10" s="4">
        <f>SONIA_PX[[#This Row],[Column44]]</f>
        <v>274360</v>
      </c>
      <c r="CL10" s="4">
        <f>SONIA_PX[[#This Row],[Column45]]</f>
        <v>271299</v>
      </c>
    </row>
    <row r="11" spans="1:90" x14ac:dyDescent="0.25">
      <c r="A11" s="2" t="str">
        <f ca="1">'cont list_0'!I14</f>
        <v>M28</v>
      </c>
      <c r="B11" s="4">
        <f>SONIA_PX[[#This Row],[Column2]]</f>
        <v>123086</v>
      </c>
      <c r="C11" s="4">
        <f>SONIA_PX[[#This Row],[Column3]]</f>
        <v>123086</v>
      </c>
      <c r="D11" s="4">
        <f>SONIA_PX[[#This Row],[Column4]]</f>
        <v>123086</v>
      </c>
      <c r="E11" s="4">
        <f>SONIA_PX[[#This Row],[Column5]]</f>
        <v>122535</v>
      </c>
      <c r="F11" s="4">
        <f>SONIA_PX[[#This Row],[Column6]]</f>
        <v>118765</v>
      </c>
      <c r="G11" s="4">
        <f>SONIA_PX[[#This Row],[Column7]]</f>
        <v>116716</v>
      </c>
      <c r="H11" s="4">
        <f>SONIA_PX[[#This Row],[Column8]]</f>
        <v>115664</v>
      </c>
      <c r="I11" s="4">
        <f>SONIA_PX[[#This Row],[Column9]]</f>
        <v>116747</v>
      </c>
      <c r="J11" s="4">
        <f>SONIA_PX[[#This Row],[Column10]]</f>
        <v>113597</v>
      </c>
      <c r="K11" s="4">
        <f>SONIA_PX[[#This Row],[Column11]]</f>
        <v>116234</v>
      </c>
      <c r="L11" s="4">
        <f>SONIA_PX[[#This Row],[Column12]]</f>
        <v>119484</v>
      </c>
      <c r="M11" s="4">
        <f>SONIA_PX[[#This Row],[Column13]]</f>
        <v>129417</v>
      </c>
      <c r="N11" s="4">
        <f>SONIA_PX[[#This Row],[Column14]]</f>
        <v>128126</v>
      </c>
      <c r="O11" s="4">
        <f>SONIA_PX[[#This Row],[Column15]]</f>
        <v>126887</v>
      </c>
      <c r="P11" s="4">
        <f>SONIA_PX[[#This Row],[Column16]]</f>
        <v>124410</v>
      </c>
      <c r="Q11" s="4">
        <f>SONIA_PX[[#This Row],[Column17]]</f>
        <v>126584</v>
      </c>
      <c r="R11" s="4">
        <f>SONIA_PX[[#This Row],[Column18]]</f>
        <v>128076</v>
      </c>
      <c r="S11" s="4">
        <f>SONIA_PX[[#This Row],[Column19]]</f>
        <v>126157</v>
      </c>
      <c r="T11" s="4">
        <f>SONIA_PX[[#This Row],[Column20]]</f>
        <v>125984</v>
      </c>
      <c r="U11" s="4">
        <f>SONIA_PX[[#This Row],[Column21]]</f>
        <v>123395</v>
      </c>
      <c r="V11" s="4">
        <f>SONIA_PX[[#This Row],[Column22]]</f>
        <v>122079</v>
      </c>
      <c r="W11" s="4">
        <f>SONIA_PX[[#This Row],[Column23]]</f>
        <v>123721</v>
      </c>
      <c r="X11" s="4">
        <f>SONIA_PX[[#This Row],[Column24]]</f>
        <v>122762</v>
      </c>
      <c r="Y11" s="4">
        <f>SONIA_PX[[#This Row],[Column25]]</f>
        <v>121493</v>
      </c>
      <c r="Z11" s="4">
        <f>SONIA_PX[[#This Row],[Column26]]</f>
        <v>121639</v>
      </c>
      <c r="AA11" s="4">
        <f>SONIA_PX[[#This Row],[Column27]]</f>
        <v>160629</v>
      </c>
      <c r="AB11" s="4">
        <f>SONIA_PX[[#This Row],[Column28]]</f>
        <v>156414</v>
      </c>
      <c r="AC11" s="4">
        <f>SONIA_PX[[#This Row],[Column29]]</f>
        <v>154439</v>
      </c>
      <c r="AD11" s="4">
        <f>SONIA_PX[[#This Row],[Column30]]</f>
        <v>150481</v>
      </c>
      <c r="AE11" s="4">
        <f>SONIA_PX[[#This Row],[Column31]]</f>
        <v>148225</v>
      </c>
      <c r="AF11" s="4">
        <f>SONIA_PX[[#This Row],[Column32]]</f>
        <v>147493</v>
      </c>
      <c r="AG11" s="4">
        <f>SONIA_PX[[#This Row],[Column33]]</f>
        <v>149387</v>
      </c>
      <c r="AH11" s="4">
        <f>SONIA_PX[[#This Row],[Column34]]</f>
        <v>151501</v>
      </c>
      <c r="AI11" s="4">
        <f>SONIA_PX[[#This Row],[Column35]]</f>
        <v>148403</v>
      </c>
      <c r="AJ11" s="4">
        <f>SONIA_PX[[#This Row],[Column36]]</f>
        <v>149415</v>
      </c>
      <c r="AK11" s="4">
        <f>SONIA_PX[[#This Row],[Column37]]</f>
        <v>148602</v>
      </c>
      <c r="AL11" s="4">
        <f>SONIA_PX[[#This Row],[Column38]]</f>
        <v>143133</v>
      </c>
      <c r="AM11" s="4">
        <f>SONIA_PX[[#This Row],[Column39]]</f>
        <v>137934</v>
      </c>
      <c r="AN11" s="4">
        <f>SONIA_PX[[#This Row],[Column40]]</f>
        <v>137568</v>
      </c>
      <c r="AO11" s="4">
        <f>SONIA_PX[[#This Row],[Column41]]</f>
        <v>136192</v>
      </c>
      <c r="AP11" s="4">
        <f>SONIA_PX[[#This Row],[Column42]]</f>
        <v>136101</v>
      </c>
      <c r="AQ11" s="4">
        <f>SONIA_PX[[#This Row],[Column43]]</f>
        <v>136487</v>
      </c>
      <c r="AR11" s="4">
        <f>SONIA_PX[[#This Row],[Column44]]</f>
        <v>136487</v>
      </c>
      <c r="AS11" s="4">
        <f>SONIA_PX[[#This Row],[Column45]]</f>
        <v>137878</v>
      </c>
      <c r="AT11" s="4" t="str">
        <f>SONIA_PX[[#This Row],[Column1]]</f>
        <v>SFI9 Comdty</v>
      </c>
      <c r="AU11" s="4">
        <f>SONIA_PX[[#This Row],[Column2]]</f>
        <v>123086</v>
      </c>
      <c r="AV11" s="4">
        <f>SONIA_PX[[#This Row],[Column3]]</f>
        <v>123086</v>
      </c>
      <c r="AW11" s="4">
        <f>SONIA_PX[[#This Row],[Column4]]</f>
        <v>123086</v>
      </c>
      <c r="AX11" s="4">
        <f>SONIA_PX[[#This Row],[Column5]]</f>
        <v>122535</v>
      </c>
      <c r="AY11" s="4">
        <f>SONIA_PX[[#This Row],[Column6]]</f>
        <v>118765</v>
      </c>
      <c r="AZ11" s="4">
        <f>SONIA_PX[[#This Row],[Column7]]</f>
        <v>116716</v>
      </c>
      <c r="BA11" s="4">
        <f>SONIA_PX[[#This Row],[Column8]]</f>
        <v>115664</v>
      </c>
      <c r="BB11" s="4">
        <f>SONIA_PX[[#This Row],[Column9]]</f>
        <v>116747</v>
      </c>
      <c r="BC11" s="4">
        <f>SONIA_PX[[#This Row],[Column10]]</f>
        <v>113597</v>
      </c>
      <c r="BD11" s="4">
        <f>SONIA_PX[[#This Row],[Column11]]</f>
        <v>116234</v>
      </c>
      <c r="BE11" s="4">
        <f>SONIA_PX[[#This Row],[Column12]]</f>
        <v>119484</v>
      </c>
      <c r="BF11" s="4">
        <f>SONIA_PX[[#This Row],[Column13]]</f>
        <v>129417</v>
      </c>
      <c r="BG11" s="4">
        <f>SONIA_PX[[#This Row],[Column14]]</f>
        <v>128126</v>
      </c>
      <c r="BH11" s="4">
        <f>SONIA_PX[[#This Row],[Column15]]</f>
        <v>126887</v>
      </c>
      <c r="BI11" s="4">
        <f>SONIA_PX[[#This Row],[Column16]]</f>
        <v>124410</v>
      </c>
      <c r="BJ11" s="4">
        <f>SONIA_PX[[#This Row],[Column17]]</f>
        <v>126584</v>
      </c>
      <c r="BK11" s="4">
        <f>SONIA_PX[[#This Row],[Column18]]</f>
        <v>128076</v>
      </c>
      <c r="BL11" s="4">
        <f>SONIA_PX[[#This Row],[Column19]]</f>
        <v>126157</v>
      </c>
      <c r="BM11" s="4">
        <f>SONIA_PX[[#This Row],[Column20]]</f>
        <v>125984</v>
      </c>
      <c r="BN11" s="4">
        <f>SONIA_PX[[#This Row],[Column21]]</f>
        <v>123395</v>
      </c>
      <c r="BO11" s="4">
        <f>SONIA_PX[[#This Row],[Column22]]</f>
        <v>122079</v>
      </c>
      <c r="BP11" s="4">
        <f>SONIA_PX[[#This Row],[Column23]]</f>
        <v>123721</v>
      </c>
      <c r="BQ11" s="4">
        <f>SONIA_PX[[#This Row],[Column24]]</f>
        <v>122762</v>
      </c>
      <c r="BR11" s="4">
        <f>SONIA_PX[[#This Row],[Column25]]</f>
        <v>121493</v>
      </c>
      <c r="BS11" s="4">
        <f>SONIA_PX[[#This Row],[Column26]]</f>
        <v>121639</v>
      </c>
      <c r="BT11" s="4">
        <f>SONIA_PX[[#This Row],[Column27]]</f>
        <v>160629</v>
      </c>
      <c r="BU11" s="4">
        <f>SONIA_PX[[#This Row],[Column28]]</f>
        <v>156414</v>
      </c>
      <c r="BV11" s="4">
        <f>SONIA_PX[[#This Row],[Column29]]</f>
        <v>154439</v>
      </c>
      <c r="BW11" s="4">
        <f>SONIA_PX[[#This Row],[Column30]]</f>
        <v>150481</v>
      </c>
      <c r="BX11" s="4">
        <f>SONIA_PX[[#This Row],[Column31]]</f>
        <v>148225</v>
      </c>
      <c r="BY11" s="4">
        <f>SONIA_PX[[#This Row],[Column32]]</f>
        <v>147493</v>
      </c>
      <c r="BZ11" s="4">
        <f>SONIA_PX[[#This Row],[Column33]]</f>
        <v>149387</v>
      </c>
      <c r="CA11" s="4">
        <f>SONIA_PX[[#This Row],[Column34]]</f>
        <v>151501</v>
      </c>
      <c r="CB11" s="4">
        <f>SONIA_PX[[#This Row],[Column35]]</f>
        <v>148403</v>
      </c>
      <c r="CC11" s="4">
        <f>SONIA_PX[[#This Row],[Column36]]</f>
        <v>149415</v>
      </c>
      <c r="CD11" s="4">
        <f>SONIA_PX[[#This Row],[Column37]]</f>
        <v>148602</v>
      </c>
      <c r="CE11" s="4">
        <f>SONIA_PX[[#This Row],[Column38]]</f>
        <v>143133</v>
      </c>
      <c r="CF11" s="4">
        <f>SONIA_PX[[#This Row],[Column39]]</f>
        <v>137934</v>
      </c>
      <c r="CG11" s="4">
        <f>SONIA_PX[[#This Row],[Column40]]</f>
        <v>137568</v>
      </c>
      <c r="CH11" s="4">
        <f>SONIA_PX[[#This Row],[Column41]]</f>
        <v>136192</v>
      </c>
      <c r="CI11" s="4">
        <f>SONIA_PX[[#This Row],[Column42]]</f>
        <v>136101</v>
      </c>
      <c r="CJ11" s="4">
        <f>SONIA_PX[[#This Row],[Column43]]</f>
        <v>136487</v>
      </c>
      <c r="CK11" s="4">
        <f>SONIA_PX[[#This Row],[Column44]]</f>
        <v>136487</v>
      </c>
      <c r="CL11" s="4">
        <f>SONIA_PX[[#This Row],[Column45]]</f>
        <v>137878</v>
      </c>
    </row>
    <row r="12" spans="1:90" x14ac:dyDescent="0.25">
      <c r="A12" s="2" t="str">
        <f ca="1">'cont list_0'!I15</f>
        <v>U28</v>
      </c>
      <c r="B12" s="4">
        <f>SONIA_PX[[#This Row],[Column2]]</f>
        <v>92360</v>
      </c>
      <c r="C12" s="4">
        <f>SONIA_PX[[#This Row],[Column3]]</f>
        <v>92360</v>
      </c>
      <c r="D12" s="4">
        <f>SONIA_PX[[#This Row],[Column4]]</f>
        <v>92360</v>
      </c>
      <c r="E12" s="4">
        <f>SONIA_PX[[#This Row],[Column5]]</f>
        <v>92820</v>
      </c>
      <c r="F12" s="4">
        <f>SONIA_PX[[#This Row],[Column6]]</f>
        <v>91570</v>
      </c>
      <c r="G12" s="4">
        <f>SONIA_PX[[#This Row],[Column7]]</f>
        <v>91987</v>
      </c>
      <c r="H12" s="4">
        <f>SONIA_PX[[#This Row],[Column8]]</f>
        <v>90954</v>
      </c>
      <c r="I12" s="4">
        <f>SONIA_PX[[#This Row],[Column9]]</f>
        <v>93156</v>
      </c>
      <c r="J12" s="4">
        <f>SONIA_PX[[#This Row],[Column10]]</f>
        <v>95628</v>
      </c>
      <c r="K12" s="4">
        <f>SONIA_PX[[#This Row],[Column11]]</f>
        <v>97780</v>
      </c>
      <c r="L12" s="4">
        <f>SONIA_PX[[#This Row],[Column12]]</f>
        <v>90967</v>
      </c>
      <c r="M12" s="4">
        <f>SONIA_PX[[#This Row],[Column13]]</f>
        <v>94143</v>
      </c>
      <c r="N12" s="4">
        <f>SONIA_PX[[#This Row],[Column14]]</f>
        <v>91935</v>
      </c>
      <c r="O12" s="4">
        <f>SONIA_PX[[#This Row],[Column15]]</f>
        <v>89382</v>
      </c>
      <c r="P12" s="4">
        <f>SONIA_PX[[#This Row],[Column16]]</f>
        <v>84093</v>
      </c>
      <c r="Q12" s="4">
        <f>SONIA_PX[[#This Row],[Column17]]</f>
        <v>83151</v>
      </c>
      <c r="R12" s="4">
        <f>SONIA_PX[[#This Row],[Column18]]</f>
        <v>81925</v>
      </c>
      <c r="S12" s="4">
        <f>SONIA_PX[[#This Row],[Column19]]</f>
        <v>82153</v>
      </c>
      <c r="T12" s="4">
        <f>SONIA_PX[[#This Row],[Column20]]</f>
        <v>81950</v>
      </c>
      <c r="U12" s="4">
        <f>SONIA_PX[[#This Row],[Column21]]</f>
        <v>76833</v>
      </c>
      <c r="V12" s="4">
        <f>SONIA_PX[[#This Row],[Column22]]</f>
        <v>76805</v>
      </c>
      <c r="W12" s="4">
        <f>SONIA_PX[[#This Row],[Column23]]</f>
        <v>75180</v>
      </c>
      <c r="X12" s="4">
        <f>SONIA_PX[[#This Row],[Column24]]</f>
        <v>74247</v>
      </c>
      <c r="Y12" s="4">
        <f>SONIA_PX[[#This Row],[Column25]]</f>
        <v>72930</v>
      </c>
      <c r="Z12" s="4">
        <f>SONIA_PX[[#This Row],[Column26]]</f>
        <v>75380</v>
      </c>
      <c r="AA12" s="4">
        <f>SONIA_PX[[#This Row],[Column27]]</f>
        <v>122266</v>
      </c>
      <c r="AB12" s="4">
        <f>SONIA_PX[[#This Row],[Column28]]</f>
        <v>117659</v>
      </c>
      <c r="AC12" s="4">
        <f>SONIA_PX[[#This Row],[Column29]]</f>
        <v>119823</v>
      </c>
      <c r="AD12" s="4">
        <f>SONIA_PX[[#This Row],[Column30]]</f>
        <v>123352</v>
      </c>
      <c r="AE12" s="4">
        <f>SONIA_PX[[#This Row],[Column31]]</f>
        <v>124017</v>
      </c>
      <c r="AF12" s="4">
        <f>SONIA_PX[[#This Row],[Column32]]</f>
        <v>117898</v>
      </c>
      <c r="AG12" s="4">
        <f>SONIA_PX[[#This Row],[Column33]]</f>
        <v>118885</v>
      </c>
      <c r="AH12" s="4">
        <f>SONIA_PX[[#This Row],[Column34]]</f>
        <v>117869</v>
      </c>
      <c r="AI12" s="4">
        <f>SONIA_PX[[#This Row],[Column35]]</f>
        <v>118011</v>
      </c>
      <c r="AJ12" s="4">
        <f>SONIA_PX[[#This Row],[Column36]]</f>
        <v>109022</v>
      </c>
      <c r="AK12" s="4">
        <f>SONIA_PX[[#This Row],[Column37]]</f>
        <v>108146</v>
      </c>
      <c r="AL12" s="4">
        <f>SONIA_PX[[#This Row],[Column38]]</f>
        <v>106085</v>
      </c>
      <c r="AM12" s="4">
        <f>SONIA_PX[[#This Row],[Column39]]</f>
        <v>106473</v>
      </c>
      <c r="AN12" s="4">
        <f>SONIA_PX[[#This Row],[Column40]]</f>
        <v>104461</v>
      </c>
      <c r="AO12" s="4">
        <f>SONIA_PX[[#This Row],[Column41]]</f>
        <v>106049</v>
      </c>
      <c r="AP12" s="4">
        <f>SONIA_PX[[#This Row],[Column42]]</f>
        <v>105736</v>
      </c>
      <c r="AQ12" s="4">
        <f>SONIA_PX[[#This Row],[Column43]]</f>
        <v>106524</v>
      </c>
      <c r="AR12" s="4">
        <f>SONIA_PX[[#This Row],[Column44]]</f>
        <v>106524</v>
      </c>
      <c r="AS12" s="4">
        <f>SONIA_PX[[#This Row],[Column45]]</f>
        <v>104296</v>
      </c>
      <c r="AT12" s="4" t="str">
        <f>SONIA_PX[[#This Row],[Column1]]</f>
        <v>SFI10 Comdty</v>
      </c>
      <c r="AU12" s="4">
        <f>SONIA_PX[[#This Row],[Column2]]</f>
        <v>92360</v>
      </c>
      <c r="AV12" s="4">
        <f>SONIA_PX[[#This Row],[Column3]]</f>
        <v>92360</v>
      </c>
      <c r="AW12" s="4">
        <f>SONIA_PX[[#This Row],[Column4]]</f>
        <v>92360</v>
      </c>
      <c r="AX12" s="4">
        <f>SONIA_PX[[#This Row],[Column5]]</f>
        <v>92820</v>
      </c>
      <c r="AY12" s="4">
        <f>SONIA_PX[[#This Row],[Column6]]</f>
        <v>91570</v>
      </c>
      <c r="AZ12" s="4">
        <f>SONIA_PX[[#This Row],[Column7]]</f>
        <v>91987</v>
      </c>
      <c r="BA12" s="4">
        <f>SONIA_PX[[#This Row],[Column8]]</f>
        <v>90954</v>
      </c>
      <c r="BB12" s="4">
        <f>SONIA_PX[[#This Row],[Column9]]</f>
        <v>93156</v>
      </c>
      <c r="BC12" s="4">
        <f>SONIA_PX[[#This Row],[Column10]]</f>
        <v>95628</v>
      </c>
      <c r="BD12" s="4">
        <f>SONIA_PX[[#This Row],[Column11]]</f>
        <v>97780</v>
      </c>
      <c r="BE12" s="4">
        <f>SONIA_PX[[#This Row],[Column12]]</f>
        <v>90967</v>
      </c>
      <c r="BF12" s="4">
        <f>SONIA_PX[[#This Row],[Column13]]</f>
        <v>94143</v>
      </c>
      <c r="BG12" s="4">
        <f>SONIA_PX[[#This Row],[Column14]]</f>
        <v>91935</v>
      </c>
      <c r="BH12" s="4">
        <f>SONIA_PX[[#This Row],[Column15]]</f>
        <v>89382</v>
      </c>
      <c r="BI12" s="4">
        <f>SONIA_PX[[#This Row],[Column16]]</f>
        <v>84093</v>
      </c>
      <c r="BJ12" s="4">
        <f>SONIA_PX[[#This Row],[Column17]]</f>
        <v>83151</v>
      </c>
      <c r="BK12" s="4">
        <f>SONIA_PX[[#This Row],[Column18]]</f>
        <v>81925</v>
      </c>
      <c r="BL12" s="4">
        <f>SONIA_PX[[#This Row],[Column19]]</f>
        <v>82153</v>
      </c>
      <c r="BM12" s="4">
        <f>SONIA_PX[[#This Row],[Column20]]</f>
        <v>81950</v>
      </c>
      <c r="BN12" s="4">
        <f>SONIA_PX[[#This Row],[Column21]]</f>
        <v>76833</v>
      </c>
      <c r="BO12" s="4">
        <f>SONIA_PX[[#This Row],[Column22]]</f>
        <v>76805</v>
      </c>
      <c r="BP12" s="4">
        <f>SONIA_PX[[#This Row],[Column23]]</f>
        <v>75180</v>
      </c>
      <c r="BQ12" s="4">
        <f>SONIA_PX[[#This Row],[Column24]]</f>
        <v>74247</v>
      </c>
      <c r="BR12" s="4">
        <f>SONIA_PX[[#This Row],[Column25]]</f>
        <v>72930</v>
      </c>
      <c r="BS12" s="4">
        <f>SONIA_PX[[#This Row],[Column26]]</f>
        <v>75380</v>
      </c>
      <c r="BT12" s="4">
        <f>SONIA_PX[[#This Row],[Column27]]</f>
        <v>122266</v>
      </c>
      <c r="BU12" s="4">
        <f>SONIA_PX[[#This Row],[Column28]]</f>
        <v>117659</v>
      </c>
      <c r="BV12" s="4">
        <f>SONIA_PX[[#This Row],[Column29]]</f>
        <v>119823</v>
      </c>
      <c r="BW12" s="4">
        <f>SONIA_PX[[#This Row],[Column30]]</f>
        <v>123352</v>
      </c>
      <c r="BX12" s="4">
        <f>SONIA_PX[[#This Row],[Column31]]</f>
        <v>124017</v>
      </c>
      <c r="BY12" s="4">
        <f>SONIA_PX[[#This Row],[Column32]]</f>
        <v>117898</v>
      </c>
      <c r="BZ12" s="4">
        <f>SONIA_PX[[#This Row],[Column33]]</f>
        <v>118885</v>
      </c>
      <c r="CA12" s="4">
        <f>SONIA_PX[[#This Row],[Column34]]</f>
        <v>117869</v>
      </c>
      <c r="CB12" s="4">
        <f>SONIA_PX[[#This Row],[Column35]]</f>
        <v>118011</v>
      </c>
      <c r="CC12" s="4">
        <f>SONIA_PX[[#This Row],[Column36]]</f>
        <v>109022</v>
      </c>
      <c r="CD12" s="4">
        <f>SONIA_PX[[#This Row],[Column37]]</f>
        <v>108146</v>
      </c>
      <c r="CE12" s="4">
        <f>SONIA_PX[[#This Row],[Column38]]</f>
        <v>106085</v>
      </c>
      <c r="CF12" s="4">
        <f>SONIA_PX[[#This Row],[Column39]]</f>
        <v>106473</v>
      </c>
      <c r="CG12" s="4">
        <f>SONIA_PX[[#This Row],[Column40]]</f>
        <v>104461</v>
      </c>
      <c r="CH12" s="4">
        <f>SONIA_PX[[#This Row],[Column41]]</f>
        <v>106049</v>
      </c>
      <c r="CI12" s="4">
        <f>SONIA_PX[[#This Row],[Column42]]</f>
        <v>105736</v>
      </c>
      <c r="CJ12" s="4">
        <f>SONIA_PX[[#This Row],[Column43]]</f>
        <v>106524</v>
      </c>
      <c r="CK12" s="4">
        <f>SONIA_PX[[#This Row],[Column44]]</f>
        <v>106524</v>
      </c>
      <c r="CL12" s="4">
        <f>SONIA_PX[[#This Row],[Column45]]</f>
        <v>104296</v>
      </c>
    </row>
    <row r="13" spans="1:90" x14ac:dyDescent="0.25">
      <c r="A13" s="2" t="str">
        <f ca="1">'cont list_0'!I16</f>
        <v>Z28</v>
      </c>
      <c r="B13" s="4">
        <f>SONIA_PX[[#This Row],[Column2]]</f>
        <v>83264</v>
      </c>
      <c r="C13" s="4">
        <f>SONIA_PX[[#This Row],[Column3]]</f>
        <v>83264</v>
      </c>
      <c r="D13" s="4">
        <f>SONIA_PX[[#This Row],[Column4]]</f>
        <v>83264</v>
      </c>
      <c r="E13" s="4">
        <f>SONIA_PX[[#This Row],[Column5]]</f>
        <v>85770</v>
      </c>
      <c r="F13" s="4">
        <f>SONIA_PX[[#This Row],[Column6]]</f>
        <v>86600</v>
      </c>
      <c r="G13" s="4">
        <f>SONIA_PX[[#This Row],[Column7]]</f>
        <v>86443</v>
      </c>
      <c r="H13" s="4">
        <f>SONIA_PX[[#This Row],[Column8]]</f>
        <v>87434</v>
      </c>
      <c r="I13" s="4">
        <f>SONIA_PX[[#This Row],[Column9]]</f>
        <v>88454</v>
      </c>
      <c r="J13" s="4">
        <f>SONIA_PX[[#This Row],[Column10]]</f>
        <v>90626</v>
      </c>
      <c r="K13" s="4">
        <f>SONIA_PX[[#This Row],[Column11]]</f>
        <v>85301</v>
      </c>
      <c r="L13" s="4">
        <f>SONIA_PX[[#This Row],[Column12]]</f>
        <v>79876</v>
      </c>
      <c r="M13" s="4">
        <f>SONIA_PX[[#This Row],[Column13]]</f>
        <v>81492</v>
      </c>
      <c r="N13" s="4">
        <f>SONIA_PX[[#This Row],[Column14]]</f>
        <v>81533</v>
      </c>
      <c r="O13" s="4">
        <f>SONIA_PX[[#This Row],[Column15]]</f>
        <v>81011</v>
      </c>
      <c r="P13" s="4">
        <f>SONIA_PX[[#This Row],[Column16]]</f>
        <v>79938</v>
      </c>
      <c r="Q13" s="4">
        <f>SONIA_PX[[#This Row],[Column17]]</f>
        <v>79240</v>
      </c>
      <c r="R13" s="4">
        <f>SONIA_PX[[#This Row],[Column18]]</f>
        <v>79672</v>
      </c>
      <c r="S13" s="4">
        <f>SONIA_PX[[#This Row],[Column19]]</f>
        <v>77000</v>
      </c>
      <c r="T13" s="4">
        <f>SONIA_PX[[#This Row],[Column20]]</f>
        <v>77803</v>
      </c>
      <c r="U13" s="4">
        <f>SONIA_PX[[#This Row],[Column21]]</f>
        <v>77630</v>
      </c>
      <c r="V13" s="4">
        <f>SONIA_PX[[#This Row],[Column22]]</f>
        <v>75849</v>
      </c>
      <c r="W13" s="4">
        <f>SONIA_PX[[#This Row],[Column23]]</f>
        <v>75803</v>
      </c>
      <c r="X13" s="4">
        <f>SONIA_PX[[#This Row],[Column24]]</f>
        <v>77189</v>
      </c>
      <c r="Y13" s="4">
        <f>SONIA_PX[[#This Row],[Column25]]</f>
        <v>74609</v>
      </c>
      <c r="Z13" s="4">
        <f>SONIA_PX[[#This Row],[Column26]]</f>
        <v>77114</v>
      </c>
      <c r="AA13" s="4">
        <f>SONIA_PX[[#This Row],[Column27]]</f>
        <v>73605</v>
      </c>
      <c r="AB13" s="4">
        <f>SONIA_PX[[#This Row],[Column28]]</f>
        <v>75266</v>
      </c>
      <c r="AC13" s="4">
        <f>SONIA_PX[[#This Row],[Column29]]</f>
        <v>77251</v>
      </c>
      <c r="AD13" s="4">
        <f>SONIA_PX[[#This Row],[Column30]]</f>
        <v>76671</v>
      </c>
      <c r="AE13" s="4">
        <f>SONIA_PX[[#This Row],[Column31]]</f>
        <v>76260</v>
      </c>
      <c r="AF13" s="4">
        <f>SONIA_PX[[#This Row],[Column32]]</f>
        <v>74942</v>
      </c>
      <c r="AG13" s="4">
        <f>SONIA_PX[[#This Row],[Column33]]</f>
        <v>74798</v>
      </c>
      <c r="AH13" s="4">
        <f>SONIA_PX[[#This Row],[Column34]]</f>
        <v>72250</v>
      </c>
      <c r="AI13" s="4">
        <f>SONIA_PX[[#This Row],[Column35]]</f>
        <v>74000</v>
      </c>
      <c r="AJ13" s="4">
        <f>SONIA_PX[[#This Row],[Column36]]</f>
        <v>72460</v>
      </c>
      <c r="AK13" s="4">
        <f>SONIA_PX[[#This Row],[Column37]]</f>
        <v>70804</v>
      </c>
      <c r="AL13" s="4">
        <f>SONIA_PX[[#This Row],[Column38]]</f>
        <v>72524</v>
      </c>
      <c r="AM13" s="4">
        <f>SONIA_PX[[#This Row],[Column39]]</f>
        <v>68087</v>
      </c>
      <c r="AN13" s="4">
        <f>SONIA_PX[[#This Row],[Column40]]</f>
        <v>72163</v>
      </c>
      <c r="AO13" s="4">
        <f>SONIA_PX[[#This Row],[Column41]]</f>
        <v>75013</v>
      </c>
      <c r="AP13" s="4">
        <f>SONIA_PX[[#This Row],[Column42]]</f>
        <v>71990</v>
      </c>
      <c r="AQ13" s="4">
        <f>SONIA_PX[[#This Row],[Column43]]</f>
        <v>72223</v>
      </c>
      <c r="AR13" s="4">
        <f>SONIA_PX[[#This Row],[Column44]]</f>
        <v>72223</v>
      </c>
      <c r="AS13" s="4">
        <f>SONIA_PX[[#This Row],[Column45]]</f>
        <v>74390</v>
      </c>
      <c r="AT13" s="4" t="str">
        <f>SONIA_PX[[#This Row],[Column1]]</f>
        <v>SFI11 Comdty</v>
      </c>
      <c r="AU13" s="4">
        <f>SONIA_PX[[#This Row],[Column2]]</f>
        <v>83264</v>
      </c>
      <c r="AV13" s="4">
        <f>SONIA_PX[[#This Row],[Column3]]</f>
        <v>83264</v>
      </c>
      <c r="AW13" s="4">
        <f>SONIA_PX[[#This Row],[Column4]]</f>
        <v>83264</v>
      </c>
      <c r="AX13" s="4">
        <f>SONIA_PX[[#This Row],[Column5]]</f>
        <v>85770</v>
      </c>
      <c r="AY13" s="4">
        <f>SONIA_PX[[#This Row],[Column6]]</f>
        <v>86600</v>
      </c>
      <c r="AZ13" s="4">
        <f>SONIA_PX[[#This Row],[Column7]]</f>
        <v>86443</v>
      </c>
      <c r="BA13" s="4">
        <f>SONIA_PX[[#This Row],[Column8]]</f>
        <v>87434</v>
      </c>
      <c r="BB13" s="4">
        <f>SONIA_PX[[#This Row],[Column9]]</f>
        <v>88454</v>
      </c>
      <c r="BC13" s="4">
        <f>SONIA_PX[[#This Row],[Column10]]</f>
        <v>90626</v>
      </c>
      <c r="BD13" s="4">
        <f>SONIA_PX[[#This Row],[Column11]]</f>
        <v>85301</v>
      </c>
      <c r="BE13" s="4">
        <f>SONIA_PX[[#This Row],[Column12]]</f>
        <v>79876</v>
      </c>
      <c r="BF13" s="4">
        <f>SONIA_PX[[#This Row],[Column13]]</f>
        <v>81492</v>
      </c>
      <c r="BG13" s="4">
        <f>SONIA_PX[[#This Row],[Column14]]</f>
        <v>81533</v>
      </c>
      <c r="BH13" s="4">
        <f>SONIA_PX[[#This Row],[Column15]]</f>
        <v>81011</v>
      </c>
      <c r="BI13" s="4">
        <f>SONIA_PX[[#This Row],[Column16]]</f>
        <v>79938</v>
      </c>
      <c r="BJ13" s="4">
        <f>SONIA_PX[[#This Row],[Column17]]</f>
        <v>79240</v>
      </c>
      <c r="BK13" s="4">
        <f>SONIA_PX[[#This Row],[Column18]]</f>
        <v>79672</v>
      </c>
      <c r="BL13" s="4">
        <f>SONIA_PX[[#This Row],[Column19]]</f>
        <v>77000</v>
      </c>
      <c r="BM13" s="4">
        <f>SONIA_PX[[#This Row],[Column20]]</f>
        <v>77803</v>
      </c>
      <c r="BN13" s="4">
        <f>SONIA_PX[[#This Row],[Column21]]</f>
        <v>77630</v>
      </c>
      <c r="BO13" s="4">
        <f>SONIA_PX[[#This Row],[Column22]]</f>
        <v>75849</v>
      </c>
      <c r="BP13" s="4">
        <f>SONIA_PX[[#This Row],[Column23]]</f>
        <v>75803</v>
      </c>
      <c r="BQ13" s="4">
        <f>SONIA_PX[[#This Row],[Column24]]</f>
        <v>77189</v>
      </c>
      <c r="BR13" s="4">
        <f>SONIA_PX[[#This Row],[Column25]]</f>
        <v>74609</v>
      </c>
      <c r="BS13" s="4">
        <f>SONIA_PX[[#This Row],[Column26]]</f>
        <v>77114</v>
      </c>
      <c r="BT13" s="4">
        <f>SONIA_PX[[#This Row],[Column27]]</f>
        <v>73605</v>
      </c>
      <c r="BU13" s="4">
        <f>SONIA_PX[[#This Row],[Column28]]</f>
        <v>75266</v>
      </c>
      <c r="BV13" s="4">
        <f>SONIA_PX[[#This Row],[Column29]]</f>
        <v>77251</v>
      </c>
      <c r="BW13" s="4">
        <f>SONIA_PX[[#This Row],[Column30]]</f>
        <v>76671</v>
      </c>
      <c r="BX13" s="4">
        <f>SONIA_PX[[#This Row],[Column31]]</f>
        <v>76260</v>
      </c>
      <c r="BY13" s="4">
        <f>SONIA_PX[[#This Row],[Column32]]</f>
        <v>74942</v>
      </c>
      <c r="BZ13" s="4">
        <f>SONIA_PX[[#This Row],[Column33]]</f>
        <v>74798</v>
      </c>
      <c r="CA13" s="4">
        <f>SONIA_PX[[#This Row],[Column34]]</f>
        <v>72250</v>
      </c>
      <c r="CB13" s="4">
        <f>SONIA_PX[[#This Row],[Column35]]</f>
        <v>74000</v>
      </c>
      <c r="CC13" s="4">
        <f>SONIA_PX[[#This Row],[Column36]]</f>
        <v>72460</v>
      </c>
      <c r="CD13" s="4">
        <f>SONIA_PX[[#This Row],[Column37]]</f>
        <v>70804</v>
      </c>
      <c r="CE13" s="4">
        <f>SONIA_PX[[#This Row],[Column38]]</f>
        <v>72524</v>
      </c>
      <c r="CF13" s="4">
        <f>SONIA_PX[[#This Row],[Column39]]</f>
        <v>68087</v>
      </c>
      <c r="CG13" s="4">
        <f>SONIA_PX[[#This Row],[Column40]]</f>
        <v>72163</v>
      </c>
      <c r="CH13" s="4">
        <f>SONIA_PX[[#This Row],[Column41]]</f>
        <v>75013</v>
      </c>
      <c r="CI13" s="4">
        <f>SONIA_PX[[#This Row],[Column42]]</f>
        <v>71990</v>
      </c>
      <c r="CJ13" s="4">
        <f>SONIA_PX[[#This Row],[Column43]]</f>
        <v>72223</v>
      </c>
      <c r="CK13" s="4">
        <f>SONIA_PX[[#This Row],[Column44]]</f>
        <v>72223</v>
      </c>
      <c r="CL13" s="4">
        <f>SONIA_PX[[#This Row],[Column45]]</f>
        <v>74390</v>
      </c>
    </row>
    <row r="14" spans="1:90" x14ac:dyDescent="0.25">
      <c r="A14" s="2" t="str">
        <f ca="1">'cont list_0'!I17</f>
        <v>H29</v>
      </c>
      <c r="B14" s="4">
        <f>SONIA_PX[[#This Row],[Column2]]</f>
        <v>50823</v>
      </c>
      <c r="C14" s="4">
        <f>SONIA_PX[[#This Row],[Column3]]</f>
        <v>50823</v>
      </c>
      <c r="D14" s="4">
        <f>SONIA_PX[[#This Row],[Column4]]</f>
        <v>50823</v>
      </c>
      <c r="E14" s="4">
        <f>SONIA_PX[[#This Row],[Column5]]</f>
        <v>51469</v>
      </c>
      <c r="F14" s="4">
        <f>SONIA_PX[[#This Row],[Column6]]</f>
        <v>52002</v>
      </c>
      <c r="G14" s="4">
        <f>SONIA_PX[[#This Row],[Column7]]</f>
        <v>51099</v>
      </c>
      <c r="H14" s="4">
        <f>SONIA_PX[[#This Row],[Column8]]</f>
        <v>50438</v>
      </c>
      <c r="I14" s="4">
        <f>SONIA_PX[[#This Row],[Column9]]</f>
        <v>52902</v>
      </c>
      <c r="J14" s="4">
        <f>SONIA_PX[[#This Row],[Column10]]</f>
        <v>53245</v>
      </c>
      <c r="K14" s="4">
        <f>SONIA_PX[[#This Row],[Column11]]</f>
        <v>55585</v>
      </c>
      <c r="L14" s="4">
        <f>SONIA_PX[[#This Row],[Column12]]</f>
        <v>57276</v>
      </c>
      <c r="M14" s="4">
        <f>SONIA_PX[[#This Row],[Column13]]</f>
        <v>57054</v>
      </c>
      <c r="N14" s="4">
        <f>SONIA_PX[[#This Row],[Column14]]</f>
        <v>57013</v>
      </c>
      <c r="O14" s="4">
        <f>SONIA_PX[[#This Row],[Column15]]</f>
        <v>57120</v>
      </c>
      <c r="P14" s="4">
        <f>SONIA_PX[[#This Row],[Column16]]</f>
        <v>53966</v>
      </c>
      <c r="Q14" s="4">
        <f>SONIA_PX[[#This Row],[Column17]]</f>
        <v>53123</v>
      </c>
      <c r="R14" s="4">
        <f>SONIA_PX[[#This Row],[Column18]]</f>
        <v>55039</v>
      </c>
      <c r="S14" s="4">
        <f>SONIA_PX[[#This Row],[Column19]]</f>
        <v>52597</v>
      </c>
      <c r="T14" s="4">
        <f>SONIA_PX[[#This Row],[Column20]]</f>
        <v>51337</v>
      </c>
      <c r="U14" s="4">
        <f>SONIA_PX[[#This Row],[Column21]]</f>
        <v>48007</v>
      </c>
      <c r="V14" s="4">
        <f>SONIA_PX[[#This Row],[Column22]]</f>
        <v>48197</v>
      </c>
      <c r="W14" s="4">
        <f>SONIA_PX[[#This Row],[Column23]]</f>
        <v>47181</v>
      </c>
      <c r="X14" s="4">
        <f>SONIA_PX[[#This Row],[Column24]]</f>
        <v>48617</v>
      </c>
      <c r="Y14" s="4">
        <f>SONIA_PX[[#This Row],[Column25]]</f>
        <v>46118</v>
      </c>
      <c r="Z14" s="4">
        <f>SONIA_PX[[#This Row],[Column26]]</f>
        <v>46892</v>
      </c>
      <c r="AA14" s="4">
        <f>SONIA_PX[[#This Row],[Column27]]</f>
        <v>77012</v>
      </c>
      <c r="AB14" s="4">
        <f>SONIA_PX[[#This Row],[Column28]]</f>
        <v>78316</v>
      </c>
      <c r="AC14" s="4">
        <f>SONIA_PX[[#This Row],[Column29]]</f>
        <v>77378</v>
      </c>
      <c r="AD14" s="4">
        <f>SONIA_PX[[#This Row],[Column30]]</f>
        <v>77242</v>
      </c>
      <c r="AE14" s="4">
        <f>SONIA_PX[[#This Row],[Column31]]</f>
        <v>77639</v>
      </c>
      <c r="AF14" s="4">
        <f>SONIA_PX[[#This Row],[Column32]]</f>
        <v>75003</v>
      </c>
      <c r="AG14" s="4">
        <f>SONIA_PX[[#This Row],[Column33]]</f>
        <v>75067</v>
      </c>
      <c r="AH14" s="4">
        <f>SONIA_PX[[#This Row],[Column34]]</f>
        <v>75136</v>
      </c>
      <c r="AI14" s="4">
        <f>SONIA_PX[[#This Row],[Column35]]</f>
        <v>75803</v>
      </c>
      <c r="AJ14" s="4">
        <f>SONIA_PX[[#This Row],[Column36]]</f>
        <v>77847</v>
      </c>
      <c r="AK14" s="4">
        <f>SONIA_PX[[#This Row],[Column37]]</f>
        <v>78307</v>
      </c>
      <c r="AL14" s="4">
        <f>SONIA_PX[[#This Row],[Column38]]</f>
        <v>77804</v>
      </c>
      <c r="AM14" s="4">
        <f>SONIA_PX[[#This Row],[Column39]]</f>
        <v>77857</v>
      </c>
      <c r="AN14" s="4">
        <f>SONIA_PX[[#This Row],[Column40]]</f>
        <v>75507</v>
      </c>
      <c r="AO14" s="4">
        <f>SONIA_PX[[#This Row],[Column41]]</f>
        <v>78040</v>
      </c>
      <c r="AP14" s="4">
        <f>SONIA_PX[[#This Row],[Column42]]</f>
        <v>78499</v>
      </c>
      <c r="AQ14" s="4">
        <f>SONIA_PX[[#This Row],[Column43]]</f>
        <v>79063</v>
      </c>
      <c r="AR14" s="4">
        <f>SONIA_PX[[#This Row],[Column44]]</f>
        <v>79063</v>
      </c>
      <c r="AS14" s="4">
        <f>SONIA_PX[[#This Row],[Column45]]</f>
        <v>79368</v>
      </c>
      <c r="AT14" s="4" t="str">
        <f>SONIA_PX[[#This Row],[Column1]]</f>
        <v>SFI12 Comdty</v>
      </c>
      <c r="AU14" s="4">
        <f>SONIA_PX[[#This Row],[Column2]]</f>
        <v>50823</v>
      </c>
      <c r="AV14" s="4">
        <f>SONIA_PX[[#This Row],[Column3]]</f>
        <v>50823</v>
      </c>
      <c r="AW14" s="4">
        <f>SONIA_PX[[#This Row],[Column4]]</f>
        <v>50823</v>
      </c>
      <c r="AX14" s="4">
        <f>SONIA_PX[[#This Row],[Column5]]</f>
        <v>51469</v>
      </c>
      <c r="AY14" s="4">
        <f>SONIA_PX[[#This Row],[Column6]]</f>
        <v>52002</v>
      </c>
      <c r="AZ14" s="4">
        <f>SONIA_PX[[#This Row],[Column7]]</f>
        <v>51099</v>
      </c>
      <c r="BA14" s="4">
        <f>SONIA_PX[[#This Row],[Column8]]</f>
        <v>50438</v>
      </c>
      <c r="BB14" s="4">
        <f>SONIA_PX[[#This Row],[Column9]]</f>
        <v>52902</v>
      </c>
      <c r="BC14" s="4">
        <f>SONIA_PX[[#This Row],[Column10]]</f>
        <v>53245</v>
      </c>
      <c r="BD14" s="4">
        <f>SONIA_PX[[#This Row],[Column11]]</f>
        <v>55585</v>
      </c>
      <c r="BE14" s="4">
        <f>SONIA_PX[[#This Row],[Column12]]</f>
        <v>57276</v>
      </c>
      <c r="BF14" s="4">
        <f>SONIA_PX[[#This Row],[Column13]]</f>
        <v>57054</v>
      </c>
      <c r="BG14" s="4">
        <f>SONIA_PX[[#This Row],[Column14]]</f>
        <v>57013</v>
      </c>
      <c r="BH14" s="4">
        <f>SONIA_PX[[#This Row],[Column15]]</f>
        <v>57120</v>
      </c>
      <c r="BI14" s="4">
        <f>SONIA_PX[[#This Row],[Column16]]</f>
        <v>53966</v>
      </c>
      <c r="BJ14" s="4">
        <f>SONIA_PX[[#This Row],[Column17]]</f>
        <v>53123</v>
      </c>
      <c r="BK14" s="4">
        <f>SONIA_PX[[#This Row],[Column18]]</f>
        <v>55039</v>
      </c>
      <c r="BL14" s="4">
        <f>SONIA_PX[[#This Row],[Column19]]</f>
        <v>52597</v>
      </c>
      <c r="BM14" s="4">
        <f>SONIA_PX[[#This Row],[Column20]]</f>
        <v>51337</v>
      </c>
      <c r="BN14" s="4">
        <f>SONIA_PX[[#This Row],[Column21]]</f>
        <v>48007</v>
      </c>
      <c r="BO14" s="4">
        <f>SONIA_PX[[#This Row],[Column22]]</f>
        <v>48197</v>
      </c>
      <c r="BP14" s="4">
        <f>SONIA_PX[[#This Row],[Column23]]</f>
        <v>47181</v>
      </c>
      <c r="BQ14" s="4">
        <f>SONIA_PX[[#This Row],[Column24]]</f>
        <v>48617</v>
      </c>
      <c r="BR14" s="4">
        <f>SONIA_PX[[#This Row],[Column25]]</f>
        <v>46118</v>
      </c>
      <c r="BS14" s="4">
        <f>SONIA_PX[[#This Row],[Column26]]</f>
        <v>46892</v>
      </c>
      <c r="BT14" s="4">
        <f>SONIA_PX[[#This Row],[Column27]]</f>
        <v>77012</v>
      </c>
      <c r="BU14" s="4">
        <f>SONIA_PX[[#This Row],[Column28]]</f>
        <v>78316</v>
      </c>
      <c r="BV14" s="4">
        <f>SONIA_PX[[#This Row],[Column29]]</f>
        <v>77378</v>
      </c>
      <c r="BW14" s="4">
        <f>SONIA_PX[[#This Row],[Column30]]</f>
        <v>77242</v>
      </c>
      <c r="BX14" s="4">
        <f>SONIA_PX[[#This Row],[Column31]]</f>
        <v>77639</v>
      </c>
      <c r="BY14" s="4">
        <f>SONIA_PX[[#This Row],[Column32]]</f>
        <v>75003</v>
      </c>
      <c r="BZ14" s="4">
        <f>SONIA_PX[[#This Row],[Column33]]</f>
        <v>75067</v>
      </c>
      <c r="CA14" s="4">
        <f>SONIA_PX[[#This Row],[Column34]]</f>
        <v>75136</v>
      </c>
      <c r="CB14" s="4">
        <f>SONIA_PX[[#This Row],[Column35]]</f>
        <v>75803</v>
      </c>
      <c r="CC14" s="4">
        <f>SONIA_PX[[#This Row],[Column36]]</f>
        <v>77847</v>
      </c>
      <c r="CD14" s="4">
        <f>SONIA_PX[[#This Row],[Column37]]</f>
        <v>78307</v>
      </c>
      <c r="CE14" s="4">
        <f>SONIA_PX[[#This Row],[Column38]]</f>
        <v>77804</v>
      </c>
      <c r="CF14" s="4">
        <f>SONIA_PX[[#This Row],[Column39]]</f>
        <v>77857</v>
      </c>
      <c r="CG14" s="4">
        <f>SONIA_PX[[#This Row],[Column40]]</f>
        <v>75507</v>
      </c>
      <c r="CH14" s="4">
        <f>SONIA_PX[[#This Row],[Column41]]</f>
        <v>78040</v>
      </c>
      <c r="CI14" s="4">
        <f>SONIA_PX[[#This Row],[Column42]]</f>
        <v>78499</v>
      </c>
      <c r="CJ14" s="4">
        <f>SONIA_PX[[#This Row],[Column43]]</f>
        <v>79063</v>
      </c>
      <c r="CK14" s="4">
        <f>SONIA_PX[[#This Row],[Column44]]</f>
        <v>79063</v>
      </c>
      <c r="CL14" s="4">
        <f>SONIA_PX[[#This Row],[Column45]]</f>
        <v>79368</v>
      </c>
    </row>
    <row r="15" spans="1:90" x14ac:dyDescent="0.25">
      <c r="A15" s="2" t="str">
        <f ca="1">'cont list_0'!I18</f>
        <v>M29</v>
      </c>
      <c r="B15" s="4">
        <f>SONIA_PX[[#This Row],[Column2]]</f>
        <v>48281</v>
      </c>
      <c r="C15" s="4">
        <f>SONIA_PX[[#This Row],[Column3]]</f>
        <v>48281</v>
      </c>
      <c r="D15" s="4">
        <f>SONIA_PX[[#This Row],[Column4]]</f>
        <v>48281</v>
      </c>
      <c r="E15" s="4">
        <f>SONIA_PX[[#This Row],[Column5]]</f>
        <v>50121</v>
      </c>
      <c r="F15" s="4">
        <f>SONIA_PX[[#This Row],[Column6]]</f>
        <v>50877</v>
      </c>
      <c r="G15" s="4">
        <f>SONIA_PX[[#This Row],[Column7]]</f>
        <v>52391</v>
      </c>
      <c r="H15" s="4">
        <f>SONIA_PX[[#This Row],[Column8]]</f>
        <v>52906</v>
      </c>
      <c r="I15" s="4">
        <f>SONIA_PX[[#This Row],[Column9]]</f>
        <v>48733</v>
      </c>
      <c r="J15" s="4">
        <f>SONIA_PX[[#This Row],[Column10]]</f>
        <v>45571</v>
      </c>
      <c r="K15" s="4">
        <f>SONIA_PX[[#This Row],[Column11]]</f>
        <v>48343</v>
      </c>
      <c r="L15" s="4">
        <f>SONIA_PX[[#This Row],[Column12]]</f>
        <v>45785</v>
      </c>
      <c r="M15" s="4">
        <f>SONIA_PX[[#This Row],[Column13]]</f>
        <v>43079</v>
      </c>
      <c r="N15" s="4">
        <f>SONIA_PX[[#This Row],[Column14]]</f>
        <v>44483</v>
      </c>
      <c r="O15" s="4">
        <f>SONIA_PX[[#This Row],[Column15]]</f>
        <v>44085</v>
      </c>
      <c r="P15" s="4">
        <f>SONIA_PX[[#This Row],[Column16]]</f>
        <v>44692</v>
      </c>
      <c r="Q15" s="4">
        <f>SONIA_PX[[#This Row],[Column17]]</f>
        <v>44244</v>
      </c>
      <c r="R15" s="4">
        <f>SONIA_PX[[#This Row],[Column18]]</f>
        <v>43614</v>
      </c>
      <c r="S15" s="4">
        <f>SONIA_PX[[#This Row],[Column19]]</f>
        <v>44191</v>
      </c>
      <c r="T15" s="4">
        <f>SONIA_PX[[#This Row],[Column20]]</f>
        <v>44314</v>
      </c>
      <c r="U15" s="4">
        <f>SONIA_PX[[#This Row],[Column21]]</f>
        <v>43738</v>
      </c>
      <c r="V15" s="4">
        <f>SONIA_PX[[#This Row],[Column22]]</f>
        <v>40194</v>
      </c>
      <c r="W15" s="4">
        <f>SONIA_PX[[#This Row],[Column23]]</f>
        <v>39993</v>
      </c>
      <c r="X15" s="4">
        <f>SONIA_PX[[#This Row],[Column24]]</f>
        <v>40369</v>
      </c>
      <c r="Y15" s="4">
        <f>SONIA_PX[[#This Row],[Column25]]</f>
        <v>36904</v>
      </c>
      <c r="Z15" s="4">
        <f>SONIA_PX[[#This Row],[Column26]]</f>
        <v>38673</v>
      </c>
      <c r="AA15" s="4">
        <f>SONIA_PX[[#This Row],[Column27]]</f>
        <v>46453</v>
      </c>
      <c r="AB15" s="4">
        <f>SONIA_PX[[#This Row],[Column28]]</f>
        <v>44838</v>
      </c>
      <c r="AC15" s="4">
        <f>SONIA_PX[[#This Row],[Column29]]</f>
        <v>45413</v>
      </c>
      <c r="AD15" s="4">
        <f>SONIA_PX[[#This Row],[Column30]]</f>
        <v>44174</v>
      </c>
      <c r="AE15" s="4">
        <f>SONIA_PX[[#This Row],[Column31]]</f>
        <v>44053</v>
      </c>
      <c r="AF15" s="4">
        <f>SONIA_PX[[#This Row],[Column32]]</f>
        <v>43918</v>
      </c>
      <c r="AG15" s="4">
        <f>SONIA_PX[[#This Row],[Column33]]</f>
        <v>43498</v>
      </c>
      <c r="AH15" s="4">
        <f>SONIA_PX[[#This Row],[Column34]]</f>
        <v>43463</v>
      </c>
      <c r="AI15" s="4">
        <f>SONIA_PX[[#This Row],[Column35]]</f>
        <v>44683</v>
      </c>
      <c r="AJ15" s="4">
        <f>SONIA_PX[[#This Row],[Column36]]</f>
        <v>43604</v>
      </c>
      <c r="AK15" s="4">
        <f>SONIA_PX[[#This Row],[Column37]]</f>
        <v>42743</v>
      </c>
      <c r="AL15" s="4">
        <f>SONIA_PX[[#This Row],[Column38]]</f>
        <v>42936</v>
      </c>
      <c r="AM15" s="4">
        <f>SONIA_PX[[#This Row],[Column39]]</f>
        <v>42675</v>
      </c>
      <c r="AN15" s="4">
        <f>SONIA_PX[[#This Row],[Column40]]</f>
        <v>40528</v>
      </c>
      <c r="AO15" s="4">
        <f>SONIA_PX[[#This Row],[Column41]]</f>
        <v>40835</v>
      </c>
      <c r="AP15" s="4">
        <f>SONIA_PX[[#This Row],[Column42]]</f>
        <v>39552</v>
      </c>
      <c r="AQ15" s="4">
        <f>SONIA_PX[[#This Row],[Column43]]</f>
        <v>39548</v>
      </c>
      <c r="AR15" s="4">
        <f>SONIA_PX[[#This Row],[Column44]]</f>
        <v>39548</v>
      </c>
      <c r="AS15" s="4">
        <f>SONIA_PX[[#This Row],[Column45]]</f>
        <v>39118</v>
      </c>
      <c r="AT15" s="4" t="str">
        <f>SONIA_PX[[#This Row],[Column1]]</f>
        <v>SFI13 Comdty</v>
      </c>
      <c r="AU15" s="4">
        <f>SONIA_PX[[#This Row],[Column2]]</f>
        <v>48281</v>
      </c>
      <c r="AV15" s="4">
        <f>SONIA_PX[[#This Row],[Column3]]</f>
        <v>48281</v>
      </c>
      <c r="AW15" s="4">
        <f>SONIA_PX[[#This Row],[Column4]]</f>
        <v>48281</v>
      </c>
      <c r="AX15" s="4">
        <f>SONIA_PX[[#This Row],[Column5]]</f>
        <v>50121</v>
      </c>
      <c r="AY15" s="4">
        <f>SONIA_PX[[#This Row],[Column6]]</f>
        <v>50877</v>
      </c>
      <c r="AZ15" s="4">
        <f>SONIA_PX[[#This Row],[Column7]]</f>
        <v>52391</v>
      </c>
      <c r="BA15" s="4">
        <f>SONIA_PX[[#This Row],[Column8]]</f>
        <v>52906</v>
      </c>
      <c r="BB15" s="4">
        <f>SONIA_PX[[#This Row],[Column9]]</f>
        <v>48733</v>
      </c>
      <c r="BC15" s="4">
        <f>SONIA_PX[[#This Row],[Column10]]</f>
        <v>45571</v>
      </c>
      <c r="BD15" s="4">
        <f>SONIA_PX[[#This Row],[Column11]]</f>
        <v>48343</v>
      </c>
      <c r="BE15" s="4">
        <f>SONIA_PX[[#This Row],[Column12]]</f>
        <v>45785</v>
      </c>
      <c r="BF15" s="4">
        <f>SONIA_PX[[#This Row],[Column13]]</f>
        <v>43079</v>
      </c>
      <c r="BG15" s="4">
        <f>SONIA_PX[[#This Row],[Column14]]</f>
        <v>44483</v>
      </c>
      <c r="BH15" s="4">
        <f>SONIA_PX[[#This Row],[Column15]]</f>
        <v>44085</v>
      </c>
      <c r="BI15" s="4">
        <f>SONIA_PX[[#This Row],[Column16]]</f>
        <v>44692</v>
      </c>
      <c r="BJ15" s="4">
        <f>SONIA_PX[[#This Row],[Column17]]</f>
        <v>44244</v>
      </c>
      <c r="BK15" s="4">
        <f>SONIA_PX[[#This Row],[Column18]]</f>
        <v>43614</v>
      </c>
      <c r="BL15" s="4">
        <f>SONIA_PX[[#This Row],[Column19]]</f>
        <v>44191</v>
      </c>
      <c r="BM15" s="4">
        <f>SONIA_PX[[#This Row],[Column20]]</f>
        <v>44314</v>
      </c>
      <c r="BN15" s="4">
        <f>SONIA_PX[[#This Row],[Column21]]</f>
        <v>43738</v>
      </c>
      <c r="BO15" s="4">
        <f>SONIA_PX[[#This Row],[Column22]]</f>
        <v>40194</v>
      </c>
      <c r="BP15" s="4">
        <f>SONIA_PX[[#This Row],[Column23]]</f>
        <v>39993</v>
      </c>
      <c r="BQ15" s="4">
        <f>SONIA_PX[[#This Row],[Column24]]</f>
        <v>40369</v>
      </c>
      <c r="BR15" s="4">
        <f>SONIA_PX[[#This Row],[Column25]]</f>
        <v>36904</v>
      </c>
      <c r="BS15" s="4">
        <f>SONIA_PX[[#This Row],[Column26]]</f>
        <v>38673</v>
      </c>
      <c r="BT15" s="4">
        <f>SONIA_PX[[#This Row],[Column27]]</f>
        <v>46453</v>
      </c>
      <c r="BU15" s="4">
        <f>SONIA_PX[[#This Row],[Column28]]</f>
        <v>44838</v>
      </c>
      <c r="BV15" s="4">
        <f>SONIA_PX[[#This Row],[Column29]]</f>
        <v>45413</v>
      </c>
      <c r="BW15" s="4">
        <f>SONIA_PX[[#This Row],[Column30]]</f>
        <v>44174</v>
      </c>
      <c r="BX15" s="4">
        <f>SONIA_PX[[#This Row],[Column31]]</f>
        <v>44053</v>
      </c>
      <c r="BY15" s="4">
        <f>SONIA_PX[[#This Row],[Column32]]</f>
        <v>43918</v>
      </c>
      <c r="BZ15" s="4">
        <f>SONIA_PX[[#This Row],[Column33]]</f>
        <v>43498</v>
      </c>
      <c r="CA15" s="4">
        <f>SONIA_PX[[#This Row],[Column34]]</f>
        <v>43463</v>
      </c>
      <c r="CB15" s="4">
        <f>SONIA_PX[[#This Row],[Column35]]</f>
        <v>44683</v>
      </c>
      <c r="CC15" s="4">
        <f>SONIA_PX[[#This Row],[Column36]]</f>
        <v>43604</v>
      </c>
      <c r="CD15" s="4">
        <f>SONIA_PX[[#This Row],[Column37]]</f>
        <v>42743</v>
      </c>
      <c r="CE15" s="4">
        <f>SONIA_PX[[#This Row],[Column38]]</f>
        <v>42936</v>
      </c>
      <c r="CF15" s="4">
        <f>SONIA_PX[[#This Row],[Column39]]</f>
        <v>42675</v>
      </c>
      <c r="CG15" s="4">
        <f>SONIA_PX[[#This Row],[Column40]]</f>
        <v>40528</v>
      </c>
      <c r="CH15" s="4">
        <f>SONIA_PX[[#This Row],[Column41]]</f>
        <v>40835</v>
      </c>
      <c r="CI15" s="4">
        <f>SONIA_PX[[#This Row],[Column42]]</f>
        <v>39552</v>
      </c>
      <c r="CJ15" s="4">
        <f>SONIA_PX[[#This Row],[Column43]]</f>
        <v>39548</v>
      </c>
      <c r="CK15" s="4">
        <f>SONIA_PX[[#This Row],[Column44]]</f>
        <v>39548</v>
      </c>
      <c r="CL15" s="4">
        <f>SONIA_PX[[#This Row],[Column45]]</f>
        <v>39118</v>
      </c>
    </row>
    <row r="16" spans="1:90" x14ac:dyDescent="0.25">
      <c r="A16" s="2" t="str">
        <f ca="1">'cont list_0'!I19</f>
        <v>U29</v>
      </c>
      <c r="B16" s="4">
        <f>SONIA_PX[[#This Row],[Column2]]</f>
        <v>34745</v>
      </c>
      <c r="C16" s="4">
        <f>SONIA_PX[[#This Row],[Column3]]</f>
        <v>34745</v>
      </c>
      <c r="D16" s="4">
        <f>SONIA_PX[[#This Row],[Column4]]</f>
        <v>34745</v>
      </c>
      <c r="E16" s="4">
        <f>SONIA_PX[[#This Row],[Column5]]</f>
        <v>35479</v>
      </c>
      <c r="F16" s="4">
        <f>SONIA_PX[[#This Row],[Column6]]</f>
        <v>36408</v>
      </c>
      <c r="G16" s="4">
        <f>SONIA_PX[[#This Row],[Column7]]</f>
        <v>35722</v>
      </c>
      <c r="H16" s="4">
        <f>SONIA_PX[[#This Row],[Column8]]</f>
        <v>36308</v>
      </c>
      <c r="I16" s="4">
        <f>SONIA_PX[[#This Row],[Column9]]</f>
        <v>36400</v>
      </c>
      <c r="J16" s="4">
        <f>SONIA_PX[[#This Row],[Column10]]</f>
        <v>38707</v>
      </c>
      <c r="K16" s="4">
        <f>SONIA_PX[[#This Row],[Column11]]</f>
        <v>35241</v>
      </c>
      <c r="L16" s="4">
        <f>SONIA_PX[[#This Row],[Column12]]</f>
        <v>31172</v>
      </c>
      <c r="M16" s="4">
        <f>SONIA_PX[[#This Row],[Column13]]</f>
        <v>29861</v>
      </c>
      <c r="N16" s="4">
        <f>SONIA_PX[[#This Row],[Column14]]</f>
        <v>30749</v>
      </c>
      <c r="O16" s="4">
        <f>SONIA_PX[[#This Row],[Column15]]</f>
        <v>31023</v>
      </c>
      <c r="P16" s="4">
        <f>SONIA_PX[[#This Row],[Column16]]</f>
        <v>29534</v>
      </c>
      <c r="Q16" s="4">
        <f>SONIA_PX[[#This Row],[Column17]]</f>
        <v>27377</v>
      </c>
      <c r="R16" s="4">
        <f>SONIA_PX[[#This Row],[Column18]]</f>
        <v>27048</v>
      </c>
      <c r="S16" s="4">
        <f>SONIA_PX[[#This Row],[Column19]]</f>
        <v>26567</v>
      </c>
      <c r="T16" s="4">
        <f>SONIA_PX[[#This Row],[Column20]]</f>
        <v>28937</v>
      </c>
      <c r="U16" s="4">
        <f>SONIA_PX[[#This Row],[Column21]]</f>
        <v>27463</v>
      </c>
      <c r="V16" s="4">
        <f>SONIA_PX[[#This Row],[Column22]]</f>
        <v>27721</v>
      </c>
      <c r="W16" s="4">
        <f>SONIA_PX[[#This Row],[Column23]]</f>
        <v>27023</v>
      </c>
      <c r="X16" s="4">
        <f>SONIA_PX[[#This Row],[Column24]]</f>
        <v>27299</v>
      </c>
      <c r="Y16" s="4">
        <f>SONIA_PX[[#This Row],[Column25]]</f>
        <v>25291</v>
      </c>
      <c r="Z16" s="4">
        <f>SONIA_PX[[#This Row],[Column26]]</f>
        <v>30862</v>
      </c>
      <c r="AA16" s="4">
        <f>SONIA_PX[[#This Row],[Column27]]</f>
        <v>38780</v>
      </c>
      <c r="AB16" s="4">
        <f>SONIA_PX[[#This Row],[Column28]]</f>
        <v>38461</v>
      </c>
      <c r="AC16" s="4">
        <f>SONIA_PX[[#This Row],[Column29]]</f>
        <v>37464</v>
      </c>
      <c r="AD16" s="4">
        <f>SONIA_PX[[#This Row],[Column30]]</f>
        <v>47494</v>
      </c>
      <c r="AE16" s="4">
        <f>SONIA_PX[[#This Row],[Column31]]</f>
        <v>45214</v>
      </c>
      <c r="AF16" s="4">
        <f>SONIA_PX[[#This Row],[Column32]]</f>
        <v>45117</v>
      </c>
      <c r="AG16" s="4">
        <f>SONIA_PX[[#This Row],[Column33]]</f>
        <v>45452</v>
      </c>
      <c r="AH16" s="4">
        <f>SONIA_PX[[#This Row],[Column34]]</f>
        <v>45695</v>
      </c>
      <c r="AI16" s="4">
        <f>SONIA_PX[[#This Row],[Column35]]</f>
        <v>43587</v>
      </c>
      <c r="AJ16" s="4">
        <f>SONIA_PX[[#This Row],[Column36]]</f>
        <v>42046</v>
      </c>
      <c r="AK16" s="4">
        <f>SONIA_PX[[#This Row],[Column37]]</f>
        <v>40143</v>
      </c>
      <c r="AL16" s="4">
        <f>SONIA_PX[[#This Row],[Column38]]</f>
        <v>40654</v>
      </c>
      <c r="AM16" s="4">
        <f>SONIA_PX[[#This Row],[Column39]]</f>
        <v>41480</v>
      </c>
      <c r="AN16" s="4">
        <f>SONIA_PX[[#This Row],[Column40]]</f>
        <v>42241</v>
      </c>
      <c r="AO16" s="4">
        <f>SONIA_PX[[#This Row],[Column41]]</f>
        <v>42686</v>
      </c>
      <c r="AP16" s="4">
        <f>SONIA_PX[[#This Row],[Column42]]</f>
        <v>42821</v>
      </c>
      <c r="AQ16" s="4">
        <f>SONIA_PX[[#This Row],[Column43]]</f>
        <v>42770</v>
      </c>
      <c r="AR16" s="4">
        <f>SONIA_PX[[#This Row],[Column44]]</f>
        <v>42770</v>
      </c>
      <c r="AS16" s="4">
        <f>SONIA_PX[[#This Row],[Column45]]</f>
        <v>42954</v>
      </c>
      <c r="AT16" s="4" t="str">
        <f>SONIA_PX[[#This Row],[Column1]]</f>
        <v>SFI14 Comdty</v>
      </c>
      <c r="AU16" s="4">
        <f>SONIA_PX[[#This Row],[Column2]]</f>
        <v>34745</v>
      </c>
      <c r="AV16" s="4">
        <f>SONIA_PX[[#This Row],[Column3]]</f>
        <v>34745</v>
      </c>
      <c r="AW16" s="4">
        <f>SONIA_PX[[#This Row],[Column4]]</f>
        <v>34745</v>
      </c>
      <c r="AX16" s="4">
        <f>SONIA_PX[[#This Row],[Column5]]</f>
        <v>35479</v>
      </c>
      <c r="AY16" s="4">
        <f>SONIA_PX[[#This Row],[Column6]]</f>
        <v>36408</v>
      </c>
      <c r="AZ16" s="4">
        <f>SONIA_PX[[#This Row],[Column7]]</f>
        <v>35722</v>
      </c>
      <c r="BA16" s="4">
        <f>SONIA_PX[[#This Row],[Column8]]</f>
        <v>36308</v>
      </c>
      <c r="BB16" s="4">
        <f>SONIA_PX[[#This Row],[Column9]]</f>
        <v>36400</v>
      </c>
      <c r="BC16" s="4">
        <f>SONIA_PX[[#This Row],[Column10]]</f>
        <v>38707</v>
      </c>
      <c r="BD16" s="4">
        <f>SONIA_PX[[#This Row],[Column11]]</f>
        <v>35241</v>
      </c>
      <c r="BE16" s="4">
        <f>SONIA_PX[[#This Row],[Column12]]</f>
        <v>31172</v>
      </c>
      <c r="BF16" s="4">
        <f>SONIA_PX[[#This Row],[Column13]]</f>
        <v>29861</v>
      </c>
      <c r="BG16" s="4">
        <f>SONIA_PX[[#This Row],[Column14]]</f>
        <v>30749</v>
      </c>
      <c r="BH16" s="4">
        <f>SONIA_PX[[#This Row],[Column15]]</f>
        <v>31023</v>
      </c>
      <c r="BI16" s="4">
        <f>SONIA_PX[[#This Row],[Column16]]</f>
        <v>29534</v>
      </c>
      <c r="BJ16" s="4">
        <f>SONIA_PX[[#This Row],[Column17]]</f>
        <v>27377</v>
      </c>
      <c r="BK16" s="4">
        <f>SONIA_PX[[#This Row],[Column18]]</f>
        <v>27048</v>
      </c>
      <c r="BL16" s="4">
        <f>SONIA_PX[[#This Row],[Column19]]</f>
        <v>26567</v>
      </c>
      <c r="BM16" s="4">
        <f>SONIA_PX[[#This Row],[Column20]]</f>
        <v>28937</v>
      </c>
      <c r="BN16" s="4">
        <f>SONIA_PX[[#This Row],[Column21]]</f>
        <v>27463</v>
      </c>
      <c r="BO16" s="4">
        <f>SONIA_PX[[#This Row],[Column22]]</f>
        <v>27721</v>
      </c>
      <c r="BP16" s="4">
        <f>SONIA_PX[[#This Row],[Column23]]</f>
        <v>27023</v>
      </c>
      <c r="BQ16" s="4">
        <f>SONIA_PX[[#This Row],[Column24]]</f>
        <v>27299</v>
      </c>
      <c r="BR16" s="4">
        <f>SONIA_PX[[#This Row],[Column25]]</f>
        <v>25291</v>
      </c>
      <c r="BS16" s="4">
        <f>SONIA_PX[[#This Row],[Column26]]</f>
        <v>30862</v>
      </c>
      <c r="BT16" s="4">
        <f>SONIA_PX[[#This Row],[Column27]]</f>
        <v>38780</v>
      </c>
      <c r="BU16" s="4">
        <f>SONIA_PX[[#This Row],[Column28]]</f>
        <v>38461</v>
      </c>
      <c r="BV16" s="4">
        <f>SONIA_PX[[#This Row],[Column29]]</f>
        <v>37464</v>
      </c>
      <c r="BW16" s="4">
        <f>SONIA_PX[[#This Row],[Column30]]</f>
        <v>47494</v>
      </c>
      <c r="BX16" s="4">
        <f>SONIA_PX[[#This Row],[Column31]]</f>
        <v>45214</v>
      </c>
      <c r="BY16" s="4">
        <f>SONIA_PX[[#This Row],[Column32]]</f>
        <v>45117</v>
      </c>
      <c r="BZ16" s="4">
        <f>SONIA_PX[[#This Row],[Column33]]</f>
        <v>45452</v>
      </c>
      <c r="CA16" s="4">
        <f>SONIA_PX[[#This Row],[Column34]]</f>
        <v>45695</v>
      </c>
      <c r="CB16" s="4">
        <f>SONIA_PX[[#This Row],[Column35]]</f>
        <v>43587</v>
      </c>
      <c r="CC16" s="4">
        <f>SONIA_PX[[#This Row],[Column36]]</f>
        <v>42046</v>
      </c>
      <c r="CD16" s="4">
        <f>SONIA_PX[[#This Row],[Column37]]</f>
        <v>40143</v>
      </c>
      <c r="CE16" s="4">
        <f>SONIA_PX[[#This Row],[Column38]]</f>
        <v>40654</v>
      </c>
      <c r="CF16" s="4">
        <f>SONIA_PX[[#This Row],[Column39]]</f>
        <v>41480</v>
      </c>
      <c r="CG16" s="4">
        <f>SONIA_PX[[#This Row],[Column40]]</f>
        <v>42241</v>
      </c>
      <c r="CH16" s="4">
        <f>SONIA_PX[[#This Row],[Column41]]</f>
        <v>42686</v>
      </c>
      <c r="CI16" s="4">
        <f>SONIA_PX[[#This Row],[Column42]]</f>
        <v>42821</v>
      </c>
      <c r="CJ16" s="4">
        <f>SONIA_PX[[#This Row],[Column43]]</f>
        <v>42770</v>
      </c>
      <c r="CK16" s="4">
        <f>SONIA_PX[[#This Row],[Column44]]</f>
        <v>42770</v>
      </c>
      <c r="CL16" s="4">
        <f>SONIA_PX[[#This Row],[Column45]]</f>
        <v>42954</v>
      </c>
    </row>
    <row r="17" spans="1:90" x14ac:dyDescent="0.25">
      <c r="A17" s="2" t="str">
        <f ca="1">'cont list_0'!I20</f>
        <v>Z29</v>
      </c>
      <c r="B17" s="4">
        <f>SONIA_PX[[#This Row],[Column2]]</f>
        <v>30616</v>
      </c>
      <c r="C17" s="4">
        <f>SONIA_PX[[#This Row],[Column3]]</f>
        <v>30616</v>
      </c>
      <c r="D17" s="4">
        <f>SONIA_PX[[#This Row],[Column4]]</f>
        <v>30616</v>
      </c>
      <c r="E17" s="4">
        <f>SONIA_PX[[#This Row],[Column5]]</f>
        <v>30569</v>
      </c>
      <c r="F17" s="4">
        <f>SONIA_PX[[#This Row],[Column6]]</f>
        <v>30995</v>
      </c>
      <c r="G17" s="4">
        <f>SONIA_PX[[#This Row],[Column7]]</f>
        <v>31610</v>
      </c>
      <c r="H17" s="4">
        <f>SONIA_PX[[#This Row],[Column8]]</f>
        <v>29877</v>
      </c>
      <c r="I17" s="4">
        <f>SONIA_PX[[#This Row],[Column9]]</f>
        <v>28166</v>
      </c>
      <c r="J17" s="4">
        <f>SONIA_PX[[#This Row],[Column10]]</f>
        <v>26216</v>
      </c>
      <c r="K17" s="4">
        <f>SONIA_PX[[#This Row],[Column11]]</f>
        <v>21302</v>
      </c>
      <c r="L17" s="4">
        <f>SONIA_PX[[#This Row],[Column12]]</f>
        <v>21315</v>
      </c>
      <c r="M17" s="4">
        <f>SONIA_PX[[#This Row],[Column13]]</f>
        <v>23001</v>
      </c>
      <c r="N17" s="4">
        <f>SONIA_PX[[#This Row],[Column14]]</f>
        <v>24059</v>
      </c>
      <c r="O17" s="4">
        <f>SONIA_PX[[#This Row],[Column15]]</f>
        <v>22405</v>
      </c>
      <c r="P17" s="4">
        <f>SONIA_PX[[#This Row],[Column16]]</f>
        <v>22633</v>
      </c>
      <c r="Q17" s="4">
        <f>SONIA_PX[[#This Row],[Column17]]</f>
        <v>23211</v>
      </c>
      <c r="R17" s="4">
        <f>SONIA_PX[[#This Row],[Column18]]</f>
        <v>22945</v>
      </c>
      <c r="S17" s="4">
        <f>SONIA_PX[[#This Row],[Column19]]</f>
        <v>23606</v>
      </c>
      <c r="T17" s="4">
        <f>SONIA_PX[[#This Row],[Column20]]</f>
        <v>23077</v>
      </c>
      <c r="U17" s="4">
        <f>SONIA_PX[[#This Row],[Column21]]</f>
        <v>20920</v>
      </c>
      <c r="V17" s="4">
        <f>SONIA_PX[[#This Row],[Column22]]</f>
        <v>22773</v>
      </c>
      <c r="W17" s="4">
        <f>SONIA_PX[[#This Row],[Column23]]</f>
        <v>20951</v>
      </c>
      <c r="X17" s="4">
        <f>SONIA_PX[[#This Row],[Column24]]</f>
        <v>21839</v>
      </c>
      <c r="Y17" s="4">
        <f>SONIA_PX[[#This Row],[Column25]]</f>
        <v>22151</v>
      </c>
      <c r="Z17" s="4">
        <f>SONIA_PX[[#This Row],[Column26]]</f>
        <v>22825</v>
      </c>
      <c r="AA17" s="4">
        <f>SONIA_PX[[#This Row],[Column27]]</f>
        <v>25279</v>
      </c>
      <c r="AB17" s="4">
        <f>SONIA_PX[[#This Row],[Column28]]</f>
        <v>25212</v>
      </c>
      <c r="AC17" s="4">
        <f>SONIA_PX[[#This Row],[Column29]]</f>
        <v>23089</v>
      </c>
      <c r="AD17" s="4">
        <f>SONIA_PX[[#This Row],[Column30]]</f>
        <v>22924</v>
      </c>
      <c r="AE17" s="4">
        <f>SONIA_PX[[#This Row],[Column31]]</f>
        <v>22216</v>
      </c>
      <c r="AF17" s="4">
        <f>SONIA_PX[[#This Row],[Column32]]</f>
        <v>22669</v>
      </c>
      <c r="AG17" s="4">
        <f>SONIA_PX[[#This Row],[Column33]]</f>
        <v>23544</v>
      </c>
      <c r="AH17" s="4">
        <f>SONIA_PX[[#This Row],[Column34]]</f>
        <v>22187</v>
      </c>
      <c r="AI17" s="4">
        <f>SONIA_PX[[#This Row],[Column35]]</f>
        <v>21644</v>
      </c>
      <c r="AJ17" s="4">
        <f>SONIA_PX[[#This Row],[Column36]]</f>
        <v>22455</v>
      </c>
      <c r="AK17" s="4">
        <f>SONIA_PX[[#This Row],[Column37]]</f>
        <v>22987</v>
      </c>
      <c r="AL17" s="4">
        <f>SONIA_PX[[#This Row],[Column38]]</f>
        <v>24031</v>
      </c>
      <c r="AM17" s="4">
        <f>SONIA_PX[[#This Row],[Column39]]</f>
        <v>24287</v>
      </c>
      <c r="AN17" s="4">
        <f>SONIA_PX[[#This Row],[Column40]]</f>
        <v>22978</v>
      </c>
      <c r="AO17" s="4">
        <f>SONIA_PX[[#This Row],[Column41]]</f>
        <v>22631</v>
      </c>
      <c r="AP17" s="4">
        <f>SONIA_PX[[#This Row],[Column42]]</f>
        <v>22217</v>
      </c>
      <c r="AQ17" s="4">
        <f>SONIA_PX[[#This Row],[Column43]]</f>
        <v>21952</v>
      </c>
      <c r="AR17" s="4">
        <f>SONIA_PX[[#This Row],[Column44]]</f>
        <v>21952</v>
      </c>
      <c r="AS17" s="4">
        <f>SONIA_PX[[#This Row],[Column45]]</f>
        <v>22185</v>
      </c>
      <c r="AT17" s="4" t="str">
        <f>SONIA_PX[[#This Row],[Column1]]</f>
        <v>SFI15 Comdty</v>
      </c>
      <c r="AU17" s="4">
        <f>SONIA_PX[[#This Row],[Column2]]</f>
        <v>30616</v>
      </c>
      <c r="AV17" s="4">
        <f>SONIA_PX[[#This Row],[Column3]]</f>
        <v>30616</v>
      </c>
      <c r="AW17" s="4">
        <f>SONIA_PX[[#This Row],[Column4]]</f>
        <v>30616</v>
      </c>
      <c r="AX17" s="4">
        <f>SONIA_PX[[#This Row],[Column5]]</f>
        <v>30569</v>
      </c>
      <c r="AY17" s="4">
        <f>SONIA_PX[[#This Row],[Column6]]</f>
        <v>30995</v>
      </c>
      <c r="AZ17" s="4">
        <f>SONIA_PX[[#This Row],[Column7]]</f>
        <v>31610</v>
      </c>
      <c r="BA17" s="4">
        <f>SONIA_PX[[#This Row],[Column8]]</f>
        <v>29877</v>
      </c>
      <c r="BB17" s="4">
        <f>SONIA_PX[[#This Row],[Column9]]</f>
        <v>28166</v>
      </c>
      <c r="BC17" s="4">
        <f>SONIA_PX[[#This Row],[Column10]]</f>
        <v>26216</v>
      </c>
      <c r="BD17" s="4">
        <f>SONIA_PX[[#This Row],[Column11]]</f>
        <v>21302</v>
      </c>
      <c r="BE17" s="4">
        <f>SONIA_PX[[#This Row],[Column12]]</f>
        <v>21315</v>
      </c>
      <c r="BF17" s="4">
        <f>SONIA_PX[[#This Row],[Column13]]</f>
        <v>23001</v>
      </c>
      <c r="BG17" s="4">
        <f>SONIA_PX[[#This Row],[Column14]]</f>
        <v>24059</v>
      </c>
      <c r="BH17" s="4">
        <f>SONIA_PX[[#This Row],[Column15]]</f>
        <v>22405</v>
      </c>
      <c r="BI17" s="4">
        <f>SONIA_PX[[#This Row],[Column16]]</f>
        <v>22633</v>
      </c>
      <c r="BJ17" s="4">
        <f>SONIA_PX[[#This Row],[Column17]]</f>
        <v>23211</v>
      </c>
      <c r="BK17" s="4">
        <f>SONIA_PX[[#This Row],[Column18]]</f>
        <v>22945</v>
      </c>
      <c r="BL17" s="4">
        <f>SONIA_PX[[#This Row],[Column19]]</f>
        <v>23606</v>
      </c>
      <c r="BM17" s="4">
        <f>SONIA_PX[[#This Row],[Column20]]</f>
        <v>23077</v>
      </c>
      <c r="BN17" s="4">
        <f>SONIA_PX[[#This Row],[Column21]]</f>
        <v>20920</v>
      </c>
      <c r="BO17" s="4">
        <f>SONIA_PX[[#This Row],[Column22]]</f>
        <v>22773</v>
      </c>
      <c r="BP17" s="4">
        <f>SONIA_PX[[#This Row],[Column23]]</f>
        <v>20951</v>
      </c>
      <c r="BQ17" s="4">
        <f>SONIA_PX[[#This Row],[Column24]]</f>
        <v>21839</v>
      </c>
      <c r="BR17" s="4">
        <f>SONIA_PX[[#This Row],[Column25]]</f>
        <v>22151</v>
      </c>
      <c r="BS17" s="4">
        <f>SONIA_PX[[#This Row],[Column26]]</f>
        <v>22825</v>
      </c>
      <c r="BT17" s="4">
        <f>SONIA_PX[[#This Row],[Column27]]</f>
        <v>25279</v>
      </c>
      <c r="BU17" s="4">
        <f>SONIA_PX[[#This Row],[Column28]]</f>
        <v>25212</v>
      </c>
      <c r="BV17" s="4">
        <f>SONIA_PX[[#This Row],[Column29]]</f>
        <v>23089</v>
      </c>
      <c r="BW17" s="4">
        <f>SONIA_PX[[#This Row],[Column30]]</f>
        <v>22924</v>
      </c>
      <c r="BX17" s="4">
        <f>SONIA_PX[[#This Row],[Column31]]</f>
        <v>22216</v>
      </c>
      <c r="BY17" s="4">
        <f>SONIA_PX[[#This Row],[Column32]]</f>
        <v>22669</v>
      </c>
      <c r="BZ17" s="4">
        <f>SONIA_PX[[#This Row],[Column33]]</f>
        <v>23544</v>
      </c>
      <c r="CA17" s="4">
        <f>SONIA_PX[[#This Row],[Column34]]</f>
        <v>22187</v>
      </c>
      <c r="CB17" s="4">
        <f>SONIA_PX[[#This Row],[Column35]]</f>
        <v>21644</v>
      </c>
      <c r="CC17" s="4">
        <f>SONIA_PX[[#This Row],[Column36]]</f>
        <v>22455</v>
      </c>
      <c r="CD17" s="4">
        <f>SONIA_PX[[#This Row],[Column37]]</f>
        <v>22987</v>
      </c>
      <c r="CE17" s="4">
        <f>SONIA_PX[[#This Row],[Column38]]</f>
        <v>24031</v>
      </c>
      <c r="CF17" s="4">
        <f>SONIA_PX[[#This Row],[Column39]]</f>
        <v>24287</v>
      </c>
      <c r="CG17" s="4">
        <f>SONIA_PX[[#This Row],[Column40]]</f>
        <v>22978</v>
      </c>
      <c r="CH17" s="4">
        <f>SONIA_PX[[#This Row],[Column41]]</f>
        <v>22631</v>
      </c>
      <c r="CI17" s="4">
        <f>SONIA_PX[[#This Row],[Column42]]</f>
        <v>22217</v>
      </c>
      <c r="CJ17" s="4">
        <f>SONIA_PX[[#This Row],[Column43]]</f>
        <v>21952</v>
      </c>
      <c r="CK17" s="4">
        <f>SONIA_PX[[#This Row],[Column44]]</f>
        <v>21952</v>
      </c>
      <c r="CL17" s="4">
        <f>SONIA_PX[[#This Row],[Column45]]</f>
        <v>22185</v>
      </c>
    </row>
    <row r="18" spans="1:90" x14ac:dyDescent="0.25">
      <c r="A18" s="2" t="str">
        <f ca="1">'cont list_0'!I21</f>
        <v>H30</v>
      </c>
      <c r="B18" s="4">
        <f>SONIA_PX[[#This Row],[Column2]]</f>
        <v>23214</v>
      </c>
      <c r="C18" s="4">
        <f>SONIA_PX[[#This Row],[Column3]]</f>
        <v>23214</v>
      </c>
      <c r="D18" s="4">
        <f>SONIA_PX[[#This Row],[Column4]]</f>
        <v>23214</v>
      </c>
      <c r="E18" s="4">
        <f>SONIA_PX[[#This Row],[Column5]]</f>
        <v>22258</v>
      </c>
      <c r="F18" s="4">
        <f>SONIA_PX[[#This Row],[Column6]]</f>
        <v>21698</v>
      </c>
      <c r="G18" s="4">
        <f>SONIA_PX[[#This Row],[Column7]]</f>
        <v>22287</v>
      </c>
      <c r="H18" s="4">
        <f>SONIA_PX[[#This Row],[Column8]]</f>
        <v>23423</v>
      </c>
      <c r="I18" s="4">
        <f>SONIA_PX[[#This Row],[Column9]]</f>
        <v>20111</v>
      </c>
      <c r="J18" s="4">
        <f>SONIA_PX[[#This Row],[Column10]]</f>
        <v>20820</v>
      </c>
      <c r="K18" s="4">
        <f>SONIA_PX[[#This Row],[Column11]]</f>
        <v>17683</v>
      </c>
      <c r="L18" s="4">
        <f>SONIA_PX[[#This Row],[Column12]]</f>
        <v>17982</v>
      </c>
      <c r="M18" s="4">
        <f>SONIA_PX[[#This Row],[Column13]]</f>
        <v>17174</v>
      </c>
      <c r="N18" s="4">
        <f>SONIA_PX[[#This Row],[Column14]]</f>
        <v>17032</v>
      </c>
      <c r="O18" s="4">
        <f>SONIA_PX[[#This Row],[Column15]]</f>
        <v>18419</v>
      </c>
      <c r="P18" s="4">
        <f>SONIA_PX[[#This Row],[Column16]]</f>
        <v>16783</v>
      </c>
      <c r="Q18" s="4">
        <f>SONIA_PX[[#This Row],[Column17]]</f>
        <v>16467</v>
      </c>
      <c r="R18" s="4">
        <f>SONIA_PX[[#This Row],[Column18]]</f>
        <v>15864</v>
      </c>
      <c r="S18" s="4">
        <f>SONIA_PX[[#This Row],[Column19]]</f>
        <v>15033</v>
      </c>
      <c r="T18" s="4">
        <f>SONIA_PX[[#This Row],[Column20]]</f>
        <v>15069</v>
      </c>
      <c r="U18" s="4">
        <f>SONIA_PX[[#This Row],[Column21]]</f>
        <v>14509</v>
      </c>
      <c r="V18" s="4">
        <f>SONIA_PX[[#This Row],[Column22]]</f>
        <v>12137</v>
      </c>
      <c r="W18" s="4">
        <f>SONIA_PX[[#This Row],[Column23]]</f>
        <v>11482</v>
      </c>
      <c r="X18" s="4">
        <f>SONIA_PX[[#This Row],[Column24]]</f>
        <v>12212</v>
      </c>
      <c r="Y18" s="4">
        <f>SONIA_PX[[#This Row],[Column25]]</f>
        <v>12606</v>
      </c>
      <c r="Z18" s="4">
        <f>SONIA_PX[[#This Row],[Column26]]</f>
        <v>14030</v>
      </c>
      <c r="AA18" s="4">
        <f>SONIA_PX[[#This Row],[Column27]]</f>
        <v>21083</v>
      </c>
      <c r="AB18" s="4">
        <f>SONIA_PX[[#This Row],[Column28]]</f>
        <v>21229</v>
      </c>
      <c r="AC18" s="4">
        <f>SONIA_PX[[#This Row],[Column29]]</f>
        <v>22213</v>
      </c>
      <c r="AD18" s="4">
        <f>SONIA_PX[[#This Row],[Column30]]</f>
        <v>20711</v>
      </c>
      <c r="AE18" s="4">
        <f>SONIA_PX[[#This Row],[Column31]]</f>
        <v>19922</v>
      </c>
      <c r="AF18" s="4">
        <f>SONIA_PX[[#This Row],[Column32]]</f>
        <v>20516</v>
      </c>
      <c r="AG18" s="4">
        <f>SONIA_PX[[#This Row],[Column33]]</f>
        <v>21215</v>
      </c>
      <c r="AH18" s="4">
        <f>SONIA_PX[[#This Row],[Column34]]</f>
        <v>22671</v>
      </c>
      <c r="AI18" s="4">
        <f>SONIA_PX[[#This Row],[Column35]]</f>
        <v>22846</v>
      </c>
      <c r="AJ18" s="4">
        <f>SONIA_PX[[#This Row],[Column36]]</f>
        <v>23918</v>
      </c>
      <c r="AK18" s="4">
        <f>SONIA_PX[[#This Row],[Column37]]</f>
        <v>24682</v>
      </c>
      <c r="AL18" s="4">
        <f>SONIA_PX[[#This Row],[Column38]]</f>
        <v>24335</v>
      </c>
      <c r="AM18" s="4">
        <f>SONIA_PX[[#This Row],[Column39]]</f>
        <v>25564</v>
      </c>
      <c r="AN18" s="4">
        <f>SONIA_PX[[#This Row],[Column40]]</f>
        <v>25103</v>
      </c>
      <c r="AO18" s="4">
        <f>SONIA_PX[[#This Row],[Column41]]</f>
        <v>25032</v>
      </c>
      <c r="AP18" s="4">
        <f>SONIA_PX[[#This Row],[Column42]]</f>
        <v>23767</v>
      </c>
      <c r="AQ18" s="4">
        <f>SONIA_PX[[#This Row],[Column43]]</f>
        <v>20749</v>
      </c>
      <c r="AR18" s="4">
        <f>SONIA_PX[[#This Row],[Column44]]</f>
        <v>20749</v>
      </c>
      <c r="AS18" s="4">
        <f>SONIA_PX[[#This Row],[Column45]]</f>
        <v>21061</v>
      </c>
      <c r="AT18" s="4" t="str">
        <f>SONIA_PX[[#This Row],[Column1]]</f>
        <v>SFI16 Comdty</v>
      </c>
      <c r="AU18" s="4">
        <f>SONIA_PX[[#This Row],[Column2]]</f>
        <v>23214</v>
      </c>
      <c r="AV18" s="4">
        <f>SONIA_PX[[#This Row],[Column3]]</f>
        <v>23214</v>
      </c>
      <c r="AW18" s="4">
        <f>SONIA_PX[[#This Row],[Column4]]</f>
        <v>23214</v>
      </c>
      <c r="AX18" s="4">
        <f>SONIA_PX[[#This Row],[Column5]]</f>
        <v>22258</v>
      </c>
      <c r="AY18" s="4">
        <f>SONIA_PX[[#This Row],[Column6]]</f>
        <v>21698</v>
      </c>
      <c r="AZ18" s="4">
        <f>SONIA_PX[[#This Row],[Column7]]</f>
        <v>22287</v>
      </c>
      <c r="BA18" s="4">
        <f>SONIA_PX[[#This Row],[Column8]]</f>
        <v>23423</v>
      </c>
      <c r="BB18" s="4">
        <f>SONIA_PX[[#This Row],[Column9]]</f>
        <v>20111</v>
      </c>
      <c r="BC18" s="4">
        <f>SONIA_PX[[#This Row],[Column10]]</f>
        <v>20820</v>
      </c>
      <c r="BD18" s="4">
        <f>SONIA_PX[[#This Row],[Column11]]</f>
        <v>17683</v>
      </c>
      <c r="BE18" s="4">
        <f>SONIA_PX[[#This Row],[Column12]]</f>
        <v>17982</v>
      </c>
      <c r="BF18" s="4">
        <f>SONIA_PX[[#This Row],[Column13]]</f>
        <v>17174</v>
      </c>
      <c r="BG18" s="4">
        <f>SONIA_PX[[#This Row],[Column14]]</f>
        <v>17032</v>
      </c>
      <c r="BH18" s="4">
        <f>SONIA_PX[[#This Row],[Column15]]</f>
        <v>18419</v>
      </c>
      <c r="BI18" s="4">
        <f>SONIA_PX[[#This Row],[Column16]]</f>
        <v>16783</v>
      </c>
      <c r="BJ18" s="4">
        <f>SONIA_PX[[#This Row],[Column17]]</f>
        <v>16467</v>
      </c>
      <c r="BK18" s="4">
        <f>SONIA_PX[[#This Row],[Column18]]</f>
        <v>15864</v>
      </c>
      <c r="BL18" s="4">
        <f>SONIA_PX[[#This Row],[Column19]]</f>
        <v>15033</v>
      </c>
      <c r="BM18" s="4">
        <f>SONIA_PX[[#This Row],[Column20]]</f>
        <v>15069</v>
      </c>
      <c r="BN18" s="4">
        <f>SONIA_PX[[#This Row],[Column21]]</f>
        <v>14509</v>
      </c>
      <c r="BO18" s="4">
        <f>SONIA_PX[[#This Row],[Column22]]</f>
        <v>12137</v>
      </c>
      <c r="BP18" s="4">
        <f>SONIA_PX[[#This Row],[Column23]]</f>
        <v>11482</v>
      </c>
      <c r="BQ18" s="4">
        <f>SONIA_PX[[#This Row],[Column24]]</f>
        <v>12212</v>
      </c>
      <c r="BR18" s="4">
        <f>SONIA_PX[[#This Row],[Column25]]</f>
        <v>12606</v>
      </c>
      <c r="BS18" s="4">
        <f>SONIA_PX[[#This Row],[Column26]]</f>
        <v>14030</v>
      </c>
      <c r="BT18" s="4">
        <f>SONIA_PX[[#This Row],[Column27]]</f>
        <v>21083</v>
      </c>
      <c r="BU18" s="4">
        <f>SONIA_PX[[#This Row],[Column28]]</f>
        <v>21229</v>
      </c>
      <c r="BV18" s="4">
        <f>SONIA_PX[[#This Row],[Column29]]</f>
        <v>22213</v>
      </c>
      <c r="BW18" s="4">
        <f>SONIA_PX[[#This Row],[Column30]]</f>
        <v>20711</v>
      </c>
      <c r="BX18" s="4">
        <f>SONIA_PX[[#This Row],[Column31]]</f>
        <v>19922</v>
      </c>
      <c r="BY18" s="4">
        <f>SONIA_PX[[#This Row],[Column32]]</f>
        <v>20516</v>
      </c>
      <c r="BZ18" s="4">
        <f>SONIA_PX[[#This Row],[Column33]]</f>
        <v>21215</v>
      </c>
      <c r="CA18" s="4">
        <f>SONIA_PX[[#This Row],[Column34]]</f>
        <v>22671</v>
      </c>
      <c r="CB18" s="4">
        <f>SONIA_PX[[#This Row],[Column35]]</f>
        <v>22846</v>
      </c>
      <c r="CC18" s="4">
        <f>SONIA_PX[[#This Row],[Column36]]</f>
        <v>23918</v>
      </c>
      <c r="CD18" s="4">
        <f>SONIA_PX[[#This Row],[Column37]]</f>
        <v>24682</v>
      </c>
      <c r="CE18" s="4">
        <f>SONIA_PX[[#This Row],[Column38]]</f>
        <v>24335</v>
      </c>
      <c r="CF18" s="4">
        <f>SONIA_PX[[#This Row],[Column39]]</f>
        <v>25564</v>
      </c>
      <c r="CG18" s="4">
        <f>SONIA_PX[[#This Row],[Column40]]</f>
        <v>25103</v>
      </c>
      <c r="CH18" s="4">
        <f>SONIA_PX[[#This Row],[Column41]]</f>
        <v>25032</v>
      </c>
      <c r="CI18" s="4">
        <f>SONIA_PX[[#This Row],[Column42]]</f>
        <v>23767</v>
      </c>
      <c r="CJ18" s="4">
        <f>SONIA_PX[[#This Row],[Column43]]</f>
        <v>20749</v>
      </c>
      <c r="CK18" s="4">
        <f>SONIA_PX[[#This Row],[Column44]]</f>
        <v>20749</v>
      </c>
      <c r="CL18" s="4">
        <f>SONIA_PX[[#This Row],[Column45]]</f>
        <v>21061</v>
      </c>
    </row>
    <row r="19" spans="1:90" x14ac:dyDescent="0.25">
      <c r="A19" s="2" t="str">
        <f ca="1">'cont list_0'!I22</f>
        <v>M30</v>
      </c>
      <c r="B19" s="4">
        <f>SONIA_PX[[#This Row],[Column2]]</f>
        <v>13490</v>
      </c>
      <c r="C19" s="4">
        <f>SONIA_PX[[#This Row],[Column3]]</f>
        <v>13490</v>
      </c>
      <c r="D19" s="4">
        <f>SONIA_PX[[#This Row],[Column4]]</f>
        <v>13490</v>
      </c>
      <c r="E19" s="4">
        <f>SONIA_PX[[#This Row],[Column5]]</f>
        <v>13324</v>
      </c>
      <c r="F19" s="4">
        <f>SONIA_PX[[#This Row],[Column6]]</f>
        <v>13058</v>
      </c>
      <c r="G19" s="4">
        <f>SONIA_PX[[#This Row],[Column7]]</f>
        <v>13031</v>
      </c>
      <c r="H19" s="4">
        <f>SONIA_PX[[#This Row],[Column8]]</f>
        <v>14359</v>
      </c>
      <c r="I19" s="4">
        <f>SONIA_PX[[#This Row],[Column9]]</f>
        <v>14692</v>
      </c>
      <c r="J19" s="4">
        <f>SONIA_PX[[#This Row],[Column10]]</f>
        <v>15264</v>
      </c>
      <c r="K19" s="4">
        <f>SONIA_PX[[#This Row],[Column11]]</f>
        <v>13035</v>
      </c>
      <c r="L19" s="4">
        <f>SONIA_PX[[#This Row],[Column12]]</f>
        <v>13144</v>
      </c>
      <c r="M19" s="4">
        <f>SONIA_PX[[#This Row],[Column13]]</f>
        <v>13209</v>
      </c>
      <c r="N19" s="4">
        <f>SONIA_PX[[#This Row],[Column14]]</f>
        <v>13149</v>
      </c>
      <c r="O19" s="4">
        <f>SONIA_PX[[#This Row],[Column15]]</f>
        <v>13949</v>
      </c>
      <c r="P19" s="4">
        <f>SONIA_PX[[#This Row],[Column16]]</f>
        <v>14757</v>
      </c>
      <c r="Q19" s="4">
        <f>SONIA_PX[[#This Row],[Column17]]</f>
        <v>14539</v>
      </c>
      <c r="R19" s="4">
        <f>SONIA_PX[[#This Row],[Column18]]</f>
        <v>12391</v>
      </c>
      <c r="S19" s="4">
        <f>SONIA_PX[[#This Row],[Column19]]</f>
        <v>12458</v>
      </c>
      <c r="T19" s="4">
        <f>SONIA_PX[[#This Row],[Column20]]</f>
        <v>11939</v>
      </c>
      <c r="U19" s="4">
        <f>SONIA_PX[[#This Row],[Column21]]</f>
        <v>12157</v>
      </c>
      <c r="V19" s="4">
        <f>SONIA_PX[[#This Row],[Column22]]</f>
        <v>11848</v>
      </c>
      <c r="W19" s="4">
        <f>SONIA_PX[[#This Row],[Column23]]</f>
        <v>12280</v>
      </c>
      <c r="X19" s="4">
        <f>SONIA_PX[[#This Row],[Column24]]</f>
        <v>11908</v>
      </c>
      <c r="Y19" s="4">
        <f>SONIA_PX[[#This Row],[Column25]]</f>
        <v>13346</v>
      </c>
      <c r="Z19" s="4">
        <f>SONIA_PX[[#This Row],[Column26]]</f>
        <v>13480</v>
      </c>
      <c r="AA19" s="4">
        <f>SONIA_PX[[#This Row],[Column27]]</f>
        <v>14042</v>
      </c>
      <c r="AB19" s="4">
        <f>SONIA_PX[[#This Row],[Column28]]</f>
        <v>13883</v>
      </c>
      <c r="AC19" s="4">
        <f>SONIA_PX[[#This Row],[Column29]]</f>
        <v>14887</v>
      </c>
      <c r="AD19" s="4">
        <f>SONIA_PX[[#This Row],[Column30]]</f>
        <v>14448</v>
      </c>
      <c r="AE19" s="4">
        <f>SONIA_PX[[#This Row],[Column31]]</f>
        <v>15074</v>
      </c>
      <c r="AF19" s="4">
        <f>SONIA_PX[[#This Row],[Column32]]</f>
        <v>15571</v>
      </c>
      <c r="AG19" s="4">
        <f>SONIA_PX[[#This Row],[Column33]]</f>
        <v>15421</v>
      </c>
      <c r="AH19" s="4">
        <f>SONIA_PX[[#This Row],[Column34]]</f>
        <v>16529</v>
      </c>
      <c r="AI19" s="4">
        <f>SONIA_PX[[#This Row],[Column35]]</f>
        <v>16716</v>
      </c>
      <c r="AJ19" s="4">
        <f>SONIA_PX[[#This Row],[Column36]]</f>
        <v>16919</v>
      </c>
      <c r="AK19" s="4">
        <f>SONIA_PX[[#This Row],[Column37]]</f>
        <v>14815</v>
      </c>
      <c r="AL19" s="4">
        <f>SONIA_PX[[#This Row],[Column38]]</f>
        <v>14466</v>
      </c>
      <c r="AM19" s="4">
        <f>SONIA_PX[[#This Row],[Column39]]</f>
        <v>14259</v>
      </c>
      <c r="AN19" s="4">
        <f>SONIA_PX[[#This Row],[Column40]]</f>
        <v>14475</v>
      </c>
      <c r="AO19" s="4">
        <f>SONIA_PX[[#This Row],[Column41]]</f>
        <v>17642</v>
      </c>
      <c r="AP19" s="4">
        <f>SONIA_PX[[#This Row],[Column42]]</f>
        <v>14274</v>
      </c>
      <c r="AQ19" s="4">
        <f>SONIA_PX[[#This Row],[Column43]]</f>
        <v>12787</v>
      </c>
      <c r="AR19" s="4">
        <f>SONIA_PX[[#This Row],[Column44]]</f>
        <v>12787</v>
      </c>
      <c r="AS19" s="4">
        <f>SONIA_PX[[#This Row],[Column45]]</f>
        <v>11899</v>
      </c>
      <c r="AT19" s="4" t="str">
        <f>SONIA_PX[[#This Row],[Column1]]</f>
        <v>SFI17 Comdty</v>
      </c>
      <c r="AU19" s="4">
        <f>SONIA_PX[[#This Row],[Column2]]</f>
        <v>13490</v>
      </c>
      <c r="AV19" s="4">
        <f>SONIA_PX[[#This Row],[Column3]]</f>
        <v>13490</v>
      </c>
      <c r="AW19" s="4">
        <f>SONIA_PX[[#This Row],[Column4]]</f>
        <v>13490</v>
      </c>
      <c r="AX19" s="4">
        <f>SONIA_PX[[#This Row],[Column5]]</f>
        <v>13324</v>
      </c>
      <c r="AY19" s="4">
        <f>SONIA_PX[[#This Row],[Column6]]</f>
        <v>13058</v>
      </c>
      <c r="AZ19" s="4">
        <f>SONIA_PX[[#This Row],[Column7]]</f>
        <v>13031</v>
      </c>
      <c r="BA19" s="4">
        <f>SONIA_PX[[#This Row],[Column8]]</f>
        <v>14359</v>
      </c>
      <c r="BB19" s="4">
        <f>SONIA_PX[[#This Row],[Column9]]</f>
        <v>14692</v>
      </c>
      <c r="BC19" s="4">
        <f>SONIA_PX[[#This Row],[Column10]]</f>
        <v>15264</v>
      </c>
      <c r="BD19" s="4">
        <f>SONIA_PX[[#This Row],[Column11]]</f>
        <v>13035</v>
      </c>
      <c r="BE19" s="4">
        <f>SONIA_PX[[#This Row],[Column12]]</f>
        <v>13144</v>
      </c>
      <c r="BF19" s="4">
        <f>SONIA_PX[[#This Row],[Column13]]</f>
        <v>13209</v>
      </c>
      <c r="BG19" s="4">
        <f>SONIA_PX[[#This Row],[Column14]]</f>
        <v>13149</v>
      </c>
      <c r="BH19" s="4">
        <f>SONIA_PX[[#This Row],[Column15]]</f>
        <v>13949</v>
      </c>
      <c r="BI19" s="4">
        <f>SONIA_PX[[#This Row],[Column16]]</f>
        <v>14757</v>
      </c>
      <c r="BJ19" s="4">
        <f>SONIA_PX[[#This Row],[Column17]]</f>
        <v>14539</v>
      </c>
      <c r="BK19" s="4">
        <f>SONIA_PX[[#This Row],[Column18]]</f>
        <v>12391</v>
      </c>
      <c r="BL19" s="4">
        <f>SONIA_PX[[#This Row],[Column19]]</f>
        <v>12458</v>
      </c>
      <c r="BM19" s="4">
        <f>SONIA_PX[[#This Row],[Column20]]</f>
        <v>11939</v>
      </c>
      <c r="BN19" s="4">
        <f>SONIA_PX[[#This Row],[Column21]]</f>
        <v>12157</v>
      </c>
      <c r="BO19" s="4">
        <f>SONIA_PX[[#This Row],[Column22]]</f>
        <v>11848</v>
      </c>
      <c r="BP19" s="4">
        <f>SONIA_PX[[#This Row],[Column23]]</f>
        <v>12280</v>
      </c>
      <c r="BQ19" s="4">
        <f>SONIA_PX[[#This Row],[Column24]]</f>
        <v>11908</v>
      </c>
      <c r="BR19" s="4">
        <f>SONIA_PX[[#This Row],[Column25]]</f>
        <v>13346</v>
      </c>
      <c r="BS19" s="4">
        <f>SONIA_PX[[#This Row],[Column26]]</f>
        <v>13480</v>
      </c>
      <c r="BT19" s="4">
        <f>SONIA_PX[[#This Row],[Column27]]</f>
        <v>14042</v>
      </c>
      <c r="BU19" s="4">
        <f>SONIA_PX[[#This Row],[Column28]]</f>
        <v>13883</v>
      </c>
      <c r="BV19" s="4">
        <f>SONIA_PX[[#This Row],[Column29]]</f>
        <v>14887</v>
      </c>
      <c r="BW19" s="4">
        <f>SONIA_PX[[#This Row],[Column30]]</f>
        <v>14448</v>
      </c>
      <c r="BX19" s="4">
        <f>SONIA_PX[[#This Row],[Column31]]</f>
        <v>15074</v>
      </c>
      <c r="BY19" s="4">
        <f>SONIA_PX[[#This Row],[Column32]]</f>
        <v>15571</v>
      </c>
      <c r="BZ19" s="4">
        <f>SONIA_PX[[#This Row],[Column33]]</f>
        <v>15421</v>
      </c>
      <c r="CA19" s="4">
        <f>SONIA_PX[[#This Row],[Column34]]</f>
        <v>16529</v>
      </c>
      <c r="CB19" s="4">
        <f>SONIA_PX[[#This Row],[Column35]]</f>
        <v>16716</v>
      </c>
      <c r="CC19" s="4">
        <f>SONIA_PX[[#This Row],[Column36]]</f>
        <v>16919</v>
      </c>
      <c r="CD19" s="4">
        <f>SONIA_PX[[#This Row],[Column37]]</f>
        <v>14815</v>
      </c>
      <c r="CE19" s="4">
        <f>SONIA_PX[[#This Row],[Column38]]</f>
        <v>14466</v>
      </c>
      <c r="CF19" s="4">
        <f>SONIA_PX[[#This Row],[Column39]]</f>
        <v>14259</v>
      </c>
      <c r="CG19" s="4">
        <f>SONIA_PX[[#This Row],[Column40]]</f>
        <v>14475</v>
      </c>
      <c r="CH19" s="4">
        <f>SONIA_PX[[#This Row],[Column41]]</f>
        <v>17642</v>
      </c>
      <c r="CI19" s="4">
        <f>SONIA_PX[[#This Row],[Column42]]</f>
        <v>14274</v>
      </c>
      <c r="CJ19" s="4">
        <f>SONIA_PX[[#This Row],[Column43]]</f>
        <v>12787</v>
      </c>
      <c r="CK19" s="4">
        <f>SONIA_PX[[#This Row],[Column44]]</f>
        <v>12787</v>
      </c>
      <c r="CL19" s="4">
        <f>SONIA_PX[[#This Row],[Column45]]</f>
        <v>11899</v>
      </c>
    </row>
    <row r="20" spans="1:90" x14ac:dyDescent="0.25">
      <c r="A20" s="2" t="str">
        <f ca="1">'cont list_0'!I23</f>
        <v>U30</v>
      </c>
      <c r="B20" s="4">
        <f>SONIA_PX[[#This Row],[Column2]]</f>
        <v>11487</v>
      </c>
      <c r="C20" s="4">
        <f>SONIA_PX[[#This Row],[Column3]]</f>
        <v>11487</v>
      </c>
      <c r="D20" s="4">
        <f>SONIA_PX[[#This Row],[Column4]]</f>
        <v>11487</v>
      </c>
      <c r="E20" s="4">
        <f>SONIA_PX[[#This Row],[Column5]]</f>
        <v>11854</v>
      </c>
      <c r="F20" s="4">
        <f>SONIA_PX[[#This Row],[Column6]]</f>
        <v>11232</v>
      </c>
      <c r="G20" s="4">
        <f>SONIA_PX[[#This Row],[Column7]]</f>
        <v>11478</v>
      </c>
      <c r="H20" s="4">
        <f>SONIA_PX[[#This Row],[Column8]]</f>
        <v>11429</v>
      </c>
      <c r="I20" s="4">
        <f>SONIA_PX[[#This Row],[Column9]]</f>
        <v>10980</v>
      </c>
      <c r="J20" s="4">
        <f>SONIA_PX[[#This Row],[Column10]]</f>
        <v>10810</v>
      </c>
      <c r="K20" s="4">
        <f>SONIA_PX[[#This Row],[Column11]]</f>
        <v>10830</v>
      </c>
      <c r="L20" s="4">
        <f>SONIA_PX[[#This Row],[Column12]]</f>
        <v>11786</v>
      </c>
      <c r="M20" s="4">
        <f>SONIA_PX[[#This Row],[Column13]]</f>
        <v>12353</v>
      </c>
      <c r="N20" s="4">
        <f>SONIA_PX[[#This Row],[Column14]]</f>
        <v>12245</v>
      </c>
      <c r="O20" s="4">
        <f>SONIA_PX[[#This Row],[Column15]]</f>
        <v>12615</v>
      </c>
      <c r="P20" s="4">
        <f>SONIA_PX[[#This Row],[Column16]]</f>
        <v>13424</v>
      </c>
      <c r="Q20" s="4">
        <f>SONIA_PX[[#This Row],[Column17]]</f>
        <v>13795</v>
      </c>
      <c r="R20" s="4">
        <f>SONIA_PX[[#This Row],[Column18]]</f>
        <v>13317</v>
      </c>
      <c r="S20" s="4">
        <f>SONIA_PX[[#This Row],[Column19]]</f>
        <v>12163</v>
      </c>
      <c r="T20" s="4">
        <f>SONIA_PX[[#This Row],[Column20]]</f>
        <v>12401</v>
      </c>
      <c r="U20" s="4">
        <f>SONIA_PX[[#This Row],[Column21]]</f>
        <v>11804</v>
      </c>
      <c r="V20" s="4">
        <f>SONIA_PX[[#This Row],[Column22]]</f>
        <v>11350</v>
      </c>
      <c r="W20" s="4">
        <f>SONIA_PX[[#This Row],[Column23]]</f>
        <v>12586</v>
      </c>
      <c r="X20" s="4">
        <f>SONIA_PX[[#This Row],[Column24]]</f>
        <v>12917</v>
      </c>
      <c r="Y20" s="4">
        <f>SONIA_PX[[#This Row],[Column25]]</f>
        <v>11434</v>
      </c>
      <c r="Z20" s="4">
        <f>SONIA_PX[[#This Row],[Column26]]</f>
        <v>9537</v>
      </c>
      <c r="AA20" s="4">
        <f>SONIA_PX[[#This Row],[Column27]]</f>
        <v>13746</v>
      </c>
      <c r="AB20" s="4">
        <f>SONIA_PX[[#This Row],[Column28]]</f>
        <v>14891</v>
      </c>
      <c r="AC20" s="4">
        <f>SONIA_PX[[#This Row],[Column29]]</f>
        <v>15155</v>
      </c>
      <c r="AD20" s="4">
        <f>SONIA_PX[[#This Row],[Column30]]</f>
        <v>11402</v>
      </c>
      <c r="AE20" s="4">
        <f>SONIA_PX[[#This Row],[Column31]]</f>
        <v>11483</v>
      </c>
      <c r="AF20" s="4">
        <f>SONIA_PX[[#This Row],[Column32]]</f>
        <v>11188</v>
      </c>
      <c r="AG20" s="4">
        <f>SONIA_PX[[#This Row],[Column33]]</f>
        <v>11106</v>
      </c>
      <c r="AH20" s="4">
        <f>SONIA_PX[[#This Row],[Column34]]</f>
        <v>10767</v>
      </c>
      <c r="AI20" s="4">
        <f>SONIA_PX[[#This Row],[Column35]]</f>
        <v>10747</v>
      </c>
      <c r="AJ20" s="4">
        <f>SONIA_PX[[#This Row],[Column36]]</f>
        <v>10724</v>
      </c>
      <c r="AK20" s="4">
        <f>SONIA_PX[[#This Row],[Column37]]</f>
        <v>11083</v>
      </c>
      <c r="AL20" s="4">
        <f>SONIA_PX[[#This Row],[Column38]]</f>
        <v>11590</v>
      </c>
      <c r="AM20" s="4">
        <f>SONIA_PX[[#This Row],[Column39]]</f>
        <v>12541</v>
      </c>
      <c r="AN20" s="4">
        <f>SONIA_PX[[#This Row],[Column40]]</f>
        <v>11757</v>
      </c>
      <c r="AO20" s="4">
        <f>SONIA_PX[[#This Row],[Column41]]</f>
        <v>12464</v>
      </c>
      <c r="AP20" s="4">
        <f>SONIA_PX[[#This Row],[Column42]]</f>
        <v>11937</v>
      </c>
      <c r="AQ20" s="4">
        <f>SONIA_PX[[#This Row],[Column43]]</f>
        <v>10465</v>
      </c>
      <c r="AR20" s="4">
        <f>SONIA_PX[[#This Row],[Column44]]</f>
        <v>10465</v>
      </c>
      <c r="AS20" s="4">
        <f>SONIA_PX[[#This Row],[Column45]]</f>
        <v>10367</v>
      </c>
      <c r="AT20" s="4" t="str">
        <f>SONIA_PX[[#This Row],[Column1]]</f>
        <v>SFI18 Comdty</v>
      </c>
      <c r="AU20" s="4">
        <f>SONIA_PX[[#This Row],[Column2]]</f>
        <v>11487</v>
      </c>
      <c r="AV20" s="4">
        <f>SONIA_PX[[#This Row],[Column3]]</f>
        <v>11487</v>
      </c>
      <c r="AW20" s="4">
        <f>SONIA_PX[[#This Row],[Column4]]</f>
        <v>11487</v>
      </c>
      <c r="AX20" s="4">
        <f>SONIA_PX[[#This Row],[Column5]]</f>
        <v>11854</v>
      </c>
      <c r="AY20" s="4">
        <f>SONIA_PX[[#This Row],[Column6]]</f>
        <v>11232</v>
      </c>
      <c r="AZ20" s="4">
        <f>SONIA_PX[[#This Row],[Column7]]</f>
        <v>11478</v>
      </c>
      <c r="BA20" s="4">
        <f>SONIA_PX[[#This Row],[Column8]]</f>
        <v>11429</v>
      </c>
      <c r="BB20" s="4">
        <f>SONIA_PX[[#This Row],[Column9]]</f>
        <v>10980</v>
      </c>
      <c r="BC20" s="4">
        <f>SONIA_PX[[#This Row],[Column10]]</f>
        <v>10810</v>
      </c>
      <c r="BD20" s="4">
        <f>SONIA_PX[[#This Row],[Column11]]</f>
        <v>10830</v>
      </c>
      <c r="BE20" s="4">
        <f>SONIA_PX[[#This Row],[Column12]]</f>
        <v>11786</v>
      </c>
      <c r="BF20" s="4">
        <f>SONIA_PX[[#This Row],[Column13]]</f>
        <v>12353</v>
      </c>
      <c r="BG20" s="4">
        <f>SONIA_PX[[#This Row],[Column14]]</f>
        <v>12245</v>
      </c>
      <c r="BH20" s="4">
        <f>SONIA_PX[[#This Row],[Column15]]</f>
        <v>12615</v>
      </c>
      <c r="BI20" s="4">
        <f>SONIA_PX[[#This Row],[Column16]]</f>
        <v>13424</v>
      </c>
      <c r="BJ20" s="4">
        <f>SONIA_PX[[#This Row],[Column17]]</f>
        <v>13795</v>
      </c>
      <c r="BK20" s="4">
        <f>SONIA_PX[[#This Row],[Column18]]</f>
        <v>13317</v>
      </c>
      <c r="BL20" s="4">
        <f>SONIA_PX[[#This Row],[Column19]]</f>
        <v>12163</v>
      </c>
      <c r="BM20" s="4">
        <f>SONIA_PX[[#This Row],[Column20]]</f>
        <v>12401</v>
      </c>
      <c r="BN20" s="4">
        <f>SONIA_PX[[#This Row],[Column21]]</f>
        <v>11804</v>
      </c>
      <c r="BO20" s="4">
        <f>SONIA_PX[[#This Row],[Column22]]</f>
        <v>11350</v>
      </c>
      <c r="BP20" s="4">
        <f>SONIA_PX[[#This Row],[Column23]]</f>
        <v>12586</v>
      </c>
      <c r="BQ20" s="4">
        <f>SONIA_PX[[#This Row],[Column24]]</f>
        <v>12917</v>
      </c>
      <c r="BR20" s="4">
        <f>SONIA_PX[[#This Row],[Column25]]</f>
        <v>11434</v>
      </c>
      <c r="BS20" s="4">
        <f>SONIA_PX[[#This Row],[Column26]]</f>
        <v>9537</v>
      </c>
      <c r="BT20" s="4">
        <f>SONIA_PX[[#This Row],[Column27]]</f>
        <v>13746</v>
      </c>
      <c r="BU20" s="4">
        <f>SONIA_PX[[#This Row],[Column28]]</f>
        <v>14891</v>
      </c>
      <c r="BV20" s="4">
        <f>SONIA_PX[[#This Row],[Column29]]</f>
        <v>15155</v>
      </c>
      <c r="BW20" s="4">
        <f>SONIA_PX[[#This Row],[Column30]]</f>
        <v>11402</v>
      </c>
      <c r="BX20" s="4">
        <f>SONIA_PX[[#This Row],[Column31]]</f>
        <v>11483</v>
      </c>
      <c r="BY20" s="4">
        <f>SONIA_PX[[#This Row],[Column32]]</f>
        <v>11188</v>
      </c>
      <c r="BZ20" s="4">
        <f>SONIA_PX[[#This Row],[Column33]]</f>
        <v>11106</v>
      </c>
      <c r="CA20" s="4">
        <f>SONIA_PX[[#This Row],[Column34]]</f>
        <v>10767</v>
      </c>
      <c r="CB20" s="4">
        <f>SONIA_PX[[#This Row],[Column35]]</f>
        <v>10747</v>
      </c>
      <c r="CC20" s="4">
        <f>SONIA_PX[[#This Row],[Column36]]</f>
        <v>10724</v>
      </c>
      <c r="CD20" s="4">
        <f>SONIA_PX[[#This Row],[Column37]]</f>
        <v>11083</v>
      </c>
      <c r="CE20" s="4">
        <f>SONIA_PX[[#This Row],[Column38]]</f>
        <v>11590</v>
      </c>
      <c r="CF20" s="4">
        <f>SONIA_PX[[#This Row],[Column39]]</f>
        <v>12541</v>
      </c>
      <c r="CG20" s="4">
        <f>SONIA_PX[[#This Row],[Column40]]</f>
        <v>11757</v>
      </c>
      <c r="CH20" s="4">
        <f>SONIA_PX[[#This Row],[Column41]]</f>
        <v>12464</v>
      </c>
      <c r="CI20" s="4">
        <f>SONIA_PX[[#This Row],[Column42]]</f>
        <v>11937</v>
      </c>
      <c r="CJ20" s="4">
        <f>SONIA_PX[[#This Row],[Column43]]</f>
        <v>10465</v>
      </c>
      <c r="CK20" s="4">
        <f>SONIA_PX[[#This Row],[Column44]]</f>
        <v>10465</v>
      </c>
      <c r="CL20" s="4">
        <f>SONIA_PX[[#This Row],[Column45]]</f>
        <v>10367</v>
      </c>
    </row>
    <row r="21" spans="1:90" x14ac:dyDescent="0.25">
      <c r="A21" s="2" t="str">
        <f ca="1">'cont list_0'!I24</f>
        <v>Z30</v>
      </c>
      <c r="B21" s="4">
        <f>SONIA_PX[[#This Row],[Column2]]</f>
        <v>11456</v>
      </c>
      <c r="C21" s="4">
        <f>SONIA_PX[[#This Row],[Column3]]</f>
        <v>11456</v>
      </c>
      <c r="D21" s="4">
        <f>SONIA_PX[[#This Row],[Column4]]</f>
        <v>11456</v>
      </c>
      <c r="E21" s="4">
        <f>SONIA_PX[[#This Row],[Column5]]</f>
        <v>11910</v>
      </c>
      <c r="F21" s="4">
        <f>SONIA_PX[[#This Row],[Column6]]</f>
        <v>11237</v>
      </c>
      <c r="G21" s="4">
        <f>SONIA_PX[[#This Row],[Column7]]</f>
        <v>11954</v>
      </c>
      <c r="H21" s="4">
        <f>SONIA_PX[[#This Row],[Column8]]</f>
        <v>10090</v>
      </c>
      <c r="I21" s="4">
        <f>SONIA_PX[[#This Row],[Column9]]</f>
        <v>11038</v>
      </c>
      <c r="J21" s="4">
        <f>SONIA_PX[[#This Row],[Column10]]</f>
        <v>10339</v>
      </c>
      <c r="K21" s="4">
        <f>SONIA_PX[[#This Row],[Column11]]</f>
        <v>10775</v>
      </c>
      <c r="L21" s="4">
        <f>SONIA_PX[[#This Row],[Column12]]</f>
        <v>9965</v>
      </c>
      <c r="M21" s="4">
        <f>SONIA_PX[[#This Row],[Column13]]</f>
        <v>10196</v>
      </c>
      <c r="N21" s="4">
        <f>SONIA_PX[[#This Row],[Column14]]</f>
        <v>10569</v>
      </c>
      <c r="O21" s="4">
        <f>SONIA_PX[[#This Row],[Column15]]</f>
        <v>10389</v>
      </c>
      <c r="P21" s="4">
        <f>SONIA_PX[[#This Row],[Column16]]</f>
        <v>8453</v>
      </c>
      <c r="Q21" s="4">
        <f>SONIA_PX[[#This Row],[Column17]]</f>
        <v>8258</v>
      </c>
      <c r="R21" s="4">
        <f>SONIA_PX[[#This Row],[Column18]]</f>
        <v>8663</v>
      </c>
      <c r="S21" s="4">
        <f>SONIA_PX[[#This Row],[Column19]]</f>
        <v>8510</v>
      </c>
      <c r="T21" s="4">
        <f>SONIA_PX[[#This Row],[Column20]]</f>
        <v>10764</v>
      </c>
      <c r="U21" s="4">
        <f>SONIA_PX[[#This Row],[Column21]]</f>
        <v>10402</v>
      </c>
      <c r="V21" s="4">
        <f>SONIA_PX[[#This Row],[Column22]]</f>
        <v>9016</v>
      </c>
      <c r="W21" s="4">
        <f>SONIA_PX[[#This Row],[Column23]]</f>
        <v>8081</v>
      </c>
      <c r="X21" s="4">
        <f>SONIA_PX[[#This Row],[Column24]]</f>
        <v>7915</v>
      </c>
      <c r="Y21" s="4">
        <f>SONIA_PX[[#This Row],[Column25]]</f>
        <v>6696</v>
      </c>
      <c r="Z21" s="4">
        <f>SONIA_PX[[#This Row],[Column26]]</f>
        <v>6200</v>
      </c>
      <c r="AA21" s="4">
        <f>SONIA_PX[[#This Row],[Column27]]</f>
        <v>9171</v>
      </c>
      <c r="AB21" s="4">
        <f>SONIA_PX[[#This Row],[Column28]]</f>
        <v>9240</v>
      </c>
      <c r="AC21" s="4">
        <f>SONIA_PX[[#This Row],[Column29]]</f>
        <v>10151</v>
      </c>
      <c r="AD21" s="4">
        <f>SONIA_PX[[#This Row],[Column30]]</f>
        <v>9842</v>
      </c>
      <c r="AE21" s="4">
        <f>SONIA_PX[[#This Row],[Column31]]</f>
        <v>9622</v>
      </c>
      <c r="AF21" s="4">
        <f>SONIA_PX[[#This Row],[Column32]]</f>
        <v>11503</v>
      </c>
      <c r="AG21" s="4">
        <f>SONIA_PX[[#This Row],[Column33]]</f>
        <v>10419</v>
      </c>
      <c r="AH21" s="4">
        <f>SONIA_PX[[#This Row],[Column34]]</f>
        <v>9889</v>
      </c>
      <c r="AI21" s="4">
        <f>SONIA_PX[[#This Row],[Column35]]</f>
        <v>11021</v>
      </c>
      <c r="AJ21" s="4">
        <f>SONIA_PX[[#This Row],[Column36]]</f>
        <v>10594</v>
      </c>
      <c r="AK21" s="4">
        <f>SONIA_PX[[#This Row],[Column37]]</f>
        <v>10365</v>
      </c>
      <c r="AL21" s="4">
        <f>SONIA_PX[[#This Row],[Column38]]</f>
        <v>10089</v>
      </c>
      <c r="AM21" s="4">
        <f>SONIA_PX[[#This Row],[Column39]]</f>
        <v>10129</v>
      </c>
      <c r="AN21" s="4">
        <f>SONIA_PX[[#This Row],[Column40]]</f>
        <v>11894</v>
      </c>
      <c r="AO21" s="4">
        <f>SONIA_PX[[#This Row],[Column41]]</f>
        <v>13069</v>
      </c>
      <c r="AP21" s="4">
        <f>SONIA_PX[[#This Row],[Column42]]</f>
        <v>14007</v>
      </c>
      <c r="AQ21" s="4">
        <f>SONIA_PX[[#This Row],[Column43]]</f>
        <v>11428</v>
      </c>
      <c r="AR21" s="4">
        <f>SONIA_PX[[#This Row],[Column44]]</f>
        <v>11428</v>
      </c>
      <c r="AS21" s="4">
        <f>SONIA_PX[[#This Row],[Column45]]</f>
        <v>10785</v>
      </c>
      <c r="AT21" s="4" t="str">
        <f>SONIA_PX[[#This Row],[Column1]]</f>
        <v>SFI19 Comdty</v>
      </c>
      <c r="AU21" s="4">
        <f>SONIA_PX[[#This Row],[Column2]]</f>
        <v>11456</v>
      </c>
      <c r="AV21" s="4">
        <f>SONIA_PX[[#This Row],[Column3]]</f>
        <v>11456</v>
      </c>
      <c r="AW21" s="4">
        <f>SONIA_PX[[#This Row],[Column4]]</f>
        <v>11456</v>
      </c>
      <c r="AX21" s="4">
        <f>SONIA_PX[[#This Row],[Column5]]</f>
        <v>11910</v>
      </c>
      <c r="AY21" s="4">
        <f>SONIA_PX[[#This Row],[Column6]]</f>
        <v>11237</v>
      </c>
      <c r="AZ21" s="4">
        <f>SONIA_PX[[#This Row],[Column7]]</f>
        <v>11954</v>
      </c>
      <c r="BA21" s="4">
        <f>SONIA_PX[[#This Row],[Column8]]</f>
        <v>10090</v>
      </c>
      <c r="BB21" s="4">
        <f>SONIA_PX[[#This Row],[Column9]]</f>
        <v>11038</v>
      </c>
      <c r="BC21" s="4">
        <f>SONIA_PX[[#This Row],[Column10]]</f>
        <v>10339</v>
      </c>
      <c r="BD21" s="4">
        <f>SONIA_PX[[#This Row],[Column11]]</f>
        <v>10775</v>
      </c>
      <c r="BE21" s="4">
        <f>SONIA_PX[[#This Row],[Column12]]</f>
        <v>9965</v>
      </c>
      <c r="BF21" s="4">
        <f>SONIA_PX[[#This Row],[Column13]]</f>
        <v>10196</v>
      </c>
      <c r="BG21" s="4">
        <f>SONIA_PX[[#This Row],[Column14]]</f>
        <v>10569</v>
      </c>
      <c r="BH21" s="4">
        <f>SONIA_PX[[#This Row],[Column15]]</f>
        <v>10389</v>
      </c>
      <c r="BI21" s="4">
        <f>SONIA_PX[[#This Row],[Column16]]</f>
        <v>8453</v>
      </c>
      <c r="BJ21" s="4">
        <f>SONIA_PX[[#This Row],[Column17]]</f>
        <v>8258</v>
      </c>
      <c r="BK21" s="4">
        <f>SONIA_PX[[#This Row],[Column18]]</f>
        <v>8663</v>
      </c>
      <c r="BL21" s="4">
        <f>SONIA_PX[[#This Row],[Column19]]</f>
        <v>8510</v>
      </c>
      <c r="BM21" s="4">
        <f>SONIA_PX[[#This Row],[Column20]]</f>
        <v>10764</v>
      </c>
      <c r="BN21" s="4">
        <f>SONIA_PX[[#This Row],[Column21]]</f>
        <v>10402</v>
      </c>
      <c r="BO21" s="4">
        <f>SONIA_PX[[#This Row],[Column22]]</f>
        <v>9016</v>
      </c>
      <c r="BP21" s="4">
        <f>SONIA_PX[[#This Row],[Column23]]</f>
        <v>8081</v>
      </c>
      <c r="BQ21" s="4">
        <f>SONIA_PX[[#This Row],[Column24]]</f>
        <v>7915</v>
      </c>
      <c r="BR21" s="4">
        <f>SONIA_PX[[#This Row],[Column25]]</f>
        <v>6696</v>
      </c>
      <c r="BS21" s="4">
        <f>SONIA_PX[[#This Row],[Column26]]</f>
        <v>6200</v>
      </c>
      <c r="BT21" s="4">
        <f>SONIA_PX[[#This Row],[Column27]]</f>
        <v>9171</v>
      </c>
      <c r="BU21" s="4">
        <f>SONIA_PX[[#This Row],[Column28]]</f>
        <v>9240</v>
      </c>
      <c r="BV21" s="4">
        <f>SONIA_PX[[#This Row],[Column29]]</f>
        <v>10151</v>
      </c>
      <c r="BW21" s="4">
        <f>SONIA_PX[[#This Row],[Column30]]</f>
        <v>9842</v>
      </c>
      <c r="BX21" s="4">
        <f>SONIA_PX[[#This Row],[Column31]]</f>
        <v>9622</v>
      </c>
      <c r="BY21" s="4">
        <f>SONIA_PX[[#This Row],[Column32]]</f>
        <v>11503</v>
      </c>
      <c r="BZ21" s="4">
        <f>SONIA_PX[[#This Row],[Column33]]</f>
        <v>10419</v>
      </c>
      <c r="CA21" s="4">
        <f>SONIA_PX[[#This Row],[Column34]]</f>
        <v>9889</v>
      </c>
      <c r="CB21" s="4">
        <f>SONIA_PX[[#This Row],[Column35]]</f>
        <v>11021</v>
      </c>
      <c r="CC21" s="4">
        <f>SONIA_PX[[#This Row],[Column36]]</f>
        <v>10594</v>
      </c>
      <c r="CD21" s="4">
        <f>SONIA_PX[[#This Row],[Column37]]</f>
        <v>10365</v>
      </c>
      <c r="CE21" s="4">
        <f>SONIA_PX[[#This Row],[Column38]]</f>
        <v>10089</v>
      </c>
      <c r="CF21" s="4">
        <f>SONIA_PX[[#This Row],[Column39]]</f>
        <v>10129</v>
      </c>
      <c r="CG21" s="4">
        <f>SONIA_PX[[#This Row],[Column40]]</f>
        <v>11894</v>
      </c>
      <c r="CH21" s="4">
        <f>SONIA_PX[[#This Row],[Column41]]</f>
        <v>13069</v>
      </c>
      <c r="CI21" s="4">
        <f>SONIA_PX[[#This Row],[Column42]]</f>
        <v>14007</v>
      </c>
      <c r="CJ21" s="4">
        <f>SONIA_PX[[#This Row],[Column43]]</f>
        <v>11428</v>
      </c>
      <c r="CK21" s="4">
        <f>SONIA_PX[[#This Row],[Column44]]</f>
        <v>11428</v>
      </c>
      <c r="CL21" s="4">
        <f>SONIA_PX[[#This Row],[Column45]]</f>
        <v>10785</v>
      </c>
    </row>
    <row r="22" spans="1:90" x14ac:dyDescent="0.25">
      <c r="A22" s="2" t="str">
        <f ca="1">'cont list_0'!I25</f>
        <v>H31</v>
      </c>
      <c r="B22" s="4">
        <f>SONIA_PX[[#This Row],[Column2]]</f>
        <v>3394</v>
      </c>
      <c r="C22" s="4">
        <f>SONIA_PX[[#This Row],[Column3]]</f>
        <v>3394</v>
      </c>
      <c r="D22" s="4">
        <f>SONIA_PX[[#This Row],[Column4]]</f>
        <v>3394</v>
      </c>
      <c r="E22" s="4">
        <f>SONIA_PX[[#This Row],[Column5]]</f>
        <v>3323</v>
      </c>
      <c r="F22" s="4">
        <f>SONIA_PX[[#This Row],[Column6]]</f>
        <v>3981</v>
      </c>
      <c r="G22" s="4">
        <f>SONIA_PX[[#This Row],[Column7]]</f>
        <v>4038</v>
      </c>
      <c r="H22" s="4">
        <f>SONIA_PX[[#This Row],[Column8]]</f>
        <v>4649</v>
      </c>
      <c r="I22" s="4">
        <f>SONIA_PX[[#This Row],[Column9]]</f>
        <v>4079</v>
      </c>
      <c r="J22" s="4">
        <f>SONIA_PX[[#This Row],[Column10]]</f>
        <v>4108</v>
      </c>
      <c r="K22" s="4">
        <f>SONIA_PX[[#This Row],[Column11]]</f>
        <v>4840</v>
      </c>
      <c r="L22" s="4">
        <f>SONIA_PX[[#This Row],[Column12]]</f>
        <v>4981</v>
      </c>
      <c r="M22" s="4">
        <f>SONIA_PX[[#This Row],[Column13]]</f>
        <v>4905</v>
      </c>
      <c r="N22" s="4">
        <f>SONIA_PX[[#This Row],[Column14]]</f>
        <v>4352</v>
      </c>
      <c r="O22" s="4">
        <f>SONIA_PX[[#This Row],[Column15]]</f>
        <v>3810</v>
      </c>
      <c r="P22" s="4">
        <f>SONIA_PX[[#This Row],[Column16]]</f>
        <v>3989</v>
      </c>
      <c r="Q22" s="4">
        <f>SONIA_PX[[#This Row],[Column17]]</f>
        <v>3546</v>
      </c>
      <c r="R22" s="4">
        <f>SONIA_PX[[#This Row],[Column18]]</f>
        <v>3555</v>
      </c>
      <c r="S22" s="4">
        <f>SONIA_PX[[#This Row],[Column19]]</f>
        <v>3595</v>
      </c>
      <c r="T22" s="4">
        <f>SONIA_PX[[#This Row],[Column20]]</f>
        <v>4683</v>
      </c>
      <c r="U22" s="4">
        <f>SONIA_PX[[#This Row],[Column21]]</f>
        <v>4086</v>
      </c>
      <c r="V22" s="4">
        <f>SONIA_PX[[#This Row],[Column22]]</f>
        <v>3669</v>
      </c>
      <c r="W22" s="4">
        <f>SONIA_PX[[#This Row],[Column23]]</f>
        <v>3708</v>
      </c>
      <c r="X22" s="4">
        <f>SONIA_PX[[#This Row],[Column24]]</f>
        <v>3729</v>
      </c>
      <c r="Y22" s="4">
        <f>SONIA_PX[[#This Row],[Column25]]</f>
        <v>3833</v>
      </c>
      <c r="Z22" s="4">
        <f>SONIA_PX[[#This Row],[Column26]]</f>
        <v>3175</v>
      </c>
      <c r="AA22" s="4">
        <f>SONIA_PX[[#This Row],[Column27]]</f>
        <v>5813</v>
      </c>
      <c r="AB22" s="4">
        <f>SONIA_PX[[#This Row],[Column28]]</f>
        <v>5970</v>
      </c>
      <c r="AC22" s="4">
        <f>SONIA_PX[[#This Row],[Column29]]</f>
        <v>6632</v>
      </c>
      <c r="AD22" s="4">
        <f>SONIA_PX[[#This Row],[Column30]]</f>
        <v>5713</v>
      </c>
      <c r="AE22" s="4">
        <f>SONIA_PX[[#This Row],[Column31]]</f>
        <v>5376</v>
      </c>
      <c r="AF22" s="4">
        <f>SONIA_PX[[#This Row],[Column32]]</f>
        <v>6178</v>
      </c>
      <c r="AG22" s="4">
        <f>SONIA_PX[[#This Row],[Column33]]</f>
        <v>6502</v>
      </c>
      <c r="AH22" s="4">
        <f>SONIA_PX[[#This Row],[Column34]]</f>
        <v>6509</v>
      </c>
      <c r="AI22" s="4">
        <f>SONIA_PX[[#This Row],[Column35]]</f>
        <v>7205</v>
      </c>
      <c r="AJ22" s="4">
        <f>SONIA_PX[[#This Row],[Column36]]</f>
        <v>6700</v>
      </c>
      <c r="AK22" s="4">
        <f>SONIA_PX[[#This Row],[Column37]]</f>
        <v>7109</v>
      </c>
      <c r="AL22" s="4">
        <f>SONIA_PX[[#This Row],[Column38]]</f>
        <v>6620</v>
      </c>
      <c r="AM22" s="4">
        <f>SONIA_PX[[#This Row],[Column39]]</f>
        <v>6193</v>
      </c>
      <c r="AN22" s="4">
        <f>SONIA_PX[[#This Row],[Column40]]</f>
        <v>7743</v>
      </c>
      <c r="AO22" s="4">
        <f>SONIA_PX[[#This Row],[Column41]]</f>
        <v>8929</v>
      </c>
      <c r="AP22" s="4">
        <f>SONIA_PX[[#This Row],[Column42]]</f>
        <v>9290</v>
      </c>
      <c r="AQ22" s="4">
        <f>SONIA_PX[[#This Row],[Column43]]</f>
        <v>9002</v>
      </c>
      <c r="AR22" s="4">
        <f>SONIA_PX[[#This Row],[Column44]]</f>
        <v>9002</v>
      </c>
      <c r="AS22" s="4">
        <f>SONIA_PX[[#This Row],[Column45]]</f>
        <v>8889</v>
      </c>
      <c r="AT22" s="4" t="str">
        <f>SONIA_PX[[#This Row],[Column1]]</f>
        <v>SFI20 Comdty</v>
      </c>
      <c r="AU22" s="4">
        <f>SONIA_PX[[#This Row],[Column2]]</f>
        <v>3394</v>
      </c>
      <c r="AV22" s="4">
        <f>SONIA_PX[[#This Row],[Column3]]</f>
        <v>3394</v>
      </c>
      <c r="AW22" s="4">
        <f>SONIA_PX[[#This Row],[Column4]]</f>
        <v>3394</v>
      </c>
      <c r="AX22" s="4">
        <f>SONIA_PX[[#This Row],[Column5]]</f>
        <v>3323</v>
      </c>
      <c r="AY22" s="4">
        <f>SONIA_PX[[#This Row],[Column6]]</f>
        <v>3981</v>
      </c>
      <c r="AZ22" s="4">
        <f>SONIA_PX[[#This Row],[Column7]]</f>
        <v>4038</v>
      </c>
      <c r="BA22" s="4">
        <f>SONIA_PX[[#This Row],[Column8]]</f>
        <v>4649</v>
      </c>
      <c r="BB22" s="4">
        <f>SONIA_PX[[#This Row],[Column9]]</f>
        <v>4079</v>
      </c>
      <c r="BC22" s="4">
        <f>SONIA_PX[[#This Row],[Column10]]</f>
        <v>4108</v>
      </c>
      <c r="BD22" s="4">
        <f>SONIA_PX[[#This Row],[Column11]]</f>
        <v>4840</v>
      </c>
      <c r="BE22" s="4">
        <f>SONIA_PX[[#This Row],[Column12]]</f>
        <v>4981</v>
      </c>
      <c r="BF22" s="4">
        <f>SONIA_PX[[#This Row],[Column13]]</f>
        <v>4905</v>
      </c>
      <c r="BG22" s="4">
        <f>SONIA_PX[[#This Row],[Column14]]</f>
        <v>4352</v>
      </c>
      <c r="BH22" s="4">
        <f>SONIA_PX[[#This Row],[Column15]]</f>
        <v>3810</v>
      </c>
      <c r="BI22" s="4">
        <f>SONIA_PX[[#This Row],[Column16]]</f>
        <v>3989</v>
      </c>
      <c r="BJ22" s="4">
        <f>SONIA_PX[[#This Row],[Column17]]</f>
        <v>3546</v>
      </c>
      <c r="BK22" s="4">
        <f>SONIA_PX[[#This Row],[Column18]]</f>
        <v>3555</v>
      </c>
      <c r="BL22" s="4">
        <f>SONIA_PX[[#This Row],[Column19]]</f>
        <v>3595</v>
      </c>
      <c r="BM22" s="4">
        <f>SONIA_PX[[#This Row],[Column20]]</f>
        <v>4683</v>
      </c>
      <c r="BN22" s="4">
        <f>SONIA_PX[[#This Row],[Column21]]</f>
        <v>4086</v>
      </c>
      <c r="BO22" s="4">
        <f>SONIA_PX[[#This Row],[Column22]]</f>
        <v>3669</v>
      </c>
      <c r="BP22" s="4">
        <f>SONIA_PX[[#This Row],[Column23]]</f>
        <v>3708</v>
      </c>
      <c r="BQ22" s="4">
        <f>SONIA_PX[[#This Row],[Column24]]</f>
        <v>3729</v>
      </c>
      <c r="BR22" s="4">
        <f>SONIA_PX[[#This Row],[Column25]]</f>
        <v>3833</v>
      </c>
      <c r="BS22" s="4">
        <f>SONIA_PX[[#This Row],[Column26]]</f>
        <v>3175</v>
      </c>
      <c r="BT22" s="4">
        <f>SONIA_PX[[#This Row],[Column27]]</f>
        <v>5813</v>
      </c>
      <c r="BU22" s="4">
        <f>SONIA_PX[[#This Row],[Column28]]</f>
        <v>5970</v>
      </c>
      <c r="BV22" s="4">
        <f>SONIA_PX[[#This Row],[Column29]]</f>
        <v>6632</v>
      </c>
      <c r="BW22" s="4">
        <f>SONIA_PX[[#This Row],[Column30]]</f>
        <v>5713</v>
      </c>
      <c r="BX22" s="4">
        <f>SONIA_PX[[#This Row],[Column31]]</f>
        <v>5376</v>
      </c>
      <c r="BY22" s="4">
        <f>SONIA_PX[[#This Row],[Column32]]</f>
        <v>6178</v>
      </c>
      <c r="BZ22" s="4">
        <f>SONIA_PX[[#This Row],[Column33]]</f>
        <v>6502</v>
      </c>
      <c r="CA22" s="4">
        <f>SONIA_PX[[#This Row],[Column34]]</f>
        <v>6509</v>
      </c>
      <c r="CB22" s="4">
        <f>SONIA_PX[[#This Row],[Column35]]</f>
        <v>7205</v>
      </c>
      <c r="CC22" s="4">
        <f>SONIA_PX[[#This Row],[Column36]]</f>
        <v>6700</v>
      </c>
      <c r="CD22" s="4">
        <f>SONIA_PX[[#This Row],[Column37]]</f>
        <v>7109</v>
      </c>
      <c r="CE22" s="4">
        <f>SONIA_PX[[#This Row],[Column38]]</f>
        <v>6620</v>
      </c>
      <c r="CF22" s="4">
        <f>SONIA_PX[[#This Row],[Column39]]</f>
        <v>6193</v>
      </c>
      <c r="CG22" s="4">
        <f>SONIA_PX[[#This Row],[Column40]]</f>
        <v>7743</v>
      </c>
      <c r="CH22" s="4">
        <f>SONIA_PX[[#This Row],[Column41]]</f>
        <v>8929</v>
      </c>
      <c r="CI22" s="4">
        <f>SONIA_PX[[#This Row],[Column42]]</f>
        <v>9290</v>
      </c>
      <c r="CJ22" s="4">
        <f>SONIA_PX[[#This Row],[Column43]]</f>
        <v>9002</v>
      </c>
      <c r="CK22" s="4">
        <f>SONIA_PX[[#This Row],[Column44]]</f>
        <v>9002</v>
      </c>
      <c r="CL22" s="4">
        <f>SONIA_PX[[#This Row],[Column45]]</f>
        <v>8889</v>
      </c>
    </row>
    <row r="23" spans="1:90" x14ac:dyDescent="0.25">
      <c r="A23" s="2" t="str">
        <f ca="1">'cont list_0'!I26</f>
        <v>M31</v>
      </c>
      <c r="B23" s="4">
        <f>SONIA_PX[[#This Row],[Column2]]</f>
        <v>2535</v>
      </c>
      <c r="C23" s="4">
        <f>SONIA_PX[[#This Row],[Column3]]</f>
        <v>2535</v>
      </c>
      <c r="D23" s="4">
        <f>SONIA_PX[[#This Row],[Column4]]</f>
        <v>2535</v>
      </c>
      <c r="E23" s="4">
        <f>SONIA_PX[[#This Row],[Column5]]</f>
        <v>1999</v>
      </c>
      <c r="F23" s="4">
        <f>SONIA_PX[[#This Row],[Column6]]</f>
        <v>2987</v>
      </c>
      <c r="G23" s="4">
        <f>SONIA_PX[[#This Row],[Column7]]</f>
        <v>2939</v>
      </c>
      <c r="H23" s="4">
        <f>SONIA_PX[[#This Row],[Column8]]</f>
        <v>2291</v>
      </c>
      <c r="I23" s="4">
        <f>SONIA_PX[[#This Row],[Column9]]</f>
        <v>2554</v>
      </c>
      <c r="J23" s="4">
        <f>SONIA_PX[[#This Row],[Column10]]</f>
        <v>2071</v>
      </c>
      <c r="K23" s="4">
        <f>SONIA_PX[[#This Row],[Column11]]</f>
        <v>2188</v>
      </c>
      <c r="L23" s="4">
        <f>SONIA_PX[[#This Row],[Column12]]</f>
        <v>1510</v>
      </c>
      <c r="M23" s="4">
        <f>SONIA_PX[[#This Row],[Column13]]</f>
        <v>1473</v>
      </c>
      <c r="N23" s="4">
        <f>SONIA_PX[[#This Row],[Column14]]</f>
        <v>2208</v>
      </c>
      <c r="O23" s="4">
        <f>SONIA_PX[[#This Row],[Column15]]</f>
        <v>2246</v>
      </c>
      <c r="P23" s="4">
        <f>SONIA_PX[[#This Row],[Column16]]</f>
        <v>1490</v>
      </c>
      <c r="Q23" s="4">
        <f>SONIA_PX[[#This Row],[Column17]]</f>
        <v>1399</v>
      </c>
      <c r="R23" s="4">
        <f>SONIA_PX[[#This Row],[Column18]]</f>
        <v>1688</v>
      </c>
      <c r="S23" s="4">
        <f>SONIA_PX[[#This Row],[Column19]]</f>
        <v>1705</v>
      </c>
      <c r="T23" s="4">
        <f>SONIA_PX[[#This Row],[Column20]]</f>
        <v>1752</v>
      </c>
      <c r="U23" s="4">
        <f>SONIA_PX[[#This Row],[Column21]]</f>
        <v>1271</v>
      </c>
      <c r="V23" s="4">
        <f>SONIA_PX[[#This Row],[Column22]]</f>
        <v>1405</v>
      </c>
      <c r="W23" s="4">
        <f>SONIA_PX[[#This Row],[Column23]]</f>
        <v>1035</v>
      </c>
      <c r="X23" s="4">
        <f>SONIA_PX[[#This Row],[Column24]]</f>
        <v>900</v>
      </c>
      <c r="Y23" s="4">
        <f>SONIA_PX[[#This Row],[Column25]]</f>
        <v>1115</v>
      </c>
      <c r="Z23" s="4">
        <f>SONIA_PX[[#This Row],[Column26]]</f>
        <v>1198</v>
      </c>
      <c r="AA23" s="4">
        <f>SONIA_PX[[#This Row],[Column27]]</f>
        <v>3169</v>
      </c>
      <c r="AB23" s="4">
        <f>SONIA_PX[[#This Row],[Column28]]</f>
        <v>3255</v>
      </c>
      <c r="AC23" s="4">
        <f>SONIA_PX[[#This Row],[Column29]]</f>
        <v>3194</v>
      </c>
      <c r="AD23" s="4">
        <f>SONIA_PX[[#This Row],[Column30]]</f>
        <v>3596</v>
      </c>
      <c r="AE23" s="4">
        <f>SONIA_PX[[#This Row],[Column31]]</f>
        <v>3551</v>
      </c>
      <c r="AF23" s="4">
        <f>SONIA_PX[[#This Row],[Column32]]</f>
        <v>3193</v>
      </c>
      <c r="AG23" s="4">
        <f>SONIA_PX[[#This Row],[Column33]]</f>
        <v>3207</v>
      </c>
      <c r="AH23" s="4">
        <f>SONIA_PX[[#This Row],[Column34]]</f>
        <v>3895</v>
      </c>
      <c r="AI23" s="4">
        <f>SONIA_PX[[#This Row],[Column35]]</f>
        <v>3741</v>
      </c>
      <c r="AJ23" s="4">
        <f>SONIA_PX[[#This Row],[Column36]]</f>
        <v>3484</v>
      </c>
      <c r="AK23" s="4">
        <f>SONIA_PX[[#This Row],[Column37]]</f>
        <v>3566</v>
      </c>
      <c r="AL23" s="4">
        <f>SONIA_PX[[#This Row],[Column38]]</f>
        <v>3355</v>
      </c>
      <c r="AM23" s="4">
        <f>SONIA_PX[[#This Row],[Column39]]</f>
        <v>3279</v>
      </c>
      <c r="AN23" s="4">
        <f>SONIA_PX[[#This Row],[Column40]]</f>
        <v>3439</v>
      </c>
      <c r="AO23" s="4">
        <f>SONIA_PX[[#This Row],[Column41]]</f>
        <v>3555</v>
      </c>
      <c r="AP23" s="4">
        <f>SONIA_PX[[#This Row],[Column42]]</f>
        <v>3432</v>
      </c>
      <c r="AQ23" s="4">
        <f>SONIA_PX[[#This Row],[Column43]]</f>
        <v>3375</v>
      </c>
      <c r="AR23" s="4">
        <f>SONIA_PX[[#This Row],[Column44]]</f>
        <v>3375</v>
      </c>
      <c r="AS23" s="4">
        <f>SONIA_PX[[#This Row],[Column45]]</f>
        <v>3369</v>
      </c>
      <c r="AT23" s="4" t="str">
        <f>SONIA_PX[[#This Row],[Column1]]</f>
        <v>SFI21 Comdty</v>
      </c>
      <c r="AU23" s="4">
        <f>SONIA_PX[[#This Row],[Column2]]</f>
        <v>2535</v>
      </c>
      <c r="AV23" s="4">
        <f>SONIA_PX[[#This Row],[Column3]]</f>
        <v>2535</v>
      </c>
      <c r="AW23" s="4">
        <f>SONIA_PX[[#This Row],[Column4]]</f>
        <v>2535</v>
      </c>
      <c r="AX23" s="4">
        <f>SONIA_PX[[#This Row],[Column5]]</f>
        <v>1999</v>
      </c>
      <c r="AY23" s="4">
        <f>SONIA_PX[[#This Row],[Column6]]</f>
        <v>2987</v>
      </c>
      <c r="AZ23" s="4">
        <f>SONIA_PX[[#This Row],[Column7]]</f>
        <v>2939</v>
      </c>
      <c r="BA23" s="4">
        <f>SONIA_PX[[#This Row],[Column8]]</f>
        <v>2291</v>
      </c>
      <c r="BB23" s="4">
        <f>SONIA_PX[[#This Row],[Column9]]</f>
        <v>2554</v>
      </c>
      <c r="BC23" s="4">
        <f>SONIA_PX[[#This Row],[Column10]]</f>
        <v>2071</v>
      </c>
      <c r="BD23" s="4">
        <f>SONIA_PX[[#This Row],[Column11]]</f>
        <v>2188</v>
      </c>
      <c r="BE23" s="4">
        <f>SONIA_PX[[#This Row],[Column12]]</f>
        <v>1510</v>
      </c>
      <c r="BF23" s="4">
        <f>SONIA_PX[[#This Row],[Column13]]</f>
        <v>1473</v>
      </c>
      <c r="BG23" s="4">
        <f>SONIA_PX[[#This Row],[Column14]]</f>
        <v>2208</v>
      </c>
      <c r="BH23" s="4">
        <f>SONIA_PX[[#This Row],[Column15]]</f>
        <v>2246</v>
      </c>
      <c r="BI23" s="4">
        <f>SONIA_PX[[#This Row],[Column16]]</f>
        <v>1490</v>
      </c>
      <c r="BJ23" s="4">
        <f>SONIA_PX[[#This Row],[Column17]]</f>
        <v>1399</v>
      </c>
      <c r="BK23" s="4">
        <f>SONIA_PX[[#This Row],[Column18]]</f>
        <v>1688</v>
      </c>
      <c r="BL23" s="4">
        <f>SONIA_PX[[#This Row],[Column19]]</f>
        <v>1705</v>
      </c>
      <c r="BM23" s="4">
        <f>SONIA_PX[[#This Row],[Column20]]</f>
        <v>1752</v>
      </c>
      <c r="BN23" s="4">
        <f>SONIA_PX[[#This Row],[Column21]]</f>
        <v>1271</v>
      </c>
      <c r="BO23" s="4">
        <f>SONIA_PX[[#This Row],[Column22]]</f>
        <v>1405</v>
      </c>
      <c r="BP23" s="4">
        <f>SONIA_PX[[#This Row],[Column23]]</f>
        <v>1035</v>
      </c>
      <c r="BQ23" s="4">
        <f>SONIA_PX[[#This Row],[Column24]]</f>
        <v>900</v>
      </c>
      <c r="BR23" s="4">
        <f>SONIA_PX[[#This Row],[Column25]]</f>
        <v>1115</v>
      </c>
      <c r="BS23" s="4">
        <f>SONIA_PX[[#This Row],[Column26]]</f>
        <v>1198</v>
      </c>
      <c r="BT23" s="4">
        <f>SONIA_PX[[#This Row],[Column27]]</f>
        <v>3169</v>
      </c>
      <c r="BU23" s="4">
        <f>SONIA_PX[[#This Row],[Column28]]</f>
        <v>3255</v>
      </c>
      <c r="BV23" s="4">
        <f>SONIA_PX[[#This Row],[Column29]]</f>
        <v>3194</v>
      </c>
      <c r="BW23" s="4">
        <f>SONIA_PX[[#This Row],[Column30]]</f>
        <v>3596</v>
      </c>
      <c r="BX23" s="4">
        <f>SONIA_PX[[#This Row],[Column31]]</f>
        <v>3551</v>
      </c>
      <c r="BY23" s="4">
        <f>SONIA_PX[[#This Row],[Column32]]</f>
        <v>3193</v>
      </c>
      <c r="BZ23" s="4">
        <f>SONIA_PX[[#This Row],[Column33]]</f>
        <v>3207</v>
      </c>
      <c r="CA23" s="4">
        <f>SONIA_PX[[#This Row],[Column34]]</f>
        <v>3895</v>
      </c>
      <c r="CB23" s="4">
        <f>SONIA_PX[[#This Row],[Column35]]</f>
        <v>3741</v>
      </c>
      <c r="CC23" s="4">
        <f>SONIA_PX[[#This Row],[Column36]]</f>
        <v>3484</v>
      </c>
      <c r="CD23" s="4">
        <f>SONIA_PX[[#This Row],[Column37]]</f>
        <v>3566</v>
      </c>
      <c r="CE23" s="4">
        <f>SONIA_PX[[#This Row],[Column38]]</f>
        <v>3355</v>
      </c>
      <c r="CF23" s="4">
        <f>SONIA_PX[[#This Row],[Column39]]</f>
        <v>3279</v>
      </c>
      <c r="CG23" s="4">
        <f>SONIA_PX[[#This Row],[Column40]]</f>
        <v>3439</v>
      </c>
      <c r="CH23" s="4">
        <f>SONIA_PX[[#This Row],[Column41]]</f>
        <v>3555</v>
      </c>
      <c r="CI23" s="4">
        <f>SONIA_PX[[#This Row],[Column42]]</f>
        <v>3432</v>
      </c>
      <c r="CJ23" s="4">
        <f>SONIA_PX[[#This Row],[Column43]]</f>
        <v>3375</v>
      </c>
      <c r="CK23" s="4">
        <f>SONIA_PX[[#This Row],[Column44]]</f>
        <v>3375</v>
      </c>
      <c r="CL23" s="4">
        <f>SONIA_PX[[#This Row],[Column45]]</f>
        <v>3369</v>
      </c>
    </row>
    <row r="24" spans="1:90" x14ac:dyDescent="0.25">
      <c r="A24" s="2" t="str">
        <f ca="1">'cont list_0'!I27</f>
        <v>U31</v>
      </c>
      <c r="B24" s="4">
        <f>SONIA_PX[[#This Row],[Column2]]</f>
        <v>433</v>
      </c>
      <c r="C24" s="4">
        <f>SONIA_PX[[#This Row],[Column3]]</f>
        <v>433</v>
      </c>
      <c r="D24" s="4">
        <f>SONIA_PX[[#This Row],[Column4]]</f>
        <v>433</v>
      </c>
      <c r="E24" s="4">
        <f>SONIA_PX[[#This Row],[Column5]]</f>
        <v>433</v>
      </c>
      <c r="F24" s="4">
        <f>SONIA_PX[[#This Row],[Column6]]</f>
        <v>432</v>
      </c>
      <c r="G24" s="4">
        <f>SONIA_PX[[#This Row],[Column7]]</f>
        <v>431</v>
      </c>
      <c r="H24" s="4">
        <f>SONIA_PX[[#This Row],[Column8]]</f>
        <v>431</v>
      </c>
      <c r="I24" s="4">
        <f>SONIA_PX[[#This Row],[Column9]]</f>
        <v>431</v>
      </c>
      <c r="J24" s="4">
        <f>SONIA_PX[[#This Row],[Column10]]</f>
        <v>431</v>
      </c>
      <c r="K24" s="4">
        <f>SONIA_PX[[#This Row],[Column11]]</f>
        <v>431</v>
      </c>
      <c r="L24" s="4">
        <f>SONIA_PX[[#This Row],[Column12]]</f>
        <v>641</v>
      </c>
      <c r="M24" s="4">
        <f>SONIA_PX[[#This Row],[Column13]]</f>
        <v>691</v>
      </c>
      <c r="N24" s="4">
        <f>SONIA_PX[[#This Row],[Column14]]</f>
        <v>691</v>
      </c>
      <c r="O24" s="4">
        <f>SONIA_PX[[#This Row],[Column15]]</f>
        <v>691</v>
      </c>
      <c r="P24" s="4">
        <f>SONIA_PX[[#This Row],[Column16]]</f>
        <v>691</v>
      </c>
      <c r="Q24" s="4">
        <f>SONIA_PX[[#This Row],[Column17]]</f>
        <v>691</v>
      </c>
      <c r="R24" s="4">
        <f>SONIA_PX[[#This Row],[Column18]]</f>
        <v>691</v>
      </c>
      <c r="S24" s="4">
        <f>SONIA_PX[[#This Row],[Column19]]</f>
        <v>685</v>
      </c>
      <c r="T24" s="4">
        <f>SONIA_PX[[#This Row],[Column20]]</f>
        <v>685</v>
      </c>
      <c r="U24" s="4">
        <f>SONIA_PX[[#This Row],[Column21]]</f>
        <v>685</v>
      </c>
      <c r="V24" s="4">
        <f>SONIA_PX[[#This Row],[Column22]]</f>
        <v>688</v>
      </c>
      <c r="W24" s="4">
        <f>SONIA_PX[[#This Row],[Column23]]</f>
        <v>688</v>
      </c>
      <c r="X24" s="4">
        <f>SONIA_PX[[#This Row],[Column24]]</f>
        <v>688</v>
      </c>
      <c r="Y24" s="4">
        <f>SONIA_PX[[#This Row],[Column25]]</f>
        <v>638</v>
      </c>
      <c r="Z24" s="4">
        <f>SONIA_PX[[#This Row],[Column26]]</f>
        <v>413</v>
      </c>
      <c r="AA24" s="4">
        <f>SONIA_PX[[#This Row],[Column27]]</f>
        <v>944</v>
      </c>
      <c r="AB24" s="4">
        <f>SONIA_PX[[#This Row],[Column28]]</f>
        <v>944</v>
      </c>
      <c r="AC24" s="4">
        <f>SONIA_PX[[#This Row],[Column29]]</f>
        <v>944</v>
      </c>
      <c r="AD24" s="4">
        <f>SONIA_PX[[#This Row],[Column30]]</f>
        <v>944</v>
      </c>
      <c r="AE24" s="4">
        <f>SONIA_PX[[#This Row],[Column31]]</f>
        <v>1013</v>
      </c>
      <c r="AF24" s="4">
        <f>SONIA_PX[[#This Row],[Column32]]</f>
        <v>1013</v>
      </c>
      <c r="AG24" s="4">
        <f>SONIA_PX[[#This Row],[Column33]]</f>
        <v>1038</v>
      </c>
      <c r="AH24" s="4">
        <f>SONIA_PX[[#This Row],[Column34]]</f>
        <v>906</v>
      </c>
      <c r="AI24" s="4">
        <f>SONIA_PX[[#This Row],[Column35]]</f>
        <v>906</v>
      </c>
      <c r="AJ24" s="4">
        <f>SONIA_PX[[#This Row],[Column36]]</f>
        <v>907</v>
      </c>
      <c r="AK24" s="4">
        <f>SONIA_PX[[#This Row],[Column37]]</f>
        <v>906</v>
      </c>
      <c r="AL24" s="4">
        <f>SONIA_PX[[#This Row],[Column38]]</f>
        <v>989</v>
      </c>
      <c r="AM24" s="4">
        <f>SONIA_PX[[#This Row],[Column39]]</f>
        <v>1082</v>
      </c>
      <c r="AN24" s="4">
        <f>SONIA_PX[[#This Row],[Column40]]</f>
        <v>983</v>
      </c>
      <c r="AO24" s="4">
        <f>SONIA_PX[[#This Row],[Column41]]</f>
        <v>923</v>
      </c>
      <c r="AP24" s="4">
        <f>SONIA_PX[[#This Row],[Column42]]</f>
        <v>932</v>
      </c>
      <c r="AQ24" s="4">
        <f>SONIA_PX[[#This Row],[Column43]]</f>
        <v>932</v>
      </c>
      <c r="AR24" s="4">
        <f>SONIA_PX[[#This Row],[Column44]]</f>
        <v>932</v>
      </c>
      <c r="AS24" s="4">
        <f>SONIA_PX[[#This Row],[Column45]]</f>
        <v>902</v>
      </c>
      <c r="AT24" s="4" t="str">
        <f>SONIA_PX[[#This Row],[Column1]]</f>
        <v>SFI22 Comdty</v>
      </c>
      <c r="AU24" s="4">
        <f>SONIA_PX[[#This Row],[Column2]]</f>
        <v>433</v>
      </c>
      <c r="AV24" s="4">
        <f>SONIA_PX[[#This Row],[Column3]]</f>
        <v>433</v>
      </c>
      <c r="AW24" s="4">
        <f>SONIA_PX[[#This Row],[Column4]]</f>
        <v>433</v>
      </c>
      <c r="AX24" s="4">
        <f>SONIA_PX[[#This Row],[Column5]]</f>
        <v>433</v>
      </c>
      <c r="AY24" s="4">
        <f>SONIA_PX[[#This Row],[Column6]]</f>
        <v>432</v>
      </c>
      <c r="AZ24" s="4">
        <f>SONIA_PX[[#This Row],[Column7]]</f>
        <v>431</v>
      </c>
      <c r="BA24" s="4">
        <f>SONIA_PX[[#This Row],[Column8]]</f>
        <v>431</v>
      </c>
      <c r="BB24" s="4">
        <f>SONIA_PX[[#This Row],[Column9]]</f>
        <v>431</v>
      </c>
      <c r="BC24" s="4">
        <f>SONIA_PX[[#This Row],[Column10]]</f>
        <v>431</v>
      </c>
      <c r="BD24" s="4">
        <f>SONIA_PX[[#This Row],[Column11]]</f>
        <v>431</v>
      </c>
      <c r="BE24" s="4">
        <f>SONIA_PX[[#This Row],[Column12]]</f>
        <v>641</v>
      </c>
      <c r="BF24" s="4">
        <f>SONIA_PX[[#This Row],[Column13]]</f>
        <v>691</v>
      </c>
      <c r="BG24" s="4">
        <f>SONIA_PX[[#This Row],[Column14]]</f>
        <v>691</v>
      </c>
      <c r="BH24" s="4">
        <f>SONIA_PX[[#This Row],[Column15]]</f>
        <v>691</v>
      </c>
      <c r="BI24" s="4">
        <f>SONIA_PX[[#This Row],[Column16]]</f>
        <v>691</v>
      </c>
      <c r="BJ24" s="4">
        <f>SONIA_PX[[#This Row],[Column17]]</f>
        <v>691</v>
      </c>
      <c r="BK24" s="4">
        <f>SONIA_PX[[#This Row],[Column18]]</f>
        <v>691</v>
      </c>
      <c r="BL24" s="4">
        <f>SONIA_PX[[#This Row],[Column19]]</f>
        <v>685</v>
      </c>
      <c r="BM24" s="4">
        <f>SONIA_PX[[#This Row],[Column20]]</f>
        <v>685</v>
      </c>
      <c r="BN24" s="4">
        <f>SONIA_PX[[#This Row],[Column21]]</f>
        <v>685</v>
      </c>
      <c r="BO24" s="4">
        <f>SONIA_PX[[#This Row],[Column22]]</f>
        <v>688</v>
      </c>
      <c r="BP24" s="4">
        <f>SONIA_PX[[#This Row],[Column23]]</f>
        <v>688</v>
      </c>
      <c r="BQ24" s="4">
        <f>SONIA_PX[[#This Row],[Column24]]</f>
        <v>688</v>
      </c>
      <c r="BR24" s="4">
        <f>SONIA_PX[[#This Row],[Column25]]</f>
        <v>638</v>
      </c>
      <c r="BS24" s="4">
        <f>SONIA_PX[[#This Row],[Column26]]</f>
        <v>413</v>
      </c>
      <c r="BT24" s="4">
        <f>SONIA_PX[[#This Row],[Column27]]</f>
        <v>944</v>
      </c>
      <c r="BU24" s="4">
        <f>SONIA_PX[[#This Row],[Column28]]</f>
        <v>944</v>
      </c>
      <c r="BV24" s="4">
        <f>SONIA_PX[[#This Row],[Column29]]</f>
        <v>944</v>
      </c>
      <c r="BW24" s="4">
        <f>SONIA_PX[[#This Row],[Column30]]</f>
        <v>944</v>
      </c>
      <c r="BX24" s="4">
        <f>SONIA_PX[[#This Row],[Column31]]</f>
        <v>1013</v>
      </c>
      <c r="BY24" s="4">
        <f>SONIA_PX[[#This Row],[Column32]]</f>
        <v>1013</v>
      </c>
      <c r="BZ24" s="4">
        <f>SONIA_PX[[#This Row],[Column33]]</f>
        <v>1038</v>
      </c>
      <c r="CA24" s="4">
        <f>SONIA_PX[[#This Row],[Column34]]</f>
        <v>906</v>
      </c>
      <c r="CB24" s="4">
        <f>SONIA_PX[[#This Row],[Column35]]</f>
        <v>906</v>
      </c>
      <c r="CC24" s="4">
        <f>SONIA_PX[[#This Row],[Column36]]</f>
        <v>907</v>
      </c>
      <c r="CD24" s="4">
        <f>SONIA_PX[[#This Row],[Column37]]</f>
        <v>906</v>
      </c>
      <c r="CE24" s="4">
        <f>SONIA_PX[[#This Row],[Column38]]</f>
        <v>989</v>
      </c>
      <c r="CF24" s="4">
        <f>SONIA_PX[[#This Row],[Column39]]</f>
        <v>1082</v>
      </c>
      <c r="CG24" s="4">
        <f>SONIA_PX[[#This Row],[Column40]]</f>
        <v>983</v>
      </c>
      <c r="CH24" s="4">
        <f>SONIA_PX[[#This Row],[Column41]]</f>
        <v>923</v>
      </c>
      <c r="CI24" s="4">
        <f>SONIA_PX[[#This Row],[Column42]]</f>
        <v>932</v>
      </c>
      <c r="CJ24" s="4">
        <f>SONIA_PX[[#This Row],[Column43]]</f>
        <v>932</v>
      </c>
      <c r="CK24" s="4">
        <f>SONIA_PX[[#This Row],[Column44]]</f>
        <v>932</v>
      </c>
      <c r="CL24" s="4">
        <f>SONIA_PX[[#This Row],[Column45]]</f>
        <v>902</v>
      </c>
    </row>
    <row r="25" spans="1:90" x14ac:dyDescent="0.25">
      <c r="A25" s="2" t="str">
        <f ca="1">'cont list_0'!I28</f>
        <v>Z31</v>
      </c>
      <c r="B25" s="4">
        <f>SONIA_PX[[#This Row],[Column2]]</f>
        <v>11</v>
      </c>
      <c r="C25" s="4">
        <f>SONIA_PX[[#This Row],[Column3]]</f>
        <v>11</v>
      </c>
      <c r="D25" s="4">
        <f>SONIA_PX[[#This Row],[Column4]]</f>
        <v>11</v>
      </c>
      <c r="E25" s="4">
        <f>SONIA_PX[[#This Row],[Column5]]</f>
        <v>10</v>
      </c>
      <c r="F25" s="4">
        <f>SONIA_PX[[#This Row],[Column6]]</f>
        <v>10</v>
      </c>
      <c r="G25" s="4">
        <f>SONIA_PX[[#This Row],[Column7]]</f>
        <v>10</v>
      </c>
      <c r="H25" s="4">
        <f>SONIA_PX[[#This Row],[Column8]]</f>
        <v>10</v>
      </c>
      <c r="I25" s="4">
        <f>SONIA_PX[[#This Row],[Column9]]</f>
        <v>10</v>
      </c>
      <c r="J25" s="4">
        <f>SONIA_PX[[#This Row],[Column10]]</f>
        <v>5</v>
      </c>
      <c r="K25" s="4">
        <f>SONIA_PX[[#This Row],[Column11]]</f>
        <v>5</v>
      </c>
      <c r="L25" s="4">
        <f>SONIA_PX[[#This Row],[Column12]]</f>
        <v>5</v>
      </c>
      <c r="M25" s="4">
        <f>SONIA_PX[[#This Row],[Column13]]</f>
        <v>5</v>
      </c>
      <c r="N25" s="4">
        <f>SONIA_PX[[#This Row],[Column14]]</f>
        <v>5</v>
      </c>
      <c r="O25" s="4">
        <f>SONIA_PX[[#This Row],[Column15]]</f>
        <v>5</v>
      </c>
      <c r="P25" s="4">
        <f>SONIA_PX[[#This Row],[Column16]]</f>
        <v>5</v>
      </c>
      <c r="Q25" s="4">
        <f>SONIA_PX[[#This Row],[Column17]]</f>
        <v>5</v>
      </c>
      <c r="R25" s="4">
        <f>SONIA_PX[[#This Row],[Column18]]</f>
        <v>5</v>
      </c>
      <c r="S25" s="4">
        <f>SONIA_PX[[#This Row],[Column19]]</f>
        <v>5</v>
      </c>
      <c r="T25" s="4">
        <f>SONIA_PX[[#This Row],[Column20]]</f>
        <v>5</v>
      </c>
      <c r="U25" s="4">
        <f>SONIA_PX[[#This Row],[Column21]]</f>
        <v>5</v>
      </c>
      <c r="V25" s="4">
        <f>SONIA_PX[[#This Row],[Column22]]</f>
        <v>5</v>
      </c>
      <c r="W25" s="4">
        <f>SONIA_PX[[#This Row],[Column23]]</f>
        <v>5</v>
      </c>
      <c r="X25" s="4">
        <f>SONIA_PX[[#This Row],[Column24]]</f>
        <v>5</v>
      </c>
      <c r="Y25" s="4">
        <f>SONIA_PX[[#This Row],[Column25]]</f>
        <v>5</v>
      </c>
      <c r="Z25" s="4">
        <f>SONIA_PX[[#This Row],[Column26]]</f>
        <v>5</v>
      </c>
      <c r="AA25" s="4">
        <f>SONIA_PX[[#This Row],[Column27]]</f>
        <v>404</v>
      </c>
      <c r="AB25" s="4">
        <f>SONIA_PX[[#This Row],[Column28]]</f>
        <v>404</v>
      </c>
      <c r="AC25" s="4">
        <f>SONIA_PX[[#This Row],[Column29]]</f>
        <v>404</v>
      </c>
      <c r="AD25" s="4">
        <f>SONIA_PX[[#This Row],[Column30]]</f>
        <v>404</v>
      </c>
      <c r="AE25" s="4">
        <f>SONIA_PX[[#This Row],[Column31]]</f>
        <v>348</v>
      </c>
      <c r="AF25" s="4">
        <f>SONIA_PX[[#This Row],[Column32]]</f>
        <v>348</v>
      </c>
      <c r="AG25" s="4">
        <f>SONIA_PX[[#This Row],[Column33]]</f>
        <v>168</v>
      </c>
      <c r="AH25" s="4">
        <f>SONIA_PX[[#This Row],[Column34]]</f>
        <v>168</v>
      </c>
      <c r="AI25" s="4">
        <f>SONIA_PX[[#This Row],[Column35]]</f>
        <v>168</v>
      </c>
      <c r="AJ25" s="4">
        <f>SONIA_PX[[#This Row],[Column36]]</f>
        <v>168</v>
      </c>
      <c r="AK25" s="4">
        <f>SONIA_PX[[#This Row],[Column37]]</f>
        <v>168</v>
      </c>
      <c r="AL25" s="4">
        <f>SONIA_PX[[#This Row],[Column38]]</f>
        <v>168</v>
      </c>
      <c r="AM25" s="4">
        <f>SONIA_PX[[#This Row],[Column39]]</f>
        <v>163</v>
      </c>
      <c r="AN25" s="4">
        <f>SONIA_PX[[#This Row],[Column40]]</f>
        <v>163</v>
      </c>
      <c r="AO25" s="4">
        <f>SONIA_PX[[#This Row],[Column41]]</f>
        <v>163</v>
      </c>
      <c r="AP25" s="4">
        <f>SONIA_PX[[#This Row],[Column42]]</f>
        <v>163</v>
      </c>
      <c r="AQ25" s="4">
        <f>SONIA_PX[[#This Row],[Column43]]</f>
        <v>163</v>
      </c>
      <c r="AR25" s="4">
        <f>SONIA_PX[[#This Row],[Column44]]</f>
        <v>163</v>
      </c>
      <c r="AS25" s="4">
        <f>SONIA_PX[[#This Row],[Column45]]</f>
        <v>163</v>
      </c>
      <c r="AT25" s="4" t="str">
        <f>SONIA_PX[[#This Row],[Column1]]</f>
        <v>SFI23 Comdty</v>
      </c>
      <c r="AU25" s="4">
        <f>SONIA_PX[[#This Row],[Column2]]</f>
        <v>11</v>
      </c>
      <c r="AV25" s="4">
        <f>SONIA_PX[[#This Row],[Column3]]</f>
        <v>11</v>
      </c>
      <c r="AW25" s="4">
        <f>SONIA_PX[[#This Row],[Column4]]</f>
        <v>11</v>
      </c>
      <c r="AX25" s="4">
        <f>SONIA_PX[[#This Row],[Column5]]</f>
        <v>10</v>
      </c>
      <c r="AY25" s="4">
        <f>SONIA_PX[[#This Row],[Column6]]</f>
        <v>10</v>
      </c>
      <c r="AZ25" s="4">
        <f>SONIA_PX[[#This Row],[Column7]]</f>
        <v>10</v>
      </c>
      <c r="BA25" s="4">
        <f>SONIA_PX[[#This Row],[Column8]]</f>
        <v>10</v>
      </c>
      <c r="BB25" s="4">
        <f>SONIA_PX[[#This Row],[Column9]]</f>
        <v>10</v>
      </c>
      <c r="BC25" s="4">
        <f>SONIA_PX[[#This Row],[Column10]]</f>
        <v>5</v>
      </c>
      <c r="BD25" s="4">
        <f>SONIA_PX[[#This Row],[Column11]]</f>
        <v>5</v>
      </c>
      <c r="BE25" s="4">
        <f>SONIA_PX[[#This Row],[Column12]]</f>
        <v>5</v>
      </c>
      <c r="BF25" s="4">
        <f>SONIA_PX[[#This Row],[Column13]]</f>
        <v>5</v>
      </c>
      <c r="BG25" s="4">
        <f>SONIA_PX[[#This Row],[Column14]]</f>
        <v>5</v>
      </c>
      <c r="BH25" s="4">
        <f>SONIA_PX[[#This Row],[Column15]]</f>
        <v>5</v>
      </c>
      <c r="BI25" s="4">
        <f>SONIA_PX[[#This Row],[Column16]]</f>
        <v>5</v>
      </c>
      <c r="BJ25" s="4">
        <f>SONIA_PX[[#This Row],[Column17]]</f>
        <v>5</v>
      </c>
      <c r="BK25" s="4">
        <f>SONIA_PX[[#This Row],[Column18]]</f>
        <v>5</v>
      </c>
      <c r="BL25" s="4">
        <f>SONIA_PX[[#This Row],[Column19]]</f>
        <v>5</v>
      </c>
      <c r="BM25" s="4">
        <f>SONIA_PX[[#This Row],[Column20]]</f>
        <v>5</v>
      </c>
      <c r="BN25" s="4">
        <f>SONIA_PX[[#This Row],[Column21]]</f>
        <v>5</v>
      </c>
      <c r="BO25" s="4">
        <f>SONIA_PX[[#This Row],[Column22]]</f>
        <v>5</v>
      </c>
      <c r="BP25" s="4">
        <f>SONIA_PX[[#This Row],[Column23]]</f>
        <v>5</v>
      </c>
      <c r="BQ25" s="4">
        <f>SONIA_PX[[#This Row],[Column24]]</f>
        <v>5</v>
      </c>
      <c r="BR25" s="4">
        <f>SONIA_PX[[#This Row],[Column25]]</f>
        <v>5</v>
      </c>
      <c r="BS25" s="4">
        <f>SONIA_PX[[#This Row],[Column26]]</f>
        <v>5</v>
      </c>
      <c r="BT25" s="4">
        <f>SONIA_PX[[#This Row],[Column27]]</f>
        <v>404</v>
      </c>
      <c r="BU25" s="4">
        <f>SONIA_PX[[#This Row],[Column28]]</f>
        <v>404</v>
      </c>
      <c r="BV25" s="4">
        <f>SONIA_PX[[#This Row],[Column29]]</f>
        <v>404</v>
      </c>
      <c r="BW25" s="4">
        <f>SONIA_PX[[#This Row],[Column30]]</f>
        <v>404</v>
      </c>
      <c r="BX25" s="4">
        <f>SONIA_PX[[#This Row],[Column31]]</f>
        <v>348</v>
      </c>
      <c r="BY25" s="4">
        <f>SONIA_PX[[#This Row],[Column32]]</f>
        <v>348</v>
      </c>
      <c r="BZ25" s="4">
        <f>SONIA_PX[[#This Row],[Column33]]</f>
        <v>168</v>
      </c>
      <c r="CA25" s="4">
        <f>SONIA_PX[[#This Row],[Column34]]</f>
        <v>168</v>
      </c>
      <c r="CB25" s="4">
        <f>SONIA_PX[[#This Row],[Column35]]</f>
        <v>168</v>
      </c>
      <c r="CC25" s="4">
        <f>SONIA_PX[[#This Row],[Column36]]</f>
        <v>168</v>
      </c>
      <c r="CD25" s="4">
        <f>SONIA_PX[[#This Row],[Column37]]</f>
        <v>168</v>
      </c>
      <c r="CE25" s="4">
        <f>SONIA_PX[[#This Row],[Column38]]</f>
        <v>168</v>
      </c>
      <c r="CF25" s="4">
        <f>SONIA_PX[[#This Row],[Column39]]</f>
        <v>163</v>
      </c>
      <c r="CG25" s="4">
        <f>SONIA_PX[[#This Row],[Column40]]</f>
        <v>163</v>
      </c>
      <c r="CH25" s="4">
        <f>SONIA_PX[[#This Row],[Column41]]</f>
        <v>163</v>
      </c>
      <c r="CI25" s="4">
        <f>SONIA_PX[[#This Row],[Column42]]</f>
        <v>163</v>
      </c>
      <c r="CJ25" s="4">
        <f>SONIA_PX[[#This Row],[Column43]]</f>
        <v>163</v>
      </c>
      <c r="CK25" s="4">
        <f>SONIA_PX[[#This Row],[Column44]]</f>
        <v>163</v>
      </c>
      <c r="CL25" s="4">
        <f>SONIA_PX[[#This Row],[Column45]]</f>
        <v>163</v>
      </c>
    </row>
    <row r="26" spans="1:90" x14ac:dyDescent="0.25">
      <c r="A26" s="2" t="str">
        <f ca="1">'cont list_0'!I29</f>
        <v>H32</v>
      </c>
      <c r="B26" s="4">
        <f>SONIA_PX[[#This Row],[Column2]]</f>
        <v>5</v>
      </c>
      <c r="C26" s="4">
        <f>SONIA_PX[[#This Row],[Column3]]</f>
        <v>5</v>
      </c>
      <c r="D26" s="4">
        <f>SONIA_PX[[#This Row],[Column4]]</f>
        <v>5</v>
      </c>
      <c r="E26" s="4">
        <f>SONIA_PX[[#This Row],[Column5]]</f>
        <v>5</v>
      </c>
      <c r="F26" s="4">
        <f>SONIA_PX[[#This Row],[Column6]]</f>
        <v>5</v>
      </c>
      <c r="G26" s="4">
        <f>SONIA_PX[[#This Row],[Column7]]</f>
        <v>5</v>
      </c>
      <c r="H26" s="4">
        <f>SONIA_PX[[#This Row],[Column8]]</f>
        <v>5</v>
      </c>
      <c r="I26" s="4">
        <f>SONIA_PX[[#This Row],[Column9]]</f>
        <v>5</v>
      </c>
      <c r="J26" s="4">
        <f>SONIA_PX[[#This Row],[Column10]]</f>
        <v>5</v>
      </c>
      <c r="K26" s="4">
        <f>SONIA_PX[[#This Row],[Column11]]</f>
        <v>5</v>
      </c>
      <c r="L26" s="4">
        <f>SONIA_PX[[#This Row],[Column12]]</f>
        <v>5</v>
      </c>
      <c r="M26" s="4">
        <f>SONIA_PX[[#This Row],[Column13]]</f>
        <v>5</v>
      </c>
      <c r="N26" s="4">
        <f>SONIA_PX[[#This Row],[Column14]]</f>
        <v>5</v>
      </c>
      <c r="O26" s="4">
        <f>SONIA_PX[[#This Row],[Column15]]</f>
        <v>5</v>
      </c>
      <c r="P26" s="4">
        <f>SONIA_PX[[#This Row],[Column16]]</f>
        <v>5</v>
      </c>
      <c r="Q26" s="4">
        <f>SONIA_PX[[#This Row],[Column17]]</f>
        <v>5</v>
      </c>
      <c r="R26" s="4">
        <f>SONIA_PX[[#This Row],[Column18]]</f>
        <v>5</v>
      </c>
      <c r="S26" s="4">
        <f>SONIA_PX[[#This Row],[Column19]]</f>
        <v>5</v>
      </c>
      <c r="T26" s="4">
        <f>SONIA_PX[[#This Row],[Column20]]</f>
        <v>5</v>
      </c>
      <c r="U26" s="4">
        <f>SONIA_PX[[#This Row],[Column21]]</f>
        <v>5</v>
      </c>
      <c r="V26" s="4">
        <f>SONIA_PX[[#This Row],[Column22]]</f>
        <v>5</v>
      </c>
      <c r="W26" s="4">
        <f>SONIA_PX[[#This Row],[Column23]]</f>
        <v>5</v>
      </c>
      <c r="X26" s="4">
        <f>SONIA_PX[[#This Row],[Column24]]</f>
        <v>5</v>
      </c>
      <c r="Y26" s="4">
        <f>SONIA_PX[[#This Row],[Column25]]</f>
        <v>5</v>
      </c>
      <c r="Z26" s="4">
        <f>SONIA_PX[[#This Row],[Column26]]</f>
        <v>5</v>
      </c>
      <c r="AA26" s="4">
        <f>SONIA_PX[[#This Row],[Column27]]</f>
        <v>5</v>
      </c>
      <c r="AB26" s="4">
        <f>SONIA_PX[[#This Row],[Column28]]</f>
        <v>5</v>
      </c>
      <c r="AC26" s="4">
        <f>SONIA_PX[[#This Row],[Column29]]</f>
        <v>5</v>
      </c>
      <c r="AD26" s="4">
        <f>SONIA_PX[[#This Row],[Column30]]</f>
        <v>5</v>
      </c>
      <c r="AE26" s="4">
        <f>SONIA_PX[[#This Row],[Column31]]</f>
        <v>5</v>
      </c>
      <c r="AF26" s="4">
        <f>SONIA_PX[[#This Row],[Column32]]</f>
        <v>5</v>
      </c>
      <c r="AG26" s="4">
        <f>SONIA_PX[[#This Row],[Column33]]</f>
        <v>5</v>
      </c>
      <c r="AH26" s="4">
        <f>SONIA_PX[[#This Row],[Column34]]</f>
        <v>5</v>
      </c>
      <c r="AI26" s="4">
        <f>SONIA_PX[[#This Row],[Column35]]</f>
        <v>5</v>
      </c>
      <c r="AJ26" s="4">
        <f>SONIA_PX[[#This Row],[Column36]]</f>
        <v>5</v>
      </c>
      <c r="AK26" s="4">
        <f>SONIA_PX[[#This Row],[Column37]]</f>
        <v>5</v>
      </c>
      <c r="AL26" s="4">
        <f>SONIA_PX[[#This Row],[Column38]]</f>
        <v>5</v>
      </c>
      <c r="AM26" s="4">
        <f>SONIA_PX[[#This Row],[Column39]]</f>
        <v>23</v>
      </c>
      <c r="AN26" s="4">
        <f>SONIA_PX[[#This Row],[Column40]]</f>
        <v>23</v>
      </c>
      <c r="AO26" s="4">
        <f>SONIA_PX[[#This Row],[Column41]]</f>
        <v>23</v>
      </c>
      <c r="AP26" s="4">
        <f>SONIA_PX[[#This Row],[Column42]]</f>
        <v>23</v>
      </c>
      <c r="AQ26" s="4">
        <f>SONIA_PX[[#This Row],[Column43]]</f>
        <v>23</v>
      </c>
      <c r="AR26" s="4">
        <f>SONIA_PX[[#This Row],[Column44]]</f>
        <v>23</v>
      </c>
      <c r="AS26" s="4">
        <f>SONIA_PX[[#This Row],[Column45]]</f>
        <v>23</v>
      </c>
      <c r="AT26" s="4" t="str">
        <f>SONIA_PX[[#This Row],[Column1]]</f>
        <v>SFI24 Comdty</v>
      </c>
      <c r="AU26" s="4">
        <f>SONIA_PX[[#This Row],[Column2]]</f>
        <v>5</v>
      </c>
      <c r="AV26" s="4">
        <f>SONIA_PX[[#This Row],[Column3]]</f>
        <v>5</v>
      </c>
      <c r="AW26" s="4">
        <f>SONIA_PX[[#This Row],[Column4]]</f>
        <v>5</v>
      </c>
      <c r="AX26" s="4">
        <f>SONIA_PX[[#This Row],[Column5]]</f>
        <v>5</v>
      </c>
      <c r="AY26" s="4">
        <f>SONIA_PX[[#This Row],[Column6]]</f>
        <v>5</v>
      </c>
      <c r="AZ26" s="4">
        <f>SONIA_PX[[#This Row],[Column7]]</f>
        <v>5</v>
      </c>
      <c r="BA26" s="4">
        <f>SONIA_PX[[#This Row],[Column8]]</f>
        <v>5</v>
      </c>
      <c r="BB26" s="4">
        <f>SONIA_PX[[#This Row],[Column9]]</f>
        <v>5</v>
      </c>
      <c r="BC26" s="4">
        <f>SONIA_PX[[#This Row],[Column10]]</f>
        <v>5</v>
      </c>
      <c r="BD26" s="4">
        <f>SONIA_PX[[#This Row],[Column11]]</f>
        <v>5</v>
      </c>
      <c r="BE26" s="4">
        <f>SONIA_PX[[#This Row],[Column12]]</f>
        <v>5</v>
      </c>
      <c r="BF26" s="4">
        <f>SONIA_PX[[#This Row],[Column13]]</f>
        <v>5</v>
      </c>
      <c r="BG26" s="4">
        <f>SONIA_PX[[#This Row],[Column14]]</f>
        <v>5</v>
      </c>
      <c r="BH26" s="4">
        <f>SONIA_PX[[#This Row],[Column15]]</f>
        <v>5</v>
      </c>
      <c r="BI26" s="4">
        <f>SONIA_PX[[#This Row],[Column16]]</f>
        <v>5</v>
      </c>
      <c r="BJ26" s="4">
        <f>SONIA_PX[[#This Row],[Column17]]</f>
        <v>5</v>
      </c>
      <c r="BK26" s="4">
        <f>SONIA_PX[[#This Row],[Column18]]</f>
        <v>5</v>
      </c>
      <c r="BL26" s="4">
        <f>SONIA_PX[[#This Row],[Column19]]</f>
        <v>5</v>
      </c>
      <c r="BM26" s="4">
        <f>SONIA_PX[[#This Row],[Column20]]</f>
        <v>5</v>
      </c>
      <c r="BN26" s="4">
        <f>SONIA_PX[[#This Row],[Column21]]</f>
        <v>5</v>
      </c>
      <c r="BO26" s="4">
        <f>SONIA_PX[[#This Row],[Column22]]</f>
        <v>5</v>
      </c>
      <c r="BP26" s="4">
        <f>SONIA_PX[[#This Row],[Column23]]</f>
        <v>5</v>
      </c>
      <c r="BQ26" s="4">
        <f>SONIA_PX[[#This Row],[Column24]]</f>
        <v>5</v>
      </c>
      <c r="BR26" s="4">
        <f>SONIA_PX[[#This Row],[Column25]]</f>
        <v>5</v>
      </c>
      <c r="BS26" s="4">
        <f>SONIA_PX[[#This Row],[Column26]]</f>
        <v>5</v>
      </c>
      <c r="BT26" s="4">
        <f>SONIA_PX[[#This Row],[Column27]]</f>
        <v>5</v>
      </c>
      <c r="BU26" s="4">
        <f>SONIA_PX[[#This Row],[Column28]]</f>
        <v>5</v>
      </c>
      <c r="BV26" s="4">
        <f>SONIA_PX[[#This Row],[Column29]]</f>
        <v>5</v>
      </c>
      <c r="BW26" s="4">
        <f>SONIA_PX[[#This Row],[Column30]]</f>
        <v>5</v>
      </c>
      <c r="BX26" s="4">
        <f>SONIA_PX[[#This Row],[Column31]]</f>
        <v>5</v>
      </c>
      <c r="BY26" s="4">
        <f>SONIA_PX[[#This Row],[Column32]]</f>
        <v>5</v>
      </c>
      <c r="BZ26" s="4">
        <f>SONIA_PX[[#This Row],[Column33]]</f>
        <v>5</v>
      </c>
      <c r="CA26" s="4">
        <f>SONIA_PX[[#This Row],[Column34]]</f>
        <v>5</v>
      </c>
      <c r="CB26" s="4">
        <f>SONIA_PX[[#This Row],[Column35]]</f>
        <v>5</v>
      </c>
      <c r="CC26" s="4">
        <f>SONIA_PX[[#This Row],[Column36]]</f>
        <v>5</v>
      </c>
      <c r="CD26" s="4">
        <f>SONIA_PX[[#This Row],[Column37]]</f>
        <v>5</v>
      </c>
      <c r="CE26" s="4">
        <f>SONIA_PX[[#This Row],[Column38]]</f>
        <v>5</v>
      </c>
      <c r="CF26" s="4">
        <f>SONIA_PX[[#This Row],[Column39]]</f>
        <v>23</v>
      </c>
      <c r="CG26" s="4">
        <f>SONIA_PX[[#This Row],[Column40]]</f>
        <v>23</v>
      </c>
      <c r="CH26" s="4">
        <f>SONIA_PX[[#This Row],[Column41]]</f>
        <v>23</v>
      </c>
      <c r="CI26" s="4">
        <f>SONIA_PX[[#This Row],[Column42]]</f>
        <v>23</v>
      </c>
      <c r="CJ26" s="4">
        <f>SONIA_PX[[#This Row],[Column43]]</f>
        <v>23</v>
      </c>
      <c r="CK26" s="4">
        <f>SONIA_PX[[#This Row],[Column44]]</f>
        <v>23</v>
      </c>
      <c r="CL26" s="4">
        <f>SONIA_PX[[#This Row],[Column45]]</f>
        <v>23</v>
      </c>
    </row>
    <row r="27" spans="1:90" x14ac:dyDescent="0.25">
      <c r="A27" s="2"/>
      <c r="B27" s="2"/>
    </row>
    <row r="28" spans="1:90" x14ac:dyDescent="0.25">
      <c r="A28" s="2"/>
      <c r="B28" s="2"/>
    </row>
    <row r="29" spans="1:90" x14ac:dyDescent="0.25">
      <c r="A29" s="2"/>
      <c r="B29" s="2"/>
    </row>
    <row r="30" spans="1:90" x14ac:dyDescent="0.25">
      <c r="A30" s="2"/>
      <c r="B30" s="2"/>
    </row>
    <row r="31" spans="1:90" x14ac:dyDescent="0.25">
      <c r="B3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7F395-7D12-466E-894E-5F67F04BC491}">
  <dimension ref="A2:CW48"/>
  <sheetViews>
    <sheetView workbookViewId="0">
      <selection activeCell="A49" sqref="A49:XFD50"/>
    </sheetView>
  </sheetViews>
  <sheetFormatPr defaultRowHeight="15" x14ac:dyDescent="0.25"/>
  <sheetData>
    <row r="2" spans="1:101" x14ac:dyDescent="0.25">
      <c r="A2" t="s">
        <v>121</v>
      </c>
      <c r="B2">
        <f>Brazil[[#This Row],[Column2]]</f>
        <v>46224</v>
      </c>
      <c r="C2">
        <f>Brazil[[#This Row],[Column3]]</f>
        <v>46223</v>
      </c>
      <c r="D2">
        <f>Brazil[[#This Row],[Column4]]</f>
        <v>46220</v>
      </c>
      <c r="E2">
        <f>Brazil[[#This Row],[Column5]]</f>
        <v>46219</v>
      </c>
      <c r="F2">
        <f>Brazil[[#This Row],[Column6]]</f>
        <v>46218</v>
      </c>
      <c r="G2">
        <f>Brazil[[#This Row],[Column7]]</f>
        <v>46217</v>
      </c>
      <c r="H2">
        <f>Brazil[[#This Row],[Column8]]</f>
        <v>46216</v>
      </c>
      <c r="I2">
        <f>Brazil[[#This Row],[Column9]]</f>
        <v>46213</v>
      </c>
      <c r="J2">
        <f>Brazil[[#This Row],[Column10]]</f>
        <v>46212</v>
      </c>
      <c r="K2">
        <f>Brazil[[#This Row],[Column11]]</f>
        <v>46211</v>
      </c>
      <c r="L2">
        <f>Brazil[[#This Row],[Column12]]</f>
        <v>46210</v>
      </c>
      <c r="M2">
        <f>Brazil[[#This Row],[Column13]]</f>
        <v>46209</v>
      </c>
      <c r="N2">
        <f>Brazil[[#This Row],[Column14]]</f>
        <v>46206</v>
      </c>
      <c r="O2">
        <f>Brazil[[#This Row],[Column15]]</f>
        <v>46205</v>
      </c>
      <c r="P2">
        <f>Brazil[[#This Row],[Column16]]</f>
        <v>46204</v>
      </c>
      <c r="Q2">
        <f>Brazil[[#This Row],[Column17]]</f>
        <v>46203</v>
      </c>
      <c r="R2">
        <f>Brazil[[#This Row],[Column18]]</f>
        <v>46202</v>
      </c>
      <c r="S2">
        <f>Brazil[[#This Row],[Column19]]</f>
        <v>46199</v>
      </c>
      <c r="T2">
        <f>Brazil[[#This Row],[Column20]]</f>
        <v>46198</v>
      </c>
      <c r="U2">
        <f>Brazil[[#This Row],[Column21]]</f>
        <v>46197</v>
      </c>
      <c r="V2">
        <f>Brazil[[#This Row],[Column22]]</f>
        <v>46196</v>
      </c>
      <c r="W2">
        <f>Brazil[[#This Row],[Column23]]</f>
        <v>46195</v>
      </c>
      <c r="X2">
        <f>Brazil[[#This Row],[Column24]]</f>
        <v>46192</v>
      </c>
      <c r="Y2">
        <f>Brazil[[#This Row],[Column25]]</f>
        <v>46191</v>
      </c>
      <c r="Z2">
        <f>Brazil[[#This Row],[Column26]]</f>
        <v>46190</v>
      </c>
      <c r="AA2">
        <f>Brazil[[#This Row],[Column27]]</f>
        <v>46189</v>
      </c>
      <c r="AB2">
        <f>Brazil[[#This Row],[Column28]]</f>
        <v>46188</v>
      </c>
      <c r="AC2">
        <f>Brazil[[#This Row],[Column29]]</f>
        <v>46185</v>
      </c>
      <c r="AD2">
        <f>Brazil[[#This Row],[Column30]]</f>
        <v>46184</v>
      </c>
      <c r="AE2">
        <f>Brazil[[#This Row],[Column31]]</f>
        <v>46183</v>
      </c>
      <c r="AF2">
        <f>Brazil[[#This Row],[Column32]]</f>
        <v>46182</v>
      </c>
      <c r="AG2">
        <f>Brazil[[#This Row],[Column33]]</f>
        <v>46181</v>
      </c>
      <c r="AH2">
        <f>Brazil[[#This Row],[Column34]]</f>
        <v>46178</v>
      </c>
      <c r="AI2">
        <f>Brazil[[#This Row],[Column35]]</f>
        <v>46177</v>
      </c>
      <c r="AJ2">
        <f>Brazil[[#This Row],[Column36]]</f>
        <v>46176</v>
      </c>
      <c r="AK2">
        <f>Brazil[[#This Row],[Column37]]</f>
        <v>46175</v>
      </c>
      <c r="AL2">
        <f>Brazil[[#This Row],[Column38]]</f>
        <v>46174</v>
      </c>
      <c r="AM2">
        <f>Brazil[[#This Row],[Column39]]</f>
        <v>46171</v>
      </c>
      <c r="AN2">
        <f>Brazil[[#This Row],[Column40]]</f>
        <v>46170</v>
      </c>
      <c r="AO2">
        <f>Brazil[[#This Row],[Column41]]</f>
        <v>46169</v>
      </c>
      <c r="AP2">
        <f>Brazil[[#This Row],[Column42]]</f>
        <v>46168</v>
      </c>
      <c r="AQ2">
        <f>Brazil[[#This Row],[Column43]]</f>
        <v>46167</v>
      </c>
      <c r="AR2">
        <f>Brazil[[#This Row],[Column44]]</f>
        <v>46164</v>
      </c>
      <c r="AS2">
        <f>Brazil[[#This Row],[Column45]]</f>
        <v>46163</v>
      </c>
      <c r="AT2">
        <f>Brazil[[#This Row],[Column46]]</f>
        <v>46162</v>
      </c>
      <c r="AU2">
        <f>Brazil[[#This Row],[Column47]]</f>
        <v>46161</v>
      </c>
      <c r="AV2">
        <f>Brazil[[#This Row],[Column48]]</f>
        <v>46160</v>
      </c>
      <c r="AW2">
        <f>Brazil[[#This Row],[Column49]]</f>
        <v>46157</v>
      </c>
      <c r="AX2">
        <f>Brazil[[#This Row],[Column50]]</f>
        <v>46156</v>
      </c>
      <c r="AY2">
        <f>Brazil[[#This Row],[Column51]]</f>
        <v>46155</v>
      </c>
      <c r="AZ2">
        <f>Brazil[[#This Row],[Column52]]</f>
        <v>46154</v>
      </c>
      <c r="BA2">
        <f>Brazil[[#This Row],[Column53]]</f>
        <v>46153</v>
      </c>
      <c r="BB2">
        <f>Brazil[[#This Row],[Column54]]</f>
        <v>46150</v>
      </c>
      <c r="BC2">
        <f>Brazil[[#This Row],[Column55]]</f>
        <v>46149</v>
      </c>
      <c r="BD2">
        <f>Brazil[[#This Row],[Column56]]</f>
        <v>46148</v>
      </c>
      <c r="BE2">
        <f>Brazil[[#This Row],[Column57]]</f>
        <v>46147</v>
      </c>
      <c r="BF2">
        <f>Brazil[[#This Row],[Column58]]</f>
        <v>46146</v>
      </c>
      <c r="BG2">
        <f>Brazil[[#This Row],[Column59]]</f>
        <v>46143</v>
      </c>
      <c r="BH2">
        <f>Brazil[[#This Row],[Column60]]</f>
        <v>46142</v>
      </c>
      <c r="BI2">
        <f>Brazil[[#This Row],[Column61]]</f>
        <v>46141</v>
      </c>
      <c r="BJ2">
        <f>Brazil[[#This Row],[Column62]]</f>
        <v>46140</v>
      </c>
      <c r="BK2">
        <f>Brazil[[#This Row],[Column63]]</f>
        <v>46139</v>
      </c>
      <c r="BL2">
        <f>Brazil[[#This Row],[Column64]]</f>
        <v>46136</v>
      </c>
      <c r="BM2">
        <f>Brazil[[#This Row],[Column65]]</f>
        <v>46135</v>
      </c>
      <c r="BN2">
        <f>Brazil[[#This Row],[Column66]]</f>
        <v>46134</v>
      </c>
      <c r="BO2">
        <f>Brazil[[#This Row],[Column67]]</f>
        <v>46133</v>
      </c>
      <c r="BP2">
        <f>Brazil[[#This Row],[Column68]]</f>
        <v>46132</v>
      </c>
      <c r="BQ2">
        <f>Brazil[[#This Row],[Column69]]</f>
        <v>46129</v>
      </c>
      <c r="BR2">
        <f>Brazil[[#This Row],[Column70]]</f>
        <v>46128</v>
      </c>
      <c r="BS2">
        <f>Brazil[[#This Row],[Column71]]</f>
        <v>46127</v>
      </c>
      <c r="BT2">
        <f>Brazil[[#This Row],[Column72]]</f>
        <v>46126</v>
      </c>
      <c r="BU2">
        <f>Brazil[[#This Row],[Column73]]</f>
        <v>46125</v>
      </c>
      <c r="BV2">
        <f>Brazil[[#This Row],[Column74]]</f>
        <v>46122</v>
      </c>
      <c r="BW2">
        <f>Brazil[[#This Row],[Column75]]</f>
        <v>46121</v>
      </c>
      <c r="BX2">
        <f>Brazil[[#This Row],[Column76]]</f>
        <v>46120</v>
      </c>
      <c r="BY2">
        <f>Brazil[[#This Row],[Column77]]</f>
        <v>46119</v>
      </c>
      <c r="BZ2">
        <f>Brazil[[#This Row],[Column78]]</f>
        <v>46118</v>
      </c>
      <c r="CA2">
        <f>Brazil[[#This Row],[Column79]]</f>
        <v>46115</v>
      </c>
      <c r="CB2">
        <f>Brazil[[#This Row],[Column80]]</f>
        <v>46114</v>
      </c>
      <c r="CC2">
        <f>Brazil[[#This Row],[Column81]]</f>
        <v>46113</v>
      </c>
      <c r="CD2">
        <f>Brazil[[#This Row],[Column82]]</f>
        <v>46112</v>
      </c>
      <c r="CE2">
        <f>Brazil[[#This Row],[Column83]]</f>
        <v>46111</v>
      </c>
      <c r="CF2">
        <f>Brazil[[#This Row],[Column84]]</f>
        <v>46108</v>
      </c>
      <c r="CG2">
        <f>Brazil[[#This Row],[Column85]]</f>
        <v>46107</v>
      </c>
      <c r="CH2">
        <f>Brazil[[#This Row],[Column86]]</f>
        <v>46106</v>
      </c>
      <c r="CI2">
        <f>Brazil[[#This Row],[Column87]]</f>
        <v>46105</v>
      </c>
      <c r="CJ2">
        <f>Brazil[[#This Row],[Column88]]</f>
        <v>46104</v>
      </c>
      <c r="CK2">
        <f>Brazil[[#This Row],[Column89]]</f>
        <v>46101</v>
      </c>
      <c r="CL2">
        <f>Brazil[[#This Row],[Column90]]</f>
        <v>46100</v>
      </c>
      <c r="CM2">
        <f>Brazil[[#This Row],[Column91]]</f>
        <v>46099</v>
      </c>
      <c r="CN2">
        <f>Brazil[[#This Row],[Column92]]</f>
        <v>46098</v>
      </c>
      <c r="CO2">
        <f>Brazil[[#This Row],[Column93]]</f>
        <v>46097</v>
      </c>
      <c r="CP2">
        <f>Brazil[[#This Row],[Column94]]</f>
        <v>46094</v>
      </c>
      <c r="CQ2">
        <f>Brazil[[#This Row],[Column95]]</f>
        <v>46093</v>
      </c>
      <c r="CR2">
        <f>Brazil[[#This Row],[Column96]]</f>
        <v>46092</v>
      </c>
      <c r="CS2">
        <f>Brazil[[#This Row],[Column97]]</f>
        <v>46091</v>
      </c>
      <c r="CT2">
        <f>Brazil[[#This Row],[Column98]]</f>
        <v>46090</v>
      </c>
      <c r="CU2">
        <f>Brazil[[#This Row],[Column99]]</f>
        <v>46087</v>
      </c>
      <c r="CV2">
        <f>Brazil[[#This Row],[Column100]]</f>
        <v>46086</v>
      </c>
      <c r="CW2">
        <f>Brazil[[#This Row],[Column101]]</f>
        <v>46085</v>
      </c>
    </row>
    <row r="3" spans="1:101" x14ac:dyDescent="0.25">
      <c r="A3" t="str">
        <f>MID('cont list_0'!A2,3,3)</f>
        <v>Q26</v>
      </c>
      <c r="B3">
        <f>Brazil_0!B3</f>
        <v>1346123</v>
      </c>
      <c r="C3">
        <f>Brazil_0!C3</f>
        <v>1346123</v>
      </c>
      <c r="D3">
        <f>Brazil_0!D3</f>
        <v>1344281</v>
      </c>
      <c r="E3">
        <f>Brazil_0!E3</f>
        <v>1368159</v>
      </c>
      <c r="F3">
        <f>Brazil_0!F3</f>
        <v>1355019</v>
      </c>
      <c r="G3">
        <f>Brazil_0!G3</f>
        <v>1365103</v>
      </c>
      <c r="H3">
        <f>Brazil_0!H3</f>
        <v>1365183</v>
      </c>
      <c r="I3">
        <f>Brazil_0!I3</f>
        <v>1363838</v>
      </c>
      <c r="J3">
        <f>Brazil_0!J3</f>
        <v>1346845</v>
      </c>
      <c r="K3">
        <f>Brazil_0!K3</f>
        <v>1321716</v>
      </c>
      <c r="L3">
        <f>Brazil_0!L3</f>
        <v>1318601</v>
      </c>
      <c r="M3">
        <f>Brazil_0!M3</f>
        <v>1315586</v>
      </c>
      <c r="N3">
        <f>Brazil_0!N3</f>
        <v>1313416</v>
      </c>
      <c r="O3">
        <f>Brazil_0!O3</f>
        <v>1294982</v>
      </c>
      <c r="P3">
        <f>Brazil_0!P3</f>
        <v>1371164</v>
      </c>
      <c r="Q3">
        <f>Brazil_0!Q3</f>
        <v>7712558</v>
      </c>
      <c r="R3">
        <f>Brazil_0!R3</f>
        <v>7754561</v>
      </c>
      <c r="S3">
        <f>Brazil_0!S3</f>
        <v>7810292</v>
      </c>
      <c r="T3">
        <f>Brazil_0!T3</f>
        <v>7837612</v>
      </c>
      <c r="U3">
        <f>Brazil_0!U3</f>
        <v>7878373</v>
      </c>
      <c r="V3">
        <f>Brazil_0!V3</f>
        <v>7962350</v>
      </c>
      <c r="W3">
        <f>Brazil_0!W3</f>
        <v>8106884</v>
      </c>
      <c r="X3">
        <f>Brazil_0!X3</f>
        <v>8145351</v>
      </c>
      <c r="Y3">
        <f>Brazil_0!Y3</f>
        <v>8169668</v>
      </c>
      <c r="Z3">
        <f>Brazil_0!Z3</f>
        <v>8124248</v>
      </c>
      <c r="AA3">
        <f>Brazil_0!AA3</f>
        <v>7934050</v>
      </c>
      <c r="AB3">
        <f>Brazil_0!AB3</f>
        <v>7898453</v>
      </c>
      <c r="AC3">
        <f>Brazil_0!AC3</f>
        <v>7574956</v>
      </c>
      <c r="AD3">
        <f>Brazil_0!AD3</f>
        <v>7744337</v>
      </c>
      <c r="AE3">
        <f>Brazil_0!AE3</f>
        <v>7412094</v>
      </c>
      <c r="AF3">
        <f>Brazil_0!AF3</f>
        <v>7123518</v>
      </c>
      <c r="AG3">
        <f>Brazil_0!AG3</f>
        <v>7354609</v>
      </c>
      <c r="AH3">
        <f>Brazil_0!AH3</f>
        <v>8002620</v>
      </c>
      <c r="AI3">
        <f>Brazil_0!AI3</f>
        <v>7269195</v>
      </c>
      <c r="AJ3">
        <f>Brazil_0!AJ3</f>
        <v>7269195</v>
      </c>
      <c r="AK3">
        <f>Brazil_0!AK3</f>
        <v>7206949</v>
      </c>
      <c r="AL3">
        <f>Brazil_0!AL3</f>
        <v>7197323</v>
      </c>
      <c r="AM3">
        <f>Brazil_0!AM3</f>
        <v>979134</v>
      </c>
      <c r="AN3">
        <f>Brazil_0!AN3</f>
        <v>979134</v>
      </c>
      <c r="AO3">
        <f>Brazil_0!AO3</f>
        <v>991799</v>
      </c>
      <c r="AP3">
        <f>Brazil_0!AP3</f>
        <v>976483</v>
      </c>
      <c r="AQ3">
        <f>Brazil_0!AQ3</f>
        <v>984585</v>
      </c>
      <c r="AR3">
        <f>Brazil_0!AR3</f>
        <v>951377</v>
      </c>
      <c r="AS3">
        <f>Brazil_0!AS3</f>
        <v>951127</v>
      </c>
      <c r="AT3">
        <f>Brazil_0!AT3</f>
        <v>964410</v>
      </c>
      <c r="AU3">
        <f>Brazil_0!AU3</f>
        <v>989279</v>
      </c>
      <c r="AV3">
        <f>Brazil_0!AV3</f>
        <v>1014725</v>
      </c>
      <c r="AW3">
        <f>Brazil_0!AW3</f>
        <v>1021700</v>
      </c>
      <c r="AX3">
        <f>Brazil_0!AX3</f>
        <v>1022655</v>
      </c>
      <c r="AY3">
        <f>Brazil_0!AY3</f>
        <v>1015014</v>
      </c>
      <c r="AZ3">
        <f>Brazil_0!AZ3</f>
        <v>1021346</v>
      </c>
      <c r="BA3">
        <f>Brazil_0!BA3</f>
        <v>1027437</v>
      </c>
      <c r="BB3">
        <f>Brazil_0!BB3</f>
        <v>1054094</v>
      </c>
      <c r="BC3">
        <f>Brazil_0!BC3</f>
        <v>1081176</v>
      </c>
      <c r="BD3">
        <f>Brazil_0!BD3</f>
        <v>1084607</v>
      </c>
      <c r="BE3">
        <f>Brazil_0!BE3</f>
        <v>1108821</v>
      </c>
      <c r="BF3">
        <f>Brazil_0!BF3</f>
        <v>1109050</v>
      </c>
      <c r="BG3">
        <f>Brazil_0!BG3</f>
        <v>2153533</v>
      </c>
      <c r="BH3">
        <f>Brazil_0!BH3</f>
        <v>2153533</v>
      </c>
      <c r="BI3">
        <f>Brazil_0!BI3</f>
        <v>2153533</v>
      </c>
      <c r="BJ3">
        <f>Brazil_0!BJ3</f>
        <v>2325948</v>
      </c>
      <c r="BK3">
        <f>Brazil_0!BK3</f>
        <v>2113486</v>
      </c>
      <c r="BL3">
        <f>Brazil_0!BL3</f>
        <v>2103859</v>
      </c>
      <c r="BM3">
        <f>Brazil_0!BM3</f>
        <v>2181083</v>
      </c>
      <c r="BN3">
        <f>Brazil_0!BN3</f>
        <v>2170157</v>
      </c>
      <c r="BO3">
        <f>Brazil_0!BO3</f>
        <v>2181714</v>
      </c>
      <c r="BP3">
        <f>Brazil_0!BP3</f>
        <v>2181714</v>
      </c>
      <c r="BQ3">
        <f>Brazil_0!BQ3</f>
        <v>2109092</v>
      </c>
      <c r="BR3">
        <f>Brazil_0!BR3</f>
        <v>2115047</v>
      </c>
      <c r="BS3">
        <f>Brazil_0!BS3</f>
        <v>2083304</v>
      </c>
      <c r="BT3">
        <f>Brazil_0!BT3</f>
        <v>1809032</v>
      </c>
      <c r="BU3">
        <f>Brazil_0!BU3</f>
        <v>1805377</v>
      </c>
      <c r="BV3">
        <f>Brazil_0!BV3</f>
        <v>1717736</v>
      </c>
      <c r="BW3">
        <f>Brazil_0!BW3</f>
        <v>1719726</v>
      </c>
      <c r="BX3">
        <f>Brazil_0!BX3</f>
        <v>1739189</v>
      </c>
      <c r="BY3">
        <f>Brazil_0!BY3</f>
        <v>1727997</v>
      </c>
      <c r="BZ3">
        <f>Brazil_0!BZ3</f>
        <v>1719619</v>
      </c>
      <c r="CA3">
        <f>Brazil_0!CA3</f>
        <v>1744112</v>
      </c>
      <c r="CB3">
        <f>Brazil_0!CB3</f>
        <v>1744112</v>
      </c>
      <c r="CC3">
        <f>Brazil_0!CC3</f>
        <v>1744862</v>
      </c>
      <c r="CD3">
        <f>Brazil_0!CD3</f>
        <v>6385010</v>
      </c>
      <c r="CE3">
        <f>Brazil_0!CE3</f>
        <v>6395498</v>
      </c>
      <c r="CF3">
        <f>Brazil_0!CF3</f>
        <v>6498299</v>
      </c>
      <c r="CG3">
        <f>Brazil_0!CG3</f>
        <v>6447233</v>
      </c>
      <c r="CH3">
        <f>Brazil_0!CH3</f>
        <v>6412767</v>
      </c>
      <c r="CI3">
        <f>Brazil_0!CI3</f>
        <v>6411757</v>
      </c>
      <c r="CJ3">
        <f>Brazil_0!CJ3</f>
        <v>6350046</v>
      </c>
      <c r="CK3">
        <f>Brazil_0!CK3</f>
        <v>6329858</v>
      </c>
      <c r="CL3">
        <f>Brazil_0!CL3</f>
        <v>6163669</v>
      </c>
      <c r="CM3">
        <f>Brazil_0!CM3</f>
        <v>6372640</v>
      </c>
      <c r="CN3">
        <f>Brazil_0!CN3</f>
        <v>7109319</v>
      </c>
      <c r="CO3">
        <f>Brazil_0!CO3</f>
        <v>6140760</v>
      </c>
      <c r="CP3">
        <f>Brazil_0!CP3</f>
        <v>5891890</v>
      </c>
      <c r="CQ3">
        <f>Brazil_0!CQ3</f>
        <v>6144970</v>
      </c>
      <c r="CR3">
        <f>Brazil_0!CR3</f>
        <v>5855267</v>
      </c>
      <c r="CS3">
        <f>Brazil_0!CS3</f>
        <v>5808046</v>
      </c>
      <c r="CT3">
        <f>Brazil_0!CT3</f>
        <v>5774200</v>
      </c>
      <c r="CU3">
        <f>Brazil_0!CU3</f>
        <v>5865088</v>
      </c>
      <c r="CV3">
        <f>Brazil_0!CV3</f>
        <v>5464976</v>
      </c>
      <c r="CW3">
        <f>Brazil_0!CW3</f>
        <v>4989891</v>
      </c>
    </row>
    <row r="4" spans="1:101" x14ac:dyDescent="0.25">
      <c r="A4" t="str">
        <f>MID('cont list_0'!A3,3,3)</f>
        <v>U26</v>
      </c>
      <c r="B4">
        <f>Brazil_0!B4</f>
        <v>1668041</v>
      </c>
      <c r="C4">
        <f>Brazil_0!C4</f>
        <v>1668041</v>
      </c>
      <c r="D4">
        <f>Brazil_0!D4</f>
        <v>1571913</v>
      </c>
      <c r="E4">
        <f>Brazil_0!E4</f>
        <v>1516398</v>
      </c>
      <c r="F4">
        <f>Brazil_0!F4</f>
        <v>1514352</v>
      </c>
      <c r="G4">
        <f>Brazil_0!G4</f>
        <v>1506731</v>
      </c>
      <c r="H4">
        <f>Brazil_0!H4</f>
        <v>1275570</v>
      </c>
      <c r="I4">
        <f>Brazil_0!I4</f>
        <v>1272267</v>
      </c>
      <c r="J4">
        <f>Brazil_0!J4</f>
        <v>1269674</v>
      </c>
      <c r="K4">
        <f>Brazil_0!K4</f>
        <v>1235393</v>
      </c>
      <c r="L4">
        <f>Brazil_0!L4</f>
        <v>1234214</v>
      </c>
      <c r="M4">
        <f>Brazil_0!M4</f>
        <v>1276321</v>
      </c>
      <c r="N4">
        <f>Brazil_0!N4</f>
        <v>1276320</v>
      </c>
      <c r="O4">
        <f>Brazil_0!O4</f>
        <v>1277542</v>
      </c>
      <c r="P4">
        <f>Brazil_0!P4</f>
        <v>1271484</v>
      </c>
      <c r="Q4">
        <f>Brazil_0!Q4</f>
        <v>1201627</v>
      </c>
      <c r="R4">
        <f>Brazil_0!R4</f>
        <v>1170008</v>
      </c>
      <c r="S4">
        <f>Brazil_0!S4</f>
        <v>1149145</v>
      </c>
      <c r="T4">
        <f>Brazil_0!T4</f>
        <v>1070058</v>
      </c>
      <c r="U4">
        <f>Brazil_0!U4</f>
        <v>994018</v>
      </c>
      <c r="V4">
        <f>Brazil_0!V4</f>
        <v>898422</v>
      </c>
      <c r="W4">
        <f>Brazil_0!W4</f>
        <v>806078</v>
      </c>
      <c r="X4">
        <f>Brazil_0!X4</f>
        <v>816619</v>
      </c>
      <c r="Y4">
        <f>Brazil_0!Y4</f>
        <v>809508</v>
      </c>
      <c r="Z4">
        <f>Brazil_0!Z4</f>
        <v>768293</v>
      </c>
      <c r="AA4">
        <f>Brazil_0!AA4</f>
        <v>749187</v>
      </c>
      <c r="AB4">
        <f>Brazil_0!AB4</f>
        <v>721543</v>
      </c>
      <c r="AC4">
        <f>Brazil_0!AC4</f>
        <v>701694</v>
      </c>
      <c r="AD4">
        <f>Brazil_0!AD4</f>
        <v>700266</v>
      </c>
      <c r="AE4">
        <f>Brazil_0!AE4</f>
        <v>566933</v>
      </c>
      <c r="AF4">
        <f>Brazil_0!AF4</f>
        <v>574527</v>
      </c>
      <c r="AG4">
        <f>Brazil_0!AG4</f>
        <v>626648</v>
      </c>
      <c r="AH4">
        <f>Brazil_0!AH4</f>
        <v>664665</v>
      </c>
      <c r="AI4">
        <f>Brazil_0!AI4</f>
        <v>697500</v>
      </c>
      <c r="AJ4">
        <f>Brazil_0!AJ4</f>
        <v>697500</v>
      </c>
      <c r="AK4">
        <f>Brazil_0!AK4</f>
        <v>657215</v>
      </c>
      <c r="AL4">
        <f>Brazil_0!AL4</f>
        <v>643312</v>
      </c>
      <c r="AM4">
        <f>Brazil_0!AM4</f>
        <v>7228539</v>
      </c>
      <c r="AN4">
        <f>Brazil_0!AN4</f>
        <v>7271670</v>
      </c>
      <c r="AO4">
        <f>Brazil_0!AO4</f>
        <v>7244124</v>
      </c>
      <c r="AP4">
        <f>Brazil_0!AP4</f>
        <v>6998911</v>
      </c>
      <c r="AQ4">
        <f>Brazil_0!AQ4</f>
        <v>6980528</v>
      </c>
      <c r="AR4">
        <f>Brazil_0!AR4</f>
        <v>6982041</v>
      </c>
      <c r="AS4">
        <f>Brazil_0!AS4</f>
        <v>6881072</v>
      </c>
      <c r="AT4">
        <f>Brazil_0!AT4</f>
        <v>6854599</v>
      </c>
      <c r="AU4">
        <f>Brazil_0!AU4</f>
        <v>6758424</v>
      </c>
      <c r="AV4">
        <f>Brazil_0!AV4</f>
        <v>6774299</v>
      </c>
      <c r="AW4">
        <f>Brazil_0!AW4</f>
        <v>6767392</v>
      </c>
      <c r="AX4">
        <f>Brazil_0!AX4</f>
        <v>6762750</v>
      </c>
      <c r="AY4">
        <f>Brazil_0!AY4</f>
        <v>6782123</v>
      </c>
      <c r="AZ4">
        <f>Brazil_0!AZ4</f>
        <v>6580461</v>
      </c>
      <c r="BA4">
        <f>Brazil_0!BA4</f>
        <v>6207581</v>
      </c>
      <c r="BB4">
        <f>Brazil_0!BB4</f>
        <v>6117450</v>
      </c>
      <c r="BC4">
        <f>Brazil_0!BC4</f>
        <v>6088431</v>
      </c>
      <c r="BD4">
        <f>Brazil_0!BD4</f>
        <v>6117437</v>
      </c>
      <c r="BE4">
        <f>Brazil_0!BE4</f>
        <v>6077074</v>
      </c>
      <c r="BF4">
        <f>Brazil_0!BF4</f>
        <v>6090611</v>
      </c>
      <c r="BG4">
        <f>Brazil_0!BG4</f>
        <v>1092109</v>
      </c>
      <c r="BH4">
        <f>Brazil_0!BH4</f>
        <v>1092109</v>
      </c>
      <c r="BI4">
        <f>Brazil_0!BI4</f>
        <v>1066922</v>
      </c>
      <c r="BJ4">
        <f>Brazil_0!BJ4</f>
        <v>1045498</v>
      </c>
      <c r="BK4">
        <f>Brazil_0!BK4</f>
        <v>1004412</v>
      </c>
      <c r="BL4">
        <f>Brazil_0!BL4</f>
        <v>973800</v>
      </c>
      <c r="BM4">
        <f>Brazil_0!BM4</f>
        <v>964804</v>
      </c>
      <c r="BN4">
        <f>Brazil_0!BN4</f>
        <v>958110</v>
      </c>
      <c r="BO4">
        <f>Brazil_0!BO4</f>
        <v>958006</v>
      </c>
      <c r="BP4">
        <f>Brazil_0!BP4</f>
        <v>958006</v>
      </c>
      <c r="BQ4">
        <f>Brazil_0!BQ4</f>
        <v>973997</v>
      </c>
      <c r="BR4">
        <f>Brazil_0!BR4</f>
        <v>926580</v>
      </c>
      <c r="BS4">
        <f>Brazil_0!BS4</f>
        <v>934171</v>
      </c>
      <c r="BT4">
        <f>Brazil_0!BT4</f>
        <v>934039</v>
      </c>
      <c r="BU4">
        <f>Brazil_0!BU4</f>
        <v>944897</v>
      </c>
      <c r="BV4">
        <f>Brazil_0!BV4</f>
        <v>930970</v>
      </c>
      <c r="BW4">
        <f>Brazil_0!BW4</f>
        <v>923695</v>
      </c>
      <c r="BX4">
        <f>Brazil_0!BX4</f>
        <v>942357</v>
      </c>
      <c r="BY4">
        <f>Brazil_0!BY4</f>
        <v>882100</v>
      </c>
      <c r="BZ4">
        <f>Brazil_0!BZ4</f>
        <v>856906</v>
      </c>
      <c r="CA4">
        <f>Brazil_0!CA4</f>
        <v>836028</v>
      </c>
      <c r="CB4">
        <f>Brazil_0!CB4</f>
        <v>836028</v>
      </c>
      <c r="CC4">
        <f>Brazil_0!CC4</f>
        <v>822028</v>
      </c>
      <c r="CD4">
        <f>Brazil_0!CD4</f>
        <v>1586876</v>
      </c>
      <c r="CE4">
        <f>Brazil_0!CE4</f>
        <v>1541967</v>
      </c>
      <c r="CF4">
        <f>Brazil_0!CF4</f>
        <v>1490587</v>
      </c>
      <c r="CG4">
        <f>Brazil_0!CG4</f>
        <v>1476859</v>
      </c>
      <c r="CH4">
        <f>Brazil_0!CH4</f>
        <v>1477132</v>
      </c>
      <c r="CI4">
        <f>Brazil_0!CI4</f>
        <v>1418334</v>
      </c>
      <c r="CJ4">
        <f>Brazil_0!CJ4</f>
        <v>1377702</v>
      </c>
      <c r="CK4">
        <f>Brazil_0!CK4</f>
        <v>1362816</v>
      </c>
      <c r="CL4">
        <f>Brazil_0!CL4</f>
        <v>1235856</v>
      </c>
      <c r="CM4">
        <f>Brazil_0!CM4</f>
        <v>1189491</v>
      </c>
      <c r="CN4">
        <f>Brazil_0!CN4</f>
        <v>1196556</v>
      </c>
      <c r="CO4">
        <f>Brazil_0!CO4</f>
        <v>1203059</v>
      </c>
      <c r="CP4">
        <f>Brazil_0!CP4</f>
        <v>1264609</v>
      </c>
      <c r="CQ4">
        <f>Brazil_0!CQ4</f>
        <v>1291370</v>
      </c>
      <c r="CR4">
        <f>Brazil_0!CR4</f>
        <v>1244128</v>
      </c>
      <c r="CS4">
        <f>Brazil_0!CS4</f>
        <v>1230868</v>
      </c>
      <c r="CT4">
        <f>Brazil_0!CT4</f>
        <v>1288987</v>
      </c>
      <c r="CU4">
        <f>Brazil_0!CU4</f>
        <v>1273622</v>
      </c>
      <c r="CV4">
        <f>Brazil_0!CV4</f>
        <v>1228415</v>
      </c>
      <c r="CW4">
        <f>Brazil_0!CW4</f>
        <v>1203603</v>
      </c>
    </row>
    <row r="5" spans="1:101" x14ac:dyDescent="0.25">
      <c r="A5" t="str">
        <f>MID('cont list_0'!A4,3,3)</f>
        <v>V26</v>
      </c>
      <c r="B5">
        <f>Brazil_0!B5</f>
        <v>2600361</v>
      </c>
      <c r="C5">
        <f>Brazil_0!C5</f>
        <v>2600361</v>
      </c>
      <c r="D5">
        <f>Brazil_0!D5</f>
        <v>2568081</v>
      </c>
      <c r="E5">
        <f>Brazil_0!E5</f>
        <v>2566762</v>
      </c>
      <c r="F5">
        <f>Brazil_0!F5</f>
        <v>2537822</v>
      </c>
      <c r="G5">
        <f>Brazil_0!G5</f>
        <v>2541789</v>
      </c>
      <c r="H5">
        <f>Brazil_0!H5</f>
        <v>2543064</v>
      </c>
      <c r="I5">
        <f>Brazil_0!I5</f>
        <v>2587837</v>
      </c>
      <c r="J5">
        <f>Brazil_0!J5</f>
        <v>2629436</v>
      </c>
      <c r="K5">
        <f>Brazil_0!K5</f>
        <v>2493958</v>
      </c>
      <c r="L5">
        <f>Brazil_0!L5</f>
        <v>2312286</v>
      </c>
      <c r="M5">
        <f>Brazil_0!M5</f>
        <v>2343272</v>
      </c>
      <c r="N5">
        <f>Brazil_0!N5</f>
        <v>2365975</v>
      </c>
      <c r="O5">
        <f>Brazil_0!O5</f>
        <v>2344231</v>
      </c>
      <c r="P5">
        <f>Brazil_0!P5</f>
        <v>2331679</v>
      </c>
      <c r="Q5">
        <f>Brazil_0!Q5</f>
        <v>1270828</v>
      </c>
      <c r="R5">
        <f>Brazil_0!R5</f>
        <v>1265919</v>
      </c>
      <c r="S5">
        <f>Brazil_0!S5</f>
        <v>1251444</v>
      </c>
      <c r="T5">
        <f>Brazil_0!T5</f>
        <v>1250750</v>
      </c>
      <c r="U5">
        <f>Brazil_0!U5</f>
        <v>1252495</v>
      </c>
      <c r="V5">
        <f>Brazil_0!V5</f>
        <v>1232786</v>
      </c>
      <c r="W5">
        <f>Brazil_0!W5</f>
        <v>1247637</v>
      </c>
      <c r="X5">
        <f>Brazil_0!X5</f>
        <v>1215574</v>
      </c>
      <c r="Y5">
        <f>Brazil_0!Y5</f>
        <v>1197262</v>
      </c>
      <c r="Z5">
        <f>Brazil_0!Z5</f>
        <v>1221001</v>
      </c>
      <c r="AA5">
        <f>Brazil_0!AA5</f>
        <v>1152411</v>
      </c>
      <c r="AB5">
        <f>Brazil_0!AB5</f>
        <v>1170893</v>
      </c>
      <c r="AC5">
        <f>Brazil_0!AC5</f>
        <v>1103038</v>
      </c>
      <c r="AD5">
        <f>Brazil_0!AD5</f>
        <v>1034808</v>
      </c>
      <c r="AE5">
        <f>Brazil_0!AE5</f>
        <v>1019872</v>
      </c>
      <c r="AF5">
        <f>Brazil_0!AF5</f>
        <v>979936</v>
      </c>
      <c r="AG5">
        <f>Brazil_0!AG5</f>
        <v>899552</v>
      </c>
      <c r="AH5">
        <f>Brazil_0!AH5</f>
        <v>872728</v>
      </c>
      <c r="AI5">
        <f>Brazil_0!AI5</f>
        <v>865517</v>
      </c>
      <c r="AJ5">
        <f>Brazil_0!AJ5</f>
        <v>865517</v>
      </c>
      <c r="AK5">
        <f>Brazil_0!AK5</f>
        <v>866598</v>
      </c>
      <c r="AL5">
        <f>Brazil_0!AL5</f>
        <v>869037</v>
      </c>
      <c r="AM5">
        <f>Brazil_0!AM5</f>
        <v>642928</v>
      </c>
      <c r="AN5">
        <f>Brazil_0!AN5</f>
        <v>631026</v>
      </c>
      <c r="AO5">
        <f>Brazil_0!AO5</f>
        <v>618843</v>
      </c>
      <c r="AP5">
        <f>Brazil_0!AP5</f>
        <v>636500</v>
      </c>
      <c r="AQ5">
        <f>Brazil_0!AQ5</f>
        <v>595226</v>
      </c>
      <c r="AR5">
        <f>Brazil_0!AR5</f>
        <v>586317</v>
      </c>
      <c r="AS5">
        <f>Brazil_0!AS5</f>
        <v>573476</v>
      </c>
      <c r="AT5">
        <f>Brazil_0!AT5</f>
        <v>570913</v>
      </c>
      <c r="AU5">
        <f>Brazil_0!AU5</f>
        <v>577935</v>
      </c>
      <c r="AV5">
        <f>Brazil_0!AV5</f>
        <v>565582</v>
      </c>
      <c r="AW5">
        <f>Brazil_0!AW5</f>
        <v>542482</v>
      </c>
      <c r="AX5">
        <f>Brazil_0!AX5</f>
        <v>541804</v>
      </c>
      <c r="AY5">
        <f>Brazil_0!AY5</f>
        <v>529707</v>
      </c>
      <c r="AZ5">
        <f>Brazil_0!AZ5</f>
        <v>527182</v>
      </c>
      <c r="BA5">
        <f>Brazil_0!BA5</f>
        <v>506352</v>
      </c>
      <c r="BB5">
        <f>Brazil_0!BB5</f>
        <v>509254</v>
      </c>
      <c r="BC5">
        <f>Brazil_0!BC5</f>
        <v>506904</v>
      </c>
      <c r="BD5">
        <f>Brazil_0!BD5</f>
        <v>509923</v>
      </c>
      <c r="BE5">
        <f>Brazil_0!BE5</f>
        <v>516833</v>
      </c>
      <c r="BF5">
        <f>Brazil_0!BF5</f>
        <v>486807</v>
      </c>
      <c r="BG5">
        <f>Brazil_0!BG5</f>
        <v>6002647</v>
      </c>
      <c r="BH5">
        <f>Brazil_0!BH5</f>
        <v>6002647</v>
      </c>
      <c r="BI5">
        <f>Brazil_0!BI5</f>
        <v>5840564</v>
      </c>
      <c r="BJ5">
        <f>Brazil_0!BJ5</f>
        <v>5478085</v>
      </c>
      <c r="BK5">
        <f>Brazil_0!BK5</f>
        <v>5436643</v>
      </c>
      <c r="BL5">
        <f>Brazil_0!BL5</f>
        <v>5358729</v>
      </c>
      <c r="BM5">
        <f>Brazil_0!BM5</f>
        <v>5238427</v>
      </c>
      <c r="BN5">
        <f>Brazil_0!BN5</f>
        <v>5087030</v>
      </c>
      <c r="BO5">
        <f>Brazil_0!BO5</f>
        <v>5078694</v>
      </c>
      <c r="BP5">
        <f>Brazil_0!BP5</f>
        <v>5078694</v>
      </c>
      <c r="BQ5">
        <f>Brazil_0!BQ5</f>
        <v>5123227</v>
      </c>
      <c r="BR5">
        <f>Brazil_0!BR5</f>
        <v>5228724</v>
      </c>
      <c r="BS5">
        <f>Brazil_0!BS5</f>
        <v>5319507</v>
      </c>
      <c r="BT5">
        <f>Brazil_0!BT5</f>
        <v>5285229</v>
      </c>
      <c r="BU5">
        <f>Brazil_0!BU5</f>
        <v>5317756</v>
      </c>
      <c r="BV5">
        <f>Brazil_0!BV5</f>
        <v>5282403</v>
      </c>
      <c r="BW5">
        <f>Brazil_0!BW5</f>
        <v>5172014</v>
      </c>
      <c r="BX5">
        <f>Brazil_0!BX5</f>
        <v>5109938</v>
      </c>
      <c r="BY5">
        <f>Brazil_0!BY5</f>
        <v>5088241</v>
      </c>
      <c r="BZ5">
        <f>Brazil_0!BZ5</f>
        <v>5060061</v>
      </c>
      <c r="CA5">
        <f>Brazil_0!CA5</f>
        <v>5059590</v>
      </c>
      <c r="CB5">
        <f>Brazil_0!CB5</f>
        <v>5059590</v>
      </c>
      <c r="CC5">
        <f>Brazil_0!CC5</f>
        <v>5116153</v>
      </c>
      <c r="CD5">
        <f>Brazil_0!CD5</f>
        <v>811083</v>
      </c>
      <c r="CE5">
        <f>Brazil_0!CE5</f>
        <v>816136</v>
      </c>
      <c r="CF5">
        <f>Brazil_0!CF5</f>
        <v>751906</v>
      </c>
      <c r="CG5">
        <f>Brazil_0!CG5</f>
        <v>631987</v>
      </c>
      <c r="CH5">
        <f>Brazil_0!CH5</f>
        <v>589112</v>
      </c>
      <c r="CI5">
        <f>Brazil_0!CI5</f>
        <v>584449</v>
      </c>
      <c r="CJ5">
        <f>Brazil_0!CJ5</f>
        <v>626146</v>
      </c>
      <c r="CK5">
        <f>Brazil_0!CK5</f>
        <v>615417</v>
      </c>
      <c r="CL5">
        <f>Brazil_0!CL5</f>
        <v>500631</v>
      </c>
      <c r="CM5">
        <f>Brazil_0!CM5</f>
        <v>409783</v>
      </c>
      <c r="CN5">
        <f>Brazil_0!CN5</f>
        <v>422297</v>
      </c>
      <c r="CO5">
        <f>Brazil_0!CO5</f>
        <v>432733</v>
      </c>
      <c r="CP5">
        <f>Brazil_0!CP5</f>
        <v>426783</v>
      </c>
      <c r="CQ5">
        <f>Brazil_0!CQ5</f>
        <v>425199</v>
      </c>
      <c r="CR5">
        <f>Brazil_0!CR5</f>
        <v>457086</v>
      </c>
      <c r="CS5">
        <f>Brazil_0!CS5</f>
        <v>448909</v>
      </c>
      <c r="CT5">
        <f>Brazil_0!CT5</f>
        <v>447509</v>
      </c>
      <c r="CU5">
        <f>Brazil_0!CU5</f>
        <v>456052</v>
      </c>
      <c r="CV5">
        <f>Brazil_0!CV5</f>
        <v>454052</v>
      </c>
      <c r="CW5">
        <f>Brazil_0!CW5</f>
        <v>455781</v>
      </c>
    </row>
    <row r="6" spans="1:101" x14ac:dyDescent="0.25">
      <c r="A6" t="str">
        <f>MID('cont list_0'!A5,3,3)</f>
        <v>X26</v>
      </c>
      <c r="B6">
        <f>Brazil_0!B6</f>
        <v>467923</v>
      </c>
      <c r="C6">
        <f>Brazil_0!C6</f>
        <v>467923</v>
      </c>
      <c r="D6">
        <f>Brazil_0!D6</f>
        <v>464706</v>
      </c>
      <c r="E6">
        <f>Brazil_0!E6</f>
        <v>464963</v>
      </c>
      <c r="F6">
        <f>Brazil_0!F6</f>
        <v>450866</v>
      </c>
      <c r="G6">
        <f>Brazil_0!G6</f>
        <v>451793</v>
      </c>
      <c r="H6">
        <f>Brazil_0!H6</f>
        <v>447429</v>
      </c>
      <c r="I6">
        <f>Brazil_0!I6</f>
        <v>447622</v>
      </c>
      <c r="J6">
        <f>Brazil_0!J6</f>
        <v>434625</v>
      </c>
      <c r="K6">
        <f>Brazil_0!K6</f>
        <v>432476</v>
      </c>
      <c r="L6">
        <f>Brazil_0!L6</f>
        <v>421632</v>
      </c>
      <c r="M6">
        <f>Brazil_0!M6</f>
        <v>418267</v>
      </c>
      <c r="N6">
        <f>Brazil_0!N6</f>
        <v>415507</v>
      </c>
      <c r="O6">
        <f>Brazil_0!O6</f>
        <v>416831</v>
      </c>
      <c r="P6">
        <f>Brazil_0!P6</f>
        <v>416557</v>
      </c>
      <c r="Q6">
        <f>Brazil_0!Q6</f>
        <v>2358587</v>
      </c>
      <c r="R6">
        <f>Brazil_0!R6</f>
        <v>2335987</v>
      </c>
      <c r="S6">
        <f>Brazil_0!S6</f>
        <v>2332763</v>
      </c>
      <c r="T6">
        <f>Brazil_0!T6</f>
        <v>2336974</v>
      </c>
      <c r="U6">
        <f>Brazil_0!U6</f>
        <v>2279497</v>
      </c>
      <c r="V6">
        <f>Brazil_0!V6</f>
        <v>2338390</v>
      </c>
      <c r="W6">
        <f>Brazil_0!W6</f>
        <v>2245627</v>
      </c>
      <c r="X6">
        <f>Brazil_0!X6</f>
        <v>2338844</v>
      </c>
      <c r="Y6">
        <f>Brazil_0!Y6</f>
        <v>2389654</v>
      </c>
      <c r="Z6">
        <f>Brazil_0!Z6</f>
        <v>2460464</v>
      </c>
      <c r="AA6">
        <f>Brazil_0!AA6</f>
        <v>2278432</v>
      </c>
      <c r="AB6">
        <f>Brazil_0!AB6</f>
        <v>2269627</v>
      </c>
      <c r="AC6">
        <f>Brazil_0!AC6</f>
        <v>2203450</v>
      </c>
      <c r="AD6">
        <f>Brazil_0!AD6</f>
        <v>2106705</v>
      </c>
      <c r="AE6">
        <f>Brazil_0!AE6</f>
        <v>2186407</v>
      </c>
      <c r="AF6">
        <f>Brazil_0!AF6</f>
        <v>2153605</v>
      </c>
      <c r="AG6">
        <f>Brazil_0!AG6</f>
        <v>2496714</v>
      </c>
      <c r="AH6">
        <f>Brazil_0!AH6</f>
        <v>2660075</v>
      </c>
      <c r="AI6">
        <f>Brazil_0!AI6</f>
        <v>2596574</v>
      </c>
      <c r="AJ6">
        <f>Brazil_0!AJ6</f>
        <v>2596574</v>
      </c>
      <c r="AK6">
        <f>Brazil_0!AK6</f>
        <v>2600451</v>
      </c>
      <c r="AL6">
        <f>Brazil_0!AL6</f>
        <v>2649818</v>
      </c>
      <c r="AM6">
        <f>Brazil_0!AM6</f>
        <v>828229</v>
      </c>
      <c r="AN6">
        <f>Brazil_0!AN6</f>
        <v>802513</v>
      </c>
      <c r="AO6">
        <f>Brazil_0!AO6</f>
        <v>799378</v>
      </c>
      <c r="AP6">
        <f>Brazil_0!AP6</f>
        <v>791176</v>
      </c>
      <c r="AQ6">
        <f>Brazil_0!AQ6</f>
        <v>755113</v>
      </c>
      <c r="AR6">
        <f>Brazil_0!AR6</f>
        <v>735062</v>
      </c>
      <c r="AS6">
        <f>Brazil_0!AS6</f>
        <v>751040</v>
      </c>
      <c r="AT6">
        <f>Brazil_0!AT6</f>
        <v>738663</v>
      </c>
      <c r="AU6">
        <f>Brazil_0!AU6</f>
        <v>736871</v>
      </c>
      <c r="AV6">
        <f>Brazil_0!AV6</f>
        <v>738339</v>
      </c>
      <c r="AW6">
        <f>Brazil_0!AW6</f>
        <v>732484</v>
      </c>
      <c r="AX6">
        <f>Brazil_0!AX6</f>
        <v>734267</v>
      </c>
      <c r="AY6">
        <f>Brazil_0!AY6</f>
        <v>728935</v>
      </c>
      <c r="AZ6">
        <f>Brazil_0!AZ6</f>
        <v>711700</v>
      </c>
      <c r="BA6">
        <f>Brazil_0!BA6</f>
        <v>703286</v>
      </c>
      <c r="BB6">
        <f>Brazil_0!BB6</f>
        <v>703191</v>
      </c>
      <c r="BC6">
        <f>Brazil_0!BC6</f>
        <v>703199</v>
      </c>
      <c r="BD6">
        <f>Brazil_0!BD6</f>
        <v>698445</v>
      </c>
      <c r="BE6">
        <f>Brazil_0!BE6</f>
        <v>695819</v>
      </c>
      <c r="BF6">
        <f>Brazil_0!BF6</f>
        <v>684716</v>
      </c>
      <c r="BG6">
        <f>Brazil_0!BG6</f>
        <v>367726</v>
      </c>
      <c r="BH6">
        <f>Brazil_0!BH6</f>
        <v>367726</v>
      </c>
      <c r="BI6">
        <f>Brazil_0!BI6</f>
        <v>326937</v>
      </c>
      <c r="BJ6">
        <f>Brazil_0!BJ6</f>
        <v>325325</v>
      </c>
      <c r="BK6">
        <f>Brazil_0!BK6</f>
        <v>301315</v>
      </c>
      <c r="BL6">
        <f>Brazil_0!BL6</f>
        <v>285816</v>
      </c>
      <c r="BM6">
        <f>Brazil_0!BM6</f>
        <v>286057</v>
      </c>
      <c r="BN6">
        <f>Brazil_0!BN6</f>
        <v>286489</v>
      </c>
      <c r="BO6">
        <f>Brazil_0!BO6</f>
        <v>283050</v>
      </c>
      <c r="BP6">
        <f>Brazil_0!BP6</f>
        <v>283050</v>
      </c>
      <c r="BQ6">
        <f>Brazil_0!BQ6</f>
        <v>277812</v>
      </c>
      <c r="BR6">
        <f>Brazil_0!BR6</f>
        <v>271517</v>
      </c>
      <c r="BS6">
        <f>Brazil_0!BS6</f>
        <v>265258</v>
      </c>
      <c r="BT6">
        <f>Brazil_0!BT6</f>
        <v>266604</v>
      </c>
      <c r="BU6">
        <f>Brazil_0!BU6</f>
        <v>262496</v>
      </c>
      <c r="BV6">
        <f>Brazil_0!BV6</f>
        <v>243051</v>
      </c>
      <c r="BW6">
        <f>Brazil_0!BW6</f>
        <v>241767</v>
      </c>
      <c r="BX6">
        <f>Brazil_0!BX6</f>
        <v>242048</v>
      </c>
      <c r="BY6">
        <f>Brazil_0!BY6</f>
        <v>238671</v>
      </c>
      <c r="BZ6">
        <f>Brazil_0!BZ6</f>
        <v>239489</v>
      </c>
      <c r="CA6">
        <f>Brazil_0!CA6</f>
        <v>239396</v>
      </c>
      <c r="CB6">
        <f>Brazil_0!CB6</f>
        <v>239396</v>
      </c>
      <c r="CC6">
        <f>Brazil_0!CC6</f>
        <v>237364</v>
      </c>
      <c r="CD6">
        <f>Brazil_0!CD6</f>
        <v>5165405</v>
      </c>
      <c r="CE6">
        <f>Brazil_0!CE6</f>
        <v>5162339</v>
      </c>
      <c r="CF6">
        <f>Brazil_0!CF6</f>
        <v>5150506</v>
      </c>
      <c r="CG6">
        <f>Brazil_0!CG6</f>
        <v>5111572</v>
      </c>
      <c r="CH6">
        <f>Brazil_0!CH6</f>
        <v>5146820</v>
      </c>
      <c r="CI6">
        <f>Brazil_0!CI6</f>
        <v>5276933</v>
      </c>
      <c r="CJ6">
        <f>Brazil_0!CJ6</f>
        <v>5360382</v>
      </c>
      <c r="CK6">
        <f>Brazil_0!CK6</f>
        <v>5368301</v>
      </c>
      <c r="CL6">
        <f>Brazil_0!CL6</f>
        <v>5106436</v>
      </c>
      <c r="CM6">
        <f>Brazil_0!CM6</f>
        <v>5077217</v>
      </c>
      <c r="CN6">
        <f>Brazil_0!CN6</f>
        <v>4748505</v>
      </c>
      <c r="CO6">
        <f>Brazil_0!CO6</f>
        <v>4639282</v>
      </c>
      <c r="CP6">
        <f>Brazil_0!CP6</f>
        <v>4869389</v>
      </c>
      <c r="CQ6">
        <f>Brazil_0!CQ6</f>
        <v>4656587</v>
      </c>
      <c r="CR6">
        <f>Brazil_0!CR6</f>
        <v>4223774</v>
      </c>
      <c r="CS6">
        <f>Brazil_0!CS6</f>
        <v>4061984</v>
      </c>
      <c r="CT6">
        <f>Brazil_0!CT6</f>
        <v>3943791</v>
      </c>
      <c r="CU6">
        <f>Brazil_0!CU6</f>
        <v>4016103</v>
      </c>
      <c r="CV6">
        <f>Brazil_0!CV6</f>
        <v>4211137</v>
      </c>
      <c r="CW6">
        <f>Brazil_0!CW6</f>
        <v>4132663</v>
      </c>
    </row>
    <row r="7" spans="1:101" x14ac:dyDescent="0.25">
      <c r="A7" t="str">
        <f>MID('cont list_0'!A6,3,3)</f>
        <v>Z26</v>
      </c>
      <c r="B7">
        <f>Brazil_0!B7</f>
        <v>718346</v>
      </c>
      <c r="C7">
        <f>Brazil_0!C7</f>
        <v>718346</v>
      </c>
      <c r="D7">
        <f>Brazil_0!D7</f>
        <v>715754</v>
      </c>
      <c r="E7">
        <f>Brazil_0!E7</f>
        <v>716551</v>
      </c>
      <c r="F7">
        <f>Brazil_0!F7</f>
        <v>701846</v>
      </c>
      <c r="G7">
        <f>Brazil_0!G7</f>
        <v>699380</v>
      </c>
      <c r="H7">
        <f>Brazil_0!H7</f>
        <v>710159</v>
      </c>
      <c r="I7">
        <f>Brazil_0!I7</f>
        <v>709667</v>
      </c>
      <c r="J7">
        <f>Brazil_0!J7</f>
        <v>709287</v>
      </c>
      <c r="K7">
        <f>Brazil_0!K7</f>
        <v>700363</v>
      </c>
      <c r="L7">
        <f>Brazil_0!L7</f>
        <v>696088</v>
      </c>
      <c r="M7">
        <f>Brazil_0!M7</f>
        <v>699062</v>
      </c>
      <c r="N7">
        <f>Brazil_0!N7</f>
        <v>691157</v>
      </c>
      <c r="O7">
        <f>Brazil_0!O7</f>
        <v>691473</v>
      </c>
      <c r="P7">
        <f>Brazil_0!P7</f>
        <v>691716</v>
      </c>
      <c r="Q7">
        <f>Brazil_0!Q7</f>
        <v>413756</v>
      </c>
      <c r="R7">
        <f>Brazil_0!R7</f>
        <v>409214</v>
      </c>
      <c r="S7">
        <f>Brazil_0!S7</f>
        <v>409110</v>
      </c>
      <c r="T7">
        <f>Brazil_0!T7</f>
        <v>405313</v>
      </c>
      <c r="U7">
        <f>Brazil_0!U7</f>
        <v>391391</v>
      </c>
      <c r="V7">
        <f>Brazil_0!V7</f>
        <v>412566</v>
      </c>
      <c r="W7">
        <f>Brazil_0!W7</f>
        <v>386224</v>
      </c>
      <c r="X7">
        <f>Brazil_0!X7</f>
        <v>373872</v>
      </c>
      <c r="Y7">
        <f>Brazil_0!Y7</f>
        <v>366382</v>
      </c>
      <c r="Z7">
        <f>Brazil_0!Z7</f>
        <v>191050</v>
      </c>
      <c r="AA7">
        <f>Brazil_0!AA7</f>
        <v>159631</v>
      </c>
      <c r="AB7">
        <f>Brazil_0!AB7</f>
        <v>164935</v>
      </c>
      <c r="AC7">
        <f>Brazil_0!AC7</f>
        <v>170544</v>
      </c>
      <c r="AD7">
        <f>Brazil_0!AD7</f>
        <v>170562</v>
      </c>
      <c r="AE7">
        <f>Brazil_0!AE7</f>
        <v>172962</v>
      </c>
      <c r="AF7">
        <f>Brazil_0!AF7</f>
        <v>172742</v>
      </c>
      <c r="AG7">
        <f>Brazil_0!AG7</f>
        <v>148757</v>
      </c>
      <c r="AH7">
        <f>Brazil_0!AH7</f>
        <v>120440</v>
      </c>
      <c r="AI7">
        <f>Brazil_0!AI7</f>
        <v>120767</v>
      </c>
      <c r="AJ7">
        <f>Brazil_0!AJ7</f>
        <v>120767</v>
      </c>
      <c r="AK7">
        <f>Brazil_0!AK7</f>
        <v>120462</v>
      </c>
      <c r="AL7">
        <f>Brazil_0!AL7</f>
        <v>120255</v>
      </c>
      <c r="AM7">
        <f>Brazil_0!AM7</f>
        <v>2687249</v>
      </c>
      <c r="AN7">
        <f>Brazil_0!AN7</f>
        <v>2686382</v>
      </c>
      <c r="AO7">
        <f>Brazil_0!AO7</f>
        <v>2586720</v>
      </c>
      <c r="AP7">
        <f>Brazil_0!AP7</f>
        <v>2569307</v>
      </c>
      <c r="AQ7">
        <f>Brazil_0!AQ7</f>
        <v>2636920</v>
      </c>
      <c r="AR7">
        <f>Brazil_0!AR7</f>
        <v>2665020</v>
      </c>
      <c r="AS7">
        <f>Brazil_0!AS7</f>
        <v>2726259</v>
      </c>
      <c r="AT7">
        <f>Brazil_0!AT7</f>
        <v>2727640</v>
      </c>
      <c r="AU7">
        <f>Brazil_0!AU7</f>
        <v>2792053</v>
      </c>
      <c r="AV7">
        <f>Brazil_0!AV7</f>
        <v>2826591</v>
      </c>
      <c r="AW7">
        <f>Brazil_0!AW7</f>
        <v>2832822</v>
      </c>
      <c r="AX7">
        <f>Brazil_0!AX7</f>
        <v>2852502</v>
      </c>
      <c r="AY7">
        <f>Brazil_0!AY7</f>
        <v>2832479</v>
      </c>
      <c r="AZ7">
        <f>Brazil_0!AZ7</f>
        <v>2860751</v>
      </c>
      <c r="BA7">
        <f>Brazil_0!BA7</f>
        <v>2863477</v>
      </c>
      <c r="BB7">
        <f>Brazil_0!BB7</f>
        <v>2826598</v>
      </c>
      <c r="BC7">
        <f>Brazil_0!BC7</f>
        <v>2817846</v>
      </c>
      <c r="BD7">
        <f>Brazil_0!BD7</f>
        <v>2786411</v>
      </c>
      <c r="BE7">
        <f>Brazil_0!BE7</f>
        <v>2675692</v>
      </c>
      <c r="BF7">
        <f>Brazil_0!BF7</f>
        <v>2724915</v>
      </c>
      <c r="BG7">
        <f>Brazil_0!BG7</f>
        <v>572319</v>
      </c>
      <c r="BH7">
        <f>Brazil_0!BH7</f>
        <v>572319</v>
      </c>
      <c r="BI7">
        <f>Brazil_0!BI7</f>
        <v>548454</v>
      </c>
      <c r="BJ7">
        <f>Brazil_0!BJ7</f>
        <v>548514</v>
      </c>
      <c r="BK7">
        <f>Brazil_0!BK7</f>
        <v>545326</v>
      </c>
      <c r="BL7">
        <f>Brazil_0!BL7</f>
        <v>545326</v>
      </c>
      <c r="BM7">
        <f>Brazil_0!BM7</f>
        <v>545933</v>
      </c>
      <c r="BN7">
        <f>Brazil_0!BN7</f>
        <v>537826</v>
      </c>
      <c r="BO7">
        <f>Brazil_0!BO7</f>
        <v>530976</v>
      </c>
      <c r="BP7">
        <f>Brazil_0!BP7</f>
        <v>530976</v>
      </c>
      <c r="BQ7">
        <f>Brazil_0!BQ7</f>
        <v>529813</v>
      </c>
      <c r="BR7">
        <f>Brazil_0!BR7</f>
        <v>525990</v>
      </c>
      <c r="BS7">
        <f>Brazil_0!BS7</f>
        <v>524354</v>
      </c>
      <c r="BT7">
        <f>Brazil_0!BT7</f>
        <v>527102</v>
      </c>
      <c r="BU7">
        <f>Brazil_0!BU7</f>
        <v>516402</v>
      </c>
      <c r="BV7">
        <f>Brazil_0!BV7</f>
        <v>497427</v>
      </c>
      <c r="BW7">
        <f>Brazil_0!BW7</f>
        <v>493904</v>
      </c>
      <c r="BX7">
        <f>Brazil_0!BX7</f>
        <v>492004</v>
      </c>
      <c r="BY7">
        <f>Brazil_0!BY7</f>
        <v>484006</v>
      </c>
      <c r="BZ7">
        <f>Brazil_0!BZ7</f>
        <v>484866</v>
      </c>
      <c r="CA7">
        <f>Brazil_0!CA7</f>
        <v>485188</v>
      </c>
      <c r="CB7">
        <f>Brazil_0!CB7</f>
        <v>485188</v>
      </c>
      <c r="CC7">
        <f>Brazil_0!CC7</f>
        <v>472158</v>
      </c>
      <c r="CD7">
        <f>Brazil_0!CD7</f>
        <v>209852</v>
      </c>
      <c r="CE7">
        <f>Brazil_0!CE7</f>
        <v>189103</v>
      </c>
      <c r="CF7">
        <f>Brazil_0!CF7</f>
        <v>188953</v>
      </c>
      <c r="CG7">
        <f>Brazil_0!CG7</f>
        <v>182991</v>
      </c>
      <c r="CH7">
        <f>Brazil_0!CH7</f>
        <v>178841</v>
      </c>
      <c r="CI7">
        <f>Brazil_0!CI7</f>
        <v>179906</v>
      </c>
      <c r="CJ7">
        <f>Brazil_0!CJ7</f>
        <v>181148</v>
      </c>
      <c r="CK7">
        <f>Brazil_0!CK7</f>
        <v>177356</v>
      </c>
      <c r="CL7">
        <f>Brazil_0!CL7</f>
        <v>176399</v>
      </c>
      <c r="CM7">
        <f>Brazil_0!CM7</f>
        <v>176244</v>
      </c>
      <c r="CN7">
        <f>Brazil_0!CN7</f>
        <v>179860</v>
      </c>
      <c r="CO7">
        <f>Brazil_0!CO7</f>
        <v>180968</v>
      </c>
      <c r="CP7">
        <f>Brazil_0!CP7</f>
        <v>183269</v>
      </c>
      <c r="CQ7">
        <f>Brazil_0!CQ7</f>
        <v>183200</v>
      </c>
      <c r="CR7">
        <f>Brazil_0!CR7</f>
        <v>179692</v>
      </c>
      <c r="CS7">
        <f>Brazil_0!CS7</f>
        <v>176427</v>
      </c>
      <c r="CT7">
        <f>Brazil_0!CT7</f>
        <v>174256</v>
      </c>
      <c r="CU7">
        <f>Brazil_0!CU7</f>
        <v>166754</v>
      </c>
      <c r="CV7">
        <f>Brazil_0!CV7</f>
        <v>163624</v>
      </c>
      <c r="CW7">
        <f>Brazil_0!CW7</f>
        <v>165379</v>
      </c>
    </row>
    <row r="8" spans="1:101" x14ac:dyDescent="0.25">
      <c r="A8" t="str">
        <f>MID('cont list_0'!A7,3,3)</f>
        <v>F27</v>
      </c>
      <c r="B8">
        <f>Brazil_0!B8</f>
        <v>6683887</v>
      </c>
      <c r="C8">
        <f>Brazil_0!C8</f>
        <v>6683887</v>
      </c>
      <c r="D8">
        <f>Brazil_0!D8</f>
        <v>6662165</v>
      </c>
      <c r="E8">
        <f>Brazil_0!E8</f>
        <v>6563273</v>
      </c>
      <c r="F8">
        <f>Brazil_0!F8</f>
        <v>6635735</v>
      </c>
      <c r="G8">
        <f>Brazil_0!G8</f>
        <v>6651273</v>
      </c>
      <c r="H8">
        <f>Brazil_0!H8</f>
        <v>6692398</v>
      </c>
      <c r="I8">
        <f>Brazil_0!I8</f>
        <v>6682982</v>
      </c>
      <c r="J8">
        <f>Brazil_0!J8</f>
        <v>6734049</v>
      </c>
      <c r="K8">
        <f>Brazil_0!K8</f>
        <v>6737297</v>
      </c>
      <c r="L8">
        <f>Brazil_0!L8</f>
        <v>6763915</v>
      </c>
      <c r="M8">
        <f>Brazil_0!M8</f>
        <v>6732216</v>
      </c>
      <c r="N8">
        <f>Brazil_0!N8</f>
        <v>6745944</v>
      </c>
      <c r="O8">
        <f>Brazil_0!O8</f>
        <v>6768329</v>
      </c>
      <c r="P8">
        <f>Brazil_0!P8</f>
        <v>6766068</v>
      </c>
      <c r="Q8">
        <f>Brazil_0!Q8</f>
        <v>691988</v>
      </c>
      <c r="R8">
        <f>Brazil_0!R8</f>
        <v>694688</v>
      </c>
      <c r="S8">
        <f>Brazil_0!S8</f>
        <v>695930</v>
      </c>
      <c r="T8">
        <f>Brazil_0!T8</f>
        <v>695727</v>
      </c>
      <c r="U8">
        <f>Brazil_0!U8</f>
        <v>704629</v>
      </c>
      <c r="V8">
        <f>Brazil_0!V8</f>
        <v>704688</v>
      </c>
      <c r="W8">
        <f>Brazil_0!W8</f>
        <v>704251</v>
      </c>
      <c r="X8">
        <f>Brazil_0!X8</f>
        <v>703103</v>
      </c>
      <c r="Y8">
        <f>Brazil_0!Y8</f>
        <v>714772</v>
      </c>
      <c r="Z8">
        <f>Brazil_0!Z8</f>
        <v>722442</v>
      </c>
      <c r="AA8">
        <f>Brazil_0!AA8</f>
        <v>736213</v>
      </c>
      <c r="AB8">
        <f>Brazil_0!AB8</f>
        <v>739497</v>
      </c>
      <c r="AC8">
        <f>Brazil_0!AC8</f>
        <v>749692</v>
      </c>
      <c r="AD8">
        <f>Brazil_0!AD8</f>
        <v>746046</v>
      </c>
      <c r="AE8">
        <f>Brazil_0!AE8</f>
        <v>757169</v>
      </c>
      <c r="AF8">
        <f>Brazil_0!AF8</f>
        <v>755044</v>
      </c>
      <c r="AG8">
        <f>Brazil_0!AG8</f>
        <v>738132</v>
      </c>
      <c r="AH8">
        <f>Brazil_0!AH8</f>
        <v>737518</v>
      </c>
      <c r="AI8">
        <f>Brazil_0!AI8</f>
        <v>735502</v>
      </c>
      <c r="AJ8">
        <f>Brazil_0!AJ8</f>
        <v>735502</v>
      </c>
      <c r="AK8">
        <f>Brazil_0!AK8</f>
        <v>719121</v>
      </c>
      <c r="AL8">
        <f>Brazil_0!AL8</f>
        <v>729073</v>
      </c>
      <c r="AM8">
        <f>Brazil_0!AM8</f>
        <v>121215</v>
      </c>
      <c r="AN8">
        <f>Brazil_0!AN8</f>
        <v>119655</v>
      </c>
      <c r="AO8">
        <f>Brazil_0!AO8</f>
        <v>114870</v>
      </c>
      <c r="AP8">
        <f>Brazil_0!AP8</f>
        <v>111491</v>
      </c>
      <c r="AQ8">
        <f>Brazil_0!AQ8</f>
        <v>111503</v>
      </c>
      <c r="AR8">
        <f>Brazil_0!AR8</f>
        <v>111897</v>
      </c>
      <c r="AS8">
        <f>Brazil_0!AS8</f>
        <v>112710</v>
      </c>
      <c r="AT8">
        <f>Brazil_0!AT8</f>
        <v>110088</v>
      </c>
      <c r="AU8">
        <f>Brazil_0!AU8</f>
        <v>111845</v>
      </c>
      <c r="AV8">
        <f>Brazil_0!AV8</f>
        <v>111814</v>
      </c>
      <c r="AW8">
        <f>Brazil_0!AW8</f>
        <v>112996</v>
      </c>
      <c r="AX8">
        <f>Brazil_0!AX8</f>
        <v>113105</v>
      </c>
      <c r="AY8">
        <f>Brazil_0!AY8</f>
        <v>113516</v>
      </c>
      <c r="AZ8">
        <f>Brazil_0!AZ8</f>
        <v>112051</v>
      </c>
      <c r="BA8">
        <f>Brazil_0!BA8</f>
        <v>111824</v>
      </c>
      <c r="BB8">
        <f>Brazil_0!BB8</f>
        <v>111972</v>
      </c>
      <c r="BC8">
        <f>Brazil_0!BC8</f>
        <v>111752</v>
      </c>
      <c r="BD8">
        <f>Brazil_0!BD8</f>
        <v>109823</v>
      </c>
      <c r="BE8">
        <f>Brazil_0!BE8</f>
        <v>108788</v>
      </c>
      <c r="BF8">
        <f>Brazil_0!BF8</f>
        <v>114577</v>
      </c>
      <c r="BG8">
        <f>Brazil_0!BG8</f>
        <v>2587470</v>
      </c>
      <c r="BH8">
        <f>Brazil_0!BH8</f>
        <v>2587470</v>
      </c>
      <c r="BI8">
        <f>Brazil_0!BI8</f>
        <v>2573623</v>
      </c>
      <c r="BJ8">
        <f>Brazil_0!BJ8</f>
        <v>2427590</v>
      </c>
      <c r="BK8">
        <f>Brazil_0!BK8</f>
        <v>2325984</v>
      </c>
      <c r="BL8">
        <f>Brazil_0!BL8</f>
        <v>2187454</v>
      </c>
      <c r="BM8">
        <f>Brazil_0!BM8</f>
        <v>2118604</v>
      </c>
      <c r="BN8">
        <f>Brazil_0!BN8</f>
        <v>2112460</v>
      </c>
      <c r="BO8">
        <f>Brazil_0!BO8</f>
        <v>2079454</v>
      </c>
      <c r="BP8">
        <f>Brazil_0!BP8</f>
        <v>2079454</v>
      </c>
      <c r="BQ8">
        <f>Brazil_0!BQ8</f>
        <v>2079369</v>
      </c>
      <c r="BR8">
        <f>Brazil_0!BR8</f>
        <v>2111798</v>
      </c>
      <c r="BS8">
        <f>Brazil_0!BS8</f>
        <v>2021276</v>
      </c>
      <c r="BT8">
        <f>Brazil_0!BT8</f>
        <v>1985027</v>
      </c>
      <c r="BU8">
        <f>Brazil_0!BU8</f>
        <v>1967941</v>
      </c>
      <c r="BV8">
        <f>Brazil_0!BV8</f>
        <v>1941857</v>
      </c>
      <c r="BW8">
        <f>Brazil_0!BW8</f>
        <v>1873845</v>
      </c>
      <c r="BX8">
        <f>Brazil_0!BX8</f>
        <v>1928369</v>
      </c>
      <c r="BY8">
        <f>Brazil_0!BY8</f>
        <v>1941443</v>
      </c>
      <c r="BZ8">
        <f>Brazil_0!BZ8</f>
        <v>1984216</v>
      </c>
      <c r="CA8">
        <f>Brazil_0!CA8</f>
        <v>2011188</v>
      </c>
      <c r="CB8">
        <f>Brazil_0!CB8</f>
        <v>2011188</v>
      </c>
      <c r="CC8">
        <f>Brazil_0!CC8</f>
        <v>2025293</v>
      </c>
      <c r="CD8">
        <f>Brazil_0!CD8</f>
        <v>458194</v>
      </c>
      <c r="CE8">
        <f>Brazil_0!CE8</f>
        <v>443163</v>
      </c>
      <c r="CF8">
        <f>Brazil_0!CF8</f>
        <v>435378</v>
      </c>
      <c r="CG8">
        <f>Brazil_0!CG8</f>
        <v>417140</v>
      </c>
      <c r="CH8">
        <f>Brazil_0!CH8</f>
        <v>410654</v>
      </c>
      <c r="CI8">
        <f>Brazil_0!CI8</f>
        <v>406374</v>
      </c>
      <c r="CJ8">
        <f>Brazil_0!CJ8</f>
        <v>395873</v>
      </c>
      <c r="CK8">
        <f>Brazil_0!CK8</f>
        <v>384612</v>
      </c>
      <c r="CL8">
        <f>Brazil_0!CL8</f>
        <v>373617</v>
      </c>
      <c r="CM8">
        <f>Brazil_0!CM8</f>
        <v>365904</v>
      </c>
      <c r="CN8">
        <f>Brazil_0!CN8</f>
        <v>383043</v>
      </c>
      <c r="CO8">
        <f>Brazil_0!CO8</f>
        <v>362898</v>
      </c>
      <c r="CP8">
        <f>Brazil_0!CP8</f>
        <v>357676</v>
      </c>
      <c r="CQ8">
        <f>Brazil_0!CQ8</f>
        <v>344176</v>
      </c>
      <c r="CR8">
        <f>Brazil_0!CR8</f>
        <v>329775</v>
      </c>
      <c r="CS8">
        <f>Brazil_0!CS8</f>
        <v>330925</v>
      </c>
      <c r="CT8">
        <f>Brazil_0!CT8</f>
        <v>333334</v>
      </c>
      <c r="CU8">
        <f>Brazil_0!CU8</f>
        <v>323854</v>
      </c>
      <c r="CV8">
        <f>Brazil_0!CV8</f>
        <v>316669</v>
      </c>
      <c r="CW8">
        <f>Brazil_0!CW8</f>
        <v>312419</v>
      </c>
    </row>
    <row r="9" spans="1:101" x14ac:dyDescent="0.25">
      <c r="A9" t="str">
        <f>MID('cont list_0'!A8,3,3)</f>
        <v>G27</v>
      </c>
      <c r="B9">
        <f>Brazil_0!B9</f>
        <v>158980</v>
      </c>
      <c r="C9">
        <f>Brazil_0!C9</f>
        <v>158980</v>
      </c>
      <c r="D9">
        <f>Brazil_0!D9</f>
        <v>160684</v>
      </c>
      <c r="E9">
        <f>Brazil_0!E9</f>
        <v>161038</v>
      </c>
      <c r="F9">
        <f>Brazil_0!F9</f>
        <v>160708</v>
      </c>
      <c r="G9">
        <f>Brazil_0!G9</f>
        <v>161996</v>
      </c>
      <c r="H9">
        <f>Brazil_0!H9</f>
        <v>161774</v>
      </c>
      <c r="I9">
        <f>Brazil_0!I9</f>
        <v>161006</v>
      </c>
      <c r="J9">
        <f>Brazil_0!J9</f>
        <v>160867</v>
      </c>
      <c r="K9">
        <f>Brazil_0!K9</f>
        <v>158652</v>
      </c>
      <c r="L9">
        <f>Brazil_0!L9</f>
        <v>158466</v>
      </c>
      <c r="M9">
        <f>Brazil_0!M9</f>
        <v>158328</v>
      </c>
      <c r="N9">
        <f>Brazil_0!N9</f>
        <v>153784</v>
      </c>
      <c r="O9">
        <f>Brazil_0!O9</f>
        <v>153729</v>
      </c>
      <c r="P9">
        <f>Brazil_0!P9</f>
        <v>153768</v>
      </c>
      <c r="Q9">
        <f>Brazil_0!Q9</f>
        <v>6834697</v>
      </c>
      <c r="R9">
        <f>Brazil_0!R9</f>
        <v>6851875</v>
      </c>
      <c r="S9">
        <f>Brazil_0!S9</f>
        <v>6874830</v>
      </c>
      <c r="T9">
        <f>Brazil_0!T9</f>
        <v>6812220</v>
      </c>
      <c r="U9">
        <f>Brazil_0!U9</f>
        <v>6827497</v>
      </c>
      <c r="V9">
        <f>Brazil_0!V9</f>
        <v>6845441</v>
      </c>
      <c r="W9">
        <f>Brazil_0!W9</f>
        <v>6967782</v>
      </c>
      <c r="X9">
        <f>Brazil_0!X9</f>
        <v>6851297</v>
      </c>
      <c r="Y9">
        <f>Brazil_0!Y9</f>
        <v>6769291</v>
      </c>
      <c r="Z9">
        <f>Brazil_0!Z9</f>
        <v>6734292</v>
      </c>
      <c r="AA9">
        <f>Brazil_0!AA9</f>
        <v>6720578</v>
      </c>
      <c r="AB9">
        <f>Brazil_0!AB9</f>
        <v>6715873</v>
      </c>
      <c r="AC9">
        <f>Brazil_0!AC9</f>
        <v>6903936</v>
      </c>
      <c r="AD9">
        <f>Brazil_0!AD9</f>
        <v>6795860</v>
      </c>
      <c r="AE9">
        <f>Brazil_0!AE9</f>
        <v>6885688</v>
      </c>
      <c r="AF9">
        <f>Brazil_0!AF9</f>
        <v>6816497</v>
      </c>
      <c r="AG9">
        <f>Brazil_0!AG9</f>
        <v>6910713</v>
      </c>
      <c r="AH9">
        <f>Brazil_0!AH9</f>
        <v>7037260</v>
      </c>
      <c r="AI9">
        <f>Brazil_0!AI9</f>
        <v>6870845</v>
      </c>
      <c r="AJ9">
        <f>Brazil_0!AJ9</f>
        <v>6870845</v>
      </c>
      <c r="AK9">
        <f>Brazil_0!AK9</f>
        <v>6990598</v>
      </c>
      <c r="AL9">
        <f>Brazil_0!AL9</f>
        <v>7051772</v>
      </c>
      <c r="AM9">
        <f>Brazil_0!AM9</f>
        <v>719071</v>
      </c>
      <c r="AN9">
        <f>Brazil_0!AN9</f>
        <v>723602</v>
      </c>
      <c r="AO9">
        <f>Brazil_0!AO9</f>
        <v>723320</v>
      </c>
      <c r="AP9">
        <f>Brazil_0!AP9</f>
        <v>723235</v>
      </c>
      <c r="AQ9">
        <f>Brazil_0!AQ9</f>
        <v>701961</v>
      </c>
      <c r="AR9">
        <f>Brazil_0!AR9</f>
        <v>667320</v>
      </c>
      <c r="AS9">
        <f>Brazil_0!AS9</f>
        <v>655891</v>
      </c>
      <c r="AT9">
        <f>Brazil_0!AT9</f>
        <v>655887</v>
      </c>
      <c r="AU9">
        <f>Brazil_0!AU9</f>
        <v>652321</v>
      </c>
      <c r="AV9">
        <f>Brazil_0!AV9</f>
        <v>638667</v>
      </c>
      <c r="AW9">
        <f>Brazil_0!AW9</f>
        <v>637674</v>
      </c>
      <c r="AX9">
        <f>Brazil_0!AX9</f>
        <v>633558</v>
      </c>
      <c r="AY9">
        <f>Brazil_0!AY9</f>
        <v>633383</v>
      </c>
      <c r="AZ9">
        <f>Brazil_0!AZ9</f>
        <v>632109</v>
      </c>
      <c r="BA9">
        <f>Brazil_0!BA9</f>
        <v>632085</v>
      </c>
      <c r="BB9">
        <f>Brazil_0!BB9</f>
        <v>632253</v>
      </c>
      <c r="BC9">
        <f>Brazil_0!BC9</f>
        <v>631751</v>
      </c>
      <c r="BD9">
        <f>Brazil_0!BD9</f>
        <v>631748</v>
      </c>
      <c r="BE9">
        <f>Brazil_0!BE9</f>
        <v>631006</v>
      </c>
      <c r="BF9">
        <f>Brazil_0!BF9</f>
        <v>630747</v>
      </c>
      <c r="BG9">
        <f>Brazil_0!BG9</f>
        <v>113881</v>
      </c>
      <c r="BH9">
        <f>Brazil_0!BH9</f>
        <v>113881</v>
      </c>
      <c r="BI9">
        <f>Brazil_0!BI9</f>
        <v>109654</v>
      </c>
      <c r="BJ9">
        <f>Brazil_0!BJ9</f>
        <v>107046</v>
      </c>
      <c r="BK9">
        <f>Brazil_0!BK9</f>
        <v>106362</v>
      </c>
      <c r="BL9">
        <f>Brazil_0!BL9</f>
        <v>105946</v>
      </c>
      <c r="BM9">
        <f>Brazil_0!BM9</f>
        <v>105845</v>
      </c>
      <c r="BN9">
        <f>Brazil_0!BN9</f>
        <v>105066</v>
      </c>
      <c r="BO9">
        <f>Brazil_0!BO9</f>
        <v>104180</v>
      </c>
      <c r="BP9">
        <f>Brazil_0!BP9</f>
        <v>104180</v>
      </c>
      <c r="BQ9">
        <f>Brazil_0!BQ9</f>
        <v>105197</v>
      </c>
      <c r="BR9">
        <f>Brazil_0!BR9</f>
        <v>106091</v>
      </c>
      <c r="BS9">
        <f>Brazil_0!BS9</f>
        <v>105645</v>
      </c>
      <c r="BT9">
        <f>Brazil_0!BT9</f>
        <v>109366</v>
      </c>
      <c r="BU9">
        <f>Brazil_0!BU9</f>
        <v>110328</v>
      </c>
      <c r="BV9">
        <f>Brazil_0!BV9</f>
        <v>110200</v>
      </c>
      <c r="BW9">
        <f>Brazil_0!BW9</f>
        <v>110184</v>
      </c>
      <c r="BX9">
        <f>Brazil_0!BX9</f>
        <v>110129</v>
      </c>
      <c r="BY9">
        <f>Brazil_0!BY9</f>
        <v>110179</v>
      </c>
      <c r="BZ9">
        <f>Brazil_0!BZ9</f>
        <v>110180</v>
      </c>
      <c r="CA9">
        <f>Brazil_0!CA9</f>
        <v>109790</v>
      </c>
      <c r="CB9">
        <f>Brazil_0!CB9</f>
        <v>109790</v>
      </c>
      <c r="CC9">
        <f>Brazil_0!CC9</f>
        <v>112177</v>
      </c>
      <c r="CD9">
        <f>Brazil_0!CD9</f>
        <v>2008082</v>
      </c>
      <c r="CE9">
        <f>Brazil_0!CE9</f>
        <v>1997701</v>
      </c>
      <c r="CF9">
        <f>Brazil_0!CF9</f>
        <v>1977274</v>
      </c>
      <c r="CG9">
        <f>Brazil_0!CG9</f>
        <v>1975117</v>
      </c>
      <c r="CH9">
        <f>Brazil_0!CH9</f>
        <v>1932938</v>
      </c>
      <c r="CI9">
        <f>Brazil_0!CI9</f>
        <v>1864888</v>
      </c>
      <c r="CJ9">
        <f>Brazil_0!CJ9</f>
        <v>1860353</v>
      </c>
      <c r="CK9">
        <f>Brazil_0!CK9</f>
        <v>1846674</v>
      </c>
      <c r="CL9">
        <f>Brazil_0!CL9</f>
        <v>1829734</v>
      </c>
      <c r="CM9">
        <f>Brazil_0!CM9</f>
        <v>1919658</v>
      </c>
      <c r="CN9">
        <f>Brazil_0!CN9</f>
        <v>1904522</v>
      </c>
      <c r="CO9">
        <f>Brazil_0!CO9</f>
        <v>1833784</v>
      </c>
      <c r="CP9">
        <f>Brazil_0!CP9</f>
        <v>1854297</v>
      </c>
      <c r="CQ9">
        <f>Brazil_0!CQ9</f>
        <v>1821793</v>
      </c>
      <c r="CR9">
        <f>Brazil_0!CR9</f>
        <v>1890647</v>
      </c>
      <c r="CS9">
        <f>Brazil_0!CS9</f>
        <v>1902186</v>
      </c>
      <c r="CT9">
        <f>Brazil_0!CT9</f>
        <v>1907782</v>
      </c>
      <c r="CU9">
        <f>Brazil_0!CU9</f>
        <v>1890317</v>
      </c>
      <c r="CV9">
        <f>Brazil_0!CV9</f>
        <v>1962708</v>
      </c>
      <c r="CW9">
        <f>Brazil_0!CW9</f>
        <v>1827733</v>
      </c>
    </row>
    <row r="10" spans="1:101" x14ac:dyDescent="0.25">
      <c r="A10" t="str">
        <f>MID('cont list_0'!A9,3,3)</f>
        <v>H27</v>
      </c>
      <c r="B10">
        <f>Brazil_0!B10</f>
        <v>127377</v>
      </c>
      <c r="C10">
        <f>Brazil_0!C10</f>
        <v>127377</v>
      </c>
      <c r="D10">
        <f>Brazil_0!D10</f>
        <v>127210</v>
      </c>
      <c r="E10">
        <f>Brazil_0!E10</f>
        <v>127122</v>
      </c>
      <c r="F10">
        <f>Brazil_0!F10</f>
        <v>128094</v>
      </c>
      <c r="G10">
        <f>Brazil_0!G10</f>
        <v>127503</v>
      </c>
      <c r="H10">
        <f>Brazil_0!H10</f>
        <v>126536</v>
      </c>
      <c r="I10">
        <f>Brazil_0!I10</f>
        <v>125954</v>
      </c>
      <c r="J10">
        <f>Brazil_0!J10</f>
        <v>129757</v>
      </c>
      <c r="K10">
        <f>Brazil_0!K10</f>
        <v>129252</v>
      </c>
      <c r="L10">
        <f>Brazil_0!L10</f>
        <v>135876</v>
      </c>
      <c r="M10">
        <f>Brazil_0!M10</f>
        <v>135298</v>
      </c>
      <c r="N10">
        <f>Brazil_0!N10</f>
        <v>134337</v>
      </c>
      <c r="O10">
        <f>Brazil_0!O10</f>
        <v>134452</v>
      </c>
      <c r="P10">
        <f>Brazil_0!P10</f>
        <v>133860</v>
      </c>
      <c r="Q10">
        <f>Brazil_0!Q10</f>
        <v>153603</v>
      </c>
      <c r="R10">
        <f>Brazil_0!R10</f>
        <v>153053</v>
      </c>
      <c r="S10">
        <f>Brazil_0!S10</f>
        <v>153048</v>
      </c>
      <c r="T10">
        <f>Brazil_0!T10</f>
        <v>151435</v>
      </c>
      <c r="U10">
        <f>Brazil_0!U10</f>
        <v>152521</v>
      </c>
      <c r="V10">
        <f>Brazil_0!V10</f>
        <v>152313</v>
      </c>
      <c r="W10">
        <f>Brazil_0!W10</f>
        <v>151558</v>
      </c>
      <c r="X10">
        <f>Brazil_0!X10</f>
        <v>151616</v>
      </c>
      <c r="Y10">
        <f>Brazil_0!Y10</f>
        <v>150863</v>
      </c>
      <c r="Z10">
        <f>Brazil_0!Z10</f>
        <v>148078</v>
      </c>
      <c r="AA10">
        <f>Brazil_0!AA10</f>
        <v>137537</v>
      </c>
      <c r="AB10">
        <f>Brazil_0!AB10</f>
        <v>136465</v>
      </c>
      <c r="AC10">
        <f>Brazil_0!AC10</f>
        <v>136445</v>
      </c>
      <c r="AD10">
        <f>Brazil_0!AD10</f>
        <v>124568</v>
      </c>
      <c r="AE10">
        <f>Brazil_0!AE10</f>
        <v>123731</v>
      </c>
      <c r="AF10">
        <f>Brazil_0!AF10</f>
        <v>123493</v>
      </c>
      <c r="AG10">
        <f>Brazil_0!AG10</f>
        <v>122991</v>
      </c>
      <c r="AH10">
        <f>Brazil_0!AH10</f>
        <v>122075</v>
      </c>
      <c r="AI10">
        <f>Brazil_0!AI10</f>
        <v>122071</v>
      </c>
      <c r="AJ10">
        <f>Brazil_0!AJ10</f>
        <v>122071</v>
      </c>
      <c r="AK10">
        <f>Brazil_0!AK10</f>
        <v>122071</v>
      </c>
      <c r="AL10">
        <f>Brazil_0!AL10</f>
        <v>122071</v>
      </c>
      <c r="AM10">
        <f>Brazil_0!AM10</f>
        <v>7135676</v>
      </c>
      <c r="AN10">
        <f>Brazil_0!AN10</f>
        <v>7065678</v>
      </c>
      <c r="AO10">
        <f>Brazil_0!AO10</f>
        <v>6743370</v>
      </c>
      <c r="AP10">
        <f>Brazil_0!AP10</f>
        <v>6711206</v>
      </c>
      <c r="AQ10">
        <f>Brazil_0!AQ10</f>
        <v>6597857</v>
      </c>
      <c r="AR10">
        <f>Brazil_0!AR10</f>
        <v>6510169</v>
      </c>
      <c r="AS10">
        <f>Brazil_0!AS10</f>
        <v>6521828</v>
      </c>
      <c r="AT10">
        <f>Brazil_0!AT10</f>
        <v>6581741</v>
      </c>
      <c r="AU10">
        <f>Brazil_0!AU10</f>
        <v>6593159</v>
      </c>
      <c r="AV10">
        <f>Brazil_0!AV10</f>
        <v>6542808</v>
      </c>
      <c r="AW10">
        <f>Brazil_0!AW10</f>
        <v>6527147</v>
      </c>
      <c r="AX10">
        <f>Brazil_0!AX10</f>
        <v>6539773</v>
      </c>
      <c r="AY10">
        <f>Brazil_0!AY10</f>
        <v>6590157</v>
      </c>
      <c r="AZ10">
        <f>Brazil_0!AZ10</f>
        <v>6639491</v>
      </c>
      <c r="BA10">
        <f>Brazil_0!BA10</f>
        <v>6694517</v>
      </c>
      <c r="BB10">
        <f>Brazil_0!BB10</f>
        <v>6737179</v>
      </c>
      <c r="BC10">
        <f>Brazil_0!BC10</f>
        <v>6731439</v>
      </c>
      <c r="BD10">
        <f>Brazil_0!BD10</f>
        <v>6679723</v>
      </c>
      <c r="BE10">
        <f>Brazil_0!BE10</f>
        <v>6694129</v>
      </c>
      <c r="BF10">
        <f>Brazil_0!BF10</f>
        <v>6679640</v>
      </c>
      <c r="BG10">
        <f>Brazil_0!BG10</f>
        <v>634305</v>
      </c>
      <c r="BH10">
        <f>Brazil_0!BH10</f>
        <v>634305</v>
      </c>
      <c r="BI10">
        <f>Brazil_0!BI10</f>
        <v>632296</v>
      </c>
      <c r="BJ10">
        <f>Brazil_0!BJ10</f>
        <v>632709</v>
      </c>
      <c r="BK10">
        <f>Brazil_0!BK10</f>
        <v>631346</v>
      </c>
      <c r="BL10">
        <f>Brazil_0!BL10</f>
        <v>632392</v>
      </c>
      <c r="BM10">
        <f>Brazil_0!BM10</f>
        <v>630973</v>
      </c>
      <c r="BN10">
        <f>Brazil_0!BN10</f>
        <v>628911</v>
      </c>
      <c r="BO10">
        <f>Brazil_0!BO10</f>
        <v>628882</v>
      </c>
      <c r="BP10">
        <f>Brazil_0!BP10</f>
        <v>628882</v>
      </c>
      <c r="BQ10">
        <f>Brazil_0!BQ10</f>
        <v>628777</v>
      </c>
      <c r="BR10">
        <f>Brazil_0!BR10</f>
        <v>622254</v>
      </c>
      <c r="BS10">
        <f>Brazil_0!BS10</f>
        <v>621959</v>
      </c>
      <c r="BT10">
        <f>Brazil_0!BT10</f>
        <v>621095</v>
      </c>
      <c r="BU10">
        <f>Brazil_0!BU10</f>
        <v>620140</v>
      </c>
      <c r="BV10">
        <f>Brazil_0!BV10</f>
        <v>614466</v>
      </c>
      <c r="BW10">
        <f>Brazil_0!BW10</f>
        <v>610434</v>
      </c>
      <c r="BX10">
        <f>Brazil_0!BX10</f>
        <v>610344</v>
      </c>
      <c r="BY10">
        <f>Brazil_0!BY10</f>
        <v>604377</v>
      </c>
      <c r="BZ10">
        <f>Brazil_0!BZ10</f>
        <v>603316</v>
      </c>
      <c r="CA10">
        <f>Brazil_0!CA10</f>
        <v>602619</v>
      </c>
      <c r="CB10">
        <f>Brazil_0!CB10</f>
        <v>602619</v>
      </c>
      <c r="CC10">
        <f>Brazil_0!CC10</f>
        <v>606074</v>
      </c>
      <c r="CD10">
        <f>Brazil_0!CD10</f>
        <v>112326</v>
      </c>
      <c r="CE10">
        <f>Brazil_0!CE10</f>
        <v>111985</v>
      </c>
      <c r="CF10">
        <f>Brazil_0!CF10</f>
        <v>112218</v>
      </c>
      <c r="CG10">
        <f>Brazil_0!CG10</f>
        <v>111944</v>
      </c>
      <c r="CH10">
        <f>Brazil_0!CH10</f>
        <v>110225</v>
      </c>
      <c r="CI10">
        <f>Brazil_0!CI10</f>
        <v>109515</v>
      </c>
      <c r="CJ10">
        <f>Brazil_0!CJ10</f>
        <v>106821</v>
      </c>
      <c r="CK10">
        <f>Brazil_0!CK10</f>
        <v>108130</v>
      </c>
      <c r="CL10">
        <f>Brazil_0!CL10</f>
        <v>106937</v>
      </c>
      <c r="CM10">
        <f>Brazil_0!CM10</f>
        <v>107297</v>
      </c>
      <c r="CN10">
        <f>Brazil_0!CN10</f>
        <v>106899</v>
      </c>
      <c r="CO10">
        <f>Brazil_0!CO10</f>
        <v>106900</v>
      </c>
      <c r="CP10">
        <f>Brazil_0!CP10</f>
        <v>107075</v>
      </c>
      <c r="CQ10">
        <f>Brazil_0!CQ10</f>
        <v>106064</v>
      </c>
      <c r="CR10">
        <f>Brazil_0!CR10</f>
        <v>106110</v>
      </c>
      <c r="CS10">
        <f>Brazil_0!CS10</f>
        <v>106492</v>
      </c>
      <c r="CT10">
        <f>Brazil_0!CT10</f>
        <v>103715</v>
      </c>
      <c r="CU10">
        <f>Brazil_0!CU10</f>
        <v>105377</v>
      </c>
      <c r="CV10">
        <f>Brazil_0!CV10</f>
        <v>105470</v>
      </c>
      <c r="CW10">
        <f>Brazil_0!CW10</f>
        <v>105465</v>
      </c>
    </row>
    <row r="11" spans="1:101" x14ac:dyDescent="0.25">
      <c r="A11" t="str">
        <f>MID('cont list_0'!A10,3,3)</f>
        <v>J27</v>
      </c>
      <c r="B11">
        <f>Brazil_0!B11</f>
        <v>1837788</v>
      </c>
      <c r="C11">
        <f>Brazil_0!C11</f>
        <v>1837788</v>
      </c>
      <c r="D11">
        <f>Brazil_0!D11</f>
        <v>1827236</v>
      </c>
      <c r="E11">
        <f>Brazil_0!E11</f>
        <v>1826404</v>
      </c>
      <c r="F11">
        <f>Brazil_0!F11</f>
        <v>1796597</v>
      </c>
      <c r="G11">
        <f>Brazil_0!G11</f>
        <v>1795925</v>
      </c>
      <c r="H11">
        <f>Brazil_0!H11</f>
        <v>1794269</v>
      </c>
      <c r="I11">
        <f>Brazil_0!I11</f>
        <v>1798633</v>
      </c>
      <c r="J11">
        <f>Brazil_0!J11</f>
        <v>1790265</v>
      </c>
      <c r="K11">
        <f>Brazil_0!K11</f>
        <v>1786314</v>
      </c>
      <c r="L11">
        <f>Brazil_0!L11</f>
        <v>1784437</v>
      </c>
      <c r="M11">
        <f>Brazil_0!M11</f>
        <v>1783767</v>
      </c>
      <c r="N11">
        <f>Brazil_0!N11</f>
        <v>1775916</v>
      </c>
      <c r="O11">
        <f>Brazil_0!O11</f>
        <v>1774914</v>
      </c>
      <c r="P11">
        <f>Brazil_0!P11</f>
        <v>1805485</v>
      </c>
      <c r="Q11">
        <f>Brazil_0!Q11</f>
        <v>133629</v>
      </c>
      <c r="R11">
        <f>Brazil_0!R11</f>
        <v>132312</v>
      </c>
      <c r="S11">
        <f>Brazil_0!S11</f>
        <v>132307</v>
      </c>
      <c r="T11">
        <f>Brazil_0!T11</f>
        <v>131877</v>
      </c>
      <c r="U11">
        <f>Brazil_0!U11</f>
        <v>132755</v>
      </c>
      <c r="V11">
        <f>Brazil_0!V11</f>
        <v>132350</v>
      </c>
      <c r="W11">
        <f>Brazil_0!W11</f>
        <v>131430</v>
      </c>
      <c r="X11">
        <f>Brazil_0!X11</f>
        <v>131134</v>
      </c>
      <c r="Y11">
        <f>Brazil_0!Y11</f>
        <v>130944</v>
      </c>
      <c r="Z11">
        <f>Brazil_0!Z11</f>
        <v>128552</v>
      </c>
      <c r="AA11">
        <f>Brazil_0!AA11</f>
        <v>127611</v>
      </c>
      <c r="AB11">
        <f>Brazil_0!AB11</f>
        <v>126600</v>
      </c>
      <c r="AC11">
        <f>Brazil_0!AC11</f>
        <v>125686</v>
      </c>
      <c r="AD11">
        <f>Brazil_0!AD11</f>
        <v>124781</v>
      </c>
      <c r="AE11">
        <f>Brazil_0!AE11</f>
        <v>123606</v>
      </c>
      <c r="AF11">
        <f>Brazil_0!AF11</f>
        <v>123833</v>
      </c>
      <c r="AG11">
        <f>Brazil_0!AG11</f>
        <v>123838</v>
      </c>
      <c r="AH11">
        <f>Brazil_0!AH11</f>
        <v>108615</v>
      </c>
      <c r="AI11">
        <f>Brazil_0!AI11</f>
        <v>93904</v>
      </c>
      <c r="AJ11">
        <f>Brazil_0!AJ11</f>
        <v>93904</v>
      </c>
      <c r="AK11">
        <f>Brazil_0!AK11</f>
        <v>92703</v>
      </c>
      <c r="AL11">
        <f>Brazil_0!AL11</f>
        <v>91843</v>
      </c>
      <c r="AM11">
        <f>Brazil_0!AM11</f>
        <v>121982</v>
      </c>
      <c r="AN11">
        <f>Brazil_0!AN11</f>
        <v>121558</v>
      </c>
      <c r="AO11">
        <f>Brazil_0!AO11</f>
        <v>120793</v>
      </c>
      <c r="AP11">
        <f>Brazil_0!AP11</f>
        <v>120608</v>
      </c>
      <c r="AQ11">
        <f>Brazil_0!AQ11</f>
        <v>118139</v>
      </c>
      <c r="AR11">
        <f>Brazil_0!AR11</f>
        <v>120715</v>
      </c>
      <c r="AS11">
        <f>Brazil_0!AS11</f>
        <v>119610</v>
      </c>
      <c r="AT11">
        <f>Brazil_0!AT11</f>
        <v>119580</v>
      </c>
      <c r="AU11">
        <f>Brazil_0!AU11</f>
        <v>119413</v>
      </c>
      <c r="AV11">
        <f>Brazil_0!AV11</f>
        <v>119325</v>
      </c>
      <c r="AW11">
        <f>Brazil_0!AW11</f>
        <v>119122</v>
      </c>
      <c r="AX11">
        <f>Brazil_0!AX11</f>
        <v>119376</v>
      </c>
      <c r="AY11">
        <f>Brazil_0!AY11</f>
        <v>119860</v>
      </c>
      <c r="AZ11">
        <f>Brazil_0!AZ11</f>
        <v>115288</v>
      </c>
      <c r="BA11">
        <f>Brazil_0!BA11</f>
        <v>115288</v>
      </c>
      <c r="BB11">
        <f>Brazil_0!BB11</f>
        <v>115288</v>
      </c>
      <c r="BC11">
        <f>Brazil_0!BC11</f>
        <v>115723</v>
      </c>
      <c r="BD11">
        <f>Brazil_0!BD11</f>
        <v>115523</v>
      </c>
      <c r="BE11">
        <f>Brazil_0!BE11</f>
        <v>115467</v>
      </c>
      <c r="BF11">
        <f>Brazil_0!BF11</f>
        <v>113617</v>
      </c>
      <c r="BG11">
        <f>Brazil_0!BG11</f>
        <v>6600049</v>
      </c>
      <c r="BH11">
        <f>Brazil_0!BH11</f>
        <v>6600049</v>
      </c>
      <c r="BI11">
        <f>Brazil_0!BI11</f>
        <v>6585291</v>
      </c>
      <c r="BJ11">
        <f>Brazil_0!BJ11</f>
        <v>6481651</v>
      </c>
      <c r="BK11">
        <f>Brazil_0!BK11</f>
        <v>6518830</v>
      </c>
      <c r="BL11">
        <f>Brazil_0!BL11</f>
        <v>6540909</v>
      </c>
      <c r="BM11">
        <f>Brazil_0!BM11</f>
        <v>6485289</v>
      </c>
      <c r="BN11">
        <f>Brazil_0!BN11</f>
        <v>6358610</v>
      </c>
      <c r="BO11">
        <f>Brazil_0!BO11</f>
        <v>6301014</v>
      </c>
      <c r="BP11">
        <f>Brazil_0!BP11</f>
        <v>6301014</v>
      </c>
      <c r="BQ11">
        <f>Brazil_0!BQ11</f>
        <v>6237880</v>
      </c>
      <c r="BR11">
        <f>Brazil_0!BR11</f>
        <v>6279971</v>
      </c>
      <c r="BS11">
        <f>Brazil_0!BS11</f>
        <v>6227768</v>
      </c>
      <c r="BT11">
        <f>Brazil_0!BT11</f>
        <v>6294879</v>
      </c>
      <c r="BU11">
        <f>Brazil_0!BU11</f>
        <v>6238334</v>
      </c>
      <c r="BV11">
        <f>Brazil_0!BV11</f>
        <v>6331276</v>
      </c>
      <c r="BW11">
        <f>Brazil_0!BW11</f>
        <v>6208837</v>
      </c>
      <c r="BX11">
        <f>Brazil_0!BX11</f>
        <v>6264300</v>
      </c>
      <c r="BY11">
        <f>Brazil_0!BY11</f>
        <v>6335620</v>
      </c>
      <c r="BZ11">
        <f>Brazil_0!BZ11</f>
        <v>6244569</v>
      </c>
      <c r="CA11">
        <f>Brazil_0!CA11</f>
        <v>6301992</v>
      </c>
      <c r="CB11">
        <f>Brazil_0!CB11</f>
        <v>6301992</v>
      </c>
      <c r="CC11">
        <f>Brazil_0!CC11</f>
        <v>6327430</v>
      </c>
      <c r="CD11">
        <f>Brazil_0!CD11</f>
        <v>595612</v>
      </c>
      <c r="CE11">
        <f>Brazil_0!CE11</f>
        <v>595036</v>
      </c>
      <c r="CF11">
        <f>Brazil_0!CF11</f>
        <v>596101</v>
      </c>
      <c r="CG11">
        <f>Brazil_0!CG11</f>
        <v>584549</v>
      </c>
      <c r="CH11">
        <f>Brazil_0!CH11</f>
        <v>580251</v>
      </c>
      <c r="CI11">
        <f>Brazil_0!CI11</f>
        <v>576627</v>
      </c>
      <c r="CJ11">
        <f>Brazil_0!CJ11</f>
        <v>570212</v>
      </c>
      <c r="CK11">
        <f>Brazil_0!CK11</f>
        <v>572542</v>
      </c>
      <c r="CL11">
        <f>Brazil_0!CL11</f>
        <v>569420</v>
      </c>
      <c r="CM11">
        <f>Brazil_0!CM11</f>
        <v>557675</v>
      </c>
      <c r="CN11">
        <f>Brazil_0!CN11</f>
        <v>554817</v>
      </c>
      <c r="CO11">
        <f>Brazil_0!CO11</f>
        <v>557432</v>
      </c>
      <c r="CP11">
        <f>Brazil_0!CP11</f>
        <v>559299</v>
      </c>
      <c r="CQ11">
        <f>Brazil_0!CQ11</f>
        <v>564155</v>
      </c>
      <c r="CR11">
        <f>Brazil_0!CR11</f>
        <v>558397</v>
      </c>
      <c r="CS11">
        <f>Brazil_0!CS11</f>
        <v>558546</v>
      </c>
      <c r="CT11">
        <f>Brazil_0!CT11</f>
        <v>557712</v>
      </c>
      <c r="CU11">
        <f>Brazil_0!CU11</f>
        <v>557494</v>
      </c>
      <c r="CV11">
        <f>Brazil_0!CV11</f>
        <v>554557</v>
      </c>
      <c r="CW11">
        <f>Brazil_0!CW11</f>
        <v>549640</v>
      </c>
    </row>
    <row r="12" spans="1:101" x14ac:dyDescent="0.25">
      <c r="A12" t="str">
        <f>MID('cont list_0'!A11,3,3)</f>
        <v>K27</v>
      </c>
      <c r="B12">
        <f>Brazil_0!B12</f>
        <v>163556</v>
      </c>
      <c r="C12">
        <f>Brazil_0!C12</f>
        <v>163556</v>
      </c>
      <c r="D12">
        <f>Brazil_0!D12</f>
        <v>162636</v>
      </c>
      <c r="E12">
        <f>Brazil_0!E12</f>
        <v>162536</v>
      </c>
      <c r="F12">
        <f>Brazil_0!F12</f>
        <v>162476</v>
      </c>
      <c r="G12">
        <f>Brazil_0!G12</f>
        <v>161936</v>
      </c>
      <c r="H12">
        <f>Brazil_0!H12</f>
        <v>162176</v>
      </c>
      <c r="I12">
        <f>Brazil_0!I12</f>
        <v>160403</v>
      </c>
      <c r="J12">
        <f>Brazil_0!J12</f>
        <v>160353</v>
      </c>
      <c r="K12">
        <f>Brazil_0!K12</f>
        <v>160353</v>
      </c>
      <c r="L12">
        <f>Brazil_0!L12</f>
        <v>159533</v>
      </c>
      <c r="M12">
        <f>Brazil_0!M12</f>
        <v>159603</v>
      </c>
      <c r="N12">
        <f>Brazil_0!N12</f>
        <v>158113</v>
      </c>
      <c r="O12">
        <f>Brazil_0!O12</f>
        <v>156916</v>
      </c>
      <c r="P12">
        <f>Brazil_0!P12</f>
        <v>156032</v>
      </c>
      <c r="Q12">
        <f>Brazil_0!Q12</f>
        <v>1806516</v>
      </c>
      <c r="R12">
        <f>Brazil_0!R12</f>
        <v>1799031</v>
      </c>
      <c r="S12">
        <f>Brazil_0!S12</f>
        <v>1797092</v>
      </c>
      <c r="T12">
        <f>Brazil_0!T12</f>
        <v>1814515</v>
      </c>
      <c r="U12">
        <f>Brazil_0!U12</f>
        <v>1807654</v>
      </c>
      <c r="V12">
        <f>Brazil_0!V12</f>
        <v>1813958</v>
      </c>
      <c r="W12">
        <f>Brazil_0!W12</f>
        <v>1724611</v>
      </c>
      <c r="X12">
        <f>Brazil_0!X12</f>
        <v>1662048</v>
      </c>
      <c r="Y12">
        <f>Brazil_0!Y12</f>
        <v>1591639</v>
      </c>
      <c r="Z12">
        <f>Brazil_0!Z12</f>
        <v>1498223</v>
      </c>
      <c r="AA12">
        <f>Brazil_0!AA12</f>
        <v>1561720</v>
      </c>
      <c r="AB12">
        <f>Brazil_0!AB12</f>
        <v>1573353</v>
      </c>
      <c r="AC12">
        <f>Brazil_0!AC12</f>
        <v>1580153</v>
      </c>
      <c r="AD12">
        <f>Brazil_0!AD12</f>
        <v>1570958</v>
      </c>
      <c r="AE12">
        <f>Brazil_0!AE12</f>
        <v>1586387</v>
      </c>
      <c r="AF12">
        <f>Brazil_0!AF12</f>
        <v>1621089</v>
      </c>
      <c r="AG12">
        <f>Brazil_0!AG12</f>
        <v>1630836</v>
      </c>
      <c r="AH12">
        <f>Brazil_0!AH12</f>
        <v>1616562</v>
      </c>
      <c r="AI12">
        <f>Brazil_0!AI12</f>
        <v>1633875</v>
      </c>
      <c r="AJ12">
        <f>Brazil_0!AJ12</f>
        <v>1633875</v>
      </c>
      <c r="AK12">
        <f>Brazil_0!AK12</f>
        <v>1696310</v>
      </c>
      <c r="AL12">
        <f>Brazil_0!AL12</f>
        <v>1687077</v>
      </c>
      <c r="AM12">
        <f>Brazil_0!AM12</f>
        <v>90987</v>
      </c>
      <c r="AN12">
        <f>Brazil_0!AN12</f>
        <v>92103</v>
      </c>
      <c r="AO12">
        <f>Brazil_0!AO12</f>
        <v>91259</v>
      </c>
      <c r="AP12">
        <f>Brazil_0!AP12</f>
        <v>91154</v>
      </c>
      <c r="AQ12">
        <f>Brazil_0!AQ12</f>
        <v>91625</v>
      </c>
      <c r="AR12">
        <f>Brazil_0!AR12</f>
        <v>91079</v>
      </c>
      <c r="AS12">
        <f>Brazil_0!AS12</f>
        <v>90030</v>
      </c>
      <c r="AT12">
        <f>Brazil_0!AT12</f>
        <v>85655</v>
      </c>
      <c r="AU12">
        <f>Brazil_0!AU12</f>
        <v>83443</v>
      </c>
      <c r="AV12">
        <f>Brazil_0!AV12</f>
        <v>83425</v>
      </c>
      <c r="AW12">
        <f>Brazil_0!AW12</f>
        <v>83651</v>
      </c>
      <c r="AX12">
        <f>Brazil_0!AX12</f>
        <v>83960</v>
      </c>
      <c r="AY12">
        <f>Brazil_0!AY12</f>
        <v>84145</v>
      </c>
      <c r="AZ12">
        <f>Brazil_0!AZ12</f>
        <v>75843</v>
      </c>
      <c r="BA12">
        <f>Brazil_0!BA12</f>
        <v>75639</v>
      </c>
      <c r="BB12">
        <f>Brazil_0!BB12</f>
        <v>75471</v>
      </c>
      <c r="BC12">
        <f>Brazil_0!BC12</f>
        <v>73471</v>
      </c>
      <c r="BD12">
        <f>Brazil_0!BD12</f>
        <v>73471</v>
      </c>
      <c r="BE12">
        <f>Brazil_0!BE12</f>
        <v>68959</v>
      </c>
      <c r="BF12">
        <f>Brazil_0!BF12</f>
        <v>66732</v>
      </c>
      <c r="BG12">
        <f>Brazil_0!BG12</f>
        <v>110925</v>
      </c>
      <c r="BH12">
        <f>Brazil_0!BH12</f>
        <v>110925</v>
      </c>
      <c r="BI12">
        <f>Brazil_0!BI12</f>
        <v>110775</v>
      </c>
      <c r="BJ12">
        <f>Brazil_0!BJ12</f>
        <v>110412</v>
      </c>
      <c r="BK12">
        <f>Brazil_0!BK12</f>
        <v>109649</v>
      </c>
      <c r="BL12">
        <f>Brazil_0!BL12</f>
        <v>109624</v>
      </c>
      <c r="BM12">
        <f>Brazil_0!BM12</f>
        <v>108914</v>
      </c>
      <c r="BN12">
        <f>Brazil_0!BN12</f>
        <v>108686</v>
      </c>
      <c r="BO12">
        <f>Brazil_0!BO12</f>
        <v>108686</v>
      </c>
      <c r="BP12">
        <f>Brazil_0!BP12</f>
        <v>108686</v>
      </c>
      <c r="BQ12">
        <f>Brazil_0!BQ12</f>
        <v>108686</v>
      </c>
      <c r="BR12">
        <f>Brazil_0!BR12</f>
        <v>109163</v>
      </c>
      <c r="BS12">
        <f>Brazil_0!BS12</f>
        <v>84341</v>
      </c>
      <c r="BT12">
        <f>Brazil_0!BT12</f>
        <v>84153</v>
      </c>
      <c r="BU12">
        <f>Brazil_0!BU12</f>
        <v>84168</v>
      </c>
      <c r="BV12">
        <f>Brazil_0!BV12</f>
        <v>84169</v>
      </c>
      <c r="BW12">
        <f>Brazil_0!BW12</f>
        <v>82233</v>
      </c>
      <c r="BX12">
        <f>Brazil_0!BX12</f>
        <v>82354</v>
      </c>
      <c r="BY12">
        <f>Brazil_0!BY12</f>
        <v>81314</v>
      </c>
      <c r="BZ12">
        <f>Brazil_0!BZ12</f>
        <v>81137</v>
      </c>
      <c r="CA12">
        <f>Brazil_0!CA12</f>
        <v>81330</v>
      </c>
      <c r="CB12">
        <f>Brazil_0!CB12</f>
        <v>81330</v>
      </c>
      <c r="CC12">
        <f>Brazil_0!CC12</f>
        <v>81322</v>
      </c>
      <c r="CD12">
        <f>Brazil_0!CD12</f>
        <v>6304866</v>
      </c>
      <c r="CE12">
        <f>Brazil_0!CE12</f>
        <v>6223187</v>
      </c>
      <c r="CF12">
        <f>Brazil_0!CF12</f>
        <v>6194701</v>
      </c>
      <c r="CG12">
        <f>Brazil_0!CG12</f>
        <v>6203501</v>
      </c>
      <c r="CH12">
        <f>Brazil_0!CH12</f>
        <v>6263413</v>
      </c>
      <c r="CI12">
        <f>Brazil_0!CI12</f>
        <v>6139166</v>
      </c>
      <c r="CJ12">
        <f>Brazil_0!CJ12</f>
        <v>6064761</v>
      </c>
      <c r="CK12">
        <f>Brazil_0!CK12</f>
        <v>6130300</v>
      </c>
      <c r="CL12">
        <f>Brazil_0!CL12</f>
        <v>6261840</v>
      </c>
      <c r="CM12">
        <f>Brazil_0!CM12</f>
        <v>6248615</v>
      </c>
      <c r="CN12">
        <f>Brazil_0!CN12</f>
        <v>6070139</v>
      </c>
      <c r="CO12">
        <f>Brazil_0!CO12</f>
        <v>5904608</v>
      </c>
      <c r="CP12">
        <f>Brazil_0!CP12</f>
        <v>5875008</v>
      </c>
      <c r="CQ12">
        <f>Brazil_0!CQ12</f>
        <v>6285208</v>
      </c>
      <c r="CR12">
        <f>Brazil_0!CR12</f>
        <v>6361460</v>
      </c>
      <c r="CS12">
        <f>Brazil_0!CS12</f>
        <v>6430915</v>
      </c>
      <c r="CT12">
        <f>Brazil_0!CT12</f>
        <v>6411819</v>
      </c>
      <c r="CU12">
        <f>Brazil_0!CU12</f>
        <v>6527475</v>
      </c>
      <c r="CV12">
        <f>Brazil_0!CV12</f>
        <v>6306187</v>
      </c>
      <c r="CW12">
        <f>Brazil_0!CW12</f>
        <v>6207355</v>
      </c>
    </row>
    <row r="13" spans="1:101" x14ac:dyDescent="0.25">
      <c r="A13" t="str">
        <f>MID('cont list_0'!A12,3,3)</f>
        <v>M27</v>
      </c>
      <c r="B13">
        <f>Brazil_0!B13</f>
        <v>62161</v>
      </c>
      <c r="C13">
        <f>Brazil_0!C13</f>
        <v>62161</v>
      </c>
      <c r="D13">
        <f>Brazil_0!D13</f>
        <v>61562</v>
      </c>
      <c r="E13">
        <f>Brazil_0!E13</f>
        <v>60743</v>
      </c>
      <c r="F13">
        <f>Brazil_0!F13</f>
        <v>60723</v>
      </c>
      <c r="G13">
        <f>Brazil_0!G13</f>
        <v>60386</v>
      </c>
      <c r="H13">
        <f>Brazil_0!H13</f>
        <v>60386</v>
      </c>
      <c r="I13">
        <f>Brazil_0!I13</f>
        <v>59961</v>
      </c>
      <c r="J13">
        <f>Brazil_0!J13</f>
        <v>58327</v>
      </c>
      <c r="K13">
        <f>Brazil_0!K13</f>
        <v>49881</v>
      </c>
      <c r="L13">
        <f>Brazil_0!L13</f>
        <v>51540</v>
      </c>
      <c r="M13">
        <f>Brazil_0!M13</f>
        <v>50517</v>
      </c>
      <c r="N13">
        <f>Brazil_0!N13</f>
        <v>48692</v>
      </c>
      <c r="O13">
        <f>Brazil_0!O13</f>
        <v>49182</v>
      </c>
      <c r="P13">
        <f>Brazil_0!P13</f>
        <v>49147</v>
      </c>
      <c r="Q13">
        <f>Brazil_0!Q13</f>
        <v>152278</v>
      </c>
      <c r="R13">
        <f>Brazil_0!R13</f>
        <v>152228</v>
      </c>
      <c r="S13">
        <f>Brazil_0!S13</f>
        <v>152156</v>
      </c>
      <c r="T13">
        <f>Brazil_0!T13</f>
        <v>152047</v>
      </c>
      <c r="U13">
        <f>Brazil_0!U13</f>
        <v>123740</v>
      </c>
      <c r="V13">
        <f>Brazil_0!V13</f>
        <v>123440</v>
      </c>
      <c r="W13">
        <f>Brazil_0!W13</f>
        <v>123495</v>
      </c>
      <c r="X13">
        <f>Brazil_0!X13</f>
        <v>122920</v>
      </c>
      <c r="Y13">
        <f>Brazil_0!Y13</f>
        <v>103084</v>
      </c>
      <c r="Z13">
        <f>Brazil_0!Z13</f>
        <v>105128</v>
      </c>
      <c r="AA13">
        <f>Brazil_0!AA13</f>
        <v>105795</v>
      </c>
      <c r="AB13">
        <f>Brazil_0!AB13</f>
        <v>105318</v>
      </c>
      <c r="AC13">
        <f>Brazil_0!AC13</f>
        <v>105589</v>
      </c>
      <c r="AD13">
        <f>Brazil_0!AD13</f>
        <v>105518</v>
      </c>
      <c r="AE13">
        <f>Brazil_0!AE13</f>
        <v>103717</v>
      </c>
      <c r="AF13">
        <f>Brazil_0!AF13</f>
        <v>103817</v>
      </c>
      <c r="AG13">
        <f>Brazil_0!AG13</f>
        <v>103040</v>
      </c>
      <c r="AH13">
        <f>Brazil_0!AH13</f>
        <v>103210</v>
      </c>
      <c r="AI13">
        <f>Brazil_0!AI13</f>
        <v>101870</v>
      </c>
      <c r="AJ13">
        <f>Brazil_0!AJ13</f>
        <v>101870</v>
      </c>
      <c r="AK13">
        <f>Brazil_0!AK13</f>
        <v>73707</v>
      </c>
      <c r="AL13">
        <f>Brazil_0!AL13</f>
        <v>72242</v>
      </c>
      <c r="AM13">
        <f>Brazil_0!AM13</f>
        <v>1681631</v>
      </c>
      <c r="AN13">
        <f>Brazil_0!AN13</f>
        <v>1689102</v>
      </c>
      <c r="AO13">
        <f>Brazil_0!AO13</f>
        <v>1691930</v>
      </c>
      <c r="AP13">
        <f>Brazil_0!AP13</f>
        <v>1693673</v>
      </c>
      <c r="AQ13">
        <f>Brazil_0!AQ13</f>
        <v>1699062</v>
      </c>
      <c r="AR13">
        <f>Brazil_0!AR13</f>
        <v>1696717</v>
      </c>
      <c r="AS13">
        <f>Brazil_0!AS13</f>
        <v>1711161</v>
      </c>
      <c r="AT13">
        <f>Brazil_0!AT13</f>
        <v>1722250</v>
      </c>
      <c r="AU13">
        <f>Brazil_0!AU13</f>
        <v>1728152</v>
      </c>
      <c r="AV13">
        <f>Brazil_0!AV13</f>
        <v>1729726</v>
      </c>
      <c r="AW13">
        <f>Brazil_0!AW13</f>
        <v>1714307</v>
      </c>
      <c r="AX13">
        <f>Brazil_0!AX13</f>
        <v>1727196</v>
      </c>
      <c r="AY13">
        <f>Brazil_0!AY13</f>
        <v>1722597</v>
      </c>
      <c r="AZ13">
        <f>Brazil_0!AZ13</f>
        <v>1700707</v>
      </c>
      <c r="BA13">
        <f>Brazil_0!BA13</f>
        <v>1687081</v>
      </c>
      <c r="BB13">
        <f>Brazil_0!BB13</f>
        <v>1695314</v>
      </c>
      <c r="BC13">
        <f>Brazil_0!BC13</f>
        <v>1707278</v>
      </c>
      <c r="BD13">
        <f>Brazil_0!BD13</f>
        <v>1757342</v>
      </c>
      <c r="BE13">
        <f>Brazil_0!BE13</f>
        <v>1818319</v>
      </c>
      <c r="BF13">
        <f>Brazil_0!BF13</f>
        <v>1811409</v>
      </c>
      <c r="BG13">
        <f>Brazil_0!BG13</f>
        <v>66703</v>
      </c>
      <c r="BH13">
        <f>Brazil_0!BH13</f>
        <v>66703</v>
      </c>
      <c r="BI13">
        <f>Brazil_0!BI13</f>
        <v>61026</v>
      </c>
      <c r="BJ13">
        <f>Brazil_0!BJ13</f>
        <v>57896</v>
      </c>
      <c r="BK13">
        <f>Brazil_0!BK13</f>
        <v>57872</v>
      </c>
      <c r="BL13">
        <f>Brazil_0!BL13</f>
        <v>57855</v>
      </c>
      <c r="BM13">
        <f>Brazil_0!BM13</f>
        <v>56760</v>
      </c>
      <c r="BN13">
        <f>Brazil_0!BN13</f>
        <v>56761</v>
      </c>
      <c r="BO13">
        <f>Brazil_0!BO13</f>
        <v>56724</v>
      </c>
      <c r="BP13">
        <f>Brazil_0!BP13</f>
        <v>56724</v>
      </c>
      <c r="BQ13">
        <f>Brazil_0!BQ13</f>
        <v>56100</v>
      </c>
      <c r="BR13">
        <f>Brazil_0!BR13</f>
        <v>55876</v>
      </c>
      <c r="BS13">
        <f>Brazil_0!BS13</f>
        <v>55865</v>
      </c>
      <c r="BT13">
        <f>Brazil_0!BT13</f>
        <v>55856</v>
      </c>
      <c r="BU13">
        <f>Brazil_0!BU13</f>
        <v>55799</v>
      </c>
      <c r="BV13">
        <f>Brazil_0!BV13</f>
        <v>55784</v>
      </c>
      <c r="BW13">
        <f>Brazil_0!BW13</f>
        <v>55774</v>
      </c>
      <c r="BX13">
        <f>Brazil_0!BX13</f>
        <v>55704</v>
      </c>
      <c r="BY13">
        <f>Brazil_0!BY13</f>
        <v>55644</v>
      </c>
      <c r="BZ13">
        <f>Brazil_0!BZ13</f>
        <v>55624</v>
      </c>
      <c r="CA13">
        <f>Brazil_0!CA13</f>
        <v>55399</v>
      </c>
      <c r="CB13">
        <f>Brazil_0!CB13</f>
        <v>55399</v>
      </c>
      <c r="CC13">
        <f>Brazil_0!CC13</f>
        <v>56450</v>
      </c>
      <c r="CD13">
        <f>Brazil_0!CD13</f>
        <v>81226</v>
      </c>
      <c r="CE13">
        <f>Brazil_0!CE13</f>
        <v>81376</v>
      </c>
      <c r="CF13">
        <f>Brazil_0!CF13</f>
        <v>81807</v>
      </c>
      <c r="CG13">
        <f>Brazil_0!CG13</f>
        <v>81707</v>
      </c>
      <c r="CH13">
        <f>Brazil_0!CH13</f>
        <v>82248</v>
      </c>
      <c r="CI13">
        <f>Brazil_0!CI13</f>
        <v>83569</v>
      </c>
      <c r="CJ13">
        <f>Brazil_0!CJ13</f>
        <v>83811</v>
      </c>
      <c r="CK13">
        <f>Brazil_0!CK13</f>
        <v>79383</v>
      </c>
      <c r="CL13">
        <f>Brazil_0!CL13</f>
        <v>75625</v>
      </c>
      <c r="CM13">
        <f>Brazil_0!CM13</f>
        <v>75919</v>
      </c>
      <c r="CN13">
        <f>Brazil_0!CN13</f>
        <v>69914</v>
      </c>
      <c r="CO13">
        <f>Brazil_0!CO13</f>
        <v>65237</v>
      </c>
      <c r="CP13">
        <f>Brazil_0!CP13</f>
        <v>66083</v>
      </c>
      <c r="CQ13">
        <f>Brazil_0!CQ13</f>
        <v>66103</v>
      </c>
      <c r="CR13">
        <f>Brazil_0!CR13</f>
        <v>66660</v>
      </c>
      <c r="CS13">
        <f>Brazil_0!CS13</f>
        <v>66660</v>
      </c>
      <c r="CT13">
        <f>Brazil_0!CT13</f>
        <v>64808</v>
      </c>
      <c r="CU13">
        <f>Brazil_0!CU13</f>
        <v>67615</v>
      </c>
      <c r="CV13">
        <f>Brazil_0!CV13</f>
        <v>67918</v>
      </c>
      <c r="CW13">
        <f>Brazil_0!CW13</f>
        <v>67620</v>
      </c>
    </row>
    <row r="14" spans="1:101" x14ac:dyDescent="0.25">
      <c r="A14" t="str">
        <f>MID('cont list_0'!A13,3,3)</f>
        <v>N27</v>
      </c>
      <c r="B14">
        <f>Brazil_0!B14</f>
        <v>2307398</v>
      </c>
      <c r="C14">
        <f>Brazil_0!C14</f>
        <v>2307398</v>
      </c>
      <c r="D14">
        <f>Brazil_0!D14</f>
        <v>2287609</v>
      </c>
      <c r="E14">
        <f>Brazil_0!E14</f>
        <v>2329440</v>
      </c>
      <c r="F14">
        <f>Brazil_0!F14</f>
        <v>2346225</v>
      </c>
      <c r="G14">
        <f>Brazil_0!G14</f>
        <v>2350576</v>
      </c>
      <c r="H14">
        <f>Brazil_0!H14</f>
        <v>2340641</v>
      </c>
      <c r="I14">
        <f>Brazil_0!I14</f>
        <v>2345256</v>
      </c>
      <c r="J14">
        <f>Brazil_0!J14</f>
        <v>2369604</v>
      </c>
      <c r="K14">
        <f>Brazil_0!K14</f>
        <v>2345743</v>
      </c>
      <c r="L14">
        <f>Brazil_0!L14</f>
        <v>2334363</v>
      </c>
      <c r="M14">
        <f>Brazil_0!M14</f>
        <v>2340814</v>
      </c>
      <c r="N14">
        <f>Brazil_0!N14</f>
        <v>2326259</v>
      </c>
      <c r="O14">
        <f>Brazil_0!O14</f>
        <v>2323603</v>
      </c>
      <c r="P14">
        <f>Brazil_0!P14</f>
        <v>2336548</v>
      </c>
      <c r="Q14">
        <f>Brazil_0!Q14</f>
        <v>49017</v>
      </c>
      <c r="R14">
        <f>Brazil_0!R14</f>
        <v>48817</v>
      </c>
      <c r="S14">
        <f>Brazil_0!S14</f>
        <v>48884</v>
      </c>
      <c r="T14">
        <f>Brazil_0!T14</f>
        <v>48813</v>
      </c>
      <c r="U14">
        <f>Brazil_0!U14</f>
        <v>47853</v>
      </c>
      <c r="V14">
        <f>Brazil_0!V14</f>
        <v>49186</v>
      </c>
      <c r="W14">
        <f>Brazil_0!W14</f>
        <v>48756</v>
      </c>
      <c r="X14">
        <f>Brazil_0!X14</f>
        <v>48756</v>
      </c>
      <c r="Y14">
        <f>Brazil_0!Y14</f>
        <v>48038</v>
      </c>
      <c r="Z14">
        <f>Brazil_0!Z14</f>
        <v>45710</v>
      </c>
      <c r="AA14">
        <f>Brazil_0!AA14</f>
        <v>44360</v>
      </c>
      <c r="AB14">
        <f>Brazil_0!AB14</f>
        <v>39811</v>
      </c>
      <c r="AC14">
        <f>Brazil_0!AC14</f>
        <v>33642</v>
      </c>
      <c r="AD14">
        <f>Brazil_0!AD14</f>
        <v>33555</v>
      </c>
      <c r="AE14">
        <f>Brazil_0!AE14</f>
        <v>32851</v>
      </c>
      <c r="AF14">
        <f>Brazil_0!AF14</f>
        <v>31451</v>
      </c>
      <c r="AG14">
        <f>Brazil_0!AG14</f>
        <v>25035</v>
      </c>
      <c r="AH14">
        <f>Brazil_0!AH14</f>
        <v>21226</v>
      </c>
      <c r="AI14">
        <f>Brazil_0!AI14</f>
        <v>13789</v>
      </c>
      <c r="AJ14">
        <f>Brazil_0!AJ14</f>
        <v>13789</v>
      </c>
      <c r="AK14">
        <f>Brazil_0!AK14</f>
        <v>4101</v>
      </c>
      <c r="AL14">
        <f>Brazil_0!AL14</f>
        <v>1546</v>
      </c>
      <c r="AM14">
        <f>Brazil_0!AM14</f>
        <v>72212</v>
      </c>
      <c r="AN14">
        <f>Brazil_0!AN14</f>
        <v>69593</v>
      </c>
      <c r="AO14">
        <f>Brazil_0!AO14</f>
        <v>69086</v>
      </c>
      <c r="AP14">
        <f>Brazil_0!AP14</f>
        <v>68958</v>
      </c>
      <c r="AQ14">
        <f>Brazil_0!AQ14</f>
        <v>67653</v>
      </c>
      <c r="AR14">
        <f>Brazil_0!AR14</f>
        <v>67578</v>
      </c>
      <c r="AS14">
        <f>Brazil_0!AS14</f>
        <v>66518</v>
      </c>
      <c r="AT14">
        <f>Brazil_0!AT14</f>
        <v>63750</v>
      </c>
      <c r="AU14">
        <f>Brazil_0!AU14</f>
        <v>52877</v>
      </c>
      <c r="AV14">
        <f>Brazil_0!AV14</f>
        <v>50858</v>
      </c>
      <c r="AW14">
        <f>Brazil_0!AW14</f>
        <v>47849</v>
      </c>
      <c r="AX14">
        <f>Brazil_0!AX14</f>
        <v>46753</v>
      </c>
      <c r="AY14">
        <f>Brazil_0!AY14</f>
        <v>46461</v>
      </c>
      <c r="AZ14">
        <f>Brazil_0!AZ14</f>
        <v>45974</v>
      </c>
      <c r="BA14">
        <f>Brazil_0!BA14</f>
        <v>44213</v>
      </c>
      <c r="BB14">
        <f>Brazil_0!BB14</f>
        <v>33409</v>
      </c>
      <c r="BC14">
        <f>Brazil_0!BC14</f>
        <v>18027</v>
      </c>
      <c r="BD14">
        <f>Brazil_0!BD14</f>
        <v>15875</v>
      </c>
      <c r="BE14">
        <f>Brazil_0!BE14</f>
        <v>12382</v>
      </c>
      <c r="BF14">
        <f>Brazil_0!BF14</f>
        <v>8643</v>
      </c>
      <c r="BG14">
        <f>Brazil_0!BG14</f>
        <v>1812993</v>
      </c>
      <c r="BH14">
        <f>Brazil_0!BH14</f>
        <v>1812993</v>
      </c>
      <c r="BI14">
        <f>Brazil_0!BI14</f>
        <v>1819310</v>
      </c>
      <c r="BJ14">
        <f>Brazil_0!BJ14</f>
        <v>1714158</v>
      </c>
      <c r="BK14">
        <f>Brazil_0!BK14</f>
        <v>1688612</v>
      </c>
      <c r="BL14">
        <f>Brazil_0!BL14</f>
        <v>1670921</v>
      </c>
      <c r="BM14">
        <f>Brazil_0!BM14</f>
        <v>1666983</v>
      </c>
      <c r="BN14">
        <f>Brazil_0!BN14</f>
        <v>1671564</v>
      </c>
      <c r="BO14">
        <f>Brazil_0!BO14</f>
        <v>1681028</v>
      </c>
      <c r="BP14">
        <f>Brazil_0!BP14</f>
        <v>1681028</v>
      </c>
      <c r="BQ14">
        <f>Brazil_0!BQ14</f>
        <v>1676308</v>
      </c>
      <c r="BR14">
        <f>Brazil_0!BR14</f>
        <v>1678175</v>
      </c>
      <c r="BS14">
        <f>Brazil_0!BS14</f>
        <v>1672026</v>
      </c>
      <c r="BT14">
        <f>Brazil_0!BT14</f>
        <v>1662061</v>
      </c>
      <c r="BU14">
        <f>Brazil_0!BU14</f>
        <v>1655775</v>
      </c>
      <c r="BV14">
        <f>Brazil_0!BV14</f>
        <v>1655650</v>
      </c>
      <c r="BW14">
        <f>Brazil_0!BW14</f>
        <v>1668375</v>
      </c>
      <c r="BX14">
        <f>Brazil_0!BX14</f>
        <v>1666234</v>
      </c>
      <c r="BY14">
        <f>Brazil_0!BY14</f>
        <v>1705400</v>
      </c>
      <c r="BZ14">
        <f>Brazil_0!BZ14</f>
        <v>1701339</v>
      </c>
      <c r="CA14">
        <f>Brazil_0!CA14</f>
        <v>1702104</v>
      </c>
      <c r="CB14">
        <f>Brazil_0!CB14</f>
        <v>1702104</v>
      </c>
      <c r="CC14">
        <f>Brazil_0!CC14</f>
        <v>1709851</v>
      </c>
      <c r="CD14">
        <f>Brazil_0!CD14</f>
        <v>56600</v>
      </c>
      <c r="CE14">
        <f>Brazil_0!CE14</f>
        <v>50806</v>
      </c>
      <c r="CF14">
        <f>Brazil_0!CF14</f>
        <v>49600</v>
      </c>
      <c r="CG14">
        <f>Brazil_0!CG14</f>
        <v>48871</v>
      </c>
      <c r="CH14">
        <f>Brazil_0!CH14</f>
        <v>46358</v>
      </c>
      <c r="CI14">
        <f>Brazil_0!CI14</f>
        <v>46958</v>
      </c>
      <c r="CJ14">
        <f>Brazil_0!CJ14</f>
        <v>46842</v>
      </c>
      <c r="CK14">
        <f>Brazil_0!CK14</f>
        <v>47140</v>
      </c>
      <c r="CL14">
        <f>Brazil_0!CL14</f>
        <v>45281</v>
      </c>
      <c r="CM14">
        <f>Brazil_0!CM14</f>
        <v>41017</v>
      </c>
      <c r="CN14">
        <f>Brazil_0!CN14</f>
        <v>35287</v>
      </c>
      <c r="CO14">
        <f>Brazil_0!CO14</f>
        <v>34478</v>
      </c>
      <c r="CP14">
        <f>Brazil_0!CP14</f>
        <v>30622</v>
      </c>
      <c r="CQ14">
        <f>Brazil_0!CQ14</f>
        <v>28886</v>
      </c>
      <c r="CR14">
        <f>Brazil_0!CR14</f>
        <v>28389</v>
      </c>
      <c r="CS14">
        <f>Brazil_0!CS14</f>
        <v>26851</v>
      </c>
      <c r="CT14">
        <f>Brazil_0!CT14</f>
        <v>21556</v>
      </c>
      <c r="CU14">
        <f>Brazil_0!CU14</f>
        <v>19897</v>
      </c>
      <c r="CV14">
        <f>Brazil_0!CV14</f>
        <v>17109</v>
      </c>
      <c r="CW14">
        <f>Brazil_0!CW14</f>
        <v>10867</v>
      </c>
    </row>
    <row r="15" spans="1:101" x14ac:dyDescent="0.25">
      <c r="A15" t="str">
        <f>MID('cont list_0'!A14,3,3)</f>
        <v>Q27</v>
      </c>
      <c r="B15">
        <f>Brazil_0!B15</f>
        <v>71113</v>
      </c>
      <c r="C15">
        <f>Brazil_0!C15</f>
        <v>71113</v>
      </c>
      <c r="D15">
        <f>Brazil_0!D15</f>
        <v>70159</v>
      </c>
      <c r="E15">
        <f>Brazil_0!E15</f>
        <v>70167</v>
      </c>
      <c r="F15">
        <f>Brazil_0!F15</f>
        <v>69936</v>
      </c>
      <c r="G15">
        <f>Brazil_0!G15</f>
        <v>69894</v>
      </c>
      <c r="H15">
        <f>Brazil_0!H15</f>
        <v>69894</v>
      </c>
      <c r="I15">
        <f>Brazil_0!I15</f>
        <v>69757</v>
      </c>
      <c r="J15">
        <f>Brazil_0!J15</f>
        <v>69663</v>
      </c>
      <c r="K15">
        <f>Brazil_0!K15</f>
        <v>70018</v>
      </c>
      <c r="L15">
        <f>Brazil_0!L15</f>
        <v>70025</v>
      </c>
      <c r="M15">
        <f>Brazil_0!M15</f>
        <v>68799</v>
      </c>
      <c r="N15">
        <f>Brazil_0!N15</f>
        <v>68480</v>
      </c>
      <c r="O15">
        <f>Brazil_0!O15</f>
        <v>68772</v>
      </c>
      <c r="P15">
        <f>Brazil_0!P15</f>
        <v>68768</v>
      </c>
      <c r="Q15">
        <f>Brazil_0!Q15</f>
        <v>2241467</v>
      </c>
      <c r="R15">
        <f>Brazil_0!R15</f>
        <v>2199586</v>
      </c>
      <c r="S15">
        <f>Brazil_0!S15</f>
        <v>2199437</v>
      </c>
      <c r="T15">
        <f>Brazil_0!T15</f>
        <v>2189355</v>
      </c>
      <c r="U15">
        <f>Brazil_0!U15</f>
        <v>2141753</v>
      </c>
      <c r="V15">
        <f>Brazil_0!V15</f>
        <v>2151197</v>
      </c>
      <c r="W15">
        <f>Brazil_0!W15</f>
        <v>2088573</v>
      </c>
      <c r="X15">
        <f>Brazil_0!X15</f>
        <v>2086672</v>
      </c>
      <c r="Y15">
        <f>Brazil_0!Y15</f>
        <v>2125682</v>
      </c>
      <c r="Z15">
        <f>Brazil_0!Z15</f>
        <v>2044437</v>
      </c>
      <c r="AA15">
        <f>Brazil_0!AA15</f>
        <v>2071341</v>
      </c>
      <c r="AB15">
        <f>Brazil_0!AB15</f>
        <v>2094916</v>
      </c>
      <c r="AC15">
        <f>Brazil_0!AC15</f>
        <v>2098972</v>
      </c>
      <c r="AD15">
        <f>Brazil_0!AD15</f>
        <v>2071804</v>
      </c>
      <c r="AE15">
        <f>Brazil_0!AE15</f>
        <v>2059925</v>
      </c>
      <c r="AF15">
        <f>Brazil_0!AF15</f>
        <v>2094090</v>
      </c>
      <c r="AG15">
        <f>Brazil_0!AG15</f>
        <v>2089106</v>
      </c>
      <c r="AH15">
        <f>Brazil_0!AH15</f>
        <v>2133311</v>
      </c>
      <c r="AI15">
        <f>Brazil_0!AI15</f>
        <v>2121367</v>
      </c>
      <c r="AJ15">
        <f>Brazil_0!AJ15</f>
        <v>2121367</v>
      </c>
      <c r="AK15">
        <f>Brazil_0!AK15</f>
        <v>2180691</v>
      </c>
      <c r="AL15">
        <f>Brazil_0!AL15</f>
        <v>2189300</v>
      </c>
      <c r="AM15">
        <f>Brazil_0!AM15</f>
        <v>1</v>
      </c>
      <c r="AN15">
        <f>Brazil_0!AN15</f>
        <v>1</v>
      </c>
      <c r="AO15">
        <f>Brazil_0!AO15</f>
        <v>1</v>
      </c>
      <c r="AP15">
        <f>Brazil_0!AP15</f>
        <v>1</v>
      </c>
      <c r="AQ15">
        <f>Brazil_0!AQ15</f>
        <v>1</v>
      </c>
      <c r="AR15">
        <f>Brazil_0!AR15</f>
        <v>1</v>
      </c>
      <c r="AS15">
        <f>Brazil_0!AS15</f>
        <v>1</v>
      </c>
      <c r="AT15">
        <f>Brazil_0!AT15</f>
        <v>1</v>
      </c>
      <c r="AU15">
        <f>Brazil_0!AU15</f>
        <v>1</v>
      </c>
      <c r="AV15">
        <f>Brazil_0!AV15</f>
        <v>1</v>
      </c>
      <c r="AW15">
        <f>Brazil_0!AW15</f>
        <v>1</v>
      </c>
      <c r="AX15">
        <f>Brazil_0!AX15</f>
        <v>1</v>
      </c>
      <c r="AY15">
        <f>Brazil_0!AY15</f>
        <v>1</v>
      </c>
      <c r="AZ15">
        <f>Brazil_0!AZ15</f>
        <v>1</v>
      </c>
      <c r="BA15">
        <f>Brazil_0!BA15</f>
        <v>1</v>
      </c>
      <c r="BB15">
        <f>Brazil_0!BB15</f>
        <v>1</v>
      </c>
      <c r="BC15">
        <f>Brazil_0!BC15</f>
        <v>1</v>
      </c>
      <c r="BD15">
        <f>Brazil_0!BD15</f>
        <v>1</v>
      </c>
      <c r="BE15">
        <f>Brazil_0!BE15</f>
        <v>1</v>
      </c>
      <c r="BF15">
        <f>Brazil_0!BF15</f>
        <v>1</v>
      </c>
      <c r="BG15">
        <f>Brazil_0!BG15</f>
        <v>1</v>
      </c>
      <c r="BH15">
        <f>Brazil_0!BH15</f>
        <v>1</v>
      </c>
      <c r="BI15">
        <f>Brazil_0!BI15</f>
        <v>1687099</v>
      </c>
      <c r="BJ15">
        <f>Brazil_0!BJ15</f>
        <v>1687099</v>
      </c>
      <c r="BK15">
        <f>Brazil_0!BK15</f>
        <v>1687099</v>
      </c>
      <c r="BL15">
        <f>Brazil_0!BL15</f>
        <v>1687099</v>
      </c>
      <c r="BM15">
        <f>Brazil_0!BM15</f>
        <v>1687099</v>
      </c>
      <c r="BN15">
        <f>Brazil_0!BN15</f>
        <v>1687099</v>
      </c>
      <c r="BO15">
        <f>Brazil_0!BO15</f>
        <v>1687099</v>
      </c>
      <c r="BP15">
        <f>Brazil_0!BP15</f>
        <v>1687099</v>
      </c>
      <c r="BQ15">
        <f>Brazil_0!BQ15</f>
        <v>1687099</v>
      </c>
      <c r="BR15">
        <f>Brazil_0!BR15</f>
        <v>1687099</v>
      </c>
      <c r="BS15">
        <f>Brazil_0!BS15</f>
        <v>1687099</v>
      </c>
      <c r="BT15">
        <f>Brazil_0!BT15</f>
        <v>1687099</v>
      </c>
      <c r="BU15">
        <f>Brazil_0!BU15</f>
        <v>1687099</v>
      </c>
      <c r="BV15">
        <f>Brazil_0!BV15</f>
        <v>1687099</v>
      </c>
      <c r="BW15">
        <f>Brazil_0!BW15</f>
        <v>1687099</v>
      </c>
      <c r="BX15">
        <f>Brazil_0!BX15</f>
        <v>1687099</v>
      </c>
      <c r="BY15">
        <f>Brazil_0!BY15</f>
        <v>1687099</v>
      </c>
      <c r="BZ15">
        <f>Brazil_0!BZ15</f>
        <v>1687099</v>
      </c>
      <c r="CA15">
        <f>Brazil_0!CA15</f>
        <v>1687099</v>
      </c>
      <c r="CB15">
        <f>Brazil_0!CB15</f>
        <v>1687099</v>
      </c>
      <c r="CC15">
        <f>Brazil_0!CC15</f>
        <v>1687099</v>
      </c>
      <c r="CD15">
        <f>Brazil_0!CD15</f>
        <v>1687099</v>
      </c>
      <c r="CE15">
        <f>Brazil_0!CE15</f>
        <v>1654647</v>
      </c>
      <c r="CF15">
        <f>Brazil_0!CF15</f>
        <v>1650058</v>
      </c>
      <c r="CG15">
        <f>Brazil_0!CG15</f>
        <v>1645202</v>
      </c>
      <c r="CH15">
        <f>Brazil_0!CH15</f>
        <v>1641008</v>
      </c>
      <c r="CI15">
        <f>Brazil_0!CI15</f>
        <v>1613473</v>
      </c>
      <c r="CJ15">
        <f>Brazil_0!CJ15</f>
        <v>1580394</v>
      </c>
      <c r="CK15">
        <f>Brazil_0!CK15</f>
        <v>1558392</v>
      </c>
      <c r="CL15">
        <f>Brazil_0!CL15</f>
        <v>1542500</v>
      </c>
      <c r="CM15">
        <f>Brazil_0!CM15</f>
        <v>1545965</v>
      </c>
      <c r="CN15">
        <f>Brazil_0!CN15</f>
        <v>1548457</v>
      </c>
      <c r="CO15">
        <f>Brazil_0!CO15</f>
        <v>1551395</v>
      </c>
      <c r="CP15">
        <f>Brazil_0!CP15</f>
        <v>1531484</v>
      </c>
      <c r="CQ15">
        <f>Brazil_0!CQ15</f>
        <v>1532789</v>
      </c>
      <c r="CR15">
        <f>Brazil_0!CR15</f>
        <v>1536601</v>
      </c>
      <c r="CS15">
        <f>Brazil_0!CS15</f>
        <v>1533709</v>
      </c>
      <c r="CT15">
        <f>Brazil_0!CT15</f>
        <v>1529292</v>
      </c>
      <c r="CU15">
        <f>Brazil_0!CU15</f>
        <v>1528600</v>
      </c>
      <c r="CV15">
        <f>Brazil_0!CV15</f>
        <v>1503965</v>
      </c>
      <c r="CW15">
        <f>Brazil_0!CW15</f>
        <v>1502214</v>
      </c>
    </row>
    <row r="16" spans="1:101" x14ac:dyDescent="0.25">
      <c r="A16" t="str">
        <f>MID('cont list_0'!A15,3,3)</f>
        <v>V27</v>
      </c>
      <c r="B16">
        <f>Brazil_0!B16</f>
        <v>1329747</v>
      </c>
      <c r="C16">
        <f>Brazil_0!C16</f>
        <v>1329747</v>
      </c>
      <c r="D16">
        <f>Brazil_0!D16</f>
        <v>1326702</v>
      </c>
      <c r="E16">
        <f>Brazil_0!E16</f>
        <v>1333620</v>
      </c>
      <c r="F16">
        <f>Brazil_0!F16</f>
        <v>1332712</v>
      </c>
      <c r="G16">
        <f>Brazil_0!G16</f>
        <v>1326003</v>
      </c>
      <c r="H16">
        <f>Brazil_0!H16</f>
        <v>1334121</v>
      </c>
      <c r="I16">
        <f>Brazil_0!I16</f>
        <v>1332165</v>
      </c>
      <c r="J16">
        <f>Brazil_0!J16</f>
        <v>1337032</v>
      </c>
      <c r="K16">
        <f>Brazil_0!K16</f>
        <v>1314142</v>
      </c>
      <c r="L16">
        <f>Brazil_0!L16</f>
        <v>1318740</v>
      </c>
      <c r="M16">
        <f>Brazil_0!M16</f>
        <v>1315215</v>
      </c>
      <c r="N16">
        <f>Brazil_0!N16</f>
        <v>1313705</v>
      </c>
      <c r="O16">
        <f>Brazil_0!O16</f>
        <v>1315022</v>
      </c>
      <c r="P16">
        <f>Brazil_0!P16</f>
        <v>1318760</v>
      </c>
      <c r="Q16">
        <f>Brazil_0!Q16</f>
        <v>68143</v>
      </c>
      <c r="R16">
        <f>Brazil_0!R16</f>
        <v>67693</v>
      </c>
      <c r="S16">
        <f>Brazil_0!S16</f>
        <v>67693</v>
      </c>
      <c r="T16">
        <f>Brazil_0!T16</f>
        <v>67593</v>
      </c>
      <c r="U16">
        <f>Brazil_0!U16</f>
        <v>67663</v>
      </c>
      <c r="V16">
        <f>Brazil_0!V16</f>
        <v>67290</v>
      </c>
      <c r="W16">
        <f>Brazil_0!W16</f>
        <v>67538</v>
      </c>
      <c r="X16">
        <f>Brazil_0!X16</f>
        <v>67350</v>
      </c>
      <c r="Y16">
        <f>Brazil_0!Y16</f>
        <v>67405</v>
      </c>
      <c r="Z16">
        <f>Brazil_0!Z16</f>
        <v>67357</v>
      </c>
      <c r="AA16">
        <f>Brazil_0!AA16</f>
        <v>67299</v>
      </c>
      <c r="AB16">
        <f>Brazil_0!AB16</f>
        <v>67299</v>
      </c>
      <c r="AC16">
        <f>Brazil_0!AC16</f>
        <v>67299</v>
      </c>
      <c r="AD16">
        <f>Brazil_0!AD16</f>
        <v>67269</v>
      </c>
      <c r="AE16">
        <f>Brazil_0!AE16</f>
        <v>66966</v>
      </c>
      <c r="AF16">
        <f>Brazil_0!AF16</f>
        <v>66966</v>
      </c>
      <c r="AG16">
        <f>Brazil_0!AG16</f>
        <v>68733</v>
      </c>
      <c r="AH16">
        <f>Brazil_0!AH16</f>
        <v>63916</v>
      </c>
      <c r="AI16">
        <f>Brazil_0!AI16</f>
        <v>63244</v>
      </c>
      <c r="AJ16">
        <f>Brazil_0!AJ16</f>
        <v>63244</v>
      </c>
      <c r="AK16">
        <f>Brazil_0!AK16</f>
        <v>63213</v>
      </c>
      <c r="AL16">
        <f>Brazil_0!AL16</f>
        <v>63213</v>
      </c>
      <c r="AM16">
        <f>Brazil_0!AM16</f>
        <v>2193661</v>
      </c>
      <c r="AN16">
        <f>Brazil_0!AN16</f>
        <v>2152328</v>
      </c>
      <c r="AO16">
        <f>Brazil_0!AO16</f>
        <v>2185102</v>
      </c>
      <c r="AP16">
        <f>Brazil_0!AP16</f>
        <v>2168332</v>
      </c>
      <c r="AQ16">
        <f>Brazil_0!AQ16</f>
        <v>2153013</v>
      </c>
      <c r="AR16">
        <f>Brazil_0!AR16</f>
        <v>2124789</v>
      </c>
      <c r="AS16">
        <f>Brazil_0!AS16</f>
        <v>2151393</v>
      </c>
      <c r="AT16">
        <f>Brazil_0!AT16</f>
        <v>2115922</v>
      </c>
      <c r="AU16">
        <f>Brazil_0!AU16</f>
        <v>2007528</v>
      </c>
      <c r="AV16">
        <f>Brazil_0!AV16</f>
        <v>1927386</v>
      </c>
      <c r="AW16">
        <f>Brazil_0!AW16</f>
        <v>1871821</v>
      </c>
      <c r="AX16">
        <f>Brazil_0!AX16</f>
        <v>1841394</v>
      </c>
      <c r="AY16">
        <f>Brazil_0!AY16</f>
        <v>1798866</v>
      </c>
      <c r="AZ16">
        <f>Brazil_0!AZ16</f>
        <v>1825363</v>
      </c>
      <c r="BA16">
        <f>Brazil_0!BA16</f>
        <v>1820121</v>
      </c>
      <c r="BB16">
        <f>Brazil_0!BB16</f>
        <v>1813141</v>
      </c>
      <c r="BC16">
        <f>Brazil_0!BC16</f>
        <v>1810414</v>
      </c>
      <c r="BD16">
        <f>Brazil_0!BD16</f>
        <v>1823567</v>
      </c>
      <c r="BE16">
        <f>Brazil_0!BE16</f>
        <v>1824800</v>
      </c>
      <c r="BF16">
        <f>Brazil_0!BF16</f>
        <v>1809503</v>
      </c>
      <c r="BG16">
        <f>Brazil_0!BG16</f>
        <v>1480224</v>
      </c>
      <c r="BH16">
        <f>Brazil_0!BH16</f>
        <v>1480224</v>
      </c>
      <c r="BI16">
        <f>Brazil_0!BI16</f>
        <v>1480224</v>
      </c>
      <c r="BJ16">
        <f>Brazil_0!BJ16</f>
        <v>1480224</v>
      </c>
      <c r="BK16">
        <f>Brazil_0!BK16</f>
        <v>1480224</v>
      </c>
      <c r="BL16">
        <f>Brazil_0!BL16</f>
        <v>1480224</v>
      </c>
      <c r="BM16">
        <f>Brazil_0!BM16</f>
        <v>1480224</v>
      </c>
      <c r="BN16">
        <f>Brazil_0!BN16</f>
        <v>1480224</v>
      </c>
      <c r="BO16">
        <f>Brazil_0!BO16</f>
        <v>1480224</v>
      </c>
      <c r="BP16">
        <f>Brazil_0!BP16</f>
        <v>1480224</v>
      </c>
      <c r="BQ16">
        <f>Brazil_0!BQ16</f>
        <v>1480224</v>
      </c>
      <c r="BR16">
        <f>Brazil_0!BR16</f>
        <v>1480224</v>
      </c>
      <c r="BS16">
        <f>Brazil_0!BS16</f>
        <v>1480224</v>
      </c>
      <c r="BT16">
        <f>Brazil_0!BT16</f>
        <v>1480224</v>
      </c>
      <c r="BU16">
        <f>Brazil_0!BU16</f>
        <v>1480224</v>
      </c>
      <c r="BV16">
        <f>Brazil_0!BV16</f>
        <v>1480224</v>
      </c>
      <c r="BW16">
        <f>Brazil_0!BW16</f>
        <v>1480224</v>
      </c>
      <c r="BX16">
        <f>Brazil_0!BX16</f>
        <v>1480224</v>
      </c>
      <c r="BY16">
        <f>Brazil_0!BY16</f>
        <v>1480224</v>
      </c>
      <c r="BZ16">
        <f>Brazil_0!BZ16</f>
        <v>1480224</v>
      </c>
      <c r="CA16">
        <f>Brazil_0!CA16</f>
        <v>1480224</v>
      </c>
      <c r="CB16">
        <f>Brazil_0!CB16</f>
        <v>1480224</v>
      </c>
      <c r="CC16">
        <f>Brazil_0!CC16</f>
        <v>1480224</v>
      </c>
      <c r="CD16">
        <f>Brazil_0!CD16</f>
        <v>1480224</v>
      </c>
      <c r="CE16">
        <f>Brazil_0!CE16</f>
        <v>1480224</v>
      </c>
      <c r="CF16">
        <f>Brazil_0!CF16</f>
        <v>1480224</v>
      </c>
      <c r="CG16">
        <f>Brazil_0!CG16</f>
        <v>1480224</v>
      </c>
      <c r="CH16">
        <f>Brazil_0!CH16</f>
        <v>1480224</v>
      </c>
      <c r="CI16">
        <f>Brazil_0!CI16</f>
        <v>1480224</v>
      </c>
      <c r="CJ16">
        <f>Brazil_0!CJ16</f>
        <v>1480224</v>
      </c>
      <c r="CK16">
        <f>Brazil_0!CK16</f>
        <v>1480224</v>
      </c>
      <c r="CL16">
        <f>Brazil_0!CL16</f>
        <v>1480224</v>
      </c>
      <c r="CM16">
        <f>Brazil_0!CM16</f>
        <v>1480224</v>
      </c>
      <c r="CN16">
        <f>Brazil_0!CN16</f>
        <v>1480224</v>
      </c>
      <c r="CO16">
        <f>Brazil_0!CO16</f>
        <v>1480224</v>
      </c>
      <c r="CP16">
        <f>Brazil_0!CP16</f>
        <v>1480224</v>
      </c>
      <c r="CQ16">
        <f>Brazil_0!CQ16</f>
        <v>1480224</v>
      </c>
      <c r="CR16">
        <f>Brazil_0!CR16</f>
        <v>1480224</v>
      </c>
      <c r="CS16">
        <f>Brazil_0!CS16</f>
        <v>1480224</v>
      </c>
      <c r="CT16">
        <f>Brazil_0!CT16</f>
        <v>1480224</v>
      </c>
      <c r="CU16">
        <f>Brazil_0!CU16</f>
        <v>1480224</v>
      </c>
      <c r="CV16">
        <f>Brazil_0!CV16</f>
        <v>1480224</v>
      </c>
      <c r="CW16">
        <f>Brazil_0!CW16</f>
        <v>1480224</v>
      </c>
    </row>
    <row r="17" spans="1:101" x14ac:dyDescent="0.25">
      <c r="A17" t="str">
        <f>MID('cont list_0'!A16,3,3)</f>
        <v>X27</v>
      </c>
      <c r="B17">
        <f>Brazil_0!B17</f>
        <v>42676</v>
      </c>
      <c r="C17">
        <f>Brazil_0!C17</f>
        <v>42676</v>
      </c>
      <c r="D17">
        <f>Brazil_0!D17</f>
        <v>42693</v>
      </c>
      <c r="E17">
        <f>Brazil_0!E17</f>
        <v>42493</v>
      </c>
      <c r="F17">
        <f>Brazil_0!F17</f>
        <v>42493</v>
      </c>
      <c r="G17">
        <f>Brazil_0!G17</f>
        <v>42493</v>
      </c>
      <c r="H17">
        <f>Brazil_0!H17</f>
        <v>41321</v>
      </c>
      <c r="I17">
        <f>Brazil_0!I17</f>
        <v>41371</v>
      </c>
      <c r="J17">
        <f>Brazil_0!J17</f>
        <v>41207</v>
      </c>
      <c r="K17">
        <f>Brazil_0!K17</f>
        <v>40641</v>
      </c>
      <c r="L17">
        <f>Brazil_0!L17</f>
        <v>40583</v>
      </c>
      <c r="M17">
        <f>Brazil_0!M17</f>
        <v>36638</v>
      </c>
      <c r="N17">
        <f>Brazil_0!N17</f>
        <v>35922</v>
      </c>
      <c r="O17">
        <f>Brazil_0!O17</f>
        <v>36022</v>
      </c>
      <c r="P17">
        <f>Brazil_0!P17</f>
        <v>35917</v>
      </c>
      <c r="Q17">
        <f>Brazil_0!Q17</f>
        <v>1329957</v>
      </c>
      <c r="R17">
        <f>Brazil_0!R17</f>
        <v>1341898</v>
      </c>
      <c r="S17">
        <f>Brazil_0!S17</f>
        <v>1334682</v>
      </c>
      <c r="T17">
        <f>Brazil_0!T17</f>
        <v>1331330</v>
      </c>
      <c r="U17">
        <f>Brazil_0!U17</f>
        <v>1318596</v>
      </c>
      <c r="V17">
        <f>Brazil_0!V17</f>
        <v>1303470</v>
      </c>
      <c r="W17">
        <f>Brazil_0!W17</f>
        <v>1306526</v>
      </c>
      <c r="X17">
        <f>Brazil_0!X17</f>
        <v>1311131</v>
      </c>
      <c r="Y17">
        <f>Brazil_0!Y17</f>
        <v>1314162</v>
      </c>
      <c r="Z17">
        <f>Brazil_0!Z17</f>
        <v>1318854</v>
      </c>
      <c r="AA17">
        <f>Brazil_0!AA17</f>
        <v>1326594</v>
      </c>
      <c r="AB17">
        <f>Brazil_0!AB17</f>
        <v>1341320</v>
      </c>
      <c r="AC17">
        <f>Brazil_0!AC17</f>
        <v>1340034</v>
      </c>
      <c r="AD17">
        <f>Brazil_0!AD17</f>
        <v>1341984</v>
      </c>
      <c r="AE17">
        <f>Brazil_0!AE17</f>
        <v>1335210</v>
      </c>
      <c r="AF17">
        <f>Brazil_0!AF17</f>
        <v>1332769</v>
      </c>
      <c r="AG17">
        <f>Brazil_0!AG17</f>
        <v>1348238</v>
      </c>
      <c r="AH17">
        <f>Brazil_0!AH17</f>
        <v>1358806</v>
      </c>
      <c r="AI17">
        <f>Brazil_0!AI17</f>
        <v>1383133</v>
      </c>
      <c r="AJ17">
        <f>Brazil_0!AJ17</f>
        <v>1383133</v>
      </c>
      <c r="AK17">
        <f>Brazil_0!AK17</f>
        <v>1399660</v>
      </c>
      <c r="AL17">
        <f>Brazil_0!AL17</f>
        <v>1402941</v>
      </c>
      <c r="AM17">
        <f>Brazil_0!AM17</f>
        <v>63423</v>
      </c>
      <c r="AN17">
        <f>Brazil_0!AN17</f>
        <v>63323</v>
      </c>
      <c r="AO17">
        <f>Brazil_0!AO17</f>
        <v>62823</v>
      </c>
      <c r="AP17">
        <f>Brazil_0!AP17</f>
        <v>62985</v>
      </c>
      <c r="AQ17">
        <f>Brazil_0!AQ17</f>
        <v>62753</v>
      </c>
      <c r="AR17">
        <f>Brazil_0!AR17</f>
        <v>62790</v>
      </c>
      <c r="AS17">
        <f>Brazil_0!AS17</f>
        <v>62790</v>
      </c>
      <c r="AT17">
        <f>Brazil_0!AT17</f>
        <v>62811</v>
      </c>
      <c r="AU17">
        <f>Brazil_0!AU17</f>
        <v>62813</v>
      </c>
      <c r="AV17">
        <f>Brazil_0!AV17</f>
        <v>62797</v>
      </c>
      <c r="AW17">
        <f>Brazil_0!AW17</f>
        <v>62797</v>
      </c>
      <c r="AX17">
        <f>Brazil_0!AX17</f>
        <v>62787</v>
      </c>
      <c r="AY17">
        <f>Brazil_0!AY17</f>
        <v>60040</v>
      </c>
      <c r="AZ17">
        <f>Brazil_0!AZ17</f>
        <v>60030</v>
      </c>
      <c r="BA17">
        <f>Brazil_0!BA17</f>
        <v>60030</v>
      </c>
      <c r="BB17">
        <f>Brazil_0!BB17</f>
        <v>59277</v>
      </c>
      <c r="BC17">
        <f>Brazil_0!BC17</f>
        <v>59218</v>
      </c>
      <c r="BD17">
        <f>Brazil_0!BD17</f>
        <v>59388</v>
      </c>
      <c r="BE17">
        <f>Brazil_0!BE17</f>
        <v>59078</v>
      </c>
      <c r="BF17">
        <f>Brazil_0!BF17</f>
        <v>59061</v>
      </c>
      <c r="BG17">
        <f>Brazil_0!BG17</f>
        <v>1811706</v>
      </c>
      <c r="BH17">
        <f>Brazil_0!BH17</f>
        <v>1811706</v>
      </c>
      <c r="BI17">
        <f>Brazil_0!BI17</f>
        <v>1806184</v>
      </c>
      <c r="BJ17">
        <f>Brazil_0!BJ17</f>
        <v>1757281</v>
      </c>
      <c r="BK17">
        <f>Brazil_0!BK17</f>
        <v>1743247</v>
      </c>
      <c r="BL17">
        <f>Brazil_0!BL17</f>
        <v>1719517</v>
      </c>
      <c r="BM17">
        <f>Brazil_0!BM17</f>
        <v>1708347</v>
      </c>
      <c r="BN17">
        <f>Brazil_0!BN17</f>
        <v>1712141</v>
      </c>
      <c r="BO17">
        <f>Brazil_0!BO17</f>
        <v>1714515</v>
      </c>
      <c r="BP17">
        <f>Brazil_0!BP17</f>
        <v>1714515</v>
      </c>
      <c r="BQ17">
        <f>Brazil_0!BQ17</f>
        <v>1709795</v>
      </c>
      <c r="BR17">
        <f>Brazil_0!BR17</f>
        <v>1692316</v>
      </c>
      <c r="BS17">
        <f>Brazil_0!BS17</f>
        <v>1685924</v>
      </c>
      <c r="BT17">
        <f>Brazil_0!BT17</f>
        <v>1666145</v>
      </c>
      <c r="BU17">
        <f>Brazil_0!BU17</f>
        <v>1689194</v>
      </c>
      <c r="BV17">
        <f>Brazil_0!BV17</f>
        <v>1692138</v>
      </c>
      <c r="BW17">
        <f>Brazil_0!BW17</f>
        <v>1651511</v>
      </c>
      <c r="BX17">
        <f>Brazil_0!BX17</f>
        <v>1659746</v>
      </c>
      <c r="BY17">
        <f>Brazil_0!BY17</f>
        <v>1642279</v>
      </c>
      <c r="BZ17">
        <f>Brazil_0!BZ17</f>
        <v>1637233</v>
      </c>
      <c r="CA17">
        <f>Brazil_0!CA17</f>
        <v>1638172</v>
      </c>
      <c r="CB17">
        <f>Brazil_0!CB17</f>
        <v>1638172</v>
      </c>
      <c r="CC17">
        <f>Brazil_0!CC17</f>
        <v>1630703</v>
      </c>
      <c r="CD17">
        <f>Brazil_0!CD17</f>
        <v>1395333</v>
      </c>
      <c r="CE17">
        <f>Brazil_0!CE17</f>
        <v>1395333</v>
      </c>
      <c r="CF17">
        <f>Brazil_0!CF17</f>
        <v>1395333</v>
      </c>
      <c r="CG17">
        <f>Brazil_0!CG17</f>
        <v>1395333</v>
      </c>
      <c r="CH17">
        <f>Brazil_0!CH17</f>
        <v>1395333</v>
      </c>
      <c r="CI17">
        <f>Brazil_0!CI17</f>
        <v>1395333</v>
      </c>
      <c r="CJ17">
        <f>Brazil_0!CJ17</f>
        <v>1395333</v>
      </c>
      <c r="CK17">
        <f>Brazil_0!CK17</f>
        <v>1395333</v>
      </c>
      <c r="CL17">
        <f>Brazil_0!CL17</f>
        <v>1395333</v>
      </c>
      <c r="CM17">
        <f>Brazil_0!CM17</f>
        <v>1395333</v>
      </c>
      <c r="CN17">
        <f>Brazil_0!CN17</f>
        <v>1395333</v>
      </c>
      <c r="CO17">
        <f>Brazil_0!CO17</f>
        <v>1395333</v>
      </c>
      <c r="CP17">
        <f>Brazil_0!CP17</f>
        <v>1395333</v>
      </c>
      <c r="CQ17">
        <f>Brazil_0!CQ17</f>
        <v>1395333</v>
      </c>
      <c r="CR17">
        <f>Brazil_0!CR17</f>
        <v>1395333</v>
      </c>
      <c r="CS17">
        <f>Brazil_0!CS17</f>
        <v>1395333</v>
      </c>
      <c r="CT17">
        <f>Brazil_0!CT17</f>
        <v>1395333</v>
      </c>
      <c r="CU17">
        <f>Brazil_0!CU17</f>
        <v>1395333</v>
      </c>
      <c r="CV17">
        <f>Brazil_0!CV17</f>
        <v>1395333</v>
      </c>
      <c r="CW17">
        <f>Brazil_0!CW17</f>
        <v>1395333</v>
      </c>
    </row>
    <row r="18" spans="1:101" x14ac:dyDescent="0.25">
      <c r="A18" t="str">
        <f>MID('cont list_0'!A17,3,3)</f>
        <v>Z27</v>
      </c>
      <c r="B18">
        <f>Brazil_0!B18</f>
        <v>63860</v>
      </c>
      <c r="C18">
        <f>Brazil_0!C18</f>
        <v>63860</v>
      </c>
      <c r="D18">
        <f>Brazil_0!D18</f>
        <v>63860</v>
      </c>
      <c r="E18">
        <f>Brazil_0!E18</f>
        <v>63860</v>
      </c>
      <c r="F18">
        <f>Brazil_0!F18</f>
        <v>63905</v>
      </c>
      <c r="G18">
        <f>Brazil_0!G18</f>
        <v>56848</v>
      </c>
      <c r="H18">
        <f>Brazil_0!H18</f>
        <v>56848</v>
      </c>
      <c r="I18">
        <f>Brazil_0!I18</f>
        <v>56438</v>
      </c>
      <c r="J18">
        <f>Brazil_0!J18</f>
        <v>56486</v>
      </c>
      <c r="K18">
        <f>Brazil_0!K18</f>
        <v>56465</v>
      </c>
      <c r="L18">
        <f>Brazil_0!L18</f>
        <v>56335</v>
      </c>
      <c r="M18">
        <f>Brazil_0!M18</f>
        <v>50902</v>
      </c>
      <c r="N18">
        <f>Brazil_0!N18</f>
        <v>50802</v>
      </c>
      <c r="O18">
        <f>Brazil_0!O18</f>
        <v>50802</v>
      </c>
      <c r="P18">
        <f>Brazil_0!P18</f>
        <v>50797</v>
      </c>
      <c r="Q18">
        <f>Brazil_0!Q18</f>
        <v>35893</v>
      </c>
      <c r="R18">
        <f>Brazil_0!R18</f>
        <v>35877</v>
      </c>
      <c r="S18">
        <f>Brazil_0!S18</f>
        <v>35877</v>
      </c>
      <c r="T18">
        <f>Brazil_0!T18</f>
        <v>35817</v>
      </c>
      <c r="U18">
        <f>Brazil_0!U18</f>
        <v>35927</v>
      </c>
      <c r="V18">
        <f>Brazil_0!V18</f>
        <v>35907</v>
      </c>
      <c r="W18">
        <f>Brazil_0!W18</f>
        <v>35866</v>
      </c>
      <c r="X18">
        <f>Brazil_0!X18</f>
        <v>35869</v>
      </c>
      <c r="Y18">
        <f>Brazil_0!Y18</f>
        <v>35805</v>
      </c>
      <c r="Z18">
        <f>Brazil_0!Z18</f>
        <v>35462</v>
      </c>
      <c r="AA18">
        <f>Brazil_0!AA18</f>
        <v>35462</v>
      </c>
      <c r="AB18">
        <f>Brazil_0!AB18</f>
        <v>35124</v>
      </c>
      <c r="AC18">
        <f>Brazil_0!AC18</f>
        <v>35104</v>
      </c>
      <c r="AD18">
        <f>Brazil_0!AD18</f>
        <v>35154</v>
      </c>
      <c r="AE18">
        <f>Brazil_0!AE18</f>
        <v>35217</v>
      </c>
      <c r="AF18">
        <f>Brazil_0!AF18</f>
        <v>35142</v>
      </c>
      <c r="AG18">
        <f>Brazil_0!AG18</f>
        <v>36670</v>
      </c>
      <c r="AH18">
        <f>Brazil_0!AH18</f>
        <v>36522</v>
      </c>
      <c r="AI18">
        <f>Brazil_0!AI18</f>
        <v>35062</v>
      </c>
      <c r="AJ18">
        <f>Brazil_0!AJ18</f>
        <v>35062</v>
      </c>
      <c r="AK18">
        <f>Brazil_0!AK18</f>
        <v>35062</v>
      </c>
      <c r="AL18">
        <f>Brazil_0!AL18</f>
        <v>35020</v>
      </c>
      <c r="AM18">
        <f>Brazil_0!AM18</f>
        <v>1400051</v>
      </c>
      <c r="AN18">
        <f>Brazil_0!AN18</f>
        <v>1386650</v>
      </c>
      <c r="AO18">
        <f>Brazil_0!AO18</f>
        <v>1379320</v>
      </c>
      <c r="AP18">
        <f>Brazil_0!AP18</f>
        <v>1349938</v>
      </c>
      <c r="AQ18">
        <f>Brazil_0!AQ18</f>
        <v>1353143</v>
      </c>
      <c r="AR18">
        <f>Brazil_0!AR18</f>
        <v>1354816</v>
      </c>
      <c r="AS18">
        <f>Brazil_0!AS18</f>
        <v>1324045</v>
      </c>
      <c r="AT18">
        <f>Brazil_0!AT18</f>
        <v>1315529</v>
      </c>
      <c r="AU18">
        <f>Brazil_0!AU18</f>
        <v>1302533</v>
      </c>
      <c r="AV18">
        <f>Brazil_0!AV18</f>
        <v>1299046</v>
      </c>
      <c r="AW18">
        <f>Brazil_0!AW18</f>
        <v>1296552</v>
      </c>
      <c r="AX18">
        <f>Brazil_0!AX18</f>
        <v>1310255</v>
      </c>
      <c r="AY18">
        <f>Brazil_0!AY18</f>
        <v>1317845</v>
      </c>
      <c r="AZ18">
        <f>Brazil_0!AZ18</f>
        <v>1322787</v>
      </c>
      <c r="BA18">
        <f>Brazil_0!BA18</f>
        <v>1321773</v>
      </c>
      <c r="BB18">
        <f>Brazil_0!BB18</f>
        <v>1325474</v>
      </c>
      <c r="BC18">
        <f>Brazil_0!BC18</f>
        <v>1325824</v>
      </c>
      <c r="BD18">
        <f>Brazil_0!BD18</f>
        <v>1296527</v>
      </c>
      <c r="BE18">
        <f>Brazil_0!BE18</f>
        <v>1291023</v>
      </c>
      <c r="BF18">
        <f>Brazil_0!BF18</f>
        <v>1290129</v>
      </c>
      <c r="BG18">
        <f>Brazil_0!BG18</f>
        <v>59061</v>
      </c>
      <c r="BH18">
        <f>Brazil_0!BH18</f>
        <v>59061</v>
      </c>
      <c r="BI18">
        <f>Brazil_0!BI18</f>
        <v>59061</v>
      </c>
      <c r="BJ18">
        <f>Brazil_0!BJ18</f>
        <v>58981</v>
      </c>
      <c r="BK18">
        <f>Brazil_0!BK18</f>
        <v>59013</v>
      </c>
      <c r="BL18">
        <f>Brazil_0!BL18</f>
        <v>58762</v>
      </c>
      <c r="BM18">
        <f>Brazil_0!BM18</f>
        <v>59054</v>
      </c>
      <c r="BN18">
        <f>Brazil_0!BN18</f>
        <v>59136</v>
      </c>
      <c r="BO18">
        <f>Brazil_0!BO18</f>
        <v>59136</v>
      </c>
      <c r="BP18">
        <f>Brazil_0!BP18</f>
        <v>59136</v>
      </c>
      <c r="BQ18">
        <f>Brazil_0!BQ18</f>
        <v>58894</v>
      </c>
      <c r="BR18">
        <f>Brazil_0!BR18</f>
        <v>58875</v>
      </c>
      <c r="BS18">
        <f>Brazil_0!BS18</f>
        <v>58875</v>
      </c>
      <c r="BT18">
        <f>Brazil_0!BT18</f>
        <v>58891</v>
      </c>
      <c r="BU18">
        <f>Brazil_0!BU18</f>
        <v>59391</v>
      </c>
      <c r="BV18">
        <f>Brazil_0!BV18</f>
        <v>59391</v>
      </c>
      <c r="BW18">
        <f>Brazil_0!BW18</f>
        <v>58802</v>
      </c>
      <c r="BX18">
        <f>Brazil_0!BX18</f>
        <v>58729</v>
      </c>
      <c r="BY18">
        <f>Brazil_0!BY18</f>
        <v>58811</v>
      </c>
      <c r="BZ18">
        <f>Brazil_0!BZ18</f>
        <v>58779</v>
      </c>
      <c r="CA18">
        <f>Brazil_0!CA18</f>
        <v>58773</v>
      </c>
      <c r="CB18">
        <f>Brazil_0!CB18</f>
        <v>58773</v>
      </c>
      <c r="CC18">
        <f>Brazil_0!CC18</f>
        <v>58290</v>
      </c>
      <c r="CD18">
        <f>Brazil_0!CD18</f>
        <v>1597037</v>
      </c>
      <c r="CE18">
        <f>Brazil_0!CE18</f>
        <v>1588690</v>
      </c>
      <c r="CF18">
        <f>Brazil_0!CF18</f>
        <v>1583807</v>
      </c>
      <c r="CG18">
        <f>Brazil_0!CG18</f>
        <v>1604633</v>
      </c>
      <c r="CH18">
        <f>Brazil_0!CH18</f>
        <v>1623879</v>
      </c>
      <c r="CI18">
        <f>Brazil_0!CI18</f>
        <v>1601325</v>
      </c>
      <c r="CJ18">
        <f>Brazil_0!CJ18</f>
        <v>1609501</v>
      </c>
      <c r="CK18">
        <f>Brazil_0!CK18</f>
        <v>1604562</v>
      </c>
      <c r="CL18">
        <f>Brazil_0!CL18</f>
        <v>1608291</v>
      </c>
      <c r="CM18">
        <f>Brazil_0!CM18</f>
        <v>1574004</v>
      </c>
      <c r="CN18">
        <f>Brazil_0!CN18</f>
        <v>1571439</v>
      </c>
      <c r="CO18">
        <f>Brazil_0!CO18</f>
        <v>1601554</v>
      </c>
      <c r="CP18">
        <f>Brazil_0!CP18</f>
        <v>1554997</v>
      </c>
      <c r="CQ18">
        <f>Brazil_0!CQ18</f>
        <v>1528090</v>
      </c>
      <c r="CR18">
        <f>Brazil_0!CR18</f>
        <v>1518637</v>
      </c>
      <c r="CS18">
        <f>Brazil_0!CS18</f>
        <v>1550077</v>
      </c>
      <c r="CT18">
        <f>Brazil_0!CT18</f>
        <v>1562197</v>
      </c>
      <c r="CU18">
        <f>Brazil_0!CU18</f>
        <v>1557566</v>
      </c>
      <c r="CV18">
        <f>Brazil_0!CV18</f>
        <v>1567274</v>
      </c>
      <c r="CW18">
        <f>Brazil_0!CW18</f>
        <v>1544262</v>
      </c>
    </row>
    <row r="19" spans="1:101" x14ac:dyDescent="0.25">
      <c r="A19" t="str">
        <f>MID('cont list_0'!A18,3,3)</f>
        <v>F28</v>
      </c>
      <c r="B19">
        <f>Brazil_0!B19</f>
        <v>4436942</v>
      </c>
      <c r="C19">
        <f>Brazil_0!C19</f>
        <v>4436942</v>
      </c>
      <c r="D19">
        <f>Brazil_0!D19</f>
        <v>4453182</v>
      </c>
      <c r="E19">
        <f>Brazil_0!E19</f>
        <v>4390856</v>
      </c>
      <c r="F19">
        <f>Brazil_0!F19</f>
        <v>4306299</v>
      </c>
      <c r="G19">
        <f>Brazil_0!G19</f>
        <v>4329202</v>
      </c>
      <c r="H19">
        <f>Brazil_0!H19</f>
        <v>4353653</v>
      </c>
      <c r="I19">
        <f>Brazil_0!I19</f>
        <v>4198228</v>
      </c>
      <c r="J19">
        <f>Brazil_0!J19</f>
        <v>4096304</v>
      </c>
      <c r="K19">
        <f>Brazil_0!K19</f>
        <v>4133930</v>
      </c>
      <c r="L19">
        <f>Brazil_0!L19</f>
        <v>4138791</v>
      </c>
      <c r="M19">
        <f>Brazil_0!M19</f>
        <v>4122844</v>
      </c>
      <c r="N19">
        <f>Brazil_0!N19</f>
        <v>4119130</v>
      </c>
      <c r="O19">
        <f>Brazil_0!O19</f>
        <v>4097666</v>
      </c>
      <c r="P19">
        <f>Brazil_0!P19</f>
        <v>4120339</v>
      </c>
      <c r="Q19">
        <f>Brazil_0!Q19</f>
        <v>48925</v>
      </c>
      <c r="R19">
        <f>Brazil_0!R19</f>
        <v>48855</v>
      </c>
      <c r="S19">
        <f>Brazil_0!S19</f>
        <v>48855</v>
      </c>
      <c r="T19">
        <f>Brazil_0!T19</f>
        <v>48735</v>
      </c>
      <c r="U19">
        <f>Brazil_0!U19</f>
        <v>43289</v>
      </c>
      <c r="V19">
        <f>Brazil_0!V19</f>
        <v>42484</v>
      </c>
      <c r="W19">
        <f>Brazil_0!W19</f>
        <v>42462</v>
      </c>
      <c r="X19">
        <f>Brazil_0!X19</f>
        <v>42416</v>
      </c>
      <c r="Y19">
        <f>Brazil_0!Y19</f>
        <v>42405</v>
      </c>
      <c r="Z19">
        <f>Brazil_0!Z19</f>
        <v>42190</v>
      </c>
      <c r="AA19">
        <f>Brazil_0!AA19</f>
        <v>42008</v>
      </c>
      <c r="AB19">
        <f>Brazil_0!AB19</f>
        <v>42008</v>
      </c>
      <c r="AC19">
        <f>Brazil_0!AC19</f>
        <v>42004</v>
      </c>
      <c r="AD19">
        <f>Brazil_0!AD19</f>
        <v>41914</v>
      </c>
      <c r="AE19">
        <f>Brazil_0!AE19</f>
        <v>41914</v>
      </c>
      <c r="AF19">
        <f>Brazil_0!AF19</f>
        <v>41914</v>
      </c>
      <c r="AG19">
        <f>Brazil_0!AG19</f>
        <v>41896</v>
      </c>
      <c r="AH19">
        <f>Brazil_0!AH19</f>
        <v>41558</v>
      </c>
      <c r="AI19">
        <f>Brazil_0!AI19</f>
        <v>41455</v>
      </c>
      <c r="AJ19">
        <f>Brazil_0!AJ19</f>
        <v>41455</v>
      </c>
      <c r="AK19">
        <f>Brazil_0!AK19</f>
        <v>41075</v>
      </c>
      <c r="AL19">
        <f>Brazil_0!AL19</f>
        <v>41075</v>
      </c>
      <c r="AM19">
        <f>Brazil_0!AM19</f>
        <v>34878</v>
      </c>
      <c r="AN19">
        <f>Brazil_0!AN19</f>
        <v>34878</v>
      </c>
      <c r="AO19">
        <f>Brazil_0!AO19</f>
        <v>34871</v>
      </c>
      <c r="AP19">
        <f>Brazil_0!AP19</f>
        <v>34883</v>
      </c>
      <c r="AQ19">
        <f>Brazil_0!AQ19</f>
        <v>34763</v>
      </c>
      <c r="AR19">
        <f>Brazil_0!AR19</f>
        <v>34419</v>
      </c>
      <c r="AS19">
        <f>Brazil_0!AS19</f>
        <v>34683</v>
      </c>
      <c r="AT19">
        <f>Brazil_0!AT19</f>
        <v>34631</v>
      </c>
      <c r="AU19">
        <f>Brazil_0!AU19</f>
        <v>34574</v>
      </c>
      <c r="AV19">
        <f>Brazil_0!AV19</f>
        <v>34503</v>
      </c>
      <c r="AW19">
        <f>Brazil_0!AW19</f>
        <v>34464</v>
      </c>
      <c r="AX19">
        <f>Brazil_0!AX19</f>
        <v>33998</v>
      </c>
      <c r="AY19">
        <f>Brazil_0!AY19</f>
        <v>33742</v>
      </c>
      <c r="AZ19">
        <f>Brazil_0!AZ19</f>
        <v>33649</v>
      </c>
      <c r="BA19">
        <f>Brazil_0!BA19</f>
        <v>33574</v>
      </c>
      <c r="BB19">
        <f>Brazil_0!BB19</f>
        <v>32984</v>
      </c>
      <c r="BC19">
        <f>Brazil_0!BC19</f>
        <v>32892</v>
      </c>
      <c r="BD19">
        <f>Brazil_0!BD19</f>
        <v>32470</v>
      </c>
      <c r="BE19">
        <f>Brazil_0!BE19</f>
        <v>25904</v>
      </c>
      <c r="BF19">
        <f>Brazil_0!BF19</f>
        <v>25825</v>
      </c>
      <c r="BG19">
        <f>Brazil_0!BG19</f>
        <v>1280078</v>
      </c>
      <c r="BH19">
        <f>Brazil_0!BH19</f>
        <v>1280078</v>
      </c>
      <c r="BI19">
        <f>Brazil_0!BI19</f>
        <v>1288611</v>
      </c>
      <c r="BJ19">
        <f>Brazil_0!BJ19</f>
        <v>1272161</v>
      </c>
      <c r="BK19">
        <f>Brazil_0!BK19</f>
        <v>1270577</v>
      </c>
      <c r="BL19">
        <f>Brazil_0!BL19</f>
        <v>1254757</v>
      </c>
      <c r="BM19">
        <f>Brazil_0!BM19</f>
        <v>1256485</v>
      </c>
      <c r="BN19">
        <f>Brazil_0!BN19</f>
        <v>1256152</v>
      </c>
      <c r="BO19">
        <f>Brazil_0!BO19</f>
        <v>1262076</v>
      </c>
      <c r="BP19">
        <f>Brazil_0!BP19</f>
        <v>1262076</v>
      </c>
      <c r="BQ19">
        <f>Brazil_0!BQ19</f>
        <v>1256664</v>
      </c>
      <c r="BR19">
        <f>Brazil_0!BR19</f>
        <v>1257201</v>
      </c>
      <c r="BS19">
        <f>Brazil_0!BS19</f>
        <v>1248162</v>
      </c>
      <c r="BT19">
        <f>Brazil_0!BT19</f>
        <v>1240081</v>
      </c>
      <c r="BU19">
        <f>Brazil_0!BU19</f>
        <v>1237614</v>
      </c>
      <c r="BV19">
        <f>Brazil_0!BV19</f>
        <v>1240331</v>
      </c>
      <c r="BW19">
        <f>Brazil_0!BW19</f>
        <v>1235493</v>
      </c>
      <c r="BX19">
        <f>Brazil_0!BX19</f>
        <v>1236915</v>
      </c>
      <c r="BY19">
        <f>Brazil_0!BY19</f>
        <v>1219259</v>
      </c>
      <c r="BZ19">
        <f>Brazil_0!BZ19</f>
        <v>1220298</v>
      </c>
      <c r="CA19">
        <f>Brazil_0!CA19</f>
        <v>1221393</v>
      </c>
      <c r="CB19">
        <f>Brazil_0!CB19</f>
        <v>1221393</v>
      </c>
      <c r="CC19">
        <f>Brazil_0!CC19</f>
        <v>1219767</v>
      </c>
      <c r="CD19">
        <f>Brazil_0!CD19</f>
        <v>57898</v>
      </c>
      <c r="CE19">
        <f>Brazil_0!CE19</f>
        <v>57899</v>
      </c>
      <c r="CF19">
        <f>Brazil_0!CF19</f>
        <v>53686</v>
      </c>
      <c r="CG19">
        <f>Brazil_0!CG19</f>
        <v>53128</v>
      </c>
      <c r="CH19">
        <f>Brazil_0!CH19</f>
        <v>52827</v>
      </c>
      <c r="CI19">
        <f>Brazil_0!CI19</f>
        <v>52581</v>
      </c>
      <c r="CJ19">
        <f>Brazil_0!CJ19</f>
        <v>51881</v>
      </c>
      <c r="CK19">
        <f>Brazil_0!CK19</f>
        <v>51937</v>
      </c>
      <c r="CL19">
        <f>Brazil_0!CL19</f>
        <v>51937</v>
      </c>
      <c r="CM19">
        <f>Brazil_0!CM19</f>
        <v>51937</v>
      </c>
      <c r="CN19">
        <f>Brazil_0!CN19</f>
        <v>51937</v>
      </c>
      <c r="CO19">
        <f>Brazil_0!CO19</f>
        <v>51998</v>
      </c>
      <c r="CP19">
        <f>Brazil_0!CP19</f>
        <v>51532</v>
      </c>
      <c r="CQ19">
        <f>Brazil_0!CQ19</f>
        <v>51532</v>
      </c>
      <c r="CR19">
        <f>Brazil_0!CR19</f>
        <v>51938</v>
      </c>
      <c r="CS19">
        <f>Brazil_0!CS19</f>
        <v>52121</v>
      </c>
      <c r="CT19">
        <f>Brazil_0!CT19</f>
        <v>51875</v>
      </c>
      <c r="CU19">
        <f>Brazil_0!CU19</f>
        <v>51091</v>
      </c>
      <c r="CV19">
        <f>Brazil_0!CV19</f>
        <v>51091</v>
      </c>
      <c r="CW19">
        <f>Brazil_0!CW19</f>
        <v>51091</v>
      </c>
    </row>
    <row r="20" spans="1:101" x14ac:dyDescent="0.25">
      <c r="A20" t="str">
        <f>MID('cont list_0'!A19,3,3)</f>
        <v>J28</v>
      </c>
      <c r="B20">
        <f>Brazil_0!B20</f>
        <v>563627</v>
      </c>
      <c r="C20">
        <f>Brazil_0!C20</f>
        <v>563627</v>
      </c>
      <c r="D20">
        <f>Brazil_0!D20</f>
        <v>564422</v>
      </c>
      <c r="E20">
        <f>Brazil_0!E20</f>
        <v>569211</v>
      </c>
      <c r="F20">
        <f>Brazil_0!F20</f>
        <v>566862</v>
      </c>
      <c r="G20">
        <f>Brazil_0!G20</f>
        <v>558401</v>
      </c>
      <c r="H20">
        <f>Brazil_0!H20</f>
        <v>560584</v>
      </c>
      <c r="I20">
        <f>Brazil_0!I20</f>
        <v>556832</v>
      </c>
      <c r="J20">
        <f>Brazil_0!J20</f>
        <v>556576</v>
      </c>
      <c r="K20">
        <f>Brazil_0!K20</f>
        <v>553813</v>
      </c>
      <c r="L20">
        <f>Brazil_0!L20</f>
        <v>556492</v>
      </c>
      <c r="M20">
        <f>Brazil_0!M20</f>
        <v>559077</v>
      </c>
      <c r="N20">
        <f>Brazil_0!N20</f>
        <v>555890</v>
      </c>
      <c r="O20">
        <f>Brazil_0!O20</f>
        <v>556068</v>
      </c>
      <c r="P20">
        <f>Brazil_0!P20</f>
        <v>556499</v>
      </c>
      <c r="Q20">
        <f>Brazil_0!Q20</f>
        <v>4084217</v>
      </c>
      <c r="R20">
        <f>Brazil_0!R20</f>
        <v>4048473</v>
      </c>
      <c r="S20">
        <f>Brazil_0!S20</f>
        <v>4065353</v>
      </c>
      <c r="T20">
        <f>Brazil_0!T20</f>
        <v>4025133</v>
      </c>
      <c r="U20">
        <f>Brazil_0!U20</f>
        <v>3933555</v>
      </c>
      <c r="V20">
        <f>Brazil_0!V20</f>
        <v>4018857</v>
      </c>
      <c r="W20">
        <f>Brazil_0!W20</f>
        <v>4034742</v>
      </c>
      <c r="X20">
        <f>Brazil_0!X20</f>
        <v>4043295</v>
      </c>
      <c r="Y20">
        <f>Brazil_0!Y20</f>
        <v>4082725</v>
      </c>
      <c r="Z20">
        <f>Brazil_0!Z20</f>
        <v>4038846</v>
      </c>
      <c r="AA20">
        <f>Brazil_0!AA20</f>
        <v>4012990</v>
      </c>
      <c r="AB20">
        <f>Brazil_0!AB20</f>
        <v>4002151</v>
      </c>
      <c r="AC20">
        <f>Brazil_0!AC20</f>
        <v>4037473</v>
      </c>
      <c r="AD20">
        <f>Brazil_0!AD20</f>
        <v>3959092</v>
      </c>
      <c r="AE20">
        <f>Brazil_0!AE20</f>
        <v>4039609</v>
      </c>
      <c r="AF20">
        <f>Brazil_0!AF20</f>
        <v>4002274</v>
      </c>
      <c r="AG20">
        <f>Brazil_0!AG20</f>
        <v>3990625</v>
      </c>
      <c r="AH20">
        <f>Brazil_0!AH20</f>
        <v>4070243</v>
      </c>
      <c r="AI20">
        <f>Brazil_0!AI20</f>
        <v>4103931</v>
      </c>
      <c r="AJ20">
        <f>Brazil_0!AJ20</f>
        <v>4103931</v>
      </c>
      <c r="AK20">
        <f>Brazil_0!AK20</f>
        <v>4166192</v>
      </c>
      <c r="AL20">
        <f>Brazil_0!AL20</f>
        <v>4118099</v>
      </c>
      <c r="AM20">
        <f>Brazil_0!AM20</f>
        <v>41307</v>
      </c>
      <c r="AN20">
        <f>Brazil_0!AN20</f>
        <v>41148</v>
      </c>
      <c r="AO20">
        <f>Brazil_0!AO20</f>
        <v>40242</v>
      </c>
      <c r="AP20">
        <f>Brazil_0!AP20</f>
        <v>40151</v>
      </c>
      <c r="AQ20">
        <f>Brazil_0!AQ20</f>
        <v>40126</v>
      </c>
      <c r="AR20">
        <f>Brazil_0!AR20</f>
        <v>39309</v>
      </c>
      <c r="AS20">
        <f>Brazil_0!AS20</f>
        <v>39309</v>
      </c>
      <c r="AT20">
        <f>Brazil_0!AT20</f>
        <v>39305</v>
      </c>
      <c r="AU20">
        <f>Brazil_0!AU20</f>
        <v>39415</v>
      </c>
      <c r="AV20">
        <f>Brazil_0!AV20</f>
        <v>39415</v>
      </c>
      <c r="AW20">
        <f>Brazil_0!AW20</f>
        <v>39266</v>
      </c>
      <c r="AX20">
        <f>Brazil_0!AX20</f>
        <v>38737</v>
      </c>
      <c r="AY20">
        <f>Brazil_0!AY20</f>
        <v>38616</v>
      </c>
      <c r="AZ20">
        <f>Brazil_0!AZ20</f>
        <v>38221</v>
      </c>
      <c r="BA20">
        <f>Brazil_0!BA20</f>
        <v>38057</v>
      </c>
      <c r="BB20">
        <f>Brazil_0!BB20</f>
        <v>37316</v>
      </c>
      <c r="BC20">
        <f>Brazil_0!BC20</f>
        <v>37316</v>
      </c>
      <c r="BD20">
        <f>Brazil_0!BD20</f>
        <v>37439</v>
      </c>
      <c r="BE20">
        <f>Brazil_0!BE20</f>
        <v>31061</v>
      </c>
      <c r="BF20">
        <f>Brazil_0!BF20</f>
        <v>31061</v>
      </c>
      <c r="BG20">
        <f>Brazil_0!BG20</f>
        <v>25517</v>
      </c>
      <c r="BH20">
        <f>Brazil_0!BH20</f>
        <v>25517</v>
      </c>
      <c r="BI20">
        <f>Brazil_0!BI20</f>
        <v>25423</v>
      </c>
      <c r="BJ20">
        <f>Brazil_0!BJ20</f>
        <v>25386</v>
      </c>
      <c r="BK20">
        <f>Brazil_0!BK20</f>
        <v>25359</v>
      </c>
      <c r="BL20">
        <f>Brazil_0!BL20</f>
        <v>25342</v>
      </c>
      <c r="BM20">
        <f>Brazil_0!BM20</f>
        <v>25322</v>
      </c>
      <c r="BN20">
        <f>Brazil_0!BN20</f>
        <v>25479</v>
      </c>
      <c r="BO20">
        <f>Brazil_0!BO20</f>
        <v>25230</v>
      </c>
      <c r="BP20">
        <f>Brazil_0!BP20</f>
        <v>25230</v>
      </c>
      <c r="BQ20">
        <f>Brazil_0!BQ20</f>
        <v>24803</v>
      </c>
      <c r="BR20">
        <f>Brazil_0!BR20</f>
        <v>24818</v>
      </c>
      <c r="BS20">
        <f>Brazil_0!BS20</f>
        <v>24898</v>
      </c>
      <c r="BT20">
        <f>Brazil_0!BT20</f>
        <v>24898</v>
      </c>
      <c r="BU20">
        <f>Brazil_0!BU20</f>
        <v>24898</v>
      </c>
      <c r="BV20">
        <f>Brazil_0!BV20</f>
        <v>24621</v>
      </c>
      <c r="BW20">
        <f>Brazil_0!BW20</f>
        <v>24658</v>
      </c>
      <c r="BX20">
        <f>Brazil_0!BX20</f>
        <v>24658</v>
      </c>
      <c r="BY20">
        <f>Brazil_0!BY20</f>
        <v>24488</v>
      </c>
      <c r="BZ20">
        <f>Brazil_0!BZ20</f>
        <v>24520</v>
      </c>
      <c r="CA20">
        <f>Brazil_0!CA20</f>
        <v>22507</v>
      </c>
      <c r="CB20">
        <f>Brazil_0!CB20</f>
        <v>22507</v>
      </c>
      <c r="CC20">
        <f>Brazil_0!CC20</f>
        <v>22451</v>
      </c>
      <c r="CD20">
        <f>Brazil_0!CD20</f>
        <v>1213689</v>
      </c>
      <c r="CE20">
        <f>Brazil_0!CE20</f>
        <v>1212215</v>
      </c>
      <c r="CF20">
        <f>Brazil_0!CF20</f>
        <v>1194899</v>
      </c>
      <c r="CG20">
        <f>Brazil_0!CG20</f>
        <v>1175381</v>
      </c>
      <c r="CH20">
        <f>Brazil_0!CH20</f>
        <v>1167892</v>
      </c>
      <c r="CI20">
        <f>Brazil_0!CI20</f>
        <v>1167778</v>
      </c>
      <c r="CJ20">
        <f>Brazil_0!CJ20</f>
        <v>1160834</v>
      </c>
      <c r="CK20">
        <f>Brazil_0!CK20</f>
        <v>1156129</v>
      </c>
      <c r="CL20">
        <f>Brazil_0!CL20</f>
        <v>1125160</v>
      </c>
      <c r="CM20">
        <f>Brazil_0!CM20</f>
        <v>1062301</v>
      </c>
      <c r="CN20">
        <f>Brazil_0!CN20</f>
        <v>1053408</v>
      </c>
      <c r="CO20">
        <f>Brazil_0!CO20</f>
        <v>1054037</v>
      </c>
      <c r="CP20">
        <f>Brazil_0!CP20</f>
        <v>1012421</v>
      </c>
      <c r="CQ20">
        <f>Brazil_0!CQ20</f>
        <v>1014250</v>
      </c>
      <c r="CR20">
        <f>Brazil_0!CR20</f>
        <v>1015564</v>
      </c>
      <c r="CS20">
        <f>Brazil_0!CS20</f>
        <v>1019819</v>
      </c>
      <c r="CT20">
        <f>Brazil_0!CT20</f>
        <v>1036920</v>
      </c>
      <c r="CU20">
        <f>Brazil_0!CU20</f>
        <v>1042894</v>
      </c>
      <c r="CV20">
        <f>Brazil_0!CV20</f>
        <v>1039184</v>
      </c>
      <c r="CW20">
        <f>Brazil_0!CW20</f>
        <v>1050879</v>
      </c>
    </row>
    <row r="21" spans="1:101" x14ac:dyDescent="0.25">
      <c r="A21" t="str">
        <f>MID('cont list_0'!A20,3,3)</f>
        <v>N28</v>
      </c>
      <c r="B21">
        <f>Brazil_0!B21</f>
        <v>724836</v>
      </c>
      <c r="C21">
        <f>Brazil_0!C21</f>
        <v>724836</v>
      </c>
      <c r="D21">
        <f>Brazil_0!D21</f>
        <v>723042</v>
      </c>
      <c r="E21">
        <f>Brazil_0!E21</f>
        <v>719586</v>
      </c>
      <c r="F21">
        <f>Brazil_0!F21</f>
        <v>720533</v>
      </c>
      <c r="G21">
        <f>Brazil_0!G21</f>
        <v>715660</v>
      </c>
      <c r="H21">
        <f>Brazil_0!H21</f>
        <v>718700</v>
      </c>
      <c r="I21">
        <f>Brazil_0!I21</f>
        <v>717968</v>
      </c>
      <c r="J21">
        <f>Brazil_0!J21</f>
        <v>718541</v>
      </c>
      <c r="K21">
        <f>Brazil_0!K21</f>
        <v>714247</v>
      </c>
      <c r="L21">
        <f>Brazil_0!L21</f>
        <v>703806</v>
      </c>
      <c r="M21">
        <f>Brazil_0!M21</f>
        <v>696295</v>
      </c>
      <c r="N21">
        <f>Brazil_0!N21</f>
        <v>696671</v>
      </c>
      <c r="O21">
        <f>Brazil_0!O21</f>
        <v>697666</v>
      </c>
      <c r="P21">
        <f>Brazil_0!P21</f>
        <v>694933</v>
      </c>
      <c r="Q21">
        <f>Brazil_0!Q21</f>
        <v>556084</v>
      </c>
      <c r="R21">
        <f>Brazil_0!R21</f>
        <v>554600</v>
      </c>
      <c r="S21">
        <f>Brazil_0!S21</f>
        <v>553561</v>
      </c>
      <c r="T21">
        <f>Brazil_0!T21</f>
        <v>551833</v>
      </c>
      <c r="U21">
        <f>Brazil_0!U21</f>
        <v>575072</v>
      </c>
      <c r="V21">
        <f>Brazil_0!V21</f>
        <v>564529</v>
      </c>
      <c r="W21">
        <f>Brazil_0!W21</f>
        <v>529900</v>
      </c>
      <c r="X21">
        <f>Brazil_0!X21</f>
        <v>529744</v>
      </c>
      <c r="Y21">
        <f>Brazil_0!Y21</f>
        <v>530653</v>
      </c>
      <c r="Z21">
        <f>Brazil_0!Z21</f>
        <v>527444</v>
      </c>
      <c r="AA21">
        <f>Brazil_0!AA21</f>
        <v>528225</v>
      </c>
      <c r="AB21">
        <f>Brazil_0!AB21</f>
        <v>526755</v>
      </c>
      <c r="AC21">
        <f>Brazil_0!AC21</f>
        <v>524419</v>
      </c>
      <c r="AD21">
        <f>Brazil_0!AD21</f>
        <v>524834</v>
      </c>
      <c r="AE21">
        <f>Brazil_0!AE21</f>
        <v>522668</v>
      </c>
      <c r="AF21">
        <f>Brazil_0!AF21</f>
        <v>520573</v>
      </c>
      <c r="AG21">
        <f>Brazil_0!AG21</f>
        <v>521965</v>
      </c>
      <c r="AH21">
        <f>Brazil_0!AH21</f>
        <v>526286</v>
      </c>
      <c r="AI21">
        <f>Brazil_0!AI21</f>
        <v>529968</v>
      </c>
      <c r="AJ21">
        <f>Brazil_0!AJ21</f>
        <v>529968</v>
      </c>
      <c r="AK21">
        <f>Brazil_0!AK21</f>
        <v>526756</v>
      </c>
      <c r="AL21">
        <f>Brazil_0!AL21</f>
        <v>525728</v>
      </c>
      <c r="AM21">
        <f>Brazil_0!AM21</f>
        <v>4128809</v>
      </c>
      <c r="AN21">
        <f>Brazil_0!AN21</f>
        <v>4092659</v>
      </c>
      <c r="AO21">
        <f>Brazil_0!AO21</f>
        <v>4113942</v>
      </c>
      <c r="AP21">
        <f>Brazil_0!AP21</f>
        <v>4041540</v>
      </c>
      <c r="AQ21">
        <f>Brazil_0!AQ21</f>
        <v>3976707</v>
      </c>
      <c r="AR21">
        <f>Brazil_0!AR21</f>
        <v>3997683</v>
      </c>
      <c r="AS21">
        <f>Brazil_0!AS21</f>
        <v>3996562</v>
      </c>
      <c r="AT21">
        <f>Brazil_0!AT21</f>
        <v>3957880</v>
      </c>
      <c r="AU21">
        <f>Brazil_0!AU21</f>
        <v>4004075</v>
      </c>
      <c r="AV21">
        <f>Brazil_0!AV21</f>
        <v>3888972</v>
      </c>
      <c r="AW21">
        <f>Brazil_0!AW21</f>
        <v>3832556</v>
      </c>
      <c r="AX21">
        <f>Brazil_0!AX21</f>
        <v>3830263</v>
      </c>
      <c r="AY21">
        <f>Brazil_0!AY21</f>
        <v>3802527</v>
      </c>
      <c r="AZ21">
        <f>Brazil_0!AZ21</f>
        <v>3906275</v>
      </c>
      <c r="BA21">
        <f>Brazil_0!BA21</f>
        <v>3866979</v>
      </c>
      <c r="BB21">
        <f>Brazil_0!BB21</f>
        <v>3872034</v>
      </c>
      <c r="BC21">
        <f>Brazil_0!BC21</f>
        <v>3846984</v>
      </c>
      <c r="BD21">
        <f>Brazil_0!BD21</f>
        <v>3866195</v>
      </c>
      <c r="BE21">
        <f>Brazil_0!BE21</f>
        <v>3909428</v>
      </c>
      <c r="BF21">
        <f>Brazil_0!BF21</f>
        <v>3982710</v>
      </c>
      <c r="BG21">
        <f>Brazil_0!BG21</f>
        <v>30841</v>
      </c>
      <c r="BH21">
        <f>Brazil_0!BH21</f>
        <v>30841</v>
      </c>
      <c r="BI21">
        <f>Brazil_0!BI21</f>
        <v>30841</v>
      </c>
      <c r="BJ21">
        <f>Brazil_0!BJ21</f>
        <v>30841</v>
      </c>
      <c r="BK21">
        <f>Brazil_0!BK21</f>
        <v>30485</v>
      </c>
      <c r="BL21">
        <f>Brazil_0!BL21</f>
        <v>30485</v>
      </c>
      <c r="BM21">
        <f>Brazil_0!BM21</f>
        <v>30215</v>
      </c>
      <c r="BN21">
        <f>Brazil_0!BN21</f>
        <v>29792</v>
      </c>
      <c r="BO21">
        <f>Brazil_0!BO21</f>
        <v>29792</v>
      </c>
      <c r="BP21">
        <f>Brazil_0!BP21</f>
        <v>29792</v>
      </c>
      <c r="BQ21">
        <f>Brazil_0!BQ21</f>
        <v>29792</v>
      </c>
      <c r="BR21">
        <f>Brazil_0!BR21</f>
        <v>29807</v>
      </c>
      <c r="BS21">
        <f>Brazil_0!BS21</f>
        <v>29707</v>
      </c>
      <c r="BT21">
        <f>Brazil_0!BT21</f>
        <v>29702</v>
      </c>
      <c r="BU21">
        <f>Brazil_0!BU21</f>
        <v>29692</v>
      </c>
      <c r="BV21">
        <f>Brazil_0!BV21</f>
        <v>29130</v>
      </c>
      <c r="BW21">
        <f>Brazil_0!BW21</f>
        <v>29130</v>
      </c>
      <c r="BX21">
        <f>Brazil_0!BX21</f>
        <v>29130</v>
      </c>
      <c r="BY21">
        <f>Brazil_0!BY21</f>
        <v>27233</v>
      </c>
      <c r="BZ21">
        <f>Brazil_0!BZ21</f>
        <v>27368</v>
      </c>
      <c r="CA21">
        <f>Brazil_0!CA21</f>
        <v>27318</v>
      </c>
      <c r="CB21">
        <f>Brazil_0!CB21</f>
        <v>27318</v>
      </c>
      <c r="CC21">
        <f>Brazil_0!CC21</f>
        <v>27318</v>
      </c>
      <c r="CD21">
        <f>Brazil_0!CD21</f>
        <v>21707</v>
      </c>
      <c r="CE21">
        <f>Brazil_0!CE21</f>
        <v>21707</v>
      </c>
      <c r="CF21">
        <f>Brazil_0!CF21</f>
        <v>19010</v>
      </c>
      <c r="CG21">
        <f>Brazil_0!CG21</f>
        <v>19010</v>
      </c>
      <c r="CH21">
        <f>Brazil_0!CH21</f>
        <v>16897</v>
      </c>
      <c r="CI21">
        <f>Brazil_0!CI21</f>
        <v>16897</v>
      </c>
      <c r="CJ21">
        <f>Brazil_0!CJ21</f>
        <v>16897</v>
      </c>
      <c r="CK21">
        <f>Brazil_0!CK21</f>
        <v>16897</v>
      </c>
      <c r="CL21">
        <f>Brazil_0!CL21</f>
        <v>13994</v>
      </c>
      <c r="CM21">
        <f>Brazil_0!CM21</f>
        <v>13594</v>
      </c>
      <c r="CN21">
        <f>Brazil_0!CN21</f>
        <v>13594</v>
      </c>
      <c r="CO21">
        <f>Brazil_0!CO21</f>
        <v>13594</v>
      </c>
      <c r="CP21">
        <f>Brazil_0!CP21</f>
        <v>7924</v>
      </c>
      <c r="CQ21">
        <f>Brazil_0!CQ21</f>
        <v>7924</v>
      </c>
      <c r="CR21">
        <f>Brazil_0!CR21</f>
        <v>7924</v>
      </c>
      <c r="CS21">
        <f>Brazil_0!CS21</f>
        <v>7544</v>
      </c>
      <c r="CT21">
        <f>Brazil_0!CT21</f>
        <v>7544</v>
      </c>
      <c r="CU21">
        <f>Brazil_0!CU21</f>
        <v>7544</v>
      </c>
      <c r="CV21">
        <f>Brazil_0!CV21</f>
        <v>7544</v>
      </c>
      <c r="CW21">
        <f>Brazil_0!CW21</f>
        <v>7544</v>
      </c>
    </row>
    <row r="22" spans="1:101" x14ac:dyDescent="0.25">
      <c r="A22" t="str">
        <f>MID('cont list_0'!A21,3,3)</f>
        <v>V28</v>
      </c>
      <c r="B22">
        <f>Brazil_0!B22</f>
        <v>231594</v>
      </c>
      <c r="C22">
        <f>Brazil_0!C22</f>
        <v>231594</v>
      </c>
      <c r="D22">
        <f>Brazil_0!D22</f>
        <v>231441</v>
      </c>
      <c r="E22">
        <f>Brazil_0!E22</f>
        <v>235593</v>
      </c>
      <c r="F22">
        <f>Brazil_0!F22</f>
        <v>235351</v>
      </c>
      <c r="G22">
        <f>Brazil_0!G22</f>
        <v>229295</v>
      </c>
      <c r="H22">
        <f>Brazil_0!H22</f>
        <v>227086</v>
      </c>
      <c r="I22">
        <f>Brazil_0!I22</f>
        <v>222519</v>
      </c>
      <c r="J22">
        <f>Brazil_0!J22</f>
        <v>221865</v>
      </c>
      <c r="K22">
        <f>Brazil_0!K22</f>
        <v>208328</v>
      </c>
      <c r="L22">
        <f>Brazil_0!L22</f>
        <v>208002</v>
      </c>
      <c r="M22">
        <f>Brazil_0!M22</f>
        <v>207823</v>
      </c>
      <c r="N22">
        <f>Brazil_0!N22</f>
        <v>207685</v>
      </c>
      <c r="O22">
        <f>Brazil_0!O22</f>
        <v>207683</v>
      </c>
      <c r="P22">
        <f>Brazil_0!P22</f>
        <v>207120</v>
      </c>
      <c r="Q22">
        <f>Brazil_0!Q22</f>
        <v>686077</v>
      </c>
      <c r="R22">
        <f>Brazil_0!R22</f>
        <v>675026</v>
      </c>
      <c r="S22">
        <f>Brazil_0!S22</f>
        <v>681971</v>
      </c>
      <c r="T22">
        <f>Brazil_0!T22</f>
        <v>676460</v>
      </c>
      <c r="U22">
        <f>Brazil_0!U22</f>
        <v>679147</v>
      </c>
      <c r="V22">
        <f>Brazil_0!V22</f>
        <v>678206</v>
      </c>
      <c r="W22">
        <f>Brazil_0!W22</f>
        <v>669849</v>
      </c>
      <c r="X22">
        <f>Brazil_0!X22</f>
        <v>675395</v>
      </c>
      <c r="Y22">
        <f>Brazil_0!Y22</f>
        <v>674792</v>
      </c>
      <c r="Z22">
        <f>Brazil_0!Z22</f>
        <v>670306</v>
      </c>
      <c r="AA22">
        <f>Brazil_0!AA22</f>
        <v>672886</v>
      </c>
      <c r="AB22">
        <f>Brazil_0!AB22</f>
        <v>666466</v>
      </c>
      <c r="AC22">
        <f>Brazil_0!AC22</f>
        <v>662202</v>
      </c>
      <c r="AD22">
        <f>Brazil_0!AD22</f>
        <v>666006</v>
      </c>
      <c r="AE22">
        <f>Brazil_0!AE22</f>
        <v>655546</v>
      </c>
      <c r="AF22">
        <f>Brazil_0!AF22</f>
        <v>660948</v>
      </c>
      <c r="AG22">
        <f>Brazil_0!AG22</f>
        <v>656889</v>
      </c>
      <c r="AH22">
        <f>Brazil_0!AH22</f>
        <v>647637</v>
      </c>
      <c r="AI22">
        <f>Brazil_0!AI22</f>
        <v>645069</v>
      </c>
      <c r="AJ22">
        <f>Brazil_0!AJ22</f>
        <v>645069</v>
      </c>
      <c r="AK22">
        <f>Brazil_0!AK22</f>
        <v>634081</v>
      </c>
      <c r="AL22">
        <f>Brazil_0!AL22</f>
        <v>628970</v>
      </c>
      <c r="AM22">
        <f>Brazil_0!AM22</f>
        <v>528246</v>
      </c>
      <c r="AN22">
        <f>Brazil_0!AN22</f>
        <v>525997</v>
      </c>
      <c r="AO22">
        <f>Brazil_0!AO22</f>
        <v>506526</v>
      </c>
      <c r="AP22">
        <f>Brazil_0!AP22</f>
        <v>498446</v>
      </c>
      <c r="AQ22">
        <f>Brazil_0!AQ22</f>
        <v>497015</v>
      </c>
      <c r="AR22">
        <f>Brazil_0!AR22</f>
        <v>496721</v>
      </c>
      <c r="AS22">
        <f>Brazil_0!AS22</f>
        <v>479855</v>
      </c>
      <c r="AT22">
        <f>Brazil_0!AT22</f>
        <v>490778</v>
      </c>
      <c r="AU22">
        <f>Brazil_0!AU22</f>
        <v>507048</v>
      </c>
      <c r="AV22">
        <f>Brazil_0!AV22</f>
        <v>506444</v>
      </c>
      <c r="AW22">
        <f>Brazil_0!AW22</f>
        <v>506467</v>
      </c>
      <c r="AX22">
        <f>Brazil_0!AX22</f>
        <v>501835</v>
      </c>
      <c r="AY22">
        <f>Brazil_0!AY22</f>
        <v>492020</v>
      </c>
      <c r="AZ22">
        <f>Brazil_0!AZ22</f>
        <v>483782</v>
      </c>
      <c r="BA22">
        <f>Brazil_0!BA22</f>
        <v>478506</v>
      </c>
      <c r="BB22">
        <f>Brazil_0!BB22</f>
        <v>479030</v>
      </c>
      <c r="BC22">
        <f>Brazil_0!BC22</f>
        <v>477432</v>
      </c>
      <c r="BD22">
        <f>Brazil_0!BD22</f>
        <v>452378</v>
      </c>
      <c r="BE22">
        <f>Brazil_0!BE22</f>
        <v>453339</v>
      </c>
      <c r="BF22">
        <f>Brazil_0!BF22</f>
        <v>453254</v>
      </c>
      <c r="BG22">
        <f>Brazil_0!BG22</f>
        <v>4004994</v>
      </c>
      <c r="BH22">
        <f>Brazil_0!BH22</f>
        <v>4004994</v>
      </c>
      <c r="BI22">
        <f>Brazil_0!BI22</f>
        <v>4030567</v>
      </c>
      <c r="BJ22">
        <f>Brazil_0!BJ22</f>
        <v>4048668</v>
      </c>
      <c r="BK22">
        <f>Brazil_0!BK22</f>
        <v>4010963</v>
      </c>
      <c r="BL22">
        <f>Brazil_0!BL22</f>
        <v>3986966</v>
      </c>
      <c r="BM22">
        <f>Brazil_0!BM22</f>
        <v>4005214</v>
      </c>
      <c r="BN22">
        <f>Brazil_0!BN22</f>
        <v>4095364</v>
      </c>
      <c r="BO22">
        <f>Brazil_0!BO22</f>
        <v>3963265</v>
      </c>
      <c r="BP22">
        <f>Brazil_0!BP22</f>
        <v>3963265</v>
      </c>
      <c r="BQ22">
        <f>Brazil_0!BQ22</f>
        <v>3972833</v>
      </c>
      <c r="BR22">
        <f>Brazil_0!BR22</f>
        <v>3919268</v>
      </c>
      <c r="BS22">
        <f>Brazil_0!BS22</f>
        <v>3874753</v>
      </c>
      <c r="BT22">
        <f>Brazil_0!BT22</f>
        <v>3889102</v>
      </c>
      <c r="BU22">
        <f>Brazil_0!BU22</f>
        <v>3891775</v>
      </c>
      <c r="BV22">
        <f>Brazil_0!BV22</f>
        <v>3906575</v>
      </c>
      <c r="BW22">
        <f>Brazil_0!BW22</f>
        <v>3811429</v>
      </c>
      <c r="BX22">
        <f>Brazil_0!BX22</f>
        <v>3815123</v>
      </c>
      <c r="BY22">
        <f>Brazil_0!BY22</f>
        <v>3809625</v>
      </c>
      <c r="BZ22">
        <f>Brazil_0!BZ22</f>
        <v>3810921</v>
      </c>
      <c r="CA22">
        <f>Brazil_0!CA22</f>
        <v>3840176</v>
      </c>
      <c r="CB22">
        <f>Brazil_0!CB22</f>
        <v>3840176</v>
      </c>
      <c r="CC22">
        <f>Brazil_0!CC22</f>
        <v>3856637</v>
      </c>
      <c r="CD22">
        <f>Brazil_0!CD22</f>
        <v>27318</v>
      </c>
      <c r="CE22">
        <f>Brazil_0!CE22</f>
        <v>27258</v>
      </c>
      <c r="CF22">
        <f>Brazil_0!CF22</f>
        <v>24114</v>
      </c>
      <c r="CG22">
        <f>Brazil_0!CG22</f>
        <v>23284</v>
      </c>
      <c r="CH22">
        <f>Brazil_0!CH22</f>
        <v>21797</v>
      </c>
      <c r="CI22">
        <f>Brazil_0!CI22</f>
        <v>21797</v>
      </c>
      <c r="CJ22">
        <f>Brazil_0!CJ22</f>
        <v>21432</v>
      </c>
      <c r="CK22">
        <f>Brazil_0!CK22</f>
        <v>21432</v>
      </c>
      <c r="CL22">
        <f>Brazil_0!CL22</f>
        <v>17556</v>
      </c>
      <c r="CM22">
        <f>Brazil_0!CM22</f>
        <v>14843</v>
      </c>
      <c r="CN22">
        <f>Brazil_0!CN22</f>
        <v>14843</v>
      </c>
      <c r="CO22">
        <f>Brazil_0!CO22</f>
        <v>13102</v>
      </c>
      <c r="CP22">
        <f>Brazil_0!CP22</f>
        <v>9834</v>
      </c>
      <c r="CQ22">
        <f>Brazil_0!CQ22</f>
        <v>9834</v>
      </c>
      <c r="CR22">
        <f>Brazil_0!CR22</f>
        <v>6854</v>
      </c>
      <c r="CS22">
        <f>Brazil_0!CS22</f>
        <v>6728</v>
      </c>
      <c r="CT22">
        <f>Brazil_0!CT22</f>
        <v>6718</v>
      </c>
      <c r="CU22">
        <f>Brazil_0!CU22</f>
        <v>6718</v>
      </c>
      <c r="CV22">
        <f>Brazil_0!CV22</f>
        <v>6348</v>
      </c>
      <c r="CW22">
        <f>Brazil_0!CW22</f>
        <v>6213</v>
      </c>
    </row>
    <row r="23" spans="1:101" x14ac:dyDescent="0.25">
      <c r="A23" t="str">
        <f>MID('cont list_0'!A22,3,3)</f>
        <v>X28</v>
      </c>
      <c r="B23">
        <f>Brazil_0!B23</f>
        <v>26489</v>
      </c>
      <c r="C23">
        <f>Brazil_0!C23</f>
        <v>26489</v>
      </c>
      <c r="D23">
        <f>Brazil_0!D23</f>
        <v>26441</v>
      </c>
      <c r="E23">
        <f>Brazil_0!E23</f>
        <v>26451</v>
      </c>
      <c r="F23">
        <f>Brazil_0!F23</f>
        <v>26315</v>
      </c>
      <c r="G23">
        <f>Brazil_0!G23</f>
        <v>25770</v>
      </c>
      <c r="H23">
        <f>Brazil_0!H23</f>
        <v>25770</v>
      </c>
      <c r="I23">
        <f>Brazil_0!I23</f>
        <v>25770</v>
      </c>
      <c r="J23">
        <f>Brazil_0!J23</f>
        <v>25753</v>
      </c>
      <c r="K23">
        <f>Brazil_0!K23</f>
        <v>25753</v>
      </c>
      <c r="L23">
        <f>Brazil_0!L23</f>
        <v>25648</v>
      </c>
      <c r="M23">
        <f>Brazil_0!M23</f>
        <v>25576</v>
      </c>
      <c r="N23">
        <f>Brazil_0!N23</f>
        <v>25551</v>
      </c>
      <c r="O23">
        <f>Brazil_0!O23</f>
        <v>25551</v>
      </c>
      <c r="P23">
        <f>Brazil_0!P23</f>
        <v>25551</v>
      </c>
      <c r="Q23">
        <f>Brazil_0!Q23</f>
        <v>207101</v>
      </c>
      <c r="R23">
        <f>Brazil_0!R23</f>
        <v>206972</v>
      </c>
      <c r="S23">
        <f>Brazil_0!S23</f>
        <v>206779</v>
      </c>
      <c r="T23">
        <f>Brazil_0!T23</f>
        <v>206665</v>
      </c>
      <c r="U23">
        <f>Brazil_0!U23</f>
        <v>206647</v>
      </c>
      <c r="V23">
        <f>Brazil_0!V23</f>
        <v>206528</v>
      </c>
      <c r="W23">
        <f>Brazil_0!W23</f>
        <v>206541</v>
      </c>
      <c r="X23">
        <f>Brazil_0!X23</f>
        <v>206333</v>
      </c>
      <c r="Y23">
        <f>Brazil_0!Y23</f>
        <v>206387</v>
      </c>
      <c r="Z23">
        <f>Brazil_0!Z23</f>
        <v>203531</v>
      </c>
      <c r="AA23">
        <f>Brazil_0!AA23</f>
        <v>202548</v>
      </c>
      <c r="AB23">
        <f>Brazil_0!AB23</f>
        <v>202438</v>
      </c>
      <c r="AC23">
        <f>Brazil_0!AC23</f>
        <v>201122</v>
      </c>
      <c r="AD23">
        <f>Brazil_0!AD23</f>
        <v>201844</v>
      </c>
      <c r="AE23">
        <f>Brazil_0!AE23</f>
        <v>200042</v>
      </c>
      <c r="AF23">
        <f>Brazil_0!AF23</f>
        <v>199995</v>
      </c>
      <c r="AG23">
        <f>Brazil_0!AG23</f>
        <v>198502</v>
      </c>
      <c r="AH23">
        <f>Brazil_0!AH23</f>
        <v>198634</v>
      </c>
      <c r="AI23">
        <f>Brazil_0!AI23</f>
        <v>194618</v>
      </c>
      <c r="AJ23">
        <f>Brazil_0!AJ23</f>
        <v>194618</v>
      </c>
      <c r="AK23">
        <f>Brazil_0!AK23</f>
        <v>194992</v>
      </c>
      <c r="AL23">
        <f>Brazil_0!AL23</f>
        <v>194933</v>
      </c>
      <c r="AM23">
        <f>Brazil_0!AM23</f>
        <v>614554</v>
      </c>
      <c r="AN23">
        <f>Brazil_0!AN23</f>
        <v>608746</v>
      </c>
      <c r="AO23">
        <f>Brazil_0!AO23</f>
        <v>606462</v>
      </c>
      <c r="AP23">
        <f>Brazil_0!AP23</f>
        <v>613047</v>
      </c>
      <c r="AQ23">
        <f>Brazil_0!AQ23</f>
        <v>613721</v>
      </c>
      <c r="AR23">
        <f>Brazil_0!AR23</f>
        <v>607070</v>
      </c>
      <c r="AS23">
        <f>Brazil_0!AS23</f>
        <v>598879</v>
      </c>
      <c r="AT23">
        <f>Brazil_0!AT23</f>
        <v>588935</v>
      </c>
      <c r="AU23">
        <f>Brazil_0!AU23</f>
        <v>583414</v>
      </c>
      <c r="AV23">
        <f>Brazil_0!AV23</f>
        <v>579589</v>
      </c>
      <c r="AW23">
        <f>Brazil_0!AW23</f>
        <v>579187</v>
      </c>
      <c r="AX23">
        <f>Brazil_0!AX23</f>
        <v>581324</v>
      </c>
      <c r="AY23">
        <f>Brazil_0!AY23</f>
        <v>578054</v>
      </c>
      <c r="AZ23">
        <f>Brazil_0!AZ23</f>
        <v>577520</v>
      </c>
      <c r="BA23">
        <f>Brazil_0!BA23</f>
        <v>574686</v>
      </c>
      <c r="BB23">
        <f>Brazil_0!BB23</f>
        <v>576145</v>
      </c>
      <c r="BC23">
        <f>Brazil_0!BC23</f>
        <v>577452</v>
      </c>
      <c r="BD23">
        <f>Brazil_0!BD23</f>
        <v>566579</v>
      </c>
      <c r="BE23">
        <f>Brazil_0!BE23</f>
        <v>569166</v>
      </c>
      <c r="BF23">
        <f>Brazil_0!BF23</f>
        <v>566998</v>
      </c>
      <c r="BG23">
        <f>Brazil_0!BG23</f>
        <v>457361</v>
      </c>
      <c r="BH23">
        <f>Brazil_0!BH23</f>
        <v>457361</v>
      </c>
      <c r="BI23">
        <f>Brazil_0!BI23</f>
        <v>459653</v>
      </c>
      <c r="BJ23">
        <f>Brazil_0!BJ23</f>
        <v>453633</v>
      </c>
      <c r="BK23">
        <f>Brazil_0!BK23</f>
        <v>434625</v>
      </c>
      <c r="BL23">
        <f>Brazil_0!BL23</f>
        <v>426394</v>
      </c>
      <c r="BM23">
        <f>Brazil_0!BM23</f>
        <v>423476</v>
      </c>
      <c r="BN23">
        <f>Brazil_0!BN23</f>
        <v>425362</v>
      </c>
      <c r="BO23">
        <f>Brazil_0!BO23</f>
        <v>428375</v>
      </c>
      <c r="BP23">
        <f>Brazil_0!BP23</f>
        <v>428375</v>
      </c>
      <c r="BQ23">
        <f>Brazil_0!BQ23</f>
        <v>423136</v>
      </c>
      <c r="BR23">
        <f>Brazil_0!BR23</f>
        <v>434493</v>
      </c>
      <c r="BS23">
        <f>Brazil_0!BS23</f>
        <v>371837</v>
      </c>
      <c r="BT23">
        <f>Brazil_0!BT23</f>
        <v>371112</v>
      </c>
      <c r="BU23">
        <f>Brazil_0!BU23</f>
        <v>366614</v>
      </c>
      <c r="BV23">
        <f>Brazil_0!BV23</f>
        <v>362175</v>
      </c>
      <c r="BW23">
        <f>Brazil_0!BW23</f>
        <v>362214</v>
      </c>
      <c r="BX23">
        <f>Brazil_0!BX23</f>
        <v>359429</v>
      </c>
      <c r="BY23">
        <f>Brazil_0!BY23</f>
        <v>362358</v>
      </c>
      <c r="BZ23">
        <f>Brazil_0!BZ23</f>
        <v>362688</v>
      </c>
      <c r="CA23">
        <f>Brazil_0!CA23</f>
        <v>364094</v>
      </c>
      <c r="CB23">
        <f>Brazil_0!CB23</f>
        <v>364094</v>
      </c>
      <c r="CC23">
        <f>Brazil_0!CC23</f>
        <v>364408</v>
      </c>
      <c r="CD23">
        <f>Brazil_0!CD23</f>
        <v>3850112</v>
      </c>
      <c r="CE23">
        <f>Brazil_0!CE23</f>
        <v>3842032</v>
      </c>
      <c r="CF23">
        <f>Brazil_0!CF23</f>
        <v>3851981</v>
      </c>
      <c r="CG23">
        <f>Brazil_0!CG23</f>
        <v>3862827</v>
      </c>
      <c r="CH23">
        <f>Brazil_0!CH23</f>
        <v>3916208</v>
      </c>
      <c r="CI23">
        <f>Brazil_0!CI23</f>
        <v>3941809</v>
      </c>
      <c r="CJ23">
        <f>Brazil_0!CJ23</f>
        <v>3871415</v>
      </c>
      <c r="CK23">
        <f>Brazil_0!CK23</f>
        <v>3956574</v>
      </c>
      <c r="CL23">
        <f>Brazil_0!CL23</f>
        <v>3987771</v>
      </c>
      <c r="CM23">
        <f>Brazil_0!CM23</f>
        <v>3892458</v>
      </c>
      <c r="CN23">
        <f>Brazil_0!CN23</f>
        <v>3926689</v>
      </c>
      <c r="CO23">
        <f>Brazil_0!CO23</f>
        <v>3897703</v>
      </c>
      <c r="CP23">
        <f>Brazil_0!CP23</f>
        <v>4027244</v>
      </c>
      <c r="CQ23">
        <f>Brazil_0!CQ23</f>
        <v>4261710</v>
      </c>
      <c r="CR23">
        <f>Brazil_0!CR23</f>
        <v>4179448</v>
      </c>
      <c r="CS23">
        <f>Brazil_0!CS23</f>
        <v>4175803</v>
      </c>
      <c r="CT23">
        <f>Brazil_0!CT23</f>
        <v>4232236</v>
      </c>
      <c r="CU23">
        <f>Brazil_0!CU23</f>
        <v>4233199</v>
      </c>
      <c r="CV23">
        <f>Brazil_0!CV23</f>
        <v>4254610</v>
      </c>
      <c r="CW23">
        <f>Brazil_0!CW23</f>
        <v>4244087</v>
      </c>
    </row>
    <row r="24" spans="1:101" x14ac:dyDescent="0.25">
      <c r="A24" t="str">
        <f>MID('cont list_0'!A23,3,3)</f>
        <v>Z28</v>
      </c>
      <c r="B24">
        <f>Brazil_0!B24</f>
        <v>27028</v>
      </c>
      <c r="C24">
        <f>Brazil_0!C24</f>
        <v>27028</v>
      </c>
      <c r="D24">
        <f>Brazil_0!D24</f>
        <v>27028</v>
      </c>
      <c r="E24">
        <f>Brazil_0!E24</f>
        <v>26988</v>
      </c>
      <c r="F24">
        <f>Brazil_0!F24</f>
        <v>26502</v>
      </c>
      <c r="G24">
        <f>Brazil_0!G24</f>
        <v>26475</v>
      </c>
      <c r="H24">
        <f>Brazil_0!H24</f>
        <v>26450</v>
      </c>
      <c r="I24">
        <f>Brazil_0!I24</f>
        <v>26410</v>
      </c>
      <c r="J24">
        <f>Brazil_0!J24</f>
        <v>26410</v>
      </c>
      <c r="K24">
        <f>Brazil_0!K24</f>
        <v>26328</v>
      </c>
      <c r="L24">
        <f>Brazil_0!L24</f>
        <v>26252</v>
      </c>
      <c r="M24">
        <f>Brazil_0!M24</f>
        <v>26248</v>
      </c>
      <c r="N24">
        <f>Brazil_0!N24</f>
        <v>25995</v>
      </c>
      <c r="O24">
        <f>Brazil_0!O24</f>
        <v>25995</v>
      </c>
      <c r="P24">
        <f>Brazil_0!P24</f>
        <v>25994</v>
      </c>
      <c r="Q24">
        <f>Brazil_0!Q24</f>
        <v>25334</v>
      </c>
      <c r="R24">
        <f>Brazil_0!R24</f>
        <v>25269</v>
      </c>
      <c r="S24">
        <f>Brazil_0!S24</f>
        <v>25269</v>
      </c>
      <c r="T24">
        <f>Brazil_0!T24</f>
        <v>25168</v>
      </c>
      <c r="U24">
        <f>Brazil_0!U24</f>
        <v>25185</v>
      </c>
      <c r="V24">
        <f>Brazil_0!V24</f>
        <v>25185</v>
      </c>
      <c r="W24">
        <f>Brazil_0!W24</f>
        <v>25299</v>
      </c>
      <c r="X24">
        <f>Brazil_0!X24</f>
        <v>25303</v>
      </c>
      <c r="Y24">
        <f>Brazil_0!Y24</f>
        <v>25353</v>
      </c>
      <c r="Z24">
        <f>Brazil_0!Z24</f>
        <v>25331</v>
      </c>
      <c r="AA24">
        <f>Brazil_0!AA24</f>
        <v>24973</v>
      </c>
      <c r="AB24">
        <f>Brazil_0!AB24</f>
        <v>24933</v>
      </c>
      <c r="AC24">
        <f>Brazil_0!AC24</f>
        <v>24904</v>
      </c>
      <c r="AD24">
        <f>Brazil_0!AD24</f>
        <v>24817</v>
      </c>
      <c r="AE24">
        <f>Brazil_0!AE24</f>
        <v>24675</v>
      </c>
      <c r="AF24">
        <f>Brazil_0!AF24</f>
        <v>24616</v>
      </c>
      <c r="AG24">
        <f>Brazil_0!AG24</f>
        <v>24600</v>
      </c>
      <c r="AH24">
        <f>Brazil_0!AH24</f>
        <v>24514</v>
      </c>
      <c r="AI24">
        <f>Brazil_0!AI24</f>
        <v>24504</v>
      </c>
      <c r="AJ24">
        <f>Brazil_0!AJ24</f>
        <v>24504</v>
      </c>
      <c r="AK24">
        <f>Brazil_0!AK24</f>
        <v>24504</v>
      </c>
      <c r="AL24">
        <f>Brazil_0!AL24</f>
        <v>24458</v>
      </c>
      <c r="AM24">
        <f>Brazil_0!AM24</f>
        <v>193803</v>
      </c>
      <c r="AN24">
        <f>Brazil_0!AN24</f>
        <v>196190</v>
      </c>
      <c r="AO24">
        <f>Brazil_0!AO24</f>
        <v>196336</v>
      </c>
      <c r="AP24">
        <f>Brazil_0!AP24</f>
        <v>195188</v>
      </c>
      <c r="AQ24">
        <f>Brazil_0!AQ24</f>
        <v>195048</v>
      </c>
      <c r="AR24">
        <f>Brazil_0!AR24</f>
        <v>194674</v>
      </c>
      <c r="AS24">
        <f>Brazil_0!AS24</f>
        <v>194464</v>
      </c>
      <c r="AT24">
        <f>Brazil_0!AT24</f>
        <v>193984</v>
      </c>
      <c r="AU24">
        <f>Brazil_0!AU24</f>
        <v>193929</v>
      </c>
      <c r="AV24">
        <f>Brazil_0!AV24</f>
        <v>193607</v>
      </c>
      <c r="AW24">
        <f>Brazil_0!AW24</f>
        <v>193301</v>
      </c>
      <c r="AX24">
        <f>Brazil_0!AX24</f>
        <v>193985</v>
      </c>
      <c r="AY24">
        <f>Brazil_0!AY24</f>
        <v>197191</v>
      </c>
      <c r="AZ24">
        <f>Brazil_0!AZ24</f>
        <v>196755</v>
      </c>
      <c r="BA24">
        <f>Brazil_0!BA24</f>
        <v>195878</v>
      </c>
      <c r="BB24">
        <f>Brazil_0!BB24</f>
        <v>195379</v>
      </c>
      <c r="BC24">
        <f>Brazil_0!BC24</f>
        <v>197344</v>
      </c>
      <c r="BD24">
        <f>Brazil_0!BD24</f>
        <v>189542</v>
      </c>
      <c r="BE24">
        <f>Brazil_0!BE24</f>
        <v>187251</v>
      </c>
      <c r="BF24">
        <f>Brazil_0!BF24</f>
        <v>187062</v>
      </c>
      <c r="BG24">
        <f>Brazil_0!BG24</f>
        <v>566077</v>
      </c>
      <c r="BH24">
        <f>Brazil_0!BH24</f>
        <v>566077</v>
      </c>
      <c r="BI24">
        <f>Brazil_0!BI24</f>
        <v>561657</v>
      </c>
      <c r="BJ24">
        <f>Brazil_0!BJ24</f>
        <v>561449</v>
      </c>
      <c r="BK24">
        <f>Brazil_0!BK24</f>
        <v>554690</v>
      </c>
      <c r="BL24">
        <f>Brazil_0!BL24</f>
        <v>556706</v>
      </c>
      <c r="BM24">
        <f>Brazil_0!BM24</f>
        <v>554216</v>
      </c>
      <c r="BN24">
        <f>Brazil_0!BN24</f>
        <v>560548</v>
      </c>
      <c r="BO24">
        <f>Brazil_0!BO24</f>
        <v>563844</v>
      </c>
      <c r="BP24">
        <f>Brazil_0!BP24</f>
        <v>563844</v>
      </c>
      <c r="BQ24">
        <f>Brazil_0!BQ24</f>
        <v>566171</v>
      </c>
      <c r="BR24">
        <f>Brazil_0!BR24</f>
        <v>572989</v>
      </c>
      <c r="BS24">
        <f>Brazil_0!BS24</f>
        <v>582961</v>
      </c>
      <c r="BT24">
        <f>Brazil_0!BT24</f>
        <v>583722</v>
      </c>
      <c r="BU24">
        <f>Brazil_0!BU24</f>
        <v>570341</v>
      </c>
      <c r="BV24">
        <f>Brazil_0!BV24</f>
        <v>573744</v>
      </c>
      <c r="BW24">
        <f>Brazil_0!BW24</f>
        <v>564967</v>
      </c>
      <c r="BX24">
        <f>Brazil_0!BX24</f>
        <v>567130</v>
      </c>
      <c r="BY24">
        <f>Brazil_0!BY24</f>
        <v>565325</v>
      </c>
      <c r="BZ24">
        <f>Brazil_0!BZ24</f>
        <v>572209</v>
      </c>
      <c r="CA24">
        <f>Brazil_0!CA24</f>
        <v>574028</v>
      </c>
      <c r="CB24">
        <f>Brazil_0!CB24</f>
        <v>574028</v>
      </c>
      <c r="CC24">
        <f>Brazil_0!CC24</f>
        <v>576977</v>
      </c>
      <c r="CD24">
        <f>Brazil_0!CD24</f>
        <v>365300</v>
      </c>
      <c r="CE24">
        <f>Brazil_0!CE24</f>
        <v>357549</v>
      </c>
      <c r="CF24">
        <f>Brazil_0!CF24</f>
        <v>361949</v>
      </c>
      <c r="CG24">
        <f>Brazil_0!CG24</f>
        <v>361881</v>
      </c>
      <c r="CH24">
        <f>Brazil_0!CH24</f>
        <v>362956</v>
      </c>
      <c r="CI24">
        <f>Brazil_0!CI24</f>
        <v>367267</v>
      </c>
      <c r="CJ24">
        <f>Brazil_0!CJ24</f>
        <v>365854</v>
      </c>
      <c r="CK24">
        <f>Brazil_0!CK24</f>
        <v>370845</v>
      </c>
      <c r="CL24">
        <f>Brazil_0!CL24</f>
        <v>379392</v>
      </c>
      <c r="CM24">
        <f>Brazil_0!CM24</f>
        <v>371333</v>
      </c>
      <c r="CN24">
        <f>Brazil_0!CN24</f>
        <v>369247</v>
      </c>
      <c r="CO24">
        <f>Brazil_0!CO24</f>
        <v>367657</v>
      </c>
      <c r="CP24">
        <f>Brazil_0!CP24</f>
        <v>369089</v>
      </c>
      <c r="CQ24">
        <f>Brazil_0!CQ24</f>
        <v>368424</v>
      </c>
      <c r="CR24">
        <f>Brazil_0!CR24</f>
        <v>367873</v>
      </c>
      <c r="CS24">
        <f>Brazil_0!CS24</f>
        <v>368708</v>
      </c>
      <c r="CT24">
        <f>Brazil_0!CT24</f>
        <v>357895</v>
      </c>
      <c r="CU24">
        <f>Brazil_0!CU24</f>
        <v>358167</v>
      </c>
      <c r="CV24">
        <f>Brazil_0!CV24</f>
        <v>356338</v>
      </c>
      <c r="CW24">
        <f>Brazil_0!CW24</f>
        <v>350478</v>
      </c>
    </row>
    <row r="25" spans="1:101" x14ac:dyDescent="0.25">
      <c r="A25" t="str">
        <f>MID('cont list_0'!A24,3,3)</f>
        <v>F29</v>
      </c>
      <c r="B25">
        <f>Brazil_0!B25</f>
        <v>3077717</v>
      </c>
      <c r="C25">
        <f>Brazil_0!C25</f>
        <v>3077717</v>
      </c>
      <c r="D25">
        <f>Brazil_0!D25</f>
        <v>3072950</v>
      </c>
      <c r="E25">
        <f>Brazil_0!E25</f>
        <v>3091712</v>
      </c>
      <c r="F25">
        <f>Brazil_0!F25</f>
        <v>3029418</v>
      </c>
      <c r="G25">
        <f>Brazil_0!G25</f>
        <v>3012983</v>
      </c>
      <c r="H25">
        <f>Brazil_0!H25</f>
        <v>3038994</v>
      </c>
      <c r="I25">
        <f>Brazil_0!I25</f>
        <v>3042426</v>
      </c>
      <c r="J25">
        <f>Brazil_0!J25</f>
        <v>3030044</v>
      </c>
      <c r="K25">
        <f>Brazil_0!K25</f>
        <v>3026859</v>
      </c>
      <c r="L25">
        <f>Brazil_0!L25</f>
        <v>3075715</v>
      </c>
      <c r="M25">
        <f>Brazil_0!M25</f>
        <v>3086448</v>
      </c>
      <c r="N25">
        <f>Brazil_0!N25</f>
        <v>3073729</v>
      </c>
      <c r="O25">
        <f>Brazil_0!O25</f>
        <v>3089614</v>
      </c>
      <c r="P25">
        <f>Brazil_0!P25</f>
        <v>3139124</v>
      </c>
      <c r="Q25">
        <f>Brazil_0!Q25</f>
        <v>25742</v>
      </c>
      <c r="R25">
        <f>Brazil_0!R25</f>
        <v>25639</v>
      </c>
      <c r="S25">
        <f>Brazil_0!S25</f>
        <v>25639</v>
      </c>
      <c r="T25">
        <f>Brazil_0!T25</f>
        <v>25139</v>
      </c>
      <c r="U25">
        <f>Brazil_0!U25</f>
        <v>25168</v>
      </c>
      <c r="V25">
        <f>Brazil_0!V25</f>
        <v>25099</v>
      </c>
      <c r="W25">
        <f>Brazil_0!W25</f>
        <v>25138</v>
      </c>
      <c r="X25">
        <f>Brazil_0!X25</f>
        <v>25104</v>
      </c>
      <c r="Y25">
        <f>Brazil_0!Y25</f>
        <v>25114</v>
      </c>
      <c r="Z25">
        <f>Brazil_0!Z25</f>
        <v>25044</v>
      </c>
      <c r="AA25">
        <f>Brazil_0!AA25</f>
        <v>25044</v>
      </c>
      <c r="AB25">
        <f>Brazil_0!AB25</f>
        <v>25044</v>
      </c>
      <c r="AC25">
        <f>Brazil_0!AC25</f>
        <v>25043</v>
      </c>
      <c r="AD25">
        <f>Brazil_0!AD25</f>
        <v>24936</v>
      </c>
      <c r="AE25">
        <f>Brazil_0!AE25</f>
        <v>24884</v>
      </c>
      <c r="AF25">
        <f>Brazil_0!AF25</f>
        <v>24884</v>
      </c>
      <c r="AG25">
        <f>Brazil_0!AG25</f>
        <v>24575</v>
      </c>
      <c r="AH25">
        <f>Brazil_0!AH25</f>
        <v>24526</v>
      </c>
      <c r="AI25">
        <f>Brazil_0!AI25</f>
        <v>24480</v>
      </c>
      <c r="AJ25">
        <f>Brazil_0!AJ25</f>
        <v>24480</v>
      </c>
      <c r="AK25">
        <f>Brazil_0!AK25</f>
        <v>24480</v>
      </c>
      <c r="AL25">
        <f>Brazil_0!AL25</f>
        <v>24470</v>
      </c>
      <c r="AM25">
        <f>Brazil_0!AM25</f>
        <v>24384</v>
      </c>
      <c r="AN25">
        <f>Brazil_0!AN25</f>
        <v>23111</v>
      </c>
      <c r="AO25">
        <f>Brazil_0!AO25</f>
        <v>22772</v>
      </c>
      <c r="AP25">
        <f>Brazil_0!AP25</f>
        <v>22473</v>
      </c>
      <c r="AQ25">
        <f>Brazil_0!AQ25</f>
        <v>22231</v>
      </c>
      <c r="AR25">
        <f>Brazil_0!AR25</f>
        <v>21600</v>
      </c>
      <c r="AS25">
        <f>Brazil_0!AS25</f>
        <v>21418</v>
      </c>
      <c r="AT25">
        <f>Brazil_0!AT25</f>
        <v>21269</v>
      </c>
      <c r="AU25">
        <f>Brazil_0!AU25</f>
        <v>21269</v>
      </c>
      <c r="AV25">
        <f>Brazil_0!AV25</f>
        <v>21159</v>
      </c>
      <c r="AW25">
        <f>Brazil_0!AW25</f>
        <v>21241</v>
      </c>
      <c r="AX25">
        <f>Brazil_0!AX25</f>
        <v>21241</v>
      </c>
      <c r="AY25">
        <f>Brazil_0!AY25</f>
        <v>20807</v>
      </c>
      <c r="AZ25">
        <f>Brazil_0!AZ25</f>
        <v>20807</v>
      </c>
      <c r="BA25">
        <f>Brazil_0!BA25</f>
        <v>20807</v>
      </c>
      <c r="BB25">
        <f>Brazil_0!BB25</f>
        <v>20731</v>
      </c>
      <c r="BC25">
        <f>Brazil_0!BC25</f>
        <v>20231</v>
      </c>
      <c r="BD25">
        <f>Brazil_0!BD25</f>
        <v>20203</v>
      </c>
      <c r="BE25">
        <f>Brazil_0!BE25</f>
        <v>16502</v>
      </c>
      <c r="BF25">
        <f>Brazil_0!BF25</f>
        <v>16502</v>
      </c>
      <c r="BG25">
        <f>Brazil_0!BG25</f>
        <v>187013</v>
      </c>
      <c r="BH25">
        <f>Brazil_0!BH25</f>
        <v>187013</v>
      </c>
      <c r="BI25">
        <f>Brazil_0!BI25</f>
        <v>186663</v>
      </c>
      <c r="BJ25">
        <f>Brazil_0!BJ25</f>
        <v>187084</v>
      </c>
      <c r="BK25">
        <f>Brazil_0!BK25</f>
        <v>186981</v>
      </c>
      <c r="BL25">
        <f>Brazil_0!BL25</f>
        <v>186729</v>
      </c>
      <c r="BM25">
        <f>Brazil_0!BM25</f>
        <v>186692</v>
      </c>
      <c r="BN25">
        <f>Brazil_0!BN25</f>
        <v>186996</v>
      </c>
      <c r="BO25">
        <f>Brazil_0!BO25</f>
        <v>187301</v>
      </c>
      <c r="BP25">
        <f>Brazil_0!BP25</f>
        <v>187301</v>
      </c>
      <c r="BQ25">
        <f>Brazil_0!BQ25</f>
        <v>187433</v>
      </c>
      <c r="BR25">
        <f>Brazil_0!BR25</f>
        <v>187243</v>
      </c>
      <c r="BS25">
        <f>Brazil_0!BS25</f>
        <v>187233</v>
      </c>
      <c r="BT25">
        <f>Brazil_0!BT25</f>
        <v>187399</v>
      </c>
      <c r="BU25">
        <f>Brazil_0!BU25</f>
        <v>187345</v>
      </c>
      <c r="BV25">
        <f>Brazil_0!BV25</f>
        <v>187463</v>
      </c>
      <c r="BW25">
        <f>Brazil_0!BW25</f>
        <v>187942</v>
      </c>
      <c r="BX25">
        <f>Brazil_0!BX25</f>
        <v>188079</v>
      </c>
      <c r="BY25">
        <f>Brazil_0!BY25</f>
        <v>188238</v>
      </c>
      <c r="BZ25">
        <f>Brazil_0!BZ25</f>
        <v>188119</v>
      </c>
      <c r="CA25">
        <f>Brazil_0!CA25</f>
        <v>187515</v>
      </c>
      <c r="CB25">
        <f>Brazil_0!CB25</f>
        <v>187515</v>
      </c>
      <c r="CC25">
        <f>Brazil_0!CC25</f>
        <v>187432</v>
      </c>
      <c r="CD25">
        <f>Brazil_0!CD25</f>
        <v>570888</v>
      </c>
      <c r="CE25">
        <f>Brazil_0!CE25</f>
        <v>565801</v>
      </c>
      <c r="CF25">
        <f>Brazil_0!CF25</f>
        <v>565074</v>
      </c>
      <c r="CG25">
        <f>Brazil_0!CG25</f>
        <v>565585</v>
      </c>
      <c r="CH25">
        <f>Brazil_0!CH25</f>
        <v>567511</v>
      </c>
      <c r="CI25">
        <f>Brazil_0!CI25</f>
        <v>571079</v>
      </c>
      <c r="CJ25">
        <f>Brazil_0!CJ25</f>
        <v>571629</v>
      </c>
      <c r="CK25">
        <f>Brazil_0!CK25</f>
        <v>568410</v>
      </c>
      <c r="CL25">
        <f>Brazil_0!CL25</f>
        <v>576937</v>
      </c>
      <c r="CM25">
        <f>Brazil_0!CM25</f>
        <v>578824</v>
      </c>
      <c r="CN25">
        <f>Brazil_0!CN25</f>
        <v>581987</v>
      </c>
      <c r="CO25">
        <f>Brazil_0!CO25</f>
        <v>590588</v>
      </c>
      <c r="CP25">
        <f>Brazil_0!CP25</f>
        <v>593694</v>
      </c>
      <c r="CQ25">
        <f>Brazil_0!CQ25</f>
        <v>587637</v>
      </c>
      <c r="CR25">
        <f>Brazil_0!CR25</f>
        <v>577140</v>
      </c>
      <c r="CS25">
        <f>Brazil_0!CS25</f>
        <v>571961</v>
      </c>
      <c r="CT25">
        <f>Brazil_0!CT25</f>
        <v>574596</v>
      </c>
      <c r="CU25">
        <f>Brazil_0!CU25</f>
        <v>575047</v>
      </c>
      <c r="CV25">
        <f>Brazil_0!CV25</f>
        <v>585091</v>
      </c>
      <c r="CW25">
        <f>Brazil_0!CW25</f>
        <v>587595</v>
      </c>
    </row>
    <row r="26" spans="1:101" x14ac:dyDescent="0.25">
      <c r="A26" t="str">
        <f>MID('cont list_0'!A25,3,3)</f>
        <v>J29</v>
      </c>
      <c r="B26">
        <f>Brazil_0!B26</f>
        <v>172244</v>
      </c>
      <c r="C26">
        <f>Brazil_0!C26</f>
        <v>172244</v>
      </c>
      <c r="D26">
        <f>Brazil_0!D26</f>
        <v>172154</v>
      </c>
      <c r="E26">
        <f>Brazil_0!E26</f>
        <v>172231</v>
      </c>
      <c r="F26">
        <f>Brazil_0!F26</f>
        <v>172816</v>
      </c>
      <c r="G26">
        <f>Brazil_0!G26</f>
        <v>173159</v>
      </c>
      <c r="H26">
        <f>Brazil_0!H26</f>
        <v>173420</v>
      </c>
      <c r="I26">
        <f>Brazil_0!I26</f>
        <v>173019</v>
      </c>
      <c r="J26">
        <f>Brazil_0!J26</f>
        <v>173735</v>
      </c>
      <c r="K26">
        <f>Brazil_0!K26</f>
        <v>173734</v>
      </c>
      <c r="L26">
        <f>Brazil_0!L26</f>
        <v>174077</v>
      </c>
      <c r="M26">
        <f>Brazil_0!M26</f>
        <v>174505</v>
      </c>
      <c r="N26">
        <f>Brazil_0!N26</f>
        <v>174805</v>
      </c>
      <c r="O26">
        <f>Brazil_0!O26</f>
        <v>175162</v>
      </c>
      <c r="P26">
        <f>Brazil_0!P26</f>
        <v>174907</v>
      </c>
      <c r="Q26">
        <f>Brazil_0!Q26</f>
        <v>3137043</v>
      </c>
      <c r="R26">
        <f>Brazil_0!R26</f>
        <v>3141705</v>
      </c>
      <c r="S26">
        <f>Brazil_0!S26</f>
        <v>3146046</v>
      </c>
      <c r="T26">
        <f>Brazil_0!T26</f>
        <v>3113902</v>
      </c>
      <c r="U26">
        <f>Brazil_0!U26</f>
        <v>3158472</v>
      </c>
      <c r="V26">
        <f>Brazil_0!V26</f>
        <v>3172548</v>
      </c>
      <c r="W26">
        <f>Brazil_0!W26</f>
        <v>3218727</v>
      </c>
      <c r="X26">
        <f>Brazil_0!X26</f>
        <v>3233474</v>
      </c>
      <c r="Y26">
        <f>Brazil_0!Y26</f>
        <v>3246901</v>
      </c>
      <c r="Z26">
        <f>Brazil_0!Z26</f>
        <v>3261900</v>
      </c>
      <c r="AA26">
        <f>Brazil_0!AA26</f>
        <v>3254826</v>
      </c>
      <c r="AB26">
        <f>Brazil_0!AB26</f>
        <v>3258524</v>
      </c>
      <c r="AC26">
        <f>Brazil_0!AC26</f>
        <v>3303849</v>
      </c>
      <c r="AD26">
        <f>Brazil_0!AD26</f>
        <v>3274624</v>
      </c>
      <c r="AE26">
        <f>Brazil_0!AE26</f>
        <v>3265272</v>
      </c>
      <c r="AF26">
        <f>Brazil_0!AF26</f>
        <v>3237514</v>
      </c>
      <c r="AG26">
        <f>Brazil_0!AG26</f>
        <v>3240227</v>
      </c>
      <c r="AH26">
        <f>Brazil_0!AH26</f>
        <v>3232865</v>
      </c>
      <c r="AI26">
        <f>Brazil_0!AI26</f>
        <v>3270591</v>
      </c>
      <c r="AJ26">
        <f>Brazil_0!AJ26</f>
        <v>3270591</v>
      </c>
      <c r="AK26">
        <f>Brazil_0!AK26</f>
        <v>3273306</v>
      </c>
      <c r="AL26">
        <f>Brazil_0!AL26</f>
        <v>3248882</v>
      </c>
      <c r="AM26">
        <f>Brazil_0!AM26</f>
        <v>24382</v>
      </c>
      <c r="AN26">
        <f>Brazil_0!AN26</f>
        <v>24238</v>
      </c>
      <c r="AO26">
        <f>Brazil_0!AO26</f>
        <v>24080</v>
      </c>
      <c r="AP26">
        <f>Brazil_0!AP26</f>
        <v>24023</v>
      </c>
      <c r="AQ26">
        <f>Brazil_0!AQ26</f>
        <v>23942</v>
      </c>
      <c r="AR26">
        <f>Brazil_0!AR26</f>
        <v>23894</v>
      </c>
      <c r="AS26">
        <f>Brazil_0!AS26</f>
        <v>23694</v>
      </c>
      <c r="AT26">
        <f>Brazil_0!AT26</f>
        <v>23694</v>
      </c>
      <c r="AU26">
        <f>Brazil_0!AU26</f>
        <v>23694</v>
      </c>
      <c r="AV26">
        <f>Brazil_0!AV26</f>
        <v>23544</v>
      </c>
      <c r="AW26">
        <f>Brazil_0!AW26</f>
        <v>23583</v>
      </c>
      <c r="AX26">
        <f>Brazil_0!AX26</f>
        <v>23583</v>
      </c>
      <c r="AY26">
        <f>Brazil_0!AY26</f>
        <v>23582</v>
      </c>
      <c r="AZ26">
        <f>Brazil_0!AZ26</f>
        <v>23445</v>
      </c>
      <c r="BA26">
        <f>Brazil_0!BA26</f>
        <v>23445</v>
      </c>
      <c r="BB26">
        <f>Brazil_0!BB26</f>
        <v>23175</v>
      </c>
      <c r="BC26">
        <f>Brazil_0!BC26</f>
        <v>23175</v>
      </c>
      <c r="BD26">
        <f>Brazil_0!BD26</f>
        <v>23127</v>
      </c>
      <c r="BE26">
        <f>Brazil_0!BE26</f>
        <v>19660</v>
      </c>
      <c r="BF26">
        <f>Brazil_0!BF26</f>
        <v>19660</v>
      </c>
      <c r="BG26">
        <f>Brazil_0!BG26</f>
        <v>16502</v>
      </c>
      <c r="BH26">
        <f>Brazil_0!BH26</f>
        <v>16502</v>
      </c>
      <c r="BI26">
        <f>Brazil_0!BI26</f>
        <v>16559</v>
      </c>
      <c r="BJ26">
        <f>Brazil_0!BJ26</f>
        <v>16559</v>
      </c>
      <c r="BK26">
        <f>Brazil_0!BK26</f>
        <v>16559</v>
      </c>
      <c r="BL26">
        <f>Brazil_0!BL26</f>
        <v>16535</v>
      </c>
      <c r="BM26">
        <f>Brazil_0!BM26</f>
        <v>16535</v>
      </c>
      <c r="BN26">
        <f>Brazil_0!BN26</f>
        <v>16561</v>
      </c>
      <c r="BO26">
        <f>Brazil_0!BO26</f>
        <v>16731</v>
      </c>
      <c r="BP26">
        <f>Brazil_0!BP26</f>
        <v>16731</v>
      </c>
      <c r="BQ26">
        <f>Brazil_0!BQ26</f>
        <v>16731</v>
      </c>
      <c r="BR26">
        <f>Brazil_0!BR26</f>
        <v>16731</v>
      </c>
      <c r="BS26">
        <f>Brazil_0!BS26</f>
        <v>16731</v>
      </c>
      <c r="BT26">
        <f>Brazil_0!BT26</f>
        <v>16731</v>
      </c>
      <c r="BU26">
        <f>Brazil_0!BU26</f>
        <v>16731</v>
      </c>
      <c r="BV26">
        <f>Brazil_0!BV26</f>
        <v>16766</v>
      </c>
      <c r="BW26">
        <f>Brazil_0!BW26</f>
        <v>16594</v>
      </c>
      <c r="BX26">
        <f>Brazil_0!BX26</f>
        <v>16591</v>
      </c>
      <c r="BY26">
        <f>Brazil_0!BY26</f>
        <v>16591</v>
      </c>
      <c r="BZ26">
        <f>Brazil_0!BZ26</f>
        <v>16591</v>
      </c>
      <c r="CA26">
        <f>Brazil_0!CA26</f>
        <v>15910</v>
      </c>
      <c r="CB26">
        <f>Brazil_0!CB26</f>
        <v>15910</v>
      </c>
      <c r="CC26">
        <f>Brazil_0!CC26</f>
        <v>15910</v>
      </c>
      <c r="CD26">
        <f>Brazil_0!CD26</f>
        <v>187042</v>
      </c>
      <c r="CE26">
        <f>Brazil_0!CE26</f>
        <v>186338</v>
      </c>
      <c r="CF26">
        <f>Brazil_0!CF26</f>
        <v>186270</v>
      </c>
      <c r="CG26">
        <f>Brazil_0!CG26</f>
        <v>186195</v>
      </c>
      <c r="CH26">
        <f>Brazil_0!CH26</f>
        <v>185310</v>
      </c>
      <c r="CI26">
        <f>Brazil_0!CI26</f>
        <v>183441</v>
      </c>
      <c r="CJ26">
        <f>Brazil_0!CJ26</f>
        <v>183876</v>
      </c>
      <c r="CK26">
        <f>Brazil_0!CK26</f>
        <v>183985</v>
      </c>
      <c r="CL26">
        <f>Brazil_0!CL26</f>
        <v>184959</v>
      </c>
      <c r="CM26">
        <f>Brazil_0!CM26</f>
        <v>185279</v>
      </c>
      <c r="CN26">
        <f>Brazil_0!CN26</f>
        <v>186780</v>
      </c>
      <c r="CO26">
        <f>Brazil_0!CO26</f>
        <v>186367</v>
      </c>
      <c r="CP26">
        <f>Brazil_0!CP26</f>
        <v>186242</v>
      </c>
      <c r="CQ26">
        <f>Brazil_0!CQ26</f>
        <v>185725</v>
      </c>
      <c r="CR26">
        <f>Brazil_0!CR26</f>
        <v>184819</v>
      </c>
      <c r="CS26">
        <f>Brazil_0!CS26</f>
        <v>183880</v>
      </c>
      <c r="CT26">
        <f>Brazil_0!CT26</f>
        <v>182219</v>
      </c>
      <c r="CU26">
        <f>Brazil_0!CU26</f>
        <v>181598</v>
      </c>
      <c r="CV26">
        <f>Brazil_0!CV26</f>
        <v>183016</v>
      </c>
      <c r="CW26">
        <f>Brazil_0!CW26</f>
        <v>183271</v>
      </c>
    </row>
    <row r="27" spans="1:101" x14ac:dyDescent="0.25">
      <c r="A27" t="str">
        <f>MID('cont list_0'!A26,3,3)</f>
        <v>N29</v>
      </c>
      <c r="B27">
        <f>Brazil_0!B27</f>
        <v>2026291</v>
      </c>
      <c r="C27">
        <f>Brazil_0!C27</f>
        <v>2026291</v>
      </c>
      <c r="D27">
        <f>Brazil_0!D27</f>
        <v>2022471</v>
      </c>
      <c r="E27">
        <f>Brazil_0!E27</f>
        <v>2022460</v>
      </c>
      <c r="F27">
        <f>Brazil_0!F27</f>
        <v>2003585</v>
      </c>
      <c r="G27">
        <f>Brazil_0!G27</f>
        <v>2003763</v>
      </c>
      <c r="H27">
        <f>Brazil_0!H27</f>
        <v>2006057</v>
      </c>
      <c r="I27">
        <f>Brazil_0!I27</f>
        <v>2008270</v>
      </c>
      <c r="J27">
        <f>Brazil_0!J27</f>
        <v>2011113</v>
      </c>
      <c r="K27">
        <f>Brazil_0!K27</f>
        <v>2008515</v>
      </c>
      <c r="L27">
        <f>Brazil_0!L27</f>
        <v>2008681</v>
      </c>
      <c r="M27">
        <f>Brazil_0!M27</f>
        <v>2005666</v>
      </c>
      <c r="N27">
        <f>Brazil_0!N27</f>
        <v>2010958</v>
      </c>
      <c r="O27">
        <f>Brazil_0!O27</f>
        <v>2011721</v>
      </c>
      <c r="P27">
        <f>Brazil_0!P27</f>
        <v>1971163</v>
      </c>
      <c r="Q27">
        <f>Brazil_0!Q27</f>
        <v>175103</v>
      </c>
      <c r="R27">
        <f>Brazil_0!R27</f>
        <v>175190</v>
      </c>
      <c r="S27">
        <f>Brazil_0!S27</f>
        <v>175098</v>
      </c>
      <c r="T27">
        <f>Brazil_0!T27</f>
        <v>175043</v>
      </c>
      <c r="U27">
        <f>Brazil_0!U27</f>
        <v>177786</v>
      </c>
      <c r="V27">
        <f>Brazil_0!V27</f>
        <v>177695</v>
      </c>
      <c r="W27">
        <f>Brazil_0!W27</f>
        <v>174295</v>
      </c>
      <c r="X27">
        <f>Brazil_0!X27</f>
        <v>174323</v>
      </c>
      <c r="Y27">
        <f>Brazil_0!Y27</f>
        <v>174512</v>
      </c>
      <c r="Z27">
        <f>Brazil_0!Z27</f>
        <v>174457</v>
      </c>
      <c r="AA27">
        <f>Brazil_0!AA27</f>
        <v>168454</v>
      </c>
      <c r="AB27">
        <f>Brazil_0!AB27</f>
        <v>162105</v>
      </c>
      <c r="AC27">
        <f>Brazil_0!AC27</f>
        <v>155418</v>
      </c>
      <c r="AD27">
        <f>Brazil_0!AD27</f>
        <v>146265</v>
      </c>
      <c r="AE27">
        <f>Brazil_0!AE27</f>
        <v>146300</v>
      </c>
      <c r="AF27">
        <f>Brazil_0!AF27</f>
        <v>145935</v>
      </c>
      <c r="AG27">
        <f>Brazil_0!AG27</f>
        <v>145846</v>
      </c>
      <c r="AH27">
        <f>Brazil_0!AH27</f>
        <v>141285</v>
      </c>
      <c r="AI27">
        <f>Brazil_0!AI27</f>
        <v>135408</v>
      </c>
      <c r="AJ27">
        <f>Brazil_0!AJ27</f>
        <v>135408</v>
      </c>
      <c r="AK27">
        <f>Brazil_0!AK27</f>
        <v>135548</v>
      </c>
      <c r="AL27">
        <f>Brazil_0!AL27</f>
        <v>135543</v>
      </c>
      <c r="AM27">
        <f>Brazil_0!AM27</f>
        <v>3178144</v>
      </c>
      <c r="AN27">
        <f>Brazil_0!AN27</f>
        <v>3159802</v>
      </c>
      <c r="AO27">
        <f>Brazil_0!AO27</f>
        <v>3187938</v>
      </c>
      <c r="AP27">
        <f>Brazil_0!AP27</f>
        <v>3199608</v>
      </c>
      <c r="AQ27">
        <f>Brazil_0!AQ27</f>
        <v>3199866</v>
      </c>
      <c r="AR27">
        <f>Brazil_0!AR27</f>
        <v>3235863</v>
      </c>
      <c r="AS27">
        <f>Brazil_0!AS27</f>
        <v>3237276</v>
      </c>
      <c r="AT27">
        <f>Brazil_0!AT27</f>
        <v>3236149</v>
      </c>
      <c r="AU27">
        <f>Brazil_0!AU27</f>
        <v>3245853</v>
      </c>
      <c r="AV27">
        <f>Brazil_0!AV27</f>
        <v>3237010</v>
      </c>
      <c r="AW27">
        <f>Brazil_0!AW27</f>
        <v>3258267</v>
      </c>
      <c r="AX27">
        <f>Brazil_0!AX27</f>
        <v>3308731</v>
      </c>
      <c r="AY27">
        <f>Brazil_0!AY27</f>
        <v>3373547</v>
      </c>
      <c r="AZ27">
        <f>Brazil_0!AZ27</f>
        <v>3365462</v>
      </c>
      <c r="BA27">
        <f>Brazil_0!BA27</f>
        <v>3379003</v>
      </c>
      <c r="BB27">
        <f>Brazil_0!BB27</f>
        <v>3453278</v>
      </c>
      <c r="BC27">
        <f>Brazil_0!BC27</f>
        <v>3439452</v>
      </c>
      <c r="BD27">
        <f>Brazil_0!BD27</f>
        <v>3454226</v>
      </c>
      <c r="BE27">
        <f>Brazil_0!BE27</f>
        <v>3447800</v>
      </c>
      <c r="BF27">
        <f>Brazil_0!BF27</f>
        <v>3497128</v>
      </c>
      <c r="BG27">
        <f>Brazil_0!BG27</f>
        <v>19660</v>
      </c>
      <c r="BH27">
        <f>Brazil_0!BH27</f>
        <v>19660</v>
      </c>
      <c r="BI27">
        <f>Brazil_0!BI27</f>
        <v>19660</v>
      </c>
      <c r="BJ27">
        <f>Brazil_0!BJ27</f>
        <v>19660</v>
      </c>
      <c r="BK27">
        <f>Brazil_0!BK27</f>
        <v>19660</v>
      </c>
      <c r="BL27">
        <f>Brazil_0!BL27</f>
        <v>19635</v>
      </c>
      <c r="BM27">
        <f>Brazil_0!BM27</f>
        <v>19635</v>
      </c>
      <c r="BN27">
        <f>Brazil_0!BN27</f>
        <v>19661</v>
      </c>
      <c r="BO27">
        <f>Brazil_0!BO27</f>
        <v>19661</v>
      </c>
      <c r="BP27">
        <f>Brazil_0!BP27</f>
        <v>19661</v>
      </c>
      <c r="BQ27">
        <f>Brazil_0!BQ27</f>
        <v>19661</v>
      </c>
      <c r="BR27">
        <f>Brazil_0!BR27</f>
        <v>19661</v>
      </c>
      <c r="BS27">
        <f>Brazil_0!BS27</f>
        <v>19661</v>
      </c>
      <c r="BT27">
        <f>Brazil_0!BT27</f>
        <v>19661</v>
      </c>
      <c r="BU27">
        <f>Brazil_0!BU27</f>
        <v>19661</v>
      </c>
      <c r="BV27">
        <f>Brazil_0!BV27</f>
        <v>19724</v>
      </c>
      <c r="BW27">
        <f>Brazil_0!BW27</f>
        <v>19724</v>
      </c>
      <c r="BX27">
        <f>Brazil_0!BX27</f>
        <v>19550</v>
      </c>
      <c r="BY27">
        <f>Brazil_0!BY27</f>
        <v>19550</v>
      </c>
      <c r="BZ27">
        <f>Brazil_0!BZ27</f>
        <v>19550</v>
      </c>
      <c r="CA27">
        <f>Brazil_0!CA27</f>
        <v>19550</v>
      </c>
      <c r="CB27">
        <f>Brazil_0!CB27</f>
        <v>19550</v>
      </c>
      <c r="CC27">
        <f>Brazil_0!CC27</f>
        <v>19580</v>
      </c>
      <c r="CD27">
        <f>Brazil_0!CD27</f>
        <v>15631</v>
      </c>
      <c r="CE27">
        <f>Brazil_0!CE27</f>
        <v>15631</v>
      </c>
      <c r="CF27">
        <f>Brazil_0!CF27</f>
        <v>15574</v>
      </c>
      <c r="CG27">
        <f>Brazil_0!CG27</f>
        <v>15574</v>
      </c>
      <c r="CH27">
        <f>Brazil_0!CH27</f>
        <v>15324</v>
      </c>
      <c r="CI27">
        <f>Brazil_0!CI27</f>
        <v>15324</v>
      </c>
      <c r="CJ27">
        <f>Brazil_0!CJ27</f>
        <v>15239</v>
      </c>
      <c r="CK27">
        <f>Brazil_0!CK27</f>
        <v>15239</v>
      </c>
      <c r="CL27">
        <f>Brazil_0!CL27</f>
        <v>15239</v>
      </c>
      <c r="CM27">
        <f>Brazil_0!CM27</f>
        <v>15239</v>
      </c>
      <c r="CN27">
        <f>Brazil_0!CN27</f>
        <v>13051</v>
      </c>
      <c r="CO27">
        <f>Brazil_0!CO27</f>
        <v>13051</v>
      </c>
      <c r="CP27">
        <f>Brazil_0!CP27</f>
        <v>13051</v>
      </c>
      <c r="CQ27">
        <f>Brazil_0!CQ27</f>
        <v>13051</v>
      </c>
      <c r="CR27">
        <f>Brazil_0!CR27</f>
        <v>12726</v>
      </c>
      <c r="CS27">
        <f>Brazil_0!CS27</f>
        <v>9876</v>
      </c>
      <c r="CT27">
        <f>Brazil_0!CT27</f>
        <v>4876</v>
      </c>
      <c r="CU27">
        <f>Brazil_0!CU27</f>
        <v>4876</v>
      </c>
      <c r="CV27">
        <f>Brazil_0!CV27</f>
        <v>4876</v>
      </c>
      <c r="CW27">
        <f>Brazil_0!CW27</f>
        <v>4876</v>
      </c>
    </row>
    <row r="28" spans="1:101" x14ac:dyDescent="0.25">
      <c r="A28" t="str">
        <f>MID('cont list_0'!A27,3,3)</f>
        <v>V29</v>
      </c>
      <c r="B28">
        <f>Brazil_0!B28</f>
        <v>97256</v>
      </c>
      <c r="C28">
        <f>Brazil_0!C28</f>
        <v>97256</v>
      </c>
      <c r="D28">
        <f>Brazil_0!D28</f>
        <v>97134</v>
      </c>
      <c r="E28">
        <f>Brazil_0!E28</f>
        <v>96843</v>
      </c>
      <c r="F28">
        <f>Brazil_0!F28</f>
        <v>96290</v>
      </c>
      <c r="G28">
        <f>Brazil_0!G28</f>
        <v>96373</v>
      </c>
      <c r="H28">
        <f>Brazil_0!H28</f>
        <v>96204</v>
      </c>
      <c r="I28">
        <f>Brazil_0!I28</f>
        <v>96170</v>
      </c>
      <c r="J28">
        <f>Brazil_0!J28</f>
        <v>95688</v>
      </c>
      <c r="K28">
        <f>Brazil_0!K28</f>
        <v>95626</v>
      </c>
      <c r="L28">
        <f>Brazil_0!L28</f>
        <v>95442</v>
      </c>
      <c r="M28">
        <f>Brazil_0!M28</f>
        <v>95220</v>
      </c>
      <c r="N28">
        <f>Brazil_0!N28</f>
        <v>95137</v>
      </c>
      <c r="O28">
        <f>Brazil_0!O28</f>
        <v>95088</v>
      </c>
      <c r="P28">
        <f>Brazil_0!P28</f>
        <v>94723</v>
      </c>
      <c r="Q28">
        <f>Brazil_0!Q28</f>
        <v>1977032</v>
      </c>
      <c r="R28">
        <f>Brazil_0!R28</f>
        <v>1983563</v>
      </c>
      <c r="S28">
        <f>Brazil_0!S28</f>
        <v>1987849</v>
      </c>
      <c r="T28">
        <f>Brazil_0!T28</f>
        <v>1993885</v>
      </c>
      <c r="U28">
        <f>Brazil_0!U28</f>
        <v>2020350</v>
      </c>
      <c r="V28">
        <f>Brazil_0!V28</f>
        <v>2001293</v>
      </c>
      <c r="W28">
        <f>Brazil_0!W28</f>
        <v>1989671</v>
      </c>
      <c r="X28">
        <f>Brazil_0!X28</f>
        <v>1993525</v>
      </c>
      <c r="Y28">
        <f>Brazil_0!Y28</f>
        <v>2002621</v>
      </c>
      <c r="Z28">
        <f>Brazil_0!Z28</f>
        <v>1994730</v>
      </c>
      <c r="AA28">
        <f>Brazil_0!AA28</f>
        <v>2005673</v>
      </c>
      <c r="AB28">
        <f>Brazil_0!AB28</f>
        <v>2009714</v>
      </c>
      <c r="AC28">
        <f>Brazil_0!AC28</f>
        <v>2008463</v>
      </c>
      <c r="AD28">
        <f>Brazil_0!AD28</f>
        <v>1975392</v>
      </c>
      <c r="AE28">
        <f>Brazil_0!AE28</f>
        <v>1984862</v>
      </c>
      <c r="AF28">
        <f>Brazil_0!AF28</f>
        <v>2001371</v>
      </c>
      <c r="AG28">
        <f>Brazil_0!AG28</f>
        <v>2005511</v>
      </c>
      <c r="AH28">
        <f>Brazil_0!AH28</f>
        <v>1985151</v>
      </c>
      <c r="AI28">
        <f>Brazil_0!AI28</f>
        <v>1990587</v>
      </c>
      <c r="AJ28">
        <f>Brazil_0!AJ28</f>
        <v>1990587</v>
      </c>
      <c r="AK28">
        <f>Brazil_0!AK28</f>
        <v>1940027</v>
      </c>
      <c r="AL28">
        <f>Brazil_0!AL28</f>
        <v>1939359</v>
      </c>
      <c r="AM28">
        <f>Brazil_0!AM28</f>
        <v>135666</v>
      </c>
      <c r="AN28">
        <f>Brazil_0!AN28</f>
        <v>135385</v>
      </c>
      <c r="AO28">
        <f>Brazil_0!AO28</f>
        <v>135384</v>
      </c>
      <c r="AP28">
        <f>Brazil_0!AP28</f>
        <v>135365</v>
      </c>
      <c r="AQ28">
        <f>Brazil_0!AQ28</f>
        <v>135065</v>
      </c>
      <c r="AR28">
        <f>Brazil_0!AR28</f>
        <v>134991</v>
      </c>
      <c r="AS28">
        <f>Brazil_0!AS28</f>
        <v>134665</v>
      </c>
      <c r="AT28">
        <f>Brazil_0!AT28</f>
        <v>131503</v>
      </c>
      <c r="AU28">
        <f>Brazil_0!AU28</f>
        <v>132192</v>
      </c>
      <c r="AV28">
        <f>Brazil_0!AV28</f>
        <v>131890</v>
      </c>
      <c r="AW28">
        <f>Brazil_0!AW28</f>
        <v>131045</v>
      </c>
      <c r="AX28">
        <f>Brazil_0!AX28</f>
        <v>127256</v>
      </c>
      <c r="AY28">
        <f>Brazil_0!AY28</f>
        <v>127076</v>
      </c>
      <c r="AZ28">
        <f>Brazil_0!AZ28</f>
        <v>126918</v>
      </c>
      <c r="BA28">
        <f>Brazil_0!BA28</f>
        <v>126676</v>
      </c>
      <c r="BB28">
        <f>Brazil_0!BB28</f>
        <v>126637</v>
      </c>
      <c r="BC28">
        <f>Brazil_0!BC28</f>
        <v>126548</v>
      </c>
      <c r="BD28">
        <f>Brazil_0!BD28</f>
        <v>126116</v>
      </c>
      <c r="BE28">
        <f>Brazil_0!BE28</f>
        <v>126299</v>
      </c>
      <c r="BF28">
        <f>Brazil_0!BF28</f>
        <v>126363</v>
      </c>
      <c r="BG28">
        <f>Brazil_0!BG28</f>
        <v>3505287</v>
      </c>
      <c r="BH28">
        <f>Brazil_0!BH28</f>
        <v>3505287</v>
      </c>
      <c r="BI28">
        <f>Brazil_0!BI28</f>
        <v>3514040</v>
      </c>
      <c r="BJ28">
        <f>Brazil_0!BJ28</f>
        <v>3518200</v>
      </c>
      <c r="BK28">
        <f>Brazil_0!BK28</f>
        <v>3526663</v>
      </c>
      <c r="BL28">
        <f>Brazil_0!BL28</f>
        <v>3512245</v>
      </c>
      <c r="BM28">
        <f>Brazil_0!BM28</f>
        <v>3507268</v>
      </c>
      <c r="BN28">
        <f>Brazil_0!BN28</f>
        <v>3475191</v>
      </c>
      <c r="BO28">
        <f>Brazil_0!BO28</f>
        <v>3423200</v>
      </c>
      <c r="BP28">
        <f>Brazil_0!BP28</f>
        <v>3423200</v>
      </c>
      <c r="BQ28">
        <f>Brazil_0!BQ28</f>
        <v>3427523</v>
      </c>
      <c r="BR28">
        <f>Brazil_0!BR28</f>
        <v>3468573</v>
      </c>
      <c r="BS28">
        <f>Brazil_0!BS28</f>
        <v>3477402</v>
      </c>
      <c r="BT28">
        <f>Brazil_0!BT28</f>
        <v>3493981</v>
      </c>
      <c r="BU28">
        <f>Brazil_0!BU28</f>
        <v>3467968</v>
      </c>
      <c r="BV28">
        <f>Brazil_0!BV28</f>
        <v>3506734</v>
      </c>
      <c r="BW28">
        <f>Brazil_0!BW28</f>
        <v>3501834</v>
      </c>
      <c r="BX28">
        <f>Brazil_0!BX28</f>
        <v>3460330</v>
      </c>
      <c r="BY28">
        <f>Brazil_0!BY28</f>
        <v>3420749</v>
      </c>
      <c r="BZ28">
        <f>Brazil_0!BZ28</f>
        <v>3425018</v>
      </c>
      <c r="CA28">
        <f>Brazil_0!CA28</f>
        <v>3446067</v>
      </c>
      <c r="CB28">
        <f>Brazil_0!CB28</f>
        <v>3446067</v>
      </c>
      <c r="CC28">
        <f>Brazil_0!CC28</f>
        <v>3459830</v>
      </c>
      <c r="CD28">
        <f>Brazil_0!CD28</f>
        <v>19580</v>
      </c>
      <c r="CE28">
        <f>Brazil_0!CE28</f>
        <v>19580</v>
      </c>
      <c r="CF28">
        <f>Brazil_0!CF28</f>
        <v>19630</v>
      </c>
      <c r="CG28">
        <f>Brazil_0!CG28</f>
        <v>20120</v>
      </c>
      <c r="CH28">
        <f>Brazil_0!CH28</f>
        <v>19890</v>
      </c>
      <c r="CI28">
        <f>Brazil_0!CI28</f>
        <v>19890</v>
      </c>
      <c r="CJ28">
        <f>Brazil_0!CJ28</f>
        <v>19884</v>
      </c>
      <c r="CK28">
        <f>Brazil_0!CK28</f>
        <v>19979</v>
      </c>
      <c r="CL28">
        <f>Brazil_0!CL28</f>
        <v>19979</v>
      </c>
      <c r="CM28">
        <f>Brazil_0!CM28</f>
        <v>19789</v>
      </c>
      <c r="CN28">
        <f>Brazil_0!CN28</f>
        <v>19789</v>
      </c>
      <c r="CO28">
        <f>Brazil_0!CO28</f>
        <v>19789</v>
      </c>
      <c r="CP28">
        <f>Brazil_0!CP28</f>
        <v>19789</v>
      </c>
      <c r="CQ28">
        <f>Brazil_0!CQ28</f>
        <v>19789</v>
      </c>
      <c r="CR28">
        <f>Brazil_0!CR28</f>
        <v>18889</v>
      </c>
      <c r="CS28">
        <f>Brazil_0!CS28</f>
        <v>12265</v>
      </c>
      <c r="CT28">
        <f>Brazil_0!CT28</f>
        <v>7171</v>
      </c>
      <c r="CU28">
        <f>Brazil_0!CU28</f>
        <v>7171</v>
      </c>
      <c r="CV28">
        <f>Brazil_0!CV28</f>
        <v>7123</v>
      </c>
      <c r="CW28">
        <f>Brazil_0!CW28</f>
        <v>7123</v>
      </c>
    </row>
    <row r="29" spans="1:101" x14ac:dyDescent="0.25">
      <c r="A29" t="str">
        <f>MID('cont list_0'!A28,3,3)</f>
        <v>X29</v>
      </c>
      <c r="B29">
        <f>Brazil_0!B29</f>
        <v>8599</v>
      </c>
      <c r="C29">
        <f>Brazil_0!C29</f>
        <v>8599</v>
      </c>
      <c r="D29">
        <f>Brazil_0!D29</f>
        <v>8599</v>
      </c>
      <c r="E29">
        <f>Brazil_0!E29</f>
        <v>8584</v>
      </c>
      <c r="F29">
        <f>Brazil_0!F29</f>
        <v>8132</v>
      </c>
      <c r="G29">
        <f>Brazil_0!G29</f>
        <v>8132</v>
      </c>
      <c r="H29">
        <f>Brazil_0!H29</f>
        <v>8112</v>
      </c>
      <c r="I29">
        <f>Brazil_0!I29</f>
        <v>8112</v>
      </c>
      <c r="J29">
        <f>Brazil_0!J29</f>
        <v>8112</v>
      </c>
      <c r="K29">
        <f>Brazil_0!K29</f>
        <v>8112</v>
      </c>
      <c r="L29">
        <f>Brazil_0!L29</f>
        <v>8112</v>
      </c>
      <c r="M29">
        <f>Brazil_0!M29</f>
        <v>8022</v>
      </c>
      <c r="N29">
        <f>Brazil_0!N29</f>
        <v>8022</v>
      </c>
      <c r="O29">
        <f>Brazil_0!O29</f>
        <v>8022</v>
      </c>
      <c r="P29">
        <f>Brazil_0!P29</f>
        <v>8009</v>
      </c>
      <c r="Q29">
        <f>Brazil_0!Q29</f>
        <v>94438</v>
      </c>
      <c r="R29">
        <f>Brazil_0!R29</f>
        <v>94931</v>
      </c>
      <c r="S29">
        <f>Brazil_0!S29</f>
        <v>94788</v>
      </c>
      <c r="T29">
        <f>Brazil_0!T29</f>
        <v>94754</v>
      </c>
      <c r="U29">
        <f>Brazil_0!U29</f>
        <v>94167</v>
      </c>
      <c r="V29">
        <f>Brazil_0!V29</f>
        <v>92675</v>
      </c>
      <c r="W29">
        <f>Brazil_0!W29</f>
        <v>92642</v>
      </c>
      <c r="X29">
        <f>Brazil_0!X29</f>
        <v>92690</v>
      </c>
      <c r="Y29">
        <f>Brazil_0!Y29</f>
        <v>92685</v>
      </c>
      <c r="Z29">
        <f>Brazil_0!Z29</f>
        <v>92303</v>
      </c>
      <c r="AA29">
        <f>Brazil_0!AA29</f>
        <v>88848</v>
      </c>
      <c r="AB29">
        <f>Brazil_0!AB29</f>
        <v>88828</v>
      </c>
      <c r="AC29">
        <f>Brazil_0!AC29</f>
        <v>88811</v>
      </c>
      <c r="AD29">
        <f>Brazil_0!AD29</f>
        <v>88605</v>
      </c>
      <c r="AE29">
        <f>Brazil_0!AE29</f>
        <v>88394</v>
      </c>
      <c r="AF29">
        <f>Brazil_0!AF29</f>
        <v>85427</v>
      </c>
      <c r="AG29">
        <f>Brazil_0!AG29</f>
        <v>85542</v>
      </c>
      <c r="AH29">
        <f>Brazil_0!AH29</f>
        <v>85597</v>
      </c>
      <c r="AI29">
        <f>Brazil_0!AI29</f>
        <v>85843</v>
      </c>
      <c r="AJ29">
        <f>Brazil_0!AJ29</f>
        <v>85843</v>
      </c>
      <c r="AK29">
        <f>Brazil_0!AK29</f>
        <v>77167</v>
      </c>
      <c r="AL29">
        <f>Brazil_0!AL29</f>
        <v>77130</v>
      </c>
      <c r="AM29">
        <f>Brazil_0!AM29</f>
        <v>1930753</v>
      </c>
      <c r="AN29">
        <f>Brazil_0!AN29</f>
        <v>1910529</v>
      </c>
      <c r="AO29">
        <f>Brazil_0!AO29</f>
        <v>1905321</v>
      </c>
      <c r="AP29">
        <f>Brazil_0!AP29</f>
        <v>1905851</v>
      </c>
      <c r="AQ29">
        <f>Brazil_0!AQ29</f>
        <v>1907254</v>
      </c>
      <c r="AR29">
        <f>Brazil_0!AR29</f>
        <v>1901531</v>
      </c>
      <c r="AS29">
        <f>Brazil_0!AS29</f>
        <v>1900110</v>
      </c>
      <c r="AT29">
        <f>Brazil_0!AT29</f>
        <v>1854594</v>
      </c>
      <c r="AU29">
        <f>Brazil_0!AU29</f>
        <v>1852357</v>
      </c>
      <c r="AV29">
        <f>Brazil_0!AV29</f>
        <v>1849705</v>
      </c>
      <c r="AW29">
        <f>Brazil_0!AW29</f>
        <v>1835451</v>
      </c>
      <c r="AX29">
        <f>Brazil_0!AX29</f>
        <v>1787102</v>
      </c>
      <c r="AY29">
        <f>Brazil_0!AY29</f>
        <v>1777546</v>
      </c>
      <c r="AZ29">
        <f>Brazil_0!AZ29</f>
        <v>1772095</v>
      </c>
      <c r="BA29">
        <f>Brazil_0!BA29</f>
        <v>1760539</v>
      </c>
      <c r="BB29">
        <f>Brazil_0!BB29</f>
        <v>1761846</v>
      </c>
      <c r="BC29">
        <f>Brazil_0!BC29</f>
        <v>1753997</v>
      </c>
      <c r="BD29">
        <f>Brazil_0!BD29</f>
        <v>1748968</v>
      </c>
      <c r="BE29">
        <f>Brazil_0!BE29</f>
        <v>1743712</v>
      </c>
      <c r="BF29">
        <f>Brazil_0!BF29</f>
        <v>1741305</v>
      </c>
      <c r="BG29">
        <f>Brazil_0!BG29</f>
        <v>127110</v>
      </c>
      <c r="BH29">
        <f>Brazil_0!BH29</f>
        <v>127110</v>
      </c>
      <c r="BI29">
        <f>Brazil_0!BI29</f>
        <v>126794</v>
      </c>
      <c r="BJ29">
        <f>Brazil_0!BJ29</f>
        <v>126705</v>
      </c>
      <c r="BK29">
        <f>Brazil_0!BK29</f>
        <v>126248</v>
      </c>
      <c r="BL29">
        <f>Brazil_0!BL29</f>
        <v>125019</v>
      </c>
      <c r="BM29">
        <f>Brazil_0!BM29</f>
        <v>124385</v>
      </c>
      <c r="BN29">
        <f>Brazil_0!BN29</f>
        <v>123981</v>
      </c>
      <c r="BO29">
        <f>Brazil_0!BO29</f>
        <v>122735</v>
      </c>
      <c r="BP29">
        <f>Brazil_0!BP29</f>
        <v>122735</v>
      </c>
      <c r="BQ29">
        <f>Brazil_0!BQ29</f>
        <v>122073</v>
      </c>
      <c r="BR29">
        <f>Brazil_0!BR29</f>
        <v>120839</v>
      </c>
      <c r="BS29">
        <f>Brazil_0!BS29</f>
        <v>120072</v>
      </c>
      <c r="BT29">
        <f>Brazil_0!BT29</f>
        <v>119916</v>
      </c>
      <c r="BU29">
        <f>Brazil_0!BU29</f>
        <v>119878</v>
      </c>
      <c r="BV29">
        <f>Brazil_0!BV29</f>
        <v>119643</v>
      </c>
      <c r="BW29">
        <f>Brazil_0!BW29</f>
        <v>119723</v>
      </c>
      <c r="BX29">
        <f>Brazil_0!BX29</f>
        <v>119570</v>
      </c>
      <c r="BY29">
        <f>Brazil_0!BY29</f>
        <v>119440</v>
      </c>
      <c r="BZ29">
        <f>Brazil_0!BZ29</f>
        <v>119330</v>
      </c>
      <c r="CA29">
        <f>Brazil_0!CA29</f>
        <v>119251</v>
      </c>
      <c r="CB29">
        <f>Brazil_0!CB29</f>
        <v>119251</v>
      </c>
      <c r="CC29">
        <f>Brazil_0!CC29</f>
        <v>119094</v>
      </c>
      <c r="CD29">
        <f>Brazil_0!CD29</f>
        <v>3479664</v>
      </c>
      <c r="CE29">
        <f>Brazil_0!CE29</f>
        <v>3491810</v>
      </c>
      <c r="CF29">
        <f>Brazil_0!CF29</f>
        <v>3509600</v>
      </c>
      <c r="CG29">
        <f>Brazil_0!CG29</f>
        <v>3531277</v>
      </c>
      <c r="CH29">
        <f>Brazil_0!CH29</f>
        <v>3548614</v>
      </c>
      <c r="CI29">
        <f>Brazil_0!CI29</f>
        <v>3590277</v>
      </c>
      <c r="CJ29">
        <f>Brazil_0!CJ29</f>
        <v>3593869</v>
      </c>
      <c r="CK29">
        <f>Brazil_0!CK29</f>
        <v>3626992</v>
      </c>
      <c r="CL29">
        <f>Brazil_0!CL29</f>
        <v>3668487</v>
      </c>
      <c r="CM29">
        <f>Brazil_0!CM29</f>
        <v>3682180</v>
      </c>
      <c r="CN29">
        <f>Brazil_0!CN29</f>
        <v>3697530</v>
      </c>
      <c r="CO29">
        <f>Brazil_0!CO29</f>
        <v>3724043</v>
      </c>
      <c r="CP29">
        <f>Brazil_0!CP29</f>
        <v>3755882</v>
      </c>
      <c r="CQ29">
        <f>Brazil_0!CQ29</f>
        <v>3763728</v>
      </c>
      <c r="CR29">
        <f>Brazil_0!CR29</f>
        <v>3821130</v>
      </c>
      <c r="CS29">
        <f>Brazil_0!CS29</f>
        <v>3834668</v>
      </c>
      <c r="CT29">
        <f>Brazil_0!CT29</f>
        <v>3815016</v>
      </c>
      <c r="CU29">
        <f>Brazil_0!CU29</f>
        <v>3786753</v>
      </c>
      <c r="CV29">
        <f>Brazil_0!CV29</f>
        <v>3746616</v>
      </c>
      <c r="CW29">
        <f>Brazil_0!CW29</f>
        <v>3744075</v>
      </c>
    </row>
    <row r="30" spans="1:101" x14ac:dyDescent="0.25">
      <c r="A30" t="str">
        <f>MID('cont list_0'!A29,3,3)</f>
        <v>Z29</v>
      </c>
      <c r="B30">
        <f>Brazil_0!B30</f>
        <v>12188</v>
      </c>
      <c r="C30">
        <f>Brazil_0!C30</f>
        <v>12188</v>
      </c>
      <c r="D30">
        <f>Brazil_0!D30</f>
        <v>12188</v>
      </c>
      <c r="E30">
        <f>Brazil_0!E30</f>
        <v>12198</v>
      </c>
      <c r="F30">
        <f>Brazil_0!F30</f>
        <v>12145</v>
      </c>
      <c r="G30">
        <f>Brazil_0!G30</f>
        <v>12150</v>
      </c>
      <c r="H30">
        <f>Brazil_0!H30</f>
        <v>12015</v>
      </c>
      <c r="I30">
        <f>Brazil_0!I30</f>
        <v>11911</v>
      </c>
      <c r="J30">
        <f>Brazil_0!J30</f>
        <v>11920</v>
      </c>
      <c r="K30">
        <f>Brazil_0!K30</f>
        <v>11920</v>
      </c>
      <c r="L30">
        <f>Brazil_0!L30</f>
        <v>11884</v>
      </c>
      <c r="M30">
        <f>Brazil_0!M30</f>
        <v>11879</v>
      </c>
      <c r="N30">
        <f>Brazil_0!N30</f>
        <v>11879</v>
      </c>
      <c r="O30">
        <f>Brazil_0!O30</f>
        <v>11879</v>
      </c>
      <c r="P30">
        <f>Brazil_0!P30</f>
        <v>11860</v>
      </c>
      <c r="Q30">
        <f>Brazil_0!Q30</f>
        <v>8006</v>
      </c>
      <c r="R30">
        <f>Brazil_0!R30</f>
        <v>8006</v>
      </c>
      <c r="S30">
        <f>Brazil_0!S30</f>
        <v>8006</v>
      </c>
      <c r="T30">
        <f>Brazil_0!T30</f>
        <v>7946</v>
      </c>
      <c r="U30">
        <f>Brazil_0!U30</f>
        <v>7926</v>
      </c>
      <c r="V30">
        <f>Brazil_0!V30</f>
        <v>7885</v>
      </c>
      <c r="W30">
        <f>Brazil_0!W30</f>
        <v>7902</v>
      </c>
      <c r="X30">
        <f>Brazil_0!X30</f>
        <v>7914</v>
      </c>
      <c r="Y30">
        <f>Brazil_0!Y30</f>
        <v>7876</v>
      </c>
      <c r="Z30">
        <f>Brazil_0!Z30</f>
        <v>7926</v>
      </c>
      <c r="AA30">
        <f>Brazil_0!AA30</f>
        <v>7926</v>
      </c>
      <c r="AB30">
        <f>Brazil_0!AB30</f>
        <v>7926</v>
      </c>
      <c r="AC30">
        <f>Brazil_0!AC30</f>
        <v>7926</v>
      </c>
      <c r="AD30">
        <f>Brazil_0!AD30</f>
        <v>7976</v>
      </c>
      <c r="AE30">
        <f>Brazil_0!AE30</f>
        <v>7976</v>
      </c>
      <c r="AF30">
        <f>Brazil_0!AF30</f>
        <v>7976</v>
      </c>
      <c r="AG30">
        <f>Brazil_0!AG30</f>
        <v>7961</v>
      </c>
      <c r="AH30">
        <f>Brazil_0!AH30</f>
        <v>7934</v>
      </c>
      <c r="AI30">
        <f>Brazil_0!AI30</f>
        <v>7868</v>
      </c>
      <c r="AJ30">
        <f>Brazil_0!AJ30</f>
        <v>7868</v>
      </c>
      <c r="AK30">
        <f>Brazil_0!AK30</f>
        <v>7767</v>
      </c>
      <c r="AL30">
        <f>Brazil_0!AL30</f>
        <v>7705</v>
      </c>
      <c r="AM30">
        <f>Brazil_0!AM30</f>
        <v>77775</v>
      </c>
      <c r="AN30">
        <f>Brazil_0!AN30</f>
        <v>77746</v>
      </c>
      <c r="AO30">
        <f>Brazil_0!AO30</f>
        <v>77719</v>
      </c>
      <c r="AP30">
        <f>Brazil_0!AP30</f>
        <v>77762</v>
      </c>
      <c r="AQ30">
        <f>Brazil_0!AQ30</f>
        <v>78574</v>
      </c>
      <c r="AR30">
        <f>Brazil_0!AR30</f>
        <v>78576</v>
      </c>
      <c r="AS30">
        <f>Brazil_0!AS30</f>
        <v>78561</v>
      </c>
      <c r="AT30">
        <f>Brazil_0!AT30</f>
        <v>78605</v>
      </c>
      <c r="AU30">
        <f>Brazil_0!AU30</f>
        <v>78585</v>
      </c>
      <c r="AV30">
        <f>Brazil_0!AV30</f>
        <v>78556</v>
      </c>
      <c r="AW30">
        <f>Brazil_0!AW30</f>
        <v>77504</v>
      </c>
      <c r="AX30">
        <f>Brazil_0!AX30</f>
        <v>77481</v>
      </c>
      <c r="AY30">
        <f>Brazil_0!AY30</f>
        <v>76356</v>
      </c>
      <c r="AZ30">
        <f>Brazil_0!AZ30</f>
        <v>76309</v>
      </c>
      <c r="BA30">
        <f>Brazil_0!BA30</f>
        <v>76366</v>
      </c>
      <c r="BB30">
        <f>Brazil_0!BB30</f>
        <v>76367</v>
      </c>
      <c r="BC30">
        <f>Brazil_0!BC30</f>
        <v>76238</v>
      </c>
      <c r="BD30">
        <f>Brazil_0!BD30</f>
        <v>75902</v>
      </c>
      <c r="BE30">
        <f>Brazil_0!BE30</f>
        <v>76747</v>
      </c>
      <c r="BF30">
        <f>Brazil_0!BF30</f>
        <v>76799</v>
      </c>
      <c r="BG30">
        <f>Brazil_0!BG30</f>
        <v>1738397</v>
      </c>
      <c r="BH30">
        <f>Brazil_0!BH30</f>
        <v>1738397</v>
      </c>
      <c r="BI30">
        <f>Brazil_0!BI30</f>
        <v>1735265</v>
      </c>
      <c r="BJ30">
        <f>Brazil_0!BJ30</f>
        <v>1726110</v>
      </c>
      <c r="BK30">
        <f>Brazil_0!BK30</f>
        <v>1719551</v>
      </c>
      <c r="BL30">
        <f>Brazil_0!BL30</f>
        <v>1714252</v>
      </c>
      <c r="BM30">
        <f>Brazil_0!BM30</f>
        <v>1712999</v>
      </c>
      <c r="BN30">
        <f>Brazil_0!BN30</f>
        <v>1623263</v>
      </c>
      <c r="BO30">
        <f>Brazil_0!BO30</f>
        <v>1614552</v>
      </c>
      <c r="BP30">
        <f>Brazil_0!BP30</f>
        <v>1614552</v>
      </c>
      <c r="BQ30">
        <f>Brazil_0!BQ30</f>
        <v>1614825</v>
      </c>
      <c r="BR30">
        <f>Brazil_0!BR30</f>
        <v>1603262</v>
      </c>
      <c r="BS30">
        <f>Brazil_0!BS30</f>
        <v>1600621</v>
      </c>
      <c r="BT30">
        <f>Brazil_0!BT30</f>
        <v>1600531</v>
      </c>
      <c r="BU30">
        <f>Brazil_0!BU30</f>
        <v>1600513</v>
      </c>
      <c r="BV30">
        <f>Brazil_0!BV30</f>
        <v>1600014</v>
      </c>
      <c r="BW30">
        <f>Brazil_0!BW30</f>
        <v>1593465</v>
      </c>
      <c r="BX30">
        <f>Brazil_0!BX30</f>
        <v>1581304</v>
      </c>
      <c r="BY30">
        <f>Brazil_0!BY30</f>
        <v>1574468</v>
      </c>
      <c r="BZ30">
        <f>Brazil_0!BZ30</f>
        <v>1574575</v>
      </c>
      <c r="CA30">
        <f>Brazil_0!CA30</f>
        <v>1583420</v>
      </c>
      <c r="CB30">
        <f>Brazil_0!CB30</f>
        <v>1583420</v>
      </c>
      <c r="CC30">
        <f>Brazil_0!CC30</f>
        <v>1586400</v>
      </c>
      <c r="CD30">
        <f>Brazil_0!CD30</f>
        <v>119082</v>
      </c>
      <c r="CE30">
        <f>Brazil_0!CE30</f>
        <v>119251</v>
      </c>
      <c r="CF30">
        <f>Brazil_0!CF30</f>
        <v>115617</v>
      </c>
      <c r="CG30">
        <f>Brazil_0!CG30</f>
        <v>115068</v>
      </c>
      <c r="CH30">
        <f>Brazil_0!CH30</f>
        <v>115072</v>
      </c>
      <c r="CI30">
        <f>Brazil_0!CI30</f>
        <v>115238</v>
      </c>
      <c r="CJ30">
        <f>Brazil_0!CJ30</f>
        <v>115315</v>
      </c>
      <c r="CK30">
        <f>Brazil_0!CK30</f>
        <v>115251</v>
      </c>
      <c r="CL30">
        <f>Brazil_0!CL30</f>
        <v>115589</v>
      </c>
      <c r="CM30">
        <f>Brazil_0!CM30</f>
        <v>115286</v>
      </c>
      <c r="CN30">
        <f>Brazil_0!CN30</f>
        <v>117122</v>
      </c>
      <c r="CO30">
        <f>Brazil_0!CO30</f>
        <v>115835</v>
      </c>
      <c r="CP30">
        <f>Brazil_0!CP30</f>
        <v>116799</v>
      </c>
      <c r="CQ30">
        <f>Brazil_0!CQ30</f>
        <v>116670</v>
      </c>
      <c r="CR30">
        <f>Brazil_0!CR30</f>
        <v>116531</v>
      </c>
      <c r="CS30">
        <f>Brazil_0!CS30</f>
        <v>115493</v>
      </c>
      <c r="CT30">
        <f>Brazil_0!CT30</f>
        <v>115507</v>
      </c>
      <c r="CU30">
        <f>Brazil_0!CU30</f>
        <v>114540</v>
      </c>
      <c r="CV30">
        <f>Brazil_0!CV30</f>
        <v>114627</v>
      </c>
      <c r="CW30">
        <f>Brazil_0!CW30</f>
        <v>114779</v>
      </c>
    </row>
    <row r="31" spans="1:101" x14ac:dyDescent="0.25">
      <c r="A31" t="str">
        <f>MID('cont list_0'!A30,3,3)</f>
        <v>F30</v>
      </c>
      <c r="B31">
        <f>Brazil_0!B31</f>
        <v>1537178</v>
      </c>
      <c r="C31">
        <f>Brazil_0!C31</f>
        <v>1537178</v>
      </c>
      <c r="D31">
        <f>Brazil_0!D31</f>
        <v>1557794</v>
      </c>
      <c r="E31">
        <f>Brazil_0!E31</f>
        <v>1556912</v>
      </c>
      <c r="F31">
        <f>Brazil_0!F31</f>
        <v>1566528</v>
      </c>
      <c r="G31">
        <f>Brazil_0!G31</f>
        <v>1572696</v>
      </c>
      <c r="H31">
        <f>Brazil_0!H31</f>
        <v>1577822</v>
      </c>
      <c r="I31">
        <f>Brazil_0!I31</f>
        <v>1571623</v>
      </c>
      <c r="J31">
        <f>Brazil_0!J31</f>
        <v>1579459</v>
      </c>
      <c r="K31">
        <f>Brazil_0!K31</f>
        <v>1571523</v>
      </c>
      <c r="L31">
        <f>Brazil_0!L31</f>
        <v>1567114</v>
      </c>
      <c r="M31">
        <f>Brazil_0!M31</f>
        <v>1574621</v>
      </c>
      <c r="N31">
        <f>Brazil_0!N31</f>
        <v>1566814</v>
      </c>
      <c r="O31">
        <f>Brazil_0!O31</f>
        <v>1569644</v>
      </c>
      <c r="P31">
        <f>Brazil_0!P31</f>
        <v>1578237</v>
      </c>
      <c r="Q31">
        <f>Brazil_0!Q31</f>
        <v>11835</v>
      </c>
      <c r="R31">
        <f>Brazil_0!R31</f>
        <v>11846</v>
      </c>
      <c r="S31">
        <f>Brazil_0!S31</f>
        <v>11846</v>
      </c>
      <c r="T31">
        <f>Brazil_0!T31</f>
        <v>11725</v>
      </c>
      <c r="U31">
        <f>Brazil_0!U31</f>
        <v>11392</v>
      </c>
      <c r="V31">
        <f>Brazil_0!V31</f>
        <v>11387</v>
      </c>
      <c r="W31">
        <f>Brazil_0!W31</f>
        <v>11387</v>
      </c>
      <c r="X31">
        <f>Brazil_0!X31</f>
        <v>11387</v>
      </c>
      <c r="Y31">
        <f>Brazil_0!Y31</f>
        <v>11387</v>
      </c>
      <c r="Z31">
        <f>Brazil_0!Z31</f>
        <v>11387</v>
      </c>
      <c r="AA31">
        <f>Brazil_0!AA31</f>
        <v>11387</v>
      </c>
      <c r="AB31">
        <f>Brazil_0!AB31</f>
        <v>11387</v>
      </c>
      <c r="AC31">
        <f>Brazil_0!AC31</f>
        <v>11387</v>
      </c>
      <c r="AD31">
        <f>Brazil_0!AD31</f>
        <v>11297</v>
      </c>
      <c r="AE31">
        <f>Brazil_0!AE31</f>
        <v>11327</v>
      </c>
      <c r="AF31">
        <f>Brazil_0!AF31</f>
        <v>11327</v>
      </c>
      <c r="AG31">
        <f>Brazil_0!AG31</f>
        <v>11020</v>
      </c>
      <c r="AH31">
        <f>Brazil_0!AH31</f>
        <v>11024</v>
      </c>
      <c r="AI31">
        <f>Brazil_0!AI31</f>
        <v>10982</v>
      </c>
      <c r="AJ31">
        <f>Brazil_0!AJ31</f>
        <v>10982</v>
      </c>
      <c r="AK31">
        <f>Brazil_0!AK31</f>
        <v>10975</v>
      </c>
      <c r="AL31">
        <f>Brazil_0!AL31</f>
        <v>10945</v>
      </c>
      <c r="AM31">
        <f>Brazil_0!AM31</f>
        <v>7692</v>
      </c>
      <c r="AN31">
        <f>Brazil_0!AN31</f>
        <v>7692</v>
      </c>
      <c r="AO31">
        <f>Brazil_0!AO31</f>
        <v>7692</v>
      </c>
      <c r="AP31">
        <f>Brazil_0!AP31</f>
        <v>7689</v>
      </c>
      <c r="AQ31">
        <f>Brazil_0!AQ31</f>
        <v>7671</v>
      </c>
      <c r="AR31">
        <f>Brazil_0!AR31</f>
        <v>7651</v>
      </c>
      <c r="AS31">
        <f>Brazil_0!AS31</f>
        <v>7651</v>
      </c>
      <c r="AT31">
        <f>Brazil_0!AT31</f>
        <v>7651</v>
      </c>
      <c r="AU31">
        <f>Brazil_0!AU31</f>
        <v>7651</v>
      </c>
      <c r="AV31">
        <f>Brazil_0!AV31</f>
        <v>7651</v>
      </c>
      <c r="AW31">
        <f>Brazil_0!AW31</f>
        <v>6841</v>
      </c>
      <c r="AX31">
        <f>Brazil_0!AX31</f>
        <v>6451</v>
      </c>
      <c r="AY31">
        <f>Brazil_0!AY31</f>
        <v>6471</v>
      </c>
      <c r="AZ31">
        <f>Brazil_0!AZ31</f>
        <v>6471</v>
      </c>
      <c r="BA31">
        <f>Brazil_0!BA31</f>
        <v>6471</v>
      </c>
      <c r="BB31">
        <f>Brazil_0!BB31</f>
        <v>6446</v>
      </c>
      <c r="BC31">
        <f>Brazil_0!BC31</f>
        <v>6446</v>
      </c>
      <c r="BD31">
        <f>Brazil_0!BD31</f>
        <v>6249</v>
      </c>
      <c r="BE31">
        <f>Brazil_0!BE31</f>
        <v>4159</v>
      </c>
      <c r="BF31">
        <f>Brazil_0!BF31</f>
        <v>4159</v>
      </c>
      <c r="BG31">
        <f>Brazil_0!BG31</f>
        <v>77087</v>
      </c>
      <c r="BH31">
        <f>Brazil_0!BH31</f>
        <v>77087</v>
      </c>
      <c r="BI31">
        <f>Brazil_0!BI31</f>
        <v>76723</v>
      </c>
      <c r="BJ31">
        <f>Brazil_0!BJ31</f>
        <v>77364</v>
      </c>
      <c r="BK31">
        <f>Brazil_0!BK31</f>
        <v>77142</v>
      </c>
      <c r="BL31">
        <f>Brazil_0!BL31</f>
        <v>77812</v>
      </c>
      <c r="BM31">
        <f>Brazil_0!BM31</f>
        <v>78109</v>
      </c>
      <c r="BN31">
        <f>Brazil_0!BN31</f>
        <v>78039</v>
      </c>
      <c r="BO31">
        <f>Brazil_0!BO31</f>
        <v>77694</v>
      </c>
      <c r="BP31">
        <f>Brazil_0!BP31</f>
        <v>77694</v>
      </c>
      <c r="BQ31">
        <f>Brazil_0!BQ31</f>
        <v>77565</v>
      </c>
      <c r="BR31">
        <f>Brazil_0!BR31</f>
        <v>77145</v>
      </c>
      <c r="BS31">
        <f>Brazil_0!BS31</f>
        <v>77075</v>
      </c>
      <c r="BT31">
        <f>Brazil_0!BT31</f>
        <v>76958</v>
      </c>
      <c r="BU31">
        <f>Brazil_0!BU31</f>
        <v>76957</v>
      </c>
      <c r="BV31">
        <f>Brazil_0!BV31</f>
        <v>77038</v>
      </c>
      <c r="BW31">
        <f>Brazil_0!BW31</f>
        <v>76981</v>
      </c>
      <c r="BX31">
        <f>Brazil_0!BX31</f>
        <v>76812</v>
      </c>
      <c r="BY31">
        <f>Brazil_0!BY31</f>
        <v>76866</v>
      </c>
      <c r="BZ31">
        <f>Brazil_0!BZ31</f>
        <v>76932</v>
      </c>
      <c r="CA31">
        <f>Brazil_0!CA31</f>
        <v>77065</v>
      </c>
      <c r="CB31">
        <f>Brazil_0!CB31</f>
        <v>77065</v>
      </c>
      <c r="CC31">
        <f>Brazil_0!CC31</f>
        <v>77524</v>
      </c>
      <c r="CD31">
        <f>Brazil_0!CD31</f>
        <v>1580350</v>
      </c>
      <c r="CE31">
        <f>Brazil_0!CE31</f>
        <v>1582534</v>
      </c>
      <c r="CF31">
        <f>Brazil_0!CF31</f>
        <v>1584503</v>
      </c>
      <c r="CG31">
        <f>Brazil_0!CG31</f>
        <v>1586271</v>
      </c>
      <c r="CH31">
        <f>Brazil_0!CH31</f>
        <v>1590285</v>
      </c>
      <c r="CI31">
        <f>Brazil_0!CI31</f>
        <v>1579059</v>
      </c>
      <c r="CJ31">
        <f>Brazil_0!CJ31</f>
        <v>1581355</v>
      </c>
      <c r="CK31">
        <f>Brazil_0!CK31</f>
        <v>1577983</v>
      </c>
      <c r="CL31">
        <f>Brazil_0!CL31</f>
        <v>1575296</v>
      </c>
      <c r="CM31">
        <f>Brazil_0!CM31</f>
        <v>1574323</v>
      </c>
      <c r="CN31">
        <f>Brazil_0!CN31</f>
        <v>1568336</v>
      </c>
      <c r="CO31">
        <f>Brazil_0!CO31</f>
        <v>1568164</v>
      </c>
      <c r="CP31">
        <f>Brazil_0!CP31</f>
        <v>1557732</v>
      </c>
      <c r="CQ31">
        <f>Brazil_0!CQ31</f>
        <v>1533808</v>
      </c>
      <c r="CR31">
        <f>Brazil_0!CR31</f>
        <v>1527019</v>
      </c>
      <c r="CS31">
        <f>Brazil_0!CS31</f>
        <v>1521006</v>
      </c>
      <c r="CT31">
        <f>Brazil_0!CT31</f>
        <v>1525137</v>
      </c>
      <c r="CU31">
        <f>Brazil_0!CU31</f>
        <v>1503848</v>
      </c>
      <c r="CV31">
        <f>Brazil_0!CV31</f>
        <v>1502907</v>
      </c>
      <c r="CW31">
        <f>Brazil_0!CW31</f>
        <v>1486144</v>
      </c>
    </row>
    <row r="32" spans="1:101" x14ac:dyDescent="0.25">
      <c r="A32" t="str">
        <f>MID('cont list_0'!A31,3,3)</f>
        <v>J30</v>
      </c>
      <c r="B32">
        <f>Brazil_0!B32</f>
        <v>78870</v>
      </c>
      <c r="C32">
        <f>Brazil_0!C32</f>
        <v>78870</v>
      </c>
      <c r="D32">
        <f>Brazil_0!D32</f>
        <v>78729</v>
      </c>
      <c r="E32">
        <f>Brazil_0!E32</f>
        <v>78729</v>
      </c>
      <c r="F32">
        <f>Brazil_0!F32</f>
        <v>78729</v>
      </c>
      <c r="G32">
        <f>Brazil_0!G32</f>
        <v>78213</v>
      </c>
      <c r="H32">
        <f>Brazil_0!H32</f>
        <v>78203</v>
      </c>
      <c r="I32">
        <f>Brazil_0!I32</f>
        <v>78043</v>
      </c>
      <c r="J32">
        <f>Brazil_0!J32</f>
        <v>77982</v>
      </c>
      <c r="K32">
        <f>Brazil_0!K32</f>
        <v>76869</v>
      </c>
      <c r="L32">
        <f>Brazil_0!L32</f>
        <v>76839</v>
      </c>
      <c r="M32">
        <f>Brazil_0!M32</f>
        <v>76653</v>
      </c>
      <c r="N32">
        <f>Brazil_0!N32</f>
        <v>76658</v>
      </c>
      <c r="O32">
        <f>Brazil_0!O32</f>
        <v>76123</v>
      </c>
      <c r="P32">
        <f>Brazil_0!P32</f>
        <v>76140</v>
      </c>
      <c r="Q32">
        <f>Brazil_0!Q32</f>
        <v>1574792</v>
      </c>
      <c r="R32">
        <f>Brazil_0!R32</f>
        <v>1552638</v>
      </c>
      <c r="S32">
        <f>Brazil_0!S32</f>
        <v>1546967</v>
      </c>
      <c r="T32">
        <f>Brazil_0!T32</f>
        <v>1554411</v>
      </c>
      <c r="U32">
        <f>Brazil_0!U32</f>
        <v>1535645</v>
      </c>
      <c r="V32">
        <f>Brazil_0!V32</f>
        <v>1538998</v>
      </c>
      <c r="W32">
        <f>Brazil_0!W32</f>
        <v>1537363</v>
      </c>
      <c r="X32">
        <f>Brazil_0!X32</f>
        <v>1548000</v>
      </c>
      <c r="Y32">
        <f>Brazil_0!Y32</f>
        <v>1547244</v>
      </c>
      <c r="Z32">
        <f>Brazil_0!Z32</f>
        <v>1549219</v>
      </c>
      <c r="AA32">
        <f>Brazil_0!AA32</f>
        <v>1559838</v>
      </c>
      <c r="AB32">
        <f>Brazil_0!AB32</f>
        <v>1556906</v>
      </c>
      <c r="AC32">
        <f>Brazil_0!AC32</f>
        <v>1549809</v>
      </c>
      <c r="AD32">
        <f>Brazil_0!AD32</f>
        <v>1550423</v>
      </c>
      <c r="AE32">
        <f>Brazil_0!AE32</f>
        <v>1547508</v>
      </c>
      <c r="AF32">
        <f>Brazil_0!AF32</f>
        <v>1560551</v>
      </c>
      <c r="AG32">
        <f>Brazil_0!AG32</f>
        <v>1547623</v>
      </c>
      <c r="AH32">
        <f>Brazil_0!AH32</f>
        <v>1561951</v>
      </c>
      <c r="AI32">
        <f>Brazil_0!AI32</f>
        <v>1643720</v>
      </c>
      <c r="AJ32">
        <f>Brazil_0!AJ32</f>
        <v>1643720</v>
      </c>
      <c r="AK32">
        <f>Brazil_0!AK32</f>
        <v>1627807</v>
      </c>
      <c r="AL32">
        <f>Brazil_0!AL32</f>
        <v>1633089</v>
      </c>
      <c r="AM32">
        <f>Brazil_0!AM32</f>
        <v>10246</v>
      </c>
      <c r="AN32">
        <f>Brazil_0!AN32</f>
        <v>10246</v>
      </c>
      <c r="AO32">
        <f>Brazil_0!AO32</f>
        <v>10246</v>
      </c>
      <c r="AP32">
        <f>Brazil_0!AP32</f>
        <v>10119</v>
      </c>
      <c r="AQ32">
        <f>Brazil_0!AQ32</f>
        <v>10119</v>
      </c>
      <c r="AR32">
        <f>Brazil_0!AR32</f>
        <v>10090</v>
      </c>
      <c r="AS32">
        <f>Brazil_0!AS32</f>
        <v>10089</v>
      </c>
      <c r="AT32">
        <f>Brazil_0!AT32</f>
        <v>10089</v>
      </c>
      <c r="AU32">
        <f>Brazil_0!AU32</f>
        <v>10089</v>
      </c>
      <c r="AV32">
        <f>Brazil_0!AV32</f>
        <v>10089</v>
      </c>
      <c r="AW32">
        <f>Brazil_0!AW32</f>
        <v>10026</v>
      </c>
      <c r="AX32">
        <f>Brazil_0!AX32</f>
        <v>10026</v>
      </c>
      <c r="AY32">
        <f>Brazil_0!AY32</f>
        <v>10003</v>
      </c>
      <c r="AZ32">
        <f>Brazil_0!AZ32</f>
        <v>10003</v>
      </c>
      <c r="BA32">
        <f>Brazil_0!BA32</f>
        <v>10003</v>
      </c>
      <c r="BB32">
        <f>Brazil_0!BB32</f>
        <v>9902</v>
      </c>
      <c r="BC32">
        <f>Brazil_0!BC32</f>
        <v>9832</v>
      </c>
      <c r="BD32">
        <f>Brazil_0!BD32</f>
        <v>9808</v>
      </c>
      <c r="BE32">
        <f>Brazil_0!BE32</f>
        <v>5002</v>
      </c>
      <c r="BF32">
        <f>Brazil_0!BF32</f>
        <v>5002</v>
      </c>
      <c r="BG32">
        <f>Brazil_0!BG32</f>
        <v>4159</v>
      </c>
      <c r="BH32">
        <f>Brazil_0!BH32</f>
        <v>4159</v>
      </c>
      <c r="BI32">
        <f>Brazil_0!BI32</f>
        <v>4159</v>
      </c>
      <c r="BJ32">
        <f>Brazil_0!BJ32</f>
        <v>4159</v>
      </c>
      <c r="BK32">
        <f>Brazil_0!BK32</f>
        <v>4159</v>
      </c>
      <c r="BL32">
        <f>Brazil_0!BL32</f>
        <v>4140</v>
      </c>
      <c r="BM32">
        <f>Brazil_0!BM32</f>
        <v>4140</v>
      </c>
      <c r="BN32">
        <f>Brazil_0!BN32</f>
        <v>4158</v>
      </c>
      <c r="BO32">
        <f>Brazil_0!BO32</f>
        <v>4328</v>
      </c>
      <c r="BP32">
        <f>Brazil_0!BP32</f>
        <v>4328</v>
      </c>
      <c r="BQ32">
        <f>Brazil_0!BQ32</f>
        <v>4308</v>
      </c>
      <c r="BR32">
        <f>Brazil_0!BR32</f>
        <v>4308</v>
      </c>
      <c r="BS32">
        <f>Brazil_0!BS32</f>
        <v>4308</v>
      </c>
      <c r="BT32">
        <f>Brazil_0!BT32</f>
        <v>4328</v>
      </c>
      <c r="BU32">
        <f>Brazil_0!BU32</f>
        <v>4328</v>
      </c>
      <c r="BV32">
        <f>Brazil_0!BV32</f>
        <v>4328</v>
      </c>
      <c r="BW32">
        <f>Brazil_0!BW32</f>
        <v>4327</v>
      </c>
      <c r="BX32">
        <f>Brazil_0!BX32</f>
        <v>4328</v>
      </c>
      <c r="BY32">
        <f>Brazil_0!BY32</f>
        <v>4328</v>
      </c>
      <c r="BZ32">
        <f>Brazil_0!BZ32</f>
        <v>4328</v>
      </c>
      <c r="CA32">
        <f>Brazil_0!CA32</f>
        <v>4276</v>
      </c>
      <c r="CB32">
        <f>Brazil_0!CB32</f>
        <v>4276</v>
      </c>
      <c r="CC32">
        <f>Brazil_0!CC32</f>
        <v>4309</v>
      </c>
      <c r="CD32">
        <f>Brazil_0!CD32</f>
        <v>77700</v>
      </c>
      <c r="CE32">
        <f>Brazil_0!CE32</f>
        <v>77932</v>
      </c>
      <c r="CF32">
        <f>Brazil_0!CF32</f>
        <v>78093</v>
      </c>
      <c r="CG32">
        <f>Brazil_0!CG32</f>
        <v>78227</v>
      </c>
      <c r="CH32">
        <f>Brazil_0!CH32</f>
        <v>77994</v>
      </c>
      <c r="CI32">
        <f>Brazil_0!CI32</f>
        <v>81462</v>
      </c>
      <c r="CJ32">
        <f>Brazil_0!CJ32</f>
        <v>81406</v>
      </c>
      <c r="CK32">
        <f>Brazil_0!CK32</f>
        <v>79638</v>
      </c>
      <c r="CL32">
        <f>Brazil_0!CL32</f>
        <v>79632</v>
      </c>
      <c r="CM32">
        <f>Brazil_0!CM32</f>
        <v>79683</v>
      </c>
      <c r="CN32">
        <f>Brazil_0!CN32</f>
        <v>79647</v>
      </c>
      <c r="CO32">
        <f>Brazil_0!CO32</f>
        <v>79632</v>
      </c>
      <c r="CP32">
        <f>Brazil_0!CP32</f>
        <v>79632</v>
      </c>
      <c r="CQ32">
        <f>Brazil_0!CQ32</f>
        <v>79632</v>
      </c>
      <c r="CR32">
        <f>Brazil_0!CR32</f>
        <v>79632</v>
      </c>
      <c r="CS32">
        <f>Brazil_0!CS32</f>
        <v>80172</v>
      </c>
      <c r="CT32">
        <f>Brazil_0!CT32</f>
        <v>80172</v>
      </c>
      <c r="CU32">
        <f>Brazil_0!CU32</f>
        <v>80375</v>
      </c>
      <c r="CV32">
        <f>Brazil_0!CV32</f>
        <v>80419</v>
      </c>
      <c r="CW32">
        <f>Brazil_0!CW32</f>
        <v>79070</v>
      </c>
    </row>
    <row r="33" spans="1:101" x14ac:dyDescent="0.25">
      <c r="A33" t="str">
        <f>MID('cont list_0'!A32,3,3)</f>
        <v>N30</v>
      </c>
      <c r="B33">
        <f>Brazil_0!B33</f>
        <v>120984</v>
      </c>
      <c r="C33">
        <f>Brazil_0!C33</f>
        <v>120984</v>
      </c>
      <c r="D33">
        <f>Brazil_0!D33</f>
        <v>121357</v>
      </c>
      <c r="E33">
        <f>Brazil_0!E33</f>
        <v>121550</v>
      </c>
      <c r="F33">
        <f>Brazil_0!F33</f>
        <v>121307</v>
      </c>
      <c r="G33">
        <f>Brazil_0!G33</f>
        <v>121347</v>
      </c>
      <c r="H33">
        <f>Brazil_0!H33</f>
        <v>121063</v>
      </c>
      <c r="I33">
        <f>Brazil_0!I33</f>
        <v>120033</v>
      </c>
      <c r="J33">
        <f>Brazil_0!J33</f>
        <v>118575</v>
      </c>
      <c r="K33">
        <f>Brazil_0!K33</f>
        <v>118644</v>
      </c>
      <c r="L33">
        <f>Brazil_0!L33</f>
        <v>118825</v>
      </c>
      <c r="M33">
        <f>Brazil_0!M33</f>
        <v>119190</v>
      </c>
      <c r="N33">
        <f>Brazil_0!N33</f>
        <v>118867</v>
      </c>
      <c r="O33">
        <f>Brazil_0!O33</f>
        <v>118678</v>
      </c>
      <c r="P33">
        <f>Brazil_0!P33</f>
        <v>117605</v>
      </c>
      <c r="Q33">
        <f>Brazil_0!Q33</f>
        <v>76145</v>
      </c>
      <c r="R33">
        <f>Brazil_0!R33</f>
        <v>76140</v>
      </c>
      <c r="S33">
        <f>Brazil_0!S33</f>
        <v>76195</v>
      </c>
      <c r="T33">
        <f>Brazil_0!T33</f>
        <v>76206</v>
      </c>
      <c r="U33">
        <f>Brazil_0!U33</f>
        <v>77621</v>
      </c>
      <c r="V33">
        <f>Brazil_0!V33</f>
        <v>77433</v>
      </c>
      <c r="W33">
        <f>Brazil_0!W33</f>
        <v>78072</v>
      </c>
      <c r="X33">
        <f>Brazil_0!X33</f>
        <v>77709</v>
      </c>
      <c r="Y33">
        <f>Brazil_0!Y33</f>
        <v>77737</v>
      </c>
      <c r="Z33">
        <f>Brazil_0!Z33</f>
        <v>77633</v>
      </c>
      <c r="AA33">
        <f>Brazil_0!AA33</f>
        <v>77255</v>
      </c>
      <c r="AB33">
        <f>Brazil_0!AB33</f>
        <v>77152</v>
      </c>
      <c r="AC33">
        <f>Brazil_0!AC33</f>
        <v>77140</v>
      </c>
      <c r="AD33">
        <f>Brazil_0!AD33</f>
        <v>77087</v>
      </c>
      <c r="AE33">
        <f>Brazil_0!AE33</f>
        <v>76954</v>
      </c>
      <c r="AF33">
        <f>Brazil_0!AF33</f>
        <v>76574</v>
      </c>
      <c r="AG33">
        <f>Brazil_0!AG33</f>
        <v>74686</v>
      </c>
      <c r="AH33">
        <f>Brazil_0!AH33</f>
        <v>74385</v>
      </c>
      <c r="AI33">
        <f>Brazil_0!AI33</f>
        <v>74465</v>
      </c>
      <c r="AJ33">
        <f>Brazil_0!AJ33</f>
        <v>74465</v>
      </c>
      <c r="AK33">
        <f>Brazil_0!AK33</f>
        <v>74336</v>
      </c>
      <c r="AL33">
        <f>Brazil_0!AL33</f>
        <v>74116</v>
      </c>
      <c r="AM33">
        <f>Brazil_0!AM33</f>
        <v>1620994</v>
      </c>
      <c r="AN33">
        <f>Brazil_0!AN33</f>
        <v>1606300</v>
      </c>
      <c r="AO33">
        <f>Brazil_0!AO33</f>
        <v>1559053</v>
      </c>
      <c r="AP33">
        <f>Brazil_0!AP33</f>
        <v>1560567</v>
      </c>
      <c r="AQ33">
        <f>Brazil_0!AQ33</f>
        <v>1570801</v>
      </c>
      <c r="AR33">
        <f>Brazil_0!AR33</f>
        <v>1564580</v>
      </c>
      <c r="AS33">
        <f>Brazil_0!AS33</f>
        <v>1581574</v>
      </c>
      <c r="AT33">
        <f>Brazil_0!AT33</f>
        <v>1571795</v>
      </c>
      <c r="AU33">
        <f>Brazil_0!AU33</f>
        <v>1565318</v>
      </c>
      <c r="AV33">
        <f>Brazil_0!AV33</f>
        <v>1568266</v>
      </c>
      <c r="AW33">
        <f>Brazil_0!AW33</f>
        <v>1562338</v>
      </c>
      <c r="AX33">
        <f>Brazil_0!AX33</f>
        <v>1521866</v>
      </c>
      <c r="AY33">
        <f>Brazil_0!AY33</f>
        <v>1525808</v>
      </c>
      <c r="AZ33">
        <f>Brazil_0!AZ33</f>
        <v>1534473</v>
      </c>
      <c r="BA33">
        <f>Brazil_0!BA33</f>
        <v>1534515</v>
      </c>
      <c r="BB33">
        <f>Brazil_0!BB33</f>
        <v>1543651</v>
      </c>
      <c r="BC33">
        <f>Brazil_0!BC33</f>
        <v>1543372</v>
      </c>
      <c r="BD33">
        <f>Brazil_0!BD33</f>
        <v>1542471</v>
      </c>
      <c r="BE33">
        <f>Brazil_0!BE33</f>
        <v>1543131</v>
      </c>
      <c r="BF33">
        <f>Brazil_0!BF33</f>
        <v>1531293</v>
      </c>
      <c r="BG33">
        <f>Brazil_0!BG33</f>
        <v>5002</v>
      </c>
      <c r="BH33">
        <f>Brazil_0!BH33</f>
        <v>5002</v>
      </c>
      <c r="BI33">
        <f>Brazil_0!BI33</f>
        <v>5002</v>
      </c>
      <c r="BJ33">
        <f>Brazil_0!BJ33</f>
        <v>5002</v>
      </c>
      <c r="BK33">
        <f>Brazil_0!BK33</f>
        <v>5002</v>
      </c>
      <c r="BL33">
        <f>Brazil_0!BL33</f>
        <v>4978</v>
      </c>
      <c r="BM33">
        <f>Brazil_0!BM33</f>
        <v>4978</v>
      </c>
      <c r="BN33">
        <f>Brazil_0!BN33</f>
        <v>5022</v>
      </c>
      <c r="BO33">
        <f>Brazil_0!BO33</f>
        <v>5022</v>
      </c>
      <c r="BP33">
        <f>Brazil_0!BP33</f>
        <v>5022</v>
      </c>
      <c r="BQ33">
        <f>Brazil_0!BQ33</f>
        <v>5022</v>
      </c>
      <c r="BR33">
        <f>Brazil_0!BR33</f>
        <v>5022</v>
      </c>
      <c r="BS33">
        <f>Brazil_0!BS33</f>
        <v>5022</v>
      </c>
      <c r="BT33">
        <f>Brazil_0!BT33</f>
        <v>5032</v>
      </c>
      <c r="BU33">
        <f>Brazil_0!BU33</f>
        <v>5032</v>
      </c>
      <c r="BV33">
        <f>Brazil_0!BV33</f>
        <v>5032</v>
      </c>
      <c r="BW33">
        <f>Brazil_0!BW33</f>
        <v>5032</v>
      </c>
      <c r="BX33">
        <f>Brazil_0!BX33</f>
        <v>5082</v>
      </c>
      <c r="BY33">
        <f>Brazil_0!BY33</f>
        <v>5082</v>
      </c>
      <c r="BZ33">
        <f>Brazil_0!BZ33</f>
        <v>5082</v>
      </c>
      <c r="CA33">
        <f>Brazil_0!CA33</f>
        <v>5082</v>
      </c>
      <c r="CB33">
        <f>Brazil_0!CB33</f>
        <v>5082</v>
      </c>
      <c r="CC33">
        <f>Brazil_0!CC33</f>
        <v>5082</v>
      </c>
      <c r="CD33">
        <f>Brazil_0!CD33</f>
        <v>4259</v>
      </c>
      <c r="CE33">
        <f>Brazil_0!CE33</f>
        <v>4259</v>
      </c>
      <c r="CF33">
        <f>Brazil_0!CF33</f>
        <v>4259</v>
      </c>
      <c r="CG33">
        <f>Brazil_0!CG33</f>
        <v>4109</v>
      </c>
      <c r="CH33">
        <f>Brazil_0!CH33</f>
        <v>3909</v>
      </c>
      <c r="CI33">
        <f>Brazil_0!CI33</f>
        <v>3909</v>
      </c>
      <c r="CJ33">
        <f>Brazil_0!CJ33</f>
        <v>3909</v>
      </c>
      <c r="CK33">
        <f>Brazil_0!CK33</f>
        <v>3909</v>
      </c>
      <c r="CL33">
        <f>Brazil_0!CL33</f>
        <v>3909</v>
      </c>
      <c r="CM33">
        <f>Brazil_0!CM33</f>
        <v>3909</v>
      </c>
      <c r="CN33">
        <f>Brazil_0!CN33</f>
        <v>2379</v>
      </c>
      <c r="CO33">
        <f>Brazil_0!CO33</f>
        <v>1964</v>
      </c>
      <c r="CP33">
        <f>Brazil_0!CP33</f>
        <v>1964</v>
      </c>
      <c r="CQ33">
        <f>Brazil_0!CQ33</f>
        <v>1964</v>
      </c>
      <c r="CR33">
        <f>Brazil_0!CR33</f>
        <v>1964</v>
      </c>
      <c r="CS33">
        <f>Brazil_0!CS33</f>
        <v>2068</v>
      </c>
      <c r="CT33">
        <f>Brazil_0!CT33</f>
        <v>2068</v>
      </c>
      <c r="CU33">
        <f>Brazil_0!CU33</f>
        <v>2068</v>
      </c>
      <c r="CV33">
        <f>Brazil_0!CV33</f>
        <v>2068</v>
      </c>
      <c r="CW33">
        <f>Brazil_0!CW33</f>
        <v>2068</v>
      </c>
    </row>
    <row r="34" spans="1:101" x14ac:dyDescent="0.25">
      <c r="A34" t="str">
        <f>MID('cont list_0'!A33,3,3)</f>
        <v>V30</v>
      </c>
      <c r="B34">
        <f>Brazil_0!B34</f>
        <v>53757</v>
      </c>
      <c r="C34">
        <f>Brazil_0!C34</f>
        <v>53757</v>
      </c>
      <c r="D34">
        <f>Brazil_0!D34</f>
        <v>54039</v>
      </c>
      <c r="E34">
        <f>Brazil_0!E34</f>
        <v>53670</v>
      </c>
      <c r="F34">
        <f>Brazil_0!F34</f>
        <v>53657</v>
      </c>
      <c r="G34">
        <f>Brazil_0!G34</f>
        <v>53556</v>
      </c>
      <c r="H34">
        <f>Brazil_0!H34</f>
        <v>52926</v>
      </c>
      <c r="I34">
        <f>Brazil_0!I34</f>
        <v>52860</v>
      </c>
      <c r="J34">
        <f>Brazil_0!J34</f>
        <v>52860</v>
      </c>
      <c r="K34">
        <f>Brazil_0!K34</f>
        <v>52837</v>
      </c>
      <c r="L34">
        <f>Brazil_0!L34</f>
        <v>52835</v>
      </c>
      <c r="M34">
        <f>Brazil_0!M34</f>
        <v>52882</v>
      </c>
      <c r="N34">
        <f>Brazil_0!N34</f>
        <v>52880</v>
      </c>
      <c r="O34">
        <f>Brazil_0!O34</f>
        <v>52855</v>
      </c>
      <c r="P34">
        <f>Brazil_0!P34</f>
        <v>52847</v>
      </c>
      <c r="Q34">
        <f>Brazil_0!Q34</f>
        <v>117645</v>
      </c>
      <c r="R34">
        <f>Brazil_0!R34</f>
        <v>119253</v>
      </c>
      <c r="S34">
        <f>Brazil_0!S34</f>
        <v>119895</v>
      </c>
      <c r="T34">
        <f>Brazil_0!T34</f>
        <v>120272</v>
      </c>
      <c r="U34">
        <f>Brazil_0!U34</f>
        <v>120455</v>
      </c>
      <c r="V34">
        <f>Brazil_0!V34</f>
        <v>121245</v>
      </c>
      <c r="W34">
        <f>Brazil_0!W34</f>
        <v>121550</v>
      </c>
      <c r="X34">
        <f>Brazil_0!X34</f>
        <v>123450</v>
      </c>
      <c r="Y34">
        <f>Brazil_0!Y34</f>
        <v>124027</v>
      </c>
      <c r="Z34">
        <f>Brazil_0!Z34</f>
        <v>122241</v>
      </c>
      <c r="AA34">
        <f>Brazil_0!AA34</f>
        <v>117988</v>
      </c>
      <c r="AB34">
        <f>Brazil_0!AB34</f>
        <v>117404</v>
      </c>
      <c r="AC34">
        <f>Brazil_0!AC34</f>
        <v>117609</v>
      </c>
      <c r="AD34">
        <f>Brazil_0!AD34</f>
        <v>116581</v>
      </c>
      <c r="AE34">
        <f>Brazil_0!AE34</f>
        <v>117204</v>
      </c>
      <c r="AF34">
        <f>Brazil_0!AF34</f>
        <v>116957</v>
      </c>
      <c r="AG34">
        <f>Brazil_0!AG34</f>
        <v>117194</v>
      </c>
      <c r="AH34">
        <f>Brazil_0!AH34</f>
        <v>116323</v>
      </c>
      <c r="AI34">
        <f>Brazil_0!AI34</f>
        <v>115806</v>
      </c>
      <c r="AJ34">
        <f>Brazil_0!AJ34</f>
        <v>115806</v>
      </c>
      <c r="AK34">
        <f>Brazil_0!AK34</f>
        <v>115128</v>
      </c>
      <c r="AL34">
        <f>Brazil_0!AL34</f>
        <v>114778</v>
      </c>
      <c r="AM34">
        <f>Brazil_0!AM34</f>
        <v>74252</v>
      </c>
      <c r="AN34">
        <f>Brazil_0!AN34</f>
        <v>74232</v>
      </c>
      <c r="AO34">
        <f>Brazil_0!AO34</f>
        <v>74112</v>
      </c>
      <c r="AP34">
        <f>Brazil_0!AP34</f>
        <v>74109</v>
      </c>
      <c r="AQ34">
        <f>Brazil_0!AQ34</f>
        <v>74012</v>
      </c>
      <c r="AR34">
        <f>Brazil_0!AR34</f>
        <v>73981</v>
      </c>
      <c r="AS34">
        <f>Brazil_0!AS34</f>
        <v>74024</v>
      </c>
      <c r="AT34">
        <f>Brazil_0!AT34</f>
        <v>73962</v>
      </c>
      <c r="AU34">
        <f>Brazil_0!AU34</f>
        <v>73921</v>
      </c>
      <c r="AV34">
        <f>Brazil_0!AV34</f>
        <v>73815</v>
      </c>
      <c r="AW34">
        <f>Brazil_0!AW34</f>
        <v>73375</v>
      </c>
      <c r="AX34">
        <f>Brazil_0!AX34</f>
        <v>72460</v>
      </c>
      <c r="AY34">
        <f>Brazil_0!AY34</f>
        <v>71902</v>
      </c>
      <c r="AZ34">
        <f>Brazil_0!AZ34</f>
        <v>71666</v>
      </c>
      <c r="BA34">
        <f>Brazil_0!BA34</f>
        <v>71720</v>
      </c>
      <c r="BB34">
        <f>Brazil_0!BB34</f>
        <v>71676</v>
      </c>
      <c r="BC34">
        <f>Brazil_0!BC34</f>
        <v>71653</v>
      </c>
      <c r="BD34">
        <f>Brazil_0!BD34</f>
        <v>71638</v>
      </c>
      <c r="BE34">
        <f>Brazil_0!BE34</f>
        <v>71638</v>
      </c>
      <c r="BF34">
        <f>Brazil_0!BF34</f>
        <v>71596</v>
      </c>
      <c r="BG34">
        <f>Brazil_0!BG34</f>
        <v>1525821</v>
      </c>
      <c r="BH34">
        <f>Brazil_0!BH34</f>
        <v>1525821</v>
      </c>
      <c r="BI34">
        <f>Brazil_0!BI34</f>
        <v>1514121</v>
      </c>
      <c r="BJ34">
        <f>Brazil_0!BJ34</f>
        <v>1478160</v>
      </c>
      <c r="BK34">
        <f>Brazil_0!BK34</f>
        <v>1476087</v>
      </c>
      <c r="BL34">
        <f>Brazil_0!BL34</f>
        <v>1478553</v>
      </c>
      <c r="BM34">
        <f>Brazil_0!BM34</f>
        <v>1486776</v>
      </c>
      <c r="BN34">
        <f>Brazil_0!BN34</f>
        <v>1474364</v>
      </c>
      <c r="BO34">
        <f>Brazil_0!BO34</f>
        <v>1473543</v>
      </c>
      <c r="BP34">
        <f>Brazil_0!BP34</f>
        <v>1473543</v>
      </c>
      <c r="BQ34">
        <f>Brazil_0!BQ34</f>
        <v>1471075</v>
      </c>
      <c r="BR34">
        <f>Brazil_0!BR34</f>
        <v>1437631</v>
      </c>
      <c r="BS34">
        <f>Brazil_0!BS34</f>
        <v>1413980</v>
      </c>
      <c r="BT34">
        <f>Brazil_0!BT34</f>
        <v>1422350</v>
      </c>
      <c r="BU34">
        <f>Brazil_0!BU34</f>
        <v>1461130</v>
      </c>
      <c r="BV34">
        <f>Brazil_0!BV34</f>
        <v>1472104</v>
      </c>
      <c r="BW34">
        <f>Brazil_0!BW34</f>
        <v>1457448</v>
      </c>
      <c r="BX34">
        <f>Brazil_0!BX34</f>
        <v>1453228</v>
      </c>
      <c r="BY34">
        <f>Brazil_0!BY34</f>
        <v>1437004</v>
      </c>
      <c r="BZ34">
        <f>Brazil_0!BZ34</f>
        <v>1439397</v>
      </c>
      <c r="CA34">
        <f>Brazil_0!CA34</f>
        <v>1455949</v>
      </c>
      <c r="CB34">
        <f>Brazil_0!CB34</f>
        <v>1455949</v>
      </c>
      <c r="CC34">
        <f>Brazil_0!CC34</f>
        <v>1463576</v>
      </c>
      <c r="CD34">
        <f>Brazil_0!CD34</f>
        <v>5162</v>
      </c>
      <c r="CE34">
        <f>Brazil_0!CE34</f>
        <v>5162</v>
      </c>
      <c r="CF34">
        <f>Brazil_0!CF34</f>
        <v>5142</v>
      </c>
      <c r="CG34">
        <f>Brazil_0!CG34</f>
        <v>5142</v>
      </c>
      <c r="CH34">
        <f>Brazil_0!CH34</f>
        <v>5118</v>
      </c>
      <c r="CI34">
        <f>Brazil_0!CI34</f>
        <v>5118</v>
      </c>
      <c r="CJ34">
        <f>Brazil_0!CJ34</f>
        <v>5118</v>
      </c>
      <c r="CK34">
        <f>Brazil_0!CK34</f>
        <v>5118</v>
      </c>
      <c r="CL34">
        <f>Brazil_0!CL34</f>
        <v>5118</v>
      </c>
      <c r="CM34">
        <f>Brazil_0!CM34</f>
        <v>5118</v>
      </c>
      <c r="CN34">
        <f>Brazil_0!CN34</f>
        <v>5118</v>
      </c>
      <c r="CO34">
        <f>Brazil_0!CO34</f>
        <v>5118</v>
      </c>
      <c r="CP34">
        <f>Brazil_0!CP34</f>
        <v>5118</v>
      </c>
      <c r="CQ34">
        <f>Brazil_0!CQ34</f>
        <v>1591</v>
      </c>
      <c r="CR34">
        <f>Brazil_0!CR34</f>
        <v>1591</v>
      </c>
      <c r="CS34">
        <f>Brazil_0!CS34</f>
        <v>1441</v>
      </c>
      <c r="CT34">
        <f>Brazil_0!CT34</f>
        <v>1441</v>
      </c>
      <c r="CU34">
        <f>Brazil_0!CU34</f>
        <v>1441</v>
      </c>
      <c r="CV34">
        <f>Brazil_0!CV34</f>
        <v>1441</v>
      </c>
      <c r="CW34">
        <f>Brazil_0!CW34</f>
        <v>1441</v>
      </c>
    </row>
    <row r="35" spans="1:101" x14ac:dyDescent="0.25">
      <c r="A35" t="str">
        <f>MID('cont list_0'!A34,3,3)</f>
        <v>F31</v>
      </c>
      <c r="B35">
        <f>Brazil_0!B35</f>
        <v>2834533</v>
      </c>
      <c r="C35">
        <f>Brazil_0!C35</f>
        <v>2834533</v>
      </c>
      <c r="D35">
        <f>Brazil_0!D35</f>
        <v>2833954</v>
      </c>
      <c r="E35">
        <f>Brazil_0!E35</f>
        <v>2850037</v>
      </c>
      <c r="F35">
        <f>Brazil_0!F35</f>
        <v>2862704</v>
      </c>
      <c r="G35">
        <f>Brazil_0!G35</f>
        <v>2878076</v>
      </c>
      <c r="H35">
        <f>Brazil_0!H35</f>
        <v>2868740</v>
      </c>
      <c r="I35">
        <f>Brazil_0!I35</f>
        <v>2876239</v>
      </c>
      <c r="J35">
        <f>Brazil_0!J35</f>
        <v>2889420</v>
      </c>
      <c r="K35">
        <f>Brazil_0!K35</f>
        <v>2890082</v>
      </c>
      <c r="L35">
        <f>Brazil_0!L35</f>
        <v>2874525</v>
      </c>
      <c r="M35">
        <f>Brazil_0!M35</f>
        <v>2889620</v>
      </c>
      <c r="N35">
        <f>Brazil_0!N35</f>
        <v>2887987</v>
      </c>
      <c r="O35">
        <f>Brazil_0!O35</f>
        <v>2886902</v>
      </c>
      <c r="P35">
        <f>Brazil_0!P35</f>
        <v>2885091</v>
      </c>
      <c r="Q35">
        <f>Brazil_0!Q35</f>
        <v>52799</v>
      </c>
      <c r="R35">
        <f>Brazil_0!R35</f>
        <v>52753</v>
      </c>
      <c r="S35">
        <f>Brazil_0!S35</f>
        <v>52673</v>
      </c>
      <c r="T35">
        <f>Brazil_0!T35</f>
        <v>52610</v>
      </c>
      <c r="U35">
        <f>Brazil_0!U35</f>
        <v>52579</v>
      </c>
      <c r="V35">
        <f>Brazil_0!V35</f>
        <v>52325</v>
      </c>
      <c r="W35">
        <f>Brazil_0!W35</f>
        <v>52442</v>
      </c>
      <c r="X35">
        <f>Brazil_0!X35</f>
        <v>52369</v>
      </c>
      <c r="Y35">
        <f>Brazil_0!Y35</f>
        <v>52294</v>
      </c>
      <c r="Z35">
        <f>Brazil_0!Z35</f>
        <v>52620</v>
      </c>
      <c r="AA35">
        <f>Brazil_0!AA35</f>
        <v>52691</v>
      </c>
      <c r="AB35">
        <f>Brazil_0!AB35</f>
        <v>52697</v>
      </c>
      <c r="AC35">
        <f>Brazil_0!AC35</f>
        <v>52598</v>
      </c>
      <c r="AD35">
        <f>Brazil_0!AD35</f>
        <v>52556</v>
      </c>
      <c r="AE35">
        <f>Brazil_0!AE35</f>
        <v>52414</v>
      </c>
      <c r="AF35">
        <f>Brazil_0!AF35</f>
        <v>51232</v>
      </c>
      <c r="AG35">
        <f>Brazil_0!AG35</f>
        <v>50928</v>
      </c>
      <c r="AH35">
        <f>Brazil_0!AH35</f>
        <v>50851</v>
      </c>
      <c r="AI35">
        <f>Brazil_0!AI35</f>
        <v>50562</v>
      </c>
      <c r="AJ35">
        <f>Brazil_0!AJ35</f>
        <v>50562</v>
      </c>
      <c r="AK35">
        <f>Brazil_0!AK35</f>
        <v>50525</v>
      </c>
      <c r="AL35">
        <f>Brazil_0!AL35</f>
        <v>50525</v>
      </c>
      <c r="AM35">
        <f>Brazil_0!AM35</f>
        <v>114896</v>
      </c>
      <c r="AN35">
        <f>Brazil_0!AN35</f>
        <v>115028</v>
      </c>
      <c r="AO35">
        <f>Brazil_0!AO35</f>
        <v>113731</v>
      </c>
      <c r="AP35">
        <f>Brazil_0!AP35</f>
        <v>113755</v>
      </c>
      <c r="AQ35">
        <f>Brazil_0!AQ35</f>
        <v>113672</v>
      </c>
      <c r="AR35">
        <f>Brazil_0!AR35</f>
        <v>112023</v>
      </c>
      <c r="AS35">
        <f>Brazil_0!AS35</f>
        <v>111841</v>
      </c>
      <c r="AT35">
        <f>Brazil_0!AT35</f>
        <v>110944</v>
      </c>
      <c r="AU35">
        <f>Brazil_0!AU35</f>
        <v>111141</v>
      </c>
      <c r="AV35">
        <f>Brazil_0!AV35</f>
        <v>111141</v>
      </c>
      <c r="AW35">
        <f>Brazil_0!AW35</f>
        <v>111065</v>
      </c>
      <c r="AX35">
        <f>Brazil_0!AX35</f>
        <v>111504</v>
      </c>
      <c r="AY35">
        <f>Brazil_0!AY35</f>
        <v>106691</v>
      </c>
      <c r="AZ35">
        <f>Brazil_0!AZ35</f>
        <v>106591</v>
      </c>
      <c r="BA35">
        <f>Brazil_0!BA35</f>
        <v>106547</v>
      </c>
      <c r="BB35">
        <f>Brazil_0!BB35</f>
        <v>105873</v>
      </c>
      <c r="BC35">
        <f>Brazil_0!BC35</f>
        <v>105529</v>
      </c>
      <c r="BD35">
        <f>Brazil_0!BD35</f>
        <v>105681</v>
      </c>
      <c r="BE35">
        <f>Brazil_0!BE35</f>
        <v>105580</v>
      </c>
      <c r="BF35">
        <f>Brazil_0!BF35</f>
        <v>105559</v>
      </c>
      <c r="BG35">
        <f>Brazil_0!BG35</f>
        <v>71634</v>
      </c>
      <c r="BH35">
        <f>Brazil_0!BH35</f>
        <v>71634</v>
      </c>
      <c r="BI35">
        <f>Brazil_0!BI35</f>
        <v>71531</v>
      </c>
      <c r="BJ35">
        <f>Brazil_0!BJ35</f>
        <v>71394</v>
      </c>
      <c r="BK35">
        <f>Brazil_0!BK35</f>
        <v>71127</v>
      </c>
      <c r="BL35">
        <f>Brazil_0!BL35</f>
        <v>71005</v>
      </c>
      <c r="BM35">
        <f>Brazil_0!BM35</f>
        <v>70611</v>
      </c>
      <c r="BN35">
        <f>Brazil_0!BN35</f>
        <v>70094</v>
      </c>
      <c r="BO35">
        <f>Brazil_0!BO35</f>
        <v>70084</v>
      </c>
      <c r="BP35">
        <f>Brazil_0!BP35</f>
        <v>70084</v>
      </c>
      <c r="BQ35">
        <f>Brazil_0!BQ35</f>
        <v>70097</v>
      </c>
      <c r="BR35">
        <f>Brazil_0!BR35</f>
        <v>70191</v>
      </c>
      <c r="BS35">
        <f>Brazil_0!BS35</f>
        <v>70144</v>
      </c>
      <c r="BT35">
        <f>Brazil_0!BT35</f>
        <v>69807</v>
      </c>
      <c r="BU35">
        <f>Brazil_0!BU35</f>
        <v>69654</v>
      </c>
      <c r="BV35">
        <f>Brazil_0!BV35</f>
        <v>69639</v>
      </c>
      <c r="BW35">
        <f>Brazil_0!BW35</f>
        <v>69678</v>
      </c>
      <c r="BX35">
        <f>Brazil_0!BX35</f>
        <v>69624</v>
      </c>
      <c r="BY35">
        <f>Brazil_0!BY35</f>
        <v>69564</v>
      </c>
      <c r="BZ35">
        <f>Brazil_0!BZ35</f>
        <v>69413</v>
      </c>
      <c r="CA35">
        <f>Brazil_0!CA35</f>
        <v>69406</v>
      </c>
      <c r="CB35">
        <f>Brazil_0!CB35</f>
        <v>69406</v>
      </c>
      <c r="CC35">
        <f>Brazil_0!CC35</f>
        <v>68657</v>
      </c>
      <c r="CD35">
        <f>Brazil_0!CD35</f>
        <v>1480996</v>
      </c>
      <c r="CE35">
        <f>Brazil_0!CE35</f>
        <v>1475641</v>
      </c>
      <c r="CF35">
        <f>Brazil_0!CF35</f>
        <v>1475933</v>
      </c>
      <c r="CG35">
        <f>Brazil_0!CG35</f>
        <v>1464678</v>
      </c>
      <c r="CH35">
        <f>Brazil_0!CH35</f>
        <v>1458663</v>
      </c>
      <c r="CI35">
        <f>Brazil_0!CI35</f>
        <v>1458152</v>
      </c>
      <c r="CJ35">
        <f>Brazil_0!CJ35</f>
        <v>1453081</v>
      </c>
      <c r="CK35">
        <f>Brazil_0!CK35</f>
        <v>1455265</v>
      </c>
      <c r="CL35">
        <f>Brazil_0!CL35</f>
        <v>1443566</v>
      </c>
      <c r="CM35">
        <f>Brazil_0!CM35</f>
        <v>1424853</v>
      </c>
      <c r="CN35">
        <f>Brazil_0!CN35</f>
        <v>1447726</v>
      </c>
      <c r="CO35">
        <f>Brazil_0!CO35</f>
        <v>1463004</v>
      </c>
      <c r="CP35">
        <f>Brazil_0!CP35</f>
        <v>1479077</v>
      </c>
      <c r="CQ35">
        <f>Brazil_0!CQ35</f>
        <v>1444767</v>
      </c>
      <c r="CR35">
        <f>Brazil_0!CR35</f>
        <v>1420765</v>
      </c>
      <c r="CS35">
        <f>Brazil_0!CS35</f>
        <v>1421137</v>
      </c>
      <c r="CT35">
        <f>Brazil_0!CT35</f>
        <v>1421879</v>
      </c>
      <c r="CU35">
        <f>Brazil_0!CU35</f>
        <v>1404119</v>
      </c>
      <c r="CV35">
        <f>Brazil_0!CV35</f>
        <v>1404352</v>
      </c>
      <c r="CW35">
        <f>Brazil_0!CW35</f>
        <v>1385579</v>
      </c>
    </row>
    <row r="36" spans="1:101" x14ac:dyDescent="0.25">
      <c r="A36" t="str">
        <f>MID('cont list_0'!A35,3,3)</f>
        <v>J31</v>
      </c>
      <c r="B36">
        <f>Brazil_0!B36</f>
        <v>84299</v>
      </c>
      <c r="C36">
        <f>Brazil_0!C36</f>
        <v>84299</v>
      </c>
      <c r="D36">
        <f>Brazil_0!D36</f>
        <v>84349</v>
      </c>
      <c r="E36">
        <f>Brazil_0!E36</f>
        <v>84265</v>
      </c>
      <c r="F36">
        <f>Brazil_0!F36</f>
        <v>85215</v>
      </c>
      <c r="G36">
        <f>Brazil_0!G36</f>
        <v>84230</v>
      </c>
      <c r="H36">
        <f>Brazil_0!H36</f>
        <v>84230</v>
      </c>
      <c r="I36">
        <f>Brazil_0!I36</f>
        <v>84180</v>
      </c>
      <c r="J36">
        <f>Brazil_0!J36</f>
        <v>84100</v>
      </c>
      <c r="K36">
        <f>Brazil_0!K36</f>
        <v>83971</v>
      </c>
      <c r="L36">
        <f>Brazil_0!L36</f>
        <v>83976</v>
      </c>
      <c r="M36">
        <f>Brazil_0!M36</f>
        <v>84027</v>
      </c>
      <c r="N36">
        <f>Brazil_0!N36</f>
        <v>83977</v>
      </c>
      <c r="O36">
        <f>Brazil_0!O36</f>
        <v>83975</v>
      </c>
      <c r="P36">
        <f>Brazil_0!P36</f>
        <v>83512</v>
      </c>
      <c r="Q36">
        <f>Brazil_0!Q36</f>
        <v>2876381</v>
      </c>
      <c r="R36">
        <f>Brazil_0!R36</f>
        <v>2892522</v>
      </c>
      <c r="S36">
        <f>Brazil_0!S36</f>
        <v>2877796</v>
      </c>
      <c r="T36">
        <f>Brazil_0!T36</f>
        <v>2853834</v>
      </c>
      <c r="U36">
        <f>Brazil_0!U36</f>
        <v>2833619</v>
      </c>
      <c r="V36">
        <f>Brazil_0!V36</f>
        <v>2832128</v>
      </c>
      <c r="W36">
        <f>Brazil_0!W36</f>
        <v>2837585</v>
      </c>
      <c r="X36">
        <f>Brazil_0!X36</f>
        <v>2862713</v>
      </c>
      <c r="Y36">
        <f>Brazil_0!Y36</f>
        <v>2861136</v>
      </c>
      <c r="Z36">
        <f>Brazil_0!Z36</f>
        <v>2908065</v>
      </c>
      <c r="AA36">
        <f>Brazil_0!AA36</f>
        <v>2930215</v>
      </c>
      <c r="AB36">
        <f>Brazil_0!AB36</f>
        <v>2937819</v>
      </c>
      <c r="AC36">
        <f>Brazil_0!AC36</f>
        <v>2903430</v>
      </c>
      <c r="AD36">
        <f>Brazil_0!AD36</f>
        <v>2895709</v>
      </c>
      <c r="AE36">
        <f>Brazil_0!AE36</f>
        <v>2909974</v>
      </c>
      <c r="AF36">
        <f>Brazil_0!AF36</f>
        <v>2914165</v>
      </c>
      <c r="AG36">
        <f>Brazil_0!AG36</f>
        <v>2936673</v>
      </c>
      <c r="AH36">
        <f>Brazil_0!AH36</f>
        <v>2898831</v>
      </c>
      <c r="AI36">
        <f>Brazil_0!AI36</f>
        <v>2870110</v>
      </c>
      <c r="AJ36">
        <f>Brazil_0!AJ36</f>
        <v>2870110</v>
      </c>
      <c r="AK36">
        <f>Brazil_0!AK36</f>
        <v>2818625</v>
      </c>
      <c r="AL36">
        <f>Brazil_0!AL36</f>
        <v>2776178</v>
      </c>
      <c r="AM36">
        <f>Brazil_0!AM36</f>
        <v>49141</v>
      </c>
      <c r="AN36">
        <f>Brazil_0!AN36</f>
        <v>49192</v>
      </c>
      <c r="AO36">
        <f>Brazil_0!AO36</f>
        <v>49192</v>
      </c>
      <c r="AP36">
        <f>Brazil_0!AP36</f>
        <v>49099</v>
      </c>
      <c r="AQ36">
        <f>Brazil_0!AQ36</f>
        <v>49089</v>
      </c>
      <c r="AR36">
        <f>Brazil_0!AR36</f>
        <v>49153</v>
      </c>
      <c r="AS36">
        <f>Brazil_0!AS36</f>
        <v>49153</v>
      </c>
      <c r="AT36">
        <f>Brazil_0!AT36</f>
        <v>48920</v>
      </c>
      <c r="AU36">
        <f>Brazil_0!AU36</f>
        <v>48655</v>
      </c>
      <c r="AV36">
        <f>Brazil_0!AV36</f>
        <v>48420</v>
      </c>
      <c r="AW36">
        <f>Brazil_0!AW36</f>
        <v>46992</v>
      </c>
      <c r="AX36">
        <f>Brazil_0!AX36</f>
        <v>47192</v>
      </c>
      <c r="AY36">
        <f>Brazil_0!AY36</f>
        <v>47143</v>
      </c>
      <c r="AZ36">
        <f>Brazil_0!AZ36</f>
        <v>47685</v>
      </c>
      <c r="BA36">
        <f>Brazil_0!BA36</f>
        <v>47377</v>
      </c>
      <c r="BB36">
        <f>Brazil_0!BB36</f>
        <v>47527</v>
      </c>
      <c r="BC36">
        <f>Brazil_0!BC36</f>
        <v>47527</v>
      </c>
      <c r="BD36">
        <f>Brazil_0!BD36</f>
        <v>47822</v>
      </c>
      <c r="BE36">
        <f>Brazil_0!BE36</f>
        <v>47631</v>
      </c>
      <c r="BF36">
        <f>Brazil_0!BF36</f>
        <v>47734</v>
      </c>
      <c r="BG36">
        <f>Brazil_0!BG36</f>
        <v>105383</v>
      </c>
      <c r="BH36">
        <f>Brazil_0!BH36</f>
        <v>105383</v>
      </c>
      <c r="BI36">
        <f>Brazil_0!BI36</f>
        <v>105355</v>
      </c>
      <c r="BJ36">
        <f>Brazil_0!BJ36</f>
        <v>104895</v>
      </c>
      <c r="BK36">
        <f>Brazil_0!BK36</f>
        <v>104546</v>
      </c>
      <c r="BL36">
        <f>Brazil_0!BL36</f>
        <v>104401</v>
      </c>
      <c r="BM36">
        <f>Brazil_0!BM36</f>
        <v>104124</v>
      </c>
      <c r="BN36">
        <f>Brazil_0!BN36</f>
        <v>101971</v>
      </c>
      <c r="BO36">
        <f>Brazil_0!BO36</f>
        <v>100717</v>
      </c>
      <c r="BP36">
        <f>Brazil_0!BP36</f>
        <v>100717</v>
      </c>
      <c r="BQ36">
        <f>Brazil_0!BQ36</f>
        <v>100651</v>
      </c>
      <c r="BR36">
        <f>Brazil_0!BR36</f>
        <v>101188</v>
      </c>
      <c r="BS36">
        <f>Brazil_0!BS36</f>
        <v>100658</v>
      </c>
      <c r="BT36">
        <f>Brazil_0!BT36</f>
        <v>100672</v>
      </c>
      <c r="BU36">
        <f>Brazil_0!BU36</f>
        <v>102675</v>
      </c>
      <c r="BV36">
        <f>Brazil_0!BV36</f>
        <v>102566</v>
      </c>
      <c r="BW36">
        <f>Brazil_0!BW36</f>
        <v>102430</v>
      </c>
      <c r="BX36">
        <f>Brazil_0!BX36</f>
        <v>102282</v>
      </c>
      <c r="BY36">
        <f>Brazil_0!BY36</f>
        <v>102141</v>
      </c>
      <c r="BZ36">
        <f>Brazil_0!BZ36</f>
        <v>101979</v>
      </c>
      <c r="CA36">
        <f>Brazil_0!CA36</f>
        <v>102344</v>
      </c>
      <c r="CB36">
        <f>Brazil_0!CB36</f>
        <v>102344</v>
      </c>
      <c r="CC36">
        <f>Brazil_0!CC36</f>
        <v>102158</v>
      </c>
      <c r="CD36">
        <f>Brazil_0!CD36</f>
        <v>68624</v>
      </c>
      <c r="CE36">
        <f>Brazil_0!CE36</f>
        <v>66038</v>
      </c>
      <c r="CF36">
        <f>Brazil_0!CF36</f>
        <v>64623</v>
      </c>
      <c r="CG36">
        <f>Brazil_0!CG36</f>
        <v>64037</v>
      </c>
      <c r="CH36">
        <f>Brazil_0!CH36</f>
        <v>59569</v>
      </c>
      <c r="CI36">
        <f>Brazil_0!CI36</f>
        <v>56628</v>
      </c>
      <c r="CJ36">
        <f>Brazil_0!CJ36</f>
        <v>56619</v>
      </c>
      <c r="CK36">
        <f>Brazil_0!CK36</f>
        <v>54474</v>
      </c>
      <c r="CL36">
        <f>Brazil_0!CL36</f>
        <v>54206</v>
      </c>
      <c r="CM36">
        <f>Brazil_0!CM36</f>
        <v>54089</v>
      </c>
      <c r="CN36">
        <f>Brazil_0!CN36</f>
        <v>51935</v>
      </c>
      <c r="CO36">
        <f>Brazil_0!CO36</f>
        <v>51935</v>
      </c>
      <c r="CP36">
        <f>Brazil_0!CP36</f>
        <v>51916</v>
      </c>
      <c r="CQ36">
        <f>Brazil_0!CQ36</f>
        <v>51914</v>
      </c>
      <c r="CR36">
        <f>Brazil_0!CR36</f>
        <v>51979</v>
      </c>
      <c r="CS36">
        <f>Brazil_0!CS36</f>
        <v>52359</v>
      </c>
      <c r="CT36">
        <f>Brazil_0!CT36</f>
        <v>52139</v>
      </c>
      <c r="CU36">
        <f>Brazil_0!CU36</f>
        <v>51479</v>
      </c>
      <c r="CV36">
        <f>Brazil_0!CV36</f>
        <v>51566</v>
      </c>
      <c r="CW36">
        <f>Brazil_0!CW36</f>
        <v>51375</v>
      </c>
    </row>
    <row r="37" spans="1:101" x14ac:dyDescent="0.25">
      <c r="A37" t="str">
        <f>MID('cont list_0'!A36,3,3)</f>
        <v>N31</v>
      </c>
      <c r="B37">
        <f>Brazil_0!B37</f>
        <v>52962</v>
      </c>
      <c r="C37">
        <f>Brazil_0!C37</f>
        <v>52962</v>
      </c>
      <c r="D37">
        <f>Brazil_0!D37</f>
        <v>52915</v>
      </c>
      <c r="E37">
        <f>Brazil_0!E37</f>
        <v>52830</v>
      </c>
      <c r="F37">
        <f>Brazil_0!F37</f>
        <v>52541</v>
      </c>
      <c r="G37">
        <f>Brazil_0!G37</f>
        <v>52507</v>
      </c>
      <c r="H37">
        <f>Brazil_0!H37</f>
        <v>52476</v>
      </c>
      <c r="I37">
        <f>Brazil_0!I37</f>
        <v>51916</v>
      </c>
      <c r="J37">
        <f>Brazil_0!J37</f>
        <v>52299</v>
      </c>
      <c r="K37">
        <f>Brazil_0!K37</f>
        <v>52256</v>
      </c>
      <c r="L37">
        <f>Brazil_0!L37</f>
        <v>51795</v>
      </c>
      <c r="M37">
        <f>Brazil_0!M37</f>
        <v>51618</v>
      </c>
      <c r="N37">
        <f>Brazil_0!N37</f>
        <v>51456</v>
      </c>
      <c r="O37">
        <f>Brazil_0!O37</f>
        <v>51085</v>
      </c>
      <c r="P37">
        <f>Brazil_0!P37</f>
        <v>50599</v>
      </c>
      <c r="Q37">
        <f>Brazil_0!Q37</f>
        <v>83512</v>
      </c>
      <c r="R37">
        <f>Brazil_0!R37</f>
        <v>83533</v>
      </c>
      <c r="S37">
        <f>Brazil_0!S37</f>
        <v>83483</v>
      </c>
      <c r="T37">
        <f>Brazil_0!T37</f>
        <v>83326</v>
      </c>
      <c r="U37">
        <f>Brazil_0!U37</f>
        <v>82390</v>
      </c>
      <c r="V37">
        <f>Brazil_0!V37</f>
        <v>82081</v>
      </c>
      <c r="W37">
        <f>Brazil_0!W37</f>
        <v>82046</v>
      </c>
      <c r="X37">
        <f>Brazil_0!X37</f>
        <v>81996</v>
      </c>
      <c r="Y37">
        <f>Brazil_0!Y37</f>
        <v>81974</v>
      </c>
      <c r="Z37">
        <f>Brazil_0!Z37</f>
        <v>81043</v>
      </c>
      <c r="AA37">
        <f>Brazil_0!AA37</f>
        <v>80863</v>
      </c>
      <c r="AB37">
        <f>Brazil_0!AB37</f>
        <v>80913</v>
      </c>
      <c r="AC37">
        <f>Brazil_0!AC37</f>
        <v>80847</v>
      </c>
      <c r="AD37">
        <f>Brazil_0!AD37</f>
        <v>80836</v>
      </c>
      <c r="AE37">
        <f>Brazil_0!AE37</f>
        <v>80360</v>
      </c>
      <c r="AF37">
        <f>Brazil_0!AF37</f>
        <v>80226</v>
      </c>
      <c r="AG37">
        <f>Brazil_0!AG37</f>
        <v>80104</v>
      </c>
      <c r="AH37">
        <f>Brazil_0!AH37</f>
        <v>80030</v>
      </c>
      <c r="AI37">
        <f>Brazil_0!AI37</f>
        <v>79935</v>
      </c>
      <c r="AJ37">
        <f>Brazil_0!AJ37</f>
        <v>79935</v>
      </c>
      <c r="AK37">
        <f>Brazil_0!AK37</f>
        <v>79815</v>
      </c>
      <c r="AL37">
        <f>Brazil_0!AL37</f>
        <v>79797</v>
      </c>
      <c r="AM37">
        <f>Brazil_0!AM37</f>
        <v>2727082</v>
      </c>
      <c r="AN37">
        <f>Brazil_0!AN37</f>
        <v>2680577</v>
      </c>
      <c r="AO37">
        <f>Brazil_0!AO37</f>
        <v>2635361</v>
      </c>
      <c r="AP37">
        <f>Brazil_0!AP37</f>
        <v>2622824</v>
      </c>
      <c r="AQ37">
        <f>Brazil_0!AQ37</f>
        <v>2660061</v>
      </c>
      <c r="AR37">
        <f>Brazil_0!AR37</f>
        <v>2671459</v>
      </c>
      <c r="AS37">
        <f>Brazil_0!AS37</f>
        <v>2660294</v>
      </c>
      <c r="AT37">
        <f>Brazil_0!AT37</f>
        <v>2625425</v>
      </c>
      <c r="AU37">
        <f>Brazil_0!AU37</f>
        <v>2623947</v>
      </c>
      <c r="AV37">
        <f>Brazil_0!AV37</f>
        <v>2613344</v>
      </c>
      <c r="AW37">
        <f>Brazil_0!AW37</f>
        <v>2598294</v>
      </c>
      <c r="AX37">
        <f>Brazil_0!AX37</f>
        <v>2595139</v>
      </c>
      <c r="AY37">
        <f>Brazil_0!AY37</f>
        <v>2614824</v>
      </c>
      <c r="AZ37">
        <f>Brazil_0!AZ37</f>
        <v>2649721</v>
      </c>
      <c r="BA37">
        <f>Brazil_0!BA37</f>
        <v>2654634</v>
      </c>
      <c r="BB37">
        <f>Brazil_0!BB37</f>
        <v>2686961</v>
      </c>
      <c r="BC37">
        <f>Brazil_0!BC37</f>
        <v>2669677</v>
      </c>
      <c r="BD37">
        <f>Brazil_0!BD37</f>
        <v>2654809</v>
      </c>
      <c r="BE37">
        <f>Brazil_0!BE37</f>
        <v>2646354</v>
      </c>
      <c r="BF37">
        <f>Brazil_0!BF37</f>
        <v>2599934</v>
      </c>
      <c r="BG37">
        <f>Brazil_0!BG37</f>
        <v>47734</v>
      </c>
      <c r="BH37">
        <f>Brazil_0!BH37</f>
        <v>47734</v>
      </c>
      <c r="BI37">
        <f>Brazil_0!BI37</f>
        <v>47713</v>
      </c>
      <c r="BJ37">
        <f>Brazil_0!BJ37</f>
        <v>47713</v>
      </c>
      <c r="BK37">
        <f>Brazil_0!BK37</f>
        <v>47507</v>
      </c>
      <c r="BL37">
        <f>Brazil_0!BL37</f>
        <v>47465</v>
      </c>
      <c r="BM37">
        <f>Brazil_0!BM37</f>
        <v>47528</v>
      </c>
      <c r="BN37">
        <f>Brazil_0!BN37</f>
        <v>47508</v>
      </c>
      <c r="BO37">
        <f>Brazil_0!BO37</f>
        <v>47663</v>
      </c>
      <c r="BP37">
        <f>Brazil_0!BP37</f>
        <v>47663</v>
      </c>
      <c r="BQ37">
        <f>Brazil_0!BQ37</f>
        <v>47665</v>
      </c>
      <c r="BR37">
        <f>Brazil_0!BR37</f>
        <v>47607</v>
      </c>
      <c r="BS37">
        <f>Brazil_0!BS37</f>
        <v>47551</v>
      </c>
      <c r="BT37">
        <f>Brazil_0!BT37</f>
        <v>47619</v>
      </c>
      <c r="BU37">
        <f>Brazil_0!BU37</f>
        <v>47619</v>
      </c>
      <c r="BV37">
        <f>Brazil_0!BV37</f>
        <v>47619</v>
      </c>
      <c r="BW37">
        <f>Brazil_0!BW37</f>
        <v>47670</v>
      </c>
      <c r="BX37">
        <f>Brazil_0!BX37</f>
        <v>47599</v>
      </c>
      <c r="BY37">
        <f>Brazil_0!BY37</f>
        <v>47787</v>
      </c>
      <c r="BZ37">
        <f>Brazil_0!BZ37</f>
        <v>47866</v>
      </c>
      <c r="CA37">
        <f>Brazil_0!CA37</f>
        <v>47737</v>
      </c>
      <c r="CB37">
        <f>Brazil_0!CB37</f>
        <v>47737</v>
      </c>
      <c r="CC37">
        <f>Brazil_0!CC37</f>
        <v>47739</v>
      </c>
      <c r="CD37">
        <f>Brazil_0!CD37</f>
        <v>101071</v>
      </c>
      <c r="CE37">
        <f>Brazil_0!CE37</f>
        <v>99632</v>
      </c>
      <c r="CF37">
        <f>Brazil_0!CF37</f>
        <v>99499</v>
      </c>
      <c r="CG37">
        <f>Brazil_0!CG37</f>
        <v>99182</v>
      </c>
      <c r="CH37">
        <f>Brazil_0!CH37</f>
        <v>97314</v>
      </c>
      <c r="CI37">
        <f>Brazil_0!CI37</f>
        <v>97200</v>
      </c>
      <c r="CJ37">
        <f>Brazil_0!CJ37</f>
        <v>97124</v>
      </c>
      <c r="CK37">
        <f>Brazil_0!CK37</f>
        <v>96168</v>
      </c>
      <c r="CL37">
        <f>Brazil_0!CL37</f>
        <v>95616</v>
      </c>
      <c r="CM37">
        <f>Brazil_0!CM37</f>
        <v>96088</v>
      </c>
      <c r="CN37">
        <f>Brazil_0!CN37</f>
        <v>94777</v>
      </c>
      <c r="CO37">
        <f>Brazil_0!CO37</f>
        <v>94384</v>
      </c>
      <c r="CP37">
        <f>Brazil_0!CP37</f>
        <v>93472</v>
      </c>
      <c r="CQ37">
        <f>Brazil_0!CQ37</f>
        <v>92614</v>
      </c>
      <c r="CR37">
        <f>Brazil_0!CR37</f>
        <v>90613</v>
      </c>
      <c r="CS37">
        <f>Brazil_0!CS37</f>
        <v>89810</v>
      </c>
      <c r="CT37">
        <f>Brazil_0!CT37</f>
        <v>89407</v>
      </c>
      <c r="CU37">
        <f>Brazil_0!CU37</f>
        <v>89096</v>
      </c>
      <c r="CV37">
        <f>Brazil_0!CV37</f>
        <v>88982</v>
      </c>
      <c r="CW37">
        <f>Brazil_0!CW37</f>
        <v>88751</v>
      </c>
    </row>
    <row r="38" spans="1:101" x14ac:dyDescent="0.25">
      <c r="A38" t="str">
        <f>MID('cont list_0'!A37,3,3)</f>
        <v>V31</v>
      </c>
      <c r="B38">
        <f>Brazil_0!B38</f>
        <v>26257</v>
      </c>
      <c r="C38">
        <f>Brazil_0!C38</f>
        <v>26257</v>
      </c>
      <c r="D38">
        <f>Brazil_0!D38</f>
        <v>26224</v>
      </c>
      <c r="E38">
        <f>Brazil_0!E38</f>
        <v>26238</v>
      </c>
      <c r="F38">
        <f>Brazil_0!F38</f>
        <v>26110</v>
      </c>
      <c r="G38">
        <f>Brazil_0!G38</f>
        <v>25892</v>
      </c>
      <c r="H38">
        <f>Brazil_0!H38</f>
        <v>25904</v>
      </c>
      <c r="I38">
        <f>Brazil_0!I38</f>
        <v>25916</v>
      </c>
      <c r="J38">
        <f>Brazil_0!J38</f>
        <v>25908</v>
      </c>
      <c r="K38">
        <f>Brazil_0!K38</f>
        <v>25907</v>
      </c>
      <c r="L38">
        <f>Brazil_0!L38</f>
        <v>25939</v>
      </c>
      <c r="M38">
        <f>Brazil_0!M38</f>
        <v>25990</v>
      </c>
      <c r="N38">
        <f>Brazil_0!N38</f>
        <v>26001</v>
      </c>
      <c r="O38">
        <f>Brazil_0!O38</f>
        <v>26001</v>
      </c>
      <c r="P38">
        <f>Brazil_0!P38</f>
        <v>25962</v>
      </c>
      <c r="Q38">
        <f>Brazil_0!Q38</f>
        <v>50334</v>
      </c>
      <c r="R38">
        <f>Brazil_0!R38</f>
        <v>50119</v>
      </c>
      <c r="S38">
        <f>Brazil_0!S38</f>
        <v>49959</v>
      </c>
      <c r="T38">
        <f>Brazil_0!T38</f>
        <v>47688</v>
      </c>
      <c r="U38">
        <f>Brazil_0!U38</f>
        <v>47383</v>
      </c>
      <c r="V38">
        <f>Brazil_0!V38</f>
        <v>46496</v>
      </c>
      <c r="W38">
        <f>Brazil_0!W38</f>
        <v>44551</v>
      </c>
      <c r="X38">
        <f>Brazil_0!X38</f>
        <v>45066</v>
      </c>
      <c r="Y38">
        <f>Brazil_0!Y38</f>
        <v>44774</v>
      </c>
      <c r="Z38">
        <f>Brazil_0!Z38</f>
        <v>44271</v>
      </c>
      <c r="AA38">
        <f>Brazil_0!AA38</f>
        <v>43785</v>
      </c>
      <c r="AB38">
        <f>Brazil_0!AB38</f>
        <v>43085</v>
      </c>
      <c r="AC38">
        <f>Brazil_0!AC38</f>
        <v>42801</v>
      </c>
      <c r="AD38">
        <f>Brazil_0!AD38</f>
        <v>42566</v>
      </c>
      <c r="AE38">
        <f>Brazil_0!AE38</f>
        <v>42602</v>
      </c>
      <c r="AF38">
        <f>Brazil_0!AF38</f>
        <v>42557</v>
      </c>
      <c r="AG38">
        <f>Brazil_0!AG38</f>
        <v>43134</v>
      </c>
      <c r="AH38">
        <f>Brazil_0!AH38</f>
        <v>42166</v>
      </c>
      <c r="AI38">
        <f>Brazil_0!AI38</f>
        <v>41901</v>
      </c>
      <c r="AJ38">
        <f>Brazil_0!AJ38</f>
        <v>41901</v>
      </c>
      <c r="AK38">
        <f>Brazil_0!AK38</f>
        <v>41720</v>
      </c>
      <c r="AL38">
        <f>Brazil_0!AL38</f>
        <v>41438</v>
      </c>
      <c r="AM38">
        <f>Brazil_0!AM38</f>
        <v>79678</v>
      </c>
      <c r="AN38">
        <f>Brazil_0!AN38</f>
        <v>79584</v>
      </c>
      <c r="AO38">
        <f>Brazil_0!AO38</f>
        <v>78970</v>
      </c>
      <c r="AP38">
        <f>Brazil_0!AP38</f>
        <v>78800</v>
      </c>
      <c r="AQ38">
        <f>Brazil_0!AQ38</f>
        <v>78532</v>
      </c>
      <c r="AR38">
        <f>Brazil_0!AR38</f>
        <v>78443</v>
      </c>
      <c r="AS38">
        <f>Brazil_0!AS38</f>
        <v>77721</v>
      </c>
      <c r="AT38">
        <f>Brazil_0!AT38</f>
        <v>77430</v>
      </c>
      <c r="AU38">
        <f>Brazil_0!AU38</f>
        <v>77387</v>
      </c>
      <c r="AV38">
        <f>Brazil_0!AV38</f>
        <v>76964</v>
      </c>
      <c r="AW38">
        <f>Brazil_0!AW38</f>
        <v>76072</v>
      </c>
      <c r="AX38">
        <f>Brazil_0!AX38</f>
        <v>75982</v>
      </c>
      <c r="AY38">
        <f>Brazil_0!AY38</f>
        <v>75376</v>
      </c>
      <c r="AZ38">
        <f>Brazil_0!AZ38</f>
        <v>74779</v>
      </c>
      <c r="BA38">
        <f>Brazil_0!BA38</f>
        <v>74406</v>
      </c>
      <c r="BB38">
        <f>Brazil_0!BB38</f>
        <v>73335</v>
      </c>
      <c r="BC38">
        <f>Brazil_0!BC38</f>
        <v>71825</v>
      </c>
      <c r="BD38">
        <f>Brazil_0!BD38</f>
        <v>66677</v>
      </c>
      <c r="BE38">
        <f>Brazil_0!BE38</f>
        <v>54755</v>
      </c>
      <c r="BF38">
        <f>Brazil_0!BF38</f>
        <v>52417</v>
      </c>
      <c r="BG38">
        <f>Brazil_0!BG38</f>
        <v>2595073</v>
      </c>
      <c r="BH38">
        <f>Brazil_0!BH38</f>
        <v>2595073</v>
      </c>
      <c r="BI38">
        <f>Brazil_0!BI38</f>
        <v>2615763</v>
      </c>
      <c r="BJ38">
        <f>Brazil_0!BJ38</f>
        <v>2588681</v>
      </c>
      <c r="BK38">
        <f>Brazil_0!BK38</f>
        <v>2600880</v>
      </c>
      <c r="BL38">
        <f>Brazil_0!BL38</f>
        <v>2610439</v>
      </c>
      <c r="BM38">
        <f>Brazil_0!BM38</f>
        <v>2605271</v>
      </c>
      <c r="BN38">
        <f>Brazil_0!BN38</f>
        <v>2573153</v>
      </c>
      <c r="BO38">
        <f>Brazil_0!BO38</f>
        <v>2587124</v>
      </c>
      <c r="BP38">
        <f>Brazil_0!BP38</f>
        <v>2587124</v>
      </c>
      <c r="BQ38">
        <f>Brazil_0!BQ38</f>
        <v>2560375</v>
      </c>
      <c r="BR38">
        <f>Brazil_0!BR38</f>
        <v>2532734</v>
      </c>
      <c r="BS38">
        <f>Brazil_0!BS38</f>
        <v>2493330</v>
      </c>
      <c r="BT38">
        <f>Brazil_0!BT38</f>
        <v>2500274</v>
      </c>
      <c r="BU38">
        <f>Brazil_0!BU38</f>
        <v>2465263</v>
      </c>
      <c r="BV38">
        <f>Brazil_0!BV38</f>
        <v>2441947</v>
      </c>
      <c r="BW38">
        <f>Brazil_0!BW38</f>
        <v>2403414</v>
      </c>
      <c r="BX38">
        <f>Brazil_0!BX38</f>
        <v>2402084</v>
      </c>
      <c r="BY38">
        <f>Brazil_0!BY38</f>
        <v>2350885</v>
      </c>
      <c r="BZ38">
        <f>Brazil_0!BZ38</f>
        <v>2372947</v>
      </c>
      <c r="CA38">
        <f>Brazil_0!CA38</f>
        <v>2376797</v>
      </c>
      <c r="CB38">
        <f>Brazil_0!CB38</f>
        <v>2376797</v>
      </c>
      <c r="CC38">
        <f>Brazil_0!CC38</f>
        <v>2362791</v>
      </c>
      <c r="CD38">
        <f>Brazil_0!CD38</f>
        <v>47512</v>
      </c>
      <c r="CE38">
        <f>Brazil_0!CE38</f>
        <v>46548</v>
      </c>
      <c r="CF38">
        <f>Brazil_0!CF38</f>
        <v>46424</v>
      </c>
      <c r="CG38">
        <f>Brazil_0!CG38</f>
        <v>45924</v>
      </c>
      <c r="CH38">
        <f>Brazil_0!CH38</f>
        <v>40869</v>
      </c>
      <c r="CI38">
        <f>Brazil_0!CI38</f>
        <v>40825</v>
      </c>
      <c r="CJ38">
        <f>Brazil_0!CJ38</f>
        <v>40825</v>
      </c>
      <c r="CK38">
        <f>Brazil_0!CK38</f>
        <v>39922</v>
      </c>
      <c r="CL38">
        <f>Brazil_0!CL38</f>
        <v>39922</v>
      </c>
      <c r="CM38">
        <f>Brazil_0!CM38</f>
        <v>39919</v>
      </c>
      <c r="CN38">
        <f>Brazil_0!CN38</f>
        <v>39924</v>
      </c>
      <c r="CO38">
        <f>Brazil_0!CO38</f>
        <v>39928</v>
      </c>
      <c r="CP38">
        <f>Brazil_0!CP38</f>
        <v>39928</v>
      </c>
      <c r="CQ38">
        <f>Brazil_0!CQ38</f>
        <v>39928</v>
      </c>
      <c r="CR38">
        <f>Brazil_0!CR38</f>
        <v>40097</v>
      </c>
      <c r="CS38">
        <f>Brazil_0!CS38</f>
        <v>40232</v>
      </c>
      <c r="CT38">
        <f>Brazil_0!CT38</f>
        <v>40232</v>
      </c>
      <c r="CU38">
        <f>Brazil_0!CU38</f>
        <v>40237</v>
      </c>
      <c r="CV38">
        <f>Brazil_0!CV38</f>
        <v>40123</v>
      </c>
      <c r="CW38">
        <f>Brazil_0!CW38</f>
        <v>40071</v>
      </c>
    </row>
    <row r="39" spans="1:101" x14ac:dyDescent="0.25">
      <c r="A39" t="str">
        <f>MID('cont list_0'!A38,3,3)</f>
        <v>F32</v>
      </c>
      <c r="B39">
        <f>Brazil_0!B39</f>
        <v>1447228</v>
      </c>
      <c r="C39">
        <f>Brazil_0!C39</f>
        <v>1447228</v>
      </c>
      <c r="D39">
        <f>Brazil_0!D39</f>
        <v>1443220</v>
      </c>
      <c r="E39">
        <f>Brazil_0!E39</f>
        <v>1433877</v>
      </c>
      <c r="F39">
        <f>Brazil_0!F39</f>
        <v>1427921</v>
      </c>
      <c r="G39">
        <f>Brazil_0!G39</f>
        <v>1426889</v>
      </c>
      <c r="H39">
        <f>Brazil_0!H39</f>
        <v>1433165</v>
      </c>
      <c r="I39">
        <f>Brazil_0!I39</f>
        <v>1431254</v>
      </c>
      <c r="J39">
        <f>Brazil_0!J39</f>
        <v>1438138</v>
      </c>
      <c r="K39">
        <f>Brazil_0!K39</f>
        <v>1445990</v>
      </c>
      <c r="L39">
        <f>Brazil_0!L39</f>
        <v>1443341</v>
      </c>
      <c r="M39">
        <f>Brazil_0!M39</f>
        <v>1437024</v>
      </c>
      <c r="N39">
        <f>Brazil_0!N39</f>
        <v>1442051</v>
      </c>
      <c r="O39">
        <f>Brazil_0!O39</f>
        <v>1438250</v>
      </c>
      <c r="P39">
        <f>Brazil_0!P39</f>
        <v>1424426</v>
      </c>
      <c r="Q39">
        <f>Brazil_0!Q39</f>
        <v>25950</v>
      </c>
      <c r="R39">
        <f>Brazil_0!R39</f>
        <v>25818</v>
      </c>
      <c r="S39">
        <f>Brazil_0!S39</f>
        <v>25789</v>
      </c>
      <c r="T39">
        <f>Brazil_0!T39</f>
        <v>25735</v>
      </c>
      <c r="U39">
        <f>Brazil_0!U39</f>
        <v>25483</v>
      </c>
      <c r="V39">
        <f>Brazil_0!V39</f>
        <v>25319</v>
      </c>
      <c r="W39">
        <f>Brazil_0!W39</f>
        <v>25354</v>
      </c>
      <c r="X39">
        <f>Brazil_0!X39</f>
        <v>25361</v>
      </c>
      <c r="Y39">
        <f>Brazil_0!Y39</f>
        <v>25339</v>
      </c>
      <c r="Z39">
        <f>Brazil_0!Z39</f>
        <v>25362</v>
      </c>
      <c r="AA39">
        <f>Brazil_0!AA39</f>
        <v>25386</v>
      </c>
      <c r="AB39">
        <f>Brazil_0!AB39</f>
        <v>25330</v>
      </c>
      <c r="AC39">
        <f>Brazil_0!AC39</f>
        <v>25321</v>
      </c>
      <c r="AD39">
        <f>Brazil_0!AD39</f>
        <v>24508</v>
      </c>
      <c r="AE39">
        <f>Brazil_0!AE39</f>
        <v>24476</v>
      </c>
      <c r="AF39">
        <f>Brazil_0!AF39</f>
        <v>24429</v>
      </c>
      <c r="AG39">
        <f>Brazil_0!AG39</f>
        <v>24357</v>
      </c>
      <c r="AH39">
        <f>Brazil_0!AH39</f>
        <v>24254</v>
      </c>
      <c r="AI39">
        <f>Brazil_0!AI39</f>
        <v>24163</v>
      </c>
      <c r="AJ39">
        <f>Brazil_0!AJ39</f>
        <v>24163</v>
      </c>
      <c r="AK39">
        <f>Brazil_0!AK39</f>
        <v>24152</v>
      </c>
      <c r="AL39">
        <f>Brazil_0!AL39</f>
        <v>24104</v>
      </c>
      <c r="AM39">
        <f>Brazil_0!AM39</f>
        <v>41117</v>
      </c>
      <c r="AN39">
        <f>Brazil_0!AN39</f>
        <v>40667</v>
      </c>
      <c r="AO39">
        <f>Brazil_0!AO39</f>
        <v>39832</v>
      </c>
      <c r="AP39">
        <f>Brazil_0!AP39</f>
        <v>39679</v>
      </c>
      <c r="AQ39">
        <f>Brazil_0!AQ39</f>
        <v>39631</v>
      </c>
      <c r="AR39">
        <f>Brazil_0!AR39</f>
        <v>39643</v>
      </c>
      <c r="AS39">
        <f>Brazil_0!AS39</f>
        <v>39651</v>
      </c>
      <c r="AT39">
        <f>Brazil_0!AT39</f>
        <v>39655</v>
      </c>
      <c r="AU39">
        <f>Brazil_0!AU39</f>
        <v>39232</v>
      </c>
      <c r="AV39">
        <f>Brazil_0!AV39</f>
        <v>39260</v>
      </c>
      <c r="AW39">
        <f>Brazil_0!AW39</f>
        <v>39106</v>
      </c>
      <c r="AX39">
        <f>Brazil_0!AX39</f>
        <v>39133</v>
      </c>
      <c r="AY39">
        <f>Brazil_0!AY39</f>
        <v>39162</v>
      </c>
      <c r="AZ39">
        <f>Brazil_0!AZ39</f>
        <v>39396</v>
      </c>
      <c r="BA39">
        <f>Brazil_0!BA39</f>
        <v>38631</v>
      </c>
      <c r="BB39">
        <f>Brazil_0!BB39</f>
        <v>38634</v>
      </c>
      <c r="BC39">
        <f>Brazil_0!BC39</f>
        <v>38607</v>
      </c>
      <c r="BD39">
        <f>Brazil_0!BD39</f>
        <v>38306</v>
      </c>
      <c r="BE39">
        <f>Brazil_0!BE39</f>
        <v>35556</v>
      </c>
      <c r="BF39">
        <f>Brazil_0!BF39</f>
        <v>35519</v>
      </c>
      <c r="BG39">
        <f>Brazil_0!BG39</f>
        <v>52214</v>
      </c>
      <c r="BH39">
        <f>Brazil_0!BH39</f>
        <v>52214</v>
      </c>
      <c r="BI39">
        <f>Brazil_0!BI39</f>
        <v>50976</v>
      </c>
      <c r="BJ39">
        <f>Brazil_0!BJ39</f>
        <v>50734</v>
      </c>
      <c r="BK39">
        <f>Brazil_0!BK39</f>
        <v>50551</v>
      </c>
      <c r="BL39">
        <f>Brazil_0!BL39</f>
        <v>50167</v>
      </c>
      <c r="BM39">
        <f>Brazil_0!BM39</f>
        <v>49594</v>
      </c>
      <c r="BN39">
        <f>Brazil_0!BN39</f>
        <v>47340</v>
      </c>
      <c r="BO39">
        <f>Brazil_0!BO39</f>
        <v>47216</v>
      </c>
      <c r="BP39">
        <f>Brazil_0!BP39</f>
        <v>47216</v>
      </c>
      <c r="BQ39">
        <f>Brazil_0!BQ39</f>
        <v>47155</v>
      </c>
      <c r="BR39">
        <f>Brazil_0!BR39</f>
        <v>45180</v>
      </c>
      <c r="BS39">
        <f>Brazil_0!BS39</f>
        <v>43181</v>
      </c>
      <c r="BT39">
        <f>Brazil_0!BT39</f>
        <v>42193</v>
      </c>
      <c r="BU39">
        <f>Brazil_0!BU39</f>
        <v>41213</v>
      </c>
      <c r="BV39">
        <f>Brazil_0!BV39</f>
        <v>41167</v>
      </c>
      <c r="BW39">
        <f>Brazil_0!BW39</f>
        <v>41179</v>
      </c>
      <c r="BX39">
        <f>Brazil_0!BX39</f>
        <v>41139</v>
      </c>
      <c r="BY39">
        <f>Brazil_0!BY39</f>
        <v>41133</v>
      </c>
      <c r="BZ39">
        <f>Brazil_0!BZ39</f>
        <v>41051</v>
      </c>
      <c r="CA39">
        <f>Brazil_0!CA39</f>
        <v>40909</v>
      </c>
      <c r="CB39">
        <f>Brazil_0!CB39</f>
        <v>40909</v>
      </c>
      <c r="CC39">
        <f>Brazil_0!CC39</f>
        <v>40692</v>
      </c>
      <c r="CD39">
        <f>Brazil_0!CD39</f>
        <v>2384874</v>
      </c>
      <c r="CE39">
        <f>Brazil_0!CE39</f>
        <v>2380537</v>
      </c>
      <c r="CF39">
        <f>Brazil_0!CF39</f>
        <v>2376998</v>
      </c>
      <c r="CG39">
        <f>Brazil_0!CG39</f>
        <v>2359285</v>
      </c>
      <c r="CH39">
        <f>Brazil_0!CH39</f>
        <v>2341220</v>
      </c>
      <c r="CI39">
        <f>Brazil_0!CI39</f>
        <v>2329498</v>
      </c>
      <c r="CJ39">
        <f>Brazil_0!CJ39</f>
        <v>2317518</v>
      </c>
      <c r="CK39">
        <f>Brazil_0!CK39</f>
        <v>2309447</v>
      </c>
      <c r="CL39">
        <f>Brazil_0!CL39</f>
        <v>2295346</v>
      </c>
      <c r="CM39">
        <f>Brazil_0!CM39</f>
        <v>2179343</v>
      </c>
      <c r="CN39">
        <f>Brazil_0!CN39</f>
        <v>2177847</v>
      </c>
      <c r="CO39">
        <f>Brazil_0!CO39</f>
        <v>2160541</v>
      </c>
      <c r="CP39">
        <f>Brazil_0!CP39</f>
        <v>2163990</v>
      </c>
      <c r="CQ39">
        <f>Brazil_0!CQ39</f>
        <v>2219068</v>
      </c>
      <c r="CR39">
        <f>Brazil_0!CR39</f>
        <v>2211883</v>
      </c>
      <c r="CS39">
        <f>Brazil_0!CS39</f>
        <v>2254657</v>
      </c>
      <c r="CT39">
        <f>Brazil_0!CT39</f>
        <v>2279635</v>
      </c>
      <c r="CU39">
        <f>Brazil_0!CU39</f>
        <v>2276313</v>
      </c>
      <c r="CV39">
        <f>Brazil_0!CV39</f>
        <v>2281994</v>
      </c>
      <c r="CW39">
        <f>Brazil_0!CW39</f>
        <v>2310308</v>
      </c>
    </row>
    <row r="40" spans="1:101" x14ac:dyDescent="0.25">
      <c r="A40" t="str">
        <f>MID('cont list_0'!A39,3,3)</f>
        <v>F33</v>
      </c>
      <c r="B40">
        <f>Brazil_0!B40</f>
        <v>717521</v>
      </c>
      <c r="C40">
        <f>Brazil_0!C40</f>
        <v>717521</v>
      </c>
      <c r="D40">
        <f>Brazil_0!D40</f>
        <v>714925</v>
      </c>
      <c r="E40">
        <f>Brazil_0!E40</f>
        <v>719706</v>
      </c>
      <c r="F40">
        <f>Brazil_0!F40</f>
        <v>723223</v>
      </c>
      <c r="G40">
        <f>Brazil_0!G40</f>
        <v>724885</v>
      </c>
      <c r="H40">
        <f>Brazil_0!H40</f>
        <v>717454</v>
      </c>
      <c r="I40">
        <f>Brazil_0!I40</f>
        <v>719034</v>
      </c>
      <c r="J40">
        <f>Brazil_0!J40</f>
        <v>714684</v>
      </c>
      <c r="K40">
        <f>Brazil_0!K40</f>
        <v>713404</v>
      </c>
      <c r="L40">
        <f>Brazil_0!L40</f>
        <v>714765</v>
      </c>
      <c r="M40">
        <f>Brazil_0!M40</f>
        <v>711779</v>
      </c>
      <c r="N40">
        <f>Brazil_0!N40</f>
        <v>713291</v>
      </c>
      <c r="O40">
        <f>Brazil_0!O40</f>
        <v>717042</v>
      </c>
      <c r="P40">
        <f>Brazil_0!P40</f>
        <v>710839</v>
      </c>
      <c r="Q40">
        <f>Brazil_0!Q40</f>
        <v>1422371</v>
      </c>
      <c r="R40">
        <f>Brazil_0!R40</f>
        <v>1423093</v>
      </c>
      <c r="S40">
        <f>Brazil_0!S40</f>
        <v>1424493</v>
      </c>
      <c r="T40">
        <f>Brazil_0!T40</f>
        <v>1426652</v>
      </c>
      <c r="U40">
        <f>Brazil_0!U40</f>
        <v>1428826</v>
      </c>
      <c r="V40">
        <f>Brazil_0!V40</f>
        <v>1425376</v>
      </c>
      <c r="W40">
        <f>Brazil_0!W40</f>
        <v>1421954</v>
      </c>
      <c r="X40">
        <f>Brazil_0!X40</f>
        <v>1426820</v>
      </c>
      <c r="Y40">
        <f>Brazil_0!Y40</f>
        <v>1418244</v>
      </c>
      <c r="Z40">
        <f>Brazil_0!Z40</f>
        <v>1423887</v>
      </c>
      <c r="AA40">
        <f>Brazil_0!AA40</f>
        <v>1452964</v>
      </c>
      <c r="AB40">
        <f>Brazil_0!AB40</f>
        <v>1453062</v>
      </c>
      <c r="AC40">
        <f>Brazil_0!AC40</f>
        <v>1451628</v>
      </c>
      <c r="AD40">
        <f>Brazil_0!AD40</f>
        <v>1455637</v>
      </c>
      <c r="AE40">
        <f>Brazil_0!AE40</f>
        <v>1446060</v>
      </c>
      <c r="AF40">
        <f>Brazil_0!AF40</f>
        <v>1438204</v>
      </c>
      <c r="AG40">
        <f>Brazil_0!AG40</f>
        <v>1446367</v>
      </c>
      <c r="AH40">
        <f>Brazil_0!AH40</f>
        <v>1450089</v>
      </c>
      <c r="AI40">
        <f>Brazil_0!AI40</f>
        <v>1466325</v>
      </c>
      <c r="AJ40">
        <f>Brazil_0!AJ40</f>
        <v>1466325</v>
      </c>
      <c r="AK40">
        <f>Brazil_0!AK40</f>
        <v>1482805</v>
      </c>
      <c r="AL40">
        <f>Brazil_0!AL40</f>
        <v>1481042</v>
      </c>
      <c r="AM40">
        <f>Brazil_0!AM40</f>
        <v>24096</v>
      </c>
      <c r="AN40">
        <f>Brazil_0!AN40</f>
        <v>23877</v>
      </c>
      <c r="AO40">
        <f>Brazil_0!AO40</f>
        <v>23858</v>
      </c>
      <c r="AP40">
        <f>Brazil_0!AP40</f>
        <v>23878</v>
      </c>
      <c r="AQ40">
        <f>Brazil_0!AQ40</f>
        <v>23861</v>
      </c>
      <c r="AR40">
        <f>Brazil_0!AR40</f>
        <v>23858</v>
      </c>
      <c r="AS40">
        <f>Brazil_0!AS40</f>
        <v>23858</v>
      </c>
      <c r="AT40">
        <f>Brazil_0!AT40</f>
        <v>23858</v>
      </c>
      <c r="AU40">
        <f>Brazil_0!AU40</f>
        <v>23853</v>
      </c>
      <c r="AV40">
        <f>Brazil_0!AV40</f>
        <v>23774</v>
      </c>
      <c r="AW40">
        <f>Brazil_0!AW40</f>
        <v>23660</v>
      </c>
      <c r="AX40">
        <f>Brazil_0!AX40</f>
        <v>23421</v>
      </c>
      <c r="AY40">
        <f>Brazil_0!AY40</f>
        <v>23448</v>
      </c>
      <c r="AZ40">
        <f>Brazil_0!AZ40</f>
        <v>23448</v>
      </c>
      <c r="BA40">
        <f>Brazil_0!BA40</f>
        <v>23450</v>
      </c>
      <c r="BB40">
        <f>Brazil_0!BB40</f>
        <v>23453</v>
      </c>
      <c r="BC40">
        <f>Brazil_0!BC40</f>
        <v>23473</v>
      </c>
      <c r="BD40">
        <f>Brazil_0!BD40</f>
        <v>23323</v>
      </c>
      <c r="BE40">
        <f>Brazil_0!BE40</f>
        <v>21105</v>
      </c>
      <c r="BF40">
        <f>Brazil_0!BF40</f>
        <v>21142</v>
      </c>
      <c r="BG40">
        <f>Brazil_0!BG40</f>
        <v>35519</v>
      </c>
      <c r="BH40">
        <f>Brazil_0!BH40</f>
        <v>35519</v>
      </c>
      <c r="BI40">
        <f>Brazil_0!BI40</f>
        <v>35542</v>
      </c>
      <c r="BJ40">
        <f>Brazil_0!BJ40</f>
        <v>36291</v>
      </c>
      <c r="BK40">
        <f>Brazil_0!BK40</f>
        <v>35557</v>
      </c>
      <c r="BL40">
        <f>Brazil_0!BL40</f>
        <v>35556</v>
      </c>
      <c r="BM40">
        <f>Brazil_0!BM40</f>
        <v>35744</v>
      </c>
      <c r="BN40">
        <f>Brazil_0!BN40</f>
        <v>35624</v>
      </c>
      <c r="BO40">
        <f>Brazil_0!BO40</f>
        <v>35631</v>
      </c>
      <c r="BP40">
        <f>Brazil_0!BP40</f>
        <v>35631</v>
      </c>
      <c r="BQ40">
        <f>Brazil_0!BQ40</f>
        <v>35639</v>
      </c>
      <c r="BR40">
        <f>Brazil_0!BR40</f>
        <v>35757</v>
      </c>
      <c r="BS40">
        <f>Brazil_0!BS40</f>
        <v>35710</v>
      </c>
      <c r="BT40">
        <f>Brazil_0!BT40</f>
        <v>35619</v>
      </c>
      <c r="BU40">
        <f>Brazil_0!BU40</f>
        <v>35621</v>
      </c>
      <c r="BV40">
        <f>Brazil_0!BV40</f>
        <v>35621</v>
      </c>
      <c r="BW40">
        <f>Brazil_0!BW40</f>
        <v>35628</v>
      </c>
      <c r="BX40">
        <f>Brazil_0!BX40</f>
        <v>35628</v>
      </c>
      <c r="BY40">
        <f>Brazil_0!BY40</f>
        <v>33790</v>
      </c>
      <c r="BZ40">
        <f>Brazil_0!BZ40</f>
        <v>33808</v>
      </c>
      <c r="CA40">
        <f>Brazil_0!CA40</f>
        <v>33826</v>
      </c>
      <c r="CB40">
        <f>Brazil_0!CB40</f>
        <v>33826</v>
      </c>
      <c r="CC40">
        <f>Brazil_0!CC40</f>
        <v>33834</v>
      </c>
      <c r="CD40">
        <f>Brazil_0!CD40</f>
        <v>40537</v>
      </c>
      <c r="CE40">
        <f>Brazil_0!CE40</f>
        <v>40413</v>
      </c>
      <c r="CF40">
        <f>Brazil_0!CF40</f>
        <v>40171</v>
      </c>
      <c r="CG40">
        <f>Brazil_0!CG40</f>
        <v>40005</v>
      </c>
      <c r="CH40">
        <f>Brazil_0!CH40</f>
        <v>36410</v>
      </c>
      <c r="CI40">
        <f>Brazil_0!CI40</f>
        <v>36305</v>
      </c>
      <c r="CJ40">
        <f>Brazil_0!CJ40</f>
        <v>36193</v>
      </c>
      <c r="CK40">
        <f>Brazil_0!CK40</f>
        <v>36193</v>
      </c>
      <c r="CL40">
        <f>Brazil_0!CL40</f>
        <v>36182</v>
      </c>
      <c r="CM40">
        <f>Brazil_0!CM40</f>
        <v>36178</v>
      </c>
      <c r="CN40">
        <f>Brazil_0!CN40</f>
        <v>34174</v>
      </c>
      <c r="CO40">
        <f>Brazil_0!CO40</f>
        <v>34089</v>
      </c>
      <c r="CP40">
        <f>Brazil_0!CP40</f>
        <v>34073</v>
      </c>
      <c r="CQ40">
        <f>Brazil_0!CQ40</f>
        <v>34096</v>
      </c>
      <c r="CR40">
        <f>Brazil_0!CR40</f>
        <v>33990</v>
      </c>
      <c r="CS40">
        <f>Brazil_0!CS40</f>
        <v>33989</v>
      </c>
      <c r="CT40">
        <f>Brazil_0!CT40</f>
        <v>33975</v>
      </c>
      <c r="CU40">
        <f>Brazil_0!CU40</f>
        <v>34115</v>
      </c>
      <c r="CV40">
        <f>Brazil_0!CV40</f>
        <v>33874</v>
      </c>
      <c r="CW40">
        <f>Brazil_0!CW40</f>
        <v>33767</v>
      </c>
    </row>
    <row r="41" spans="1:101" x14ac:dyDescent="0.25">
      <c r="A41" t="str">
        <f>MID('cont list_0'!A40,3,3)</f>
        <v>F34</v>
      </c>
      <c r="B41">
        <f>Brazil_0!B41</f>
        <v>290509</v>
      </c>
      <c r="C41">
        <f>Brazil_0!C41</f>
        <v>290509</v>
      </c>
      <c r="D41">
        <f>Brazil_0!D41</f>
        <v>284902</v>
      </c>
      <c r="E41">
        <f>Brazil_0!E41</f>
        <v>284886</v>
      </c>
      <c r="F41">
        <f>Brazil_0!F41</f>
        <v>283770</v>
      </c>
      <c r="G41">
        <f>Brazil_0!G41</f>
        <v>287143</v>
      </c>
      <c r="H41">
        <f>Brazil_0!H41</f>
        <v>287192</v>
      </c>
      <c r="I41">
        <f>Brazil_0!I41</f>
        <v>286809</v>
      </c>
      <c r="J41">
        <f>Brazil_0!J41</f>
        <v>286633</v>
      </c>
      <c r="K41">
        <f>Brazil_0!K41</f>
        <v>286523</v>
      </c>
      <c r="L41">
        <f>Brazil_0!L41</f>
        <v>288547</v>
      </c>
      <c r="M41">
        <f>Brazil_0!M41</f>
        <v>288430</v>
      </c>
      <c r="N41">
        <f>Brazil_0!N41</f>
        <v>288428</v>
      </c>
      <c r="O41">
        <f>Brazil_0!O41</f>
        <v>288289</v>
      </c>
      <c r="P41">
        <f>Brazil_0!P41</f>
        <v>288543</v>
      </c>
      <c r="Q41">
        <f>Brazil_0!Q41</f>
        <v>708739</v>
      </c>
      <c r="R41">
        <f>Brazil_0!R41</f>
        <v>706411</v>
      </c>
      <c r="S41">
        <f>Brazil_0!S41</f>
        <v>707333</v>
      </c>
      <c r="T41">
        <f>Brazil_0!T41</f>
        <v>696711</v>
      </c>
      <c r="U41">
        <f>Brazil_0!U41</f>
        <v>701278</v>
      </c>
      <c r="V41">
        <f>Brazil_0!V41</f>
        <v>698268</v>
      </c>
      <c r="W41">
        <f>Brazil_0!W41</f>
        <v>682701</v>
      </c>
      <c r="X41">
        <f>Brazil_0!X41</f>
        <v>686779</v>
      </c>
      <c r="Y41">
        <f>Brazil_0!Y41</f>
        <v>681170</v>
      </c>
      <c r="Z41">
        <f>Brazil_0!Z41</f>
        <v>682821</v>
      </c>
      <c r="AA41">
        <f>Brazil_0!AA41</f>
        <v>687300</v>
      </c>
      <c r="AB41">
        <f>Brazil_0!AB41</f>
        <v>675909</v>
      </c>
      <c r="AC41">
        <f>Brazil_0!AC41</f>
        <v>673183</v>
      </c>
      <c r="AD41">
        <f>Brazil_0!AD41</f>
        <v>668669</v>
      </c>
      <c r="AE41">
        <f>Brazil_0!AE41</f>
        <v>675744</v>
      </c>
      <c r="AF41">
        <f>Brazil_0!AF41</f>
        <v>674252</v>
      </c>
      <c r="AG41">
        <f>Brazil_0!AG41</f>
        <v>675481</v>
      </c>
      <c r="AH41">
        <f>Brazil_0!AH41</f>
        <v>687361</v>
      </c>
      <c r="AI41">
        <f>Brazil_0!AI41</f>
        <v>694159</v>
      </c>
      <c r="AJ41">
        <f>Brazil_0!AJ41</f>
        <v>694159</v>
      </c>
      <c r="AK41">
        <f>Brazil_0!AK41</f>
        <v>718187</v>
      </c>
      <c r="AL41">
        <f>Brazil_0!AL41</f>
        <v>719581</v>
      </c>
      <c r="AM41">
        <f>Brazil_0!AM41</f>
        <v>1468886</v>
      </c>
      <c r="AN41">
        <f>Brazil_0!AN41</f>
        <v>1459419</v>
      </c>
      <c r="AO41">
        <f>Brazil_0!AO41</f>
        <v>1463545</v>
      </c>
      <c r="AP41">
        <f>Brazil_0!AP41</f>
        <v>1460603</v>
      </c>
      <c r="AQ41">
        <f>Brazil_0!AQ41</f>
        <v>1461509</v>
      </c>
      <c r="AR41">
        <f>Brazil_0!AR41</f>
        <v>1454447</v>
      </c>
      <c r="AS41">
        <f>Brazil_0!AS41</f>
        <v>1468477</v>
      </c>
      <c r="AT41">
        <f>Brazil_0!AT41</f>
        <v>1473514</v>
      </c>
      <c r="AU41">
        <f>Brazil_0!AU41</f>
        <v>1480864</v>
      </c>
      <c r="AV41">
        <f>Brazil_0!AV41</f>
        <v>1474820</v>
      </c>
      <c r="AW41">
        <f>Brazil_0!AW41</f>
        <v>1476289</v>
      </c>
      <c r="AX41">
        <f>Brazil_0!AX41</f>
        <v>1480216</v>
      </c>
      <c r="AY41">
        <f>Brazil_0!AY41</f>
        <v>1484973</v>
      </c>
      <c r="AZ41">
        <f>Brazil_0!AZ41</f>
        <v>1497801</v>
      </c>
      <c r="BA41">
        <f>Brazil_0!BA41</f>
        <v>1499919</v>
      </c>
      <c r="BB41">
        <f>Brazil_0!BB41</f>
        <v>1511220</v>
      </c>
      <c r="BC41">
        <f>Brazil_0!BC41</f>
        <v>1510772</v>
      </c>
      <c r="BD41">
        <f>Brazil_0!BD41</f>
        <v>1517077</v>
      </c>
      <c r="BE41">
        <f>Brazil_0!BE41</f>
        <v>1524998</v>
      </c>
      <c r="BF41">
        <f>Brazil_0!BF41</f>
        <v>1525815</v>
      </c>
      <c r="BG41">
        <f>Brazil_0!BG41</f>
        <v>20642</v>
      </c>
      <c r="BH41">
        <f>Brazil_0!BH41</f>
        <v>20642</v>
      </c>
      <c r="BI41">
        <f>Brazil_0!BI41</f>
        <v>20424</v>
      </c>
      <c r="BJ41">
        <f>Brazil_0!BJ41</f>
        <v>20424</v>
      </c>
      <c r="BK41">
        <f>Brazil_0!BK41</f>
        <v>20344</v>
      </c>
      <c r="BL41">
        <f>Brazil_0!BL41</f>
        <v>20309</v>
      </c>
      <c r="BM41">
        <f>Brazil_0!BM41</f>
        <v>20309</v>
      </c>
      <c r="BN41">
        <f>Brazil_0!BN41</f>
        <v>19847</v>
      </c>
      <c r="BO41">
        <f>Brazil_0!BO41</f>
        <v>19997</v>
      </c>
      <c r="BP41">
        <f>Brazil_0!BP41</f>
        <v>19997</v>
      </c>
      <c r="BQ41">
        <f>Brazil_0!BQ41</f>
        <v>19962</v>
      </c>
      <c r="BR41">
        <f>Brazil_0!BR41</f>
        <v>19978</v>
      </c>
      <c r="BS41">
        <f>Brazil_0!BS41</f>
        <v>19739</v>
      </c>
      <c r="BT41">
        <f>Brazil_0!BT41</f>
        <v>19749</v>
      </c>
      <c r="BU41">
        <f>Brazil_0!BU41</f>
        <v>19749</v>
      </c>
      <c r="BV41">
        <f>Brazil_0!BV41</f>
        <v>19749</v>
      </c>
      <c r="BW41">
        <f>Brazil_0!BW41</f>
        <v>19664</v>
      </c>
      <c r="BX41">
        <f>Brazil_0!BX41</f>
        <v>19664</v>
      </c>
      <c r="BY41">
        <f>Brazil_0!BY41</f>
        <v>19658</v>
      </c>
      <c r="BZ41">
        <f>Brazil_0!BZ41</f>
        <v>19676</v>
      </c>
      <c r="CA41">
        <f>Brazil_0!CA41</f>
        <v>19480</v>
      </c>
      <c r="CB41">
        <f>Brazil_0!CB41</f>
        <v>19480</v>
      </c>
      <c r="CC41">
        <f>Brazil_0!CC41</f>
        <v>19435</v>
      </c>
      <c r="CD41">
        <f>Brazil_0!CD41</f>
        <v>33784</v>
      </c>
      <c r="CE41">
        <f>Brazil_0!CE41</f>
        <v>33469</v>
      </c>
      <c r="CF41">
        <f>Brazil_0!CF41</f>
        <v>33482</v>
      </c>
      <c r="CG41">
        <f>Brazil_0!CG41</f>
        <v>32679</v>
      </c>
      <c r="CH41">
        <f>Brazil_0!CH41</f>
        <v>30764</v>
      </c>
      <c r="CI41">
        <f>Brazil_0!CI41</f>
        <v>30714</v>
      </c>
      <c r="CJ41">
        <f>Brazil_0!CJ41</f>
        <v>30714</v>
      </c>
      <c r="CK41">
        <f>Brazil_0!CK41</f>
        <v>30701</v>
      </c>
      <c r="CL41">
        <f>Brazil_0!CL41</f>
        <v>28706</v>
      </c>
      <c r="CM41">
        <f>Brazil_0!CM41</f>
        <v>28701</v>
      </c>
      <c r="CN41">
        <f>Brazil_0!CN41</f>
        <v>28701</v>
      </c>
      <c r="CO41">
        <f>Brazil_0!CO41</f>
        <v>28698</v>
      </c>
      <c r="CP41">
        <f>Brazil_0!CP41</f>
        <v>28702</v>
      </c>
      <c r="CQ41">
        <f>Brazil_0!CQ41</f>
        <v>28702</v>
      </c>
      <c r="CR41">
        <f>Brazil_0!CR41</f>
        <v>28702</v>
      </c>
      <c r="CS41">
        <f>Brazil_0!CS41</f>
        <v>28391</v>
      </c>
      <c r="CT41">
        <f>Brazil_0!CT41</f>
        <v>28391</v>
      </c>
      <c r="CU41">
        <f>Brazil_0!CU41</f>
        <v>28404</v>
      </c>
      <c r="CV41">
        <f>Brazil_0!CV41</f>
        <v>28404</v>
      </c>
      <c r="CW41">
        <f>Brazil_0!CW41</f>
        <v>28404</v>
      </c>
    </row>
    <row r="42" spans="1:101" x14ac:dyDescent="0.25">
      <c r="A42" t="str">
        <f>MID('cont list_0'!A41,3,3)</f>
        <v>F35</v>
      </c>
      <c r="B42">
        <f>Brazil_0!B42</f>
        <v>758152</v>
      </c>
      <c r="C42">
        <f>Brazil_0!C42</f>
        <v>758152</v>
      </c>
      <c r="D42">
        <f>Brazil_0!D42</f>
        <v>759508</v>
      </c>
      <c r="E42">
        <f>Brazil_0!E42</f>
        <v>759721</v>
      </c>
      <c r="F42">
        <f>Brazil_0!F42</f>
        <v>769742</v>
      </c>
      <c r="G42">
        <f>Brazil_0!G42</f>
        <v>769977</v>
      </c>
      <c r="H42">
        <f>Brazil_0!H42</f>
        <v>772455</v>
      </c>
      <c r="I42">
        <f>Brazil_0!I42</f>
        <v>777152</v>
      </c>
      <c r="J42">
        <f>Brazil_0!J42</f>
        <v>776944</v>
      </c>
      <c r="K42">
        <f>Brazil_0!K42</f>
        <v>781250</v>
      </c>
      <c r="L42">
        <f>Brazil_0!L42</f>
        <v>785805</v>
      </c>
      <c r="M42">
        <f>Brazil_0!M42</f>
        <v>790007</v>
      </c>
      <c r="N42">
        <f>Brazil_0!N42</f>
        <v>788780</v>
      </c>
      <c r="O42">
        <f>Brazil_0!O42</f>
        <v>789685</v>
      </c>
      <c r="P42">
        <f>Brazil_0!P42</f>
        <v>790015</v>
      </c>
      <c r="Q42">
        <f>Brazil_0!Q42</f>
        <v>288633</v>
      </c>
      <c r="R42">
        <f>Brazil_0!R42</f>
        <v>287522</v>
      </c>
      <c r="S42">
        <f>Brazil_0!S42</f>
        <v>287181</v>
      </c>
      <c r="T42">
        <f>Brazil_0!T42</f>
        <v>286412</v>
      </c>
      <c r="U42">
        <f>Brazil_0!U42</f>
        <v>285818</v>
      </c>
      <c r="V42">
        <f>Brazil_0!V42</f>
        <v>285670</v>
      </c>
      <c r="W42">
        <f>Brazil_0!W42</f>
        <v>288673</v>
      </c>
      <c r="X42">
        <f>Brazil_0!X42</f>
        <v>288717</v>
      </c>
      <c r="Y42">
        <f>Brazil_0!Y42</f>
        <v>288884</v>
      </c>
      <c r="Z42">
        <f>Brazil_0!Z42</f>
        <v>288848</v>
      </c>
      <c r="AA42">
        <f>Brazil_0!AA42</f>
        <v>286913</v>
      </c>
      <c r="AB42">
        <f>Brazil_0!AB42</f>
        <v>286719</v>
      </c>
      <c r="AC42">
        <f>Brazil_0!AC42</f>
        <v>283023</v>
      </c>
      <c r="AD42">
        <f>Brazil_0!AD42</f>
        <v>283012</v>
      </c>
      <c r="AE42">
        <f>Brazil_0!AE42</f>
        <v>282711</v>
      </c>
      <c r="AF42">
        <f>Brazil_0!AF42</f>
        <v>282510</v>
      </c>
      <c r="AG42">
        <f>Brazil_0!AG42</f>
        <v>282287</v>
      </c>
      <c r="AH42">
        <f>Brazil_0!AH42</f>
        <v>281803</v>
      </c>
      <c r="AI42">
        <f>Brazil_0!AI42</f>
        <v>281227</v>
      </c>
      <c r="AJ42">
        <f>Brazil_0!AJ42</f>
        <v>281227</v>
      </c>
      <c r="AK42">
        <f>Brazil_0!AK42</f>
        <v>281480</v>
      </c>
      <c r="AL42">
        <f>Brazil_0!AL42</f>
        <v>281499</v>
      </c>
      <c r="AM42">
        <f>Brazil_0!AM42</f>
        <v>714191</v>
      </c>
      <c r="AN42">
        <f>Brazil_0!AN42</f>
        <v>714584</v>
      </c>
      <c r="AO42">
        <f>Brazil_0!AO42</f>
        <v>726396</v>
      </c>
      <c r="AP42">
        <f>Brazil_0!AP42</f>
        <v>710872</v>
      </c>
      <c r="AQ42">
        <f>Brazil_0!AQ42</f>
        <v>712461</v>
      </c>
      <c r="AR42">
        <f>Brazil_0!AR42</f>
        <v>713200</v>
      </c>
      <c r="AS42">
        <f>Brazil_0!AS42</f>
        <v>714598</v>
      </c>
      <c r="AT42">
        <f>Brazil_0!AT42</f>
        <v>716924</v>
      </c>
      <c r="AU42">
        <f>Brazil_0!AU42</f>
        <v>716891</v>
      </c>
      <c r="AV42">
        <f>Brazil_0!AV42</f>
        <v>716518</v>
      </c>
      <c r="AW42">
        <f>Brazil_0!AW42</f>
        <v>712387</v>
      </c>
      <c r="AX42">
        <f>Brazil_0!AX42</f>
        <v>714507</v>
      </c>
      <c r="AY42">
        <f>Brazil_0!AY42</f>
        <v>709369</v>
      </c>
      <c r="AZ42">
        <f>Brazil_0!AZ42</f>
        <v>714508</v>
      </c>
      <c r="BA42">
        <f>Brazil_0!BA42</f>
        <v>711092</v>
      </c>
      <c r="BB42">
        <f>Brazil_0!BB42</f>
        <v>714102</v>
      </c>
      <c r="BC42">
        <f>Brazil_0!BC42</f>
        <v>707758</v>
      </c>
      <c r="BD42">
        <f>Brazil_0!BD42</f>
        <v>708856</v>
      </c>
      <c r="BE42">
        <f>Brazil_0!BE42</f>
        <v>709850</v>
      </c>
      <c r="BF42">
        <f>Brazil_0!BF42</f>
        <v>722282</v>
      </c>
      <c r="BG42">
        <f>Brazil_0!BG42</f>
        <v>1529396</v>
      </c>
      <c r="BH42">
        <f>Brazil_0!BH42</f>
        <v>1529396</v>
      </c>
      <c r="BI42">
        <f>Brazil_0!BI42</f>
        <v>1525961</v>
      </c>
      <c r="BJ42">
        <f>Brazil_0!BJ42</f>
        <v>1532524</v>
      </c>
      <c r="BK42">
        <f>Brazil_0!BK42</f>
        <v>1519835</v>
      </c>
      <c r="BL42">
        <f>Brazil_0!BL42</f>
        <v>1520314</v>
      </c>
      <c r="BM42">
        <f>Brazil_0!BM42</f>
        <v>1522669</v>
      </c>
      <c r="BN42">
        <f>Brazil_0!BN42</f>
        <v>1494267</v>
      </c>
      <c r="BO42">
        <f>Brazil_0!BO42</f>
        <v>1486832</v>
      </c>
      <c r="BP42">
        <f>Brazil_0!BP42</f>
        <v>1486832</v>
      </c>
      <c r="BQ42">
        <f>Brazil_0!BQ42</f>
        <v>1486467</v>
      </c>
      <c r="BR42">
        <f>Brazil_0!BR42</f>
        <v>1474937</v>
      </c>
      <c r="BS42">
        <f>Brazil_0!BS42</f>
        <v>1466115</v>
      </c>
      <c r="BT42">
        <f>Brazil_0!BT42</f>
        <v>1462363</v>
      </c>
      <c r="BU42">
        <f>Brazil_0!BU42</f>
        <v>1451273</v>
      </c>
      <c r="BV42">
        <f>Brazil_0!BV42</f>
        <v>1451631</v>
      </c>
      <c r="BW42">
        <f>Brazil_0!BW42</f>
        <v>1447498</v>
      </c>
      <c r="BX42">
        <f>Brazil_0!BX42</f>
        <v>1429210</v>
      </c>
      <c r="BY42">
        <f>Brazil_0!BY42</f>
        <v>1421552</v>
      </c>
      <c r="BZ42">
        <f>Brazil_0!BZ42</f>
        <v>1420505</v>
      </c>
      <c r="CA42">
        <f>Brazil_0!CA42</f>
        <v>1421957</v>
      </c>
      <c r="CB42">
        <f>Brazil_0!CB42</f>
        <v>1421957</v>
      </c>
      <c r="CC42">
        <f>Brazil_0!CC42</f>
        <v>1421515</v>
      </c>
      <c r="CD42">
        <f>Brazil_0!CD42</f>
        <v>19394</v>
      </c>
      <c r="CE42">
        <f>Brazil_0!CE42</f>
        <v>18768</v>
      </c>
      <c r="CF42">
        <f>Brazil_0!CF42</f>
        <v>18768</v>
      </c>
      <c r="CG42">
        <f>Brazil_0!CG42</f>
        <v>18794</v>
      </c>
      <c r="CH42">
        <f>Brazil_0!CH42</f>
        <v>18794</v>
      </c>
      <c r="CI42">
        <f>Brazil_0!CI42</f>
        <v>18794</v>
      </c>
      <c r="CJ42">
        <f>Brazil_0!CJ42</f>
        <v>18794</v>
      </c>
      <c r="CK42">
        <f>Brazil_0!CK42</f>
        <v>18551</v>
      </c>
      <c r="CL42">
        <f>Brazil_0!CL42</f>
        <v>18551</v>
      </c>
      <c r="CM42">
        <f>Brazil_0!CM42</f>
        <v>18551</v>
      </c>
      <c r="CN42">
        <f>Brazil_0!CN42</f>
        <v>18551</v>
      </c>
      <c r="CO42">
        <f>Brazil_0!CO42</f>
        <v>18551</v>
      </c>
      <c r="CP42">
        <f>Brazil_0!CP42</f>
        <v>18551</v>
      </c>
      <c r="CQ42">
        <f>Brazil_0!CQ42</f>
        <v>18551</v>
      </c>
      <c r="CR42">
        <f>Brazil_0!CR42</f>
        <v>18522</v>
      </c>
      <c r="CS42">
        <f>Brazil_0!CS42</f>
        <v>20863</v>
      </c>
      <c r="CT42">
        <f>Brazil_0!CT42</f>
        <v>20902</v>
      </c>
      <c r="CU42">
        <f>Brazil_0!CU42</f>
        <v>20260</v>
      </c>
      <c r="CV42">
        <f>Brazil_0!CV42</f>
        <v>20260</v>
      </c>
      <c r="CW42">
        <f>Brazil_0!CW42</f>
        <v>20260</v>
      </c>
    </row>
    <row r="43" spans="1:101" x14ac:dyDescent="0.25">
      <c r="A43" t="str">
        <f>MID('cont list_0'!A42,3,3)</f>
        <v>F36</v>
      </c>
      <c r="B43">
        <f>Brazil_0!B43</f>
        <v>99939</v>
      </c>
      <c r="C43">
        <f>Brazil_0!C43</f>
        <v>99939</v>
      </c>
      <c r="D43">
        <f>Brazil_0!D43</f>
        <v>99997</v>
      </c>
      <c r="E43">
        <f>Brazil_0!E43</f>
        <v>100048</v>
      </c>
      <c r="F43">
        <f>Brazil_0!F43</f>
        <v>100080</v>
      </c>
      <c r="G43">
        <f>Brazil_0!G43</f>
        <v>100110</v>
      </c>
      <c r="H43">
        <f>Brazil_0!H43</f>
        <v>100115</v>
      </c>
      <c r="I43">
        <f>Brazil_0!I43</f>
        <v>102647</v>
      </c>
      <c r="J43">
        <f>Brazil_0!J43</f>
        <v>102748</v>
      </c>
      <c r="K43">
        <f>Brazil_0!K43</f>
        <v>102781</v>
      </c>
      <c r="L43">
        <f>Brazil_0!L43</f>
        <v>102817</v>
      </c>
      <c r="M43">
        <f>Brazil_0!M43</f>
        <v>102943</v>
      </c>
      <c r="N43">
        <f>Brazil_0!N43</f>
        <v>102978</v>
      </c>
      <c r="O43">
        <f>Brazil_0!O43</f>
        <v>102960</v>
      </c>
      <c r="P43">
        <f>Brazil_0!P43</f>
        <v>102944</v>
      </c>
      <c r="Q43">
        <f>Brazil_0!Q43</f>
        <v>784526</v>
      </c>
      <c r="R43">
        <f>Brazil_0!R43</f>
        <v>787190</v>
      </c>
      <c r="S43">
        <f>Brazil_0!S43</f>
        <v>791532</v>
      </c>
      <c r="T43">
        <f>Brazil_0!T43</f>
        <v>797859</v>
      </c>
      <c r="U43">
        <f>Brazil_0!U43</f>
        <v>803959</v>
      </c>
      <c r="V43">
        <f>Brazil_0!V43</f>
        <v>799409</v>
      </c>
      <c r="W43">
        <f>Brazil_0!W43</f>
        <v>807405</v>
      </c>
      <c r="X43">
        <f>Brazil_0!X43</f>
        <v>807951</v>
      </c>
      <c r="Y43">
        <f>Brazil_0!Y43</f>
        <v>797772</v>
      </c>
      <c r="Z43">
        <f>Brazil_0!Z43</f>
        <v>796677</v>
      </c>
      <c r="AA43">
        <f>Brazil_0!AA43</f>
        <v>788099</v>
      </c>
      <c r="AB43">
        <f>Brazil_0!AB43</f>
        <v>786297</v>
      </c>
      <c r="AC43">
        <f>Brazil_0!AC43</f>
        <v>795606</v>
      </c>
      <c r="AD43">
        <f>Brazil_0!AD43</f>
        <v>796036</v>
      </c>
      <c r="AE43">
        <f>Brazil_0!AE43</f>
        <v>795749</v>
      </c>
      <c r="AF43">
        <f>Brazil_0!AF43</f>
        <v>800149</v>
      </c>
      <c r="AG43">
        <f>Brazil_0!AG43</f>
        <v>799880</v>
      </c>
      <c r="AH43">
        <f>Brazil_0!AH43</f>
        <v>790639</v>
      </c>
      <c r="AI43">
        <f>Brazil_0!AI43</f>
        <v>790107</v>
      </c>
      <c r="AJ43">
        <f>Brazil_0!AJ43</f>
        <v>790107</v>
      </c>
      <c r="AK43">
        <f>Brazil_0!AK43</f>
        <v>785962</v>
      </c>
      <c r="AL43">
        <f>Brazil_0!AL43</f>
        <v>786039</v>
      </c>
      <c r="AM43">
        <f>Brazil_0!AM43</f>
        <v>281359</v>
      </c>
      <c r="AN43">
        <f>Brazil_0!AN43</f>
        <v>281734</v>
      </c>
      <c r="AO43">
        <f>Brazil_0!AO43</f>
        <v>282113</v>
      </c>
      <c r="AP43">
        <f>Brazil_0!AP43</f>
        <v>282081</v>
      </c>
      <c r="AQ43">
        <f>Brazil_0!AQ43</f>
        <v>282083</v>
      </c>
      <c r="AR43">
        <f>Brazil_0!AR43</f>
        <v>282223</v>
      </c>
      <c r="AS43">
        <f>Brazil_0!AS43</f>
        <v>282207</v>
      </c>
      <c r="AT43">
        <f>Brazil_0!AT43</f>
        <v>282253</v>
      </c>
      <c r="AU43">
        <f>Brazil_0!AU43</f>
        <v>282299</v>
      </c>
      <c r="AV43">
        <f>Brazil_0!AV43</f>
        <v>282224</v>
      </c>
      <c r="AW43">
        <f>Brazil_0!AW43</f>
        <v>282002</v>
      </c>
      <c r="AX43">
        <f>Brazil_0!AX43</f>
        <v>281988</v>
      </c>
      <c r="AY43">
        <f>Brazil_0!AY43</f>
        <v>282078</v>
      </c>
      <c r="AZ43">
        <f>Brazil_0!AZ43</f>
        <v>281179</v>
      </c>
      <c r="BA43">
        <f>Brazil_0!BA43</f>
        <v>281183</v>
      </c>
      <c r="BB43">
        <f>Brazil_0!BB43</f>
        <v>281315</v>
      </c>
      <c r="BC43">
        <f>Brazil_0!BC43</f>
        <v>281555</v>
      </c>
      <c r="BD43">
        <f>Brazil_0!BD43</f>
        <v>281298</v>
      </c>
      <c r="BE43">
        <f>Brazil_0!BE43</f>
        <v>281217</v>
      </c>
      <c r="BF43">
        <f>Brazil_0!BF43</f>
        <v>281197</v>
      </c>
      <c r="BG43">
        <f>Brazil_0!BG43</f>
        <v>719996</v>
      </c>
      <c r="BH43">
        <f>Brazil_0!BH43</f>
        <v>719996</v>
      </c>
      <c r="BI43">
        <f>Brazil_0!BI43</f>
        <v>709097</v>
      </c>
      <c r="BJ43">
        <f>Brazil_0!BJ43</f>
        <v>710536</v>
      </c>
      <c r="BK43">
        <f>Brazil_0!BK43</f>
        <v>707861</v>
      </c>
      <c r="BL43">
        <f>Brazil_0!BL43</f>
        <v>708693</v>
      </c>
      <c r="BM43">
        <f>Brazil_0!BM43</f>
        <v>711005</v>
      </c>
      <c r="BN43">
        <f>Brazil_0!BN43</f>
        <v>717811</v>
      </c>
      <c r="BO43">
        <f>Brazil_0!BO43</f>
        <v>727144</v>
      </c>
      <c r="BP43">
        <f>Brazil_0!BP43</f>
        <v>727144</v>
      </c>
      <c r="BQ43">
        <f>Brazil_0!BQ43</f>
        <v>732666</v>
      </c>
      <c r="BR43">
        <f>Brazil_0!BR43</f>
        <v>724545</v>
      </c>
      <c r="BS43">
        <f>Brazil_0!BS43</f>
        <v>725342</v>
      </c>
      <c r="BT43">
        <f>Brazil_0!BT43</f>
        <v>732849</v>
      </c>
      <c r="BU43">
        <f>Brazil_0!BU43</f>
        <v>731012</v>
      </c>
      <c r="BV43">
        <f>Brazil_0!BV43</f>
        <v>711968</v>
      </c>
      <c r="BW43">
        <f>Brazil_0!BW43</f>
        <v>725139</v>
      </c>
      <c r="BX43">
        <f>Brazil_0!BX43</f>
        <v>712541</v>
      </c>
      <c r="BY43">
        <f>Brazil_0!BY43</f>
        <v>718822</v>
      </c>
      <c r="BZ43">
        <f>Brazil_0!BZ43</f>
        <v>719818</v>
      </c>
      <c r="CA43">
        <f>Brazil_0!CA43</f>
        <v>732708</v>
      </c>
      <c r="CB43">
        <f>Brazil_0!CB43</f>
        <v>732708</v>
      </c>
      <c r="CC43">
        <f>Brazil_0!CC43</f>
        <v>729886</v>
      </c>
      <c r="CD43">
        <f>Brazil_0!CD43</f>
        <v>1424413</v>
      </c>
      <c r="CE43">
        <f>Brazil_0!CE43</f>
        <v>1424147</v>
      </c>
      <c r="CF43">
        <f>Brazil_0!CF43</f>
        <v>1423822</v>
      </c>
      <c r="CG43">
        <f>Brazil_0!CG43</f>
        <v>1429322</v>
      </c>
      <c r="CH43">
        <f>Brazil_0!CH43</f>
        <v>1436295</v>
      </c>
      <c r="CI43">
        <f>Brazil_0!CI43</f>
        <v>1435274</v>
      </c>
      <c r="CJ43">
        <f>Brazil_0!CJ43</f>
        <v>1443649</v>
      </c>
      <c r="CK43">
        <f>Brazil_0!CK43</f>
        <v>1485005</v>
      </c>
      <c r="CL43">
        <f>Brazil_0!CL43</f>
        <v>1499712</v>
      </c>
      <c r="CM43">
        <f>Brazil_0!CM43</f>
        <v>1500867</v>
      </c>
      <c r="CN43">
        <f>Brazil_0!CN43</f>
        <v>1514818</v>
      </c>
      <c r="CO43">
        <f>Brazil_0!CO43</f>
        <v>1514183</v>
      </c>
      <c r="CP43">
        <f>Brazil_0!CP43</f>
        <v>1499627</v>
      </c>
      <c r="CQ43">
        <f>Brazil_0!CQ43</f>
        <v>1506494</v>
      </c>
      <c r="CR43">
        <f>Brazil_0!CR43</f>
        <v>1498857</v>
      </c>
      <c r="CS43">
        <f>Brazil_0!CS43</f>
        <v>1526057</v>
      </c>
      <c r="CT43">
        <f>Brazil_0!CT43</f>
        <v>1532020</v>
      </c>
      <c r="CU43">
        <f>Brazil_0!CU43</f>
        <v>1523385</v>
      </c>
      <c r="CV43">
        <f>Brazil_0!CV43</f>
        <v>1518449</v>
      </c>
      <c r="CW43">
        <f>Brazil_0!CW43</f>
        <v>1513442</v>
      </c>
    </row>
    <row r="44" spans="1:101" x14ac:dyDescent="0.25">
      <c r="A44" t="str">
        <f>MID('cont list_0'!A43,3,3)</f>
        <v>F37</v>
      </c>
      <c r="B44">
        <f>Brazil_0!B44</f>
        <v>364296</v>
      </c>
      <c r="C44">
        <f>Brazil_0!C44</f>
        <v>364296</v>
      </c>
      <c r="D44">
        <f>Brazil_0!D44</f>
        <v>365233</v>
      </c>
      <c r="E44">
        <f>Brazil_0!E44</f>
        <v>363753</v>
      </c>
      <c r="F44">
        <f>Brazil_0!F44</f>
        <v>362469</v>
      </c>
      <c r="G44">
        <f>Brazil_0!G44</f>
        <v>363938</v>
      </c>
      <c r="H44">
        <f>Brazil_0!H44</f>
        <v>365714</v>
      </c>
      <c r="I44">
        <f>Brazil_0!I44</f>
        <v>369130</v>
      </c>
      <c r="J44">
        <f>Brazil_0!J44</f>
        <v>365302</v>
      </c>
      <c r="K44">
        <f>Brazil_0!K44</f>
        <v>354943</v>
      </c>
      <c r="L44">
        <f>Brazil_0!L44</f>
        <v>354974</v>
      </c>
      <c r="M44">
        <f>Brazil_0!M44</f>
        <v>339019</v>
      </c>
      <c r="N44">
        <f>Brazil_0!N44</f>
        <v>336965</v>
      </c>
      <c r="O44">
        <f>Brazil_0!O44</f>
        <v>335957</v>
      </c>
      <c r="P44">
        <f>Brazil_0!P44</f>
        <v>333990</v>
      </c>
      <c r="Q44">
        <f>Brazil_0!Q44</f>
        <v>102940</v>
      </c>
      <c r="R44">
        <f>Brazil_0!R44</f>
        <v>102658</v>
      </c>
      <c r="S44">
        <f>Brazil_0!S44</f>
        <v>102652</v>
      </c>
      <c r="T44">
        <f>Brazil_0!T44</f>
        <v>100641</v>
      </c>
      <c r="U44">
        <f>Brazil_0!U44</f>
        <v>100559</v>
      </c>
      <c r="V44">
        <f>Brazil_0!V44</f>
        <v>100526</v>
      </c>
      <c r="W44">
        <f>Brazil_0!W44</f>
        <v>100524</v>
      </c>
      <c r="X44">
        <f>Brazil_0!X44</f>
        <v>100302</v>
      </c>
      <c r="Y44">
        <f>Brazil_0!Y44</f>
        <v>100331</v>
      </c>
      <c r="Z44">
        <f>Brazil_0!Z44</f>
        <v>98962</v>
      </c>
      <c r="AA44">
        <f>Brazil_0!AA44</f>
        <v>98831</v>
      </c>
      <c r="AB44">
        <f>Brazil_0!AB44</f>
        <v>97727</v>
      </c>
      <c r="AC44">
        <f>Brazil_0!AC44</f>
        <v>97625</v>
      </c>
      <c r="AD44">
        <f>Brazil_0!AD44</f>
        <v>97521</v>
      </c>
      <c r="AE44">
        <f>Brazil_0!AE44</f>
        <v>97465</v>
      </c>
      <c r="AF44">
        <f>Brazil_0!AF44</f>
        <v>97374</v>
      </c>
      <c r="AG44">
        <f>Brazil_0!AG44</f>
        <v>97303</v>
      </c>
      <c r="AH44">
        <f>Brazil_0!AH44</f>
        <v>97213</v>
      </c>
      <c r="AI44">
        <f>Brazil_0!AI44</f>
        <v>97122</v>
      </c>
      <c r="AJ44">
        <f>Brazil_0!AJ44</f>
        <v>97122</v>
      </c>
      <c r="AK44">
        <f>Brazil_0!AK44</f>
        <v>96935</v>
      </c>
      <c r="AL44">
        <f>Brazil_0!AL44</f>
        <v>96933</v>
      </c>
      <c r="AM44">
        <f>Brazil_0!AM44</f>
        <v>786743</v>
      </c>
      <c r="AN44">
        <f>Brazil_0!AN44</f>
        <v>782329</v>
      </c>
      <c r="AO44">
        <f>Brazil_0!AO44</f>
        <v>759166</v>
      </c>
      <c r="AP44">
        <f>Brazil_0!AP44</f>
        <v>741247</v>
      </c>
      <c r="AQ44">
        <f>Brazil_0!AQ44</f>
        <v>732311</v>
      </c>
      <c r="AR44">
        <f>Brazil_0!AR44</f>
        <v>735930</v>
      </c>
      <c r="AS44">
        <f>Brazil_0!AS44</f>
        <v>736432</v>
      </c>
      <c r="AT44">
        <f>Brazil_0!AT44</f>
        <v>740385</v>
      </c>
      <c r="AU44">
        <f>Brazil_0!AU44</f>
        <v>740027</v>
      </c>
      <c r="AV44">
        <f>Brazil_0!AV44</f>
        <v>742845</v>
      </c>
      <c r="AW44">
        <f>Brazil_0!AW44</f>
        <v>753843</v>
      </c>
      <c r="AX44">
        <f>Brazil_0!AX44</f>
        <v>748408</v>
      </c>
      <c r="AY44">
        <f>Brazil_0!AY44</f>
        <v>733771</v>
      </c>
      <c r="AZ44">
        <f>Brazil_0!AZ44</f>
        <v>726602</v>
      </c>
      <c r="BA44">
        <f>Brazil_0!BA44</f>
        <v>719263</v>
      </c>
      <c r="BB44">
        <f>Brazil_0!BB44</f>
        <v>721774</v>
      </c>
      <c r="BC44">
        <f>Brazil_0!BC44</f>
        <v>720003</v>
      </c>
      <c r="BD44">
        <f>Brazil_0!BD44</f>
        <v>724983</v>
      </c>
      <c r="BE44">
        <f>Brazil_0!BE44</f>
        <v>724888</v>
      </c>
      <c r="BF44">
        <f>Brazil_0!BF44</f>
        <v>730926</v>
      </c>
      <c r="BG44">
        <f>Brazil_0!BG44</f>
        <v>280995</v>
      </c>
      <c r="BH44">
        <f>Brazil_0!BH44</f>
        <v>280995</v>
      </c>
      <c r="BI44">
        <f>Brazil_0!BI44</f>
        <v>281162</v>
      </c>
      <c r="BJ44">
        <f>Brazil_0!BJ44</f>
        <v>281331</v>
      </c>
      <c r="BK44">
        <f>Brazil_0!BK44</f>
        <v>281519</v>
      </c>
      <c r="BL44">
        <f>Brazil_0!BL44</f>
        <v>281629</v>
      </c>
      <c r="BM44">
        <f>Brazil_0!BM44</f>
        <v>281750</v>
      </c>
      <c r="BN44">
        <f>Brazil_0!BN44</f>
        <v>281800</v>
      </c>
      <c r="BO44">
        <f>Brazil_0!BO44</f>
        <v>281686</v>
      </c>
      <c r="BP44">
        <f>Brazil_0!BP44</f>
        <v>281686</v>
      </c>
      <c r="BQ44">
        <f>Brazil_0!BQ44</f>
        <v>281720</v>
      </c>
      <c r="BR44">
        <f>Brazil_0!BR44</f>
        <v>281792</v>
      </c>
      <c r="BS44">
        <f>Brazil_0!BS44</f>
        <v>281894</v>
      </c>
      <c r="BT44">
        <f>Brazil_0!BT44</f>
        <v>281883</v>
      </c>
      <c r="BU44">
        <f>Brazil_0!BU44</f>
        <v>281559</v>
      </c>
      <c r="BV44">
        <f>Brazil_0!BV44</f>
        <v>281618</v>
      </c>
      <c r="BW44">
        <f>Brazil_0!BW44</f>
        <v>281387</v>
      </c>
      <c r="BX44">
        <f>Brazil_0!BX44</f>
        <v>270475</v>
      </c>
      <c r="BY44">
        <f>Brazil_0!BY44</f>
        <v>269443</v>
      </c>
      <c r="BZ44">
        <f>Brazil_0!BZ44</f>
        <v>269153</v>
      </c>
      <c r="CA44">
        <f>Brazil_0!CA44</f>
        <v>269239</v>
      </c>
      <c r="CB44">
        <f>Brazil_0!CB44</f>
        <v>269239</v>
      </c>
      <c r="CC44">
        <f>Brazil_0!CC44</f>
        <v>269499</v>
      </c>
      <c r="CD44">
        <f>Brazil_0!CD44</f>
        <v>730876</v>
      </c>
      <c r="CE44">
        <f>Brazil_0!CE44</f>
        <v>718157</v>
      </c>
      <c r="CF44">
        <f>Brazil_0!CF44</f>
        <v>718023</v>
      </c>
      <c r="CG44">
        <f>Brazil_0!CG44</f>
        <v>695320</v>
      </c>
      <c r="CH44">
        <f>Brazil_0!CH44</f>
        <v>694802</v>
      </c>
      <c r="CI44">
        <f>Brazil_0!CI44</f>
        <v>694562</v>
      </c>
      <c r="CJ44">
        <f>Brazil_0!CJ44</f>
        <v>713763</v>
      </c>
      <c r="CK44">
        <f>Brazil_0!CK44</f>
        <v>732752</v>
      </c>
      <c r="CL44">
        <f>Brazil_0!CL44</f>
        <v>738956</v>
      </c>
      <c r="CM44">
        <f>Brazil_0!CM44</f>
        <v>725380</v>
      </c>
      <c r="CN44">
        <f>Brazil_0!CN44</f>
        <v>708779</v>
      </c>
      <c r="CO44">
        <f>Brazil_0!CO44</f>
        <v>714671</v>
      </c>
      <c r="CP44">
        <f>Brazil_0!CP44</f>
        <v>704517</v>
      </c>
      <c r="CQ44">
        <f>Brazil_0!CQ44</f>
        <v>718331</v>
      </c>
      <c r="CR44">
        <f>Brazil_0!CR44</f>
        <v>707451</v>
      </c>
      <c r="CS44">
        <f>Brazil_0!CS44</f>
        <v>712137</v>
      </c>
      <c r="CT44">
        <f>Brazil_0!CT44</f>
        <v>720196</v>
      </c>
      <c r="CU44">
        <f>Brazil_0!CU44</f>
        <v>720535</v>
      </c>
      <c r="CV44">
        <f>Brazil_0!CV44</f>
        <v>720805</v>
      </c>
      <c r="CW44">
        <f>Brazil_0!CW44</f>
        <v>730811</v>
      </c>
    </row>
    <row r="45" spans="1:101" x14ac:dyDescent="0.25">
      <c r="A45" t="str">
        <f>MID('cont list_0'!A44,3,3)</f>
        <v>F38</v>
      </c>
      <c r="B45">
        <f>Brazil_0!B45</f>
        <v>55594</v>
      </c>
      <c r="C45">
        <f>Brazil_0!C45</f>
        <v>55594</v>
      </c>
      <c r="D45">
        <f>Brazil_0!D45</f>
        <v>55594</v>
      </c>
      <c r="E45">
        <f>Brazil_0!E45</f>
        <v>55613</v>
      </c>
      <c r="F45">
        <f>Brazil_0!F45</f>
        <v>55613</v>
      </c>
      <c r="G45">
        <f>Brazil_0!G45</f>
        <v>55632</v>
      </c>
      <c r="H45">
        <f>Brazil_0!H45</f>
        <v>55632</v>
      </c>
      <c r="I45">
        <f>Brazil_0!I45</f>
        <v>55632</v>
      </c>
      <c r="J45">
        <f>Brazil_0!J45</f>
        <v>55632</v>
      </c>
      <c r="K45">
        <f>Brazil_0!K45</f>
        <v>55656</v>
      </c>
      <c r="L45">
        <f>Brazil_0!L45</f>
        <v>55680</v>
      </c>
      <c r="M45">
        <f>Brazil_0!M45</f>
        <v>55701</v>
      </c>
      <c r="N45">
        <f>Brazil_0!N45</f>
        <v>55701</v>
      </c>
      <c r="O45">
        <f>Brazil_0!O45</f>
        <v>55701</v>
      </c>
      <c r="P45">
        <f>Brazil_0!P45</f>
        <v>55749</v>
      </c>
      <c r="Q45">
        <f>Brazil_0!Q45</f>
        <v>334785</v>
      </c>
      <c r="R45">
        <f>Brazil_0!R45</f>
        <v>329825</v>
      </c>
      <c r="S45">
        <f>Brazil_0!S45</f>
        <v>330081</v>
      </c>
      <c r="T45">
        <f>Brazil_0!T45</f>
        <v>327819</v>
      </c>
      <c r="U45">
        <f>Brazil_0!U45</f>
        <v>324683</v>
      </c>
      <c r="V45">
        <f>Brazil_0!V45</f>
        <v>325532</v>
      </c>
      <c r="W45">
        <f>Brazil_0!W45</f>
        <v>325500</v>
      </c>
      <c r="X45">
        <f>Brazil_0!X45</f>
        <v>326589</v>
      </c>
      <c r="Y45">
        <f>Brazil_0!Y45</f>
        <v>327457</v>
      </c>
      <c r="Z45">
        <f>Brazil_0!Z45</f>
        <v>333548</v>
      </c>
      <c r="AA45">
        <f>Brazil_0!AA45</f>
        <v>336502</v>
      </c>
      <c r="AB45">
        <f>Brazil_0!AB45</f>
        <v>336387</v>
      </c>
      <c r="AC45">
        <f>Brazil_0!AC45</f>
        <v>337161</v>
      </c>
      <c r="AD45">
        <f>Brazil_0!AD45</f>
        <v>335028</v>
      </c>
      <c r="AE45">
        <f>Brazil_0!AE45</f>
        <v>332494</v>
      </c>
      <c r="AF45">
        <f>Brazil_0!AF45</f>
        <v>340986</v>
      </c>
      <c r="AG45">
        <f>Brazil_0!AG45</f>
        <v>341593</v>
      </c>
      <c r="AH45">
        <f>Brazil_0!AH45</f>
        <v>352557</v>
      </c>
      <c r="AI45">
        <f>Brazil_0!AI45</f>
        <v>355284</v>
      </c>
      <c r="AJ45">
        <f>Brazil_0!AJ45</f>
        <v>355284</v>
      </c>
      <c r="AK45">
        <f>Brazil_0!AK45</f>
        <v>348723</v>
      </c>
      <c r="AL45">
        <f>Brazil_0!AL45</f>
        <v>349377</v>
      </c>
      <c r="AM45">
        <f>Brazil_0!AM45</f>
        <v>97735</v>
      </c>
      <c r="AN45">
        <f>Brazil_0!AN45</f>
        <v>97648</v>
      </c>
      <c r="AO45">
        <f>Brazil_0!AO45</f>
        <v>97536</v>
      </c>
      <c r="AP45">
        <f>Brazil_0!AP45</f>
        <v>96669</v>
      </c>
      <c r="AQ45">
        <f>Brazil_0!AQ45</f>
        <v>96600</v>
      </c>
      <c r="AR45">
        <f>Brazil_0!AR45</f>
        <v>96562</v>
      </c>
      <c r="AS45">
        <f>Brazil_0!AS45</f>
        <v>96557</v>
      </c>
      <c r="AT45">
        <f>Brazil_0!AT45</f>
        <v>96563</v>
      </c>
      <c r="AU45">
        <f>Brazil_0!AU45</f>
        <v>96560</v>
      </c>
      <c r="AV45">
        <f>Brazil_0!AV45</f>
        <v>96485</v>
      </c>
      <c r="AW45">
        <f>Brazil_0!AW45</f>
        <v>96350</v>
      </c>
      <c r="AX45">
        <f>Brazil_0!AX45</f>
        <v>96350</v>
      </c>
      <c r="AY45">
        <f>Brazil_0!AY45</f>
        <v>97141</v>
      </c>
      <c r="AZ45">
        <f>Brazil_0!AZ45</f>
        <v>97186</v>
      </c>
      <c r="BA45">
        <f>Brazil_0!BA45</f>
        <v>97156</v>
      </c>
      <c r="BB45">
        <f>Brazil_0!BB45</f>
        <v>96779</v>
      </c>
      <c r="BC45">
        <f>Brazil_0!BC45</f>
        <v>96759</v>
      </c>
      <c r="BD45">
        <f>Brazil_0!BD45</f>
        <v>96606</v>
      </c>
      <c r="BE45">
        <f>Brazil_0!BE45</f>
        <v>96598</v>
      </c>
      <c r="BF45">
        <f>Brazil_0!BF45</f>
        <v>96614</v>
      </c>
      <c r="BG45">
        <f>Brazil_0!BG45</f>
        <v>731635</v>
      </c>
      <c r="BH45">
        <f>Brazil_0!BH45</f>
        <v>731635</v>
      </c>
      <c r="BI45">
        <f>Brazil_0!BI45</f>
        <v>736596</v>
      </c>
      <c r="BJ45">
        <f>Brazil_0!BJ45</f>
        <v>734886</v>
      </c>
      <c r="BK45">
        <f>Brazil_0!BK45</f>
        <v>726317</v>
      </c>
      <c r="BL45">
        <f>Brazil_0!BL45</f>
        <v>721341</v>
      </c>
      <c r="BM45">
        <f>Brazil_0!BM45</f>
        <v>726655</v>
      </c>
      <c r="BN45">
        <f>Brazil_0!BN45</f>
        <v>723561</v>
      </c>
      <c r="BO45">
        <f>Brazil_0!BO45</f>
        <v>730977</v>
      </c>
      <c r="BP45">
        <f>Brazil_0!BP45</f>
        <v>730977</v>
      </c>
      <c r="BQ45">
        <f>Brazil_0!BQ45</f>
        <v>729492</v>
      </c>
      <c r="BR45">
        <f>Brazil_0!BR45</f>
        <v>726505</v>
      </c>
      <c r="BS45">
        <f>Brazil_0!BS45</f>
        <v>737310</v>
      </c>
      <c r="BT45">
        <f>Brazil_0!BT45</f>
        <v>722833</v>
      </c>
      <c r="BU45">
        <f>Brazil_0!BU45</f>
        <v>714419</v>
      </c>
      <c r="BV45">
        <f>Brazil_0!BV45</f>
        <v>717508</v>
      </c>
      <c r="BW45">
        <f>Brazil_0!BW45</f>
        <v>728872</v>
      </c>
      <c r="BX45">
        <f>Brazil_0!BX45</f>
        <v>731579</v>
      </c>
      <c r="BY45">
        <f>Brazil_0!BY45</f>
        <v>728757</v>
      </c>
      <c r="BZ45">
        <f>Brazil_0!BZ45</f>
        <v>724133</v>
      </c>
      <c r="CA45">
        <f>Brazil_0!CA45</f>
        <v>719767</v>
      </c>
      <c r="CB45">
        <f>Brazil_0!CB45</f>
        <v>719767</v>
      </c>
      <c r="CC45">
        <f>Brazil_0!CC45</f>
        <v>718523</v>
      </c>
      <c r="CD45">
        <f>Brazil_0!CD45</f>
        <v>269462</v>
      </c>
      <c r="CE45">
        <f>Brazil_0!CE45</f>
        <v>268275</v>
      </c>
      <c r="CF45">
        <f>Brazil_0!CF45</f>
        <v>267486</v>
      </c>
      <c r="CG45">
        <f>Brazil_0!CG45</f>
        <v>267068</v>
      </c>
      <c r="CH45">
        <f>Brazil_0!CH45</f>
        <v>266683</v>
      </c>
      <c r="CI45">
        <f>Brazil_0!CI45</f>
        <v>266479</v>
      </c>
      <c r="CJ45">
        <f>Brazil_0!CJ45</f>
        <v>265229</v>
      </c>
      <c r="CK45">
        <f>Brazil_0!CK45</f>
        <v>265238</v>
      </c>
      <c r="CL45">
        <f>Brazil_0!CL45</f>
        <v>266426</v>
      </c>
      <c r="CM45">
        <f>Brazil_0!CM45</f>
        <v>266435</v>
      </c>
      <c r="CN45">
        <f>Brazil_0!CN45</f>
        <v>266816</v>
      </c>
      <c r="CO45">
        <f>Brazil_0!CO45</f>
        <v>236497</v>
      </c>
      <c r="CP45">
        <f>Brazil_0!CP45</f>
        <v>236924</v>
      </c>
      <c r="CQ45">
        <f>Brazil_0!CQ45</f>
        <v>237159</v>
      </c>
      <c r="CR45">
        <f>Brazil_0!CR45</f>
        <v>237339</v>
      </c>
      <c r="CS45">
        <f>Brazil_0!CS45</f>
        <v>237170</v>
      </c>
      <c r="CT45">
        <f>Brazil_0!CT45</f>
        <v>239091</v>
      </c>
      <c r="CU45">
        <f>Brazil_0!CU45</f>
        <v>240385</v>
      </c>
      <c r="CV45">
        <f>Brazil_0!CV45</f>
        <v>262636</v>
      </c>
      <c r="CW45">
        <f>Brazil_0!CW45</f>
        <v>262474</v>
      </c>
    </row>
    <row r="46" spans="1:101" x14ac:dyDescent="0.25">
      <c r="A46" t="str">
        <f>MID('cont list_0'!A45,3,3)</f>
        <v>F39</v>
      </c>
      <c r="B46">
        <f>Brazil_0!B46</f>
        <v>46376</v>
      </c>
      <c r="C46">
        <f>Brazil_0!C46</f>
        <v>46376</v>
      </c>
      <c r="D46">
        <f>Brazil_0!D46</f>
        <v>46375</v>
      </c>
      <c r="E46">
        <f>Brazil_0!E46</f>
        <v>46375</v>
      </c>
      <c r="F46">
        <f>Brazil_0!F46</f>
        <v>46373</v>
      </c>
      <c r="G46">
        <f>Brazil_0!G46</f>
        <v>46371</v>
      </c>
      <c r="H46">
        <f>Brazil_0!H46</f>
        <v>46369</v>
      </c>
      <c r="I46">
        <f>Brazil_0!I46</f>
        <v>46369</v>
      </c>
      <c r="J46">
        <f>Brazil_0!J46</f>
        <v>46369</v>
      </c>
      <c r="K46">
        <f>Brazil_0!K46</f>
        <v>46368</v>
      </c>
      <c r="L46">
        <f>Brazil_0!L46</f>
        <v>46368</v>
      </c>
      <c r="M46">
        <f>Brazil_0!M46</f>
        <v>46368</v>
      </c>
      <c r="N46">
        <f>Brazil_0!N46</f>
        <v>46367</v>
      </c>
      <c r="O46">
        <f>Brazil_0!O46</f>
        <v>46367</v>
      </c>
      <c r="P46">
        <f>Brazil_0!P46</f>
        <v>46365</v>
      </c>
      <c r="Q46">
        <f>Brazil_0!Q46</f>
        <v>55772</v>
      </c>
      <c r="R46">
        <f>Brazil_0!R46</f>
        <v>55729</v>
      </c>
      <c r="S46">
        <f>Brazil_0!S46</f>
        <v>55729</v>
      </c>
      <c r="T46">
        <f>Brazil_0!T46</f>
        <v>55729</v>
      </c>
      <c r="U46">
        <f>Brazil_0!U46</f>
        <v>55658</v>
      </c>
      <c r="V46">
        <f>Brazil_0!V46</f>
        <v>55689</v>
      </c>
      <c r="W46">
        <f>Brazil_0!W46</f>
        <v>55689</v>
      </c>
      <c r="X46">
        <f>Brazil_0!X46</f>
        <v>55689</v>
      </c>
      <c r="Y46">
        <f>Brazil_0!Y46</f>
        <v>55689</v>
      </c>
      <c r="Z46">
        <f>Brazil_0!Z46</f>
        <v>55689</v>
      </c>
      <c r="AA46">
        <f>Brazil_0!AA46</f>
        <v>55689</v>
      </c>
      <c r="AB46">
        <f>Brazil_0!AB46</f>
        <v>55849</v>
      </c>
      <c r="AC46">
        <f>Brazil_0!AC46</f>
        <v>55849</v>
      </c>
      <c r="AD46">
        <f>Brazil_0!AD46</f>
        <v>55418</v>
      </c>
      <c r="AE46">
        <f>Brazil_0!AE46</f>
        <v>55418</v>
      </c>
      <c r="AF46">
        <f>Brazil_0!AF46</f>
        <v>55418</v>
      </c>
      <c r="AG46">
        <f>Brazil_0!AG46</f>
        <v>55418</v>
      </c>
      <c r="AH46">
        <f>Brazil_0!AH46</f>
        <v>55418</v>
      </c>
      <c r="AI46">
        <f>Brazil_0!AI46</f>
        <v>55442</v>
      </c>
      <c r="AJ46">
        <f>Brazil_0!AJ46</f>
        <v>55442</v>
      </c>
      <c r="AK46">
        <f>Brazil_0!AK46</f>
        <v>55442</v>
      </c>
      <c r="AL46">
        <f>Brazil_0!AL46</f>
        <v>55464</v>
      </c>
      <c r="AM46">
        <f>Brazil_0!AM46</f>
        <v>349794</v>
      </c>
      <c r="AN46">
        <f>Brazil_0!AN46</f>
        <v>340634</v>
      </c>
      <c r="AO46">
        <f>Brazil_0!AO46</f>
        <v>324261</v>
      </c>
      <c r="AP46">
        <f>Brazil_0!AP46</f>
        <v>312175</v>
      </c>
      <c r="AQ46">
        <f>Brazil_0!AQ46</f>
        <v>309887</v>
      </c>
      <c r="AR46">
        <f>Brazil_0!AR46</f>
        <v>310176</v>
      </c>
      <c r="AS46">
        <f>Brazil_0!AS46</f>
        <v>311740</v>
      </c>
      <c r="AT46">
        <f>Brazil_0!AT46</f>
        <v>319643</v>
      </c>
      <c r="AU46">
        <f>Brazil_0!AU46</f>
        <v>323038</v>
      </c>
      <c r="AV46">
        <f>Brazil_0!AV46</f>
        <v>324824</v>
      </c>
      <c r="AW46">
        <f>Brazil_0!AW46</f>
        <v>322199</v>
      </c>
      <c r="AX46">
        <f>Brazil_0!AX46</f>
        <v>318965</v>
      </c>
      <c r="AY46">
        <f>Brazil_0!AY46</f>
        <v>324589</v>
      </c>
      <c r="AZ46">
        <f>Brazil_0!AZ46</f>
        <v>325705</v>
      </c>
      <c r="BA46">
        <f>Brazil_0!BA46</f>
        <v>331411</v>
      </c>
      <c r="BB46">
        <f>Brazil_0!BB46</f>
        <v>333604</v>
      </c>
      <c r="BC46">
        <f>Brazil_0!BC46</f>
        <v>336993</v>
      </c>
      <c r="BD46">
        <f>Brazil_0!BD46</f>
        <v>329940</v>
      </c>
      <c r="BE46">
        <f>Brazil_0!BE46</f>
        <v>322293</v>
      </c>
      <c r="BF46">
        <f>Brazil_0!BF46</f>
        <v>321329</v>
      </c>
      <c r="BG46">
        <f>Brazil_0!BG46</f>
        <v>96611</v>
      </c>
      <c r="BH46">
        <f>Brazil_0!BH46</f>
        <v>96611</v>
      </c>
      <c r="BI46">
        <f>Brazil_0!BI46</f>
        <v>95773</v>
      </c>
      <c r="BJ46">
        <f>Brazil_0!BJ46</f>
        <v>95806</v>
      </c>
      <c r="BK46">
        <f>Brazil_0!BK46</f>
        <v>95815</v>
      </c>
      <c r="BL46">
        <f>Brazil_0!BL46</f>
        <v>95253</v>
      </c>
      <c r="BM46">
        <f>Brazil_0!BM46</f>
        <v>95251</v>
      </c>
      <c r="BN46">
        <f>Brazil_0!BN46</f>
        <v>95397</v>
      </c>
      <c r="BO46">
        <f>Brazil_0!BO46</f>
        <v>95687</v>
      </c>
      <c r="BP46">
        <f>Brazil_0!BP46</f>
        <v>95687</v>
      </c>
      <c r="BQ46">
        <f>Brazil_0!BQ46</f>
        <v>95707</v>
      </c>
      <c r="BR46">
        <f>Brazil_0!BR46</f>
        <v>95890</v>
      </c>
      <c r="BS46">
        <f>Brazil_0!BS46</f>
        <v>96053</v>
      </c>
      <c r="BT46">
        <f>Brazil_0!BT46</f>
        <v>96123</v>
      </c>
      <c r="BU46">
        <f>Brazil_0!BU46</f>
        <v>96150</v>
      </c>
      <c r="BV46">
        <f>Brazil_0!BV46</f>
        <v>96183</v>
      </c>
      <c r="BW46">
        <f>Brazil_0!BW46</f>
        <v>96059</v>
      </c>
      <c r="BX46">
        <f>Brazil_0!BX46</f>
        <v>95891</v>
      </c>
      <c r="BY46">
        <f>Brazil_0!BY46</f>
        <v>95781</v>
      </c>
      <c r="BZ46">
        <f>Brazil_0!BZ46</f>
        <v>95672</v>
      </c>
      <c r="CA46">
        <f>Brazil_0!CA46</f>
        <v>93540</v>
      </c>
      <c r="CB46">
        <f>Brazil_0!CB46</f>
        <v>93540</v>
      </c>
      <c r="CC46">
        <f>Brazil_0!CC46</f>
        <v>93427</v>
      </c>
      <c r="CD46">
        <f>Brazil_0!CD46</f>
        <v>713818</v>
      </c>
      <c r="CE46">
        <f>Brazil_0!CE46</f>
        <v>713443</v>
      </c>
      <c r="CF46">
        <f>Brazil_0!CF46</f>
        <v>710093</v>
      </c>
      <c r="CG46">
        <f>Brazil_0!CG46</f>
        <v>701723</v>
      </c>
      <c r="CH46">
        <f>Brazil_0!CH46</f>
        <v>708552</v>
      </c>
      <c r="CI46">
        <f>Brazil_0!CI46</f>
        <v>711437</v>
      </c>
      <c r="CJ46">
        <f>Brazil_0!CJ46</f>
        <v>718462</v>
      </c>
      <c r="CK46">
        <f>Brazil_0!CK46</f>
        <v>731986</v>
      </c>
      <c r="CL46">
        <f>Brazil_0!CL46</f>
        <v>727999</v>
      </c>
      <c r="CM46">
        <f>Brazil_0!CM46</f>
        <v>725353</v>
      </c>
      <c r="CN46">
        <f>Brazil_0!CN46</f>
        <v>735558</v>
      </c>
      <c r="CO46">
        <f>Brazil_0!CO46</f>
        <v>732525</v>
      </c>
      <c r="CP46">
        <f>Brazil_0!CP46</f>
        <v>741930</v>
      </c>
      <c r="CQ46">
        <f>Brazil_0!CQ46</f>
        <v>744034</v>
      </c>
      <c r="CR46">
        <f>Brazil_0!CR46</f>
        <v>746023</v>
      </c>
      <c r="CS46">
        <f>Brazil_0!CS46</f>
        <v>762713</v>
      </c>
      <c r="CT46">
        <f>Brazil_0!CT46</f>
        <v>772634</v>
      </c>
      <c r="CU46">
        <f>Brazil_0!CU46</f>
        <v>762152</v>
      </c>
      <c r="CV46">
        <f>Brazil_0!CV46</f>
        <v>776845</v>
      </c>
      <c r="CW46">
        <f>Brazil_0!CW46</f>
        <v>787347</v>
      </c>
    </row>
    <row r="47" spans="1:101" x14ac:dyDescent="0.25">
      <c r="A47" t="str">
        <f>MID('cont list_0'!A46,3,3)</f>
        <v>F40</v>
      </c>
      <c r="B47">
        <f>Brazil_0!B47</f>
        <v>47813</v>
      </c>
      <c r="C47">
        <f>Brazil_0!C47</f>
        <v>47813</v>
      </c>
      <c r="D47">
        <f>Brazil_0!D47</f>
        <v>47813</v>
      </c>
      <c r="E47">
        <f>Brazil_0!E47</f>
        <v>47813</v>
      </c>
      <c r="F47">
        <f>Brazil_0!F47</f>
        <v>47813</v>
      </c>
      <c r="G47">
        <f>Brazil_0!G47</f>
        <v>47813</v>
      </c>
      <c r="H47">
        <f>Brazil_0!H47</f>
        <v>47813</v>
      </c>
      <c r="I47">
        <f>Brazil_0!I47</f>
        <v>47813</v>
      </c>
      <c r="J47">
        <f>Brazil_0!J47</f>
        <v>47813</v>
      </c>
      <c r="K47">
        <f>Brazil_0!K47</f>
        <v>47813</v>
      </c>
      <c r="L47">
        <f>Brazil_0!L47</f>
        <v>47813</v>
      </c>
      <c r="M47">
        <f>Brazil_0!M47</f>
        <v>47813</v>
      </c>
      <c r="N47">
        <f>Brazil_0!N47</f>
        <v>47813</v>
      </c>
      <c r="O47">
        <f>Brazil_0!O47</f>
        <v>47813</v>
      </c>
      <c r="P47">
        <f>Brazil_0!P47</f>
        <v>47813</v>
      </c>
      <c r="Q47">
        <f>Brazil_0!Q47</f>
        <v>46364</v>
      </c>
      <c r="R47">
        <f>Brazil_0!R47</f>
        <v>46366</v>
      </c>
      <c r="S47">
        <f>Brazil_0!S47</f>
        <v>46365</v>
      </c>
      <c r="T47">
        <f>Brazil_0!T47</f>
        <v>46365</v>
      </c>
      <c r="U47">
        <f>Brazil_0!U47</f>
        <v>46365</v>
      </c>
      <c r="V47">
        <f>Brazil_0!V47</f>
        <v>46364</v>
      </c>
      <c r="W47">
        <f>Brazil_0!W47</f>
        <v>46363</v>
      </c>
      <c r="X47">
        <f>Brazil_0!X47</f>
        <v>46363</v>
      </c>
      <c r="Y47">
        <f>Brazil_0!Y47</f>
        <v>46363</v>
      </c>
      <c r="Z47">
        <f>Brazil_0!Z47</f>
        <v>45763</v>
      </c>
      <c r="AA47">
        <f>Brazil_0!AA47</f>
        <v>45858</v>
      </c>
      <c r="AB47">
        <f>Brazil_0!AB47</f>
        <v>45858</v>
      </c>
      <c r="AC47">
        <f>Brazil_0!AC47</f>
        <v>45858</v>
      </c>
      <c r="AD47">
        <f>Brazil_0!AD47</f>
        <v>45443</v>
      </c>
      <c r="AE47">
        <f>Brazil_0!AE47</f>
        <v>45443</v>
      </c>
      <c r="AF47">
        <f>Brazil_0!AF47</f>
        <v>45443</v>
      </c>
      <c r="AG47">
        <f>Brazil_0!AG47</f>
        <v>45443</v>
      </c>
      <c r="AH47">
        <f>Brazil_0!AH47</f>
        <v>45443</v>
      </c>
      <c r="AI47">
        <f>Brazil_0!AI47</f>
        <v>45443</v>
      </c>
      <c r="AJ47">
        <f>Brazil_0!AJ47</f>
        <v>45443</v>
      </c>
      <c r="AK47">
        <f>Brazil_0!AK47</f>
        <v>45443</v>
      </c>
      <c r="AL47">
        <f>Brazil_0!AL47</f>
        <v>45443</v>
      </c>
      <c r="AM47">
        <f>Brazil_0!AM47</f>
        <v>55531</v>
      </c>
      <c r="AN47">
        <f>Brazil_0!AN47</f>
        <v>55476</v>
      </c>
      <c r="AO47">
        <f>Brazil_0!AO47</f>
        <v>55476</v>
      </c>
      <c r="AP47">
        <f>Brazil_0!AP47</f>
        <v>55413</v>
      </c>
      <c r="AQ47">
        <f>Brazil_0!AQ47</f>
        <v>55413</v>
      </c>
      <c r="AR47">
        <f>Brazil_0!AR47</f>
        <v>55726</v>
      </c>
      <c r="AS47">
        <f>Brazil_0!AS47</f>
        <v>55726</v>
      </c>
      <c r="AT47">
        <f>Brazil_0!AT47</f>
        <v>55726</v>
      </c>
      <c r="AU47">
        <f>Brazil_0!AU47</f>
        <v>55726</v>
      </c>
      <c r="AV47">
        <f>Brazil_0!AV47</f>
        <v>55749</v>
      </c>
      <c r="AW47">
        <f>Brazil_0!AW47</f>
        <v>55829</v>
      </c>
      <c r="AX47">
        <f>Brazil_0!AX47</f>
        <v>55829</v>
      </c>
      <c r="AY47">
        <f>Brazil_0!AY47</f>
        <v>55818</v>
      </c>
      <c r="AZ47">
        <f>Brazil_0!AZ47</f>
        <v>56111</v>
      </c>
      <c r="BA47">
        <f>Brazil_0!BA47</f>
        <v>56111</v>
      </c>
      <c r="BB47">
        <f>Brazil_0!BB47</f>
        <v>56068</v>
      </c>
      <c r="BC47">
        <f>Brazil_0!BC47</f>
        <v>56068</v>
      </c>
      <c r="BD47">
        <f>Brazil_0!BD47</f>
        <v>56068</v>
      </c>
      <c r="BE47">
        <f>Brazil_0!BE47</f>
        <v>56045</v>
      </c>
      <c r="BF47">
        <f>Brazil_0!BF47</f>
        <v>56080</v>
      </c>
      <c r="BG47">
        <f>Brazil_0!BG47</f>
        <v>320849</v>
      </c>
      <c r="BH47">
        <f>Brazil_0!BH47</f>
        <v>320849</v>
      </c>
      <c r="BI47">
        <f>Brazil_0!BI47</f>
        <v>322109</v>
      </c>
      <c r="BJ47">
        <f>Brazil_0!BJ47</f>
        <v>332996</v>
      </c>
      <c r="BK47">
        <f>Brazil_0!BK47</f>
        <v>332280</v>
      </c>
      <c r="BL47">
        <f>Brazil_0!BL47</f>
        <v>329394</v>
      </c>
      <c r="BM47">
        <f>Brazil_0!BM47</f>
        <v>330708</v>
      </c>
      <c r="BN47">
        <f>Brazil_0!BN47</f>
        <v>339551</v>
      </c>
      <c r="BO47">
        <f>Brazil_0!BO47</f>
        <v>341686</v>
      </c>
      <c r="BP47">
        <f>Brazil_0!BP47</f>
        <v>341686</v>
      </c>
      <c r="BQ47">
        <f>Brazil_0!BQ47</f>
        <v>340662</v>
      </c>
      <c r="BR47">
        <f>Brazil_0!BR47</f>
        <v>344531</v>
      </c>
      <c r="BS47">
        <f>Brazil_0!BS47</f>
        <v>339286</v>
      </c>
      <c r="BT47">
        <f>Brazil_0!BT47</f>
        <v>338724</v>
      </c>
      <c r="BU47">
        <f>Brazil_0!BU47</f>
        <v>348882</v>
      </c>
      <c r="BV47">
        <f>Brazil_0!BV47</f>
        <v>345289</v>
      </c>
      <c r="BW47">
        <f>Brazil_0!BW47</f>
        <v>349612</v>
      </c>
      <c r="BX47">
        <f>Brazil_0!BX47</f>
        <v>346196</v>
      </c>
      <c r="BY47">
        <f>Brazil_0!BY47</f>
        <v>342582</v>
      </c>
      <c r="BZ47">
        <f>Brazil_0!BZ47</f>
        <v>345596</v>
      </c>
      <c r="CA47">
        <f>Brazil_0!CA47</f>
        <v>345420</v>
      </c>
      <c r="CB47">
        <f>Brazil_0!CB47</f>
        <v>345420</v>
      </c>
      <c r="CC47">
        <f>Brazil_0!CC47</f>
        <v>345177</v>
      </c>
      <c r="CD47">
        <f>Brazil_0!CD47</f>
        <v>93164</v>
      </c>
      <c r="CE47">
        <f>Brazil_0!CE47</f>
        <v>92322</v>
      </c>
      <c r="CF47">
        <f>Brazil_0!CF47</f>
        <v>92249</v>
      </c>
      <c r="CG47">
        <f>Brazil_0!CG47</f>
        <v>83976</v>
      </c>
      <c r="CH47">
        <f>Brazil_0!CH47</f>
        <v>82712</v>
      </c>
      <c r="CI47">
        <f>Brazil_0!CI47</f>
        <v>82688</v>
      </c>
      <c r="CJ47">
        <f>Brazil_0!CJ47</f>
        <v>82664</v>
      </c>
      <c r="CK47">
        <f>Brazil_0!CK47</f>
        <v>82974</v>
      </c>
      <c r="CL47">
        <f>Brazil_0!CL47</f>
        <v>82706</v>
      </c>
      <c r="CM47">
        <f>Brazil_0!CM47</f>
        <v>82474</v>
      </c>
      <c r="CN47">
        <f>Brazil_0!CN47</f>
        <v>81745</v>
      </c>
      <c r="CO47">
        <f>Brazil_0!CO47</f>
        <v>81429</v>
      </c>
      <c r="CP47">
        <f>Brazil_0!CP47</f>
        <v>81286</v>
      </c>
      <c r="CQ47">
        <f>Brazil_0!CQ47</f>
        <v>81066</v>
      </c>
      <c r="CR47">
        <f>Brazil_0!CR47</f>
        <v>80642</v>
      </c>
      <c r="CS47">
        <f>Brazil_0!CS47</f>
        <v>78886</v>
      </c>
      <c r="CT47">
        <f>Brazil_0!CT47</f>
        <v>78756</v>
      </c>
      <c r="CU47">
        <f>Brazil_0!CU47</f>
        <v>71510</v>
      </c>
      <c r="CV47">
        <f>Brazil_0!CV47</f>
        <v>71643</v>
      </c>
      <c r="CW47">
        <f>Brazil_0!CW47</f>
        <v>71652</v>
      </c>
    </row>
    <row r="48" spans="1:101" x14ac:dyDescent="0.25">
      <c r="A48" t="str">
        <f>MID('cont list_0'!A47,3,3)</f>
        <v>F41</v>
      </c>
      <c r="B48">
        <f>Brazil_0!B48</f>
        <v>20411</v>
      </c>
      <c r="C48">
        <f>Brazil_0!C48</f>
        <v>20411</v>
      </c>
      <c r="D48">
        <f>Brazil_0!D48</f>
        <v>20411</v>
      </c>
      <c r="E48">
        <f>Brazil_0!E48</f>
        <v>20411</v>
      </c>
      <c r="F48">
        <f>Brazil_0!F48</f>
        <v>20411</v>
      </c>
      <c r="G48">
        <f>Brazil_0!G48</f>
        <v>20411</v>
      </c>
      <c r="H48">
        <f>Brazil_0!H48</f>
        <v>20411</v>
      </c>
      <c r="I48">
        <f>Brazil_0!I48</f>
        <v>20411</v>
      </c>
      <c r="J48">
        <f>Brazil_0!J48</f>
        <v>20411</v>
      </c>
      <c r="K48">
        <f>Brazil_0!K48</f>
        <v>20411</v>
      </c>
      <c r="L48">
        <f>Brazil_0!L48</f>
        <v>20411</v>
      </c>
      <c r="M48">
        <f>Brazil_0!M48</f>
        <v>20337</v>
      </c>
      <c r="N48">
        <f>Brazil_0!N48</f>
        <v>20337</v>
      </c>
      <c r="O48">
        <f>Brazil_0!O48</f>
        <v>20337</v>
      </c>
      <c r="P48">
        <f>Brazil_0!P48</f>
        <v>20337</v>
      </c>
      <c r="Q48">
        <f>Brazil_0!Q48</f>
        <v>47813</v>
      </c>
      <c r="R48">
        <f>Brazil_0!R48</f>
        <v>47808</v>
      </c>
      <c r="S48">
        <f>Brazil_0!S48</f>
        <v>47808</v>
      </c>
      <c r="T48">
        <f>Brazil_0!T48</f>
        <v>47808</v>
      </c>
      <c r="U48">
        <f>Brazil_0!U48</f>
        <v>47808</v>
      </c>
      <c r="V48">
        <f>Brazil_0!V48</f>
        <v>47808</v>
      </c>
      <c r="W48">
        <f>Brazil_0!W48</f>
        <v>47808</v>
      </c>
      <c r="X48">
        <f>Brazil_0!X48</f>
        <v>47808</v>
      </c>
      <c r="Y48">
        <f>Brazil_0!Y48</f>
        <v>47808</v>
      </c>
      <c r="Z48">
        <f>Brazil_0!Z48</f>
        <v>47808</v>
      </c>
      <c r="AA48">
        <f>Brazil_0!AA48</f>
        <v>47908</v>
      </c>
      <c r="AB48">
        <f>Brazil_0!AB48</f>
        <v>47908</v>
      </c>
      <c r="AC48">
        <f>Brazil_0!AC48</f>
        <v>47908</v>
      </c>
      <c r="AD48">
        <f>Brazil_0!AD48</f>
        <v>48141</v>
      </c>
      <c r="AE48">
        <f>Brazil_0!AE48</f>
        <v>48141</v>
      </c>
      <c r="AF48">
        <f>Brazil_0!AF48</f>
        <v>48141</v>
      </c>
      <c r="AG48">
        <f>Brazil_0!AG48</f>
        <v>48141</v>
      </c>
      <c r="AH48">
        <f>Brazil_0!AH48</f>
        <v>48141</v>
      </c>
      <c r="AI48">
        <f>Brazil_0!AI48</f>
        <v>48141</v>
      </c>
      <c r="AJ48">
        <f>Brazil_0!AJ48</f>
        <v>48141</v>
      </c>
      <c r="AK48">
        <f>Brazil_0!AK48</f>
        <v>48141</v>
      </c>
      <c r="AL48">
        <f>Brazil_0!AL48</f>
        <v>48140</v>
      </c>
      <c r="AM48">
        <f>Brazil_0!AM48</f>
        <v>45443</v>
      </c>
      <c r="AN48">
        <f>Brazil_0!AN48</f>
        <v>45443</v>
      </c>
      <c r="AO48">
        <f>Brazil_0!AO48</f>
        <v>45441</v>
      </c>
      <c r="AP48">
        <f>Brazil_0!AP48</f>
        <v>45011</v>
      </c>
      <c r="AQ48">
        <f>Brazil_0!AQ48</f>
        <v>44816</v>
      </c>
      <c r="AR48">
        <f>Brazil_0!AR48</f>
        <v>44816</v>
      </c>
      <c r="AS48">
        <f>Brazil_0!AS48</f>
        <v>44817</v>
      </c>
      <c r="AT48">
        <f>Brazil_0!AT48</f>
        <v>44817</v>
      </c>
      <c r="AU48">
        <f>Brazil_0!AU48</f>
        <v>44817</v>
      </c>
      <c r="AV48">
        <f>Brazil_0!AV48</f>
        <v>44819</v>
      </c>
      <c r="AW48">
        <f>Brazil_0!AW48</f>
        <v>44821</v>
      </c>
      <c r="AX48">
        <f>Brazil_0!AX48</f>
        <v>44821</v>
      </c>
      <c r="AY48">
        <f>Brazil_0!AY48</f>
        <v>44820</v>
      </c>
      <c r="AZ48">
        <f>Brazil_0!AZ48</f>
        <v>44820</v>
      </c>
      <c r="BA48">
        <f>Brazil_0!BA48</f>
        <v>44820</v>
      </c>
      <c r="BB48">
        <f>Brazil_0!BB48</f>
        <v>44820</v>
      </c>
      <c r="BC48">
        <f>Brazil_0!BC48</f>
        <v>44820</v>
      </c>
      <c r="BD48">
        <f>Brazil_0!BD48</f>
        <v>44519</v>
      </c>
      <c r="BE48">
        <f>Brazil_0!BE48</f>
        <v>44442</v>
      </c>
      <c r="BF48">
        <f>Brazil_0!BF48</f>
        <v>44442</v>
      </c>
      <c r="BG48">
        <f>Brazil_0!BG48</f>
        <v>56110</v>
      </c>
      <c r="BH48">
        <f>Brazil_0!BH48</f>
        <v>56110</v>
      </c>
      <c r="BI48">
        <f>Brazil_0!BI48</f>
        <v>56110</v>
      </c>
      <c r="BJ48">
        <f>Brazil_0!BJ48</f>
        <v>56110</v>
      </c>
      <c r="BK48">
        <f>Brazil_0!BK48</f>
        <v>56110</v>
      </c>
      <c r="BL48">
        <f>Brazil_0!BL48</f>
        <v>56110</v>
      </c>
      <c r="BM48">
        <f>Brazil_0!BM48</f>
        <v>56110</v>
      </c>
      <c r="BN48">
        <f>Brazil_0!BN48</f>
        <v>56184</v>
      </c>
      <c r="BO48">
        <f>Brazil_0!BO48</f>
        <v>56184</v>
      </c>
      <c r="BP48">
        <f>Brazil_0!BP48</f>
        <v>56184</v>
      </c>
      <c r="BQ48">
        <f>Brazil_0!BQ48</f>
        <v>56184</v>
      </c>
      <c r="BR48">
        <f>Brazil_0!BR48</f>
        <v>56184</v>
      </c>
      <c r="BS48">
        <f>Brazil_0!BS48</f>
        <v>56184</v>
      </c>
      <c r="BT48">
        <f>Brazil_0!BT48</f>
        <v>56184</v>
      </c>
      <c r="BU48">
        <f>Brazil_0!BU48</f>
        <v>56184</v>
      </c>
      <c r="BV48">
        <f>Brazil_0!BV48</f>
        <v>56184</v>
      </c>
      <c r="BW48">
        <f>Brazil_0!BW48</f>
        <v>55234</v>
      </c>
      <c r="BX48">
        <f>Brazil_0!BX48</f>
        <v>55234</v>
      </c>
      <c r="BY48">
        <f>Brazil_0!BY48</f>
        <v>55234</v>
      </c>
      <c r="BZ48">
        <f>Brazil_0!BZ48</f>
        <v>55234</v>
      </c>
      <c r="CA48">
        <f>Brazil_0!CA48</f>
        <v>55234</v>
      </c>
      <c r="CB48">
        <f>Brazil_0!CB48</f>
        <v>55234</v>
      </c>
      <c r="CC48">
        <f>Brazil_0!CC48</f>
        <v>55234</v>
      </c>
      <c r="CD48">
        <f>Brazil_0!CD48</f>
        <v>344679</v>
      </c>
      <c r="CE48">
        <f>Brazil_0!CE48</f>
        <v>347930</v>
      </c>
      <c r="CF48">
        <f>Brazil_0!CF48</f>
        <v>337820</v>
      </c>
      <c r="CG48">
        <f>Brazil_0!CG48</f>
        <v>336021</v>
      </c>
      <c r="CH48">
        <f>Brazil_0!CH48</f>
        <v>325887</v>
      </c>
      <c r="CI48">
        <f>Brazil_0!CI48</f>
        <v>325002</v>
      </c>
      <c r="CJ48">
        <f>Brazil_0!CJ48</f>
        <v>326104</v>
      </c>
      <c r="CK48">
        <f>Brazil_0!CK48</f>
        <v>325343</v>
      </c>
      <c r="CL48">
        <f>Brazil_0!CL48</f>
        <v>326777</v>
      </c>
      <c r="CM48">
        <f>Brazil_0!CM48</f>
        <v>324872</v>
      </c>
      <c r="CN48">
        <f>Brazil_0!CN48</f>
        <v>310844</v>
      </c>
      <c r="CO48">
        <f>Brazil_0!CO48</f>
        <v>307867</v>
      </c>
      <c r="CP48">
        <f>Brazil_0!CP48</f>
        <v>305957</v>
      </c>
      <c r="CQ48">
        <f>Brazil_0!CQ48</f>
        <v>308454</v>
      </c>
      <c r="CR48">
        <f>Brazil_0!CR48</f>
        <v>298830</v>
      </c>
      <c r="CS48">
        <f>Brazil_0!CS48</f>
        <v>306790</v>
      </c>
      <c r="CT48">
        <f>Brazil_0!CT48</f>
        <v>311086</v>
      </c>
      <c r="CU48">
        <f>Brazil_0!CU48</f>
        <v>312729</v>
      </c>
      <c r="CV48">
        <f>Brazil_0!CV48</f>
        <v>324947</v>
      </c>
      <c r="CW48">
        <f>Brazil_0!CW48</f>
        <v>330593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D97E-F91A-40DC-AA05-4A183DD42EA3}">
  <dimension ref="A2:CX14"/>
  <sheetViews>
    <sheetView workbookViewId="0">
      <selection activeCell="BI2" sqref="BI2:CX14"/>
    </sheetView>
  </sheetViews>
  <sheetFormatPr defaultRowHeight="15" x14ac:dyDescent="0.25"/>
  <sheetData>
    <row r="2" spans="1:102" x14ac:dyDescent="0.25">
      <c r="A2" t="str">
        <f>CORRA[[#This Row],[Column1]]</f>
        <v>Dates</v>
      </c>
      <c r="B2">
        <f>CORRA[[#This Row],[Column2]]</f>
        <v>46224</v>
      </c>
      <c r="C2">
        <f>CORRA[[#This Row],[Column3]]</f>
        <v>46223</v>
      </c>
      <c r="D2">
        <f>CORRA[[#This Row],[Column4]]</f>
        <v>46220</v>
      </c>
      <c r="E2">
        <f>CORRA[[#This Row],[Column5]]</f>
        <v>46219</v>
      </c>
      <c r="F2">
        <f>CORRA[[#This Row],[Column6]]</f>
        <v>46218</v>
      </c>
      <c r="G2">
        <f>CORRA[[#This Row],[Column7]]</f>
        <v>46217</v>
      </c>
      <c r="H2">
        <f>CORRA[[#This Row],[Column8]]</f>
        <v>46216</v>
      </c>
      <c r="I2">
        <f>CORRA[[#This Row],[Column9]]</f>
        <v>46213</v>
      </c>
      <c r="J2">
        <f>CORRA[[#This Row],[Column10]]</f>
        <v>46212</v>
      </c>
      <c r="K2">
        <f>CORRA[[#This Row],[Column11]]</f>
        <v>46211</v>
      </c>
      <c r="L2">
        <f>CORRA[[#This Row],[Column12]]</f>
        <v>46210</v>
      </c>
      <c r="M2">
        <f>CORRA[[#This Row],[Column13]]</f>
        <v>46209</v>
      </c>
      <c r="N2">
        <f>CORRA[[#This Row],[Column14]]</f>
        <v>46206</v>
      </c>
      <c r="O2">
        <f>CORRA[[#This Row],[Column15]]</f>
        <v>46205</v>
      </c>
      <c r="P2">
        <f>CORRA[[#This Row],[Column16]]</f>
        <v>46204</v>
      </c>
      <c r="Q2">
        <f>CORRA[[#This Row],[Column17]]</f>
        <v>46203</v>
      </c>
      <c r="R2">
        <f>CORRA[[#This Row],[Column18]]</f>
        <v>46202</v>
      </c>
      <c r="S2">
        <f>CORRA[[#This Row],[Column19]]</f>
        <v>46199</v>
      </c>
      <c r="T2">
        <f>CORRA[[#This Row],[Column20]]</f>
        <v>46198</v>
      </c>
      <c r="U2">
        <f>CORRA[[#This Row],[Column21]]</f>
        <v>46197</v>
      </c>
      <c r="V2">
        <f>CORRA[[#This Row],[Column22]]</f>
        <v>46196</v>
      </c>
      <c r="W2">
        <f>CORRA[[#This Row],[Column23]]</f>
        <v>46195</v>
      </c>
      <c r="X2">
        <f>CORRA[[#This Row],[Column24]]</f>
        <v>46192</v>
      </c>
      <c r="Y2">
        <f>CORRA[[#This Row],[Column25]]</f>
        <v>46191</v>
      </c>
      <c r="Z2">
        <f>CORRA[[#This Row],[Column26]]</f>
        <v>46190</v>
      </c>
      <c r="AA2">
        <f>CORRA[[#This Row],[Column27]]</f>
        <v>46189</v>
      </c>
      <c r="AB2">
        <f>CORRA[[#This Row],[Column28]]</f>
        <v>46188</v>
      </c>
      <c r="AC2">
        <f>CORRA[[#This Row],[Column29]]</f>
        <v>46185</v>
      </c>
      <c r="AD2">
        <f>CORRA[[#This Row],[Column30]]</f>
        <v>46184</v>
      </c>
      <c r="AE2">
        <f>CORRA[[#This Row],[Column31]]</f>
        <v>46183</v>
      </c>
      <c r="AF2">
        <f>CORRA[[#This Row],[Column32]]</f>
        <v>46182</v>
      </c>
      <c r="AG2">
        <f>CORRA[[#This Row],[Column33]]</f>
        <v>46181</v>
      </c>
      <c r="AH2">
        <f>CORRA[[#This Row],[Column34]]</f>
        <v>46178</v>
      </c>
      <c r="AI2">
        <f>CORRA[[#This Row],[Column35]]</f>
        <v>46177</v>
      </c>
      <c r="AJ2">
        <f>CORRA[[#This Row],[Column36]]</f>
        <v>46176</v>
      </c>
      <c r="AK2">
        <f>CORRA[[#This Row],[Column37]]</f>
        <v>46175</v>
      </c>
      <c r="AL2">
        <f>CORRA[[#This Row],[Column38]]</f>
        <v>46174</v>
      </c>
      <c r="AM2">
        <f>CORRA[[#This Row],[Column39]]</f>
        <v>46171</v>
      </c>
      <c r="AN2">
        <f>CORRA[[#This Row],[Column40]]</f>
        <v>46170</v>
      </c>
      <c r="AO2">
        <f>CORRA[[#This Row],[Column41]]</f>
        <v>46169</v>
      </c>
      <c r="AP2">
        <f>CORRA[[#This Row],[Column42]]</f>
        <v>46168</v>
      </c>
      <c r="AQ2">
        <f>CORRA[[#This Row],[Column43]]</f>
        <v>46167</v>
      </c>
      <c r="AR2">
        <f>CORRA[[#This Row],[Column44]]</f>
        <v>46164</v>
      </c>
      <c r="AS2">
        <f>CORRA[[#This Row],[Column45]]</f>
        <v>46163</v>
      </c>
      <c r="AT2">
        <f>CORRA[[#This Row],[Column46]]</f>
        <v>46162</v>
      </c>
      <c r="AU2">
        <f>CORRA[[#This Row],[Column47]]</f>
        <v>46161</v>
      </c>
      <c r="AV2">
        <f>CORRA[[#This Row],[Column48]]</f>
        <v>46160</v>
      </c>
      <c r="AW2">
        <f>CORRA[[#This Row],[Column49]]</f>
        <v>46157</v>
      </c>
      <c r="AX2">
        <f>CORRA[[#This Row],[Column50]]</f>
        <v>46156</v>
      </c>
      <c r="AY2">
        <f>CORRA[[#This Row],[Column51]]</f>
        <v>46155</v>
      </c>
      <c r="AZ2">
        <f>CORRA[[#This Row],[Column52]]</f>
        <v>46154</v>
      </c>
      <c r="BA2">
        <f>CORRA[[#This Row],[Column53]]</f>
        <v>46153</v>
      </c>
      <c r="BB2">
        <f>CORRA[[#This Row],[Column54]]</f>
        <v>46150</v>
      </c>
      <c r="BC2">
        <f>CORRA[[#This Row],[Column55]]</f>
        <v>46149</v>
      </c>
      <c r="BD2">
        <f>CORRA[[#This Row],[Column56]]</f>
        <v>46148</v>
      </c>
      <c r="BE2">
        <f>CORRA[[#This Row],[Column57]]</f>
        <v>46147</v>
      </c>
      <c r="BF2">
        <f>CORRA[[#This Row],[Column58]]</f>
        <v>46146</v>
      </c>
      <c r="BG2">
        <f>CORRA[[#This Row],[Column59]]</f>
        <v>46143</v>
      </c>
      <c r="BH2">
        <f>CORRA[[#This Row],[Column60]]</f>
        <v>46142</v>
      </c>
      <c r="BI2">
        <f>CORRA[[#This Row],[Column61]]</f>
        <v>46141</v>
      </c>
      <c r="BJ2">
        <f>CORRA[[#This Row],[Column62]]</f>
        <v>46140</v>
      </c>
      <c r="BK2">
        <f>CORRA[[#This Row],[Column63]]</f>
        <v>46139</v>
      </c>
      <c r="BL2">
        <f>CORRA[[#This Row],[Column64]]</f>
        <v>46136</v>
      </c>
      <c r="BM2">
        <f>CORRA[[#This Row],[Column65]]</f>
        <v>46135</v>
      </c>
      <c r="BN2">
        <f>CORRA[[#This Row],[Column66]]</f>
        <v>46134</v>
      </c>
      <c r="BO2">
        <f>CORRA[[#This Row],[Column67]]</f>
        <v>46133</v>
      </c>
      <c r="BP2">
        <f>CORRA[[#This Row],[Column68]]</f>
        <v>46132</v>
      </c>
      <c r="BQ2">
        <f>CORRA[[#This Row],[Column69]]</f>
        <v>46129</v>
      </c>
      <c r="BR2">
        <f>CORRA[[#This Row],[Column70]]</f>
        <v>46128</v>
      </c>
      <c r="BS2">
        <f>CORRA[[#This Row],[Column71]]</f>
        <v>46127</v>
      </c>
      <c r="BT2">
        <f>CORRA[[#This Row],[Column72]]</f>
        <v>46126</v>
      </c>
      <c r="BU2">
        <f>CORRA[[#This Row],[Column73]]</f>
        <v>46125</v>
      </c>
      <c r="BV2">
        <f>CORRA[[#This Row],[Column74]]</f>
        <v>46122</v>
      </c>
      <c r="BW2">
        <f>CORRA[[#This Row],[Column75]]</f>
        <v>46121</v>
      </c>
      <c r="BX2">
        <f>CORRA[[#This Row],[Column76]]</f>
        <v>46120</v>
      </c>
      <c r="BY2">
        <f>CORRA[[#This Row],[Column77]]</f>
        <v>46119</v>
      </c>
      <c r="BZ2">
        <f>CORRA[[#This Row],[Column78]]</f>
        <v>46118</v>
      </c>
      <c r="CA2">
        <f>CORRA[[#This Row],[Column79]]</f>
        <v>46115</v>
      </c>
      <c r="CB2">
        <f>CORRA[[#This Row],[Column80]]</f>
        <v>46114</v>
      </c>
      <c r="CC2">
        <f>CORRA[[#This Row],[Column81]]</f>
        <v>46113</v>
      </c>
      <c r="CD2">
        <f>CORRA[[#This Row],[Column82]]</f>
        <v>46112</v>
      </c>
      <c r="CE2">
        <f>CORRA[[#This Row],[Column83]]</f>
        <v>46111</v>
      </c>
      <c r="CF2">
        <f>CORRA[[#This Row],[Column84]]</f>
        <v>46108</v>
      </c>
      <c r="CG2">
        <f>CORRA[[#This Row],[Column85]]</f>
        <v>46107</v>
      </c>
      <c r="CH2">
        <f>CORRA[[#This Row],[Column86]]</f>
        <v>46106</v>
      </c>
      <c r="CI2">
        <f>CORRA[[#This Row],[Column87]]</f>
        <v>46105</v>
      </c>
      <c r="CJ2">
        <f>CORRA[[#This Row],[Column88]]</f>
        <v>46104</v>
      </c>
      <c r="CK2">
        <f>CORRA[[#This Row],[Column89]]</f>
        <v>46101</v>
      </c>
      <c r="CL2">
        <f>CORRA[[#This Row],[Column90]]</f>
        <v>46100</v>
      </c>
      <c r="CM2">
        <f>CORRA[[#This Row],[Column91]]</f>
        <v>46099</v>
      </c>
      <c r="CN2">
        <f>CORRA[[#This Row],[Column92]]</f>
        <v>46098</v>
      </c>
      <c r="CO2">
        <f>CORRA[[#This Row],[Column93]]</f>
        <v>46097</v>
      </c>
      <c r="CP2">
        <f>CORRA[[#This Row],[Column94]]</f>
        <v>46094</v>
      </c>
      <c r="CQ2">
        <f>CORRA[[#This Row],[Column95]]</f>
        <v>46093</v>
      </c>
      <c r="CR2">
        <f>CORRA[[#This Row],[Column96]]</f>
        <v>46092</v>
      </c>
      <c r="CS2">
        <f>CORRA[[#This Row],[Column97]]</f>
        <v>46091</v>
      </c>
      <c r="CT2">
        <f>CORRA[[#This Row],[Column98]]</f>
        <v>46090</v>
      </c>
      <c r="CU2">
        <f>CORRA[[#This Row],[Column99]]</f>
        <v>46087</v>
      </c>
      <c r="CV2">
        <f>CORRA[[#This Row],[Column100]]</f>
        <v>46086</v>
      </c>
      <c r="CW2">
        <f>CORRA[[#This Row],[Column101]]</f>
        <v>46085</v>
      </c>
      <c r="CX2">
        <f>CORRA[[#This Row],[Column102]]</f>
        <v>46084</v>
      </c>
    </row>
    <row r="3" spans="1:102" x14ac:dyDescent="0.25">
      <c r="A3" t="str">
        <f ca="1">'cont list_0'!I6</f>
        <v>M26</v>
      </c>
      <c r="B3">
        <f>CORRA[[#This Row],[Column2]]</f>
        <v>260090</v>
      </c>
      <c r="C3">
        <f>CORRA[[#This Row],[Column3]]</f>
        <v>260090</v>
      </c>
      <c r="D3">
        <f>CORRA[[#This Row],[Column4]]</f>
        <v>260238</v>
      </c>
      <c r="E3">
        <f>CORRA[[#This Row],[Column5]]</f>
        <v>260645</v>
      </c>
      <c r="F3">
        <f>CORRA[[#This Row],[Column6]]</f>
        <v>260724</v>
      </c>
      <c r="G3">
        <f>CORRA[[#This Row],[Column7]]</f>
        <v>261863</v>
      </c>
      <c r="H3">
        <f>CORRA[[#This Row],[Column8]]</f>
        <v>261334</v>
      </c>
      <c r="I3">
        <f>CORRA[[#This Row],[Column9]]</f>
        <v>265348</v>
      </c>
      <c r="J3">
        <f>CORRA[[#This Row],[Column10]]</f>
        <v>264057</v>
      </c>
      <c r="K3">
        <f>CORRA[[#This Row],[Column11]]</f>
        <v>265540</v>
      </c>
      <c r="L3">
        <f>CORRA[[#This Row],[Column12]]</f>
        <v>259718</v>
      </c>
      <c r="M3">
        <f>CORRA[[#This Row],[Column13]]</f>
        <v>258651</v>
      </c>
      <c r="N3">
        <f>CORRA[[#This Row],[Column14]]</f>
        <v>259032</v>
      </c>
      <c r="O3">
        <f>CORRA[[#This Row],[Column15]]</f>
        <v>259311</v>
      </c>
      <c r="P3">
        <f>CORRA[[#This Row],[Column16]]</f>
        <v>259080</v>
      </c>
      <c r="Q3">
        <f>CORRA[[#This Row],[Column17]]</f>
        <v>259080</v>
      </c>
      <c r="R3">
        <f>CORRA[[#This Row],[Column18]]</f>
        <v>256637</v>
      </c>
      <c r="S3">
        <f>CORRA[[#This Row],[Column19]]</f>
        <v>252298</v>
      </c>
      <c r="T3">
        <f>CORRA[[#This Row],[Column20]]</f>
        <v>251040</v>
      </c>
      <c r="U3">
        <f>CORRA[[#This Row],[Column21]]</f>
        <v>251425</v>
      </c>
      <c r="V3">
        <f>CORRA[[#This Row],[Column22]]</f>
        <v>247222</v>
      </c>
      <c r="W3">
        <f>CORRA[[#This Row],[Column23]]</f>
        <v>245104</v>
      </c>
      <c r="X3">
        <f>CORRA[[#This Row],[Column24]]</f>
        <v>246178</v>
      </c>
      <c r="Y3">
        <f>CORRA[[#This Row],[Column25]]</f>
        <v>239772</v>
      </c>
      <c r="Z3">
        <f>CORRA[[#This Row],[Column26]]</f>
        <v>239171</v>
      </c>
      <c r="AA3">
        <f>CORRA[[#This Row],[Column27]]</f>
        <v>249015</v>
      </c>
      <c r="AB3">
        <f>CORRA[[#This Row],[Column28]]</f>
        <v>249015</v>
      </c>
      <c r="AC3">
        <f>CORRA[[#This Row],[Column29]]</f>
        <v>253267</v>
      </c>
      <c r="AD3">
        <f>CORRA[[#This Row],[Column30]]</f>
        <v>252461</v>
      </c>
      <c r="AE3">
        <f>CORRA[[#This Row],[Column31]]</f>
        <v>252165</v>
      </c>
      <c r="AF3">
        <f>CORRA[[#This Row],[Column32]]</f>
        <v>252472</v>
      </c>
      <c r="AG3">
        <f>CORRA[[#This Row],[Column33]]</f>
        <v>252775</v>
      </c>
      <c r="AH3">
        <f>CORRA[[#This Row],[Column34]]</f>
        <v>252779</v>
      </c>
      <c r="AI3">
        <f>CORRA[[#This Row],[Column35]]</f>
        <v>252781</v>
      </c>
      <c r="AJ3">
        <f>CORRA[[#This Row],[Column36]]</f>
        <v>252784</v>
      </c>
      <c r="AK3">
        <f>CORRA[[#This Row],[Column37]]</f>
        <v>252790</v>
      </c>
      <c r="AL3">
        <f>CORRA[[#This Row],[Column38]]</f>
        <v>253059</v>
      </c>
      <c r="AM3">
        <f>CORRA[[#This Row],[Column39]]</f>
        <v>253052</v>
      </c>
      <c r="AN3">
        <f>CORRA[[#This Row],[Column40]]</f>
        <v>252099</v>
      </c>
      <c r="AO3">
        <f>CORRA[[#This Row],[Column41]]</f>
        <v>252108</v>
      </c>
      <c r="AP3">
        <f>CORRA[[#This Row],[Column42]]</f>
        <v>252076</v>
      </c>
      <c r="AQ3">
        <f>CORRA[[#This Row],[Column43]]</f>
        <v>252422</v>
      </c>
      <c r="AR3">
        <f>CORRA[[#This Row],[Column44]]</f>
        <v>251798</v>
      </c>
      <c r="AS3">
        <f>CORRA[[#This Row],[Column45]]</f>
        <v>251978</v>
      </c>
      <c r="AT3">
        <f>CORRA[[#This Row],[Column46]]</f>
        <v>251441</v>
      </c>
      <c r="AU3">
        <f>CORRA[[#This Row],[Column47]]</f>
        <v>248060</v>
      </c>
      <c r="AV3">
        <f>CORRA[[#This Row],[Column48]]</f>
        <v>247654</v>
      </c>
      <c r="AW3">
        <f>CORRA[[#This Row],[Column49]]</f>
        <v>247654</v>
      </c>
      <c r="AX3">
        <f>CORRA[[#This Row],[Column50]]</f>
        <v>247512</v>
      </c>
      <c r="AY3">
        <f>CORRA[[#This Row],[Column51]]</f>
        <v>247281</v>
      </c>
      <c r="AZ3">
        <f>CORRA[[#This Row],[Column52]]</f>
        <v>239952</v>
      </c>
      <c r="BA3">
        <f>CORRA[[#This Row],[Column53]]</f>
        <v>239722</v>
      </c>
      <c r="BB3">
        <f>CORRA[[#This Row],[Column54]]</f>
        <v>239513</v>
      </c>
      <c r="BC3">
        <f>CORRA[[#This Row],[Column55]]</f>
        <v>240995</v>
      </c>
      <c r="BD3">
        <f>CORRA[[#This Row],[Column56]]</f>
        <v>242466</v>
      </c>
      <c r="BE3">
        <f>CORRA[[#This Row],[Column57]]</f>
        <v>242468</v>
      </c>
      <c r="BF3">
        <f>CORRA[[#This Row],[Column58]]</f>
        <v>244880</v>
      </c>
      <c r="BG3">
        <f>CORRA[[#This Row],[Column59]]</f>
        <v>242198</v>
      </c>
      <c r="BH3">
        <f>CORRA[[#This Row],[Column60]]</f>
        <v>242315</v>
      </c>
      <c r="BI3">
        <f>CORRA[[#This Row],[Column61]]</f>
        <v>243382</v>
      </c>
      <c r="BJ3">
        <f>CORRA[[#This Row],[Column62]]</f>
        <v>240904</v>
      </c>
      <c r="BK3">
        <f>CORRA[[#This Row],[Column63]]</f>
        <v>240359</v>
      </c>
      <c r="BL3">
        <f>CORRA[[#This Row],[Column64]]</f>
        <v>238636</v>
      </c>
      <c r="BM3">
        <f>CORRA[[#This Row],[Column65]]</f>
        <v>238974</v>
      </c>
      <c r="BN3">
        <f>CORRA[[#This Row],[Column66]]</f>
        <v>239576</v>
      </c>
      <c r="BO3">
        <f>CORRA[[#This Row],[Column67]]</f>
        <v>239566</v>
      </c>
      <c r="BP3">
        <f>CORRA[[#This Row],[Column68]]</f>
        <v>244462</v>
      </c>
      <c r="BQ3">
        <f>CORRA[[#This Row],[Column69]]</f>
        <v>243609</v>
      </c>
      <c r="BR3">
        <f>CORRA[[#This Row],[Column70]]</f>
        <v>242444</v>
      </c>
      <c r="BS3">
        <f>CORRA[[#This Row],[Column71]]</f>
        <v>246465</v>
      </c>
      <c r="BT3">
        <f>CORRA[[#This Row],[Column72]]</f>
        <v>245184</v>
      </c>
      <c r="BU3">
        <f>CORRA[[#This Row],[Column73]]</f>
        <v>247220</v>
      </c>
      <c r="BV3">
        <f>CORRA[[#This Row],[Column74]]</f>
        <v>261861</v>
      </c>
      <c r="BW3">
        <f>CORRA[[#This Row],[Column75]]</f>
        <v>243189</v>
      </c>
      <c r="BX3">
        <f>CORRA[[#This Row],[Column76]]</f>
        <v>246224</v>
      </c>
      <c r="BY3">
        <f>CORRA[[#This Row],[Column77]]</f>
        <v>242620</v>
      </c>
      <c r="BZ3">
        <f>CORRA[[#This Row],[Column78]]</f>
        <v>240774</v>
      </c>
      <c r="CA3">
        <f>CORRA[[#This Row],[Column79]]</f>
        <v>240859</v>
      </c>
      <c r="CB3">
        <f>CORRA[[#This Row],[Column80]]</f>
        <v>240859</v>
      </c>
      <c r="CC3">
        <f>CORRA[[#This Row],[Column81]]</f>
        <v>241802</v>
      </c>
      <c r="CD3">
        <f>CORRA[[#This Row],[Column82]]</f>
        <v>241536</v>
      </c>
      <c r="CE3">
        <f>CORRA[[#This Row],[Column83]]</f>
        <v>244241</v>
      </c>
      <c r="CF3">
        <f>CORRA[[#This Row],[Column84]]</f>
        <v>242597</v>
      </c>
      <c r="CG3">
        <f>CORRA[[#This Row],[Column85]]</f>
        <v>237556</v>
      </c>
      <c r="CH3">
        <f>CORRA[[#This Row],[Column86]]</f>
        <v>233859</v>
      </c>
      <c r="CI3">
        <f>CORRA[[#This Row],[Column87]]</f>
        <v>233833</v>
      </c>
      <c r="CJ3">
        <f>CORRA[[#This Row],[Column88]]</f>
        <v>227735</v>
      </c>
      <c r="CK3">
        <f>CORRA[[#This Row],[Column89]]</f>
        <v>212136</v>
      </c>
      <c r="CL3">
        <f>CORRA[[#This Row],[Column90]]</f>
        <v>206553</v>
      </c>
      <c r="CM3">
        <f>CORRA[[#This Row],[Column91]]</f>
        <v>205807</v>
      </c>
      <c r="CN3">
        <f>CORRA[[#This Row],[Column92]]</f>
        <v>242667</v>
      </c>
      <c r="CO3">
        <f>CORRA[[#This Row],[Column93]]</f>
        <v>242667</v>
      </c>
      <c r="CP3">
        <f>CORRA[[#This Row],[Column94]]</f>
        <v>242897</v>
      </c>
      <c r="CQ3">
        <f>CORRA[[#This Row],[Column95]]</f>
        <v>243570</v>
      </c>
      <c r="CR3">
        <f>CORRA[[#This Row],[Column96]]</f>
        <v>243421</v>
      </c>
      <c r="CS3">
        <f>CORRA[[#This Row],[Column97]]</f>
        <v>245008</v>
      </c>
      <c r="CT3">
        <f>CORRA[[#This Row],[Column98]]</f>
        <v>244801</v>
      </c>
      <c r="CU3">
        <f>CORRA[[#This Row],[Column99]]</f>
        <v>244900</v>
      </c>
      <c r="CV3">
        <f>CORRA[[#This Row],[Column100]]</f>
        <v>245658</v>
      </c>
      <c r="CW3">
        <f>CORRA[[#This Row],[Column101]]</f>
        <v>245614</v>
      </c>
      <c r="CX3">
        <f>CORRA[[#This Row],[Column102]]</f>
        <v>245249</v>
      </c>
    </row>
    <row r="4" spans="1:102" x14ac:dyDescent="0.25">
      <c r="A4" t="str">
        <f ca="1">'cont list_0'!I7</f>
        <v>U26</v>
      </c>
      <c r="B4">
        <f>CORRA[[#This Row],[Column2]]</f>
        <v>223123</v>
      </c>
      <c r="C4">
        <f>CORRA[[#This Row],[Column3]]</f>
        <v>223123</v>
      </c>
      <c r="D4">
        <f>CORRA[[#This Row],[Column4]]</f>
        <v>223518</v>
      </c>
      <c r="E4">
        <f>CORRA[[#This Row],[Column5]]</f>
        <v>223104</v>
      </c>
      <c r="F4">
        <f>CORRA[[#This Row],[Column6]]</f>
        <v>228558</v>
      </c>
      <c r="G4">
        <f>CORRA[[#This Row],[Column7]]</f>
        <v>227211</v>
      </c>
      <c r="H4">
        <f>CORRA[[#This Row],[Column8]]</f>
        <v>227533</v>
      </c>
      <c r="I4">
        <f>CORRA[[#This Row],[Column9]]</f>
        <v>226828</v>
      </c>
      <c r="J4">
        <f>CORRA[[#This Row],[Column10]]</f>
        <v>226497</v>
      </c>
      <c r="K4">
        <f>CORRA[[#This Row],[Column11]]</f>
        <v>230433</v>
      </c>
      <c r="L4">
        <f>CORRA[[#This Row],[Column12]]</f>
        <v>233064</v>
      </c>
      <c r="M4">
        <f>CORRA[[#This Row],[Column13]]</f>
        <v>233712</v>
      </c>
      <c r="N4">
        <f>CORRA[[#This Row],[Column14]]</f>
        <v>233481</v>
      </c>
      <c r="O4">
        <f>CORRA[[#This Row],[Column15]]</f>
        <v>233843</v>
      </c>
      <c r="P4">
        <f>CORRA[[#This Row],[Column16]]</f>
        <v>234755</v>
      </c>
      <c r="Q4">
        <f>CORRA[[#This Row],[Column17]]</f>
        <v>234755</v>
      </c>
      <c r="R4">
        <f>CORRA[[#This Row],[Column18]]</f>
        <v>235243</v>
      </c>
      <c r="S4">
        <f>CORRA[[#This Row],[Column19]]</f>
        <v>234138</v>
      </c>
      <c r="T4">
        <f>CORRA[[#This Row],[Column20]]</f>
        <v>236828</v>
      </c>
      <c r="U4">
        <f>CORRA[[#This Row],[Column21]]</f>
        <v>239131</v>
      </c>
      <c r="V4">
        <f>CORRA[[#This Row],[Column22]]</f>
        <v>239965</v>
      </c>
      <c r="W4">
        <f>CORRA[[#This Row],[Column23]]</f>
        <v>243760</v>
      </c>
      <c r="X4">
        <f>CORRA[[#This Row],[Column24]]</f>
        <v>245078</v>
      </c>
      <c r="Y4">
        <f>CORRA[[#This Row],[Column25]]</f>
        <v>246397</v>
      </c>
      <c r="Z4">
        <f>CORRA[[#This Row],[Column26]]</f>
        <v>245088</v>
      </c>
      <c r="AA4">
        <f>CORRA[[#This Row],[Column27]]</f>
        <v>237157</v>
      </c>
      <c r="AB4">
        <f>CORRA[[#This Row],[Column28]]</f>
        <v>237160</v>
      </c>
      <c r="AC4">
        <f>CORRA[[#This Row],[Column29]]</f>
        <v>241474</v>
      </c>
      <c r="AD4">
        <f>CORRA[[#This Row],[Column30]]</f>
        <v>238470</v>
      </c>
      <c r="AE4">
        <f>CORRA[[#This Row],[Column31]]</f>
        <v>226739</v>
      </c>
      <c r="AF4">
        <f>CORRA[[#This Row],[Column32]]</f>
        <v>226698</v>
      </c>
      <c r="AG4">
        <f>CORRA[[#This Row],[Column33]]</f>
        <v>229559</v>
      </c>
      <c r="AH4">
        <f>CORRA[[#This Row],[Column34]]</f>
        <v>231763</v>
      </c>
      <c r="AI4">
        <f>CORRA[[#This Row],[Column35]]</f>
        <v>230063</v>
      </c>
      <c r="AJ4">
        <f>CORRA[[#This Row],[Column36]]</f>
        <v>227977</v>
      </c>
      <c r="AK4">
        <f>CORRA[[#This Row],[Column37]]</f>
        <v>227693</v>
      </c>
      <c r="AL4">
        <f>CORRA[[#This Row],[Column38]]</f>
        <v>228959</v>
      </c>
      <c r="AM4">
        <f>CORRA[[#This Row],[Column39]]</f>
        <v>224925</v>
      </c>
      <c r="AN4">
        <f>CORRA[[#This Row],[Column40]]</f>
        <v>218582</v>
      </c>
      <c r="AO4">
        <f>CORRA[[#This Row],[Column41]]</f>
        <v>207926</v>
      </c>
      <c r="AP4">
        <f>CORRA[[#This Row],[Column42]]</f>
        <v>203296</v>
      </c>
      <c r="AQ4">
        <f>CORRA[[#This Row],[Column43]]</f>
        <v>198194</v>
      </c>
      <c r="AR4">
        <f>CORRA[[#This Row],[Column44]]</f>
        <v>198115</v>
      </c>
      <c r="AS4">
        <f>CORRA[[#This Row],[Column45]]</f>
        <v>194996</v>
      </c>
      <c r="AT4">
        <f>CORRA[[#This Row],[Column46]]</f>
        <v>193129</v>
      </c>
      <c r="AU4">
        <f>CORRA[[#This Row],[Column47]]</f>
        <v>189866</v>
      </c>
      <c r="AV4">
        <f>CORRA[[#This Row],[Column48]]</f>
        <v>183940</v>
      </c>
      <c r="AW4">
        <f>CORRA[[#This Row],[Column49]]</f>
        <v>183940</v>
      </c>
      <c r="AX4">
        <f>CORRA[[#This Row],[Column50]]</f>
        <v>181236</v>
      </c>
      <c r="AY4">
        <f>CORRA[[#This Row],[Column51]]</f>
        <v>175391</v>
      </c>
      <c r="AZ4">
        <f>CORRA[[#This Row],[Column52]]</f>
        <v>172653</v>
      </c>
      <c r="BA4">
        <f>CORRA[[#This Row],[Column53]]</f>
        <v>171005</v>
      </c>
      <c r="BB4">
        <f>CORRA[[#This Row],[Column54]]</f>
        <v>168724</v>
      </c>
      <c r="BC4">
        <f>CORRA[[#This Row],[Column55]]</f>
        <v>168300</v>
      </c>
      <c r="BD4">
        <f>CORRA[[#This Row],[Column56]]</f>
        <v>175727</v>
      </c>
      <c r="BE4">
        <f>CORRA[[#This Row],[Column57]]</f>
        <v>175575</v>
      </c>
      <c r="BF4">
        <f>CORRA[[#This Row],[Column58]]</f>
        <v>175664</v>
      </c>
      <c r="BG4">
        <f>CORRA[[#This Row],[Column59]]</f>
        <v>171516</v>
      </c>
      <c r="BH4">
        <f>CORRA[[#This Row],[Column60]]</f>
        <v>176058</v>
      </c>
      <c r="BI4">
        <f>CORRA[[#This Row],[Column61]]</f>
        <v>179598</v>
      </c>
      <c r="BJ4">
        <f>CORRA[[#This Row],[Column62]]</f>
        <v>177713</v>
      </c>
      <c r="BK4">
        <f>CORRA[[#This Row],[Column63]]</f>
        <v>174599</v>
      </c>
      <c r="BL4">
        <f>CORRA[[#This Row],[Column64]]</f>
        <v>172944</v>
      </c>
      <c r="BM4">
        <f>CORRA[[#This Row],[Column65]]</f>
        <v>172720</v>
      </c>
      <c r="BN4">
        <f>CORRA[[#This Row],[Column66]]</f>
        <v>169207</v>
      </c>
      <c r="BO4">
        <f>CORRA[[#This Row],[Column67]]</f>
        <v>169587</v>
      </c>
      <c r="BP4">
        <f>CORRA[[#This Row],[Column68]]</f>
        <v>172550</v>
      </c>
      <c r="BQ4">
        <f>CORRA[[#This Row],[Column69]]</f>
        <v>176134</v>
      </c>
      <c r="BR4">
        <f>CORRA[[#This Row],[Column70]]</f>
        <v>174268</v>
      </c>
      <c r="BS4">
        <f>CORRA[[#This Row],[Column71]]</f>
        <v>175263</v>
      </c>
      <c r="BT4">
        <f>CORRA[[#This Row],[Column72]]</f>
        <v>183407</v>
      </c>
      <c r="BU4">
        <f>CORRA[[#This Row],[Column73]]</f>
        <v>185266</v>
      </c>
      <c r="BV4">
        <f>CORRA[[#This Row],[Column74]]</f>
        <v>183346</v>
      </c>
      <c r="BW4">
        <f>CORRA[[#This Row],[Column75]]</f>
        <v>184673</v>
      </c>
      <c r="BX4">
        <f>CORRA[[#This Row],[Column76]]</f>
        <v>184801</v>
      </c>
      <c r="BY4">
        <f>CORRA[[#This Row],[Column77]]</f>
        <v>183117</v>
      </c>
      <c r="BZ4">
        <f>CORRA[[#This Row],[Column78]]</f>
        <v>182087</v>
      </c>
      <c r="CA4">
        <f>CORRA[[#This Row],[Column79]]</f>
        <v>183670</v>
      </c>
      <c r="CB4">
        <f>CORRA[[#This Row],[Column80]]</f>
        <v>183670</v>
      </c>
      <c r="CC4">
        <f>CORRA[[#This Row],[Column81]]</f>
        <v>191461</v>
      </c>
      <c r="CD4">
        <f>CORRA[[#This Row],[Column82]]</f>
        <v>194848</v>
      </c>
      <c r="CE4">
        <f>CORRA[[#This Row],[Column83]]</f>
        <v>199809</v>
      </c>
      <c r="CF4">
        <f>CORRA[[#This Row],[Column84]]</f>
        <v>194934</v>
      </c>
      <c r="CG4">
        <f>CORRA[[#This Row],[Column85]]</f>
        <v>195345</v>
      </c>
      <c r="CH4">
        <f>CORRA[[#This Row],[Column86]]</f>
        <v>196833</v>
      </c>
      <c r="CI4">
        <f>CORRA[[#This Row],[Column87]]</f>
        <v>196440</v>
      </c>
      <c r="CJ4">
        <f>CORRA[[#This Row],[Column88]]</f>
        <v>202634</v>
      </c>
      <c r="CK4">
        <f>CORRA[[#This Row],[Column89]]</f>
        <v>195186</v>
      </c>
      <c r="CL4">
        <f>CORRA[[#This Row],[Column90]]</f>
        <v>211310</v>
      </c>
      <c r="CM4">
        <f>CORRA[[#This Row],[Column91]]</f>
        <v>210427</v>
      </c>
      <c r="CN4">
        <f>CORRA[[#This Row],[Column92]]</f>
        <v>204178</v>
      </c>
      <c r="CO4">
        <f>CORRA[[#This Row],[Column93]]</f>
        <v>206222</v>
      </c>
      <c r="CP4">
        <f>CORRA[[#This Row],[Column94]]</f>
        <v>229930</v>
      </c>
      <c r="CQ4">
        <f>CORRA[[#This Row],[Column95]]</f>
        <v>222632</v>
      </c>
      <c r="CR4">
        <f>CORRA[[#This Row],[Column96]]</f>
        <v>222659</v>
      </c>
      <c r="CS4">
        <f>CORRA[[#This Row],[Column97]]</f>
        <v>224527</v>
      </c>
      <c r="CT4">
        <f>CORRA[[#This Row],[Column98]]</f>
        <v>216897</v>
      </c>
      <c r="CU4">
        <f>CORRA[[#This Row],[Column99]]</f>
        <v>210233</v>
      </c>
      <c r="CV4">
        <f>CORRA[[#This Row],[Column100]]</f>
        <v>211728</v>
      </c>
      <c r="CW4">
        <f>CORRA[[#This Row],[Column101]]</f>
        <v>206661</v>
      </c>
      <c r="CX4">
        <f>CORRA[[#This Row],[Column102]]</f>
        <v>207597</v>
      </c>
    </row>
    <row r="5" spans="1:102" x14ac:dyDescent="0.25">
      <c r="A5" t="str">
        <f ca="1">'cont list_0'!I8</f>
        <v>Z26</v>
      </c>
      <c r="B5">
        <f>CORRA[[#This Row],[Column2]]</f>
        <v>340685</v>
      </c>
      <c r="C5">
        <f>CORRA[[#This Row],[Column3]]</f>
        <v>340685</v>
      </c>
      <c r="D5">
        <f>CORRA[[#This Row],[Column4]]</f>
        <v>333623</v>
      </c>
      <c r="E5">
        <f>CORRA[[#This Row],[Column5]]</f>
        <v>330109</v>
      </c>
      <c r="F5">
        <f>CORRA[[#This Row],[Column6]]</f>
        <v>326977</v>
      </c>
      <c r="G5">
        <f>CORRA[[#This Row],[Column7]]</f>
        <v>325505</v>
      </c>
      <c r="H5">
        <f>CORRA[[#This Row],[Column8]]</f>
        <v>327640</v>
      </c>
      <c r="I5">
        <f>CORRA[[#This Row],[Column9]]</f>
        <v>332956</v>
      </c>
      <c r="J5">
        <f>CORRA[[#This Row],[Column10]]</f>
        <v>336487</v>
      </c>
      <c r="K5">
        <f>CORRA[[#This Row],[Column11]]</f>
        <v>335721</v>
      </c>
      <c r="L5">
        <f>CORRA[[#This Row],[Column12]]</f>
        <v>325655</v>
      </c>
      <c r="M5">
        <f>CORRA[[#This Row],[Column13]]</f>
        <v>326598</v>
      </c>
      <c r="N5">
        <f>CORRA[[#This Row],[Column14]]</f>
        <v>324169</v>
      </c>
      <c r="O5">
        <f>CORRA[[#This Row],[Column15]]</f>
        <v>324608</v>
      </c>
      <c r="P5">
        <f>CORRA[[#This Row],[Column16]]</f>
        <v>323773</v>
      </c>
      <c r="Q5">
        <f>CORRA[[#This Row],[Column17]]</f>
        <v>323773</v>
      </c>
      <c r="R5">
        <f>CORRA[[#This Row],[Column18]]</f>
        <v>323524</v>
      </c>
      <c r="S5">
        <f>CORRA[[#This Row],[Column19]]</f>
        <v>325154</v>
      </c>
      <c r="T5">
        <f>CORRA[[#This Row],[Column20]]</f>
        <v>321914</v>
      </c>
      <c r="U5">
        <f>CORRA[[#This Row],[Column21]]</f>
        <v>320143</v>
      </c>
      <c r="V5">
        <f>CORRA[[#This Row],[Column22]]</f>
        <v>320373</v>
      </c>
      <c r="W5">
        <f>CORRA[[#This Row],[Column23]]</f>
        <v>321165</v>
      </c>
      <c r="X5">
        <f>CORRA[[#This Row],[Column24]]</f>
        <v>321430</v>
      </c>
      <c r="Y5">
        <f>CORRA[[#This Row],[Column25]]</f>
        <v>323729</v>
      </c>
      <c r="Z5">
        <f>CORRA[[#This Row],[Column26]]</f>
        <v>317124</v>
      </c>
      <c r="AA5">
        <f>CORRA[[#This Row],[Column27]]</f>
        <v>238615</v>
      </c>
      <c r="AB5">
        <f>CORRA[[#This Row],[Column28]]</f>
        <v>238023</v>
      </c>
      <c r="AC5">
        <f>CORRA[[#This Row],[Column29]]</f>
        <v>246137</v>
      </c>
      <c r="AD5">
        <f>CORRA[[#This Row],[Column30]]</f>
        <v>254920</v>
      </c>
      <c r="AE5">
        <f>CORRA[[#This Row],[Column31]]</f>
        <v>248901</v>
      </c>
      <c r="AF5">
        <f>CORRA[[#This Row],[Column32]]</f>
        <v>238314</v>
      </c>
      <c r="AG5">
        <f>CORRA[[#This Row],[Column33]]</f>
        <v>240083</v>
      </c>
      <c r="AH5">
        <f>CORRA[[#This Row],[Column34]]</f>
        <v>247258</v>
      </c>
      <c r="AI5">
        <f>CORRA[[#This Row],[Column35]]</f>
        <v>234876</v>
      </c>
      <c r="AJ5">
        <f>CORRA[[#This Row],[Column36]]</f>
        <v>234737</v>
      </c>
      <c r="AK5">
        <f>CORRA[[#This Row],[Column37]]</f>
        <v>222289</v>
      </c>
      <c r="AL5">
        <f>CORRA[[#This Row],[Column38]]</f>
        <v>223058</v>
      </c>
      <c r="AM5">
        <f>CORRA[[#This Row],[Column39]]</f>
        <v>221571</v>
      </c>
      <c r="AN5">
        <f>CORRA[[#This Row],[Column40]]</f>
        <v>227403</v>
      </c>
      <c r="AO5">
        <f>CORRA[[#This Row],[Column41]]</f>
        <v>226811</v>
      </c>
      <c r="AP5">
        <f>CORRA[[#This Row],[Column42]]</f>
        <v>231746</v>
      </c>
      <c r="AQ5">
        <f>CORRA[[#This Row],[Column43]]</f>
        <v>229554</v>
      </c>
      <c r="AR5">
        <f>CORRA[[#This Row],[Column44]]</f>
        <v>230212</v>
      </c>
      <c r="AS5">
        <f>CORRA[[#This Row],[Column45]]</f>
        <v>236478</v>
      </c>
      <c r="AT5">
        <f>CORRA[[#This Row],[Column46]]</f>
        <v>234462</v>
      </c>
      <c r="AU5">
        <f>CORRA[[#This Row],[Column47]]</f>
        <v>247078</v>
      </c>
      <c r="AV5">
        <f>CORRA[[#This Row],[Column48]]</f>
        <v>248865</v>
      </c>
      <c r="AW5">
        <f>CORRA[[#This Row],[Column49]]</f>
        <v>248865</v>
      </c>
      <c r="AX5">
        <f>CORRA[[#This Row],[Column50]]</f>
        <v>249304</v>
      </c>
      <c r="AY5">
        <f>CORRA[[#This Row],[Column51]]</f>
        <v>249427</v>
      </c>
      <c r="AZ5">
        <f>CORRA[[#This Row],[Column52]]</f>
        <v>243073</v>
      </c>
      <c r="BA5">
        <f>CORRA[[#This Row],[Column53]]</f>
        <v>239746</v>
      </c>
      <c r="BB5">
        <f>CORRA[[#This Row],[Column54]]</f>
        <v>242737</v>
      </c>
      <c r="BC5">
        <f>CORRA[[#This Row],[Column55]]</f>
        <v>246239</v>
      </c>
      <c r="BD5">
        <f>CORRA[[#This Row],[Column56]]</f>
        <v>250520</v>
      </c>
      <c r="BE5">
        <f>CORRA[[#This Row],[Column57]]</f>
        <v>242889</v>
      </c>
      <c r="BF5">
        <f>CORRA[[#This Row],[Column58]]</f>
        <v>242081</v>
      </c>
      <c r="BG5">
        <f>CORRA[[#This Row],[Column59]]</f>
        <v>235412</v>
      </c>
      <c r="BH5">
        <f>CORRA[[#This Row],[Column60]]</f>
        <v>237859</v>
      </c>
      <c r="BI5">
        <f>CORRA[[#This Row],[Column61]]</f>
        <v>241049</v>
      </c>
      <c r="BJ5">
        <f>CORRA[[#This Row],[Column62]]</f>
        <v>238057</v>
      </c>
      <c r="BK5">
        <f>CORRA[[#This Row],[Column63]]</f>
        <v>238567</v>
      </c>
      <c r="BL5">
        <f>CORRA[[#This Row],[Column64]]</f>
        <v>236222</v>
      </c>
      <c r="BM5">
        <f>CORRA[[#This Row],[Column65]]</f>
        <v>239035</v>
      </c>
      <c r="BN5">
        <f>CORRA[[#This Row],[Column66]]</f>
        <v>237639</v>
      </c>
      <c r="BO5">
        <f>CORRA[[#This Row],[Column67]]</f>
        <v>237059</v>
      </c>
      <c r="BP5">
        <f>CORRA[[#This Row],[Column68]]</f>
        <v>232000</v>
      </c>
      <c r="BQ5">
        <f>CORRA[[#This Row],[Column69]]</f>
        <v>232833</v>
      </c>
      <c r="BR5">
        <f>CORRA[[#This Row],[Column70]]</f>
        <v>233019</v>
      </c>
      <c r="BS5">
        <f>CORRA[[#This Row],[Column71]]</f>
        <v>233247</v>
      </c>
      <c r="BT5">
        <f>CORRA[[#This Row],[Column72]]</f>
        <v>234452</v>
      </c>
      <c r="BU5">
        <f>CORRA[[#This Row],[Column73]]</f>
        <v>230776</v>
      </c>
      <c r="BV5">
        <f>CORRA[[#This Row],[Column74]]</f>
        <v>229662</v>
      </c>
      <c r="BW5">
        <f>CORRA[[#This Row],[Column75]]</f>
        <v>231264</v>
      </c>
      <c r="BX5">
        <f>CORRA[[#This Row],[Column76]]</f>
        <v>232930</v>
      </c>
      <c r="BY5">
        <f>CORRA[[#This Row],[Column77]]</f>
        <v>239596</v>
      </c>
      <c r="BZ5">
        <f>CORRA[[#This Row],[Column78]]</f>
        <v>235656</v>
      </c>
      <c r="CA5">
        <f>CORRA[[#This Row],[Column79]]</f>
        <v>235324</v>
      </c>
      <c r="CB5">
        <f>CORRA[[#This Row],[Column80]]</f>
        <v>235324</v>
      </c>
      <c r="CC5">
        <f>CORRA[[#This Row],[Column81]]</f>
        <v>233744</v>
      </c>
      <c r="CD5">
        <f>CORRA[[#This Row],[Column82]]</f>
        <v>234722</v>
      </c>
      <c r="CE5">
        <f>CORRA[[#This Row],[Column83]]</f>
        <v>232793</v>
      </c>
      <c r="CF5">
        <f>CORRA[[#This Row],[Column84]]</f>
        <v>235359</v>
      </c>
      <c r="CG5">
        <f>CORRA[[#This Row],[Column85]]</f>
        <v>233931</v>
      </c>
      <c r="CH5">
        <f>CORRA[[#This Row],[Column86]]</f>
        <v>233498</v>
      </c>
      <c r="CI5">
        <f>CORRA[[#This Row],[Column87]]</f>
        <v>241074</v>
      </c>
      <c r="CJ5">
        <f>CORRA[[#This Row],[Column88]]</f>
        <v>244110</v>
      </c>
      <c r="CK5">
        <f>CORRA[[#This Row],[Column89]]</f>
        <v>250032</v>
      </c>
      <c r="CL5">
        <f>CORRA[[#This Row],[Column90]]</f>
        <v>249114</v>
      </c>
      <c r="CM5">
        <f>CORRA[[#This Row],[Column91]]</f>
        <v>247208</v>
      </c>
      <c r="CN5">
        <f>CORRA[[#This Row],[Column92]]</f>
        <v>218221</v>
      </c>
      <c r="CO5">
        <f>CORRA[[#This Row],[Column93]]</f>
        <v>234116</v>
      </c>
      <c r="CP5">
        <f>CORRA[[#This Row],[Column94]]</f>
        <v>233904</v>
      </c>
      <c r="CQ5">
        <f>CORRA[[#This Row],[Column95]]</f>
        <v>228560</v>
      </c>
      <c r="CR5">
        <f>CORRA[[#This Row],[Column96]]</f>
        <v>231432</v>
      </c>
      <c r="CS5">
        <f>CORRA[[#This Row],[Column97]]</f>
        <v>239263</v>
      </c>
      <c r="CT5">
        <f>CORRA[[#This Row],[Column98]]</f>
        <v>243420</v>
      </c>
      <c r="CU5">
        <f>CORRA[[#This Row],[Column99]]</f>
        <v>250597</v>
      </c>
      <c r="CV5">
        <f>CORRA[[#This Row],[Column100]]</f>
        <v>250605</v>
      </c>
      <c r="CW5">
        <f>CORRA[[#This Row],[Column101]]</f>
        <v>244101</v>
      </c>
      <c r="CX5">
        <f>CORRA[[#This Row],[Column102]]</f>
        <v>251996</v>
      </c>
    </row>
    <row r="6" spans="1:102" x14ac:dyDescent="0.25">
      <c r="A6" t="str">
        <f ca="1">'cont list_0'!I9</f>
        <v>H27</v>
      </c>
      <c r="B6">
        <f>CORRA[[#This Row],[Column2]]</f>
        <v>274720</v>
      </c>
      <c r="C6">
        <f>CORRA[[#This Row],[Column3]]</f>
        <v>274720</v>
      </c>
      <c r="D6">
        <f>CORRA[[#This Row],[Column4]]</f>
        <v>278130</v>
      </c>
      <c r="E6">
        <f>CORRA[[#This Row],[Column5]]</f>
        <v>276833</v>
      </c>
      <c r="F6">
        <f>CORRA[[#This Row],[Column6]]</f>
        <v>278740</v>
      </c>
      <c r="G6">
        <f>CORRA[[#This Row],[Column7]]</f>
        <v>276404</v>
      </c>
      <c r="H6">
        <f>CORRA[[#This Row],[Column8]]</f>
        <v>280099</v>
      </c>
      <c r="I6">
        <f>CORRA[[#This Row],[Column9]]</f>
        <v>284162</v>
      </c>
      <c r="J6">
        <f>CORRA[[#This Row],[Column10]]</f>
        <v>280694</v>
      </c>
      <c r="K6">
        <f>CORRA[[#This Row],[Column11]]</f>
        <v>280934</v>
      </c>
      <c r="L6">
        <f>CORRA[[#This Row],[Column12]]</f>
        <v>276678</v>
      </c>
      <c r="M6">
        <f>CORRA[[#This Row],[Column13]]</f>
        <v>272202</v>
      </c>
      <c r="N6">
        <f>CORRA[[#This Row],[Column14]]</f>
        <v>270959</v>
      </c>
      <c r="O6">
        <f>CORRA[[#This Row],[Column15]]</f>
        <v>269078</v>
      </c>
      <c r="P6">
        <f>CORRA[[#This Row],[Column16]]</f>
        <v>265502</v>
      </c>
      <c r="Q6">
        <f>CORRA[[#This Row],[Column17]]</f>
        <v>265502</v>
      </c>
      <c r="R6">
        <f>CORRA[[#This Row],[Column18]]</f>
        <v>262953</v>
      </c>
      <c r="S6">
        <f>CORRA[[#This Row],[Column19]]</f>
        <v>265350</v>
      </c>
      <c r="T6">
        <f>CORRA[[#This Row],[Column20]]</f>
        <v>264135</v>
      </c>
      <c r="U6">
        <f>CORRA[[#This Row],[Column21]]</f>
        <v>273123</v>
      </c>
      <c r="V6">
        <f>CORRA[[#This Row],[Column22]]</f>
        <v>275850</v>
      </c>
      <c r="W6">
        <f>CORRA[[#This Row],[Column23]]</f>
        <v>278057</v>
      </c>
      <c r="X6">
        <f>CORRA[[#This Row],[Column24]]</f>
        <v>272663</v>
      </c>
      <c r="Y6">
        <f>CORRA[[#This Row],[Column25]]</f>
        <v>269908</v>
      </c>
      <c r="Z6">
        <f>CORRA[[#This Row],[Column26]]</f>
        <v>255444</v>
      </c>
      <c r="AA6">
        <f>CORRA[[#This Row],[Column27]]</f>
        <v>313962</v>
      </c>
      <c r="AB6">
        <f>CORRA[[#This Row],[Column28]]</f>
        <v>312285</v>
      </c>
      <c r="AC6">
        <f>CORRA[[#This Row],[Column29]]</f>
        <v>315668</v>
      </c>
      <c r="AD6">
        <f>CORRA[[#This Row],[Column30]]</f>
        <v>320224</v>
      </c>
      <c r="AE6">
        <f>CORRA[[#This Row],[Column31]]</f>
        <v>312368</v>
      </c>
      <c r="AF6">
        <f>CORRA[[#This Row],[Column32]]</f>
        <v>316814</v>
      </c>
      <c r="AG6">
        <f>CORRA[[#This Row],[Column33]]</f>
        <v>326234</v>
      </c>
      <c r="AH6">
        <f>CORRA[[#This Row],[Column34]]</f>
        <v>337140</v>
      </c>
      <c r="AI6">
        <f>CORRA[[#This Row],[Column35]]</f>
        <v>329141</v>
      </c>
      <c r="AJ6">
        <f>CORRA[[#This Row],[Column36]]</f>
        <v>327612</v>
      </c>
      <c r="AK6">
        <f>CORRA[[#This Row],[Column37]]</f>
        <v>321369</v>
      </c>
      <c r="AL6">
        <f>CORRA[[#This Row],[Column38]]</f>
        <v>349499</v>
      </c>
      <c r="AM6">
        <f>CORRA[[#This Row],[Column39]]</f>
        <v>355213</v>
      </c>
      <c r="AN6">
        <f>CORRA[[#This Row],[Column40]]</f>
        <v>364128</v>
      </c>
      <c r="AO6">
        <f>CORRA[[#This Row],[Column41]]</f>
        <v>363756</v>
      </c>
      <c r="AP6">
        <f>CORRA[[#This Row],[Column42]]</f>
        <v>360710</v>
      </c>
      <c r="AQ6">
        <f>CORRA[[#This Row],[Column43]]</f>
        <v>356666</v>
      </c>
      <c r="AR6">
        <f>CORRA[[#This Row],[Column44]]</f>
        <v>355846</v>
      </c>
      <c r="AS6">
        <f>CORRA[[#This Row],[Column45]]</f>
        <v>373589</v>
      </c>
      <c r="AT6">
        <f>CORRA[[#This Row],[Column46]]</f>
        <v>373581</v>
      </c>
      <c r="AU6">
        <f>CORRA[[#This Row],[Column47]]</f>
        <v>387027</v>
      </c>
      <c r="AV6">
        <f>CORRA[[#This Row],[Column48]]</f>
        <v>371332</v>
      </c>
      <c r="AW6">
        <f>CORRA[[#This Row],[Column49]]</f>
        <v>371332</v>
      </c>
      <c r="AX6">
        <f>CORRA[[#This Row],[Column50]]</f>
        <v>360958</v>
      </c>
      <c r="AY6">
        <f>CORRA[[#This Row],[Column51]]</f>
        <v>354916</v>
      </c>
      <c r="AZ6">
        <f>CORRA[[#This Row],[Column52]]</f>
        <v>347240</v>
      </c>
      <c r="BA6">
        <f>CORRA[[#This Row],[Column53]]</f>
        <v>349952</v>
      </c>
      <c r="BB6">
        <f>CORRA[[#This Row],[Column54]]</f>
        <v>335914</v>
      </c>
      <c r="BC6">
        <f>CORRA[[#This Row],[Column55]]</f>
        <v>340755</v>
      </c>
      <c r="BD6">
        <f>CORRA[[#This Row],[Column56]]</f>
        <v>350322</v>
      </c>
      <c r="BE6">
        <f>CORRA[[#This Row],[Column57]]</f>
        <v>342188</v>
      </c>
      <c r="BF6">
        <f>CORRA[[#This Row],[Column58]]</f>
        <v>344096</v>
      </c>
      <c r="BG6">
        <f>CORRA[[#This Row],[Column59]]</f>
        <v>328666</v>
      </c>
      <c r="BH6">
        <f>CORRA[[#This Row],[Column60]]</f>
        <v>329405</v>
      </c>
      <c r="BI6">
        <f>CORRA[[#This Row],[Column61]]</f>
        <v>331052</v>
      </c>
      <c r="BJ6">
        <f>CORRA[[#This Row],[Column62]]</f>
        <v>319070</v>
      </c>
      <c r="BK6">
        <f>CORRA[[#This Row],[Column63]]</f>
        <v>318989</v>
      </c>
      <c r="BL6">
        <f>CORRA[[#This Row],[Column64]]</f>
        <v>317907</v>
      </c>
      <c r="BM6">
        <f>CORRA[[#This Row],[Column65]]</f>
        <v>324966</v>
      </c>
      <c r="BN6">
        <f>CORRA[[#This Row],[Column66]]</f>
        <v>330663</v>
      </c>
      <c r="BO6">
        <f>CORRA[[#This Row],[Column67]]</f>
        <v>332066</v>
      </c>
      <c r="BP6">
        <f>CORRA[[#This Row],[Column68]]</f>
        <v>332310</v>
      </c>
      <c r="BQ6">
        <f>CORRA[[#This Row],[Column69]]</f>
        <v>333025</v>
      </c>
      <c r="BR6">
        <f>CORRA[[#This Row],[Column70]]</f>
        <v>330029</v>
      </c>
      <c r="BS6">
        <f>CORRA[[#This Row],[Column71]]</f>
        <v>329005</v>
      </c>
      <c r="BT6">
        <f>CORRA[[#This Row],[Column72]]</f>
        <v>329761</v>
      </c>
      <c r="BU6">
        <f>CORRA[[#This Row],[Column73]]</f>
        <v>329208</v>
      </c>
      <c r="BV6">
        <f>CORRA[[#This Row],[Column74]]</f>
        <v>334449</v>
      </c>
      <c r="BW6">
        <f>CORRA[[#This Row],[Column75]]</f>
        <v>332865</v>
      </c>
      <c r="BX6">
        <f>CORRA[[#This Row],[Column76]]</f>
        <v>326921</v>
      </c>
      <c r="BY6">
        <f>CORRA[[#This Row],[Column77]]</f>
        <v>327117</v>
      </c>
      <c r="BZ6">
        <f>CORRA[[#This Row],[Column78]]</f>
        <v>319287</v>
      </c>
      <c r="CA6">
        <f>CORRA[[#This Row],[Column79]]</f>
        <v>323242</v>
      </c>
      <c r="CB6">
        <f>CORRA[[#This Row],[Column80]]</f>
        <v>323242</v>
      </c>
      <c r="CC6">
        <f>CORRA[[#This Row],[Column81]]</f>
        <v>317453</v>
      </c>
      <c r="CD6">
        <f>CORRA[[#This Row],[Column82]]</f>
        <v>319889</v>
      </c>
      <c r="CE6">
        <f>CORRA[[#This Row],[Column83]]</f>
        <v>309311</v>
      </c>
      <c r="CF6">
        <f>CORRA[[#This Row],[Column84]]</f>
        <v>314287</v>
      </c>
      <c r="CG6">
        <f>CORRA[[#This Row],[Column85]]</f>
        <v>312657</v>
      </c>
      <c r="CH6">
        <f>CORRA[[#This Row],[Column86]]</f>
        <v>311965</v>
      </c>
      <c r="CI6">
        <f>CORRA[[#This Row],[Column87]]</f>
        <v>317590</v>
      </c>
      <c r="CJ6">
        <f>CORRA[[#This Row],[Column88]]</f>
        <v>342734</v>
      </c>
      <c r="CK6">
        <f>CORRA[[#This Row],[Column89]]</f>
        <v>337205</v>
      </c>
      <c r="CL6">
        <f>CORRA[[#This Row],[Column90]]</f>
        <v>334954</v>
      </c>
      <c r="CM6">
        <f>CORRA[[#This Row],[Column91]]</f>
        <v>320255</v>
      </c>
      <c r="CN6">
        <f>CORRA[[#This Row],[Column92]]</f>
        <v>248025</v>
      </c>
      <c r="CO6">
        <f>CORRA[[#This Row],[Column93]]</f>
        <v>256943</v>
      </c>
      <c r="CP6">
        <f>CORRA[[#This Row],[Column94]]</f>
        <v>263353</v>
      </c>
      <c r="CQ6">
        <f>CORRA[[#This Row],[Column95]]</f>
        <v>268687</v>
      </c>
      <c r="CR6">
        <f>CORRA[[#This Row],[Column96]]</f>
        <v>262106</v>
      </c>
      <c r="CS6">
        <f>CORRA[[#This Row],[Column97]]</f>
        <v>258908</v>
      </c>
      <c r="CT6">
        <f>CORRA[[#This Row],[Column98]]</f>
        <v>246886</v>
      </c>
      <c r="CU6">
        <f>CORRA[[#This Row],[Column99]]</f>
        <v>239819</v>
      </c>
      <c r="CV6">
        <f>CORRA[[#This Row],[Column100]]</f>
        <v>238648</v>
      </c>
      <c r="CW6">
        <f>CORRA[[#This Row],[Column101]]</f>
        <v>233333</v>
      </c>
      <c r="CX6">
        <f>CORRA[[#This Row],[Column102]]</f>
        <v>240911</v>
      </c>
    </row>
    <row r="7" spans="1:102" x14ac:dyDescent="0.25">
      <c r="A7" t="str">
        <f ca="1">'cont list_0'!I10</f>
        <v>M27</v>
      </c>
      <c r="B7">
        <f>CORRA[[#This Row],[Column2]]</f>
        <v>208316</v>
      </c>
      <c r="C7">
        <f>CORRA[[#This Row],[Column3]]</f>
        <v>208316</v>
      </c>
      <c r="D7">
        <f>CORRA[[#This Row],[Column4]]</f>
        <v>207773</v>
      </c>
      <c r="E7">
        <f>CORRA[[#This Row],[Column5]]</f>
        <v>213280</v>
      </c>
      <c r="F7">
        <f>CORRA[[#This Row],[Column6]]</f>
        <v>217731</v>
      </c>
      <c r="G7">
        <f>CORRA[[#This Row],[Column7]]</f>
        <v>212399</v>
      </c>
      <c r="H7">
        <f>CORRA[[#This Row],[Column8]]</f>
        <v>207541</v>
      </c>
      <c r="I7">
        <f>CORRA[[#This Row],[Column9]]</f>
        <v>204871</v>
      </c>
      <c r="J7">
        <f>CORRA[[#This Row],[Column10]]</f>
        <v>205492</v>
      </c>
      <c r="K7">
        <f>CORRA[[#This Row],[Column11]]</f>
        <v>203939</v>
      </c>
      <c r="L7">
        <f>CORRA[[#This Row],[Column12]]</f>
        <v>202090</v>
      </c>
      <c r="M7">
        <f>CORRA[[#This Row],[Column13]]</f>
        <v>202469</v>
      </c>
      <c r="N7">
        <f>CORRA[[#This Row],[Column14]]</f>
        <v>203060</v>
      </c>
      <c r="O7">
        <f>CORRA[[#This Row],[Column15]]</f>
        <v>203001</v>
      </c>
      <c r="P7">
        <f>CORRA[[#This Row],[Column16]]</f>
        <v>201151</v>
      </c>
      <c r="Q7">
        <f>CORRA[[#This Row],[Column17]]</f>
        <v>201151</v>
      </c>
      <c r="R7">
        <f>CORRA[[#This Row],[Column18]]</f>
        <v>200521</v>
      </c>
      <c r="S7">
        <f>CORRA[[#This Row],[Column19]]</f>
        <v>202018</v>
      </c>
      <c r="T7">
        <f>CORRA[[#This Row],[Column20]]</f>
        <v>201646</v>
      </c>
      <c r="U7">
        <f>CORRA[[#This Row],[Column21]]</f>
        <v>204872</v>
      </c>
      <c r="V7">
        <f>CORRA[[#This Row],[Column22]]</f>
        <v>204704</v>
      </c>
      <c r="W7">
        <f>CORRA[[#This Row],[Column23]]</f>
        <v>204463</v>
      </c>
      <c r="X7">
        <f>CORRA[[#This Row],[Column24]]</f>
        <v>200878</v>
      </c>
      <c r="Y7">
        <f>CORRA[[#This Row],[Column25]]</f>
        <v>198034</v>
      </c>
      <c r="Z7">
        <f>CORRA[[#This Row],[Column26]]</f>
        <v>196689</v>
      </c>
      <c r="AA7">
        <f>CORRA[[#This Row],[Column27]]</f>
        <v>255376</v>
      </c>
      <c r="AB7">
        <f>CORRA[[#This Row],[Column28]]</f>
        <v>254254</v>
      </c>
      <c r="AC7">
        <f>CORRA[[#This Row],[Column29]]</f>
        <v>254121</v>
      </c>
      <c r="AD7">
        <f>CORRA[[#This Row],[Column30]]</f>
        <v>250877</v>
      </c>
      <c r="AE7">
        <f>CORRA[[#This Row],[Column31]]</f>
        <v>232992</v>
      </c>
      <c r="AF7">
        <f>CORRA[[#This Row],[Column32]]</f>
        <v>237682</v>
      </c>
      <c r="AG7">
        <f>CORRA[[#This Row],[Column33]]</f>
        <v>238908</v>
      </c>
      <c r="AH7">
        <f>CORRA[[#This Row],[Column34]]</f>
        <v>246945</v>
      </c>
      <c r="AI7">
        <f>CORRA[[#This Row],[Column35]]</f>
        <v>242345</v>
      </c>
      <c r="AJ7">
        <f>CORRA[[#This Row],[Column36]]</f>
        <v>242216</v>
      </c>
      <c r="AK7">
        <f>CORRA[[#This Row],[Column37]]</f>
        <v>235734</v>
      </c>
      <c r="AL7">
        <f>CORRA[[#This Row],[Column38]]</f>
        <v>227791</v>
      </c>
      <c r="AM7">
        <f>CORRA[[#This Row],[Column39]]</f>
        <v>226546</v>
      </c>
      <c r="AN7">
        <f>CORRA[[#This Row],[Column40]]</f>
        <v>229234</v>
      </c>
      <c r="AO7">
        <f>CORRA[[#This Row],[Column41]]</f>
        <v>223932</v>
      </c>
      <c r="AP7">
        <f>CORRA[[#This Row],[Column42]]</f>
        <v>220391</v>
      </c>
      <c r="AQ7">
        <f>CORRA[[#This Row],[Column43]]</f>
        <v>215214</v>
      </c>
      <c r="AR7">
        <f>CORRA[[#This Row],[Column44]]</f>
        <v>215951</v>
      </c>
      <c r="AS7">
        <f>CORRA[[#This Row],[Column45]]</f>
        <v>219054</v>
      </c>
      <c r="AT7">
        <f>CORRA[[#This Row],[Column46]]</f>
        <v>217899</v>
      </c>
      <c r="AU7">
        <f>CORRA[[#This Row],[Column47]]</f>
        <v>219153</v>
      </c>
      <c r="AV7">
        <f>CORRA[[#This Row],[Column48]]</f>
        <v>215153</v>
      </c>
      <c r="AW7">
        <f>CORRA[[#This Row],[Column49]]</f>
        <v>215153</v>
      </c>
      <c r="AX7">
        <f>CORRA[[#This Row],[Column50]]</f>
        <v>212496</v>
      </c>
      <c r="AY7">
        <f>CORRA[[#This Row],[Column51]]</f>
        <v>211573</v>
      </c>
      <c r="AZ7">
        <f>CORRA[[#This Row],[Column52]]</f>
        <v>208019</v>
      </c>
      <c r="BA7">
        <f>CORRA[[#This Row],[Column53]]</f>
        <v>206240</v>
      </c>
      <c r="BB7">
        <f>CORRA[[#This Row],[Column54]]</f>
        <v>205922</v>
      </c>
      <c r="BC7">
        <f>CORRA[[#This Row],[Column55]]</f>
        <v>206932</v>
      </c>
      <c r="BD7">
        <f>CORRA[[#This Row],[Column56]]</f>
        <v>208337</v>
      </c>
      <c r="BE7">
        <f>CORRA[[#This Row],[Column57]]</f>
        <v>209082</v>
      </c>
      <c r="BF7">
        <f>CORRA[[#This Row],[Column58]]</f>
        <v>206953</v>
      </c>
      <c r="BG7">
        <f>CORRA[[#This Row],[Column59]]</f>
        <v>200661</v>
      </c>
      <c r="BH7">
        <f>CORRA[[#This Row],[Column60]]</f>
        <v>203342</v>
      </c>
      <c r="BI7">
        <f>CORRA[[#This Row],[Column61]]</f>
        <v>205413</v>
      </c>
      <c r="BJ7">
        <f>CORRA[[#This Row],[Column62]]</f>
        <v>199747</v>
      </c>
      <c r="BK7">
        <f>CORRA[[#This Row],[Column63]]</f>
        <v>202436</v>
      </c>
      <c r="BL7">
        <f>CORRA[[#This Row],[Column64]]</f>
        <v>202670</v>
      </c>
      <c r="BM7">
        <f>CORRA[[#This Row],[Column65]]</f>
        <v>202131</v>
      </c>
      <c r="BN7">
        <f>CORRA[[#This Row],[Column66]]</f>
        <v>202528</v>
      </c>
      <c r="BO7">
        <f>CORRA[[#This Row],[Column67]]</f>
        <v>203927</v>
      </c>
      <c r="BP7">
        <f>CORRA[[#This Row],[Column68]]</f>
        <v>201884</v>
      </c>
      <c r="BQ7">
        <f>CORRA[[#This Row],[Column69]]</f>
        <v>201940</v>
      </c>
      <c r="BR7">
        <f>CORRA[[#This Row],[Column70]]</f>
        <v>199573</v>
      </c>
      <c r="BS7">
        <f>CORRA[[#This Row],[Column71]]</f>
        <v>195695</v>
      </c>
      <c r="BT7">
        <f>CORRA[[#This Row],[Column72]]</f>
        <v>196146</v>
      </c>
      <c r="BU7">
        <f>CORRA[[#This Row],[Column73]]</f>
        <v>191111</v>
      </c>
      <c r="BV7">
        <f>CORRA[[#This Row],[Column74]]</f>
        <v>192348</v>
      </c>
      <c r="BW7">
        <f>CORRA[[#This Row],[Column75]]</f>
        <v>191507</v>
      </c>
      <c r="BX7">
        <f>CORRA[[#This Row],[Column76]]</f>
        <v>189052</v>
      </c>
      <c r="BY7">
        <f>CORRA[[#This Row],[Column77]]</f>
        <v>185963</v>
      </c>
      <c r="BZ7">
        <f>CORRA[[#This Row],[Column78]]</f>
        <v>182800</v>
      </c>
      <c r="CA7">
        <f>CORRA[[#This Row],[Column79]]</f>
        <v>182824</v>
      </c>
      <c r="CB7">
        <f>CORRA[[#This Row],[Column80]]</f>
        <v>182824</v>
      </c>
      <c r="CC7">
        <f>CORRA[[#This Row],[Column81]]</f>
        <v>185085</v>
      </c>
      <c r="CD7">
        <f>CORRA[[#This Row],[Column82]]</f>
        <v>182853</v>
      </c>
      <c r="CE7">
        <f>CORRA[[#This Row],[Column83]]</f>
        <v>183149</v>
      </c>
      <c r="CF7">
        <f>CORRA[[#This Row],[Column84]]</f>
        <v>183036</v>
      </c>
      <c r="CG7">
        <f>CORRA[[#This Row],[Column85]]</f>
        <v>183520</v>
      </c>
      <c r="CH7">
        <f>CORRA[[#This Row],[Column86]]</f>
        <v>183711</v>
      </c>
      <c r="CI7">
        <f>CORRA[[#This Row],[Column87]]</f>
        <v>185631</v>
      </c>
      <c r="CJ7">
        <f>CORRA[[#This Row],[Column88]]</f>
        <v>189684</v>
      </c>
      <c r="CK7">
        <f>CORRA[[#This Row],[Column89]]</f>
        <v>190949</v>
      </c>
      <c r="CL7">
        <f>CORRA[[#This Row],[Column90]]</f>
        <v>193694</v>
      </c>
      <c r="CM7">
        <f>CORRA[[#This Row],[Column91]]</f>
        <v>186227</v>
      </c>
      <c r="CN7">
        <f>CORRA[[#This Row],[Column92]]</f>
        <v>310555</v>
      </c>
      <c r="CO7">
        <f>CORRA[[#This Row],[Column93]]</f>
        <v>317871</v>
      </c>
      <c r="CP7">
        <f>CORRA[[#This Row],[Column94]]</f>
        <v>328208</v>
      </c>
      <c r="CQ7">
        <f>CORRA[[#This Row],[Column95]]</f>
        <v>335375</v>
      </c>
      <c r="CR7">
        <f>CORRA[[#This Row],[Column96]]</f>
        <v>320588</v>
      </c>
      <c r="CS7">
        <f>CORRA[[#This Row],[Column97]]</f>
        <v>313325</v>
      </c>
      <c r="CT7">
        <f>CORRA[[#This Row],[Column98]]</f>
        <v>305669</v>
      </c>
      <c r="CU7">
        <f>CORRA[[#This Row],[Column99]]</f>
        <v>293574</v>
      </c>
      <c r="CV7">
        <f>CORRA[[#This Row],[Column100]]</f>
        <v>291489</v>
      </c>
      <c r="CW7">
        <f>CORRA[[#This Row],[Column101]]</f>
        <v>297580</v>
      </c>
      <c r="CX7">
        <f>CORRA[[#This Row],[Column102]]</f>
        <v>296877</v>
      </c>
    </row>
    <row r="8" spans="1:102" x14ac:dyDescent="0.25">
      <c r="A8" t="str">
        <f ca="1">'cont list_0'!I11</f>
        <v>U27</v>
      </c>
      <c r="B8">
        <f>CORRA[[#This Row],[Column2]]</f>
        <v>118457</v>
      </c>
      <c r="C8">
        <f>CORRA[[#This Row],[Column3]]</f>
        <v>118457</v>
      </c>
      <c r="D8">
        <f>CORRA[[#This Row],[Column4]]</f>
        <v>117948</v>
      </c>
      <c r="E8">
        <f>CORRA[[#This Row],[Column5]]</f>
        <v>117709</v>
      </c>
      <c r="F8">
        <f>CORRA[[#This Row],[Column6]]</f>
        <v>117197</v>
      </c>
      <c r="G8">
        <f>CORRA[[#This Row],[Column7]]</f>
        <v>117160</v>
      </c>
      <c r="H8">
        <f>CORRA[[#This Row],[Column8]]</f>
        <v>113621</v>
      </c>
      <c r="I8">
        <f>CORRA[[#This Row],[Column9]]</f>
        <v>113177</v>
      </c>
      <c r="J8">
        <f>CORRA[[#This Row],[Column10]]</f>
        <v>114850</v>
      </c>
      <c r="K8">
        <f>CORRA[[#This Row],[Column11]]</f>
        <v>115860</v>
      </c>
      <c r="L8">
        <f>CORRA[[#This Row],[Column12]]</f>
        <v>116814</v>
      </c>
      <c r="M8">
        <f>CORRA[[#This Row],[Column13]]</f>
        <v>117481</v>
      </c>
      <c r="N8">
        <f>CORRA[[#This Row],[Column14]]</f>
        <v>118737</v>
      </c>
      <c r="O8">
        <f>CORRA[[#This Row],[Column15]]</f>
        <v>118737</v>
      </c>
      <c r="P8">
        <f>CORRA[[#This Row],[Column16]]</f>
        <v>117931</v>
      </c>
      <c r="Q8">
        <f>CORRA[[#This Row],[Column17]]</f>
        <v>117931</v>
      </c>
      <c r="R8">
        <f>CORRA[[#This Row],[Column18]]</f>
        <v>117110</v>
      </c>
      <c r="S8">
        <f>CORRA[[#This Row],[Column19]]</f>
        <v>117040</v>
      </c>
      <c r="T8">
        <f>CORRA[[#This Row],[Column20]]</f>
        <v>116032</v>
      </c>
      <c r="U8">
        <f>CORRA[[#This Row],[Column21]]</f>
        <v>116732</v>
      </c>
      <c r="V8">
        <f>CORRA[[#This Row],[Column22]]</f>
        <v>120167</v>
      </c>
      <c r="W8">
        <f>CORRA[[#This Row],[Column23]]</f>
        <v>120172</v>
      </c>
      <c r="X8">
        <f>CORRA[[#This Row],[Column24]]</f>
        <v>117604</v>
      </c>
      <c r="Y8">
        <f>CORRA[[#This Row],[Column25]]</f>
        <v>118654</v>
      </c>
      <c r="Z8">
        <f>CORRA[[#This Row],[Column26]]</f>
        <v>115040</v>
      </c>
      <c r="AA8">
        <f>CORRA[[#This Row],[Column27]]</f>
        <v>191403</v>
      </c>
      <c r="AB8">
        <f>CORRA[[#This Row],[Column28]]</f>
        <v>186769</v>
      </c>
      <c r="AC8">
        <f>CORRA[[#This Row],[Column29]]</f>
        <v>187150</v>
      </c>
      <c r="AD8">
        <f>CORRA[[#This Row],[Column30]]</f>
        <v>185099</v>
      </c>
      <c r="AE8">
        <f>CORRA[[#This Row],[Column31]]</f>
        <v>179545</v>
      </c>
      <c r="AF8">
        <f>CORRA[[#This Row],[Column32]]</f>
        <v>178940</v>
      </c>
      <c r="AG8">
        <f>CORRA[[#This Row],[Column33]]</f>
        <v>177184</v>
      </c>
      <c r="AH8">
        <f>CORRA[[#This Row],[Column34]]</f>
        <v>176929</v>
      </c>
      <c r="AI8">
        <f>CORRA[[#This Row],[Column35]]</f>
        <v>176889</v>
      </c>
      <c r="AJ8">
        <f>CORRA[[#This Row],[Column36]]</f>
        <v>175042</v>
      </c>
      <c r="AK8">
        <f>CORRA[[#This Row],[Column37]]</f>
        <v>170002</v>
      </c>
      <c r="AL8">
        <f>CORRA[[#This Row],[Column38]]</f>
        <v>170044</v>
      </c>
      <c r="AM8">
        <f>CORRA[[#This Row],[Column39]]</f>
        <v>167340</v>
      </c>
      <c r="AN8">
        <f>CORRA[[#This Row],[Column40]]</f>
        <v>169069</v>
      </c>
      <c r="AO8">
        <f>CORRA[[#This Row],[Column41]]</f>
        <v>171912</v>
      </c>
      <c r="AP8">
        <f>CORRA[[#This Row],[Column42]]</f>
        <v>175782</v>
      </c>
      <c r="AQ8">
        <f>CORRA[[#This Row],[Column43]]</f>
        <v>172513</v>
      </c>
      <c r="AR8">
        <f>CORRA[[#This Row],[Column44]]</f>
        <v>174223</v>
      </c>
      <c r="AS8">
        <f>CORRA[[#This Row],[Column45]]</f>
        <v>174245</v>
      </c>
      <c r="AT8">
        <f>CORRA[[#This Row],[Column46]]</f>
        <v>170491</v>
      </c>
      <c r="AU8">
        <f>CORRA[[#This Row],[Column47]]</f>
        <v>169841</v>
      </c>
      <c r="AV8">
        <f>CORRA[[#This Row],[Column48]]</f>
        <v>165498</v>
      </c>
      <c r="AW8">
        <f>CORRA[[#This Row],[Column49]]</f>
        <v>165498</v>
      </c>
      <c r="AX8">
        <f>CORRA[[#This Row],[Column50]]</f>
        <v>158618</v>
      </c>
      <c r="AY8">
        <f>CORRA[[#This Row],[Column51]]</f>
        <v>157014</v>
      </c>
      <c r="AZ8">
        <f>CORRA[[#This Row],[Column52]]</f>
        <v>156625</v>
      </c>
      <c r="BA8">
        <f>CORRA[[#This Row],[Column53]]</f>
        <v>153440</v>
      </c>
      <c r="BB8">
        <f>CORRA[[#This Row],[Column54]]</f>
        <v>154404</v>
      </c>
      <c r="BC8">
        <f>CORRA[[#This Row],[Column55]]</f>
        <v>157821</v>
      </c>
      <c r="BD8">
        <f>CORRA[[#This Row],[Column56]]</f>
        <v>158080</v>
      </c>
      <c r="BE8">
        <f>CORRA[[#This Row],[Column57]]</f>
        <v>152156</v>
      </c>
      <c r="BF8">
        <f>CORRA[[#This Row],[Column58]]</f>
        <v>153267</v>
      </c>
      <c r="BG8">
        <f>CORRA[[#This Row],[Column59]]</f>
        <v>152336</v>
      </c>
      <c r="BH8">
        <f>CORRA[[#This Row],[Column60]]</f>
        <v>149925</v>
      </c>
      <c r="BI8">
        <f>CORRA[[#This Row],[Column61]]</f>
        <v>146962</v>
      </c>
      <c r="BJ8">
        <f>CORRA[[#This Row],[Column62]]</f>
        <v>145066</v>
      </c>
      <c r="BK8">
        <f>CORRA[[#This Row],[Column63]]</f>
        <v>145046</v>
      </c>
      <c r="BL8">
        <f>CORRA[[#This Row],[Column64]]</f>
        <v>143757</v>
      </c>
      <c r="BM8">
        <f>CORRA[[#This Row],[Column65]]</f>
        <v>147312</v>
      </c>
      <c r="BN8">
        <f>CORRA[[#This Row],[Column66]]</f>
        <v>145574</v>
      </c>
      <c r="BO8">
        <f>CORRA[[#This Row],[Column67]]</f>
        <v>145339</v>
      </c>
      <c r="BP8">
        <f>CORRA[[#This Row],[Column68]]</f>
        <v>144099</v>
      </c>
      <c r="BQ8">
        <f>CORRA[[#This Row],[Column69]]</f>
        <v>146376</v>
      </c>
      <c r="BR8">
        <f>CORRA[[#This Row],[Column70]]</f>
        <v>144679</v>
      </c>
      <c r="BS8">
        <f>CORRA[[#This Row],[Column71]]</f>
        <v>144575</v>
      </c>
      <c r="BT8">
        <f>CORRA[[#This Row],[Column72]]</f>
        <v>143778</v>
      </c>
      <c r="BU8">
        <f>CORRA[[#This Row],[Column73]]</f>
        <v>144691</v>
      </c>
      <c r="BV8">
        <f>CORRA[[#This Row],[Column74]]</f>
        <v>146620</v>
      </c>
      <c r="BW8">
        <f>CORRA[[#This Row],[Column75]]</f>
        <v>147185</v>
      </c>
      <c r="BX8">
        <f>CORRA[[#This Row],[Column76]]</f>
        <v>143825</v>
      </c>
      <c r="BY8">
        <f>CORRA[[#This Row],[Column77]]</f>
        <v>140960</v>
      </c>
      <c r="BZ8">
        <f>CORRA[[#This Row],[Column78]]</f>
        <v>138254</v>
      </c>
      <c r="CA8">
        <f>CORRA[[#This Row],[Column79]]</f>
        <v>138312</v>
      </c>
      <c r="CB8">
        <f>CORRA[[#This Row],[Column80]]</f>
        <v>138312</v>
      </c>
      <c r="CC8">
        <f>CORRA[[#This Row],[Column81]]</f>
        <v>138141</v>
      </c>
      <c r="CD8">
        <f>CORRA[[#This Row],[Column82]]</f>
        <v>136960</v>
      </c>
      <c r="CE8">
        <f>CORRA[[#This Row],[Column83]]</f>
        <v>135150</v>
      </c>
      <c r="CF8">
        <f>CORRA[[#This Row],[Column84]]</f>
        <v>134167</v>
      </c>
      <c r="CG8">
        <f>CORRA[[#This Row],[Column85]]</f>
        <v>133131</v>
      </c>
      <c r="CH8">
        <f>CORRA[[#This Row],[Column86]]</f>
        <v>132177</v>
      </c>
      <c r="CI8">
        <f>CORRA[[#This Row],[Column87]]</f>
        <v>133854</v>
      </c>
      <c r="CJ8">
        <f>CORRA[[#This Row],[Column88]]</f>
        <v>135474</v>
      </c>
      <c r="CK8">
        <f>CORRA[[#This Row],[Column89]]</f>
        <v>134953</v>
      </c>
      <c r="CL8">
        <f>CORRA[[#This Row],[Column90]]</f>
        <v>140025</v>
      </c>
      <c r="CM8">
        <f>CORRA[[#This Row],[Column91]]</f>
        <v>136283</v>
      </c>
      <c r="CN8">
        <f>CORRA[[#This Row],[Column92]]</f>
        <v>188460</v>
      </c>
      <c r="CO8">
        <f>CORRA[[#This Row],[Column93]]</f>
        <v>194139</v>
      </c>
      <c r="CP8">
        <f>CORRA[[#This Row],[Column94]]</f>
        <v>195060</v>
      </c>
      <c r="CQ8">
        <f>CORRA[[#This Row],[Column95]]</f>
        <v>191801</v>
      </c>
      <c r="CR8">
        <f>CORRA[[#This Row],[Column96]]</f>
        <v>190231</v>
      </c>
      <c r="CS8">
        <f>CORRA[[#This Row],[Column97]]</f>
        <v>188775</v>
      </c>
      <c r="CT8">
        <f>CORRA[[#This Row],[Column98]]</f>
        <v>186088</v>
      </c>
      <c r="CU8">
        <f>CORRA[[#This Row],[Column99]]</f>
        <v>190255</v>
      </c>
      <c r="CV8">
        <f>CORRA[[#This Row],[Column100]]</f>
        <v>188661</v>
      </c>
      <c r="CW8">
        <f>CORRA[[#This Row],[Column101]]</f>
        <v>182226</v>
      </c>
      <c r="CX8">
        <f>CORRA[[#This Row],[Column102]]</f>
        <v>185298</v>
      </c>
    </row>
    <row r="9" spans="1:102" x14ac:dyDescent="0.25">
      <c r="A9" t="str">
        <f ca="1">'cont list_0'!I12</f>
        <v>Z27</v>
      </c>
      <c r="B9">
        <f>CORRA[[#This Row],[Column2]]</f>
        <v>137425</v>
      </c>
      <c r="C9">
        <f>CORRA[[#This Row],[Column3]]</f>
        <v>137425</v>
      </c>
      <c r="D9">
        <f>CORRA[[#This Row],[Column4]]</f>
        <v>136922</v>
      </c>
      <c r="E9">
        <f>CORRA[[#This Row],[Column5]]</f>
        <v>136350</v>
      </c>
      <c r="F9">
        <f>CORRA[[#This Row],[Column6]]</f>
        <v>130620</v>
      </c>
      <c r="G9">
        <f>CORRA[[#This Row],[Column7]]</f>
        <v>130296</v>
      </c>
      <c r="H9">
        <f>CORRA[[#This Row],[Column8]]</f>
        <v>124077</v>
      </c>
      <c r="I9">
        <f>CORRA[[#This Row],[Column9]]</f>
        <v>120256</v>
      </c>
      <c r="J9">
        <f>CORRA[[#This Row],[Column10]]</f>
        <v>121851</v>
      </c>
      <c r="K9">
        <f>CORRA[[#This Row],[Column11]]</f>
        <v>120179</v>
      </c>
      <c r="L9">
        <f>CORRA[[#This Row],[Column12]]</f>
        <v>120501</v>
      </c>
      <c r="M9">
        <f>CORRA[[#This Row],[Column13]]</f>
        <v>118913</v>
      </c>
      <c r="N9">
        <f>CORRA[[#This Row],[Column14]]</f>
        <v>119481</v>
      </c>
      <c r="O9">
        <f>CORRA[[#This Row],[Column15]]</f>
        <v>119431</v>
      </c>
      <c r="P9">
        <f>CORRA[[#This Row],[Column16]]</f>
        <v>121660</v>
      </c>
      <c r="Q9">
        <f>CORRA[[#This Row],[Column17]]</f>
        <v>121660</v>
      </c>
      <c r="R9">
        <f>CORRA[[#This Row],[Column18]]</f>
        <v>121043</v>
      </c>
      <c r="S9">
        <f>CORRA[[#This Row],[Column19]]</f>
        <v>121352</v>
      </c>
      <c r="T9">
        <f>CORRA[[#This Row],[Column20]]</f>
        <v>120543</v>
      </c>
      <c r="U9">
        <f>CORRA[[#This Row],[Column21]]</f>
        <v>120355</v>
      </c>
      <c r="V9">
        <f>CORRA[[#This Row],[Column22]]</f>
        <v>118120</v>
      </c>
      <c r="W9">
        <f>CORRA[[#This Row],[Column23]]</f>
        <v>120362</v>
      </c>
      <c r="X9">
        <f>CORRA[[#This Row],[Column24]]</f>
        <v>121052</v>
      </c>
      <c r="Y9">
        <f>CORRA[[#This Row],[Column25]]</f>
        <v>120738</v>
      </c>
      <c r="Z9">
        <f>CORRA[[#This Row],[Column26]]</f>
        <v>117188</v>
      </c>
      <c r="AA9">
        <f>CORRA[[#This Row],[Column27]]</f>
        <v>109489</v>
      </c>
      <c r="AB9">
        <f>CORRA[[#This Row],[Column28]]</f>
        <v>109220</v>
      </c>
      <c r="AC9">
        <f>CORRA[[#This Row],[Column29]]</f>
        <v>108933</v>
      </c>
      <c r="AD9">
        <f>CORRA[[#This Row],[Column30]]</f>
        <v>109909</v>
      </c>
      <c r="AE9">
        <f>CORRA[[#This Row],[Column31]]</f>
        <v>108478</v>
      </c>
      <c r="AF9">
        <f>CORRA[[#This Row],[Column32]]</f>
        <v>106966</v>
      </c>
      <c r="AG9">
        <f>CORRA[[#This Row],[Column33]]</f>
        <v>107066</v>
      </c>
      <c r="AH9">
        <f>CORRA[[#This Row],[Column34]]</f>
        <v>108174</v>
      </c>
      <c r="AI9">
        <f>CORRA[[#This Row],[Column35]]</f>
        <v>105465</v>
      </c>
      <c r="AJ9">
        <f>CORRA[[#This Row],[Column36]]</f>
        <v>103040</v>
      </c>
      <c r="AK9">
        <f>CORRA[[#This Row],[Column37]]</f>
        <v>102774</v>
      </c>
      <c r="AL9">
        <f>CORRA[[#This Row],[Column38]]</f>
        <v>102264</v>
      </c>
      <c r="AM9">
        <f>CORRA[[#This Row],[Column39]]</f>
        <v>102748</v>
      </c>
      <c r="AN9">
        <f>CORRA[[#This Row],[Column40]]</f>
        <v>103591</v>
      </c>
      <c r="AO9">
        <f>CORRA[[#This Row],[Column41]]</f>
        <v>101700</v>
      </c>
      <c r="AP9">
        <f>CORRA[[#This Row],[Column42]]</f>
        <v>101660</v>
      </c>
      <c r="AQ9">
        <f>CORRA[[#This Row],[Column43]]</f>
        <v>99399</v>
      </c>
      <c r="AR9">
        <f>CORRA[[#This Row],[Column44]]</f>
        <v>98620</v>
      </c>
      <c r="AS9">
        <f>CORRA[[#This Row],[Column45]]</f>
        <v>97757</v>
      </c>
      <c r="AT9">
        <f>CORRA[[#This Row],[Column46]]</f>
        <v>96731</v>
      </c>
      <c r="AU9">
        <f>CORRA[[#This Row],[Column47]]</f>
        <v>89412</v>
      </c>
      <c r="AV9">
        <f>CORRA[[#This Row],[Column48]]</f>
        <v>86952</v>
      </c>
      <c r="AW9">
        <f>CORRA[[#This Row],[Column49]]</f>
        <v>86952</v>
      </c>
      <c r="AX9">
        <f>CORRA[[#This Row],[Column50]]</f>
        <v>86180</v>
      </c>
      <c r="AY9">
        <f>CORRA[[#This Row],[Column51]]</f>
        <v>85785</v>
      </c>
      <c r="AZ9">
        <f>CORRA[[#This Row],[Column52]]</f>
        <v>84769</v>
      </c>
      <c r="BA9">
        <f>CORRA[[#This Row],[Column53]]</f>
        <v>83114</v>
      </c>
      <c r="BB9">
        <f>CORRA[[#This Row],[Column54]]</f>
        <v>82739</v>
      </c>
      <c r="BC9">
        <f>CORRA[[#This Row],[Column55]]</f>
        <v>82025</v>
      </c>
      <c r="BD9">
        <f>CORRA[[#This Row],[Column56]]</f>
        <v>83197</v>
      </c>
      <c r="BE9">
        <f>CORRA[[#This Row],[Column57]]</f>
        <v>81152</v>
      </c>
      <c r="BF9">
        <f>CORRA[[#This Row],[Column58]]</f>
        <v>79904</v>
      </c>
      <c r="BG9">
        <f>CORRA[[#This Row],[Column59]]</f>
        <v>75119</v>
      </c>
      <c r="BH9">
        <f>CORRA[[#This Row],[Column60]]</f>
        <v>75440</v>
      </c>
      <c r="BI9">
        <f>CORRA[[#This Row],[Column61]]</f>
        <v>73749</v>
      </c>
      <c r="BJ9">
        <f>CORRA[[#This Row],[Column62]]</f>
        <v>72700</v>
      </c>
      <c r="BK9">
        <f>CORRA[[#This Row],[Column63]]</f>
        <v>71962</v>
      </c>
      <c r="BL9">
        <f>CORRA[[#This Row],[Column64]]</f>
        <v>72201</v>
      </c>
      <c r="BM9">
        <f>CORRA[[#This Row],[Column65]]</f>
        <v>71194</v>
      </c>
      <c r="BN9">
        <f>CORRA[[#This Row],[Column66]]</f>
        <v>71168</v>
      </c>
      <c r="BO9">
        <f>CORRA[[#This Row],[Column67]]</f>
        <v>70891</v>
      </c>
      <c r="BP9">
        <f>CORRA[[#This Row],[Column68]]</f>
        <v>71819</v>
      </c>
      <c r="BQ9">
        <f>CORRA[[#This Row],[Column69]]</f>
        <v>71340</v>
      </c>
      <c r="BR9">
        <f>CORRA[[#This Row],[Column70]]</f>
        <v>69646</v>
      </c>
      <c r="BS9">
        <f>CORRA[[#This Row],[Column71]]</f>
        <v>69279</v>
      </c>
      <c r="BT9">
        <f>CORRA[[#This Row],[Column72]]</f>
        <v>70493</v>
      </c>
      <c r="BU9">
        <f>CORRA[[#This Row],[Column73]]</f>
        <v>68865</v>
      </c>
      <c r="BV9">
        <f>CORRA[[#This Row],[Column74]]</f>
        <v>69905</v>
      </c>
      <c r="BW9">
        <f>CORRA[[#This Row],[Column75]]</f>
        <v>71792</v>
      </c>
      <c r="BX9">
        <f>CORRA[[#This Row],[Column76]]</f>
        <v>70590</v>
      </c>
      <c r="BY9">
        <f>CORRA[[#This Row],[Column77]]</f>
        <v>73363</v>
      </c>
      <c r="BZ9">
        <f>CORRA[[#This Row],[Column78]]</f>
        <v>72351</v>
      </c>
      <c r="CA9">
        <f>CORRA[[#This Row],[Column79]]</f>
        <v>72216</v>
      </c>
      <c r="CB9">
        <f>CORRA[[#This Row],[Column80]]</f>
        <v>72216</v>
      </c>
      <c r="CC9">
        <f>CORRA[[#This Row],[Column81]]</f>
        <v>72718</v>
      </c>
      <c r="CD9">
        <f>CORRA[[#This Row],[Column82]]</f>
        <v>74330</v>
      </c>
      <c r="CE9">
        <f>CORRA[[#This Row],[Column83]]</f>
        <v>74233</v>
      </c>
      <c r="CF9">
        <f>CORRA[[#This Row],[Column84]]</f>
        <v>76300</v>
      </c>
      <c r="CG9">
        <f>CORRA[[#This Row],[Column85]]</f>
        <v>76071</v>
      </c>
      <c r="CH9">
        <f>CORRA[[#This Row],[Column86]]</f>
        <v>75742</v>
      </c>
      <c r="CI9">
        <f>CORRA[[#This Row],[Column87]]</f>
        <v>75398</v>
      </c>
      <c r="CJ9">
        <f>CORRA[[#This Row],[Column88]]</f>
        <v>73103</v>
      </c>
      <c r="CK9">
        <f>CORRA[[#This Row],[Column89]]</f>
        <v>74901</v>
      </c>
      <c r="CL9">
        <f>CORRA[[#This Row],[Column90]]</f>
        <v>75447</v>
      </c>
      <c r="CM9">
        <f>CORRA[[#This Row],[Column91]]</f>
        <v>74080</v>
      </c>
      <c r="CN9">
        <f>CORRA[[#This Row],[Column92]]</f>
        <v>132723</v>
      </c>
      <c r="CO9">
        <f>CORRA[[#This Row],[Column93]]</f>
        <v>132497</v>
      </c>
      <c r="CP9">
        <f>CORRA[[#This Row],[Column94]]</f>
        <v>132474</v>
      </c>
      <c r="CQ9">
        <f>CORRA[[#This Row],[Column95]]</f>
        <v>127060</v>
      </c>
      <c r="CR9">
        <f>CORRA[[#This Row],[Column96]]</f>
        <v>125623</v>
      </c>
      <c r="CS9">
        <f>CORRA[[#This Row],[Column97]]</f>
        <v>125469</v>
      </c>
      <c r="CT9">
        <f>CORRA[[#This Row],[Column98]]</f>
        <v>130957</v>
      </c>
      <c r="CU9">
        <f>CORRA[[#This Row],[Column99]]</f>
        <v>130789</v>
      </c>
      <c r="CV9">
        <f>CORRA[[#This Row],[Column100]]</f>
        <v>129129</v>
      </c>
      <c r="CW9">
        <f>CORRA[[#This Row],[Column101]]</f>
        <v>129882</v>
      </c>
      <c r="CX9">
        <f>CORRA[[#This Row],[Column102]]</f>
        <v>128819</v>
      </c>
    </row>
    <row r="10" spans="1:102" x14ac:dyDescent="0.25">
      <c r="A10" t="str">
        <f ca="1">'cont list_0'!I13</f>
        <v>H28</v>
      </c>
      <c r="B10">
        <f>CORRA[[#This Row],[Column2]]</f>
        <v>76205</v>
      </c>
      <c r="C10">
        <f>CORRA[[#This Row],[Column3]]</f>
        <v>76205</v>
      </c>
      <c r="D10">
        <f>CORRA[[#This Row],[Column4]]</f>
        <v>75318</v>
      </c>
      <c r="E10">
        <f>CORRA[[#This Row],[Column5]]</f>
        <v>75458</v>
      </c>
      <c r="F10">
        <f>CORRA[[#This Row],[Column6]]</f>
        <v>73505</v>
      </c>
      <c r="G10">
        <f>CORRA[[#This Row],[Column7]]</f>
        <v>73258</v>
      </c>
      <c r="H10">
        <f>CORRA[[#This Row],[Column8]]</f>
        <v>73048</v>
      </c>
      <c r="I10">
        <f>CORRA[[#This Row],[Column9]]</f>
        <v>71854</v>
      </c>
      <c r="J10">
        <f>CORRA[[#This Row],[Column10]]</f>
        <v>72686</v>
      </c>
      <c r="K10">
        <f>CORRA[[#This Row],[Column11]]</f>
        <v>73376</v>
      </c>
      <c r="L10">
        <f>CORRA[[#This Row],[Column12]]</f>
        <v>74299</v>
      </c>
      <c r="M10">
        <f>CORRA[[#This Row],[Column13]]</f>
        <v>74430</v>
      </c>
      <c r="N10">
        <f>CORRA[[#This Row],[Column14]]</f>
        <v>74188</v>
      </c>
      <c r="O10">
        <f>CORRA[[#This Row],[Column15]]</f>
        <v>74283</v>
      </c>
      <c r="P10">
        <f>CORRA[[#This Row],[Column16]]</f>
        <v>74757</v>
      </c>
      <c r="Q10">
        <f>CORRA[[#This Row],[Column17]]</f>
        <v>74757</v>
      </c>
      <c r="R10">
        <f>CORRA[[#This Row],[Column18]]</f>
        <v>74547</v>
      </c>
      <c r="S10">
        <f>CORRA[[#This Row],[Column19]]</f>
        <v>75203</v>
      </c>
      <c r="T10">
        <f>CORRA[[#This Row],[Column20]]</f>
        <v>74937</v>
      </c>
      <c r="U10">
        <f>CORRA[[#This Row],[Column21]]</f>
        <v>73351</v>
      </c>
      <c r="V10">
        <f>CORRA[[#This Row],[Column22]]</f>
        <v>71429</v>
      </c>
      <c r="W10">
        <f>CORRA[[#This Row],[Column23]]</f>
        <v>69160</v>
      </c>
      <c r="X10">
        <f>CORRA[[#This Row],[Column24]]</f>
        <v>68761</v>
      </c>
      <c r="Y10">
        <f>CORRA[[#This Row],[Column25]]</f>
        <v>68039</v>
      </c>
      <c r="Z10">
        <f>CORRA[[#This Row],[Column26]]</f>
        <v>66160</v>
      </c>
      <c r="AA10">
        <f>CORRA[[#This Row],[Column27]]</f>
        <v>118761</v>
      </c>
      <c r="AB10">
        <f>CORRA[[#This Row],[Column28]]</f>
        <v>116918</v>
      </c>
      <c r="AC10">
        <f>CORRA[[#This Row],[Column29]]</f>
        <v>116725</v>
      </c>
      <c r="AD10">
        <f>CORRA[[#This Row],[Column30]]</f>
        <v>114017</v>
      </c>
      <c r="AE10">
        <f>CORRA[[#This Row],[Column31]]</f>
        <v>110236</v>
      </c>
      <c r="AF10">
        <f>CORRA[[#This Row],[Column32]]</f>
        <v>109471</v>
      </c>
      <c r="AG10">
        <f>CORRA[[#This Row],[Column33]]</f>
        <v>112416</v>
      </c>
      <c r="AH10">
        <f>CORRA[[#This Row],[Column34]]</f>
        <v>114440</v>
      </c>
      <c r="AI10">
        <f>CORRA[[#This Row],[Column35]]</f>
        <v>113128</v>
      </c>
      <c r="AJ10">
        <f>CORRA[[#This Row],[Column36]]</f>
        <v>112790</v>
      </c>
      <c r="AK10">
        <f>CORRA[[#This Row],[Column37]]</f>
        <v>106078</v>
      </c>
      <c r="AL10">
        <f>CORRA[[#This Row],[Column38]]</f>
        <v>106437</v>
      </c>
      <c r="AM10">
        <f>CORRA[[#This Row],[Column39]]</f>
        <v>107494</v>
      </c>
      <c r="AN10">
        <f>CORRA[[#This Row],[Column40]]</f>
        <v>107906</v>
      </c>
      <c r="AO10">
        <f>CORRA[[#This Row],[Column41]]</f>
        <v>108019</v>
      </c>
      <c r="AP10">
        <f>CORRA[[#This Row],[Column42]]</f>
        <v>105796</v>
      </c>
      <c r="AQ10">
        <f>CORRA[[#This Row],[Column43]]</f>
        <v>105096</v>
      </c>
      <c r="AR10">
        <f>CORRA[[#This Row],[Column44]]</f>
        <v>102425</v>
      </c>
      <c r="AS10">
        <f>CORRA[[#This Row],[Column45]]</f>
        <v>105307</v>
      </c>
      <c r="AT10">
        <f>CORRA[[#This Row],[Column46]]</f>
        <v>102140</v>
      </c>
      <c r="AU10">
        <f>CORRA[[#This Row],[Column47]]</f>
        <v>102402</v>
      </c>
      <c r="AV10">
        <f>CORRA[[#This Row],[Column48]]</f>
        <v>101001</v>
      </c>
      <c r="AW10">
        <f>CORRA[[#This Row],[Column49]]</f>
        <v>101001</v>
      </c>
      <c r="AX10">
        <f>CORRA[[#This Row],[Column50]]</f>
        <v>94514</v>
      </c>
      <c r="AY10">
        <f>CORRA[[#This Row],[Column51]]</f>
        <v>92441</v>
      </c>
      <c r="AZ10">
        <f>CORRA[[#This Row],[Column52]]</f>
        <v>91680</v>
      </c>
      <c r="BA10">
        <f>CORRA[[#This Row],[Column53]]</f>
        <v>86964</v>
      </c>
      <c r="BB10">
        <f>CORRA[[#This Row],[Column54]]</f>
        <v>85976</v>
      </c>
      <c r="BC10">
        <f>CORRA[[#This Row],[Column55]]</f>
        <v>85496</v>
      </c>
      <c r="BD10">
        <f>CORRA[[#This Row],[Column56]]</f>
        <v>84992</v>
      </c>
      <c r="BE10">
        <f>CORRA[[#This Row],[Column57]]</f>
        <v>84668</v>
      </c>
      <c r="BF10">
        <f>CORRA[[#This Row],[Column58]]</f>
        <v>84280</v>
      </c>
      <c r="BG10">
        <f>CORRA[[#This Row],[Column59]]</f>
        <v>83173</v>
      </c>
      <c r="BH10">
        <f>CORRA[[#This Row],[Column60]]</f>
        <v>82493</v>
      </c>
      <c r="BI10">
        <f>CORRA[[#This Row],[Column61]]</f>
        <v>79233</v>
      </c>
      <c r="BJ10">
        <f>CORRA[[#This Row],[Column62]]</f>
        <v>78243</v>
      </c>
      <c r="BK10">
        <f>CORRA[[#This Row],[Column63]]</f>
        <v>78230</v>
      </c>
      <c r="BL10">
        <f>CORRA[[#This Row],[Column64]]</f>
        <v>77746</v>
      </c>
      <c r="BM10">
        <f>CORRA[[#This Row],[Column65]]</f>
        <v>79708</v>
      </c>
      <c r="BN10">
        <f>CORRA[[#This Row],[Column66]]</f>
        <v>78227</v>
      </c>
      <c r="BO10">
        <f>CORRA[[#This Row],[Column67]]</f>
        <v>77231</v>
      </c>
      <c r="BP10">
        <f>CORRA[[#This Row],[Column68]]</f>
        <v>77403</v>
      </c>
      <c r="BQ10">
        <f>CORRA[[#This Row],[Column69]]</f>
        <v>77902</v>
      </c>
      <c r="BR10">
        <f>CORRA[[#This Row],[Column70]]</f>
        <v>76441</v>
      </c>
      <c r="BS10">
        <f>CORRA[[#This Row],[Column71]]</f>
        <v>75585</v>
      </c>
      <c r="BT10">
        <f>CORRA[[#This Row],[Column72]]</f>
        <v>75878</v>
      </c>
      <c r="BU10">
        <f>CORRA[[#This Row],[Column73]]</f>
        <v>74196</v>
      </c>
      <c r="BV10">
        <f>CORRA[[#This Row],[Column74]]</f>
        <v>73174</v>
      </c>
      <c r="BW10">
        <f>CORRA[[#This Row],[Column75]]</f>
        <v>75621</v>
      </c>
      <c r="BX10">
        <f>CORRA[[#This Row],[Column76]]</f>
        <v>77096</v>
      </c>
      <c r="BY10">
        <f>CORRA[[#This Row],[Column77]]</f>
        <v>68828</v>
      </c>
      <c r="BZ10">
        <f>CORRA[[#This Row],[Column78]]</f>
        <v>68916</v>
      </c>
      <c r="CA10">
        <f>CORRA[[#This Row],[Column79]]</f>
        <v>70004</v>
      </c>
      <c r="CB10">
        <f>CORRA[[#This Row],[Column80]]</f>
        <v>70004</v>
      </c>
      <c r="CC10">
        <f>CORRA[[#This Row],[Column81]]</f>
        <v>68440</v>
      </c>
      <c r="CD10">
        <f>CORRA[[#This Row],[Column82]]</f>
        <v>69114</v>
      </c>
      <c r="CE10">
        <f>CORRA[[#This Row],[Column83]]</f>
        <v>70665</v>
      </c>
      <c r="CF10">
        <f>CORRA[[#This Row],[Column84]]</f>
        <v>73847</v>
      </c>
      <c r="CG10">
        <f>CORRA[[#This Row],[Column85]]</f>
        <v>72027</v>
      </c>
      <c r="CH10">
        <f>CORRA[[#This Row],[Column86]]</f>
        <v>73739</v>
      </c>
      <c r="CI10">
        <f>CORRA[[#This Row],[Column87]]</f>
        <v>73681</v>
      </c>
      <c r="CJ10">
        <f>CORRA[[#This Row],[Column88]]</f>
        <v>74631</v>
      </c>
      <c r="CK10">
        <f>CORRA[[#This Row],[Column89]]</f>
        <v>71997</v>
      </c>
      <c r="CL10">
        <f>CORRA[[#This Row],[Column90]]</f>
        <v>72060</v>
      </c>
      <c r="CM10">
        <f>CORRA[[#This Row],[Column91]]</f>
        <v>74000</v>
      </c>
      <c r="CN10">
        <f>CORRA[[#This Row],[Column92]]</f>
        <v>74434</v>
      </c>
      <c r="CO10">
        <f>CORRA[[#This Row],[Column93]]</f>
        <v>73953</v>
      </c>
      <c r="CP10">
        <f>CORRA[[#This Row],[Column94]]</f>
        <v>73122</v>
      </c>
      <c r="CQ10">
        <f>CORRA[[#This Row],[Column95]]</f>
        <v>74508</v>
      </c>
      <c r="CR10">
        <f>CORRA[[#This Row],[Column96]]</f>
        <v>80284</v>
      </c>
      <c r="CS10">
        <f>CORRA[[#This Row],[Column97]]</f>
        <v>80843</v>
      </c>
      <c r="CT10">
        <f>CORRA[[#This Row],[Column98]]</f>
        <v>82020</v>
      </c>
      <c r="CU10">
        <f>CORRA[[#This Row],[Column99]]</f>
        <v>85164</v>
      </c>
      <c r="CV10">
        <f>CORRA[[#This Row],[Column100]]</f>
        <v>88094</v>
      </c>
      <c r="CW10">
        <f>CORRA[[#This Row],[Column101]]</f>
        <v>82828</v>
      </c>
      <c r="CX10">
        <f>CORRA[[#This Row],[Column102]]</f>
        <v>83072</v>
      </c>
    </row>
    <row r="11" spans="1:102" x14ac:dyDescent="0.25">
      <c r="A11" t="str">
        <f ca="1">'cont list_0'!I14</f>
        <v>M28</v>
      </c>
      <c r="B11">
        <f>CORRA[[#This Row],[Column2]]</f>
        <v>48823</v>
      </c>
      <c r="C11">
        <f>CORRA[[#This Row],[Column3]]</f>
        <v>48823</v>
      </c>
      <c r="D11">
        <f>CORRA[[#This Row],[Column4]]</f>
        <v>49100</v>
      </c>
      <c r="E11">
        <f>CORRA[[#This Row],[Column5]]</f>
        <v>49753</v>
      </c>
      <c r="F11">
        <f>CORRA[[#This Row],[Column6]]</f>
        <v>50203</v>
      </c>
      <c r="G11">
        <f>CORRA[[#This Row],[Column7]]</f>
        <v>50360</v>
      </c>
      <c r="H11">
        <f>CORRA[[#This Row],[Column8]]</f>
        <v>52035</v>
      </c>
      <c r="I11">
        <f>CORRA[[#This Row],[Column9]]</f>
        <v>50321</v>
      </c>
      <c r="J11">
        <f>CORRA[[#This Row],[Column10]]</f>
        <v>50045</v>
      </c>
      <c r="K11">
        <f>CORRA[[#This Row],[Column11]]</f>
        <v>49855</v>
      </c>
      <c r="L11">
        <f>CORRA[[#This Row],[Column12]]</f>
        <v>50500</v>
      </c>
      <c r="M11">
        <f>CORRA[[#This Row],[Column13]]</f>
        <v>49962</v>
      </c>
      <c r="N11">
        <f>CORRA[[#This Row],[Column14]]</f>
        <v>50568</v>
      </c>
      <c r="O11">
        <f>CORRA[[#This Row],[Column15]]</f>
        <v>50596</v>
      </c>
      <c r="P11">
        <f>CORRA[[#This Row],[Column16]]</f>
        <v>48948</v>
      </c>
      <c r="Q11">
        <f>CORRA[[#This Row],[Column17]]</f>
        <v>48948</v>
      </c>
      <c r="R11">
        <f>CORRA[[#This Row],[Column18]]</f>
        <v>48134</v>
      </c>
      <c r="S11">
        <f>CORRA[[#This Row],[Column19]]</f>
        <v>48117</v>
      </c>
      <c r="T11">
        <f>CORRA[[#This Row],[Column20]]</f>
        <v>48492</v>
      </c>
      <c r="U11">
        <f>CORRA[[#This Row],[Column21]]</f>
        <v>46207</v>
      </c>
      <c r="V11">
        <f>CORRA[[#This Row],[Column22]]</f>
        <v>43253</v>
      </c>
      <c r="W11">
        <f>CORRA[[#This Row],[Column23]]</f>
        <v>42669</v>
      </c>
      <c r="X11">
        <f>CORRA[[#This Row],[Column24]]</f>
        <v>39623</v>
      </c>
      <c r="Y11">
        <f>CORRA[[#This Row],[Column25]]</f>
        <v>39194</v>
      </c>
      <c r="Z11">
        <f>CORRA[[#This Row],[Column26]]</f>
        <v>35253</v>
      </c>
      <c r="AA11">
        <f>CORRA[[#This Row],[Column27]]</f>
        <v>64628</v>
      </c>
      <c r="AB11">
        <f>CORRA[[#This Row],[Column28]]</f>
        <v>64675</v>
      </c>
      <c r="AC11">
        <f>CORRA[[#This Row],[Column29]]</f>
        <v>64130</v>
      </c>
      <c r="AD11">
        <f>CORRA[[#This Row],[Column30]]</f>
        <v>64006</v>
      </c>
      <c r="AE11">
        <f>CORRA[[#This Row],[Column31]]</f>
        <v>63543</v>
      </c>
      <c r="AF11">
        <f>CORRA[[#This Row],[Column32]]</f>
        <v>63377</v>
      </c>
      <c r="AG11">
        <f>CORRA[[#This Row],[Column33]]</f>
        <v>62005</v>
      </c>
      <c r="AH11">
        <f>CORRA[[#This Row],[Column34]]</f>
        <v>62163</v>
      </c>
      <c r="AI11">
        <f>CORRA[[#This Row],[Column35]]</f>
        <v>61678</v>
      </c>
      <c r="AJ11">
        <f>CORRA[[#This Row],[Column36]]</f>
        <v>60991</v>
      </c>
      <c r="AK11">
        <f>CORRA[[#This Row],[Column37]]</f>
        <v>60662</v>
      </c>
      <c r="AL11">
        <f>CORRA[[#This Row],[Column38]]</f>
        <v>59739</v>
      </c>
      <c r="AM11">
        <f>CORRA[[#This Row],[Column39]]</f>
        <v>59957</v>
      </c>
      <c r="AN11">
        <f>CORRA[[#This Row],[Column40]]</f>
        <v>59969</v>
      </c>
      <c r="AO11">
        <f>CORRA[[#This Row],[Column41]]</f>
        <v>57503</v>
      </c>
      <c r="AP11">
        <f>CORRA[[#This Row],[Column42]]</f>
        <v>54550</v>
      </c>
      <c r="AQ11">
        <f>CORRA[[#This Row],[Column43]]</f>
        <v>51512</v>
      </c>
      <c r="AR11">
        <f>CORRA[[#This Row],[Column44]]</f>
        <v>51958</v>
      </c>
      <c r="AS11">
        <f>CORRA[[#This Row],[Column45]]</f>
        <v>50715</v>
      </c>
      <c r="AT11">
        <f>CORRA[[#This Row],[Column46]]</f>
        <v>50396</v>
      </c>
      <c r="AU11">
        <f>CORRA[[#This Row],[Column47]]</f>
        <v>49131</v>
      </c>
      <c r="AV11">
        <f>CORRA[[#This Row],[Column48]]</f>
        <v>47718</v>
      </c>
      <c r="AW11">
        <f>CORRA[[#This Row],[Column49]]</f>
        <v>47718</v>
      </c>
      <c r="AX11">
        <f>CORRA[[#This Row],[Column50]]</f>
        <v>47295</v>
      </c>
      <c r="AY11">
        <f>CORRA[[#This Row],[Column51]]</f>
        <v>46803</v>
      </c>
      <c r="AZ11">
        <f>CORRA[[#This Row],[Column52]]</f>
        <v>46556</v>
      </c>
      <c r="BA11">
        <f>CORRA[[#This Row],[Column53]]</f>
        <v>45928</v>
      </c>
      <c r="BB11">
        <f>CORRA[[#This Row],[Column54]]</f>
        <v>44786</v>
      </c>
      <c r="BC11">
        <f>CORRA[[#This Row],[Column55]]</f>
        <v>43486</v>
      </c>
      <c r="BD11">
        <f>CORRA[[#This Row],[Column56]]</f>
        <v>42897</v>
      </c>
      <c r="BE11">
        <f>CORRA[[#This Row],[Column57]]</f>
        <v>42177</v>
      </c>
      <c r="BF11">
        <f>CORRA[[#This Row],[Column58]]</f>
        <v>42538</v>
      </c>
      <c r="BG11">
        <f>CORRA[[#This Row],[Column59]]</f>
        <v>41795</v>
      </c>
      <c r="BH11">
        <f>CORRA[[#This Row],[Column60]]</f>
        <v>42008</v>
      </c>
      <c r="BI11">
        <f>CORRA[[#This Row],[Column61]]</f>
        <v>43451</v>
      </c>
      <c r="BJ11">
        <f>CORRA[[#This Row],[Column62]]</f>
        <v>42707</v>
      </c>
      <c r="BK11">
        <f>CORRA[[#This Row],[Column63]]</f>
        <v>44181</v>
      </c>
      <c r="BL11">
        <f>CORRA[[#This Row],[Column64]]</f>
        <v>44646</v>
      </c>
      <c r="BM11">
        <f>CORRA[[#This Row],[Column65]]</f>
        <v>44277</v>
      </c>
      <c r="BN11">
        <f>CORRA[[#This Row],[Column66]]</f>
        <v>44793</v>
      </c>
      <c r="BO11">
        <f>CORRA[[#This Row],[Column67]]</f>
        <v>45129</v>
      </c>
      <c r="BP11">
        <f>CORRA[[#This Row],[Column68]]</f>
        <v>44740</v>
      </c>
      <c r="BQ11">
        <f>CORRA[[#This Row],[Column69]]</f>
        <v>44745</v>
      </c>
      <c r="BR11">
        <f>CORRA[[#This Row],[Column70]]</f>
        <v>46413</v>
      </c>
      <c r="BS11">
        <f>CORRA[[#This Row],[Column71]]</f>
        <v>46158</v>
      </c>
      <c r="BT11">
        <f>CORRA[[#This Row],[Column72]]</f>
        <v>44966</v>
      </c>
      <c r="BU11">
        <f>CORRA[[#This Row],[Column73]]</f>
        <v>44631</v>
      </c>
      <c r="BV11">
        <f>CORRA[[#This Row],[Column74]]</f>
        <v>45038</v>
      </c>
      <c r="BW11">
        <f>CORRA[[#This Row],[Column75]]</f>
        <v>44803</v>
      </c>
      <c r="BX11">
        <f>CORRA[[#This Row],[Column76]]</f>
        <v>45233</v>
      </c>
      <c r="BY11">
        <f>CORRA[[#This Row],[Column77]]</f>
        <v>45306</v>
      </c>
      <c r="BZ11">
        <f>CORRA[[#This Row],[Column78]]</f>
        <v>44897</v>
      </c>
      <c r="CA11">
        <f>CORRA[[#This Row],[Column79]]</f>
        <v>44734</v>
      </c>
      <c r="CB11">
        <f>CORRA[[#This Row],[Column80]]</f>
        <v>44734</v>
      </c>
      <c r="CC11">
        <f>CORRA[[#This Row],[Column81]]</f>
        <v>44706</v>
      </c>
      <c r="CD11">
        <f>CORRA[[#This Row],[Column82]]</f>
        <v>43752</v>
      </c>
      <c r="CE11">
        <f>CORRA[[#This Row],[Column83]]</f>
        <v>43126</v>
      </c>
      <c r="CF11">
        <f>CORRA[[#This Row],[Column84]]</f>
        <v>42357</v>
      </c>
      <c r="CG11">
        <f>CORRA[[#This Row],[Column85]]</f>
        <v>41784</v>
      </c>
      <c r="CH11">
        <f>CORRA[[#This Row],[Column86]]</f>
        <v>38828</v>
      </c>
      <c r="CI11">
        <f>CORRA[[#This Row],[Column87]]</f>
        <v>39343</v>
      </c>
      <c r="CJ11">
        <f>CORRA[[#This Row],[Column88]]</f>
        <v>41211</v>
      </c>
      <c r="CK11">
        <f>CORRA[[#This Row],[Column89]]</f>
        <v>39686</v>
      </c>
      <c r="CL11">
        <f>CORRA[[#This Row],[Column90]]</f>
        <v>37447</v>
      </c>
      <c r="CM11">
        <f>CORRA[[#This Row],[Column91]]</f>
        <v>29534</v>
      </c>
      <c r="CN11">
        <f>CORRA[[#This Row],[Column92]]</f>
        <v>80622</v>
      </c>
      <c r="CO11">
        <f>CORRA[[#This Row],[Column93]]</f>
        <v>81230</v>
      </c>
      <c r="CP11">
        <f>CORRA[[#This Row],[Column94]]</f>
        <v>81092</v>
      </c>
      <c r="CQ11">
        <f>CORRA[[#This Row],[Column95]]</f>
        <v>77666</v>
      </c>
      <c r="CR11">
        <f>CORRA[[#This Row],[Column96]]</f>
        <v>104594</v>
      </c>
      <c r="CS11">
        <f>CORRA[[#This Row],[Column97]]</f>
        <v>107797</v>
      </c>
      <c r="CT11">
        <f>CORRA[[#This Row],[Column98]]</f>
        <v>109380</v>
      </c>
      <c r="CU11">
        <f>CORRA[[#This Row],[Column99]]</f>
        <v>123124</v>
      </c>
      <c r="CV11">
        <f>CORRA[[#This Row],[Column100]]</f>
        <v>120529</v>
      </c>
      <c r="CW11">
        <f>CORRA[[#This Row],[Column101]]</f>
        <v>121012</v>
      </c>
      <c r="CX11">
        <f>CORRA[[#This Row],[Column102]]</f>
        <v>121937</v>
      </c>
    </row>
    <row r="12" spans="1:102" x14ac:dyDescent="0.25">
      <c r="A12" t="str">
        <f ca="1">'cont list_0'!I15</f>
        <v>U28</v>
      </c>
      <c r="B12">
        <f>CORRA[[#This Row],[Column2]]</f>
        <v>19656</v>
      </c>
      <c r="C12">
        <f>CORRA[[#This Row],[Column3]]</f>
        <v>19656</v>
      </c>
      <c r="D12">
        <f>CORRA[[#This Row],[Column4]]</f>
        <v>19792</v>
      </c>
      <c r="E12">
        <f>CORRA[[#This Row],[Column5]]</f>
        <v>19723</v>
      </c>
      <c r="F12">
        <f>CORRA[[#This Row],[Column6]]</f>
        <v>19801</v>
      </c>
      <c r="G12">
        <f>CORRA[[#This Row],[Column7]]</f>
        <v>20054</v>
      </c>
      <c r="H12">
        <f>CORRA[[#This Row],[Column8]]</f>
        <v>19853</v>
      </c>
      <c r="I12">
        <f>CORRA[[#This Row],[Column9]]</f>
        <v>19646</v>
      </c>
      <c r="J12">
        <f>CORRA[[#This Row],[Column10]]</f>
        <v>20038</v>
      </c>
      <c r="K12">
        <f>CORRA[[#This Row],[Column11]]</f>
        <v>19352</v>
      </c>
      <c r="L12">
        <f>CORRA[[#This Row],[Column12]]</f>
        <v>19536</v>
      </c>
      <c r="M12">
        <f>CORRA[[#This Row],[Column13]]</f>
        <v>18954</v>
      </c>
      <c r="N12">
        <f>CORRA[[#This Row],[Column14]]</f>
        <v>18388</v>
      </c>
      <c r="O12">
        <f>CORRA[[#This Row],[Column15]]</f>
        <v>18378</v>
      </c>
      <c r="P12">
        <f>CORRA[[#This Row],[Column16]]</f>
        <v>18336</v>
      </c>
      <c r="Q12">
        <f>CORRA[[#This Row],[Column17]]</f>
        <v>18336</v>
      </c>
      <c r="R12">
        <f>CORRA[[#This Row],[Column18]]</f>
        <v>18258</v>
      </c>
      <c r="S12">
        <f>CORRA[[#This Row],[Column19]]</f>
        <v>18258</v>
      </c>
      <c r="T12">
        <f>CORRA[[#This Row],[Column20]]</f>
        <v>17853</v>
      </c>
      <c r="U12">
        <f>CORRA[[#This Row],[Column21]]</f>
        <v>17153</v>
      </c>
      <c r="V12">
        <f>CORRA[[#This Row],[Column22]]</f>
        <v>16262</v>
      </c>
      <c r="W12">
        <f>CORRA[[#This Row],[Column23]]</f>
        <v>16017</v>
      </c>
      <c r="X12">
        <f>CORRA[[#This Row],[Column24]]</f>
        <v>15957</v>
      </c>
      <c r="Y12">
        <f>CORRA[[#This Row],[Column25]]</f>
        <v>15860</v>
      </c>
      <c r="Z12">
        <f>CORRA[[#This Row],[Column26]]</f>
        <v>14946</v>
      </c>
      <c r="AA12">
        <f>CORRA[[#This Row],[Column27]]</f>
        <v>30658</v>
      </c>
      <c r="AB12">
        <f>CORRA[[#This Row],[Column28]]</f>
        <v>30383</v>
      </c>
      <c r="AC12">
        <f>CORRA[[#This Row],[Column29]]</f>
        <v>30418</v>
      </c>
      <c r="AD12">
        <f>CORRA[[#This Row],[Column30]]</f>
        <v>29616</v>
      </c>
      <c r="AE12">
        <f>CORRA[[#This Row],[Column31]]</f>
        <v>29585</v>
      </c>
      <c r="AF12">
        <f>CORRA[[#This Row],[Column32]]</f>
        <v>30948</v>
      </c>
      <c r="AG12">
        <f>CORRA[[#This Row],[Column33]]</f>
        <v>30724</v>
      </c>
      <c r="AH12">
        <f>CORRA[[#This Row],[Column34]]</f>
        <v>30264</v>
      </c>
      <c r="AI12">
        <f>CORRA[[#This Row],[Column35]]</f>
        <v>30002</v>
      </c>
      <c r="AJ12">
        <f>CORRA[[#This Row],[Column36]]</f>
        <v>29865</v>
      </c>
      <c r="AK12">
        <f>CORRA[[#This Row],[Column37]]</f>
        <v>29504</v>
      </c>
      <c r="AL12">
        <f>CORRA[[#This Row],[Column38]]</f>
        <v>29414</v>
      </c>
      <c r="AM12">
        <f>CORRA[[#This Row],[Column39]]</f>
        <v>29692</v>
      </c>
      <c r="AN12">
        <f>CORRA[[#This Row],[Column40]]</f>
        <v>29583</v>
      </c>
      <c r="AO12">
        <f>CORRA[[#This Row],[Column41]]</f>
        <v>30090</v>
      </c>
      <c r="AP12">
        <f>CORRA[[#This Row],[Column42]]</f>
        <v>29557</v>
      </c>
      <c r="AQ12">
        <f>CORRA[[#This Row],[Column43]]</f>
        <v>29281</v>
      </c>
      <c r="AR12">
        <f>CORRA[[#This Row],[Column44]]</f>
        <v>29266</v>
      </c>
      <c r="AS12">
        <f>CORRA[[#This Row],[Column45]]</f>
        <v>28778</v>
      </c>
      <c r="AT12">
        <f>CORRA[[#This Row],[Column46]]</f>
        <v>27612</v>
      </c>
      <c r="AU12">
        <f>CORRA[[#This Row],[Column47]]</f>
        <v>28031</v>
      </c>
      <c r="AV12">
        <f>CORRA[[#This Row],[Column48]]</f>
        <v>26279</v>
      </c>
      <c r="AW12">
        <f>CORRA[[#This Row],[Column49]]</f>
        <v>26279</v>
      </c>
      <c r="AX12">
        <f>CORRA[[#This Row],[Column50]]</f>
        <v>25740</v>
      </c>
      <c r="AY12">
        <f>CORRA[[#This Row],[Column51]]</f>
        <v>24600</v>
      </c>
      <c r="AZ12">
        <f>CORRA[[#This Row],[Column52]]</f>
        <v>24403</v>
      </c>
      <c r="BA12">
        <f>CORRA[[#This Row],[Column53]]</f>
        <v>24625</v>
      </c>
      <c r="BB12">
        <f>CORRA[[#This Row],[Column54]]</f>
        <v>24572</v>
      </c>
      <c r="BC12">
        <f>CORRA[[#This Row],[Column55]]</f>
        <v>24722</v>
      </c>
      <c r="BD12">
        <f>CORRA[[#This Row],[Column56]]</f>
        <v>24684</v>
      </c>
      <c r="BE12">
        <f>CORRA[[#This Row],[Column57]]</f>
        <v>26171</v>
      </c>
      <c r="BF12">
        <f>CORRA[[#This Row],[Column58]]</f>
        <v>26391</v>
      </c>
      <c r="BG12">
        <f>CORRA[[#This Row],[Column59]]</f>
        <v>26035</v>
      </c>
      <c r="BH12">
        <f>CORRA[[#This Row],[Column60]]</f>
        <v>25520</v>
      </c>
      <c r="BI12">
        <f>CORRA[[#This Row],[Column61]]</f>
        <v>25512</v>
      </c>
      <c r="BJ12">
        <f>CORRA[[#This Row],[Column62]]</f>
        <v>25426</v>
      </c>
      <c r="BK12">
        <f>CORRA[[#This Row],[Column63]]</f>
        <v>25096</v>
      </c>
      <c r="BL12">
        <f>CORRA[[#This Row],[Column64]]</f>
        <v>24885</v>
      </c>
      <c r="BM12">
        <f>CORRA[[#This Row],[Column65]]</f>
        <v>25260</v>
      </c>
      <c r="BN12">
        <f>CORRA[[#This Row],[Column66]]</f>
        <v>25313</v>
      </c>
      <c r="BO12">
        <f>CORRA[[#This Row],[Column67]]</f>
        <v>25244</v>
      </c>
      <c r="BP12">
        <f>CORRA[[#This Row],[Column68]]</f>
        <v>25065</v>
      </c>
      <c r="BQ12">
        <f>CORRA[[#This Row],[Column69]]</f>
        <v>24818</v>
      </c>
      <c r="BR12">
        <f>CORRA[[#This Row],[Column70]]</f>
        <v>24882</v>
      </c>
      <c r="BS12">
        <f>CORRA[[#This Row],[Column71]]</f>
        <v>24630</v>
      </c>
      <c r="BT12">
        <f>CORRA[[#This Row],[Column72]]</f>
        <v>23062</v>
      </c>
      <c r="BU12">
        <f>CORRA[[#This Row],[Column73]]</f>
        <v>22265</v>
      </c>
      <c r="BV12">
        <f>CORRA[[#This Row],[Column74]]</f>
        <v>21741</v>
      </c>
      <c r="BW12">
        <f>CORRA[[#This Row],[Column75]]</f>
        <v>21189</v>
      </c>
      <c r="BX12">
        <f>CORRA[[#This Row],[Column76]]</f>
        <v>21155</v>
      </c>
      <c r="BY12">
        <f>CORRA[[#This Row],[Column77]]</f>
        <v>20982</v>
      </c>
      <c r="BZ12">
        <f>CORRA[[#This Row],[Column78]]</f>
        <v>19909</v>
      </c>
      <c r="CA12">
        <f>CORRA[[#This Row],[Column79]]</f>
        <v>19306</v>
      </c>
      <c r="CB12">
        <f>CORRA[[#This Row],[Column80]]</f>
        <v>19306</v>
      </c>
      <c r="CC12">
        <f>CORRA[[#This Row],[Column81]]</f>
        <v>19328</v>
      </c>
      <c r="CD12">
        <f>CORRA[[#This Row],[Column82]]</f>
        <v>18633</v>
      </c>
      <c r="CE12">
        <f>CORRA[[#This Row],[Column83]]</f>
        <v>17263</v>
      </c>
      <c r="CF12">
        <f>CORRA[[#This Row],[Column84]]</f>
        <v>16130</v>
      </c>
      <c r="CG12">
        <f>CORRA[[#This Row],[Column85]]</f>
        <v>16153</v>
      </c>
      <c r="CH12">
        <f>CORRA[[#This Row],[Column86]]</f>
        <v>15795</v>
      </c>
      <c r="CI12">
        <f>CORRA[[#This Row],[Column87]]</f>
        <v>15496</v>
      </c>
      <c r="CJ12">
        <f>CORRA[[#This Row],[Column88]]</f>
        <v>15891</v>
      </c>
      <c r="CK12">
        <f>CORRA[[#This Row],[Column89]]</f>
        <v>15989</v>
      </c>
      <c r="CL12">
        <f>CORRA[[#This Row],[Column90]]</f>
        <v>15302</v>
      </c>
      <c r="CM12">
        <f>CORRA[[#This Row],[Column91]]</f>
        <v>14137</v>
      </c>
      <c r="CN12">
        <f>CORRA[[#This Row],[Column92]]</f>
        <v>26981</v>
      </c>
      <c r="CO12">
        <f>CORRA[[#This Row],[Column93]]</f>
        <v>27652</v>
      </c>
      <c r="CP12">
        <f>CORRA[[#This Row],[Column94]]</f>
        <v>27171</v>
      </c>
      <c r="CQ12">
        <f>CORRA[[#This Row],[Column95]]</f>
        <v>26020</v>
      </c>
      <c r="CR12">
        <f>CORRA[[#This Row],[Column96]]</f>
        <v>27361</v>
      </c>
      <c r="CS12">
        <f>CORRA[[#This Row],[Column97]]</f>
        <v>28582</v>
      </c>
      <c r="CT12">
        <f>CORRA[[#This Row],[Column98]]</f>
        <v>29848</v>
      </c>
      <c r="CU12">
        <f>CORRA[[#This Row],[Column99]]</f>
        <v>30600</v>
      </c>
      <c r="CV12">
        <f>CORRA[[#This Row],[Column100]]</f>
        <v>30117</v>
      </c>
      <c r="CW12">
        <f>CORRA[[#This Row],[Column101]]</f>
        <v>28415</v>
      </c>
      <c r="CX12">
        <f>CORRA[[#This Row],[Column102]]</f>
        <v>27918</v>
      </c>
    </row>
    <row r="13" spans="1:102" x14ac:dyDescent="0.25">
      <c r="A13" t="str">
        <f ca="1">'cont list_0'!I16</f>
        <v>Z28</v>
      </c>
      <c r="B13">
        <f>CORRA[[#This Row],[Column2]]</f>
        <v>9854</v>
      </c>
      <c r="C13">
        <f>CORRA[[#This Row],[Column3]]</f>
        <v>9854</v>
      </c>
      <c r="D13">
        <f>CORRA[[#This Row],[Column4]]</f>
        <v>9929</v>
      </c>
      <c r="E13">
        <f>CORRA[[#This Row],[Column5]]</f>
        <v>9969</v>
      </c>
      <c r="F13">
        <f>CORRA[[#This Row],[Column6]]</f>
        <v>9973</v>
      </c>
      <c r="G13">
        <f>CORRA[[#This Row],[Column7]]</f>
        <v>9714</v>
      </c>
      <c r="H13">
        <f>CORRA[[#This Row],[Column8]]</f>
        <v>9663</v>
      </c>
      <c r="I13">
        <f>CORRA[[#This Row],[Column9]]</f>
        <v>9657</v>
      </c>
      <c r="J13">
        <f>CORRA[[#This Row],[Column10]]</f>
        <v>9567</v>
      </c>
      <c r="K13">
        <f>CORRA[[#This Row],[Column11]]</f>
        <v>9108</v>
      </c>
      <c r="L13">
        <f>CORRA[[#This Row],[Column12]]</f>
        <v>8837</v>
      </c>
      <c r="M13">
        <f>CORRA[[#This Row],[Column13]]</f>
        <v>8842</v>
      </c>
      <c r="N13">
        <f>CORRA[[#This Row],[Column14]]</f>
        <v>7824</v>
      </c>
      <c r="O13">
        <f>CORRA[[#This Row],[Column15]]</f>
        <v>7809</v>
      </c>
      <c r="P13">
        <f>CORRA[[#This Row],[Column16]]</f>
        <v>7476</v>
      </c>
      <c r="Q13">
        <f>CORRA[[#This Row],[Column17]]</f>
        <v>7476</v>
      </c>
      <c r="R13">
        <f>CORRA[[#This Row],[Column18]]</f>
        <v>7504</v>
      </c>
      <c r="S13">
        <f>CORRA[[#This Row],[Column19]]</f>
        <v>7337</v>
      </c>
      <c r="T13">
        <f>CORRA[[#This Row],[Column20]]</f>
        <v>6048</v>
      </c>
      <c r="U13">
        <f>CORRA[[#This Row],[Column21]]</f>
        <v>5520</v>
      </c>
      <c r="V13">
        <f>CORRA[[#This Row],[Column22]]</f>
        <v>5474</v>
      </c>
      <c r="W13">
        <f>CORRA[[#This Row],[Column23]]</f>
        <v>5531</v>
      </c>
      <c r="X13">
        <f>CORRA[[#This Row],[Column24]]</f>
        <v>5311</v>
      </c>
      <c r="Y13">
        <f>CORRA[[#This Row],[Column25]]</f>
        <v>5104</v>
      </c>
      <c r="Z13">
        <f>CORRA[[#This Row],[Column26]]</f>
        <v>5202</v>
      </c>
      <c r="AA13">
        <f>CORRA[[#This Row],[Column27]]</f>
        <v>14606</v>
      </c>
      <c r="AB13">
        <f>CORRA[[#This Row],[Column28]]</f>
        <v>13698</v>
      </c>
      <c r="AC13">
        <f>CORRA[[#This Row],[Column29]]</f>
        <v>13713</v>
      </c>
      <c r="AD13">
        <f>CORRA[[#This Row],[Column30]]</f>
        <v>13412</v>
      </c>
      <c r="AE13">
        <f>CORRA[[#This Row],[Column31]]</f>
        <v>13092</v>
      </c>
      <c r="AF13">
        <f>CORRA[[#This Row],[Column32]]</f>
        <v>12946</v>
      </c>
      <c r="AG13">
        <f>CORRA[[#This Row],[Column33]]</f>
        <v>12838</v>
      </c>
      <c r="AH13">
        <f>CORRA[[#This Row],[Column34]]</f>
        <v>12824</v>
      </c>
      <c r="AI13">
        <f>CORRA[[#This Row],[Column35]]</f>
        <v>12468</v>
      </c>
      <c r="AJ13">
        <f>CORRA[[#This Row],[Column36]]</f>
        <v>12442</v>
      </c>
      <c r="AK13">
        <f>CORRA[[#This Row],[Column37]]</f>
        <v>12257</v>
      </c>
      <c r="AL13">
        <f>CORRA[[#This Row],[Column38]]</f>
        <v>12251</v>
      </c>
      <c r="AM13">
        <f>CORRA[[#This Row],[Column39]]</f>
        <v>11762</v>
      </c>
      <c r="AN13">
        <f>CORRA[[#This Row],[Column40]]</f>
        <v>11755</v>
      </c>
      <c r="AO13">
        <f>CORRA[[#This Row],[Column41]]</f>
        <v>12170</v>
      </c>
      <c r="AP13">
        <f>CORRA[[#This Row],[Column42]]</f>
        <v>12152</v>
      </c>
      <c r="AQ13">
        <f>CORRA[[#This Row],[Column43]]</f>
        <v>12578</v>
      </c>
      <c r="AR13">
        <f>CORRA[[#This Row],[Column44]]</f>
        <v>12578</v>
      </c>
      <c r="AS13">
        <f>CORRA[[#This Row],[Column45]]</f>
        <v>11986</v>
      </c>
      <c r="AT13">
        <f>CORRA[[#This Row],[Column46]]</f>
        <v>11694</v>
      </c>
      <c r="AU13">
        <f>CORRA[[#This Row],[Column47]]</f>
        <v>11898</v>
      </c>
      <c r="AV13">
        <f>CORRA[[#This Row],[Column48]]</f>
        <v>10941</v>
      </c>
      <c r="AW13">
        <f>CORRA[[#This Row],[Column49]]</f>
        <v>10941</v>
      </c>
      <c r="AX13">
        <f>CORRA[[#This Row],[Column50]]</f>
        <v>10885</v>
      </c>
      <c r="AY13">
        <f>CORRA[[#This Row],[Column51]]</f>
        <v>9905</v>
      </c>
      <c r="AZ13">
        <f>CORRA[[#This Row],[Column52]]</f>
        <v>8972</v>
      </c>
      <c r="BA13">
        <f>CORRA[[#This Row],[Column53]]</f>
        <v>8889</v>
      </c>
      <c r="BB13">
        <f>CORRA[[#This Row],[Column54]]</f>
        <v>8721</v>
      </c>
      <c r="BC13">
        <f>CORRA[[#This Row],[Column55]]</f>
        <v>8579</v>
      </c>
      <c r="BD13">
        <f>CORRA[[#This Row],[Column56]]</f>
        <v>7812</v>
      </c>
      <c r="BE13">
        <f>CORRA[[#This Row],[Column57]]</f>
        <v>6799</v>
      </c>
      <c r="BF13">
        <f>CORRA[[#This Row],[Column58]]</f>
        <v>7022</v>
      </c>
      <c r="BG13">
        <f>CORRA[[#This Row],[Column59]]</f>
        <v>6680</v>
      </c>
      <c r="BH13">
        <f>CORRA[[#This Row],[Column60]]</f>
        <v>6736</v>
      </c>
      <c r="BI13">
        <f>CORRA[[#This Row],[Column61]]</f>
        <v>6695</v>
      </c>
      <c r="BJ13">
        <f>CORRA[[#This Row],[Column62]]</f>
        <v>6637</v>
      </c>
      <c r="BK13">
        <f>CORRA[[#This Row],[Column63]]</f>
        <v>6411</v>
      </c>
      <c r="BL13">
        <f>CORRA[[#This Row],[Column64]]</f>
        <v>6301</v>
      </c>
      <c r="BM13">
        <f>CORRA[[#This Row],[Column65]]</f>
        <v>6196</v>
      </c>
      <c r="BN13">
        <f>CORRA[[#This Row],[Column66]]</f>
        <v>6239</v>
      </c>
      <c r="BO13">
        <f>CORRA[[#This Row],[Column67]]</f>
        <v>6200</v>
      </c>
      <c r="BP13">
        <f>CORRA[[#This Row],[Column68]]</f>
        <v>6135</v>
      </c>
      <c r="BQ13">
        <f>CORRA[[#This Row],[Column69]]</f>
        <v>5992</v>
      </c>
      <c r="BR13">
        <f>CORRA[[#This Row],[Column70]]</f>
        <v>5977</v>
      </c>
      <c r="BS13">
        <f>CORRA[[#This Row],[Column71]]</f>
        <v>6023</v>
      </c>
      <c r="BT13">
        <f>CORRA[[#This Row],[Column72]]</f>
        <v>6184</v>
      </c>
      <c r="BU13">
        <f>CORRA[[#This Row],[Column73]]</f>
        <v>6039</v>
      </c>
      <c r="BV13">
        <f>CORRA[[#This Row],[Column74]]</f>
        <v>5468</v>
      </c>
      <c r="BW13">
        <f>CORRA[[#This Row],[Column75]]</f>
        <v>5420</v>
      </c>
      <c r="BX13">
        <f>CORRA[[#This Row],[Column76]]</f>
        <v>4800</v>
      </c>
      <c r="BY13">
        <f>CORRA[[#This Row],[Column77]]</f>
        <v>4769</v>
      </c>
      <c r="BZ13">
        <f>CORRA[[#This Row],[Column78]]</f>
        <v>4491</v>
      </c>
      <c r="CA13">
        <f>CORRA[[#This Row],[Column79]]</f>
        <v>4444</v>
      </c>
      <c r="CB13">
        <f>CORRA[[#This Row],[Column80]]</f>
        <v>4444</v>
      </c>
      <c r="CC13">
        <f>CORRA[[#This Row],[Column81]]</f>
        <v>4439</v>
      </c>
      <c r="CD13">
        <f>CORRA[[#This Row],[Column82]]</f>
        <v>4287</v>
      </c>
      <c r="CE13">
        <f>CORRA[[#This Row],[Column83]]</f>
        <v>4138</v>
      </c>
      <c r="CF13">
        <f>CORRA[[#This Row],[Column84]]</f>
        <v>4145</v>
      </c>
      <c r="CG13">
        <f>CORRA[[#This Row],[Column85]]</f>
        <v>4138</v>
      </c>
      <c r="CH13">
        <f>CORRA[[#This Row],[Column86]]</f>
        <v>3715</v>
      </c>
      <c r="CI13">
        <f>CORRA[[#This Row],[Column87]]</f>
        <v>3623</v>
      </c>
      <c r="CJ13">
        <f>CORRA[[#This Row],[Column88]]</f>
        <v>3615</v>
      </c>
      <c r="CK13">
        <f>CORRA[[#This Row],[Column89]]</f>
        <v>2685</v>
      </c>
      <c r="CL13">
        <f>CORRA[[#This Row],[Column90]]</f>
        <v>2159</v>
      </c>
      <c r="CM13">
        <f>CORRA[[#This Row],[Column91]]</f>
        <v>2031</v>
      </c>
      <c r="CN13">
        <f>CORRA[[#This Row],[Column92]]</f>
        <v>14106</v>
      </c>
      <c r="CO13">
        <f>CORRA[[#This Row],[Column93]]</f>
        <v>13695</v>
      </c>
      <c r="CP13">
        <f>CORRA[[#This Row],[Column94]]</f>
        <v>12827</v>
      </c>
      <c r="CQ13">
        <f>CORRA[[#This Row],[Column95]]</f>
        <v>12670</v>
      </c>
      <c r="CR13">
        <f>CORRA[[#This Row],[Column96]]</f>
        <v>11676</v>
      </c>
      <c r="CS13">
        <f>CORRA[[#This Row],[Column97]]</f>
        <v>11235</v>
      </c>
      <c r="CT13">
        <f>CORRA[[#This Row],[Column98]]</f>
        <v>11183</v>
      </c>
      <c r="CU13">
        <f>CORRA[[#This Row],[Column99]]</f>
        <v>10389</v>
      </c>
      <c r="CV13">
        <f>CORRA[[#This Row],[Column100]]</f>
        <v>10118</v>
      </c>
      <c r="CW13">
        <f>CORRA[[#This Row],[Column101]]</f>
        <v>9268</v>
      </c>
      <c r="CX13">
        <f>CORRA[[#This Row],[Column102]]</f>
        <v>9183</v>
      </c>
    </row>
    <row r="14" spans="1:102" x14ac:dyDescent="0.25">
      <c r="A14" t="str">
        <f ca="1">'cont list_0'!I17</f>
        <v>H29</v>
      </c>
      <c r="B14">
        <f>CORRA[[#This Row],[Column2]]</f>
        <v>1540</v>
      </c>
      <c r="C14">
        <f>CORRA[[#This Row],[Column3]]</f>
        <v>1540</v>
      </c>
      <c r="D14">
        <f>CORRA[[#This Row],[Column4]]</f>
        <v>1413</v>
      </c>
      <c r="E14">
        <f>CORRA[[#This Row],[Column5]]</f>
        <v>1313</v>
      </c>
      <c r="F14">
        <f>CORRA[[#This Row],[Column6]]</f>
        <v>1232</v>
      </c>
      <c r="G14">
        <f>CORRA[[#This Row],[Column7]]</f>
        <v>1110</v>
      </c>
      <c r="H14">
        <f>CORRA[[#This Row],[Column8]]</f>
        <v>1079</v>
      </c>
      <c r="I14">
        <f>CORRA[[#This Row],[Column9]]</f>
        <v>812</v>
      </c>
      <c r="J14">
        <f>CORRA[[#This Row],[Column10]]</f>
        <v>675</v>
      </c>
      <c r="K14">
        <f>CORRA[[#This Row],[Column11]]</f>
        <v>630</v>
      </c>
      <c r="L14">
        <f>CORRA[[#This Row],[Column12]]</f>
        <v>445</v>
      </c>
      <c r="M14">
        <f>CORRA[[#This Row],[Column13]]</f>
        <v>399</v>
      </c>
      <c r="N14">
        <f>CORRA[[#This Row],[Column14]]</f>
        <v>408</v>
      </c>
      <c r="O14">
        <f>CORRA[[#This Row],[Column15]]</f>
        <v>408</v>
      </c>
      <c r="P14">
        <f>CORRA[[#This Row],[Column16]]</f>
        <v>379</v>
      </c>
      <c r="Q14">
        <f>CORRA[[#This Row],[Column17]]</f>
        <v>379</v>
      </c>
      <c r="R14">
        <f>CORRA[[#This Row],[Column18]]</f>
        <v>298</v>
      </c>
      <c r="S14">
        <f>CORRA[[#This Row],[Column19]]</f>
        <v>292</v>
      </c>
      <c r="T14">
        <f>CORRA[[#This Row],[Column20]]</f>
        <v>171</v>
      </c>
      <c r="U14">
        <f>CORRA[[#This Row],[Column21]]</f>
        <v>163</v>
      </c>
      <c r="V14">
        <f>CORRA[[#This Row],[Column22]]</f>
        <v>290</v>
      </c>
      <c r="W14">
        <f>CORRA[[#This Row],[Column23]]</f>
        <v>270</v>
      </c>
      <c r="X14">
        <f>CORRA[[#This Row],[Column24]]</f>
        <v>157</v>
      </c>
      <c r="Y14">
        <f>CORRA[[#This Row],[Column25]]</f>
        <v>175</v>
      </c>
      <c r="Z14">
        <f>CORRA[[#This Row],[Column26]]</f>
        <v>4860</v>
      </c>
      <c r="AA14">
        <f>CORRA[[#This Row],[Column27]]</f>
        <v>4860</v>
      </c>
      <c r="AB14">
        <f>CORRA[[#This Row],[Column28]]</f>
        <v>5037</v>
      </c>
      <c r="AC14">
        <f>CORRA[[#This Row],[Column29]]</f>
        <v>4588</v>
      </c>
      <c r="AD14">
        <f>CORRA[[#This Row],[Column30]]</f>
        <v>4833</v>
      </c>
      <c r="AE14">
        <f>CORRA[[#This Row],[Column31]]</f>
        <v>4713</v>
      </c>
      <c r="AF14">
        <f>CORRA[[#This Row],[Column32]]</f>
        <v>4692</v>
      </c>
      <c r="AG14">
        <f>CORRA[[#This Row],[Column33]]</f>
        <v>4604</v>
      </c>
      <c r="AH14">
        <f>CORRA[[#This Row],[Column34]]</f>
        <v>4653</v>
      </c>
      <c r="AI14">
        <f>CORRA[[#This Row],[Column35]]</f>
        <v>5399</v>
      </c>
      <c r="AJ14">
        <f>CORRA[[#This Row],[Column36]]</f>
        <v>5391</v>
      </c>
      <c r="AK14">
        <f>CORRA[[#This Row],[Column37]]</f>
        <v>5350</v>
      </c>
      <c r="AL14">
        <f>CORRA[[#This Row],[Column38]]</f>
        <v>5329</v>
      </c>
      <c r="AM14">
        <f>CORRA[[#This Row],[Column39]]</f>
        <v>5253</v>
      </c>
      <c r="AN14">
        <f>CORRA[[#This Row],[Column40]]</f>
        <v>5252</v>
      </c>
      <c r="AO14">
        <f>CORRA[[#This Row],[Column41]]</f>
        <v>4372</v>
      </c>
      <c r="AP14">
        <f>CORRA[[#This Row],[Column42]]</f>
        <v>4538</v>
      </c>
      <c r="AQ14">
        <f>CORRA[[#This Row],[Column43]]</f>
        <v>4451</v>
      </c>
      <c r="AR14">
        <f>CORRA[[#This Row],[Column44]]</f>
        <v>4357</v>
      </c>
      <c r="AS14">
        <f>CORRA[[#This Row],[Column45]]</f>
        <v>4340</v>
      </c>
      <c r="AT14">
        <f>CORRA[[#This Row],[Column46]]</f>
        <v>4117</v>
      </c>
      <c r="AU14">
        <f>CORRA[[#This Row],[Column47]]</f>
        <v>4043</v>
      </c>
      <c r="AV14">
        <f>CORRA[[#This Row],[Column48]]</f>
        <v>3927</v>
      </c>
      <c r="AW14">
        <f>CORRA[[#This Row],[Column49]]</f>
        <v>3927</v>
      </c>
      <c r="AX14">
        <f>CORRA[[#This Row],[Column50]]</f>
        <v>3829</v>
      </c>
      <c r="AY14">
        <f>CORRA[[#This Row],[Column51]]</f>
        <v>4009</v>
      </c>
      <c r="AZ14">
        <f>CORRA[[#This Row],[Column52]]</f>
        <v>3572</v>
      </c>
      <c r="BA14">
        <f>CORRA[[#This Row],[Column53]]</f>
        <v>3564</v>
      </c>
      <c r="BB14">
        <f>CORRA[[#This Row],[Column54]]</f>
        <v>3633</v>
      </c>
      <c r="BC14">
        <f>CORRA[[#This Row],[Column55]]</f>
        <v>3667</v>
      </c>
      <c r="BD14">
        <f>CORRA[[#This Row],[Column56]]</f>
        <v>3767</v>
      </c>
      <c r="BE14">
        <f>CORRA[[#This Row],[Column57]]</f>
        <v>2279</v>
      </c>
      <c r="BF14">
        <f>CORRA[[#This Row],[Column58]]</f>
        <v>1735</v>
      </c>
      <c r="BG14">
        <f>CORRA[[#This Row],[Column59]]</f>
        <v>1525</v>
      </c>
      <c r="BH14">
        <f>CORRA[[#This Row],[Column60]]</f>
        <v>1534</v>
      </c>
      <c r="BI14">
        <f>CORRA[[#This Row],[Column61]]</f>
        <v>1451</v>
      </c>
      <c r="BJ14">
        <f>CORRA[[#This Row],[Column62]]</f>
        <v>1537</v>
      </c>
      <c r="BK14">
        <f>CORRA[[#This Row],[Column63]]</f>
        <v>1517</v>
      </c>
      <c r="BL14">
        <f>CORRA[[#This Row],[Column64]]</f>
        <v>1521</v>
      </c>
      <c r="BM14">
        <f>CORRA[[#This Row],[Column65]]</f>
        <v>1538</v>
      </c>
      <c r="BN14">
        <f>CORRA[[#This Row],[Column66]]</f>
        <v>1534</v>
      </c>
      <c r="BO14">
        <f>CORRA[[#This Row],[Column67]]</f>
        <v>1533</v>
      </c>
      <c r="BP14">
        <f>CORRA[[#This Row],[Column68]]</f>
        <v>1392</v>
      </c>
      <c r="BQ14">
        <f>CORRA[[#This Row],[Column69]]</f>
        <v>1273</v>
      </c>
      <c r="BR14">
        <f>CORRA[[#This Row],[Column70]]</f>
        <v>1109</v>
      </c>
      <c r="BS14">
        <f>CORRA[[#This Row],[Column71]]</f>
        <v>1197</v>
      </c>
      <c r="BT14">
        <f>CORRA[[#This Row],[Column72]]</f>
        <v>1007</v>
      </c>
      <c r="BU14">
        <f>CORRA[[#This Row],[Column73]]</f>
        <v>760</v>
      </c>
      <c r="BV14">
        <f>CORRA[[#This Row],[Column74]]</f>
        <v>789</v>
      </c>
      <c r="BW14">
        <f>CORRA[[#This Row],[Column75]]</f>
        <v>614</v>
      </c>
      <c r="BX14">
        <f>CORRA[[#This Row],[Column76]]</f>
        <v>233</v>
      </c>
      <c r="BY14">
        <f>CORRA[[#This Row],[Column77]]</f>
        <v>379</v>
      </c>
      <c r="BZ14">
        <f>CORRA[[#This Row],[Column78]]</f>
        <v>279</v>
      </c>
      <c r="CA14">
        <f>CORRA[[#This Row],[Column79]]</f>
        <v>272</v>
      </c>
      <c r="CB14">
        <f>CORRA[[#This Row],[Column80]]</f>
        <v>272</v>
      </c>
      <c r="CC14">
        <f>CORRA[[#This Row],[Column81]]</f>
        <v>281</v>
      </c>
      <c r="CD14">
        <f>CORRA[[#This Row],[Column82]]</f>
        <v>201</v>
      </c>
      <c r="CE14">
        <f>CORRA[[#This Row],[Column83]]</f>
        <v>201</v>
      </c>
      <c r="CF14">
        <f>CORRA[[#This Row],[Column84]]</f>
        <v>201</v>
      </c>
      <c r="CG14">
        <f>CORRA[[#This Row],[Column85]]</f>
        <v>63</v>
      </c>
      <c r="CH14">
        <f>CORRA[[#This Row],[Column86]]</f>
        <v>63</v>
      </c>
      <c r="CI14">
        <f>CORRA[[#This Row],[Column87]]</f>
        <v>63</v>
      </c>
      <c r="CJ14">
        <f>CORRA[[#This Row],[Column88]]</f>
        <v>63</v>
      </c>
      <c r="CK14">
        <f>CORRA[[#This Row],[Column89]]</f>
        <v>15</v>
      </c>
      <c r="CL14">
        <f>CORRA[[#This Row],[Column90]]</f>
        <v>1</v>
      </c>
      <c r="CM14">
        <f>CORRA[[#This Row],[Column91]]</f>
        <v>1960</v>
      </c>
      <c r="CN14">
        <f>CORRA[[#This Row],[Column92]]</f>
        <v>1960</v>
      </c>
      <c r="CO14">
        <f>CORRA[[#This Row],[Column93]]</f>
        <v>1560</v>
      </c>
      <c r="CP14">
        <f>CORRA[[#This Row],[Column94]]</f>
        <v>1346</v>
      </c>
      <c r="CQ14">
        <f>CORRA[[#This Row],[Column95]]</f>
        <v>1277</v>
      </c>
      <c r="CR14">
        <f>CORRA[[#This Row],[Column96]]</f>
        <v>1111</v>
      </c>
      <c r="CS14">
        <f>CORRA[[#This Row],[Column97]]</f>
        <v>411</v>
      </c>
      <c r="CT14">
        <f>CORRA[[#This Row],[Column98]]</f>
        <v>380</v>
      </c>
      <c r="CU14">
        <f>CORRA[[#This Row],[Column99]]</f>
        <v>426</v>
      </c>
      <c r="CV14">
        <f>CORRA[[#This Row],[Column100]]</f>
        <v>426</v>
      </c>
      <c r="CW14">
        <f>CORRA[[#This Row],[Column101]]</f>
        <v>369</v>
      </c>
      <c r="CX14">
        <f>CORRA[[#This Row],[Column102]]</f>
        <v>369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0B94A-13FC-4CB1-8936-291FF5196D4A}">
  <sheetPr codeName="Sheet2"/>
  <dimension ref="A1:AR102"/>
  <sheetViews>
    <sheetView workbookViewId="0">
      <selection sqref="A1:AR34"/>
    </sheetView>
  </sheetViews>
  <sheetFormatPr defaultRowHeight="15" x14ac:dyDescent="0.25"/>
  <cols>
    <col min="1" max="1" width="13.57031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1583" width="14.140625" bestFit="1" customWidth="1"/>
    <col min="1584" max="2030" width="14.140625" customWidth="1"/>
  </cols>
  <sheetData>
    <row r="1" spans="1:4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</row>
    <row r="2" spans="1:44" s="1" customFormat="1" x14ac:dyDescent="0.25">
      <c r="A2" s="1" t="s">
        <v>121</v>
      </c>
      <c r="B2" s="1">
        <v>46224</v>
      </c>
      <c r="C2" s="1">
        <v>46223</v>
      </c>
      <c r="D2" s="1">
        <v>46220</v>
      </c>
      <c r="E2" s="1">
        <v>46219</v>
      </c>
      <c r="F2" s="1">
        <v>46218</v>
      </c>
      <c r="G2" s="1">
        <v>46217</v>
      </c>
      <c r="H2" s="1">
        <v>46216</v>
      </c>
      <c r="I2" s="1">
        <v>46213</v>
      </c>
      <c r="J2" s="1">
        <v>46212</v>
      </c>
      <c r="K2" s="1">
        <v>46211</v>
      </c>
      <c r="L2" s="1">
        <v>46210</v>
      </c>
      <c r="M2" s="1">
        <v>46209</v>
      </c>
      <c r="N2" s="1">
        <v>46206</v>
      </c>
      <c r="O2" s="1">
        <v>46205</v>
      </c>
      <c r="P2" s="1">
        <v>46204</v>
      </c>
      <c r="Q2" s="1">
        <v>46203</v>
      </c>
      <c r="R2" s="1">
        <v>46202</v>
      </c>
      <c r="S2" s="1">
        <v>46199</v>
      </c>
      <c r="T2" s="1">
        <v>46198</v>
      </c>
      <c r="U2" s="1">
        <v>46197</v>
      </c>
      <c r="V2" s="1">
        <v>46196</v>
      </c>
      <c r="W2" s="1">
        <v>46195</v>
      </c>
      <c r="X2" s="1">
        <v>46192</v>
      </c>
      <c r="Y2" s="1">
        <v>46191</v>
      </c>
      <c r="Z2" s="1">
        <v>46190</v>
      </c>
      <c r="AA2" s="1">
        <v>46189</v>
      </c>
      <c r="AB2" s="1">
        <v>46188</v>
      </c>
      <c r="AC2" s="1">
        <v>46185</v>
      </c>
      <c r="AD2" s="1">
        <v>46184</v>
      </c>
      <c r="AE2" s="1">
        <v>46183</v>
      </c>
      <c r="AF2" s="1">
        <v>46182</v>
      </c>
      <c r="AG2" s="1">
        <v>46181</v>
      </c>
      <c r="AH2" s="1">
        <v>46178</v>
      </c>
      <c r="AI2" s="1">
        <v>46177</v>
      </c>
      <c r="AJ2" s="1">
        <v>46176</v>
      </c>
      <c r="AK2" s="1">
        <v>46175</v>
      </c>
      <c r="AL2" s="1">
        <v>46174</v>
      </c>
      <c r="AM2" s="1">
        <v>46171</v>
      </c>
      <c r="AN2" s="1">
        <v>46170</v>
      </c>
      <c r="AO2" s="1">
        <v>46169</v>
      </c>
      <c r="AP2" s="1">
        <v>46168</v>
      </c>
      <c r="AQ2" s="1">
        <v>46167</v>
      </c>
      <c r="AR2" s="1">
        <v>46164</v>
      </c>
    </row>
    <row r="3" spans="1:44" x14ac:dyDescent="0.25">
      <c r="A3" t="s">
        <v>122</v>
      </c>
      <c r="B3">
        <v>1282827</v>
      </c>
      <c r="C3">
        <v>1282827</v>
      </c>
      <c r="D3">
        <v>1267997</v>
      </c>
      <c r="E3">
        <v>1284349</v>
      </c>
      <c r="F3">
        <v>1304048</v>
      </c>
      <c r="G3">
        <v>1274334</v>
      </c>
      <c r="H3">
        <v>1267727</v>
      </c>
      <c r="I3">
        <v>1299859</v>
      </c>
      <c r="J3">
        <v>1318936</v>
      </c>
      <c r="K3">
        <v>1310945</v>
      </c>
      <c r="L3">
        <v>1301102</v>
      </c>
      <c r="M3">
        <v>1287294</v>
      </c>
      <c r="N3">
        <v>1294403</v>
      </c>
      <c r="O3">
        <v>1289283</v>
      </c>
      <c r="P3">
        <v>1295407</v>
      </c>
      <c r="Q3">
        <v>1303149</v>
      </c>
      <c r="R3">
        <v>1323173</v>
      </c>
      <c r="S3">
        <v>1329909</v>
      </c>
      <c r="T3">
        <v>1320930</v>
      </c>
      <c r="U3">
        <v>1327310</v>
      </c>
      <c r="V3">
        <v>1323016</v>
      </c>
      <c r="W3">
        <v>1346603</v>
      </c>
      <c r="X3">
        <v>1340889</v>
      </c>
      <c r="Y3">
        <v>1338568</v>
      </c>
      <c r="Z3">
        <v>1361498</v>
      </c>
      <c r="AA3">
        <v>1300215</v>
      </c>
      <c r="AB3">
        <v>1299563</v>
      </c>
      <c r="AC3">
        <v>1306538</v>
      </c>
      <c r="AD3">
        <v>1279547</v>
      </c>
      <c r="AE3">
        <v>1280782</v>
      </c>
      <c r="AF3">
        <v>1282174</v>
      </c>
      <c r="AG3">
        <v>1296629</v>
      </c>
      <c r="AH3">
        <v>1286801</v>
      </c>
      <c r="AI3">
        <v>1291288</v>
      </c>
      <c r="AJ3">
        <v>1276913</v>
      </c>
      <c r="AK3">
        <v>1275612</v>
      </c>
      <c r="AL3">
        <v>1287265</v>
      </c>
      <c r="AM3">
        <v>1264191</v>
      </c>
      <c r="AN3">
        <v>1259500</v>
      </c>
      <c r="AO3">
        <v>1265901</v>
      </c>
      <c r="AP3">
        <v>1261614</v>
      </c>
      <c r="AQ3">
        <v>1281279</v>
      </c>
      <c r="AR3">
        <v>1281279</v>
      </c>
    </row>
    <row r="4" spans="1:44" x14ac:dyDescent="0.25">
      <c r="A4" t="s">
        <v>123</v>
      </c>
      <c r="B4">
        <v>1421657</v>
      </c>
      <c r="C4">
        <v>1421657</v>
      </c>
      <c r="D4">
        <v>1425759</v>
      </c>
      <c r="E4">
        <v>1437566</v>
      </c>
      <c r="F4">
        <v>1429570</v>
      </c>
      <c r="G4">
        <v>1455536</v>
      </c>
      <c r="H4">
        <v>1495318</v>
      </c>
      <c r="I4">
        <v>1500238</v>
      </c>
      <c r="J4">
        <v>1460012</v>
      </c>
      <c r="K4">
        <v>1470902</v>
      </c>
      <c r="L4">
        <v>1465954</v>
      </c>
      <c r="M4">
        <v>1484929</v>
      </c>
      <c r="N4">
        <v>1498069</v>
      </c>
      <c r="O4">
        <v>1482620</v>
      </c>
      <c r="P4">
        <v>1504916</v>
      </c>
      <c r="Q4">
        <v>1474565</v>
      </c>
      <c r="R4">
        <v>1449601</v>
      </c>
      <c r="S4">
        <v>1455089</v>
      </c>
      <c r="T4">
        <v>1467115</v>
      </c>
      <c r="U4">
        <v>1468357</v>
      </c>
      <c r="V4">
        <v>1482918</v>
      </c>
      <c r="W4">
        <v>1509921</v>
      </c>
      <c r="X4">
        <v>1515294</v>
      </c>
      <c r="Y4">
        <v>1548136</v>
      </c>
      <c r="Z4">
        <v>1532002</v>
      </c>
      <c r="AA4">
        <v>1451904</v>
      </c>
      <c r="AB4">
        <v>1430644</v>
      </c>
      <c r="AC4">
        <v>1372687</v>
      </c>
      <c r="AD4">
        <v>1399166</v>
      </c>
      <c r="AE4">
        <v>1405587</v>
      </c>
      <c r="AF4">
        <v>1387920</v>
      </c>
      <c r="AG4">
        <v>1379309</v>
      </c>
      <c r="AH4">
        <v>1382254</v>
      </c>
      <c r="AI4">
        <v>1375572</v>
      </c>
      <c r="AJ4">
        <v>1377974</v>
      </c>
      <c r="AK4">
        <v>1368598</v>
      </c>
      <c r="AL4">
        <v>1354814</v>
      </c>
      <c r="AM4">
        <v>1351660</v>
      </c>
      <c r="AN4">
        <v>1344797</v>
      </c>
      <c r="AO4">
        <v>1360292</v>
      </c>
      <c r="AP4">
        <v>1340893</v>
      </c>
      <c r="AQ4">
        <v>1346607</v>
      </c>
      <c r="AR4">
        <v>1346607</v>
      </c>
    </row>
    <row r="5" spans="1:44" x14ac:dyDescent="0.25">
      <c r="A5" t="s">
        <v>124</v>
      </c>
      <c r="B5">
        <v>1832521</v>
      </c>
      <c r="C5">
        <v>1832521</v>
      </c>
      <c r="D5">
        <v>1826697</v>
      </c>
      <c r="E5">
        <v>1814564</v>
      </c>
      <c r="F5">
        <v>1799075</v>
      </c>
      <c r="G5">
        <v>1807378</v>
      </c>
      <c r="H5">
        <v>1825920</v>
      </c>
      <c r="I5">
        <v>1799317</v>
      </c>
      <c r="J5">
        <v>1797599</v>
      </c>
      <c r="K5">
        <v>1790208</v>
      </c>
      <c r="L5">
        <v>1791905</v>
      </c>
      <c r="M5">
        <v>1783687</v>
      </c>
      <c r="N5">
        <v>1782227</v>
      </c>
      <c r="O5">
        <v>1780756</v>
      </c>
      <c r="P5">
        <v>1788582</v>
      </c>
      <c r="Q5">
        <v>1817855</v>
      </c>
      <c r="R5">
        <v>1814578</v>
      </c>
      <c r="S5">
        <v>1825485</v>
      </c>
      <c r="T5">
        <v>1811791</v>
      </c>
      <c r="U5">
        <v>1785000</v>
      </c>
      <c r="V5">
        <v>1756334</v>
      </c>
      <c r="W5">
        <v>1750857</v>
      </c>
      <c r="X5">
        <v>1750266</v>
      </c>
      <c r="Y5">
        <v>1745071</v>
      </c>
      <c r="Z5">
        <v>1787585</v>
      </c>
      <c r="AA5">
        <v>1503884</v>
      </c>
      <c r="AB5">
        <v>1490888</v>
      </c>
      <c r="AC5">
        <v>1459572</v>
      </c>
      <c r="AD5">
        <v>1458258</v>
      </c>
      <c r="AE5">
        <v>1461509</v>
      </c>
      <c r="AF5">
        <v>1474438</v>
      </c>
      <c r="AG5">
        <v>1486080</v>
      </c>
      <c r="AH5">
        <v>1516392</v>
      </c>
      <c r="AI5">
        <v>1499636</v>
      </c>
      <c r="AJ5">
        <v>1493578</v>
      </c>
      <c r="AK5">
        <v>1487930</v>
      </c>
      <c r="AL5">
        <v>1465354</v>
      </c>
      <c r="AM5">
        <v>1441328</v>
      </c>
      <c r="AN5">
        <v>1441302</v>
      </c>
      <c r="AO5">
        <v>1413425</v>
      </c>
      <c r="AP5">
        <v>1402683</v>
      </c>
      <c r="AQ5">
        <v>1390354</v>
      </c>
      <c r="AR5">
        <v>1390354</v>
      </c>
    </row>
    <row r="6" spans="1:44" x14ac:dyDescent="0.25">
      <c r="A6" t="s">
        <v>125</v>
      </c>
      <c r="B6">
        <v>1131035</v>
      </c>
      <c r="C6">
        <v>1131035</v>
      </c>
      <c r="D6">
        <v>1123500</v>
      </c>
      <c r="E6">
        <v>1144414</v>
      </c>
      <c r="F6">
        <v>1159035</v>
      </c>
      <c r="G6">
        <v>1169799</v>
      </c>
      <c r="H6">
        <v>1204950</v>
      </c>
      <c r="I6">
        <v>1191586</v>
      </c>
      <c r="J6">
        <v>1190020</v>
      </c>
      <c r="K6">
        <v>1168902</v>
      </c>
      <c r="L6">
        <v>1157002</v>
      </c>
      <c r="M6">
        <v>1151649</v>
      </c>
      <c r="N6">
        <v>1155497</v>
      </c>
      <c r="O6">
        <v>1146502</v>
      </c>
      <c r="P6">
        <v>1113033</v>
      </c>
      <c r="Q6">
        <v>1135287</v>
      </c>
      <c r="R6">
        <v>1138372</v>
      </c>
      <c r="S6">
        <v>1134084</v>
      </c>
      <c r="T6">
        <v>1101586</v>
      </c>
      <c r="U6">
        <v>1086500</v>
      </c>
      <c r="V6">
        <v>1086752</v>
      </c>
      <c r="W6">
        <v>1115927</v>
      </c>
      <c r="X6">
        <v>1121390</v>
      </c>
      <c r="Y6">
        <v>1125009</v>
      </c>
      <c r="Z6">
        <v>1135714</v>
      </c>
      <c r="AA6">
        <v>1729885</v>
      </c>
      <c r="AB6">
        <v>1667736</v>
      </c>
      <c r="AC6">
        <v>1625208</v>
      </c>
      <c r="AD6">
        <v>1611873</v>
      </c>
      <c r="AE6">
        <v>1585496</v>
      </c>
      <c r="AF6">
        <v>1600436</v>
      </c>
      <c r="AG6">
        <v>1613113</v>
      </c>
      <c r="AH6">
        <v>1602923</v>
      </c>
      <c r="AI6">
        <v>1594953</v>
      </c>
      <c r="AJ6">
        <v>1596012</v>
      </c>
      <c r="AK6">
        <v>1570452</v>
      </c>
      <c r="AL6">
        <v>1567271</v>
      </c>
      <c r="AM6">
        <v>1563955</v>
      </c>
      <c r="AN6">
        <v>1565606</v>
      </c>
      <c r="AO6">
        <v>1548820</v>
      </c>
      <c r="AP6">
        <v>1548828</v>
      </c>
      <c r="AQ6">
        <v>1553506</v>
      </c>
      <c r="AR6">
        <v>1553506</v>
      </c>
    </row>
    <row r="7" spans="1:44" x14ac:dyDescent="0.25">
      <c r="A7" t="s">
        <v>126</v>
      </c>
      <c r="B7">
        <v>1214713</v>
      </c>
      <c r="C7">
        <v>1214713</v>
      </c>
      <c r="D7">
        <v>1216792</v>
      </c>
      <c r="E7">
        <v>1235226</v>
      </c>
      <c r="F7">
        <v>1232067</v>
      </c>
      <c r="G7">
        <v>1248758</v>
      </c>
      <c r="H7">
        <v>1263926</v>
      </c>
      <c r="I7">
        <v>1254056</v>
      </c>
      <c r="J7">
        <v>1260699</v>
      </c>
      <c r="K7">
        <v>1254697</v>
      </c>
      <c r="L7">
        <v>1282854</v>
      </c>
      <c r="M7">
        <v>1280860</v>
      </c>
      <c r="N7">
        <v>1296432</v>
      </c>
      <c r="O7">
        <v>1273287</v>
      </c>
      <c r="P7">
        <v>1269562</v>
      </c>
      <c r="Q7">
        <v>1282776</v>
      </c>
      <c r="R7">
        <v>1265987</v>
      </c>
      <c r="S7">
        <v>1265052</v>
      </c>
      <c r="T7">
        <v>1233431</v>
      </c>
      <c r="U7">
        <v>1189239</v>
      </c>
      <c r="V7">
        <v>1196367</v>
      </c>
      <c r="W7">
        <v>1206680</v>
      </c>
      <c r="X7">
        <v>1199705</v>
      </c>
      <c r="Y7">
        <v>1201741</v>
      </c>
      <c r="Z7">
        <v>1215781</v>
      </c>
      <c r="AA7">
        <v>1080953</v>
      </c>
      <c r="AB7">
        <v>1067106</v>
      </c>
      <c r="AC7">
        <v>1067209</v>
      </c>
      <c r="AD7">
        <v>1061690</v>
      </c>
      <c r="AE7">
        <v>1059518</v>
      </c>
      <c r="AF7">
        <v>1058635</v>
      </c>
      <c r="AG7">
        <v>1069589</v>
      </c>
      <c r="AH7">
        <v>1060874</v>
      </c>
      <c r="AI7">
        <v>1068276</v>
      </c>
      <c r="AJ7">
        <v>1073259</v>
      </c>
      <c r="AK7">
        <v>1040821</v>
      </c>
      <c r="AL7">
        <v>1030607</v>
      </c>
      <c r="AM7">
        <v>1027332</v>
      </c>
      <c r="AN7">
        <v>1053220</v>
      </c>
      <c r="AO7">
        <v>1040753</v>
      </c>
      <c r="AP7">
        <v>1039214</v>
      </c>
      <c r="AQ7">
        <v>1039886</v>
      </c>
      <c r="AR7">
        <v>1039886</v>
      </c>
    </row>
    <row r="8" spans="1:44" x14ac:dyDescent="0.25">
      <c r="A8" t="s">
        <v>127</v>
      </c>
      <c r="B8">
        <v>930998</v>
      </c>
      <c r="C8">
        <v>930998</v>
      </c>
      <c r="D8">
        <v>933755</v>
      </c>
      <c r="E8">
        <v>946364</v>
      </c>
      <c r="F8">
        <v>964812</v>
      </c>
      <c r="G8">
        <v>962731</v>
      </c>
      <c r="H8">
        <v>965569</v>
      </c>
      <c r="I8">
        <v>950017</v>
      </c>
      <c r="J8">
        <v>939494</v>
      </c>
      <c r="K8">
        <v>942983</v>
      </c>
      <c r="L8">
        <v>968718</v>
      </c>
      <c r="M8">
        <v>964111</v>
      </c>
      <c r="N8">
        <v>980539</v>
      </c>
      <c r="O8">
        <v>960139</v>
      </c>
      <c r="P8">
        <v>962609</v>
      </c>
      <c r="Q8">
        <v>965165</v>
      </c>
      <c r="R8">
        <v>950198</v>
      </c>
      <c r="S8">
        <v>947802</v>
      </c>
      <c r="T8">
        <v>956841</v>
      </c>
      <c r="U8">
        <v>898207</v>
      </c>
      <c r="V8">
        <v>896402</v>
      </c>
      <c r="W8">
        <v>903524</v>
      </c>
      <c r="X8">
        <v>882932</v>
      </c>
      <c r="Y8">
        <v>904288</v>
      </c>
      <c r="Z8">
        <v>896281</v>
      </c>
      <c r="AA8">
        <v>1207760</v>
      </c>
      <c r="AB8">
        <v>1209008</v>
      </c>
      <c r="AC8">
        <v>1237784</v>
      </c>
      <c r="AD8">
        <v>1206003</v>
      </c>
      <c r="AE8">
        <v>1221015</v>
      </c>
      <c r="AF8">
        <v>1212687</v>
      </c>
      <c r="AG8">
        <v>1219584</v>
      </c>
      <c r="AH8">
        <v>1193111</v>
      </c>
      <c r="AI8">
        <v>1199145</v>
      </c>
      <c r="AJ8">
        <v>1203120</v>
      </c>
      <c r="AK8">
        <v>1198455</v>
      </c>
      <c r="AL8">
        <v>1200186</v>
      </c>
      <c r="AM8">
        <v>1201714</v>
      </c>
      <c r="AN8">
        <v>1208144</v>
      </c>
      <c r="AO8">
        <v>1201962</v>
      </c>
      <c r="AP8">
        <v>1208746</v>
      </c>
      <c r="AQ8">
        <v>1214289</v>
      </c>
      <c r="AR8">
        <v>1214289</v>
      </c>
    </row>
    <row r="9" spans="1:44" x14ac:dyDescent="0.25">
      <c r="A9" t="s">
        <v>128</v>
      </c>
      <c r="B9">
        <v>1244010</v>
      </c>
      <c r="C9">
        <v>1244010</v>
      </c>
      <c r="D9">
        <v>1237092</v>
      </c>
      <c r="E9">
        <v>1250468</v>
      </c>
      <c r="F9">
        <v>1243106</v>
      </c>
      <c r="G9">
        <v>1251901</v>
      </c>
      <c r="H9">
        <v>1264462</v>
      </c>
      <c r="I9">
        <v>1225964</v>
      </c>
      <c r="J9">
        <v>1225074</v>
      </c>
      <c r="K9">
        <v>1223034</v>
      </c>
      <c r="L9">
        <v>1213830</v>
      </c>
      <c r="M9">
        <v>1210342</v>
      </c>
      <c r="N9">
        <v>1205081</v>
      </c>
      <c r="O9">
        <v>1205082</v>
      </c>
      <c r="P9">
        <v>1202474</v>
      </c>
      <c r="Q9">
        <v>1189336</v>
      </c>
      <c r="R9">
        <v>1197020</v>
      </c>
      <c r="S9">
        <v>1203467</v>
      </c>
      <c r="T9">
        <v>1202778</v>
      </c>
      <c r="U9">
        <v>1218390</v>
      </c>
      <c r="V9">
        <v>1212442</v>
      </c>
      <c r="W9">
        <v>1214121</v>
      </c>
      <c r="X9">
        <v>1238494</v>
      </c>
      <c r="Y9">
        <v>1236453</v>
      </c>
      <c r="Z9">
        <v>1207269</v>
      </c>
      <c r="AA9">
        <v>914008</v>
      </c>
      <c r="AB9">
        <v>881578</v>
      </c>
      <c r="AC9">
        <v>871376</v>
      </c>
      <c r="AD9">
        <v>878244</v>
      </c>
      <c r="AE9">
        <v>878687</v>
      </c>
      <c r="AF9">
        <v>884028</v>
      </c>
      <c r="AG9">
        <v>874845</v>
      </c>
      <c r="AH9">
        <v>867787</v>
      </c>
      <c r="AI9">
        <v>850571</v>
      </c>
      <c r="AJ9">
        <v>849442</v>
      </c>
      <c r="AK9">
        <v>848243</v>
      </c>
      <c r="AL9">
        <v>846133</v>
      </c>
      <c r="AM9">
        <v>833602</v>
      </c>
      <c r="AN9">
        <v>831361</v>
      </c>
      <c r="AO9">
        <v>823923</v>
      </c>
      <c r="AP9">
        <v>834877</v>
      </c>
      <c r="AQ9">
        <v>872764</v>
      </c>
      <c r="AR9">
        <v>872764</v>
      </c>
    </row>
    <row r="10" spans="1:44" x14ac:dyDescent="0.25">
      <c r="A10" t="s">
        <v>129</v>
      </c>
      <c r="B10">
        <v>720727</v>
      </c>
      <c r="C10">
        <v>720727</v>
      </c>
      <c r="D10">
        <v>726888</v>
      </c>
      <c r="E10">
        <v>735721</v>
      </c>
      <c r="F10">
        <v>730539</v>
      </c>
      <c r="G10">
        <v>727400</v>
      </c>
      <c r="H10">
        <v>726462</v>
      </c>
      <c r="I10">
        <v>731443</v>
      </c>
      <c r="J10">
        <v>727692</v>
      </c>
      <c r="K10">
        <v>730001</v>
      </c>
      <c r="L10">
        <v>738184</v>
      </c>
      <c r="M10">
        <v>733052</v>
      </c>
      <c r="N10">
        <v>717210</v>
      </c>
      <c r="O10">
        <v>717324</v>
      </c>
      <c r="P10">
        <v>716716</v>
      </c>
      <c r="Q10">
        <v>718031</v>
      </c>
      <c r="R10">
        <v>710613</v>
      </c>
      <c r="S10">
        <v>700349</v>
      </c>
      <c r="T10">
        <v>701531</v>
      </c>
      <c r="U10">
        <v>701383</v>
      </c>
      <c r="V10">
        <v>708291</v>
      </c>
      <c r="W10">
        <v>708189</v>
      </c>
      <c r="X10">
        <v>698899</v>
      </c>
      <c r="Y10">
        <v>706544</v>
      </c>
      <c r="Z10">
        <v>714550</v>
      </c>
      <c r="AA10">
        <v>1196661</v>
      </c>
      <c r="AB10">
        <v>1189775</v>
      </c>
      <c r="AC10">
        <v>1185200</v>
      </c>
      <c r="AD10">
        <v>1162426</v>
      </c>
      <c r="AE10">
        <v>1165640</v>
      </c>
      <c r="AF10">
        <v>1155345</v>
      </c>
      <c r="AG10">
        <v>1143265</v>
      </c>
      <c r="AH10">
        <v>1142701</v>
      </c>
      <c r="AI10">
        <v>1107316</v>
      </c>
      <c r="AJ10">
        <v>1119639</v>
      </c>
      <c r="AK10">
        <v>1110259</v>
      </c>
      <c r="AL10">
        <v>1102549</v>
      </c>
      <c r="AM10">
        <v>1100561</v>
      </c>
      <c r="AN10">
        <v>1092931</v>
      </c>
      <c r="AO10">
        <v>1083821</v>
      </c>
      <c r="AP10">
        <v>1092241</v>
      </c>
      <c r="AQ10">
        <v>1129736</v>
      </c>
      <c r="AR10">
        <v>1129736</v>
      </c>
    </row>
    <row r="11" spans="1:44" x14ac:dyDescent="0.25">
      <c r="A11" t="s">
        <v>130</v>
      </c>
      <c r="B11">
        <v>654446</v>
      </c>
      <c r="C11">
        <v>654446</v>
      </c>
      <c r="D11">
        <v>654593</v>
      </c>
      <c r="E11">
        <v>654491</v>
      </c>
      <c r="F11">
        <v>655844</v>
      </c>
      <c r="G11">
        <v>650134</v>
      </c>
      <c r="H11">
        <v>645745</v>
      </c>
      <c r="I11">
        <v>644857</v>
      </c>
      <c r="J11">
        <v>642555</v>
      </c>
      <c r="K11">
        <v>634530</v>
      </c>
      <c r="L11">
        <v>638973</v>
      </c>
      <c r="M11">
        <v>632547</v>
      </c>
      <c r="N11">
        <v>644553</v>
      </c>
      <c r="O11">
        <v>632133</v>
      </c>
      <c r="P11">
        <v>618267</v>
      </c>
      <c r="Q11">
        <v>621036</v>
      </c>
      <c r="R11">
        <v>626602</v>
      </c>
      <c r="S11">
        <v>617994</v>
      </c>
      <c r="T11">
        <v>619303</v>
      </c>
      <c r="U11">
        <v>602772</v>
      </c>
      <c r="V11">
        <v>609247</v>
      </c>
      <c r="W11">
        <v>593861</v>
      </c>
      <c r="X11">
        <v>588560</v>
      </c>
      <c r="Y11">
        <v>578483</v>
      </c>
      <c r="Z11">
        <v>583314</v>
      </c>
      <c r="AA11">
        <v>698709</v>
      </c>
      <c r="AB11">
        <v>687105</v>
      </c>
      <c r="AC11">
        <v>682022</v>
      </c>
      <c r="AD11">
        <v>686381</v>
      </c>
      <c r="AE11">
        <v>720423</v>
      </c>
      <c r="AF11">
        <v>722609</v>
      </c>
      <c r="AG11">
        <v>702937</v>
      </c>
      <c r="AH11">
        <v>696587</v>
      </c>
      <c r="AI11">
        <v>708989</v>
      </c>
      <c r="AJ11">
        <v>708828</v>
      </c>
      <c r="AK11">
        <v>699787</v>
      </c>
      <c r="AL11">
        <v>690163</v>
      </c>
      <c r="AM11">
        <v>687749</v>
      </c>
      <c r="AN11">
        <v>672282</v>
      </c>
      <c r="AO11">
        <v>676543</v>
      </c>
      <c r="AP11">
        <v>720030</v>
      </c>
      <c r="AQ11">
        <v>741320</v>
      </c>
      <c r="AR11">
        <v>741320</v>
      </c>
    </row>
    <row r="12" spans="1:44" x14ac:dyDescent="0.25">
      <c r="A12" t="s">
        <v>131</v>
      </c>
      <c r="B12">
        <v>496107</v>
      </c>
      <c r="C12">
        <v>496107</v>
      </c>
      <c r="D12">
        <v>498537</v>
      </c>
      <c r="E12">
        <v>496599</v>
      </c>
      <c r="F12">
        <v>491411</v>
      </c>
      <c r="G12">
        <v>489819</v>
      </c>
      <c r="H12">
        <v>487356</v>
      </c>
      <c r="I12">
        <v>484557</v>
      </c>
      <c r="J12">
        <v>484619</v>
      </c>
      <c r="K12">
        <v>461061</v>
      </c>
      <c r="L12">
        <v>458408</v>
      </c>
      <c r="M12">
        <v>455419</v>
      </c>
      <c r="N12">
        <v>450354</v>
      </c>
      <c r="O12">
        <v>453062</v>
      </c>
      <c r="P12">
        <v>449041</v>
      </c>
      <c r="Q12">
        <v>446544</v>
      </c>
      <c r="R12">
        <v>446463</v>
      </c>
      <c r="S12">
        <v>444427</v>
      </c>
      <c r="T12">
        <v>438439</v>
      </c>
      <c r="U12">
        <v>448327</v>
      </c>
      <c r="V12">
        <v>455747</v>
      </c>
      <c r="W12">
        <v>451475</v>
      </c>
      <c r="X12">
        <v>457751</v>
      </c>
      <c r="Y12">
        <v>456977</v>
      </c>
      <c r="Z12">
        <v>458182</v>
      </c>
      <c r="AA12">
        <v>577271</v>
      </c>
      <c r="AB12">
        <v>577551</v>
      </c>
      <c r="AC12">
        <v>566476</v>
      </c>
      <c r="AD12">
        <v>585573</v>
      </c>
      <c r="AE12">
        <v>581026</v>
      </c>
      <c r="AF12">
        <v>574290</v>
      </c>
      <c r="AG12">
        <v>551424</v>
      </c>
      <c r="AH12">
        <v>538374</v>
      </c>
      <c r="AI12">
        <v>541725</v>
      </c>
      <c r="AJ12">
        <v>538222</v>
      </c>
      <c r="AK12">
        <v>532903</v>
      </c>
      <c r="AL12">
        <v>532100</v>
      </c>
      <c r="AM12">
        <v>525783</v>
      </c>
      <c r="AN12">
        <v>532514</v>
      </c>
      <c r="AO12">
        <v>512921</v>
      </c>
      <c r="AP12">
        <v>525081</v>
      </c>
      <c r="AQ12">
        <v>535745</v>
      </c>
      <c r="AR12">
        <v>535745</v>
      </c>
    </row>
    <row r="13" spans="1:44" x14ac:dyDescent="0.25">
      <c r="A13" t="s">
        <v>132</v>
      </c>
      <c r="B13">
        <v>392810</v>
      </c>
      <c r="C13">
        <v>392810</v>
      </c>
      <c r="D13">
        <v>389806</v>
      </c>
      <c r="E13">
        <v>387905</v>
      </c>
      <c r="F13">
        <v>395073</v>
      </c>
      <c r="G13">
        <v>393925</v>
      </c>
      <c r="H13">
        <v>389793</v>
      </c>
      <c r="I13">
        <v>390420</v>
      </c>
      <c r="J13">
        <v>385847</v>
      </c>
      <c r="K13">
        <v>379978</v>
      </c>
      <c r="L13">
        <v>386370</v>
      </c>
      <c r="M13">
        <v>385214</v>
      </c>
      <c r="N13">
        <v>380948</v>
      </c>
      <c r="O13">
        <v>380948</v>
      </c>
      <c r="P13">
        <v>371582</v>
      </c>
      <c r="Q13">
        <v>371285</v>
      </c>
      <c r="R13">
        <v>376029</v>
      </c>
      <c r="S13">
        <v>375372</v>
      </c>
      <c r="T13">
        <v>371534</v>
      </c>
      <c r="U13">
        <v>373079</v>
      </c>
      <c r="V13">
        <v>380498</v>
      </c>
      <c r="W13">
        <v>374656</v>
      </c>
      <c r="X13">
        <v>372854</v>
      </c>
      <c r="Y13">
        <v>370926</v>
      </c>
      <c r="Z13">
        <v>374736</v>
      </c>
      <c r="AA13">
        <v>460847</v>
      </c>
      <c r="AB13">
        <v>456636</v>
      </c>
      <c r="AC13">
        <v>455093</v>
      </c>
      <c r="AD13">
        <v>453889</v>
      </c>
      <c r="AE13">
        <v>458227</v>
      </c>
      <c r="AF13">
        <v>455521</v>
      </c>
      <c r="AG13">
        <v>455526</v>
      </c>
      <c r="AH13">
        <v>458299</v>
      </c>
      <c r="AI13">
        <v>457431</v>
      </c>
      <c r="AJ13">
        <v>461815</v>
      </c>
      <c r="AK13">
        <v>465157</v>
      </c>
      <c r="AL13">
        <v>458593</v>
      </c>
      <c r="AM13">
        <v>465708</v>
      </c>
      <c r="AN13">
        <v>465470</v>
      </c>
      <c r="AO13">
        <v>468110</v>
      </c>
      <c r="AP13">
        <v>473171</v>
      </c>
      <c r="AQ13">
        <v>474223</v>
      </c>
      <c r="AR13">
        <v>474223</v>
      </c>
    </row>
    <row r="14" spans="1:44" x14ac:dyDescent="0.25">
      <c r="A14" t="s">
        <v>133</v>
      </c>
      <c r="B14">
        <v>353621</v>
      </c>
      <c r="C14">
        <v>353621</v>
      </c>
      <c r="D14">
        <v>352517</v>
      </c>
      <c r="E14">
        <v>352286</v>
      </c>
      <c r="F14">
        <v>352578</v>
      </c>
      <c r="G14">
        <v>352479</v>
      </c>
      <c r="H14">
        <v>350118</v>
      </c>
      <c r="I14">
        <v>348619</v>
      </c>
      <c r="J14">
        <v>347204</v>
      </c>
      <c r="K14">
        <v>330203</v>
      </c>
      <c r="L14">
        <v>328173</v>
      </c>
      <c r="M14">
        <v>321698</v>
      </c>
      <c r="N14">
        <v>315267</v>
      </c>
      <c r="O14">
        <v>315267</v>
      </c>
      <c r="P14">
        <v>312214</v>
      </c>
      <c r="Q14">
        <v>312255</v>
      </c>
      <c r="R14">
        <v>309396</v>
      </c>
      <c r="S14">
        <v>309700</v>
      </c>
      <c r="T14">
        <v>306342</v>
      </c>
      <c r="U14">
        <v>301033</v>
      </c>
      <c r="V14">
        <v>303426</v>
      </c>
      <c r="W14">
        <v>308381</v>
      </c>
      <c r="X14">
        <v>303727</v>
      </c>
      <c r="Y14">
        <v>303877</v>
      </c>
      <c r="Z14">
        <v>306807</v>
      </c>
      <c r="AA14">
        <v>377718</v>
      </c>
      <c r="AB14">
        <v>388937</v>
      </c>
      <c r="AC14">
        <v>389993</v>
      </c>
      <c r="AD14">
        <v>391705</v>
      </c>
      <c r="AE14">
        <v>394174</v>
      </c>
      <c r="AF14">
        <v>407434</v>
      </c>
      <c r="AG14">
        <v>398949</v>
      </c>
      <c r="AH14">
        <v>408858</v>
      </c>
      <c r="AI14">
        <v>396866</v>
      </c>
      <c r="AJ14">
        <v>396147</v>
      </c>
      <c r="AK14">
        <v>397753</v>
      </c>
      <c r="AL14">
        <v>393674</v>
      </c>
      <c r="AM14">
        <v>400332</v>
      </c>
      <c r="AN14">
        <v>397240</v>
      </c>
      <c r="AO14">
        <v>396504</v>
      </c>
      <c r="AP14">
        <v>392101</v>
      </c>
      <c r="AQ14">
        <v>382735</v>
      </c>
      <c r="AR14">
        <v>382735</v>
      </c>
    </row>
    <row r="15" spans="1:44" x14ac:dyDescent="0.25">
      <c r="A15" t="s">
        <v>134</v>
      </c>
      <c r="B15">
        <v>308988</v>
      </c>
      <c r="C15">
        <v>308988</v>
      </c>
      <c r="D15">
        <v>309067</v>
      </c>
      <c r="E15">
        <v>307100</v>
      </c>
      <c r="F15">
        <v>311716</v>
      </c>
      <c r="G15">
        <v>308487</v>
      </c>
      <c r="H15">
        <v>307483</v>
      </c>
      <c r="I15">
        <v>307650</v>
      </c>
      <c r="J15">
        <v>305351</v>
      </c>
      <c r="K15">
        <v>300968</v>
      </c>
      <c r="L15">
        <v>299481</v>
      </c>
      <c r="M15">
        <v>292373</v>
      </c>
      <c r="N15">
        <v>296317</v>
      </c>
      <c r="O15">
        <v>294062</v>
      </c>
      <c r="P15">
        <v>292961</v>
      </c>
      <c r="Q15">
        <v>296079</v>
      </c>
      <c r="R15">
        <v>298071</v>
      </c>
      <c r="S15">
        <v>298526</v>
      </c>
      <c r="T15">
        <v>298572</v>
      </c>
      <c r="U15">
        <v>291069</v>
      </c>
      <c r="V15">
        <v>292804</v>
      </c>
      <c r="W15">
        <v>293709</v>
      </c>
      <c r="X15">
        <v>290888</v>
      </c>
      <c r="Y15">
        <v>284687</v>
      </c>
      <c r="Z15">
        <v>277259</v>
      </c>
      <c r="AA15">
        <v>311728</v>
      </c>
      <c r="AB15">
        <v>311755</v>
      </c>
      <c r="AC15">
        <v>310334</v>
      </c>
      <c r="AD15">
        <v>303372</v>
      </c>
      <c r="AE15">
        <v>300756</v>
      </c>
      <c r="AF15">
        <v>303612</v>
      </c>
      <c r="AG15">
        <v>297598</v>
      </c>
      <c r="AH15">
        <v>298292</v>
      </c>
      <c r="AI15">
        <v>300942</v>
      </c>
      <c r="AJ15">
        <v>299758</v>
      </c>
      <c r="AK15">
        <v>306428</v>
      </c>
      <c r="AL15">
        <v>307725</v>
      </c>
      <c r="AM15">
        <v>322647</v>
      </c>
      <c r="AN15">
        <v>313501</v>
      </c>
      <c r="AO15">
        <v>307943</v>
      </c>
      <c r="AP15">
        <v>308476</v>
      </c>
      <c r="AQ15">
        <v>309318</v>
      </c>
      <c r="AR15">
        <v>309318</v>
      </c>
    </row>
    <row r="16" spans="1:44" x14ac:dyDescent="0.25">
      <c r="A16" t="s">
        <v>135</v>
      </c>
      <c r="B16">
        <v>210945</v>
      </c>
      <c r="C16">
        <v>210945</v>
      </c>
      <c r="D16">
        <v>206229</v>
      </c>
      <c r="E16">
        <v>206907</v>
      </c>
      <c r="F16">
        <v>202669</v>
      </c>
      <c r="G16">
        <v>202946</v>
      </c>
      <c r="H16">
        <v>201009</v>
      </c>
      <c r="I16">
        <v>202243</v>
      </c>
      <c r="J16">
        <v>206631</v>
      </c>
      <c r="K16">
        <v>208296</v>
      </c>
      <c r="L16">
        <v>209428</v>
      </c>
      <c r="M16">
        <v>206482</v>
      </c>
      <c r="N16">
        <v>206596</v>
      </c>
      <c r="O16">
        <v>206511</v>
      </c>
      <c r="P16">
        <v>207588</v>
      </c>
      <c r="Q16">
        <v>206390</v>
      </c>
      <c r="R16">
        <v>203177</v>
      </c>
      <c r="S16">
        <v>205393</v>
      </c>
      <c r="T16">
        <v>196370</v>
      </c>
      <c r="U16">
        <v>191879</v>
      </c>
      <c r="V16">
        <v>195362</v>
      </c>
      <c r="W16">
        <v>194689</v>
      </c>
      <c r="X16">
        <v>191299</v>
      </c>
      <c r="Y16">
        <v>192189</v>
      </c>
      <c r="Z16">
        <v>198163</v>
      </c>
      <c r="AA16">
        <v>276453</v>
      </c>
      <c r="AB16">
        <v>257417</v>
      </c>
      <c r="AC16">
        <v>240735</v>
      </c>
      <c r="AD16">
        <v>257893</v>
      </c>
      <c r="AE16">
        <v>260288</v>
      </c>
      <c r="AF16">
        <v>251804</v>
      </c>
      <c r="AG16">
        <v>245242</v>
      </c>
      <c r="AH16">
        <v>242070</v>
      </c>
      <c r="AI16">
        <v>238207</v>
      </c>
      <c r="AJ16">
        <v>236320</v>
      </c>
      <c r="AK16">
        <v>234681</v>
      </c>
      <c r="AL16">
        <v>235739</v>
      </c>
      <c r="AM16">
        <v>233374</v>
      </c>
      <c r="AN16">
        <v>229696</v>
      </c>
      <c r="AO16">
        <v>228372</v>
      </c>
      <c r="AP16">
        <v>230549</v>
      </c>
      <c r="AQ16">
        <v>231965</v>
      </c>
      <c r="AR16">
        <v>231965</v>
      </c>
    </row>
    <row r="17" spans="1:44" x14ac:dyDescent="0.25">
      <c r="A17" t="s">
        <v>136</v>
      </c>
      <c r="B17">
        <v>204063</v>
      </c>
      <c r="C17">
        <v>204063</v>
      </c>
      <c r="D17">
        <v>205904</v>
      </c>
      <c r="E17">
        <v>204591</v>
      </c>
      <c r="F17">
        <v>205064</v>
      </c>
      <c r="G17">
        <v>203655</v>
      </c>
      <c r="H17">
        <v>200897</v>
      </c>
      <c r="I17">
        <v>203369</v>
      </c>
      <c r="J17">
        <v>202950</v>
      </c>
      <c r="K17">
        <v>202610</v>
      </c>
      <c r="L17">
        <v>200200</v>
      </c>
      <c r="M17">
        <v>201855</v>
      </c>
      <c r="N17">
        <v>208392</v>
      </c>
      <c r="O17">
        <v>208392</v>
      </c>
      <c r="P17">
        <v>211023</v>
      </c>
      <c r="Q17">
        <v>220706</v>
      </c>
      <c r="R17">
        <v>219792</v>
      </c>
      <c r="S17">
        <v>215912</v>
      </c>
      <c r="T17">
        <v>214139</v>
      </c>
      <c r="U17">
        <v>216743</v>
      </c>
      <c r="V17">
        <v>211017</v>
      </c>
      <c r="W17">
        <v>209657</v>
      </c>
      <c r="X17">
        <v>222599</v>
      </c>
      <c r="Y17">
        <v>222012</v>
      </c>
      <c r="Z17">
        <v>222777</v>
      </c>
      <c r="AA17">
        <v>198135</v>
      </c>
      <c r="AB17">
        <v>199474</v>
      </c>
      <c r="AC17">
        <v>197152</v>
      </c>
      <c r="AD17">
        <v>198448</v>
      </c>
      <c r="AE17">
        <v>197166</v>
      </c>
      <c r="AF17">
        <v>201964</v>
      </c>
      <c r="AG17">
        <v>197394</v>
      </c>
      <c r="AH17">
        <v>201724</v>
      </c>
      <c r="AI17">
        <v>197010</v>
      </c>
      <c r="AJ17">
        <v>193048</v>
      </c>
      <c r="AK17">
        <v>193694</v>
      </c>
      <c r="AL17">
        <v>194448</v>
      </c>
      <c r="AM17">
        <v>192110</v>
      </c>
      <c r="AN17">
        <v>191266</v>
      </c>
      <c r="AO17">
        <v>190922</v>
      </c>
      <c r="AP17">
        <v>192195</v>
      </c>
      <c r="AQ17">
        <v>192960</v>
      </c>
      <c r="AR17">
        <v>192960</v>
      </c>
    </row>
    <row r="18" spans="1:44" x14ac:dyDescent="0.25">
      <c r="A18" t="s">
        <v>137</v>
      </c>
      <c r="B18">
        <v>158074</v>
      </c>
      <c r="C18">
        <v>158074</v>
      </c>
      <c r="D18">
        <v>159556</v>
      </c>
      <c r="E18">
        <v>158575</v>
      </c>
      <c r="F18">
        <v>158551</v>
      </c>
      <c r="G18">
        <v>158795</v>
      </c>
      <c r="H18">
        <v>157767</v>
      </c>
      <c r="I18">
        <v>158910</v>
      </c>
      <c r="J18">
        <v>156492</v>
      </c>
      <c r="K18">
        <v>158123</v>
      </c>
      <c r="L18">
        <v>157171</v>
      </c>
      <c r="M18">
        <v>156085</v>
      </c>
      <c r="N18">
        <v>158400</v>
      </c>
      <c r="O18">
        <v>157952</v>
      </c>
      <c r="P18">
        <v>156328</v>
      </c>
      <c r="Q18">
        <v>161385</v>
      </c>
      <c r="R18">
        <v>162332</v>
      </c>
      <c r="S18">
        <v>160126</v>
      </c>
      <c r="T18">
        <v>156785</v>
      </c>
      <c r="U18">
        <v>157345</v>
      </c>
      <c r="V18">
        <v>156012</v>
      </c>
      <c r="W18">
        <v>156825</v>
      </c>
      <c r="X18">
        <v>153365</v>
      </c>
      <c r="Y18">
        <v>152235</v>
      </c>
      <c r="Z18">
        <v>150695</v>
      </c>
      <c r="AA18">
        <v>210791</v>
      </c>
      <c r="AB18">
        <v>212872</v>
      </c>
      <c r="AC18">
        <v>210592</v>
      </c>
      <c r="AD18">
        <v>206046</v>
      </c>
      <c r="AE18">
        <v>201584</v>
      </c>
      <c r="AF18">
        <v>202722</v>
      </c>
      <c r="AG18">
        <v>186717</v>
      </c>
      <c r="AH18">
        <v>184620</v>
      </c>
      <c r="AI18">
        <v>179615</v>
      </c>
      <c r="AJ18">
        <v>180413</v>
      </c>
      <c r="AK18">
        <v>178925</v>
      </c>
      <c r="AL18">
        <v>176871</v>
      </c>
      <c r="AM18">
        <v>176161</v>
      </c>
      <c r="AN18">
        <v>173379</v>
      </c>
      <c r="AO18">
        <v>172924</v>
      </c>
      <c r="AP18">
        <v>173497</v>
      </c>
      <c r="AQ18">
        <v>174795</v>
      </c>
      <c r="AR18">
        <v>174795</v>
      </c>
    </row>
    <row r="19" spans="1:44" x14ac:dyDescent="0.25">
      <c r="A19" t="s">
        <v>138</v>
      </c>
      <c r="B19">
        <v>158293</v>
      </c>
      <c r="C19">
        <v>158293</v>
      </c>
      <c r="D19">
        <v>156419</v>
      </c>
      <c r="E19">
        <v>155563</v>
      </c>
      <c r="F19">
        <v>156747</v>
      </c>
      <c r="G19">
        <v>156738</v>
      </c>
      <c r="H19">
        <v>157389</v>
      </c>
      <c r="I19">
        <v>156766</v>
      </c>
      <c r="J19">
        <v>157758</v>
      </c>
      <c r="K19">
        <v>158330</v>
      </c>
      <c r="L19">
        <v>159168</v>
      </c>
      <c r="M19">
        <v>159719</v>
      </c>
      <c r="N19">
        <v>158309</v>
      </c>
      <c r="O19">
        <v>158309</v>
      </c>
      <c r="P19">
        <v>163953</v>
      </c>
      <c r="Q19">
        <v>163355</v>
      </c>
      <c r="R19">
        <v>163070</v>
      </c>
      <c r="S19">
        <v>160042</v>
      </c>
      <c r="T19">
        <v>155130</v>
      </c>
      <c r="U19">
        <v>155265</v>
      </c>
      <c r="V19">
        <v>154872</v>
      </c>
      <c r="W19">
        <v>153349</v>
      </c>
      <c r="X19">
        <v>153076</v>
      </c>
      <c r="Y19">
        <v>149359</v>
      </c>
      <c r="Z19">
        <v>150170</v>
      </c>
      <c r="AA19">
        <v>141103</v>
      </c>
      <c r="AB19">
        <v>139852</v>
      </c>
      <c r="AC19">
        <v>137274</v>
      </c>
      <c r="AD19">
        <v>140756</v>
      </c>
      <c r="AE19">
        <v>136943</v>
      </c>
      <c r="AF19">
        <v>135484</v>
      </c>
      <c r="AG19">
        <v>135067</v>
      </c>
      <c r="AH19">
        <v>137557</v>
      </c>
      <c r="AI19">
        <v>138395</v>
      </c>
      <c r="AJ19">
        <v>138406</v>
      </c>
      <c r="AK19">
        <v>142000</v>
      </c>
      <c r="AL19">
        <v>141821</v>
      </c>
      <c r="AM19">
        <v>145866</v>
      </c>
      <c r="AN19">
        <v>144486</v>
      </c>
      <c r="AO19">
        <v>145549</v>
      </c>
      <c r="AP19">
        <v>145271</v>
      </c>
      <c r="AQ19">
        <v>152441</v>
      </c>
      <c r="AR19">
        <v>152441</v>
      </c>
    </row>
    <row r="20" spans="1:44" x14ac:dyDescent="0.25">
      <c r="A20" t="s">
        <v>139</v>
      </c>
      <c r="B20">
        <v>128984</v>
      </c>
      <c r="C20">
        <v>128984</v>
      </c>
      <c r="D20">
        <v>128446</v>
      </c>
      <c r="E20">
        <v>127356</v>
      </c>
      <c r="F20">
        <v>127962</v>
      </c>
      <c r="G20">
        <v>128161</v>
      </c>
      <c r="H20">
        <v>123675</v>
      </c>
      <c r="I20">
        <v>126621</v>
      </c>
      <c r="J20">
        <v>125983</v>
      </c>
      <c r="K20">
        <v>126262</v>
      </c>
      <c r="L20">
        <v>126032</v>
      </c>
      <c r="M20">
        <v>127152</v>
      </c>
      <c r="N20">
        <v>128597</v>
      </c>
      <c r="O20">
        <v>126168</v>
      </c>
      <c r="P20">
        <v>125732</v>
      </c>
      <c r="Q20">
        <v>125930</v>
      </c>
      <c r="R20">
        <v>125934</v>
      </c>
      <c r="S20">
        <v>125236</v>
      </c>
      <c r="T20">
        <v>126411</v>
      </c>
      <c r="U20">
        <v>124798</v>
      </c>
      <c r="V20">
        <v>125045</v>
      </c>
      <c r="W20">
        <v>124770</v>
      </c>
      <c r="X20">
        <v>126797</v>
      </c>
      <c r="Y20">
        <v>123813</v>
      </c>
      <c r="Z20">
        <v>124792</v>
      </c>
      <c r="AA20">
        <v>147507</v>
      </c>
      <c r="AB20">
        <v>147981</v>
      </c>
      <c r="AC20">
        <v>145324</v>
      </c>
      <c r="AD20">
        <v>147226</v>
      </c>
      <c r="AE20">
        <v>149342</v>
      </c>
      <c r="AF20">
        <v>150427</v>
      </c>
      <c r="AG20">
        <v>148472</v>
      </c>
      <c r="AH20">
        <v>146097</v>
      </c>
      <c r="AI20">
        <v>146050</v>
      </c>
      <c r="AJ20">
        <v>147782</v>
      </c>
      <c r="AK20">
        <v>147849</v>
      </c>
      <c r="AL20">
        <v>148580</v>
      </c>
      <c r="AM20">
        <v>147379</v>
      </c>
      <c r="AN20">
        <v>147817</v>
      </c>
      <c r="AO20">
        <v>148384</v>
      </c>
      <c r="AP20">
        <v>149301</v>
      </c>
      <c r="AQ20">
        <v>147870</v>
      </c>
      <c r="AR20">
        <v>147870</v>
      </c>
    </row>
    <row r="21" spans="1:44" x14ac:dyDescent="0.25">
      <c r="A21" t="s">
        <v>140</v>
      </c>
      <c r="B21">
        <v>117666</v>
      </c>
      <c r="C21">
        <v>117666</v>
      </c>
      <c r="D21">
        <v>115112</v>
      </c>
      <c r="E21">
        <v>114401</v>
      </c>
      <c r="F21">
        <v>115188</v>
      </c>
      <c r="G21">
        <v>114052</v>
      </c>
      <c r="H21">
        <v>112871</v>
      </c>
      <c r="I21">
        <v>113442</v>
      </c>
      <c r="J21">
        <v>113447</v>
      </c>
      <c r="K21">
        <v>112046</v>
      </c>
      <c r="L21">
        <v>114057</v>
      </c>
      <c r="M21">
        <v>113405</v>
      </c>
      <c r="N21">
        <v>114937</v>
      </c>
      <c r="O21">
        <v>113741</v>
      </c>
      <c r="P21">
        <v>110817</v>
      </c>
      <c r="Q21">
        <v>110533</v>
      </c>
      <c r="R21">
        <v>109017</v>
      </c>
      <c r="S21">
        <v>108919</v>
      </c>
      <c r="T21">
        <v>97598</v>
      </c>
      <c r="U21">
        <v>95983</v>
      </c>
      <c r="V21">
        <v>93650</v>
      </c>
      <c r="W21">
        <v>94467</v>
      </c>
      <c r="X21">
        <v>95926</v>
      </c>
      <c r="Y21">
        <v>93536</v>
      </c>
      <c r="Z21">
        <v>94692</v>
      </c>
      <c r="AA21">
        <v>124175</v>
      </c>
      <c r="AB21">
        <v>126237</v>
      </c>
      <c r="AC21">
        <v>126196</v>
      </c>
      <c r="AD21">
        <v>127318</v>
      </c>
      <c r="AE21">
        <v>128918</v>
      </c>
      <c r="AF21">
        <v>130707</v>
      </c>
      <c r="AG21">
        <v>134451</v>
      </c>
      <c r="AH21">
        <v>131117</v>
      </c>
      <c r="AI21">
        <v>132055</v>
      </c>
      <c r="AJ21">
        <v>130936</v>
      </c>
      <c r="AK21">
        <v>132178</v>
      </c>
      <c r="AL21">
        <v>132782</v>
      </c>
      <c r="AM21">
        <v>133007</v>
      </c>
      <c r="AN21">
        <v>132964</v>
      </c>
      <c r="AO21">
        <v>137276</v>
      </c>
      <c r="AP21">
        <v>137654</v>
      </c>
      <c r="AQ21">
        <v>119940</v>
      </c>
      <c r="AR21">
        <v>119940</v>
      </c>
    </row>
    <row r="22" spans="1:44" x14ac:dyDescent="0.25">
      <c r="A22" t="s">
        <v>141</v>
      </c>
      <c r="B22">
        <v>61392</v>
      </c>
      <c r="C22">
        <v>61392</v>
      </c>
      <c r="D22">
        <v>59941</v>
      </c>
      <c r="E22">
        <v>59797</v>
      </c>
      <c r="F22">
        <v>59818</v>
      </c>
      <c r="G22">
        <v>60678</v>
      </c>
      <c r="H22">
        <v>60437</v>
      </c>
      <c r="I22">
        <v>59756</v>
      </c>
      <c r="J22">
        <v>58912</v>
      </c>
      <c r="K22">
        <v>58573</v>
      </c>
      <c r="L22">
        <v>57819</v>
      </c>
      <c r="M22">
        <v>57324</v>
      </c>
      <c r="N22">
        <v>56498</v>
      </c>
      <c r="O22">
        <v>56498</v>
      </c>
      <c r="P22">
        <v>54419</v>
      </c>
      <c r="Q22">
        <v>53279</v>
      </c>
      <c r="R22">
        <v>52547</v>
      </c>
      <c r="S22">
        <v>52288</v>
      </c>
      <c r="T22">
        <v>53664</v>
      </c>
      <c r="U22">
        <v>52504</v>
      </c>
      <c r="V22">
        <v>50122</v>
      </c>
      <c r="W22">
        <v>50232</v>
      </c>
      <c r="X22">
        <v>51669</v>
      </c>
      <c r="Y22">
        <v>50199</v>
      </c>
      <c r="Z22">
        <v>51933</v>
      </c>
      <c r="AA22">
        <v>95320</v>
      </c>
      <c r="AB22">
        <v>93904</v>
      </c>
      <c r="AC22">
        <v>91836</v>
      </c>
      <c r="AD22">
        <v>91151</v>
      </c>
      <c r="AE22">
        <v>91320</v>
      </c>
      <c r="AF22">
        <v>90916</v>
      </c>
      <c r="AG22">
        <v>90283</v>
      </c>
      <c r="AH22">
        <v>86892</v>
      </c>
      <c r="AI22">
        <v>85521</v>
      </c>
      <c r="AJ22">
        <v>85045</v>
      </c>
      <c r="AK22">
        <v>85191</v>
      </c>
      <c r="AL22">
        <v>85507</v>
      </c>
      <c r="AM22">
        <v>85134</v>
      </c>
      <c r="AN22">
        <v>85155</v>
      </c>
      <c r="AO22">
        <v>86185</v>
      </c>
      <c r="AP22">
        <v>89519</v>
      </c>
      <c r="AQ22">
        <v>88514</v>
      </c>
      <c r="AR22">
        <v>88514</v>
      </c>
    </row>
    <row r="23" spans="1:44" x14ac:dyDescent="0.25">
      <c r="A23" t="s">
        <v>142</v>
      </c>
      <c r="B23">
        <v>31042</v>
      </c>
      <c r="C23">
        <v>31042</v>
      </c>
      <c r="D23">
        <v>29545</v>
      </c>
      <c r="E23">
        <v>29296</v>
      </c>
      <c r="F23">
        <v>29640</v>
      </c>
      <c r="G23">
        <v>28487</v>
      </c>
      <c r="H23">
        <v>27233</v>
      </c>
      <c r="I23">
        <v>29022</v>
      </c>
      <c r="J23">
        <v>28927</v>
      </c>
      <c r="K23">
        <v>26735</v>
      </c>
      <c r="L23">
        <v>26161</v>
      </c>
      <c r="M23">
        <v>26613</v>
      </c>
      <c r="N23">
        <v>25318</v>
      </c>
      <c r="O23">
        <v>25318</v>
      </c>
      <c r="P23">
        <v>25194</v>
      </c>
      <c r="Q23">
        <v>26024</v>
      </c>
      <c r="R23">
        <v>24833</v>
      </c>
      <c r="S23">
        <v>23967</v>
      </c>
      <c r="T23">
        <v>23040</v>
      </c>
      <c r="U23">
        <v>22295</v>
      </c>
      <c r="V23">
        <v>20993</v>
      </c>
      <c r="W23">
        <v>19534</v>
      </c>
      <c r="X23">
        <v>20202</v>
      </c>
      <c r="Y23">
        <v>19406</v>
      </c>
      <c r="Z23">
        <v>18927</v>
      </c>
      <c r="AA23">
        <v>52436</v>
      </c>
      <c r="AB23">
        <v>51705</v>
      </c>
      <c r="AC23">
        <v>51014</v>
      </c>
      <c r="AD23">
        <v>49024</v>
      </c>
      <c r="AE23">
        <v>48466</v>
      </c>
      <c r="AF23">
        <v>50512</v>
      </c>
      <c r="AG23">
        <v>49269</v>
      </c>
      <c r="AH23">
        <v>47469</v>
      </c>
      <c r="AI23">
        <v>49080</v>
      </c>
      <c r="AJ23">
        <v>48509</v>
      </c>
      <c r="AK23">
        <v>46983</v>
      </c>
      <c r="AL23">
        <v>48006</v>
      </c>
      <c r="AM23">
        <v>49182</v>
      </c>
      <c r="AN23">
        <v>49327</v>
      </c>
      <c r="AO23">
        <v>48018</v>
      </c>
      <c r="AP23">
        <v>46882</v>
      </c>
      <c r="AQ23">
        <v>46113</v>
      </c>
      <c r="AR23">
        <v>46113</v>
      </c>
    </row>
    <row r="24" spans="1:44" x14ac:dyDescent="0.25">
      <c r="A24" t="s">
        <v>143</v>
      </c>
      <c r="B24">
        <v>9003</v>
      </c>
      <c r="C24">
        <v>9003</v>
      </c>
      <c r="D24">
        <v>8993</v>
      </c>
      <c r="E24">
        <v>9076</v>
      </c>
      <c r="F24">
        <v>9195</v>
      </c>
      <c r="G24">
        <v>8609</v>
      </c>
      <c r="H24">
        <v>8945</v>
      </c>
      <c r="I24">
        <v>9205</v>
      </c>
      <c r="J24">
        <v>8989</v>
      </c>
      <c r="K24">
        <v>8863</v>
      </c>
      <c r="L24">
        <v>8598</v>
      </c>
      <c r="M24">
        <v>8600</v>
      </c>
      <c r="N24">
        <v>8550</v>
      </c>
      <c r="O24">
        <v>8550</v>
      </c>
      <c r="P24">
        <v>8153</v>
      </c>
      <c r="Q24">
        <v>8153</v>
      </c>
      <c r="R24">
        <v>7660</v>
      </c>
      <c r="S24">
        <v>7529</v>
      </c>
      <c r="T24">
        <v>6927</v>
      </c>
      <c r="U24">
        <v>6927</v>
      </c>
      <c r="V24">
        <v>6918</v>
      </c>
      <c r="W24">
        <v>6565</v>
      </c>
      <c r="X24">
        <v>7213</v>
      </c>
      <c r="Y24">
        <v>6564</v>
      </c>
      <c r="Z24">
        <v>6192</v>
      </c>
      <c r="AA24">
        <v>18305</v>
      </c>
      <c r="AB24">
        <v>15983</v>
      </c>
      <c r="AC24">
        <v>13035</v>
      </c>
      <c r="AD24">
        <v>12314</v>
      </c>
      <c r="AE24">
        <v>12230</v>
      </c>
      <c r="AF24">
        <v>12105</v>
      </c>
      <c r="AG24">
        <v>12066</v>
      </c>
      <c r="AH24">
        <v>11820</v>
      </c>
      <c r="AI24">
        <v>12780</v>
      </c>
      <c r="AJ24">
        <v>12768</v>
      </c>
      <c r="AK24">
        <v>11873</v>
      </c>
      <c r="AL24">
        <v>11847</v>
      </c>
      <c r="AM24">
        <v>11824</v>
      </c>
      <c r="AN24">
        <v>11362</v>
      </c>
      <c r="AO24">
        <v>11069</v>
      </c>
      <c r="AP24">
        <v>11065</v>
      </c>
      <c r="AQ24">
        <v>10072</v>
      </c>
      <c r="AR24">
        <v>10072</v>
      </c>
    </row>
    <row r="25" spans="1:44" x14ac:dyDescent="0.25">
      <c r="A25" t="s">
        <v>144</v>
      </c>
      <c r="B25">
        <v>2200</v>
      </c>
      <c r="C25">
        <v>2200</v>
      </c>
      <c r="D25">
        <v>2198</v>
      </c>
      <c r="E25">
        <v>2264</v>
      </c>
      <c r="F25">
        <v>2264</v>
      </c>
      <c r="G25">
        <v>2462</v>
      </c>
      <c r="H25">
        <v>2689</v>
      </c>
      <c r="I25">
        <v>2800</v>
      </c>
      <c r="J25">
        <v>2729</v>
      </c>
      <c r="K25">
        <v>2727</v>
      </c>
      <c r="L25">
        <v>2550</v>
      </c>
      <c r="M25">
        <v>2550</v>
      </c>
      <c r="N25">
        <v>2547</v>
      </c>
      <c r="O25">
        <v>2547</v>
      </c>
      <c r="P25">
        <v>2538</v>
      </c>
      <c r="Q25">
        <v>2819</v>
      </c>
      <c r="R25">
        <v>2703</v>
      </c>
      <c r="S25">
        <v>2708</v>
      </c>
      <c r="T25">
        <v>2707</v>
      </c>
      <c r="U25">
        <v>2734</v>
      </c>
      <c r="V25">
        <v>2731</v>
      </c>
      <c r="W25">
        <v>2713</v>
      </c>
      <c r="X25">
        <v>2754</v>
      </c>
      <c r="Y25">
        <v>2699</v>
      </c>
      <c r="Z25">
        <v>2590</v>
      </c>
      <c r="AA25">
        <v>5890</v>
      </c>
      <c r="AB25">
        <v>5245</v>
      </c>
      <c r="AC25">
        <v>4837</v>
      </c>
      <c r="AD25">
        <v>4701</v>
      </c>
      <c r="AE25">
        <v>4719</v>
      </c>
      <c r="AF25">
        <v>4718</v>
      </c>
      <c r="AG25">
        <v>4718</v>
      </c>
      <c r="AH25">
        <v>4735</v>
      </c>
      <c r="AI25">
        <v>4663</v>
      </c>
      <c r="AJ25">
        <v>4733</v>
      </c>
      <c r="AK25">
        <v>4834</v>
      </c>
      <c r="AL25">
        <v>4844</v>
      </c>
      <c r="AM25">
        <v>4854</v>
      </c>
      <c r="AN25">
        <v>4838</v>
      </c>
      <c r="AO25">
        <v>4843</v>
      </c>
      <c r="AP25">
        <v>4649</v>
      </c>
      <c r="AQ25">
        <v>3519</v>
      </c>
      <c r="AR25">
        <v>3519</v>
      </c>
    </row>
    <row r="26" spans="1:44" x14ac:dyDescent="0.25">
      <c r="A26" t="s">
        <v>145</v>
      </c>
      <c r="B26">
        <v>1497</v>
      </c>
      <c r="C26">
        <v>1497</v>
      </c>
      <c r="D26">
        <v>1497</v>
      </c>
      <c r="E26">
        <v>1352</v>
      </c>
      <c r="F26">
        <v>1413</v>
      </c>
      <c r="G26">
        <v>1422</v>
      </c>
      <c r="H26">
        <v>1443</v>
      </c>
      <c r="I26">
        <v>1292</v>
      </c>
      <c r="J26">
        <v>1291</v>
      </c>
      <c r="K26">
        <v>1291</v>
      </c>
      <c r="L26">
        <v>1050</v>
      </c>
      <c r="M26">
        <v>1050</v>
      </c>
      <c r="N26">
        <v>1046</v>
      </c>
      <c r="O26">
        <v>1046</v>
      </c>
      <c r="P26">
        <v>1346</v>
      </c>
      <c r="Q26">
        <v>1439</v>
      </c>
      <c r="R26">
        <v>1433</v>
      </c>
      <c r="S26">
        <v>1466</v>
      </c>
      <c r="T26">
        <v>1443</v>
      </c>
      <c r="U26">
        <v>1476</v>
      </c>
      <c r="V26">
        <v>1626</v>
      </c>
      <c r="W26">
        <v>1647</v>
      </c>
      <c r="X26">
        <v>1647</v>
      </c>
      <c r="Y26">
        <v>1647</v>
      </c>
      <c r="Z26">
        <v>1914</v>
      </c>
      <c r="AA26">
        <v>2563</v>
      </c>
      <c r="AB26">
        <v>2527</v>
      </c>
      <c r="AC26">
        <v>2522</v>
      </c>
      <c r="AD26">
        <v>2569</v>
      </c>
      <c r="AE26">
        <v>2515</v>
      </c>
      <c r="AF26">
        <v>2515</v>
      </c>
      <c r="AG26">
        <v>2515</v>
      </c>
      <c r="AH26">
        <v>2518</v>
      </c>
      <c r="AI26">
        <v>2521</v>
      </c>
      <c r="AJ26">
        <v>2516</v>
      </c>
      <c r="AK26">
        <v>2353</v>
      </c>
      <c r="AL26">
        <v>2403</v>
      </c>
      <c r="AM26">
        <v>2546</v>
      </c>
      <c r="AN26">
        <v>2525</v>
      </c>
      <c r="AO26">
        <v>2554</v>
      </c>
      <c r="AP26">
        <v>2463</v>
      </c>
      <c r="AQ26">
        <v>2306</v>
      </c>
      <c r="AR26">
        <v>2306</v>
      </c>
    </row>
    <row r="27" spans="1:44" x14ac:dyDescent="0.25">
      <c r="A27" t="s">
        <v>146</v>
      </c>
      <c r="B27">
        <v>363</v>
      </c>
      <c r="C27">
        <v>363</v>
      </c>
      <c r="D27">
        <v>350</v>
      </c>
      <c r="E27">
        <v>296</v>
      </c>
      <c r="F27">
        <v>357</v>
      </c>
      <c r="G27">
        <v>357</v>
      </c>
      <c r="H27">
        <v>423</v>
      </c>
      <c r="I27">
        <v>463</v>
      </c>
      <c r="J27">
        <v>461</v>
      </c>
      <c r="K27">
        <v>461</v>
      </c>
      <c r="L27">
        <v>401</v>
      </c>
      <c r="M27">
        <v>401</v>
      </c>
      <c r="N27">
        <v>376</v>
      </c>
      <c r="O27">
        <v>376</v>
      </c>
      <c r="P27">
        <v>293</v>
      </c>
      <c r="Q27">
        <v>297</v>
      </c>
      <c r="R27">
        <v>294</v>
      </c>
      <c r="S27">
        <v>294</v>
      </c>
      <c r="T27">
        <v>285</v>
      </c>
      <c r="U27">
        <v>270</v>
      </c>
      <c r="V27">
        <v>270</v>
      </c>
      <c r="W27">
        <v>169</v>
      </c>
      <c r="X27">
        <v>170</v>
      </c>
      <c r="Y27">
        <v>169</v>
      </c>
      <c r="Z27">
        <v>173</v>
      </c>
      <c r="AA27">
        <v>1914</v>
      </c>
      <c r="AB27">
        <v>1900</v>
      </c>
      <c r="AC27">
        <v>1880</v>
      </c>
      <c r="AD27">
        <v>1700</v>
      </c>
      <c r="AE27">
        <v>1590</v>
      </c>
      <c r="AF27">
        <v>1590</v>
      </c>
      <c r="AG27">
        <v>1582</v>
      </c>
      <c r="AH27">
        <v>1582</v>
      </c>
      <c r="AI27">
        <v>1576</v>
      </c>
      <c r="AJ27">
        <v>1576</v>
      </c>
      <c r="AK27">
        <v>1762</v>
      </c>
      <c r="AL27">
        <v>1786</v>
      </c>
      <c r="AM27">
        <v>1898</v>
      </c>
      <c r="AN27">
        <v>1894</v>
      </c>
      <c r="AO27">
        <v>1894</v>
      </c>
      <c r="AP27">
        <v>1776</v>
      </c>
      <c r="AQ27">
        <v>1264</v>
      </c>
      <c r="AR27">
        <v>1264</v>
      </c>
    </row>
    <row r="28" spans="1:44" x14ac:dyDescent="0.25">
      <c r="A28" t="s">
        <v>147</v>
      </c>
      <c r="B28">
        <v>57</v>
      </c>
      <c r="C28">
        <v>57</v>
      </c>
      <c r="D28">
        <v>57</v>
      </c>
      <c r="E28">
        <v>57</v>
      </c>
      <c r="F28">
        <v>57</v>
      </c>
      <c r="G28">
        <v>57</v>
      </c>
      <c r="H28">
        <v>58</v>
      </c>
      <c r="I28">
        <v>58</v>
      </c>
      <c r="J28">
        <v>58</v>
      </c>
      <c r="K28">
        <v>58</v>
      </c>
      <c r="L28">
        <v>58</v>
      </c>
      <c r="M28">
        <v>58</v>
      </c>
      <c r="N28">
        <v>58</v>
      </c>
      <c r="O28">
        <v>58</v>
      </c>
      <c r="P28">
        <v>58</v>
      </c>
      <c r="Q28">
        <v>62</v>
      </c>
      <c r="R28">
        <v>59</v>
      </c>
      <c r="S28">
        <v>59</v>
      </c>
      <c r="T28">
        <v>60</v>
      </c>
      <c r="U28">
        <v>60</v>
      </c>
      <c r="V28">
        <v>60</v>
      </c>
      <c r="W28">
        <v>60</v>
      </c>
      <c r="X28">
        <v>60</v>
      </c>
      <c r="Y28">
        <v>60</v>
      </c>
      <c r="Z28">
        <v>60</v>
      </c>
      <c r="AA28">
        <v>172</v>
      </c>
      <c r="AB28">
        <v>154</v>
      </c>
      <c r="AC28">
        <v>154</v>
      </c>
      <c r="AD28">
        <v>145</v>
      </c>
      <c r="AE28">
        <v>145</v>
      </c>
      <c r="AF28">
        <v>145</v>
      </c>
      <c r="AG28">
        <v>145</v>
      </c>
      <c r="AH28">
        <v>145</v>
      </c>
      <c r="AI28">
        <v>145</v>
      </c>
      <c r="AJ28">
        <v>145</v>
      </c>
      <c r="AK28">
        <v>145</v>
      </c>
      <c r="AL28">
        <v>145</v>
      </c>
      <c r="AM28">
        <v>145</v>
      </c>
      <c r="AN28">
        <v>145</v>
      </c>
      <c r="AO28">
        <v>145</v>
      </c>
      <c r="AP28">
        <v>145</v>
      </c>
      <c r="AQ28">
        <v>132</v>
      </c>
      <c r="AR28">
        <v>132</v>
      </c>
    </row>
    <row r="29" spans="1:44" x14ac:dyDescent="0.25">
      <c r="A29" t="s">
        <v>148</v>
      </c>
      <c r="B29">
        <v>15</v>
      </c>
      <c r="C29">
        <v>15</v>
      </c>
      <c r="D29">
        <v>15</v>
      </c>
      <c r="E29">
        <v>15</v>
      </c>
      <c r="F29">
        <v>15</v>
      </c>
      <c r="G29">
        <v>15</v>
      </c>
      <c r="H29">
        <v>15</v>
      </c>
      <c r="I29">
        <v>15</v>
      </c>
      <c r="J29">
        <v>15</v>
      </c>
      <c r="K29">
        <v>15</v>
      </c>
      <c r="L29">
        <v>15</v>
      </c>
      <c r="M29">
        <v>15</v>
      </c>
      <c r="N29">
        <v>15</v>
      </c>
      <c r="O29">
        <v>15</v>
      </c>
      <c r="P29">
        <v>15</v>
      </c>
      <c r="Q29">
        <v>15</v>
      </c>
      <c r="R29">
        <v>15</v>
      </c>
      <c r="S29">
        <v>15</v>
      </c>
      <c r="T29">
        <v>15</v>
      </c>
      <c r="U29">
        <v>16</v>
      </c>
      <c r="V29">
        <v>16</v>
      </c>
      <c r="W29">
        <v>16</v>
      </c>
      <c r="X29">
        <v>16</v>
      </c>
      <c r="Y29">
        <v>16</v>
      </c>
      <c r="Z29">
        <v>16</v>
      </c>
      <c r="AA29">
        <v>60</v>
      </c>
      <c r="AB29">
        <v>60</v>
      </c>
      <c r="AC29">
        <v>60</v>
      </c>
      <c r="AD29">
        <v>67</v>
      </c>
      <c r="AE29">
        <v>67</v>
      </c>
      <c r="AF29">
        <v>67</v>
      </c>
      <c r="AG29">
        <v>71</v>
      </c>
      <c r="AH29">
        <v>71</v>
      </c>
      <c r="AI29">
        <v>71</v>
      </c>
      <c r="AJ29">
        <v>71</v>
      </c>
      <c r="AK29">
        <v>71</v>
      </c>
      <c r="AL29">
        <v>71</v>
      </c>
      <c r="AM29">
        <v>71</v>
      </c>
      <c r="AN29">
        <v>71</v>
      </c>
      <c r="AO29">
        <v>71</v>
      </c>
      <c r="AP29">
        <v>71</v>
      </c>
      <c r="AQ29">
        <v>67</v>
      </c>
      <c r="AR29">
        <v>67</v>
      </c>
    </row>
    <row r="30" spans="1:44" x14ac:dyDescent="0.25">
      <c r="A30" t="s">
        <v>149</v>
      </c>
      <c r="B30">
        <v>6</v>
      </c>
      <c r="C30">
        <v>6</v>
      </c>
      <c r="D30">
        <v>6</v>
      </c>
      <c r="E30">
        <v>6</v>
      </c>
      <c r="F30">
        <v>6</v>
      </c>
      <c r="G30">
        <v>6</v>
      </c>
      <c r="H30">
        <v>6</v>
      </c>
      <c r="I30">
        <v>6</v>
      </c>
      <c r="J30">
        <v>6</v>
      </c>
      <c r="K30">
        <v>6</v>
      </c>
      <c r="L30">
        <v>6</v>
      </c>
      <c r="M30">
        <v>6</v>
      </c>
      <c r="N30">
        <v>6</v>
      </c>
      <c r="O30">
        <v>6</v>
      </c>
      <c r="P30">
        <v>6</v>
      </c>
      <c r="Q30">
        <v>6</v>
      </c>
      <c r="R30">
        <v>6</v>
      </c>
      <c r="S30">
        <v>6</v>
      </c>
      <c r="T30">
        <v>6</v>
      </c>
      <c r="U30">
        <v>6</v>
      </c>
      <c r="V30">
        <v>6</v>
      </c>
      <c r="W30">
        <v>6</v>
      </c>
      <c r="X30">
        <v>6</v>
      </c>
      <c r="Y30">
        <v>6</v>
      </c>
      <c r="Z30">
        <v>6</v>
      </c>
      <c r="AA30">
        <v>16</v>
      </c>
      <c r="AB30">
        <v>16</v>
      </c>
      <c r="AC30">
        <v>16</v>
      </c>
      <c r="AD30">
        <v>16</v>
      </c>
      <c r="AE30">
        <v>16</v>
      </c>
      <c r="AF30">
        <v>16</v>
      </c>
      <c r="AG30">
        <v>16</v>
      </c>
      <c r="AH30">
        <v>16</v>
      </c>
      <c r="AI30">
        <v>16</v>
      </c>
      <c r="AJ30">
        <v>16</v>
      </c>
      <c r="AK30">
        <v>16</v>
      </c>
      <c r="AL30">
        <v>16</v>
      </c>
      <c r="AM30">
        <v>16</v>
      </c>
      <c r="AN30">
        <v>16</v>
      </c>
      <c r="AO30">
        <v>16</v>
      </c>
      <c r="AP30">
        <v>16</v>
      </c>
      <c r="AQ30">
        <v>16</v>
      </c>
      <c r="AR30">
        <v>16</v>
      </c>
    </row>
    <row r="31" spans="1:44" x14ac:dyDescent="0.25">
      <c r="A31" t="s">
        <v>150</v>
      </c>
      <c r="B31">
        <v>6</v>
      </c>
      <c r="C31">
        <v>6</v>
      </c>
      <c r="D31">
        <v>6</v>
      </c>
      <c r="E31">
        <v>6</v>
      </c>
      <c r="F31">
        <v>6</v>
      </c>
      <c r="G31">
        <v>6</v>
      </c>
      <c r="H31">
        <v>6</v>
      </c>
      <c r="I31">
        <v>6</v>
      </c>
      <c r="J31">
        <v>6</v>
      </c>
      <c r="K31">
        <v>6</v>
      </c>
      <c r="L31">
        <v>6</v>
      </c>
      <c r="M31">
        <v>6</v>
      </c>
      <c r="N31">
        <v>6</v>
      </c>
      <c r="O31">
        <v>6</v>
      </c>
      <c r="P31">
        <v>6</v>
      </c>
      <c r="Q31">
        <v>6</v>
      </c>
      <c r="R31">
        <v>6</v>
      </c>
      <c r="S31">
        <v>6</v>
      </c>
      <c r="T31">
        <v>6</v>
      </c>
      <c r="U31">
        <v>6</v>
      </c>
      <c r="V31">
        <v>6</v>
      </c>
      <c r="W31">
        <v>6</v>
      </c>
      <c r="X31">
        <v>6</v>
      </c>
      <c r="Y31">
        <v>6</v>
      </c>
      <c r="Z31">
        <v>6</v>
      </c>
      <c r="AA31">
        <v>6</v>
      </c>
      <c r="AB31">
        <v>6</v>
      </c>
      <c r="AC31">
        <v>6</v>
      </c>
      <c r="AD31">
        <v>6</v>
      </c>
      <c r="AE31">
        <v>6</v>
      </c>
      <c r="AF31">
        <v>6</v>
      </c>
      <c r="AG31">
        <v>6</v>
      </c>
      <c r="AH31">
        <v>6</v>
      </c>
      <c r="AI31">
        <v>6</v>
      </c>
      <c r="AJ31">
        <v>6</v>
      </c>
      <c r="AK31">
        <v>6</v>
      </c>
      <c r="AL31">
        <v>6</v>
      </c>
      <c r="AM31">
        <v>6</v>
      </c>
      <c r="AN31">
        <v>6</v>
      </c>
      <c r="AO31">
        <v>6</v>
      </c>
      <c r="AP31">
        <v>6</v>
      </c>
      <c r="AQ31">
        <v>6</v>
      </c>
      <c r="AR31">
        <v>6</v>
      </c>
    </row>
    <row r="32" spans="1:44" x14ac:dyDescent="0.25">
      <c r="A32" t="s">
        <v>151</v>
      </c>
      <c r="B32">
        <v>6</v>
      </c>
      <c r="C32">
        <v>6</v>
      </c>
      <c r="D32">
        <v>6</v>
      </c>
      <c r="E32">
        <v>6</v>
      </c>
      <c r="F32">
        <v>6</v>
      </c>
      <c r="G32">
        <v>6</v>
      </c>
      <c r="H32">
        <v>6</v>
      </c>
      <c r="I32">
        <v>6</v>
      </c>
      <c r="J32">
        <v>6</v>
      </c>
      <c r="K32">
        <v>6</v>
      </c>
      <c r="L32">
        <v>6</v>
      </c>
      <c r="M32">
        <v>6</v>
      </c>
      <c r="N32">
        <v>6</v>
      </c>
      <c r="O32">
        <v>6</v>
      </c>
      <c r="P32">
        <v>6</v>
      </c>
      <c r="Q32">
        <v>6</v>
      </c>
      <c r="R32">
        <v>6</v>
      </c>
      <c r="S32">
        <v>6</v>
      </c>
      <c r="T32">
        <v>6</v>
      </c>
      <c r="U32">
        <v>6</v>
      </c>
      <c r="V32">
        <v>6</v>
      </c>
      <c r="W32">
        <v>6</v>
      </c>
      <c r="X32">
        <v>6</v>
      </c>
      <c r="Y32">
        <v>6</v>
      </c>
      <c r="Z32">
        <v>6</v>
      </c>
      <c r="AA32">
        <v>6</v>
      </c>
      <c r="AB32">
        <v>6</v>
      </c>
      <c r="AC32">
        <v>6</v>
      </c>
      <c r="AD32">
        <v>6</v>
      </c>
      <c r="AE32">
        <v>6</v>
      </c>
      <c r="AF32">
        <v>6</v>
      </c>
      <c r="AG32">
        <v>6</v>
      </c>
      <c r="AH32">
        <v>6</v>
      </c>
      <c r="AI32">
        <v>6</v>
      </c>
      <c r="AJ32">
        <v>6</v>
      </c>
      <c r="AK32">
        <v>6</v>
      </c>
      <c r="AL32">
        <v>6</v>
      </c>
      <c r="AM32">
        <v>6</v>
      </c>
      <c r="AN32">
        <v>6</v>
      </c>
      <c r="AO32">
        <v>6</v>
      </c>
      <c r="AP32">
        <v>6</v>
      </c>
      <c r="AQ32">
        <v>6</v>
      </c>
      <c r="AR32">
        <v>6</v>
      </c>
    </row>
    <row r="33" spans="1:44" x14ac:dyDescent="0.25">
      <c r="A33" t="s">
        <v>152</v>
      </c>
      <c r="B33">
        <v>3</v>
      </c>
      <c r="C33">
        <v>3</v>
      </c>
      <c r="D33">
        <v>3</v>
      </c>
      <c r="E33">
        <v>3</v>
      </c>
      <c r="F33">
        <v>3</v>
      </c>
      <c r="G33">
        <v>3</v>
      </c>
      <c r="H33">
        <v>3</v>
      </c>
      <c r="I33">
        <v>3</v>
      </c>
      <c r="J33">
        <v>3</v>
      </c>
      <c r="K33">
        <v>3</v>
      </c>
      <c r="L33">
        <v>3</v>
      </c>
      <c r="M33">
        <v>3</v>
      </c>
      <c r="N33">
        <v>3</v>
      </c>
      <c r="O33">
        <v>3</v>
      </c>
      <c r="P33">
        <v>3</v>
      </c>
      <c r="Q33">
        <v>3</v>
      </c>
      <c r="R33">
        <v>3</v>
      </c>
      <c r="S33">
        <v>3</v>
      </c>
      <c r="T33">
        <v>3</v>
      </c>
      <c r="U33">
        <v>3</v>
      </c>
      <c r="V33">
        <v>3</v>
      </c>
      <c r="W33">
        <v>3</v>
      </c>
      <c r="X33">
        <v>3</v>
      </c>
      <c r="Y33">
        <v>3</v>
      </c>
      <c r="Z33">
        <v>3</v>
      </c>
      <c r="AA33">
        <v>3</v>
      </c>
      <c r="AB33">
        <v>3</v>
      </c>
      <c r="AC33">
        <v>3</v>
      </c>
      <c r="AD33">
        <v>3</v>
      </c>
      <c r="AE33">
        <v>3</v>
      </c>
      <c r="AF33">
        <v>3</v>
      </c>
      <c r="AG33">
        <v>3</v>
      </c>
      <c r="AH33">
        <v>3</v>
      </c>
      <c r="AI33">
        <v>3</v>
      </c>
      <c r="AJ33">
        <v>3</v>
      </c>
      <c r="AK33">
        <v>3</v>
      </c>
      <c r="AL33">
        <v>3</v>
      </c>
      <c r="AM33">
        <v>3</v>
      </c>
      <c r="AN33">
        <v>3</v>
      </c>
      <c r="AO33">
        <v>3</v>
      </c>
      <c r="AP33">
        <v>3</v>
      </c>
      <c r="AQ33">
        <v>3</v>
      </c>
      <c r="AR33">
        <v>3</v>
      </c>
    </row>
    <row r="34" spans="1:44" x14ac:dyDescent="0.25">
      <c r="A34" t="s">
        <v>153</v>
      </c>
      <c r="B34">
        <v>3</v>
      </c>
      <c r="C34">
        <v>3</v>
      </c>
      <c r="D34">
        <v>3</v>
      </c>
      <c r="E34">
        <v>3</v>
      </c>
      <c r="F34">
        <v>3</v>
      </c>
      <c r="G34">
        <v>3</v>
      </c>
      <c r="H34">
        <v>3</v>
      </c>
      <c r="I34">
        <v>3</v>
      </c>
      <c r="J34">
        <v>3</v>
      </c>
      <c r="K34">
        <v>3</v>
      </c>
      <c r="L34">
        <v>3</v>
      </c>
      <c r="M34">
        <v>3</v>
      </c>
      <c r="N34">
        <v>3</v>
      </c>
      <c r="O34">
        <v>3</v>
      </c>
      <c r="P34">
        <v>3</v>
      </c>
      <c r="Q34">
        <v>3</v>
      </c>
      <c r="R34">
        <v>3</v>
      </c>
      <c r="S34">
        <v>3</v>
      </c>
      <c r="T34">
        <v>3</v>
      </c>
      <c r="U34">
        <v>3</v>
      </c>
      <c r="V34">
        <v>3</v>
      </c>
      <c r="W34">
        <v>3</v>
      </c>
      <c r="X34">
        <v>3</v>
      </c>
      <c r="Y34">
        <v>3</v>
      </c>
      <c r="Z34">
        <v>3</v>
      </c>
      <c r="AA34">
        <v>3</v>
      </c>
      <c r="AB34">
        <v>3</v>
      </c>
      <c r="AC34">
        <v>3</v>
      </c>
      <c r="AD34">
        <v>3</v>
      </c>
      <c r="AE34">
        <v>3</v>
      </c>
      <c r="AF34">
        <v>3</v>
      </c>
      <c r="AG34">
        <v>3</v>
      </c>
      <c r="AH34">
        <v>3</v>
      </c>
      <c r="AI34">
        <v>3</v>
      </c>
      <c r="AJ34">
        <v>3</v>
      </c>
      <c r="AK34">
        <v>3</v>
      </c>
      <c r="AL34">
        <v>3</v>
      </c>
      <c r="AM34">
        <v>3</v>
      </c>
      <c r="AN34">
        <v>3</v>
      </c>
      <c r="AO34">
        <v>3</v>
      </c>
      <c r="AP34">
        <v>3</v>
      </c>
      <c r="AQ34">
        <v>3</v>
      </c>
      <c r="AR34">
        <v>3</v>
      </c>
    </row>
    <row r="36" spans="1:44" x14ac:dyDescent="0.25">
      <c r="C36" s="1"/>
      <c r="D36" s="1"/>
      <c r="E36" s="1"/>
      <c r="F36" s="1"/>
      <c r="G36" s="1"/>
      <c r="H36" s="1"/>
    </row>
    <row r="37" spans="1:44" x14ac:dyDescent="0.25">
      <c r="B37" s="4">
        <f>'SR3'!B2</f>
        <v>46224</v>
      </c>
    </row>
    <row r="38" spans="1:44" x14ac:dyDescent="0.25">
      <c r="B38" s="24">
        <f>'SR3'!B2</f>
        <v>46224</v>
      </c>
    </row>
    <row r="71" spans="1:4" x14ac:dyDescent="0.25">
      <c r="B71" t="e">
        <f>#REF!</f>
        <v>#REF!</v>
      </c>
    </row>
    <row r="72" spans="1:4" x14ac:dyDescent="0.25">
      <c r="B72" t="s">
        <v>239</v>
      </c>
      <c r="C72" t="s">
        <v>238</v>
      </c>
      <c r="D72" t="s">
        <v>240</v>
      </c>
    </row>
    <row r="73" spans="1:4" x14ac:dyDescent="0.25">
      <c r="A73" t="str">
        <f t="shared" ref="A73:A102" si="0">A3</f>
        <v>SFR1 Comdty</v>
      </c>
      <c r="B73" s="4" t="e">
        <f t="shared" ref="B73:B102" ca="1" si="1">AVERAGE(OFFSET(B3,0,0,1,$B$71))</f>
        <v>#REF!</v>
      </c>
      <c r="C73">
        <f t="shared" ref="C73:C102" si="2">B3</f>
        <v>1282827</v>
      </c>
      <c r="D73" s="5" t="e">
        <f ca="1">(C73-B73)/B73</f>
        <v>#REF!</v>
      </c>
    </row>
    <row r="74" spans="1:4" x14ac:dyDescent="0.25">
      <c r="A74" t="str">
        <f t="shared" si="0"/>
        <v>SFR2 Comdty</v>
      </c>
      <c r="B74" s="4" t="e">
        <f t="shared" ca="1" si="1"/>
        <v>#REF!</v>
      </c>
      <c r="C74">
        <f t="shared" si="2"/>
        <v>1421657</v>
      </c>
      <c r="D74" s="5" t="e">
        <f t="shared" ref="D74:D102" ca="1" si="3">(C74-B74)/B74</f>
        <v>#REF!</v>
      </c>
    </row>
    <row r="75" spans="1:4" x14ac:dyDescent="0.25">
      <c r="A75" t="str">
        <f t="shared" si="0"/>
        <v>SFR3 Comdty</v>
      </c>
      <c r="B75" s="4" t="e">
        <f t="shared" ca="1" si="1"/>
        <v>#REF!</v>
      </c>
      <c r="C75">
        <f t="shared" si="2"/>
        <v>1832521</v>
      </c>
      <c r="D75" s="5" t="e">
        <f t="shared" ca="1" si="3"/>
        <v>#REF!</v>
      </c>
    </row>
    <row r="76" spans="1:4" x14ac:dyDescent="0.25">
      <c r="A76" t="str">
        <f t="shared" si="0"/>
        <v>SFR4 Comdty</v>
      </c>
      <c r="B76" s="4" t="e">
        <f t="shared" ca="1" si="1"/>
        <v>#REF!</v>
      </c>
      <c r="C76">
        <f t="shared" si="2"/>
        <v>1131035</v>
      </c>
      <c r="D76" s="5" t="e">
        <f t="shared" ca="1" si="3"/>
        <v>#REF!</v>
      </c>
    </row>
    <row r="77" spans="1:4" x14ac:dyDescent="0.25">
      <c r="A77" t="str">
        <f t="shared" si="0"/>
        <v>SFR5 Comdty</v>
      </c>
      <c r="B77" s="4" t="e">
        <f t="shared" ca="1" si="1"/>
        <v>#REF!</v>
      </c>
      <c r="C77">
        <f t="shared" si="2"/>
        <v>1214713</v>
      </c>
      <c r="D77" s="5" t="e">
        <f t="shared" ca="1" si="3"/>
        <v>#REF!</v>
      </c>
    </row>
    <row r="78" spans="1:4" x14ac:dyDescent="0.25">
      <c r="A78" t="str">
        <f t="shared" si="0"/>
        <v>SFR6 Comdty</v>
      </c>
      <c r="B78" s="4" t="e">
        <f t="shared" ca="1" si="1"/>
        <v>#REF!</v>
      </c>
      <c r="C78">
        <f t="shared" si="2"/>
        <v>930998</v>
      </c>
      <c r="D78" s="5" t="e">
        <f t="shared" ca="1" si="3"/>
        <v>#REF!</v>
      </c>
    </row>
    <row r="79" spans="1:4" x14ac:dyDescent="0.25">
      <c r="A79" t="str">
        <f t="shared" si="0"/>
        <v>SFR7 Comdty</v>
      </c>
      <c r="B79" s="4" t="e">
        <f t="shared" ca="1" si="1"/>
        <v>#REF!</v>
      </c>
      <c r="C79">
        <f t="shared" si="2"/>
        <v>1244010</v>
      </c>
      <c r="D79" s="5" t="e">
        <f t="shared" ca="1" si="3"/>
        <v>#REF!</v>
      </c>
    </row>
    <row r="80" spans="1:4" x14ac:dyDescent="0.25">
      <c r="A80" t="str">
        <f t="shared" si="0"/>
        <v>SFR8 Comdty</v>
      </c>
      <c r="B80" s="4" t="e">
        <f t="shared" ca="1" si="1"/>
        <v>#REF!</v>
      </c>
      <c r="C80">
        <f t="shared" si="2"/>
        <v>720727</v>
      </c>
      <c r="D80" s="5" t="e">
        <f t="shared" ca="1" si="3"/>
        <v>#REF!</v>
      </c>
    </row>
    <row r="81" spans="1:4" x14ac:dyDescent="0.25">
      <c r="A81" t="str">
        <f t="shared" si="0"/>
        <v>SFR9 Comdty</v>
      </c>
      <c r="B81" s="4" t="e">
        <f t="shared" ca="1" si="1"/>
        <v>#REF!</v>
      </c>
      <c r="C81">
        <f t="shared" si="2"/>
        <v>654446</v>
      </c>
      <c r="D81" s="5" t="e">
        <f t="shared" ca="1" si="3"/>
        <v>#REF!</v>
      </c>
    </row>
    <row r="82" spans="1:4" x14ac:dyDescent="0.25">
      <c r="A82" t="str">
        <f t="shared" si="0"/>
        <v>SFR10 Comdty</v>
      </c>
      <c r="B82" s="4" t="e">
        <f t="shared" ca="1" si="1"/>
        <v>#REF!</v>
      </c>
      <c r="C82">
        <f t="shared" si="2"/>
        <v>496107</v>
      </c>
      <c r="D82" s="5" t="e">
        <f t="shared" ca="1" si="3"/>
        <v>#REF!</v>
      </c>
    </row>
    <row r="83" spans="1:4" x14ac:dyDescent="0.25">
      <c r="A83" t="str">
        <f t="shared" si="0"/>
        <v>SFR11 Comdty</v>
      </c>
      <c r="B83" s="4" t="e">
        <f t="shared" ca="1" si="1"/>
        <v>#REF!</v>
      </c>
      <c r="C83">
        <f t="shared" si="2"/>
        <v>392810</v>
      </c>
      <c r="D83" s="5" t="e">
        <f t="shared" ca="1" si="3"/>
        <v>#REF!</v>
      </c>
    </row>
    <row r="84" spans="1:4" x14ac:dyDescent="0.25">
      <c r="A84" t="str">
        <f t="shared" si="0"/>
        <v>SFR12 Comdty</v>
      </c>
      <c r="B84" s="4" t="e">
        <f t="shared" ca="1" si="1"/>
        <v>#REF!</v>
      </c>
      <c r="C84">
        <f t="shared" si="2"/>
        <v>353621</v>
      </c>
      <c r="D84" s="5" t="e">
        <f t="shared" ca="1" si="3"/>
        <v>#REF!</v>
      </c>
    </row>
    <row r="85" spans="1:4" x14ac:dyDescent="0.25">
      <c r="A85" t="str">
        <f t="shared" si="0"/>
        <v>SFR13 Comdty</v>
      </c>
      <c r="B85" s="4" t="e">
        <f t="shared" ca="1" si="1"/>
        <v>#REF!</v>
      </c>
      <c r="C85">
        <f t="shared" si="2"/>
        <v>308988</v>
      </c>
      <c r="D85" s="5" t="e">
        <f t="shared" ca="1" si="3"/>
        <v>#REF!</v>
      </c>
    </row>
    <row r="86" spans="1:4" x14ac:dyDescent="0.25">
      <c r="A86" t="str">
        <f t="shared" si="0"/>
        <v>SFR14 Comdty</v>
      </c>
      <c r="B86" s="4" t="e">
        <f t="shared" ca="1" si="1"/>
        <v>#REF!</v>
      </c>
      <c r="C86">
        <f t="shared" si="2"/>
        <v>210945</v>
      </c>
      <c r="D86" s="5" t="e">
        <f t="shared" ca="1" si="3"/>
        <v>#REF!</v>
      </c>
    </row>
    <row r="87" spans="1:4" x14ac:dyDescent="0.25">
      <c r="A87" t="str">
        <f t="shared" si="0"/>
        <v>SFR15 Comdty</v>
      </c>
      <c r="B87" s="4" t="e">
        <f t="shared" ca="1" si="1"/>
        <v>#REF!</v>
      </c>
      <c r="C87">
        <f t="shared" si="2"/>
        <v>204063</v>
      </c>
      <c r="D87" s="5" t="e">
        <f t="shared" ca="1" si="3"/>
        <v>#REF!</v>
      </c>
    </row>
    <row r="88" spans="1:4" x14ac:dyDescent="0.25">
      <c r="A88" t="str">
        <f t="shared" si="0"/>
        <v>SFR16 Comdty</v>
      </c>
      <c r="B88" s="4" t="e">
        <f t="shared" ca="1" si="1"/>
        <v>#REF!</v>
      </c>
      <c r="C88">
        <f t="shared" si="2"/>
        <v>158074</v>
      </c>
      <c r="D88" s="5" t="e">
        <f t="shared" ca="1" si="3"/>
        <v>#REF!</v>
      </c>
    </row>
    <row r="89" spans="1:4" x14ac:dyDescent="0.25">
      <c r="A89" t="str">
        <f t="shared" si="0"/>
        <v>SFR17 Comdty</v>
      </c>
      <c r="B89" s="4" t="e">
        <f t="shared" ca="1" si="1"/>
        <v>#REF!</v>
      </c>
      <c r="C89">
        <f t="shared" si="2"/>
        <v>158293</v>
      </c>
      <c r="D89" s="5" t="e">
        <f t="shared" ca="1" si="3"/>
        <v>#REF!</v>
      </c>
    </row>
    <row r="90" spans="1:4" x14ac:dyDescent="0.25">
      <c r="A90" t="str">
        <f t="shared" si="0"/>
        <v>SFR18 Comdty</v>
      </c>
      <c r="B90" s="4" t="e">
        <f t="shared" ca="1" si="1"/>
        <v>#REF!</v>
      </c>
      <c r="C90">
        <f t="shared" si="2"/>
        <v>128984</v>
      </c>
      <c r="D90" s="5" t="e">
        <f t="shared" ca="1" si="3"/>
        <v>#REF!</v>
      </c>
    </row>
    <row r="91" spans="1:4" x14ac:dyDescent="0.25">
      <c r="A91" t="str">
        <f t="shared" si="0"/>
        <v>SFR19 Comdty</v>
      </c>
      <c r="B91" s="4" t="e">
        <f t="shared" ca="1" si="1"/>
        <v>#REF!</v>
      </c>
      <c r="C91">
        <f t="shared" si="2"/>
        <v>117666</v>
      </c>
      <c r="D91" s="5" t="e">
        <f t="shared" ca="1" si="3"/>
        <v>#REF!</v>
      </c>
    </row>
    <row r="92" spans="1:4" x14ac:dyDescent="0.25">
      <c r="A92" t="str">
        <f t="shared" si="0"/>
        <v>SFR20 Comdty</v>
      </c>
      <c r="B92" s="4" t="e">
        <f t="shared" ca="1" si="1"/>
        <v>#REF!</v>
      </c>
      <c r="C92">
        <f t="shared" si="2"/>
        <v>61392</v>
      </c>
      <c r="D92" s="5" t="e">
        <f t="shared" ca="1" si="3"/>
        <v>#REF!</v>
      </c>
    </row>
    <row r="93" spans="1:4" x14ac:dyDescent="0.25">
      <c r="A93" t="str">
        <f t="shared" si="0"/>
        <v>SFR21 Comdty</v>
      </c>
      <c r="B93" s="4" t="e">
        <f t="shared" ca="1" si="1"/>
        <v>#REF!</v>
      </c>
      <c r="C93">
        <f t="shared" si="2"/>
        <v>31042</v>
      </c>
      <c r="D93" s="5" t="e">
        <f t="shared" ca="1" si="3"/>
        <v>#REF!</v>
      </c>
    </row>
    <row r="94" spans="1:4" x14ac:dyDescent="0.25">
      <c r="A94" t="str">
        <f t="shared" si="0"/>
        <v>SFR22 Comdty</v>
      </c>
      <c r="B94" s="4" t="e">
        <f t="shared" ca="1" si="1"/>
        <v>#REF!</v>
      </c>
      <c r="C94">
        <f t="shared" si="2"/>
        <v>9003</v>
      </c>
      <c r="D94" s="5" t="e">
        <f t="shared" ca="1" si="3"/>
        <v>#REF!</v>
      </c>
    </row>
    <row r="95" spans="1:4" x14ac:dyDescent="0.25">
      <c r="A95" t="str">
        <f t="shared" si="0"/>
        <v>SFR23 Comdty</v>
      </c>
      <c r="B95" s="4" t="e">
        <f t="shared" ca="1" si="1"/>
        <v>#REF!</v>
      </c>
      <c r="C95">
        <f t="shared" si="2"/>
        <v>2200</v>
      </c>
      <c r="D95" s="5" t="e">
        <f t="shared" ca="1" si="3"/>
        <v>#REF!</v>
      </c>
    </row>
    <row r="96" spans="1:4" x14ac:dyDescent="0.25">
      <c r="A96" t="str">
        <f t="shared" si="0"/>
        <v>SFR24 Comdty</v>
      </c>
      <c r="B96" s="4" t="e">
        <f t="shared" ca="1" si="1"/>
        <v>#REF!</v>
      </c>
      <c r="C96">
        <f t="shared" si="2"/>
        <v>1497</v>
      </c>
      <c r="D96" s="5" t="e">
        <f t="shared" ca="1" si="3"/>
        <v>#REF!</v>
      </c>
    </row>
    <row r="97" spans="1:4" x14ac:dyDescent="0.25">
      <c r="A97" t="str">
        <f t="shared" si="0"/>
        <v>SFR25 Comdty</v>
      </c>
      <c r="B97" s="4" t="e">
        <f t="shared" ca="1" si="1"/>
        <v>#REF!</v>
      </c>
      <c r="C97">
        <f t="shared" si="2"/>
        <v>363</v>
      </c>
      <c r="D97" s="5" t="e">
        <f t="shared" ca="1" si="3"/>
        <v>#REF!</v>
      </c>
    </row>
    <row r="98" spans="1:4" x14ac:dyDescent="0.25">
      <c r="A98" t="str">
        <f t="shared" si="0"/>
        <v>SFR26 Comdty</v>
      </c>
      <c r="B98" s="4" t="e">
        <f t="shared" ca="1" si="1"/>
        <v>#REF!</v>
      </c>
      <c r="C98">
        <f t="shared" si="2"/>
        <v>57</v>
      </c>
      <c r="D98" s="5" t="e">
        <f t="shared" ca="1" si="3"/>
        <v>#REF!</v>
      </c>
    </row>
    <row r="99" spans="1:4" x14ac:dyDescent="0.25">
      <c r="A99" t="str">
        <f t="shared" si="0"/>
        <v>SFR27 Comdty</v>
      </c>
      <c r="B99" s="4" t="e">
        <f t="shared" ca="1" si="1"/>
        <v>#REF!</v>
      </c>
      <c r="C99">
        <f t="shared" si="2"/>
        <v>15</v>
      </c>
      <c r="D99" s="5" t="e">
        <f t="shared" ca="1" si="3"/>
        <v>#REF!</v>
      </c>
    </row>
    <row r="100" spans="1:4" x14ac:dyDescent="0.25">
      <c r="A100" t="str">
        <f t="shared" si="0"/>
        <v>SFR28 Comdty</v>
      </c>
      <c r="B100" s="4" t="e">
        <f t="shared" ca="1" si="1"/>
        <v>#REF!</v>
      </c>
      <c r="C100">
        <f t="shared" si="2"/>
        <v>6</v>
      </c>
      <c r="D100" s="5" t="e">
        <f t="shared" ca="1" si="3"/>
        <v>#REF!</v>
      </c>
    </row>
    <row r="101" spans="1:4" x14ac:dyDescent="0.25">
      <c r="A101" t="str">
        <f t="shared" si="0"/>
        <v>SFR29 Comdty</v>
      </c>
      <c r="B101" s="4" t="e">
        <f t="shared" ca="1" si="1"/>
        <v>#REF!</v>
      </c>
      <c r="C101">
        <f t="shared" si="2"/>
        <v>6</v>
      </c>
      <c r="D101" s="5" t="e">
        <f t="shared" ca="1" si="3"/>
        <v>#REF!</v>
      </c>
    </row>
    <row r="102" spans="1:4" x14ac:dyDescent="0.25">
      <c r="A102" t="str">
        <f t="shared" si="0"/>
        <v>SFR30 Comdty</v>
      </c>
      <c r="B102" s="4" t="e">
        <f t="shared" ca="1" si="1"/>
        <v>#REF!</v>
      </c>
      <c r="C102">
        <f t="shared" si="2"/>
        <v>6</v>
      </c>
      <c r="D102" s="5" t="e">
        <f t="shared" ca="1" si="3"/>
        <v>#REF!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813F6-E024-471F-887B-7BBAD3C0E92F}">
  <sheetPr codeName="Sheet4"/>
  <dimension ref="A1:AS83"/>
  <sheetViews>
    <sheetView workbookViewId="0">
      <selection sqref="A1:AS26"/>
    </sheetView>
  </sheetViews>
  <sheetFormatPr defaultRowHeight="15" x14ac:dyDescent="0.25"/>
  <cols>
    <col min="1" max="1" width="12.8554687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2079" width="14.140625" bestFit="1" customWidth="1"/>
    <col min="2080" max="2421" width="14.140625" customWidth="1"/>
  </cols>
  <sheetData>
    <row r="1" spans="1: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s="2" customFormat="1" x14ac:dyDescent="0.25">
      <c r="A2" s="2" t="s">
        <v>121</v>
      </c>
      <c r="B2" s="2">
        <v>46224</v>
      </c>
      <c r="C2" s="2">
        <v>46223</v>
      </c>
      <c r="D2" s="2">
        <v>46220</v>
      </c>
      <c r="E2" s="2">
        <v>46219</v>
      </c>
      <c r="F2" s="2">
        <v>46218</v>
      </c>
      <c r="G2" s="2">
        <v>46217</v>
      </c>
      <c r="H2" s="2">
        <v>46216</v>
      </c>
      <c r="I2" s="2">
        <v>46213</v>
      </c>
      <c r="J2" s="2">
        <v>46212</v>
      </c>
      <c r="K2" s="2">
        <v>46211</v>
      </c>
      <c r="L2" s="2">
        <v>46210</v>
      </c>
      <c r="M2" s="2">
        <v>46209</v>
      </c>
      <c r="N2" s="2">
        <v>46206</v>
      </c>
      <c r="O2" s="2">
        <v>46205</v>
      </c>
      <c r="P2" s="2">
        <v>46204</v>
      </c>
      <c r="Q2" s="2">
        <v>46203</v>
      </c>
      <c r="R2" s="2">
        <v>46202</v>
      </c>
      <c r="S2" s="2">
        <v>46199</v>
      </c>
      <c r="T2" s="2">
        <v>46198</v>
      </c>
      <c r="U2" s="2">
        <v>46197</v>
      </c>
      <c r="V2" s="2">
        <v>46196</v>
      </c>
      <c r="W2" s="2">
        <v>46195</v>
      </c>
      <c r="X2" s="2">
        <v>46192</v>
      </c>
      <c r="Y2" s="2">
        <v>46191</v>
      </c>
      <c r="Z2" s="2">
        <v>46190</v>
      </c>
      <c r="AA2" s="2">
        <v>46189</v>
      </c>
      <c r="AB2" s="2">
        <v>46188</v>
      </c>
      <c r="AC2" s="2">
        <v>46185</v>
      </c>
      <c r="AD2" s="2">
        <v>46184</v>
      </c>
      <c r="AE2" s="2">
        <v>46183</v>
      </c>
      <c r="AF2" s="2">
        <v>46182</v>
      </c>
      <c r="AG2" s="2">
        <v>46181</v>
      </c>
      <c r="AH2" s="2">
        <v>46178</v>
      </c>
      <c r="AI2" s="2">
        <v>46177</v>
      </c>
      <c r="AJ2" s="2">
        <v>46176</v>
      </c>
      <c r="AK2" s="2">
        <v>46175</v>
      </c>
      <c r="AL2" s="2">
        <v>46174</v>
      </c>
      <c r="AM2" s="2">
        <v>46171</v>
      </c>
      <c r="AN2" s="2">
        <v>46170</v>
      </c>
      <c r="AO2" s="2">
        <v>46169</v>
      </c>
      <c r="AP2" s="2">
        <v>46168</v>
      </c>
      <c r="AQ2" s="2">
        <v>46167</v>
      </c>
      <c r="AR2" s="2">
        <v>46164</v>
      </c>
      <c r="AS2" s="2">
        <v>46163</v>
      </c>
    </row>
    <row r="3" spans="1:45" x14ac:dyDescent="0.25">
      <c r="A3" t="s">
        <v>214</v>
      </c>
      <c r="B3">
        <v>409116</v>
      </c>
      <c r="C3">
        <v>409116</v>
      </c>
      <c r="D3">
        <v>409116</v>
      </c>
      <c r="E3">
        <v>409065</v>
      </c>
      <c r="F3">
        <v>405368</v>
      </c>
      <c r="G3">
        <v>404429</v>
      </c>
      <c r="H3">
        <v>398381</v>
      </c>
      <c r="I3">
        <v>405098</v>
      </c>
      <c r="J3">
        <v>399377</v>
      </c>
      <c r="K3">
        <v>399800</v>
      </c>
      <c r="L3">
        <v>385635</v>
      </c>
      <c r="M3">
        <v>381471</v>
      </c>
      <c r="N3">
        <v>380700</v>
      </c>
      <c r="O3">
        <v>376286</v>
      </c>
      <c r="P3">
        <v>388934</v>
      </c>
      <c r="Q3">
        <v>394581</v>
      </c>
      <c r="R3">
        <v>393950</v>
      </c>
      <c r="S3">
        <v>392686</v>
      </c>
      <c r="T3">
        <v>397123</v>
      </c>
      <c r="U3">
        <v>396192</v>
      </c>
      <c r="V3">
        <v>401037</v>
      </c>
      <c r="W3">
        <v>403890</v>
      </c>
      <c r="X3">
        <v>399763</v>
      </c>
      <c r="Y3">
        <v>388661</v>
      </c>
      <c r="Z3">
        <v>401843</v>
      </c>
      <c r="AA3">
        <v>385839</v>
      </c>
      <c r="AB3">
        <v>385701</v>
      </c>
      <c r="AC3">
        <v>387900</v>
      </c>
      <c r="AD3">
        <v>387554</v>
      </c>
      <c r="AE3">
        <v>387868</v>
      </c>
      <c r="AF3">
        <v>388680</v>
      </c>
      <c r="AG3">
        <v>388934</v>
      </c>
      <c r="AH3">
        <v>393590</v>
      </c>
      <c r="AI3">
        <v>393390</v>
      </c>
      <c r="AJ3">
        <v>393257</v>
      </c>
      <c r="AK3">
        <v>393749</v>
      </c>
      <c r="AL3">
        <v>392712</v>
      </c>
      <c r="AM3">
        <v>392834</v>
      </c>
      <c r="AN3">
        <v>392396</v>
      </c>
      <c r="AO3">
        <v>392598</v>
      </c>
      <c r="AP3">
        <v>392436</v>
      </c>
      <c r="AQ3">
        <v>390976</v>
      </c>
      <c r="AR3">
        <v>390976</v>
      </c>
      <c r="AS3">
        <v>390278</v>
      </c>
    </row>
    <row r="4" spans="1:45" x14ac:dyDescent="0.25">
      <c r="A4" t="s">
        <v>215</v>
      </c>
      <c r="B4">
        <v>427534</v>
      </c>
      <c r="C4">
        <v>427534</v>
      </c>
      <c r="D4">
        <v>427534</v>
      </c>
      <c r="E4">
        <v>422133</v>
      </c>
      <c r="F4">
        <v>413893</v>
      </c>
      <c r="G4">
        <v>413711</v>
      </c>
      <c r="H4">
        <v>435302</v>
      </c>
      <c r="I4">
        <v>442133</v>
      </c>
      <c r="J4">
        <v>454503</v>
      </c>
      <c r="K4">
        <v>448179</v>
      </c>
      <c r="L4">
        <v>451874</v>
      </c>
      <c r="M4">
        <v>449012</v>
      </c>
      <c r="N4">
        <v>446381</v>
      </c>
      <c r="O4">
        <v>444534</v>
      </c>
      <c r="P4">
        <v>451930</v>
      </c>
      <c r="Q4">
        <v>452934</v>
      </c>
      <c r="R4">
        <v>449833</v>
      </c>
      <c r="S4">
        <v>447780</v>
      </c>
      <c r="T4">
        <v>449368</v>
      </c>
      <c r="U4">
        <v>449681</v>
      </c>
      <c r="V4">
        <v>473474</v>
      </c>
      <c r="W4">
        <v>469196</v>
      </c>
      <c r="X4">
        <v>467339</v>
      </c>
      <c r="Y4">
        <v>460028</v>
      </c>
      <c r="Z4">
        <v>463433</v>
      </c>
      <c r="AA4">
        <v>400573</v>
      </c>
      <c r="AB4">
        <v>404940</v>
      </c>
      <c r="AC4">
        <v>407971</v>
      </c>
      <c r="AD4">
        <v>437823</v>
      </c>
      <c r="AE4">
        <v>434876</v>
      </c>
      <c r="AF4">
        <v>440277</v>
      </c>
      <c r="AG4">
        <v>440373</v>
      </c>
      <c r="AH4">
        <v>442194</v>
      </c>
      <c r="AI4">
        <v>446574</v>
      </c>
      <c r="AJ4">
        <v>446107</v>
      </c>
      <c r="AK4">
        <v>454753</v>
      </c>
      <c r="AL4">
        <v>435928</v>
      </c>
      <c r="AM4">
        <v>432612</v>
      </c>
      <c r="AN4">
        <v>432596</v>
      </c>
      <c r="AO4">
        <v>431968</v>
      </c>
      <c r="AP4">
        <v>429167</v>
      </c>
      <c r="AQ4">
        <v>425286</v>
      </c>
      <c r="AR4">
        <v>425346</v>
      </c>
      <c r="AS4">
        <v>431174</v>
      </c>
    </row>
    <row r="5" spans="1:45" x14ac:dyDescent="0.25">
      <c r="A5" t="s">
        <v>216</v>
      </c>
      <c r="B5">
        <v>518775</v>
      </c>
      <c r="C5">
        <v>518775</v>
      </c>
      <c r="D5">
        <v>518775</v>
      </c>
      <c r="E5">
        <v>522148</v>
      </c>
      <c r="F5">
        <v>523808</v>
      </c>
      <c r="G5">
        <v>520404</v>
      </c>
      <c r="H5">
        <v>525962</v>
      </c>
      <c r="I5">
        <v>515389</v>
      </c>
      <c r="J5">
        <v>514520</v>
      </c>
      <c r="K5">
        <v>506767</v>
      </c>
      <c r="L5">
        <v>488624</v>
      </c>
      <c r="M5">
        <v>484404</v>
      </c>
      <c r="N5">
        <v>485357</v>
      </c>
      <c r="O5">
        <v>490138</v>
      </c>
      <c r="P5">
        <v>491385</v>
      </c>
      <c r="Q5">
        <v>487170</v>
      </c>
      <c r="R5">
        <v>481485</v>
      </c>
      <c r="S5">
        <v>485282</v>
      </c>
      <c r="T5">
        <v>479433</v>
      </c>
      <c r="U5">
        <v>478839</v>
      </c>
      <c r="V5">
        <v>478451</v>
      </c>
      <c r="W5">
        <v>484163</v>
      </c>
      <c r="X5">
        <v>481862</v>
      </c>
      <c r="Y5">
        <v>487963</v>
      </c>
      <c r="Z5">
        <v>490755</v>
      </c>
      <c r="AA5">
        <v>448972</v>
      </c>
      <c r="AB5">
        <v>447158</v>
      </c>
      <c r="AC5">
        <v>456199</v>
      </c>
      <c r="AD5">
        <v>455339</v>
      </c>
      <c r="AE5">
        <v>455281</v>
      </c>
      <c r="AF5">
        <v>468584</v>
      </c>
      <c r="AG5">
        <v>464860</v>
      </c>
      <c r="AH5">
        <v>464629</v>
      </c>
      <c r="AI5">
        <v>469898</v>
      </c>
      <c r="AJ5">
        <v>477733</v>
      </c>
      <c r="AK5">
        <v>471482</v>
      </c>
      <c r="AL5">
        <v>460993</v>
      </c>
      <c r="AM5">
        <v>452603</v>
      </c>
      <c r="AN5">
        <v>448016</v>
      </c>
      <c r="AO5">
        <v>442881</v>
      </c>
      <c r="AP5">
        <v>449822</v>
      </c>
      <c r="AQ5">
        <v>460364</v>
      </c>
      <c r="AR5">
        <v>460364</v>
      </c>
      <c r="AS5">
        <v>459271</v>
      </c>
    </row>
    <row r="6" spans="1:45" x14ac:dyDescent="0.25">
      <c r="A6" t="s">
        <v>217</v>
      </c>
      <c r="B6">
        <v>379219</v>
      </c>
      <c r="C6">
        <v>379219</v>
      </c>
      <c r="D6">
        <v>379219</v>
      </c>
      <c r="E6">
        <v>378516</v>
      </c>
      <c r="F6">
        <v>381455</v>
      </c>
      <c r="G6">
        <v>375436</v>
      </c>
      <c r="H6">
        <v>379104</v>
      </c>
      <c r="I6">
        <v>375484</v>
      </c>
      <c r="J6">
        <v>377488</v>
      </c>
      <c r="K6">
        <v>375672</v>
      </c>
      <c r="L6">
        <v>350398</v>
      </c>
      <c r="M6">
        <v>353496</v>
      </c>
      <c r="N6">
        <v>348859</v>
      </c>
      <c r="O6">
        <v>349801</v>
      </c>
      <c r="P6">
        <v>350112</v>
      </c>
      <c r="Q6">
        <v>349631</v>
      </c>
      <c r="R6">
        <v>350437</v>
      </c>
      <c r="S6">
        <v>351447</v>
      </c>
      <c r="T6">
        <v>355459</v>
      </c>
      <c r="U6">
        <v>353717</v>
      </c>
      <c r="V6">
        <v>356481</v>
      </c>
      <c r="W6">
        <v>361203</v>
      </c>
      <c r="X6">
        <v>361136</v>
      </c>
      <c r="Y6">
        <v>373296</v>
      </c>
      <c r="Z6">
        <v>371708</v>
      </c>
      <c r="AA6">
        <v>492098</v>
      </c>
      <c r="AB6">
        <v>496278</v>
      </c>
      <c r="AC6">
        <v>504897</v>
      </c>
      <c r="AD6">
        <v>504550</v>
      </c>
      <c r="AE6">
        <v>504527</v>
      </c>
      <c r="AF6">
        <v>506446</v>
      </c>
      <c r="AG6">
        <v>511085</v>
      </c>
      <c r="AH6">
        <v>503026</v>
      </c>
      <c r="AI6">
        <v>503544</v>
      </c>
      <c r="AJ6">
        <v>504124</v>
      </c>
      <c r="AK6">
        <v>503649</v>
      </c>
      <c r="AL6">
        <v>501445</v>
      </c>
      <c r="AM6">
        <v>502095</v>
      </c>
      <c r="AN6">
        <v>505244</v>
      </c>
      <c r="AO6">
        <v>506576</v>
      </c>
      <c r="AP6">
        <v>515232</v>
      </c>
      <c r="AQ6">
        <v>516770</v>
      </c>
      <c r="AR6">
        <v>516777</v>
      </c>
      <c r="AS6">
        <v>512473</v>
      </c>
    </row>
    <row r="7" spans="1:45" x14ac:dyDescent="0.25">
      <c r="A7" t="s">
        <v>218</v>
      </c>
      <c r="B7">
        <v>376296</v>
      </c>
      <c r="C7">
        <v>376296</v>
      </c>
      <c r="D7">
        <v>376296</v>
      </c>
      <c r="E7">
        <v>378287</v>
      </c>
      <c r="F7">
        <v>379116</v>
      </c>
      <c r="G7">
        <v>380494</v>
      </c>
      <c r="H7">
        <v>354731</v>
      </c>
      <c r="I7">
        <v>346942</v>
      </c>
      <c r="J7">
        <v>353849</v>
      </c>
      <c r="K7">
        <v>353767</v>
      </c>
      <c r="L7">
        <v>339828</v>
      </c>
      <c r="M7">
        <v>339086</v>
      </c>
      <c r="N7">
        <v>340224</v>
      </c>
      <c r="O7">
        <v>338132</v>
      </c>
      <c r="P7">
        <v>332665</v>
      </c>
      <c r="Q7">
        <v>325241</v>
      </c>
      <c r="R7">
        <v>324509</v>
      </c>
      <c r="S7">
        <v>329686</v>
      </c>
      <c r="T7">
        <v>331503</v>
      </c>
      <c r="U7">
        <v>332098</v>
      </c>
      <c r="V7">
        <v>331053</v>
      </c>
      <c r="W7">
        <v>327593</v>
      </c>
      <c r="X7">
        <v>325277</v>
      </c>
      <c r="Y7">
        <v>322745</v>
      </c>
      <c r="Z7">
        <v>328464</v>
      </c>
      <c r="AA7">
        <v>367542</v>
      </c>
      <c r="AB7">
        <v>367302</v>
      </c>
      <c r="AC7">
        <v>366495</v>
      </c>
      <c r="AD7">
        <v>367326</v>
      </c>
      <c r="AE7">
        <v>366991</v>
      </c>
      <c r="AF7">
        <v>366727</v>
      </c>
      <c r="AG7">
        <v>370470</v>
      </c>
      <c r="AH7">
        <v>367413</v>
      </c>
      <c r="AI7">
        <v>370830</v>
      </c>
      <c r="AJ7">
        <v>373482</v>
      </c>
      <c r="AK7">
        <v>366311</v>
      </c>
      <c r="AL7">
        <v>362202</v>
      </c>
      <c r="AM7">
        <v>352550</v>
      </c>
      <c r="AN7">
        <v>349392</v>
      </c>
      <c r="AO7">
        <v>347785</v>
      </c>
      <c r="AP7">
        <v>349700</v>
      </c>
      <c r="AQ7">
        <v>347317</v>
      </c>
      <c r="AR7">
        <v>347326</v>
      </c>
      <c r="AS7">
        <v>342241</v>
      </c>
    </row>
    <row r="8" spans="1:45" x14ac:dyDescent="0.25">
      <c r="A8" t="s">
        <v>219</v>
      </c>
      <c r="B8">
        <v>241777</v>
      </c>
      <c r="C8">
        <v>241777</v>
      </c>
      <c r="D8">
        <v>241777</v>
      </c>
      <c r="E8">
        <v>243446</v>
      </c>
      <c r="F8">
        <v>232088</v>
      </c>
      <c r="G8">
        <v>228747</v>
      </c>
      <c r="H8">
        <v>222449</v>
      </c>
      <c r="I8">
        <v>218303</v>
      </c>
      <c r="J8">
        <v>218716</v>
      </c>
      <c r="K8">
        <v>221002</v>
      </c>
      <c r="L8">
        <v>213191</v>
      </c>
      <c r="M8">
        <v>214951</v>
      </c>
      <c r="N8">
        <v>216494</v>
      </c>
      <c r="O8">
        <v>216127</v>
      </c>
      <c r="P8">
        <v>214826</v>
      </c>
      <c r="Q8">
        <v>213590</v>
      </c>
      <c r="R8">
        <v>215448</v>
      </c>
      <c r="S8">
        <v>210746</v>
      </c>
      <c r="T8">
        <v>212633</v>
      </c>
      <c r="U8">
        <v>213395</v>
      </c>
      <c r="V8">
        <v>220009</v>
      </c>
      <c r="W8">
        <v>218929</v>
      </c>
      <c r="X8">
        <v>220186</v>
      </c>
      <c r="Y8">
        <v>213260</v>
      </c>
      <c r="Z8">
        <v>212829</v>
      </c>
      <c r="AA8">
        <v>324416</v>
      </c>
      <c r="AB8">
        <v>324362</v>
      </c>
      <c r="AC8">
        <v>329722</v>
      </c>
      <c r="AD8">
        <v>380142</v>
      </c>
      <c r="AE8">
        <v>372989</v>
      </c>
      <c r="AF8">
        <v>369525</v>
      </c>
      <c r="AG8">
        <v>367346</v>
      </c>
      <c r="AH8">
        <v>363104</v>
      </c>
      <c r="AI8">
        <v>371885</v>
      </c>
      <c r="AJ8">
        <v>368513</v>
      </c>
      <c r="AK8">
        <v>366825</v>
      </c>
      <c r="AL8">
        <v>374856</v>
      </c>
      <c r="AM8">
        <v>374149</v>
      </c>
      <c r="AN8">
        <v>374056</v>
      </c>
      <c r="AO8">
        <v>376301</v>
      </c>
      <c r="AP8">
        <v>376255</v>
      </c>
      <c r="AQ8">
        <v>379141</v>
      </c>
      <c r="AR8">
        <v>379143</v>
      </c>
      <c r="AS8">
        <v>377293</v>
      </c>
    </row>
    <row r="9" spans="1:45" x14ac:dyDescent="0.25">
      <c r="A9" t="s">
        <v>220</v>
      </c>
      <c r="B9">
        <v>302415</v>
      </c>
      <c r="C9">
        <v>302415</v>
      </c>
      <c r="D9">
        <v>302415</v>
      </c>
      <c r="E9">
        <v>302753</v>
      </c>
      <c r="F9">
        <v>317161</v>
      </c>
      <c r="G9">
        <v>315303</v>
      </c>
      <c r="H9">
        <v>309535</v>
      </c>
      <c r="I9">
        <v>299676</v>
      </c>
      <c r="J9">
        <v>307447</v>
      </c>
      <c r="K9">
        <v>315373</v>
      </c>
      <c r="L9">
        <v>312301</v>
      </c>
      <c r="M9">
        <v>311503</v>
      </c>
      <c r="N9">
        <v>312436</v>
      </c>
      <c r="O9">
        <v>308376</v>
      </c>
      <c r="P9">
        <v>304155</v>
      </c>
      <c r="Q9">
        <v>297138</v>
      </c>
      <c r="R9">
        <v>295796</v>
      </c>
      <c r="S9">
        <v>295689</v>
      </c>
      <c r="T9">
        <v>301559</v>
      </c>
      <c r="U9">
        <v>303876</v>
      </c>
      <c r="V9">
        <v>301208</v>
      </c>
      <c r="W9">
        <v>301535</v>
      </c>
      <c r="X9">
        <v>304436</v>
      </c>
      <c r="Y9">
        <v>299477</v>
      </c>
      <c r="Z9">
        <v>296410</v>
      </c>
      <c r="AA9">
        <v>212877</v>
      </c>
      <c r="AB9">
        <v>211594</v>
      </c>
      <c r="AC9">
        <v>214352</v>
      </c>
      <c r="AD9">
        <v>213560</v>
      </c>
      <c r="AE9">
        <v>206812</v>
      </c>
      <c r="AF9">
        <v>203747</v>
      </c>
      <c r="AG9">
        <v>200648</v>
      </c>
      <c r="AH9">
        <v>191123</v>
      </c>
      <c r="AI9">
        <v>189684</v>
      </c>
      <c r="AJ9">
        <v>190783</v>
      </c>
      <c r="AK9">
        <v>186704</v>
      </c>
      <c r="AL9">
        <v>184826</v>
      </c>
      <c r="AM9">
        <v>180433</v>
      </c>
      <c r="AN9">
        <v>181884</v>
      </c>
      <c r="AO9">
        <v>182297</v>
      </c>
      <c r="AP9">
        <v>182257</v>
      </c>
      <c r="AQ9">
        <v>181153</v>
      </c>
      <c r="AR9">
        <v>181153</v>
      </c>
      <c r="AS9">
        <v>178529</v>
      </c>
    </row>
    <row r="10" spans="1:45" x14ac:dyDescent="0.25">
      <c r="A10" t="s">
        <v>221</v>
      </c>
      <c r="B10">
        <v>178895</v>
      </c>
      <c r="C10">
        <v>178895</v>
      </c>
      <c r="D10">
        <v>178895</v>
      </c>
      <c r="E10">
        <v>176885</v>
      </c>
      <c r="F10">
        <v>174865</v>
      </c>
      <c r="G10">
        <v>175314</v>
      </c>
      <c r="H10">
        <v>177356</v>
      </c>
      <c r="I10">
        <v>176882</v>
      </c>
      <c r="J10">
        <v>178693</v>
      </c>
      <c r="K10">
        <v>175741</v>
      </c>
      <c r="L10">
        <v>180549</v>
      </c>
      <c r="M10">
        <v>177774</v>
      </c>
      <c r="N10">
        <v>176029</v>
      </c>
      <c r="O10">
        <v>176871</v>
      </c>
      <c r="P10">
        <v>174682</v>
      </c>
      <c r="Q10">
        <v>176429</v>
      </c>
      <c r="R10">
        <v>181008</v>
      </c>
      <c r="S10">
        <v>178314</v>
      </c>
      <c r="T10">
        <v>178167</v>
      </c>
      <c r="U10">
        <v>168239</v>
      </c>
      <c r="V10">
        <v>167858</v>
      </c>
      <c r="W10">
        <v>164995</v>
      </c>
      <c r="X10">
        <v>165191</v>
      </c>
      <c r="Y10">
        <v>161795</v>
      </c>
      <c r="Z10">
        <v>159909</v>
      </c>
      <c r="AA10">
        <v>294420</v>
      </c>
      <c r="AB10">
        <v>286711</v>
      </c>
      <c r="AC10">
        <v>273064</v>
      </c>
      <c r="AD10">
        <v>273277</v>
      </c>
      <c r="AE10">
        <v>273297</v>
      </c>
      <c r="AF10">
        <v>270473</v>
      </c>
      <c r="AG10">
        <v>268335</v>
      </c>
      <c r="AH10">
        <v>268338</v>
      </c>
      <c r="AI10">
        <v>274043</v>
      </c>
      <c r="AJ10">
        <v>277578</v>
      </c>
      <c r="AK10">
        <v>273306</v>
      </c>
      <c r="AL10">
        <v>268331</v>
      </c>
      <c r="AM10">
        <v>269884</v>
      </c>
      <c r="AN10">
        <v>273256</v>
      </c>
      <c r="AO10">
        <v>271802</v>
      </c>
      <c r="AP10">
        <v>275988</v>
      </c>
      <c r="AQ10">
        <v>274360</v>
      </c>
      <c r="AR10">
        <v>274360</v>
      </c>
      <c r="AS10">
        <v>271299</v>
      </c>
    </row>
    <row r="11" spans="1:45" x14ac:dyDescent="0.25">
      <c r="A11" t="s">
        <v>222</v>
      </c>
      <c r="B11">
        <v>123086</v>
      </c>
      <c r="C11">
        <v>123086</v>
      </c>
      <c r="D11">
        <v>123086</v>
      </c>
      <c r="E11">
        <v>122535</v>
      </c>
      <c r="F11">
        <v>118765</v>
      </c>
      <c r="G11">
        <v>116716</v>
      </c>
      <c r="H11">
        <v>115664</v>
      </c>
      <c r="I11">
        <v>116747</v>
      </c>
      <c r="J11">
        <v>113597</v>
      </c>
      <c r="K11">
        <v>116234</v>
      </c>
      <c r="L11">
        <v>119484</v>
      </c>
      <c r="M11">
        <v>129417</v>
      </c>
      <c r="N11">
        <v>128126</v>
      </c>
      <c r="O11">
        <v>126887</v>
      </c>
      <c r="P11">
        <v>124410</v>
      </c>
      <c r="Q11">
        <v>126584</v>
      </c>
      <c r="R11">
        <v>128076</v>
      </c>
      <c r="S11">
        <v>126157</v>
      </c>
      <c r="T11">
        <v>125984</v>
      </c>
      <c r="U11">
        <v>123395</v>
      </c>
      <c r="V11">
        <v>122079</v>
      </c>
      <c r="W11">
        <v>123721</v>
      </c>
      <c r="X11">
        <v>122762</v>
      </c>
      <c r="Y11">
        <v>121493</v>
      </c>
      <c r="Z11">
        <v>121639</v>
      </c>
      <c r="AA11">
        <v>160629</v>
      </c>
      <c r="AB11">
        <v>156414</v>
      </c>
      <c r="AC11">
        <v>154439</v>
      </c>
      <c r="AD11">
        <v>150481</v>
      </c>
      <c r="AE11">
        <v>148225</v>
      </c>
      <c r="AF11">
        <v>147493</v>
      </c>
      <c r="AG11">
        <v>149387</v>
      </c>
      <c r="AH11">
        <v>151501</v>
      </c>
      <c r="AI11">
        <v>148403</v>
      </c>
      <c r="AJ11">
        <v>149415</v>
      </c>
      <c r="AK11">
        <v>148602</v>
      </c>
      <c r="AL11">
        <v>143133</v>
      </c>
      <c r="AM11">
        <v>137934</v>
      </c>
      <c r="AN11">
        <v>137568</v>
      </c>
      <c r="AO11">
        <v>136192</v>
      </c>
      <c r="AP11">
        <v>136101</v>
      </c>
      <c r="AQ11">
        <v>136487</v>
      </c>
      <c r="AR11">
        <v>136487</v>
      </c>
      <c r="AS11">
        <v>137878</v>
      </c>
    </row>
    <row r="12" spans="1:45" x14ac:dyDescent="0.25">
      <c r="A12" t="s">
        <v>223</v>
      </c>
      <c r="B12">
        <v>92360</v>
      </c>
      <c r="C12">
        <v>92360</v>
      </c>
      <c r="D12">
        <v>92360</v>
      </c>
      <c r="E12">
        <v>92820</v>
      </c>
      <c r="F12">
        <v>91570</v>
      </c>
      <c r="G12">
        <v>91987</v>
      </c>
      <c r="H12">
        <v>90954</v>
      </c>
      <c r="I12">
        <v>93156</v>
      </c>
      <c r="J12">
        <v>95628</v>
      </c>
      <c r="K12">
        <v>97780</v>
      </c>
      <c r="L12">
        <v>90967</v>
      </c>
      <c r="M12">
        <v>94143</v>
      </c>
      <c r="N12">
        <v>91935</v>
      </c>
      <c r="O12">
        <v>89382</v>
      </c>
      <c r="P12">
        <v>84093</v>
      </c>
      <c r="Q12">
        <v>83151</v>
      </c>
      <c r="R12">
        <v>81925</v>
      </c>
      <c r="S12">
        <v>82153</v>
      </c>
      <c r="T12">
        <v>81950</v>
      </c>
      <c r="U12">
        <v>76833</v>
      </c>
      <c r="V12">
        <v>76805</v>
      </c>
      <c r="W12">
        <v>75180</v>
      </c>
      <c r="X12">
        <v>74247</v>
      </c>
      <c r="Y12">
        <v>72930</v>
      </c>
      <c r="Z12">
        <v>75380</v>
      </c>
      <c r="AA12">
        <v>122266</v>
      </c>
      <c r="AB12">
        <v>117659</v>
      </c>
      <c r="AC12">
        <v>119823</v>
      </c>
      <c r="AD12">
        <v>123352</v>
      </c>
      <c r="AE12">
        <v>124017</v>
      </c>
      <c r="AF12">
        <v>117898</v>
      </c>
      <c r="AG12">
        <v>118885</v>
      </c>
      <c r="AH12">
        <v>117869</v>
      </c>
      <c r="AI12">
        <v>118011</v>
      </c>
      <c r="AJ12">
        <v>109022</v>
      </c>
      <c r="AK12">
        <v>108146</v>
      </c>
      <c r="AL12">
        <v>106085</v>
      </c>
      <c r="AM12">
        <v>106473</v>
      </c>
      <c r="AN12">
        <v>104461</v>
      </c>
      <c r="AO12">
        <v>106049</v>
      </c>
      <c r="AP12">
        <v>105736</v>
      </c>
      <c r="AQ12">
        <v>106524</v>
      </c>
      <c r="AR12">
        <v>106524</v>
      </c>
      <c r="AS12">
        <v>104296</v>
      </c>
    </row>
    <row r="13" spans="1:45" x14ac:dyDescent="0.25">
      <c r="A13" t="s">
        <v>224</v>
      </c>
      <c r="B13">
        <v>83264</v>
      </c>
      <c r="C13">
        <v>83264</v>
      </c>
      <c r="D13">
        <v>83264</v>
      </c>
      <c r="E13">
        <v>85770</v>
      </c>
      <c r="F13">
        <v>86600</v>
      </c>
      <c r="G13">
        <v>86443</v>
      </c>
      <c r="H13">
        <v>87434</v>
      </c>
      <c r="I13">
        <v>88454</v>
      </c>
      <c r="J13">
        <v>90626</v>
      </c>
      <c r="K13">
        <v>85301</v>
      </c>
      <c r="L13">
        <v>79876</v>
      </c>
      <c r="M13">
        <v>81492</v>
      </c>
      <c r="N13">
        <v>81533</v>
      </c>
      <c r="O13">
        <v>81011</v>
      </c>
      <c r="P13">
        <v>79938</v>
      </c>
      <c r="Q13">
        <v>79240</v>
      </c>
      <c r="R13">
        <v>79672</v>
      </c>
      <c r="S13">
        <v>77000</v>
      </c>
      <c r="T13">
        <v>77803</v>
      </c>
      <c r="U13">
        <v>77630</v>
      </c>
      <c r="V13">
        <v>75849</v>
      </c>
      <c r="W13">
        <v>75803</v>
      </c>
      <c r="X13">
        <v>77189</v>
      </c>
      <c r="Y13">
        <v>74609</v>
      </c>
      <c r="Z13">
        <v>77114</v>
      </c>
      <c r="AA13">
        <v>73605</v>
      </c>
      <c r="AB13">
        <v>75266</v>
      </c>
      <c r="AC13">
        <v>77251</v>
      </c>
      <c r="AD13">
        <v>76671</v>
      </c>
      <c r="AE13">
        <v>76260</v>
      </c>
      <c r="AF13">
        <v>74942</v>
      </c>
      <c r="AG13">
        <v>74798</v>
      </c>
      <c r="AH13">
        <v>72250</v>
      </c>
      <c r="AI13">
        <v>74000</v>
      </c>
      <c r="AJ13">
        <v>72460</v>
      </c>
      <c r="AK13">
        <v>70804</v>
      </c>
      <c r="AL13">
        <v>72524</v>
      </c>
      <c r="AM13">
        <v>68087</v>
      </c>
      <c r="AN13">
        <v>72163</v>
      </c>
      <c r="AO13">
        <v>75013</v>
      </c>
      <c r="AP13">
        <v>71990</v>
      </c>
      <c r="AQ13">
        <v>72223</v>
      </c>
      <c r="AR13">
        <v>72223</v>
      </c>
      <c r="AS13">
        <v>74390</v>
      </c>
    </row>
    <row r="14" spans="1:45" x14ac:dyDescent="0.25">
      <c r="A14" t="s">
        <v>225</v>
      </c>
      <c r="B14">
        <v>50823</v>
      </c>
      <c r="C14">
        <v>50823</v>
      </c>
      <c r="D14">
        <v>50823</v>
      </c>
      <c r="E14">
        <v>51469</v>
      </c>
      <c r="F14">
        <v>52002</v>
      </c>
      <c r="G14">
        <v>51099</v>
      </c>
      <c r="H14">
        <v>50438</v>
      </c>
      <c r="I14">
        <v>52902</v>
      </c>
      <c r="J14">
        <v>53245</v>
      </c>
      <c r="K14">
        <v>55585</v>
      </c>
      <c r="L14">
        <v>57276</v>
      </c>
      <c r="M14">
        <v>57054</v>
      </c>
      <c r="N14">
        <v>57013</v>
      </c>
      <c r="O14">
        <v>57120</v>
      </c>
      <c r="P14">
        <v>53966</v>
      </c>
      <c r="Q14">
        <v>53123</v>
      </c>
      <c r="R14">
        <v>55039</v>
      </c>
      <c r="S14">
        <v>52597</v>
      </c>
      <c r="T14">
        <v>51337</v>
      </c>
      <c r="U14">
        <v>48007</v>
      </c>
      <c r="V14">
        <v>48197</v>
      </c>
      <c r="W14">
        <v>47181</v>
      </c>
      <c r="X14">
        <v>48617</v>
      </c>
      <c r="Y14">
        <v>46118</v>
      </c>
      <c r="Z14">
        <v>46892</v>
      </c>
      <c r="AA14">
        <v>77012</v>
      </c>
      <c r="AB14">
        <v>78316</v>
      </c>
      <c r="AC14">
        <v>77378</v>
      </c>
      <c r="AD14">
        <v>77242</v>
      </c>
      <c r="AE14">
        <v>77639</v>
      </c>
      <c r="AF14">
        <v>75003</v>
      </c>
      <c r="AG14">
        <v>75067</v>
      </c>
      <c r="AH14">
        <v>75136</v>
      </c>
      <c r="AI14">
        <v>75803</v>
      </c>
      <c r="AJ14">
        <v>77847</v>
      </c>
      <c r="AK14">
        <v>78307</v>
      </c>
      <c r="AL14">
        <v>77804</v>
      </c>
      <c r="AM14">
        <v>77857</v>
      </c>
      <c r="AN14">
        <v>75507</v>
      </c>
      <c r="AO14">
        <v>78040</v>
      </c>
      <c r="AP14">
        <v>78499</v>
      </c>
      <c r="AQ14">
        <v>79063</v>
      </c>
      <c r="AR14">
        <v>79063</v>
      </c>
      <c r="AS14">
        <v>79368</v>
      </c>
    </row>
    <row r="15" spans="1:45" x14ac:dyDescent="0.25">
      <c r="A15" t="s">
        <v>226</v>
      </c>
      <c r="B15">
        <v>48281</v>
      </c>
      <c r="C15">
        <v>48281</v>
      </c>
      <c r="D15">
        <v>48281</v>
      </c>
      <c r="E15">
        <v>50121</v>
      </c>
      <c r="F15">
        <v>50877</v>
      </c>
      <c r="G15">
        <v>52391</v>
      </c>
      <c r="H15">
        <v>52906</v>
      </c>
      <c r="I15">
        <v>48733</v>
      </c>
      <c r="J15">
        <v>45571</v>
      </c>
      <c r="K15">
        <v>48343</v>
      </c>
      <c r="L15">
        <v>45785</v>
      </c>
      <c r="M15">
        <v>43079</v>
      </c>
      <c r="N15">
        <v>44483</v>
      </c>
      <c r="O15">
        <v>44085</v>
      </c>
      <c r="P15">
        <v>44692</v>
      </c>
      <c r="Q15">
        <v>44244</v>
      </c>
      <c r="R15">
        <v>43614</v>
      </c>
      <c r="S15">
        <v>44191</v>
      </c>
      <c r="T15">
        <v>44314</v>
      </c>
      <c r="U15">
        <v>43738</v>
      </c>
      <c r="V15">
        <v>40194</v>
      </c>
      <c r="W15">
        <v>39993</v>
      </c>
      <c r="X15">
        <v>40369</v>
      </c>
      <c r="Y15">
        <v>36904</v>
      </c>
      <c r="Z15">
        <v>38673</v>
      </c>
      <c r="AA15">
        <v>46453</v>
      </c>
      <c r="AB15">
        <v>44838</v>
      </c>
      <c r="AC15">
        <v>45413</v>
      </c>
      <c r="AD15">
        <v>44174</v>
      </c>
      <c r="AE15">
        <v>44053</v>
      </c>
      <c r="AF15">
        <v>43918</v>
      </c>
      <c r="AG15">
        <v>43498</v>
      </c>
      <c r="AH15">
        <v>43463</v>
      </c>
      <c r="AI15">
        <v>44683</v>
      </c>
      <c r="AJ15">
        <v>43604</v>
      </c>
      <c r="AK15">
        <v>42743</v>
      </c>
      <c r="AL15">
        <v>42936</v>
      </c>
      <c r="AM15">
        <v>42675</v>
      </c>
      <c r="AN15">
        <v>40528</v>
      </c>
      <c r="AO15">
        <v>40835</v>
      </c>
      <c r="AP15">
        <v>39552</v>
      </c>
      <c r="AQ15">
        <v>39548</v>
      </c>
      <c r="AR15">
        <v>39548</v>
      </c>
      <c r="AS15">
        <v>39118</v>
      </c>
    </row>
    <row r="16" spans="1:45" x14ac:dyDescent="0.25">
      <c r="A16" t="s">
        <v>227</v>
      </c>
      <c r="B16">
        <v>34745</v>
      </c>
      <c r="C16">
        <v>34745</v>
      </c>
      <c r="D16">
        <v>34745</v>
      </c>
      <c r="E16">
        <v>35479</v>
      </c>
      <c r="F16">
        <v>36408</v>
      </c>
      <c r="G16">
        <v>35722</v>
      </c>
      <c r="H16">
        <v>36308</v>
      </c>
      <c r="I16">
        <v>36400</v>
      </c>
      <c r="J16">
        <v>38707</v>
      </c>
      <c r="K16">
        <v>35241</v>
      </c>
      <c r="L16">
        <v>31172</v>
      </c>
      <c r="M16">
        <v>29861</v>
      </c>
      <c r="N16">
        <v>30749</v>
      </c>
      <c r="O16">
        <v>31023</v>
      </c>
      <c r="P16">
        <v>29534</v>
      </c>
      <c r="Q16">
        <v>27377</v>
      </c>
      <c r="R16">
        <v>27048</v>
      </c>
      <c r="S16">
        <v>26567</v>
      </c>
      <c r="T16">
        <v>28937</v>
      </c>
      <c r="U16">
        <v>27463</v>
      </c>
      <c r="V16">
        <v>27721</v>
      </c>
      <c r="W16">
        <v>27023</v>
      </c>
      <c r="X16">
        <v>27299</v>
      </c>
      <c r="Y16">
        <v>25291</v>
      </c>
      <c r="Z16">
        <v>30862</v>
      </c>
      <c r="AA16">
        <v>38780</v>
      </c>
      <c r="AB16">
        <v>38461</v>
      </c>
      <c r="AC16">
        <v>37464</v>
      </c>
      <c r="AD16">
        <v>47494</v>
      </c>
      <c r="AE16">
        <v>45214</v>
      </c>
      <c r="AF16">
        <v>45117</v>
      </c>
      <c r="AG16">
        <v>45452</v>
      </c>
      <c r="AH16">
        <v>45695</v>
      </c>
      <c r="AI16">
        <v>43587</v>
      </c>
      <c r="AJ16">
        <v>42046</v>
      </c>
      <c r="AK16">
        <v>40143</v>
      </c>
      <c r="AL16">
        <v>40654</v>
      </c>
      <c r="AM16">
        <v>41480</v>
      </c>
      <c r="AN16">
        <v>42241</v>
      </c>
      <c r="AO16">
        <v>42686</v>
      </c>
      <c r="AP16">
        <v>42821</v>
      </c>
      <c r="AQ16">
        <v>42770</v>
      </c>
      <c r="AR16">
        <v>42770</v>
      </c>
      <c r="AS16">
        <v>42954</v>
      </c>
    </row>
    <row r="17" spans="1:45" x14ac:dyDescent="0.25">
      <c r="A17" t="s">
        <v>228</v>
      </c>
      <c r="B17">
        <v>30616</v>
      </c>
      <c r="C17">
        <v>30616</v>
      </c>
      <c r="D17">
        <v>30616</v>
      </c>
      <c r="E17">
        <v>30569</v>
      </c>
      <c r="F17">
        <v>30995</v>
      </c>
      <c r="G17">
        <v>31610</v>
      </c>
      <c r="H17">
        <v>29877</v>
      </c>
      <c r="I17">
        <v>28166</v>
      </c>
      <c r="J17">
        <v>26216</v>
      </c>
      <c r="K17">
        <v>21302</v>
      </c>
      <c r="L17">
        <v>21315</v>
      </c>
      <c r="M17">
        <v>23001</v>
      </c>
      <c r="N17">
        <v>24059</v>
      </c>
      <c r="O17">
        <v>22405</v>
      </c>
      <c r="P17">
        <v>22633</v>
      </c>
      <c r="Q17">
        <v>23211</v>
      </c>
      <c r="R17">
        <v>22945</v>
      </c>
      <c r="S17">
        <v>23606</v>
      </c>
      <c r="T17">
        <v>23077</v>
      </c>
      <c r="U17">
        <v>20920</v>
      </c>
      <c r="V17">
        <v>22773</v>
      </c>
      <c r="W17">
        <v>20951</v>
      </c>
      <c r="X17">
        <v>21839</v>
      </c>
      <c r="Y17">
        <v>22151</v>
      </c>
      <c r="Z17">
        <v>22825</v>
      </c>
      <c r="AA17">
        <v>25279</v>
      </c>
      <c r="AB17">
        <v>25212</v>
      </c>
      <c r="AC17">
        <v>23089</v>
      </c>
      <c r="AD17">
        <v>22924</v>
      </c>
      <c r="AE17">
        <v>22216</v>
      </c>
      <c r="AF17">
        <v>22669</v>
      </c>
      <c r="AG17">
        <v>23544</v>
      </c>
      <c r="AH17">
        <v>22187</v>
      </c>
      <c r="AI17">
        <v>21644</v>
      </c>
      <c r="AJ17">
        <v>22455</v>
      </c>
      <c r="AK17">
        <v>22987</v>
      </c>
      <c r="AL17">
        <v>24031</v>
      </c>
      <c r="AM17">
        <v>24287</v>
      </c>
      <c r="AN17">
        <v>22978</v>
      </c>
      <c r="AO17">
        <v>22631</v>
      </c>
      <c r="AP17">
        <v>22217</v>
      </c>
      <c r="AQ17">
        <v>21952</v>
      </c>
      <c r="AR17">
        <v>21952</v>
      </c>
      <c r="AS17">
        <v>22185</v>
      </c>
    </row>
    <row r="18" spans="1:45" x14ac:dyDescent="0.25">
      <c r="A18" t="s">
        <v>229</v>
      </c>
      <c r="B18">
        <v>23214</v>
      </c>
      <c r="C18">
        <v>23214</v>
      </c>
      <c r="D18">
        <v>23214</v>
      </c>
      <c r="E18">
        <v>22258</v>
      </c>
      <c r="F18">
        <v>21698</v>
      </c>
      <c r="G18">
        <v>22287</v>
      </c>
      <c r="H18">
        <v>23423</v>
      </c>
      <c r="I18">
        <v>20111</v>
      </c>
      <c r="J18">
        <v>20820</v>
      </c>
      <c r="K18">
        <v>17683</v>
      </c>
      <c r="L18">
        <v>17982</v>
      </c>
      <c r="M18">
        <v>17174</v>
      </c>
      <c r="N18">
        <v>17032</v>
      </c>
      <c r="O18">
        <v>18419</v>
      </c>
      <c r="P18">
        <v>16783</v>
      </c>
      <c r="Q18">
        <v>16467</v>
      </c>
      <c r="R18">
        <v>15864</v>
      </c>
      <c r="S18">
        <v>15033</v>
      </c>
      <c r="T18">
        <v>15069</v>
      </c>
      <c r="U18">
        <v>14509</v>
      </c>
      <c r="V18">
        <v>12137</v>
      </c>
      <c r="W18">
        <v>11482</v>
      </c>
      <c r="X18">
        <v>12212</v>
      </c>
      <c r="Y18">
        <v>12606</v>
      </c>
      <c r="Z18">
        <v>14030</v>
      </c>
      <c r="AA18">
        <v>21083</v>
      </c>
      <c r="AB18">
        <v>21229</v>
      </c>
      <c r="AC18">
        <v>22213</v>
      </c>
      <c r="AD18">
        <v>20711</v>
      </c>
      <c r="AE18">
        <v>19922</v>
      </c>
      <c r="AF18">
        <v>20516</v>
      </c>
      <c r="AG18">
        <v>21215</v>
      </c>
      <c r="AH18">
        <v>22671</v>
      </c>
      <c r="AI18">
        <v>22846</v>
      </c>
      <c r="AJ18">
        <v>23918</v>
      </c>
      <c r="AK18">
        <v>24682</v>
      </c>
      <c r="AL18">
        <v>24335</v>
      </c>
      <c r="AM18">
        <v>25564</v>
      </c>
      <c r="AN18">
        <v>25103</v>
      </c>
      <c r="AO18">
        <v>25032</v>
      </c>
      <c r="AP18">
        <v>23767</v>
      </c>
      <c r="AQ18">
        <v>20749</v>
      </c>
      <c r="AR18">
        <v>20749</v>
      </c>
      <c r="AS18">
        <v>21061</v>
      </c>
    </row>
    <row r="19" spans="1:45" x14ac:dyDescent="0.25">
      <c r="A19" t="s">
        <v>230</v>
      </c>
      <c r="B19">
        <v>13490</v>
      </c>
      <c r="C19">
        <v>13490</v>
      </c>
      <c r="D19">
        <v>13490</v>
      </c>
      <c r="E19">
        <v>13324</v>
      </c>
      <c r="F19">
        <v>13058</v>
      </c>
      <c r="G19">
        <v>13031</v>
      </c>
      <c r="H19">
        <v>14359</v>
      </c>
      <c r="I19">
        <v>14692</v>
      </c>
      <c r="J19">
        <v>15264</v>
      </c>
      <c r="K19">
        <v>13035</v>
      </c>
      <c r="L19">
        <v>13144</v>
      </c>
      <c r="M19">
        <v>13209</v>
      </c>
      <c r="N19">
        <v>13149</v>
      </c>
      <c r="O19">
        <v>13949</v>
      </c>
      <c r="P19">
        <v>14757</v>
      </c>
      <c r="Q19">
        <v>14539</v>
      </c>
      <c r="R19">
        <v>12391</v>
      </c>
      <c r="S19">
        <v>12458</v>
      </c>
      <c r="T19">
        <v>11939</v>
      </c>
      <c r="U19">
        <v>12157</v>
      </c>
      <c r="V19">
        <v>11848</v>
      </c>
      <c r="W19">
        <v>12280</v>
      </c>
      <c r="X19">
        <v>11908</v>
      </c>
      <c r="Y19">
        <v>13346</v>
      </c>
      <c r="Z19">
        <v>13480</v>
      </c>
      <c r="AA19">
        <v>14042</v>
      </c>
      <c r="AB19">
        <v>13883</v>
      </c>
      <c r="AC19">
        <v>14887</v>
      </c>
      <c r="AD19">
        <v>14448</v>
      </c>
      <c r="AE19">
        <v>15074</v>
      </c>
      <c r="AF19">
        <v>15571</v>
      </c>
      <c r="AG19">
        <v>15421</v>
      </c>
      <c r="AH19">
        <v>16529</v>
      </c>
      <c r="AI19">
        <v>16716</v>
      </c>
      <c r="AJ19">
        <v>16919</v>
      </c>
      <c r="AK19">
        <v>14815</v>
      </c>
      <c r="AL19">
        <v>14466</v>
      </c>
      <c r="AM19">
        <v>14259</v>
      </c>
      <c r="AN19">
        <v>14475</v>
      </c>
      <c r="AO19">
        <v>17642</v>
      </c>
      <c r="AP19">
        <v>14274</v>
      </c>
      <c r="AQ19">
        <v>12787</v>
      </c>
      <c r="AR19">
        <v>12787</v>
      </c>
      <c r="AS19">
        <v>11899</v>
      </c>
    </row>
    <row r="20" spans="1:45" x14ac:dyDescent="0.25">
      <c r="A20" t="s">
        <v>231</v>
      </c>
      <c r="B20">
        <v>11487</v>
      </c>
      <c r="C20">
        <v>11487</v>
      </c>
      <c r="D20">
        <v>11487</v>
      </c>
      <c r="E20">
        <v>11854</v>
      </c>
      <c r="F20">
        <v>11232</v>
      </c>
      <c r="G20">
        <v>11478</v>
      </c>
      <c r="H20">
        <v>11429</v>
      </c>
      <c r="I20">
        <v>10980</v>
      </c>
      <c r="J20">
        <v>10810</v>
      </c>
      <c r="K20">
        <v>10830</v>
      </c>
      <c r="L20">
        <v>11786</v>
      </c>
      <c r="M20">
        <v>12353</v>
      </c>
      <c r="N20">
        <v>12245</v>
      </c>
      <c r="O20">
        <v>12615</v>
      </c>
      <c r="P20">
        <v>13424</v>
      </c>
      <c r="Q20">
        <v>13795</v>
      </c>
      <c r="R20">
        <v>13317</v>
      </c>
      <c r="S20">
        <v>12163</v>
      </c>
      <c r="T20">
        <v>12401</v>
      </c>
      <c r="U20">
        <v>11804</v>
      </c>
      <c r="V20">
        <v>11350</v>
      </c>
      <c r="W20">
        <v>12586</v>
      </c>
      <c r="X20">
        <v>12917</v>
      </c>
      <c r="Y20">
        <v>11434</v>
      </c>
      <c r="Z20">
        <v>9537</v>
      </c>
      <c r="AA20">
        <v>13746</v>
      </c>
      <c r="AB20">
        <v>14891</v>
      </c>
      <c r="AC20">
        <v>15155</v>
      </c>
      <c r="AD20">
        <v>11402</v>
      </c>
      <c r="AE20">
        <v>11483</v>
      </c>
      <c r="AF20">
        <v>11188</v>
      </c>
      <c r="AG20">
        <v>11106</v>
      </c>
      <c r="AH20">
        <v>10767</v>
      </c>
      <c r="AI20">
        <v>10747</v>
      </c>
      <c r="AJ20">
        <v>10724</v>
      </c>
      <c r="AK20">
        <v>11083</v>
      </c>
      <c r="AL20">
        <v>11590</v>
      </c>
      <c r="AM20">
        <v>12541</v>
      </c>
      <c r="AN20">
        <v>11757</v>
      </c>
      <c r="AO20">
        <v>12464</v>
      </c>
      <c r="AP20">
        <v>11937</v>
      </c>
      <c r="AQ20">
        <v>10465</v>
      </c>
      <c r="AR20">
        <v>10465</v>
      </c>
      <c r="AS20">
        <v>10367</v>
      </c>
    </row>
    <row r="21" spans="1:45" x14ac:dyDescent="0.25">
      <c r="A21" t="s">
        <v>232</v>
      </c>
      <c r="B21">
        <v>11456</v>
      </c>
      <c r="C21">
        <v>11456</v>
      </c>
      <c r="D21">
        <v>11456</v>
      </c>
      <c r="E21">
        <v>11910</v>
      </c>
      <c r="F21">
        <v>11237</v>
      </c>
      <c r="G21">
        <v>11954</v>
      </c>
      <c r="H21">
        <v>10090</v>
      </c>
      <c r="I21">
        <v>11038</v>
      </c>
      <c r="J21">
        <v>10339</v>
      </c>
      <c r="K21">
        <v>10775</v>
      </c>
      <c r="L21">
        <v>9965</v>
      </c>
      <c r="M21">
        <v>10196</v>
      </c>
      <c r="N21">
        <v>10569</v>
      </c>
      <c r="O21">
        <v>10389</v>
      </c>
      <c r="P21">
        <v>8453</v>
      </c>
      <c r="Q21">
        <v>8258</v>
      </c>
      <c r="R21">
        <v>8663</v>
      </c>
      <c r="S21">
        <v>8510</v>
      </c>
      <c r="T21">
        <v>10764</v>
      </c>
      <c r="U21">
        <v>10402</v>
      </c>
      <c r="V21">
        <v>9016</v>
      </c>
      <c r="W21">
        <v>8081</v>
      </c>
      <c r="X21">
        <v>7915</v>
      </c>
      <c r="Y21">
        <v>6696</v>
      </c>
      <c r="Z21">
        <v>6200</v>
      </c>
      <c r="AA21">
        <v>9171</v>
      </c>
      <c r="AB21">
        <v>9240</v>
      </c>
      <c r="AC21">
        <v>10151</v>
      </c>
      <c r="AD21">
        <v>9842</v>
      </c>
      <c r="AE21">
        <v>9622</v>
      </c>
      <c r="AF21">
        <v>11503</v>
      </c>
      <c r="AG21">
        <v>10419</v>
      </c>
      <c r="AH21">
        <v>9889</v>
      </c>
      <c r="AI21">
        <v>11021</v>
      </c>
      <c r="AJ21">
        <v>10594</v>
      </c>
      <c r="AK21">
        <v>10365</v>
      </c>
      <c r="AL21">
        <v>10089</v>
      </c>
      <c r="AM21">
        <v>10129</v>
      </c>
      <c r="AN21">
        <v>11894</v>
      </c>
      <c r="AO21">
        <v>13069</v>
      </c>
      <c r="AP21">
        <v>14007</v>
      </c>
      <c r="AQ21">
        <v>11428</v>
      </c>
      <c r="AR21">
        <v>11428</v>
      </c>
      <c r="AS21">
        <v>10785</v>
      </c>
    </row>
    <row r="22" spans="1:45" x14ac:dyDescent="0.25">
      <c r="A22" t="s">
        <v>233</v>
      </c>
      <c r="B22">
        <v>3394</v>
      </c>
      <c r="C22">
        <v>3394</v>
      </c>
      <c r="D22">
        <v>3394</v>
      </c>
      <c r="E22">
        <v>3323</v>
      </c>
      <c r="F22">
        <v>3981</v>
      </c>
      <c r="G22">
        <v>4038</v>
      </c>
      <c r="H22">
        <v>4649</v>
      </c>
      <c r="I22">
        <v>4079</v>
      </c>
      <c r="J22">
        <v>4108</v>
      </c>
      <c r="K22">
        <v>4840</v>
      </c>
      <c r="L22">
        <v>4981</v>
      </c>
      <c r="M22">
        <v>4905</v>
      </c>
      <c r="N22">
        <v>4352</v>
      </c>
      <c r="O22">
        <v>3810</v>
      </c>
      <c r="P22">
        <v>3989</v>
      </c>
      <c r="Q22">
        <v>3546</v>
      </c>
      <c r="R22">
        <v>3555</v>
      </c>
      <c r="S22">
        <v>3595</v>
      </c>
      <c r="T22">
        <v>4683</v>
      </c>
      <c r="U22">
        <v>4086</v>
      </c>
      <c r="V22">
        <v>3669</v>
      </c>
      <c r="W22">
        <v>3708</v>
      </c>
      <c r="X22">
        <v>3729</v>
      </c>
      <c r="Y22">
        <v>3833</v>
      </c>
      <c r="Z22">
        <v>3175</v>
      </c>
      <c r="AA22">
        <v>5813</v>
      </c>
      <c r="AB22">
        <v>5970</v>
      </c>
      <c r="AC22">
        <v>6632</v>
      </c>
      <c r="AD22">
        <v>5713</v>
      </c>
      <c r="AE22">
        <v>5376</v>
      </c>
      <c r="AF22">
        <v>6178</v>
      </c>
      <c r="AG22">
        <v>6502</v>
      </c>
      <c r="AH22">
        <v>6509</v>
      </c>
      <c r="AI22">
        <v>7205</v>
      </c>
      <c r="AJ22">
        <v>6700</v>
      </c>
      <c r="AK22">
        <v>7109</v>
      </c>
      <c r="AL22">
        <v>6620</v>
      </c>
      <c r="AM22">
        <v>6193</v>
      </c>
      <c r="AN22">
        <v>7743</v>
      </c>
      <c r="AO22">
        <v>8929</v>
      </c>
      <c r="AP22">
        <v>9290</v>
      </c>
      <c r="AQ22">
        <v>9002</v>
      </c>
      <c r="AR22">
        <v>9002</v>
      </c>
      <c r="AS22">
        <v>8889</v>
      </c>
    </row>
    <row r="23" spans="1:45" x14ac:dyDescent="0.25">
      <c r="A23" t="s">
        <v>234</v>
      </c>
      <c r="B23">
        <v>2535</v>
      </c>
      <c r="C23">
        <v>2535</v>
      </c>
      <c r="D23">
        <v>2535</v>
      </c>
      <c r="E23">
        <v>1999</v>
      </c>
      <c r="F23">
        <v>2987</v>
      </c>
      <c r="G23">
        <v>2939</v>
      </c>
      <c r="H23">
        <v>2291</v>
      </c>
      <c r="I23">
        <v>2554</v>
      </c>
      <c r="J23">
        <v>2071</v>
      </c>
      <c r="K23">
        <v>2188</v>
      </c>
      <c r="L23">
        <v>1510</v>
      </c>
      <c r="M23">
        <v>1473</v>
      </c>
      <c r="N23">
        <v>2208</v>
      </c>
      <c r="O23">
        <v>2246</v>
      </c>
      <c r="P23">
        <v>1490</v>
      </c>
      <c r="Q23">
        <v>1399</v>
      </c>
      <c r="R23">
        <v>1688</v>
      </c>
      <c r="S23">
        <v>1705</v>
      </c>
      <c r="T23">
        <v>1752</v>
      </c>
      <c r="U23">
        <v>1271</v>
      </c>
      <c r="V23">
        <v>1405</v>
      </c>
      <c r="W23">
        <v>1035</v>
      </c>
      <c r="X23">
        <v>900</v>
      </c>
      <c r="Y23">
        <v>1115</v>
      </c>
      <c r="Z23">
        <v>1198</v>
      </c>
      <c r="AA23">
        <v>3169</v>
      </c>
      <c r="AB23">
        <v>3255</v>
      </c>
      <c r="AC23">
        <v>3194</v>
      </c>
      <c r="AD23">
        <v>3596</v>
      </c>
      <c r="AE23">
        <v>3551</v>
      </c>
      <c r="AF23">
        <v>3193</v>
      </c>
      <c r="AG23">
        <v>3207</v>
      </c>
      <c r="AH23">
        <v>3895</v>
      </c>
      <c r="AI23">
        <v>3741</v>
      </c>
      <c r="AJ23">
        <v>3484</v>
      </c>
      <c r="AK23">
        <v>3566</v>
      </c>
      <c r="AL23">
        <v>3355</v>
      </c>
      <c r="AM23">
        <v>3279</v>
      </c>
      <c r="AN23">
        <v>3439</v>
      </c>
      <c r="AO23">
        <v>3555</v>
      </c>
      <c r="AP23">
        <v>3432</v>
      </c>
      <c r="AQ23">
        <v>3375</v>
      </c>
      <c r="AR23">
        <v>3375</v>
      </c>
      <c r="AS23">
        <v>3369</v>
      </c>
    </row>
    <row r="24" spans="1:45" x14ac:dyDescent="0.25">
      <c r="A24" t="s">
        <v>235</v>
      </c>
      <c r="B24">
        <v>433</v>
      </c>
      <c r="C24">
        <v>433</v>
      </c>
      <c r="D24">
        <v>433</v>
      </c>
      <c r="E24">
        <v>433</v>
      </c>
      <c r="F24">
        <v>432</v>
      </c>
      <c r="G24">
        <v>431</v>
      </c>
      <c r="H24">
        <v>431</v>
      </c>
      <c r="I24">
        <v>431</v>
      </c>
      <c r="J24">
        <v>431</v>
      </c>
      <c r="K24">
        <v>431</v>
      </c>
      <c r="L24">
        <v>641</v>
      </c>
      <c r="M24">
        <v>691</v>
      </c>
      <c r="N24">
        <v>691</v>
      </c>
      <c r="O24">
        <v>691</v>
      </c>
      <c r="P24">
        <v>691</v>
      </c>
      <c r="Q24">
        <v>691</v>
      </c>
      <c r="R24">
        <v>691</v>
      </c>
      <c r="S24">
        <v>685</v>
      </c>
      <c r="T24">
        <v>685</v>
      </c>
      <c r="U24">
        <v>685</v>
      </c>
      <c r="V24">
        <v>688</v>
      </c>
      <c r="W24">
        <v>688</v>
      </c>
      <c r="X24">
        <v>688</v>
      </c>
      <c r="Y24">
        <v>638</v>
      </c>
      <c r="Z24">
        <v>413</v>
      </c>
      <c r="AA24">
        <v>944</v>
      </c>
      <c r="AB24">
        <v>944</v>
      </c>
      <c r="AC24">
        <v>944</v>
      </c>
      <c r="AD24">
        <v>944</v>
      </c>
      <c r="AE24">
        <v>1013</v>
      </c>
      <c r="AF24">
        <v>1013</v>
      </c>
      <c r="AG24">
        <v>1038</v>
      </c>
      <c r="AH24">
        <v>906</v>
      </c>
      <c r="AI24">
        <v>906</v>
      </c>
      <c r="AJ24">
        <v>907</v>
      </c>
      <c r="AK24">
        <v>906</v>
      </c>
      <c r="AL24">
        <v>989</v>
      </c>
      <c r="AM24">
        <v>1082</v>
      </c>
      <c r="AN24">
        <v>983</v>
      </c>
      <c r="AO24">
        <v>923</v>
      </c>
      <c r="AP24">
        <v>932</v>
      </c>
      <c r="AQ24">
        <v>932</v>
      </c>
      <c r="AR24">
        <v>932</v>
      </c>
      <c r="AS24">
        <v>902</v>
      </c>
    </row>
    <row r="25" spans="1:45" x14ac:dyDescent="0.25">
      <c r="A25" t="s">
        <v>236</v>
      </c>
      <c r="B25">
        <v>11</v>
      </c>
      <c r="C25">
        <v>11</v>
      </c>
      <c r="D25">
        <v>11</v>
      </c>
      <c r="E25">
        <v>10</v>
      </c>
      <c r="F25">
        <v>10</v>
      </c>
      <c r="G25">
        <v>10</v>
      </c>
      <c r="H25">
        <v>10</v>
      </c>
      <c r="I25">
        <v>10</v>
      </c>
      <c r="J25">
        <v>5</v>
      </c>
      <c r="K25">
        <v>5</v>
      </c>
      <c r="L25">
        <v>5</v>
      </c>
      <c r="M25">
        <v>5</v>
      </c>
      <c r="N25">
        <v>5</v>
      </c>
      <c r="O25">
        <v>5</v>
      </c>
      <c r="P25">
        <v>5</v>
      </c>
      <c r="Q25">
        <v>5</v>
      </c>
      <c r="R25">
        <v>5</v>
      </c>
      <c r="S25">
        <v>5</v>
      </c>
      <c r="T25">
        <v>5</v>
      </c>
      <c r="U25">
        <v>5</v>
      </c>
      <c r="V25">
        <v>5</v>
      </c>
      <c r="W25">
        <v>5</v>
      </c>
      <c r="X25">
        <v>5</v>
      </c>
      <c r="Y25">
        <v>5</v>
      </c>
      <c r="Z25">
        <v>5</v>
      </c>
      <c r="AA25">
        <v>404</v>
      </c>
      <c r="AB25">
        <v>404</v>
      </c>
      <c r="AC25">
        <v>404</v>
      </c>
      <c r="AD25">
        <v>404</v>
      </c>
      <c r="AE25">
        <v>348</v>
      </c>
      <c r="AF25">
        <v>348</v>
      </c>
      <c r="AG25">
        <v>168</v>
      </c>
      <c r="AH25">
        <v>168</v>
      </c>
      <c r="AI25">
        <v>168</v>
      </c>
      <c r="AJ25">
        <v>168</v>
      </c>
      <c r="AK25">
        <v>168</v>
      </c>
      <c r="AL25">
        <v>168</v>
      </c>
      <c r="AM25">
        <v>163</v>
      </c>
      <c r="AN25">
        <v>163</v>
      </c>
      <c r="AO25">
        <v>163</v>
      </c>
      <c r="AP25">
        <v>163</v>
      </c>
      <c r="AQ25">
        <v>163</v>
      </c>
      <c r="AR25">
        <v>163</v>
      </c>
      <c r="AS25">
        <v>163</v>
      </c>
    </row>
    <row r="26" spans="1:45" x14ac:dyDescent="0.25">
      <c r="A26" t="s">
        <v>237</v>
      </c>
      <c r="B26">
        <v>5</v>
      </c>
      <c r="C26">
        <v>5</v>
      </c>
      <c r="D26">
        <v>5</v>
      </c>
      <c r="E26">
        <v>5</v>
      </c>
      <c r="F26">
        <v>5</v>
      </c>
      <c r="G26">
        <v>5</v>
      </c>
      <c r="H26">
        <v>5</v>
      </c>
      <c r="I26">
        <v>5</v>
      </c>
      <c r="J26">
        <v>5</v>
      </c>
      <c r="K26">
        <v>5</v>
      </c>
      <c r="L26">
        <v>5</v>
      </c>
      <c r="M26">
        <v>5</v>
      </c>
      <c r="N26">
        <v>5</v>
      </c>
      <c r="O26">
        <v>5</v>
      </c>
      <c r="P26">
        <v>5</v>
      </c>
      <c r="Q26">
        <v>5</v>
      </c>
      <c r="R26">
        <v>5</v>
      </c>
      <c r="S26">
        <v>5</v>
      </c>
      <c r="T26">
        <v>5</v>
      </c>
      <c r="U26">
        <v>5</v>
      </c>
      <c r="V26">
        <v>5</v>
      </c>
      <c r="W26">
        <v>5</v>
      </c>
      <c r="X26">
        <v>5</v>
      </c>
      <c r="Y26">
        <v>5</v>
      </c>
      <c r="Z26">
        <v>5</v>
      </c>
      <c r="AA26">
        <v>5</v>
      </c>
      <c r="AB26">
        <v>5</v>
      </c>
      <c r="AC26">
        <v>5</v>
      </c>
      <c r="AD26">
        <v>5</v>
      </c>
      <c r="AE26">
        <v>5</v>
      </c>
      <c r="AF26">
        <v>5</v>
      </c>
      <c r="AG26">
        <v>5</v>
      </c>
      <c r="AH26">
        <v>5</v>
      </c>
      <c r="AI26">
        <v>5</v>
      </c>
      <c r="AJ26">
        <v>5</v>
      </c>
      <c r="AK26">
        <v>5</v>
      </c>
      <c r="AL26">
        <v>5</v>
      </c>
      <c r="AM26">
        <v>23</v>
      </c>
      <c r="AN26">
        <v>23</v>
      </c>
      <c r="AO26">
        <v>23</v>
      </c>
      <c r="AP26">
        <v>23</v>
      </c>
      <c r="AQ26">
        <v>23</v>
      </c>
      <c r="AR26">
        <v>23</v>
      </c>
      <c r="AS26">
        <v>23</v>
      </c>
    </row>
    <row r="40" spans="2:4" x14ac:dyDescent="0.25">
      <c r="B40" s="4"/>
      <c r="D40" s="5"/>
    </row>
    <row r="41" spans="2:4" x14ac:dyDescent="0.25">
      <c r="B41" s="4"/>
      <c r="D41" s="5"/>
    </row>
    <row r="42" spans="2:4" x14ac:dyDescent="0.25">
      <c r="B42" s="4"/>
      <c r="D42" s="5"/>
    </row>
    <row r="43" spans="2:4" x14ac:dyDescent="0.25">
      <c r="B43" s="4"/>
      <c r="D43" s="5"/>
    </row>
    <row r="44" spans="2:4" x14ac:dyDescent="0.25">
      <c r="B44" s="4"/>
      <c r="D44" s="5"/>
    </row>
    <row r="45" spans="2:4" x14ac:dyDescent="0.25">
      <c r="B45" s="4"/>
      <c r="D45" s="5"/>
    </row>
    <row r="46" spans="2:4" x14ac:dyDescent="0.25">
      <c r="B46" s="4"/>
      <c r="D46" s="5"/>
    </row>
    <row r="47" spans="2:4" x14ac:dyDescent="0.25">
      <c r="B47" s="4"/>
      <c r="D47" s="5"/>
    </row>
    <row r="48" spans="2:4" x14ac:dyDescent="0.25">
      <c r="B48" s="4"/>
      <c r="D48" s="5"/>
    </row>
    <row r="49" spans="2:4" x14ac:dyDescent="0.25">
      <c r="B49" s="4"/>
      <c r="D49" s="5"/>
    </row>
    <row r="50" spans="2:4" x14ac:dyDescent="0.25">
      <c r="B50" s="4"/>
      <c r="D50" s="5"/>
    </row>
    <row r="51" spans="2:4" x14ac:dyDescent="0.25">
      <c r="B51" s="4"/>
      <c r="D51" s="5"/>
    </row>
    <row r="52" spans="2:4" x14ac:dyDescent="0.25">
      <c r="B52" s="4"/>
      <c r="D52" s="5"/>
    </row>
    <row r="53" spans="2:4" x14ac:dyDescent="0.25">
      <c r="B53" s="4"/>
      <c r="D53" s="5"/>
    </row>
    <row r="54" spans="2:4" x14ac:dyDescent="0.25">
      <c r="B54" s="4"/>
      <c r="D54" s="5"/>
    </row>
    <row r="55" spans="2:4" x14ac:dyDescent="0.25">
      <c r="B55" s="4"/>
      <c r="D55" s="5"/>
    </row>
    <row r="56" spans="2:4" x14ac:dyDescent="0.25">
      <c r="B56" s="4"/>
      <c r="D56" s="5"/>
    </row>
    <row r="57" spans="2:4" x14ac:dyDescent="0.25">
      <c r="B57" s="4"/>
      <c r="D57" s="5"/>
    </row>
    <row r="58" spans="2:4" x14ac:dyDescent="0.25">
      <c r="B58" s="4"/>
      <c r="D58" s="5"/>
    </row>
    <row r="59" spans="2:4" x14ac:dyDescent="0.25">
      <c r="B59" s="4"/>
      <c r="D59" s="5"/>
    </row>
    <row r="60" spans="2:4" x14ac:dyDescent="0.25">
      <c r="B60" s="4"/>
      <c r="D60" s="5"/>
    </row>
    <row r="61" spans="2:4" x14ac:dyDescent="0.25">
      <c r="B61" s="4"/>
      <c r="D61" s="5"/>
    </row>
    <row r="62" spans="2:4" x14ac:dyDescent="0.25">
      <c r="B62" s="4"/>
      <c r="D62" s="5"/>
    </row>
    <row r="63" spans="2:4" x14ac:dyDescent="0.25">
      <c r="B63" s="4"/>
      <c r="D63" s="5"/>
    </row>
    <row r="64" spans="2:4" x14ac:dyDescent="0.25">
      <c r="B64" s="4"/>
      <c r="D64" s="5"/>
    </row>
    <row r="65" spans="2:4" x14ac:dyDescent="0.25">
      <c r="B65" s="4"/>
      <c r="D65" s="5"/>
    </row>
    <row r="66" spans="2:4" x14ac:dyDescent="0.25">
      <c r="B66" s="4"/>
      <c r="D66" s="5"/>
    </row>
    <row r="67" spans="2:4" x14ac:dyDescent="0.25">
      <c r="B67" s="4"/>
      <c r="D67" s="5"/>
    </row>
    <row r="68" spans="2:4" x14ac:dyDescent="0.25">
      <c r="B68" s="4"/>
      <c r="D68" s="5"/>
    </row>
    <row r="69" spans="2:4" x14ac:dyDescent="0.25">
      <c r="B69" s="4"/>
      <c r="D69" s="5"/>
    </row>
    <row r="70" spans="2:4" x14ac:dyDescent="0.25">
      <c r="B70" s="4"/>
    </row>
    <row r="71" spans="2:4" x14ac:dyDescent="0.25">
      <c r="B71" s="4"/>
    </row>
    <row r="72" spans="2:4" x14ac:dyDescent="0.25">
      <c r="B72" s="4"/>
    </row>
    <row r="73" spans="2:4" x14ac:dyDescent="0.25">
      <c r="B73" s="4"/>
    </row>
    <row r="74" spans="2:4" x14ac:dyDescent="0.25">
      <c r="B74" s="4"/>
    </row>
    <row r="75" spans="2:4" x14ac:dyDescent="0.25">
      <c r="B75" s="4"/>
    </row>
    <row r="76" spans="2:4" x14ac:dyDescent="0.25">
      <c r="B76" s="4"/>
    </row>
    <row r="77" spans="2:4" x14ac:dyDescent="0.25">
      <c r="B77" s="4"/>
    </row>
    <row r="78" spans="2:4" x14ac:dyDescent="0.25">
      <c r="B78" s="4"/>
    </row>
    <row r="79" spans="2:4" x14ac:dyDescent="0.25">
      <c r="B79" s="4"/>
    </row>
    <row r="80" spans="2:4" x14ac:dyDescent="0.25">
      <c r="B80" s="4"/>
    </row>
    <row r="81" spans="2:2" x14ac:dyDescent="0.25">
      <c r="B81" s="4"/>
    </row>
    <row r="82" spans="2:2" x14ac:dyDescent="0.25">
      <c r="B82" s="4"/>
    </row>
    <row r="83" spans="2:2" x14ac:dyDescent="0.25">
      <c r="B83" s="4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F07EC-4CA2-427A-A985-38F43B1C8EE8}">
  <dimension ref="A1:CW48"/>
  <sheetViews>
    <sheetView workbookViewId="0">
      <selection activeCell="B47" sqref="B47"/>
    </sheetView>
  </sheetViews>
  <sheetFormatPr defaultRowHeight="15" x14ac:dyDescent="0.25"/>
  <cols>
    <col min="1" max="1" width="13.1406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2665" width="14.140625" bestFit="1" customWidth="1"/>
  </cols>
  <sheetData>
    <row r="1" spans="1:10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</row>
    <row r="2" spans="1:101" x14ac:dyDescent="0.25">
      <c r="A2" t="s">
        <v>121</v>
      </c>
      <c r="B2">
        <v>46224</v>
      </c>
      <c r="C2">
        <v>46223</v>
      </c>
      <c r="D2">
        <v>46220</v>
      </c>
      <c r="E2">
        <v>46219</v>
      </c>
      <c r="F2">
        <v>46218</v>
      </c>
      <c r="G2">
        <v>46217</v>
      </c>
      <c r="H2">
        <v>46216</v>
      </c>
      <c r="I2">
        <v>46213</v>
      </c>
      <c r="J2">
        <v>46212</v>
      </c>
      <c r="K2">
        <v>46211</v>
      </c>
      <c r="L2">
        <v>46210</v>
      </c>
      <c r="M2">
        <v>46209</v>
      </c>
      <c r="N2">
        <v>46206</v>
      </c>
      <c r="O2">
        <v>46205</v>
      </c>
      <c r="P2">
        <v>46204</v>
      </c>
      <c r="Q2">
        <v>46203</v>
      </c>
      <c r="R2">
        <v>46202</v>
      </c>
      <c r="S2">
        <v>46199</v>
      </c>
      <c r="T2">
        <v>46198</v>
      </c>
      <c r="U2">
        <v>46197</v>
      </c>
      <c r="V2">
        <v>46196</v>
      </c>
      <c r="W2">
        <v>46195</v>
      </c>
      <c r="X2">
        <v>46192</v>
      </c>
      <c r="Y2">
        <v>46191</v>
      </c>
      <c r="Z2">
        <v>46190</v>
      </c>
      <c r="AA2">
        <v>46189</v>
      </c>
      <c r="AB2">
        <v>46188</v>
      </c>
      <c r="AC2">
        <v>46185</v>
      </c>
      <c r="AD2">
        <v>46184</v>
      </c>
      <c r="AE2">
        <v>46183</v>
      </c>
      <c r="AF2">
        <v>46182</v>
      </c>
      <c r="AG2">
        <v>46181</v>
      </c>
      <c r="AH2">
        <v>46178</v>
      </c>
      <c r="AI2">
        <v>46177</v>
      </c>
      <c r="AJ2">
        <v>46176</v>
      </c>
      <c r="AK2">
        <v>46175</v>
      </c>
      <c r="AL2">
        <v>46174</v>
      </c>
      <c r="AM2">
        <v>46171</v>
      </c>
      <c r="AN2">
        <v>46170</v>
      </c>
      <c r="AO2">
        <v>46169</v>
      </c>
      <c r="AP2">
        <v>46168</v>
      </c>
      <c r="AQ2">
        <v>46167</v>
      </c>
      <c r="AR2">
        <v>46164</v>
      </c>
      <c r="AS2">
        <v>46163</v>
      </c>
      <c r="AT2">
        <v>46162</v>
      </c>
      <c r="AU2">
        <v>46161</v>
      </c>
      <c r="AV2">
        <v>46160</v>
      </c>
      <c r="AW2">
        <v>46157</v>
      </c>
      <c r="AX2">
        <v>46156</v>
      </c>
      <c r="AY2">
        <v>46155</v>
      </c>
      <c r="AZ2">
        <v>46154</v>
      </c>
      <c r="BA2">
        <v>46153</v>
      </c>
      <c r="BB2">
        <v>46150</v>
      </c>
      <c r="BC2">
        <v>46149</v>
      </c>
      <c r="BD2">
        <v>46148</v>
      </c>
      <c r="BE2">
        <v>46147</v>
      </c>
      <c r="BF2">
        <v>46146</v>
      </c>
      <c r="BG2">
        <v>46143</v>
      </c>
      <c r="BH2">
        <v>46142</v>
      </c>
      <c r="BI2">
        <v>46141</v>
      </c>
      <c r="BJ2">
        <v>46140</v>
      </c>
      <c r="BK2">
        <v>46139</v>
      </c>
      <c r="BL2">
        <v>46136</v>
      </c>
      <c r="BM2">
        <v>46135</v>
      </c>
      <c r="BN2">
        <v>46134</v>
      </c>
      <c r="BO2">
        <v>46133</v>
      </c>
      <c r="BP2">
        <v>46132</v>
      </c>
      <c r="BQ2">
        <v>46129</v>
      </c>
      <c r="BR2">
        <v>46128</v>
      </c>
      <c r="BS2">
        <v>46127</v>
      </c>
      <c r="BT2">
        <v>46126</v>
      </c>
      <c r="BU2">
        <v>46125</v>
      </c>
      <c r="BV2">
        <v>46122</v>
      </c>
      <c r="BW2">
        <v>46121</v>
      </c>
      <c r="BX2">
        <v>46120</v>
      </c>
      <c r="BY2">
        <v>46119</v>
      </c>
      <c r="BZ2">
        <v>46118</v>
      </c>
      <c r="CA2">
        <v>46115</v>
      </c>
      <c r="CB2">
        <v>46114</v>
      </c>
      <c r="CC2">
        <v>46113</v>
      </c>
      <c r="CD2">
        <v>46112</v>
      </c>
      <c r="CE2">
        <v>46111</v>
      </c>
      <c r="CF2">
        <v>46108</v>
      </c>
      <c r="CG2">
        <v>46107</v>
      </c>
      <c r="CH2">
        <v>46106</v>
      </c>
      <c r="CI2">
        <v>46105</v>
      </c>
      <c r="CJ2">
        <v>46104</v>
      </c>
      <c r="CK2">
        <v>46101</v>
      </c>
      <c r="CL2">
        <v>46100</v>
      </c>
      <c r="CM2">
        <v>46099</v>
      </c>
      <c r="CN2">
        <v>46098</v>
      </c>
      <c r="CO2">
        <v>46097</v>
      </c>
      <c r="CP2">
        <v>46094</v>
      </c>
      <c r="CQ2">
        <v>46093</v>
      </c>
      <c r="CR2">
        <v>46092</v>
      </c>
      <c r="CS2">
        <v>46091</v>
      </c>
      <c r="CT2">
        <v>46090</v>
      </c>
      <c r="CU2">
        <v>46087</v>
      </c>
      <c r="CV2">
        <v>46086</v>
      </c>
      <c r="CW2">
        <v>46085</v>
      </c>
    </row>
    <row r="3" spans="1:101" x14ac:dyDescent="0.25">
      <c r="A3" t="s">
        <v>7370</v>
      </c>
      <c r="B3">
        <v>1346123</v>
      </c>
      <c r="C3">
        <v>1346123</v>
      </c>
      <c r="D3">
        <v>1344281</v>
      </c>
      <c r="E3">
        <v>1368159</v>
      </c>
      <c r="F3">
        <v>1355019</v>
      </c>
      <c r="G3">
        <v>1365103</v>
      </c>
      <c r="H3">
        <v>1365183</v>
      </c>
      <c r="I3">
        <v>1363838</v>
      </c>
      <c r="J3">
        <v>1346845</v>
      </c>
      <c r="K3">
        <v>1321716</v>
      </c>
      <c r="L3">
        <v>1318601</v>
      </c>
      <c r="M3">
        <v>1315586</v>
      </c>
      <c r="N3">
        <v>1313416</v>
      </c>
      <c r="O3">
        <v>1294982</v>
      </c>
      <c r="P3">
        <v>1371164</v>
      </c>
      <c r="Q3">
        <v>7712558</v>
      </c>
      <c r="R3">
        <v>7754561</v>
      </c>
      <c r="S3">
        <v>7810292</v>
      </c>
      <c r="T3">
        <v>7837612</v>
      </c>
      <c r="U3">
        <v>7878373</v>
      </c>
      <c r="V3">
        <v>7962350</v>
      </c>
      <c r="W3">
        <v>8106884</v>
      </c>
      <c r="X3">
        <v>8145351</v>
      </c>
      <c r="Y3">
        <v>8169668</v>
      </c>
      <c r="Z3">
        <v>8124248</v>
      </c>
      <c r="AA3">
        <v>7934050</v>
      </c>
      <c r="AB3">
        <v>7898453</v>
      </c>
      <c r="AC3">
        <v>7574956</v>
      </c>
      <c r="AD3">
        <v>7744337</v>
      </c>
      <c r="AE3">
        <v>7412094</v>
      </c>
      <c r="AF3">
        <v>7123518</v>
      </c>
      <c r="AG3">
        <v>7354609</v>
      </c>
      <c r="AH3">
        <v>8002620</v>
      </c>
      <c r="AI3">
        <v>7269195</v>
      </c>
      <c r="AJ3">
        <v>7269195</v>
      </c>
      <c r="AK3">
        <v>7206949</v>
      </c>
      <c r="AL3">
        <v>7197323</v>
      </c>
      <c r="AM3">
        <v>979134</v>
      </c>
      <c r="AN3">
        <v>979134</v>
      </c>
      <c r="AO3">
        <v>991799</v>
      </c>
      <c r="AP3">
        <v>976483</v>
      </c>
      <c r="AQ3">
        <v>984585</v>
      </c>
      <c r="AR3">
        <v>951377</v>
      </c>
      <c r="AS3">
        <v>951127</v>
      </c>
      <c r="AT3">
        <v>964410</v>
      </c>
      <c r="AU3">
        <v>989279</v>
      </c>
      <c r="AV3">
        <v>1014725</v>
      </c>
      <c r="AW3">
        <v>1021700</v>
      </c>
      <c r="AX3">
        <v>1022655</v>
      </c>
      <c r="AY3">
        <v>1015014</v>
      </c>
      <c r="AZ3">
        <v>1021346</v>
      </c>
      <c r="BA3">
        <v>1027437</v>
      </c>
      <c r="BB3">
        <v>1054094</v>
      </c>
      <c r="BC3">
        <v>1081176</v>
      </c>
      <c r="BD3">
        <v>1084607</v>
      </c>
      <c r="BE3">
        <v>1108821</v>
      </c>
      <c r="BF3">
        <v>1109050</v>
      </c>
      <c r="BG3">
        <v>2153533</v>
      </c>
      <c r="BH3">
        <v>2153533</v>
      </c>
      <c r="BI3">
        <v>2153533</v>
      </c>
      <c r="BJ3">
        <v>2325948</v>
      </c>
      <c r="BK3">
        <v>2113486</v>
      </c>
      <c r="BL3">
        <v>2103859</v>
      </c>
      <c r="BM3">
        <v>2181083</v>
      </c>
      <c r="BN3">
        <v>2170157</v>
      </c>
      <c r="BO3">
        <v>2181714</v>
      </c>
      <c r="BP3">
        <v>2181714</v>
      </c>
      <c r="BQ3">
        <v>2109092</v>
      </c>
      <c r="BR3">
        <v>2115047</v>
      </c>
      <c r="BS3">
        <v>2083304</v>
      </c>
      <c r="BT3">
        <v>1809032</v>
      </c>
      <c r="BU3">
        <v>1805377</v>
      </c>
      <c r="BV3">
        <v>1717736</v>
      </c>
      <c r="BW3">
        <v>1719726</v>
      </c>
      <c r="BX3">
        <v>1739189</v>
      </c>
      <c r="BY3">
        <v>1727997</v>
      </c>
      <c r="BZ3">
        <v>1719619</v>
      </c>
      <c r="CA3">
        <v>1744112</v>
      </c>
      <c r="CB3">
        <v>1744112</v>
      </c>
      <c r="CC3">
        <v>1744862</v>
      </c>
      <c r="CD3">
        <v>6385010</v>
      </c>
      <c r="CE3">
        <v>6395498</v>
      </c>
      <c r="CF3">
        <v>6498299</v>
      </c>
      <c r="CG3">
        <v>6447233</v>
      </c>
      <c r="CH3">
        <v>6412767</v>
      </c>
      <c r="CI3">
        <v>6411757</v>
      </c>
      <c r="CJ3">
        <v>6350046</v>
      </c>
      <c r="CK3">
        <v>6329858</v>
      </c>
      <c r="CL3">
        <v>6163669</v>
      </c>
      <c r="CM3">
        <v>6372640</v>
      </c>
      <c r="CN3">
        <v>7109319</v>
      </c>
      <c r="CO3">
        <v>6140760</v>
      </c>
      <c r="CP3">
        <v>5891890</v>
      </c>
      <c r="CQ3">
        <v>6144970</v>
      </c>
      <c r="CR3">
        <v>5855267</v>
      </c>
      <c r="CS3">
        <v>5808046</v>
      </c>
      <c r="CT3">
        <v>5774200</v>
      </c>
      <c r="CU3">
        <v>5865088</v>
      </c>
      <c r="CV3">
        <v>5464976</v>
      </c>
      <c r="CW3">
        <v>4989891</v>
      </c>
    </row>
    <row r="4" spans="1:101" x14ac:dyDescent="0.25">
      <c r="A4" t="s">
        <v>7371</v>
      </c>
      <c r="B4">
        <v>1668041</v>
      </c>
      <c r="C4">
        <v>1668041</v>
      </c>
      <c r="D4">
        <v>1571913</v>
      </c>
      <c r="E4">
        <v>1516398</v>
      </c>
      <c r="F4">
        <v>1514352</v>
      </c>
      <c r="G4">
        <v>1506731</v>
      </c>
      <c r="H4">
        <v>1275570</v>
      </c>
      <c r="I4">
        <v>1272267</v>
      </c>
      <c r="J4">
        <v>1269674</v>
      </c>
      <c r="K4">
        <v>1235393</v>
      </c>
      <c r="L4">
        <v>1234214</v>
      </c>
      <c r="M4">
        <v>1276321</v>
      </c>
      <c r="N4">
        <v>1276320</v>
      </c>
      <c r="O4">
        <v>1277542</v>
      </c>
      <c r="P4">
        <v>1271484</v>
      </c>
      <c r="Q4">
        <v>1201627</v>
      </c>
      <c r="R4">
        <v>1170008</v>
      </c>
      <c r="S4">
        <v>1149145</v>
      </c>
      <c r="T4">
        <v>1070058</v>
      </c>
      <c r="U4">
        <v>994018</v>
      </c>
      <c r="V4">
        <v>898422</v>
      </c>
      <c r="W4">
        <v>806078</v>
      </c>
      <c r="X4">
        <v>816619</v>
      </c>
      <c r="Y4">
        <v>809508</v>
      </c>
      <c r="Z4">
        <v>768293</v>
      </c>
      <c r="AA4">
        <v>749187</v>
      </c>
      <c r="AB4">
        <v>721543</v>
      </c>
      <c r="AC4">
        <v>701694</v>
      </c>
      <c r="AD4">
        <v>700266</v>
      </c>
      <c r="AE4">
        <v>566933</v>
      </c>
      <c r="AF4">
        <v>574527</v>
      </c>
      <c r="AG4">
        <v>626648</v>
      </c>
      <c r="AH4">
        <v>664665</v>
      </c>
      <c r="AI4">
        <v>697500</v>
      </c>
      <c r="AJ4">
        <v>697500</v>
      </c>
      <c r="AK4">
        <v>657215</v>
      </c>
      <c r="AL4">
        <v>643312</v>
      </c>
      <c r="AM4">
        <v>7228539</v>
      </c>
      <c r="AN4">
        <v>7271670</v>
      </c>
      <c r="AO4">
        <v>7244124</v>
      </c>
      <c r="AP4">
        <v>6998911</v>
      </c>
      <c r="AQ4">
        <v>6980528</v>
      </c>
      <c r="AR4">
        <v>6982041</v>
      </c>
      <c r="AS4">
        <v>6881072</v>
      </c>
      <c r="AT4">
        <v>6854599</v>
      </c>
      <c r="AU4">
        <v>6758424</v>
      </c>
      <c r="AV4">
        <v>6774299</v>
      </c>
      <c r="AW4">
        <v>6767392</v>
      </c>
      <c r="AX4">
        <v>6762750</v>
      </c>
      <c r="AY4">
        <v>6782123</v>
      </c>
      <c r="AZ4">
        <v>6580461</v>
      </c>
      <c r="BA4">
        <v>6207581</v>
      </c>
      <c r="BB4">
        <v>6117450</v>
      </c>
      <c r="BC4">
        <v>6088431</v>
      </c>
      <c r="BD4">
        <v>6117437</v>
      </c>
      <c r="BE4">
        <v>6077074</v>
      </c>
      <c r="BF4">
        <v>6090611</v>
      </c>
      <c r="BG4">
        <v>1092109</v>
      </c>
      <c r="BH4">
        <v>1092109</v>
      </c>
      <c r="BI4">
        <v>1066922</v>
      </c>
      <c r="BJ4">
        <v>1045498</v>
      </c>
      <c r="BK4">
        <v>1004412</v>
      </c>
      <c r="BL4">
        <v>973800</v>
      </c>
      <c r="BM4">
        <v>964804</v>
      </c>
      <c r="BN4">
        <v>958110</v>
      </c>
      <c r="BO4">
        <v>958006</v>
      </c>
      <c r="BP4">
        <v>958006</v>
      </c>
      <c r="BQ4">
        <v>973997</v>
      </c>
      <c r="BR4">
        <v>926580</v>
      </c>
      <c r="BS4">
        <v>934171</v>
      </c>
      <c r="BT4">
        <v>934039</v>
      </c>
      <c r="BU4">
        <v>944897</v>
      </c>
      <c r="BV4">
        <v>930970</v>
      </c>
      <c r="BW4">
        <v>923695</v>
      </c>
      <c r="BX4">
        <v>942357</v>
      </c>
      <c r="BY4">
        <v>882100</v>
      </c>
      <c r="BZ4">
        <v>856906</v>
      </c>
      <c r="CA4">
        <v>836028</v>
      </c>
      <c r="CB4">
        <v>836028</v>
      </c>
      <c r="CC4">
        <v>822028</v>
      </c>
      <c r="CD4">
        <v>1586876</v>
      </c>
      <c r="CE4">
        <v>1541967</v>
      </c>
      <c r="CF4">
        <v>1490587</v>
      </c>
      <c r="CG4">
        <v>1476859</v>
      </c>
      <c r="CH4">
        <v>1477132</v>
      </c>
      <c r="CI4">
        <v>1418334</v>
      </c>
      <c r="CJ4">
        <v>1377702</v>
      </c>
      <c r="CK4">
        <v>1362816</v>
      </c>
      <c r="CL4">
        <v>1235856</v>
      </c>
      <c r="CM4">
        <v>1189491</v>
      </c>
      <c r="CN4">
        <v>1196556</v>
      </c>
      <c r="CO4">
        <v>1203059</v>
      </c>
      <c r="CP4">
        <v>1264609</v>
      </c>
      <c r="CQ4">
        <v>1291370</v>
      </c>
      <c r="CR4">
        <v>1244128</v>
      </c>
      <c r="CS4">
        <v>1230868</v>
      </c>
      <c r="CT4">
        <v>1288987</v>
      </c>
      <c r="CU4">
        <v>1273622</v>
      </c>
      <c r="CV4">
        <v>1228415</v>
      </c>
      <c r="CW4">
        <v>1203603</v>
      </c>
    </row>
    <row r="5" spans="1:101" x14ac:dyDescent="0.25">
      <c r="A5" t="s">
        <v>7372</v>
      </c>
      <c r="B5">
        <v>2600361</v>
      </c>
      <c r="C5">
        <v>2600361</v>
      </c>
      <c r="D5">
        <v>2568081</v>
      </c>
      <c r="E5">
        <v>2566762</v>
      </c>
      <c r="F5">
        <v>2537822</v>
      </c>
      <c r="G5">
        <v>2541789</v>
      </c>
      <c r="H5">
        <v>2543064</v>
      </c>
      <c r="I5">
        <v>2587837</v>
      </c>
      <c r="J5">
        <v>2629436</v>
      </c>
      <c r="K5">
        <v>2493958</v>
      </c>
      <c r="L5">
        <v>2312286</v>
      </c>
      <c r="M5">
        <v>2343272</v>
      </c>
      <c r="N5">
        <v>2365975</v>
      </c>
      <c r="O5">
        <v>2344231</v>
      </c>
      <c r="P5">
        <v>2331679</v>
      </c>
      <c r="Q5">
        <v>1270828</v>
      </c>
      <c r="R5">
        <v>1265919</v>
      </c>
      <c r="S5">
        <v>1251444</v>
      </c>
      <c r="T5">
        <v>1250750</v>
      </c>
      <c r="U5">
        <v>1252495</v>
      </c>
      <c r="V5">
        <v>1232786</v>
      </c>
      <c r="W5">
        <v>1247637</v>
      </c>
      <c r="X5">
        <v>1215574</v>
      </c>
      <c r="Y5">
        <v>1197262</v>
      </c>
      <c r="Z5">
        <v>1221001</v>
      </c>
      <c r="AA5">
        <v>1152411</v>
      </c>
      <c r="AB5">
        <v>1170893</v>
      </c>
      <c r="AC5">
        <v>1103038</v>
      </c>
      <c r="AD5">
        <v>1034808</v>
      </c>
      <c r="AE5">
        <v>1019872</v>
      </c>
      <c r="AF5">
        <v>979936</v>
      </c>
      <c r="AG5">
        <v>899552</v>
      </c>
      <c r="AH5">
        <v>872728</v>
      </c>
      <c r="AI5">
        <v>865517</v>
      </c>
      <c r="AJ5">
        <v>865517</v>
      </c>
      <c r="AK5">
        <v>866598</v>
      </c>
      <c r="AL5">
        <v>869037</v>
      </c>
      <c r="AM5">
        <v>642928</v>
      </c>
      <c r="AN5">
        <v>631026</v>
      </c>
      <c r="AO5">
        <v>618843</v>
      </c>
      <c r="AP5">
        <v>636500</v>
      </c>
      <c r="AQ5">
        <v>595226</v>
      </c>
      <c r="AR5">
        <v>586317</v>
      </c>
      <c r="AS5">
        <v>573476</v>
      </c>
      <c r="AT5">
        <v>570913</v>
      </c>
      <c r="AU5">
        <v>577935</v>
      </c>
      <c r="AV5">
        <v>565582</v>
      </c>
      <c r="AW5">
        <v>542482</v>
      </c>
      <c r="AX5">
        <v>541804</v>
      </c>
      <c r="AY5">
        <v>529707</v>
      </c>
      <c r="AZ5">
        <v>527182</v>
      </c>
      <c r="BA5">
        <v>506352</v>
      </c>
      <c r="BB5">
        <v>509254</v>
      </c>
      <c r="BC5">
        <v>506904</v>
      </c>
      <c r="BD5">
        <v>509923</v>
      </c>
      <c r="BE5">
        <v>516833</v>
      </c>
      <c r="BF5">
        <v>486807</v>
      </c>
      <c r="BG5">
        <v>6002647</v>
      </c>
      <c r="BH5">
        <v>6002647</v>
      </c>
      <c r="BI5">
        <v>5840564</v>
      </c>
      <c r="BJ5">
        <v>5478085</v>
      </c>
      <c r="BK5">
        <v>5436643</v>
      </c>
      <c r="BL5">
        <v>5358729</v>
      </c>
      <c r="BM5">
        <v>5238427</v>
      </c>
      <c r="BN5">
        <v>5087030</v>
      </c>
      <c r="BO5">
        <v>5078694</v>
      </c>
      <c r="BP5">
        <v>5078694</v>
      </c>
      <c r="BQ5">
        <v>5123227</v>
      </c>
      <c r="BR5">
        <v>5228724</v>
      </c>
      <c r="BS5">
        <v>5319507</v>
      </c>
      <c r="BT5">
        <v>5285229</v>
      </c>
      <c r="BU5">
        <v>5317756</v>
      </c>
      <c r="BV5">
        <v>5282403</v>
      </c>
      <c r="BW5">
        <v>5172014</v>
      </c>
      <c r="BX5">
        <v>5109938</v>
      </c>
      <c r="BY5">
        <v>5088241</v>
      </c>
      <c r="BZ5">
        <v>5060061</v>
      </c>
      <c r="CA5">
        <v>5059590</v>
      </c>
      <c r="CB5">
        <v>5059590</v>
      </c>
      <c r="CC5">
        <v>5116153</v>
      </c>
      <c r="CD5">
        <v>811083</v>
      </c>
      <c r="CE5">
        <v>816136</v>
      </c>
      <c r="CF5">
        <v>751906</v>
      </c>
      <c r="CG5">
        <v>631987</v>
      </c>
      <c r="CH5">
        <v>589112</v>
      </c>
      <c r="CI5">
        <v>584449</v>
      </c>
      <c r="CJ5">
        <v>626146</v>
      </c>
      <c r="CK5">
        <v>615417</v>
      </c>
      <c r="CL5">
        <v>500631</v>
      </c>
      <c r="CM5">
        <v>409783</v>
      </c>
      <c r="CN5">
        <v>422297</v>
      </c>
      <c r="CO5">
        <v>432733</v>
      </c>
      <c r="CP5">
        <v>426783</v>
      </c>
      <c r="CQ5">
        <v>425199</v>
      </c>
      <c r="CR5">
        <v>457086</v>
      </c>
      <c r="CS5">
        <v>448909</v>
      </c>
      <c r="CT5">
        <v>447509</v>
      </c>
      <c r="CU5">
        <v>456052</v>
      </c>
      <c r="CV5">
        <v>454052</v>
      </c>
      <c r="CW5">
        <v>455781</v>
      </c>
    </row>
    <row r="6" spans="1:101" x14ac:dyDescent="0.25">
      <c r="A6" t="s">
        <v>7373</v>
      </c>
      <c r="B6">
        <v>467923</v>
      </c>
      <c r="C6">
        <v>467923</v>
      </c>
      <c r="D6">
        <v>464706</v>
      </c>
      <c r="E6">
        <v>464963</v>
      </c>
      <c r="F6">
        <v>450866</v>
      </c>
      <c r="G6">
        <v>451793</v>
      </c>
      <c r="H6">
        <v>447429</v>
      </c>
      <c r="I6">
        <v>447622</v>
      </c>
      <c r="J6">
        <v>434625</v>
      </c>
      <c r="K6">
        <v>432476</v>
      </c>
      <c r="L6">
        <v>421632</v>
      </c>
      <c r="M6">
        <v>418267</v>
      </c>
      <c r="N6">
        <v>415507</v>
      </c>
      <c r="O6">
        <v>416831</v>
      </c>
      <c r="P6">
        <v>416557</v>
      </c>
      <c r="Q6">
        <v>2358587</v>
      </c>
      <c r="R6">
        <v>2335987</v>
      </c>
      <c r="S6">
        <v>2332763</v>
      </c>
      <c r="T6">
        <v>2336974</v>
      </c>
      <c r="U6">
        <v>2279497</v>
      </c>
      <c r="V6">
        <v>2338390</v>
      </c>
      <c r="W6">
        <v>2245627</v>
      </c>
      <c r="X6">
        <v>2338844</v>
      </c>
      <c r="Y6">
        <v>2389654</v>
      </c>
      <c r="Z6">
        <v>2460464</v>
      </c>
      <c r="AA6">
        <v>2278432</v>
      </c>
      <c r="AB6">
        <v>2269627</v>
      </c>
      <c r="AC6">
        <v>2203450</v>
      </c>
      <c r="AD6">
        <v>2106705</v>
      </c>
      <c r="AE6">
        <v>2186407</v>
      </c>
      <c r="AF6">
        <v>2153605</v>
      </c>
      <c r="AG6">
        <v>2496714</v>
      </c>
      <c r="AH6">
        <v>2660075</v>
      </c>
      <c r="AI6">
        <v>2596574</v>
      </c>
      <c r="AJ6">
        <v>2596574</v>
      </c>
      <c r="AK6">
        <v>2600451</v>
      </c>
      <c r="AL6">
        <v>2649818</v>
      </c>
      <c r="AM6">
        <v>828229</v>
      </c>
      <c r="AN6">
        <v>802513</v>
      </c>
      <c r="AO6">
        <v>799378</v>
      </c>
      <c r="AP6">
        <v>791176</v>
      </c>
      <c r="AQ6">
        <v>755113</v>
      </c>
      <c r="AR6">
        <v>735062</v>
      </c>
      <c r="AS6">
        <v>751040</v>
      </c>
      <c r="AT6">
        <v>738663</v>
      </c>
      <c r="AU6">
        <v>736871</v>
      </c>
      <c r="AV6">
        <v>738339</v>
      </c>
      <c r="AW6">
        <v>732484</v>
      </c>
      <c r="AX6">
        <v>734267</v>
      </c>
      <c r="AY6">
        <v>728935</v>
      </c>
      <c r="AZ6">
        <v>711700</v>
      </c>
      <c r="BA6">
        <v>703286</v>
      </c>
      <c r="BB6">
        <v>703191</v>
      </c>
      <c r="BC6">
        <v>703199</v>
      </c>
      <c r="BD6">
        <v>698445</v>
      </c>
      <c r="BE6">
        <v>695819</v>
      </c>
      <c r="BF6">
        <v>684716</v>
      </c>
      <c r="BG6">
        <v>367726</v>
      </c>
      <c r="BH6">
        <v>367726</v>
      </c>
      <c r="BI6">
        <v>326937</v>
      </c>
      <c r="BJ6">
        <v>325325</v>
      </c>
      <c r="BK6">
        <v>301315</v>
      </c>
      <c r="BL6">
        <v>285816</v>
      </c>
      <c r="BM6">
        <v>286057</v>
      </c>
      <c r="BN6">
        <v>286489</v>
      </c>
      <c r="BO6">
        <v>283050</v>
      </c>
      <c r="BP6">
        <v>283050</v>
      </c>
      <c r="BQ6">
        <v>277812</v>
      </c>
      <c r="BR6">
        <v>271517</v>
      </c>
      <c r="BS6">
        <v>265258</v>
      </c>
      <c r="BT6">
        <v>266604</v>
      </c>
      <c r="BU6">
        <v>262496</v>
      </c>
      <c r="BV6">
        <v>243051</v>
      </c>
      <c r="BW6">
        <v>241767</v>
      </c>
      <c r="BX6">
        <v>242048</v>
      </c>
      <c r="BY6">
        <v>238671</v>
      </c>
      <c r="BZ6">
        <v>239489</v>
      </c>
      <c r="CA6">
        <v>239396</v>
      </c>
      <c r="CB6">
        <v>239396</v>
      </c>
      <c r="CC6">
        <v>237364</v>
      </c>
      <c r="CD6">
        <v>5165405</v>
      </c>
      <c r="CE6">
        <v>5162339</v>
      </c>
      <c r="CF6">
        <v>5150506</v>
      </c>
      <c r="CG6">
        <v>5111572</v>
      </c>
      <c r="CH6">
        <v>5146820</v>
      </c>
      <c r="CI6">
        <v>5276933</v>
      </c>
      <c r="CJ6">
        <v>5360382</v>
      </c>
      <c r="CK6">
        <v>5368301</v>
      </c>
      <c r="CL6">
        <v>5106436</v>
      </c>
      <c r="CM6">
        <v>5077217</v>
      </c>
      <c r="CN6">
        <v>4748505</v>
      </c>
      <c r="CO6">
        <v>4639282</v>
      </c>
      <c r="CP6">
        <v>4869389</v>
      </c>
      <c r="CQ6">
        <v>4656587</v>
      </c>
      <c r="CR6">
        <v>4223774</v>
      </c>
      <c r="CS6">
        <v>4061984</v>
      </c>
      <c r="CT6">
        <v>3943791</v>
      </c>
      <c r="CU6">
        <v>4016103</v>
      </c>
      <c r="CV6">
        <v>4211137</v>
      </c>
      <c r="CW6">
        <v>4132663</v>
      </c>
    </row>
    <row r="7" spans="1:101" x14ac:dyDescent="0.25">
      <c r="A7" t="s">
        <v>7374</v>
      </c>
      <c r="B7">
        <v>718346</v>
      </c>
      <c r="C7">
        <v>718346</v>
      </c>
      <c r="D7">
        <v>715754</v>
      </c>
      <c r="E7">
        <v>716551</v>
      </c>
      <c r="F7">
        <v>701846</v>
      </c>
      <c r="G7">
        <v>699380</v>
      </c>
      <c r="H7">
        <v>710159</v>
      </c>
      <c r="I7">
        <v>709667</v>
      </c>
      <c r="J7">
        <v>709287</v>
      </c>
      <c r="K7">
        <v>700363</v>
      </c>
      <c r="L7">
        <v>696088</v>
      </c>
      <c r="M7">
        <v>699062</v>
      </c>
      <c r="N7">
        <v>691157</v>
      </c>
      <c r="O7">
        <v>691473</v>
      </c>
      <c r="P7">
        <v>691716</v>
      </c>
      <c r="Q7">
        <v>413756</v>
      </c>
      <c r="R7">
        <v>409214</v>
      </c>
      <c r="S7">
        <v>409110</v>
      </c>
      <c r="T7">
        <v>405313</v>
      </c>
      <c r="U7">
        <v>391391</v>
      </c>
      <c r="V7">
        <v>412566</v>
      </c>
      <c r="W7">
        <v>386224</v>
      </c>
      <c r="X7">
        <v>373872</v>
      </c>
      <c r="Y7">
        <v>366382</v>
      </c>
      <c r="Z7">
        <v>191050</v>
      </c>
      <c r="AA7">
        <v>159631</v>
      </c>
      <c r="AB7">
        <v>164935</v>
      </c>
      <c r="AC7">
        <v>170544</v>
      </c>
      <c r="AD7">
        <v>170562</v>
      </c>
      <c r="AE7">
        <v>172962</v>
      </c>
      <c r="AF7">
        <v>172742</v>
      </c>
      <c r="AG7">
        <v>148757</v>
      </c>
      <c r="AH7">
        <v>120440</v>
      </c>
      <c r="AI7">
        <v>120767</v>
      </c>
      <c r="AJ7">
        <v>120767</v>
      </c>
      <c r="AK7">
        <v>120462</v>
      </c>
      <c r="AL7">
        <v>120255</v>
      </c>
      <c r="AM7">
        <v>2687249</v>
      </c>
      <c r="AN7">
        <v>2686382</v>
      </c>
      <c r="AO7">
        <v>2586720</v>
      </c>
      <c r="AP7">
        <v>2569307</v>
      </c>
      <c r="AQ7">
        <v>2636920</v>
      </c>
      <c r="AR7">
        <v>2665020</v>
      </c>
      <c r="AS7">
        <v>2726259</v>
      </c>
      <c r="AT7">
        <v>2727640</v>
      </c>
      <c r="AU7">
        <v>2792053</v>
      </c>
      <c r="AV7">
        <v>2826591</v>
      </c>
      <c r="AW7">
        <v>2832822</v>
      </c>
      <c r="AX7">
        <v>2852502</v>
      </c>
      <c r="AY7">
        <v>2832479</v>
      </c>
      <c r="AZ7">
        <v>2860751</v>
      </c>
      <c r="BA7">
        <v>2863477</v>
      </c>
      <c r="BB7">
        <v>2826598</v>
      </c>
      <c r="BC7">
        <v>2817846</v>
      </c>
      <c r="BD7">
        <v>2786411</v>
      </c>
      <c r="BE7">
        <v>2675692</v>
      </c>
      <c r="BF7">
        <v>2724915</v>
      </c>
      <c r="BG7">
        <v>572319</v>
      </c>
      <c r="BH7">
        <v>572319</v>
      </c>
      <c r="BI7">
        <v>548454</v>
      </c>
      <c r="BJ7">
        <v>548514</v>
      </c>
      <c r="BK7">
        <v>545326</v>
      </c>
      <c r="BL7">
        <v>545326</v>
      </c>
      <c r="BM7">
        <v>545933</v>
      </c>
      <c r="BN7">
        <v>537826</v>
      </c>
      <c r="BO7">
        <v>530976</v>
      </c>
      <c r="BP7">
        <v>530976</v>
      </c>
      <c r="BQ7">
        <v>529813</v>
      </c>
      <c r="BR7">
        <v>525990</v>
      </c>
      <c r="BS7">
        <v>524354</v>
      </c>
      <c r="BT7">
        <v>527102</v>
      </c>
      <c r="BU7">
        <v>516402</v>
      </c>
      <c r="BV7">
        <v>497427</v>
      </c>
      <c r="BW7">
        <v>493904</v>
      </c>
      <c r="BX7">
        <v>492004</v>
      </c>
      <c r="BY7">
        <v>484006</v>
      </c>
      <c r="BZ7">
        <v>484866</v>
      </c>
      <c r="CA7">
        <v>485188</v>
      </c>
      <c r="CB7">
        <v>485188</v>
      </c>
      <c r="CC7">
        <v>472158</v>
      </c>
      <c r="CD7">
        <v>209852</v>
      </c>
      <c r="CE7">
        <v>189103</v>
      </c>
      <c r="CF7">
        <v>188953</v>
      </c>
      <c r="CG7">
        <v>182991</v>
      </c>
      <c r="CH7">
        <v>178841</v>
      </c>
      <c r="CI7">
        <v>179906</v>
      </c>
      <c r="CJ7">
        <v>181148</v>
      </c>
      <c r="CK7">
        <v>177356</v>
      </c>
      <c r="CL7">
        <v>176399</v>
      </c>
      <c r="CM7">
        <v>176244</v>
      </c>
      <c r="CN7">
        <v>179860</v>
      </c>
      <c r="CO7">
        <v>180968</v>
      </c>
      <c r="CP7">
        <v>183269</v>
      </c>
      <c r="CQ7">
        <v>183200</v>
      </c>
      <c r="CR7">
        <v>179692</v>
      </c>
      <c r="CS7">
        <v>176427</v>
      </c>
      <c r="CT7">
        <v>174256</v>
      </c>
      <c r="CU7">
        <v>166754</v>
      </c>
      <c r="CV7">
        <v>163624</v>
      </c>
      <c r="CW7">
        <v>165379</v>
      </c>
    </row>
    <row r="8" spans="1:101" x14ac:dyDescent="0.25">
      <c r="A8" t="s">
        <v>7375</v>
      </c>
      <c r="B8">
        <v>6683887</v>
      </c>
      <c r="C8">
        <v>6683887</v>
      </c>
      <c r="D8">
        <v>6662165</v>
      </c>
      <c r="E8">
        <v>6563273</v>
      </c>
      <c r="F8">
        <v>6635735</v>
      </c>
      <c r="G8">
        <v>6651273</v>
      </c>
      <c r="H8">
        <v>6692398</v>
      </c>
      <c r="I8">
        <v>6682982</v>
      </c>
      <c r="J8">
        <v>6734049</v>
      </c>
      <c r="K8">
        <v>6737297</v>
      </c>
      <c r="L8">
        <v>6763915</v>
      </c>
      <c r="M8">
        <v>6732216</v>
      </c>
      <c r="N8">
        <v>6745944</v>
      </c>
      <c r="O8">
        <v>6768329</v>
      </c>
      <c r="P8">
        <v>6766068</v>
      </c>
      <c r="Q8">
        <v>691988</v>
      </c>
      <c r="R8">
        <v>694688</v>
      </c>
      <c r="S8">
        <v>695930</v>
      </c>
      <c r="T8">
        <v>695727</v>
      </c>
      <c r="U8">
        <v>704629</v>
      </c>
      <c r="V8">
        <v>704688</v>
      </c>
      <c r="W8">
        <v>704251</v>
      </c>
      <c r="X8">
        <v>703103</v>
      </c>
      <c r="Y8">
        <v>714772</v>
      </c>
      <c r="Z8">
        <v>722442</v>
      </c>
      <c r="AA8">
        <v>736213</v>
      </c>
      <c r="AB8">
        <v>739497</v>
      </c>
      <c r="AC8">
        <v>749692</v>
      </c>
      <c r="AD8">
        <v>746046</v>
      </c>
      <c r="AE8">
        <v>757169</v>
      </c>
      <c r="AF8">
        <v>755044</v>
      </c>
      <c r="AG8">
        <v>738132</v>
      </c>
      <c r="AH8">
        <v>737518</v>
      </c>
      <c r="AI8">
        <v>735502</v>
      </c>
      <c r="AJ8">
        <v>735502</v>
      </c>
      <c r="AK8">
        <v>719121</v>
      </c>
      <c r="AL8">
        <v>729073</v>
      </c>
      <c r="AM8">
        <v>121215</v>
      </c>
      <c r="AN8">
        <v>119655</v>
      </c>
      <c r="AO8">
        <v>114870</v>
      </c>
      <c r="AP8">
        <v>111491</v>
      </c>
      <c r="AQ8">
        <v>111503</v>
      </c>
      <c r="AR8">
        <v>111897</v>
      </c>
      <c r="AS8">
        <v>112710</v>
      </c>
      <c r="AT8">
        <v>110088</v>
      </c>
      <c r="AU8">
        <v>111845</v>
      </c>
      <c r="AV8">
        <v>111814</v>
      </c>
      <c r="AW8">
        <v>112996</v>
      </c>
      <c r="AX8">
        <v>113105</v>
      </c>
      <c r="AY8">
        <v>113516</v>
      </c>
      <c r="AZ8">
        <v>112051</v>
      </c>
      <c r="BA8">
        <v>111824</v>
      </c>
      <c r="BB8">
        <v>111972</v>
      </c>
      <c r="BC8">
        <v>111752</v>
      </c>
      <c r="BD8">
        <v>109823</v>
      </c>
      <c r="BE8">
        <v>108788</v>
      </c>
      <c r="BF8">
        <v>114577</v>
      </c>
      <c r="BG8">
        <v>2587470</v>
      </c>
      <c r="BH8">
        <v>2587470</v>
      </c>
      <c r="BI8">
        <v>2573623</v>
      </c>
      <c r="BJ8">
        <v>2427590</v>
      </c>
      <c r="BK8">
        <v>2325984</v>
      </c>
      <c r="BL8">
        <v>2187454</v>
      </c>
      <c r="BM8">
        <v>2118604</v>
      </c>
      <c r="BN8">
        <v>2112460</v>
      </c>
      <c r="BO8">
        <v>2079454</v>
      </c>
      <c r="BP8">
        <v>2079454</v>
      </c>
      <c r="BQ8">
        <v>2079369</v>
      </c>
      <c r="BR8">
        <v>2111798</v>
      </c>
      <c r="BS8">
        <v>2021276</v>
      </c>
      <c r="BT8">
        <v>1985027</v>
      </c>
      <c r="BU8">
        <v>1967941</v>
      </c>
      <c r="BV8">
        <v>1941857</v>
      </c>
      <c r="BW8">
        <v>1873845</v>
      </c>
      <c r="BX8">
        <v>1928369</v>
      </c>
      <c r="BY8">
        <v>1941443</v>
      </c>
      <c r="BZ8">
        <v>1984216</v>
      </c>
      <c r="CA8">
        <v>2011188</v>
      </c>
      <c r="CB8">
        <v>2011188</v>
      </c>
      <c r="CC8">
        <v>2025293</v>
      </c>
      <c r="CD8">
        <v>458194</v>
      </c>
      <c r="CE8">
        <v>443163</v>
      </c>
      <c r="CF8">
        <v>435378</v>
      </c>
      <c r="CG8">
        <v>417140</v>
      </c>
      <c r="CH8">
        <v>410654</v>
      </c>
      <c r="CI8">
        <v>406374</v>
      </c>
      <c r="CJ8">
        <v>395873</v>
      </c>
      <c r="CK8">
        <v>384612</v>
      </c>
      <c r="CL8">
        <v>373617</v>
      </c>
      <c r="CM8">
        <v>365904</v>
      </c>
      <c r="CN8">
        <v>383043</v>
      </c>
      <c r="CO8">
        <v>362898</v>
      </c>
      <c r="CP8">
        <v>357676</v>
      </c>
      <c r="CQ8">
        <v>344176</v>
      </c>
      <c r="CR8">
        <v>329775</v>
      </c>
      <c r="CS8">
        <v>330925</v>
      </c>
      <c r="CT8">
        <v>333334</v>
      </c>
      <c r="CU8">
        <v>323854</v>
      </c>
      <c r="CV8">
        <v>316669</v>
      </c>
      <c r="CW8">
        <v>312419</v>
      </c>
    </row>
    <row r="9" spans="1:101" x14ac:dyDescent="0.25">
      <c r="A9" t="s">
        <v>7376</v>
      </c>
      <c r="B9">
        <v>158980</v>
      </c>
      <c r="C9">
        <v>158980</v>
      </c>
      <c r="D9">
        <v>160684</v>
      </c>
      <c r="E9">
        <v>161038</v>
      </c>
      <c r="F9">
        <v>160708</v>
      </c>
      <c r="G9">
        <v>161996</v>
      </c>
      <c r="H9">
        <v>161774</v>
      </c>
      <c r="I9">
        <v>161006</v>
      </c>
      <c r="J9">
        <v>160867</v>
      </c>
      <c r="K9">
        <v>158652</v>
      </c>
      <c r="L9">
        <v>158466</v>
      </c>
      <c r="M9">
        <v>158328</v>
      </c>
      <c r="N9">
        <v>153784</v>
      </c>
      <c r="O9">
        <v>153729</v>
      </c>
      <c r="P9">
        <v>153768</v>
      </c>
      <c r="Q9">
        <v>6834697</v>
      </c>
      <c r="R9">
        <v>6851875</v>
      </c>
      <c r="S9">
        <v>6874830</v>
      </c>
      <c r="T9">
        <v>6812220</v>
      </c>
      <c r="U9">
        <v>6827497</v>
      </c>
      <c r="V9">
        <v>6845441</v>
      </c>
      <c r="W9">
        <v>6967782</v>
      </c>
      <c r="X9">
        <v>6851297</v>
      </c>
      <c r="Y9">
        <v>6769291</v>
      </c>
      <c r="Z9">
        <v>6734292</v>
      </c>
      <c r="AA9">
        <v>6720578</v>
      </c>
      <c r="AB9">
        <v>6715873</v>
      </c>
      <c r="AC9">
        <v>6903936</v>
      </c>
      <c r="AD9">
        <v>6795860</v>
      </c>
      <c r="AE9">
        <v>6885688</v>
      </c>
      <c r="AF9">
        <v>6816497</v>
      </c>
      <c r="AG9">
        <v>6910713</v>
      </c>
      <c r="AH9">
        <v>7037260</v>
      </c>
      <c r="AI9">
        <v>6870845</v>
      </c>
      <c r="AJ9">
        <v>6870845</v>
      </c>
      <c r="AK9">
        <v>6990598</v>
      </c>
      <c r="AL9">
        <v>7051772</v>
      </c>
      <c r="AM9">
        <v>719071</v>
      </c>
      <c r="AN9">
        <v>723602</v>
      </c>
      <c r="AO9">
        <v>723320</v>
      </c>
      <c r="AP9">
        <v>723235</v>
      </c>
      <c r="AQ9">
        <v>701961</v>
      </c>
      <c r="AR9">
        <v>667320</v>
      </c>
      <c r="AS9">
        <v>655891</v>
      </c>
      <c r="AT9">
        <v>655887</v>
      </c>
      <c r="AU9">
        <v>652321</v>
      </c>
      <c r="AV9">
        <v>638667</v>
      </c>
      <c r="AW9">
        <v>637674</v>
      </c>
      <c r="AX9">
        <v>633558</v>
      </c>
      <c r="AY9">
        <v>633383</v>
      </c>
      <c r="AZ9">
        <v>632109</v>
      </c>
      <c r="BA9">
        <v>632085</v>
      </c>
      <c r="BB9">
        <v>632253</v>
      </c>
      <c r="BC9">
        <v>631751</v>
      </c>
      <c r="BD9">
        <v>631748</v>
      </c>
      <c r="BE9">
        <v>631006</v>
      </c>
      <c r="BF9">
        <v>630747</v>
      </c>
      <c r="BG9">
        <v>113881</v>
      </c>
      <c r="BH9">
        <v>113881</v>
      </c>
      <c r="BI9">
        <v>109654</v>
      </c>
      <c r="BJ9">
        <v>107046</v>
      </c>
      <c r="BK9">
        <v>106362</v>
      </c>
      <c r="BL9">
        <v>105946</v>
      </c>
      <c r="BM9">
        <v>105845</v>
      </c>
      <c r="BN9">
        <v>105066</v>
      </c>
      <c r="BO9">
        <v>104180</v>
      </c>
      <c r="BP9">
        <v>104180</v>
      </c>
      <c r="BQ9">
        <v>105197</v>
      </c>
      <c r="BR9">
        <v>106091</v>
      </c>
      <c r="BS9">
        <v>105645</v>
      </c>
      <c r="BT9">
        <v>109366</v>
      </c>
      <c r="BU9">
        <v>110328</v>
      </c>
      <c r="BV9">
        <v>110200</v>
      </c>
      <c r="BW9">
        <v>110184</v>
      </c>
      <c r="BX9">
        <v>110129</v>
      </c>
      <c r="BY9">
        <v>110179</v>
      </c>
      <c r="BZ9">
        <v>110180</v>
      </c>
      <c r="CA9">
        <v>109790</v>
      </c>
      <c r="CB9">
        <v>109790</v>
      </c>
      <c r="CC9">
        <v>112177</v>
      </c>
      <c r="CD9">
        <v>2008082</v>
      </c>
      <c r="CE9">
        <v>1997701</v>
      </c>
      <c r="CF9">
        <v>1977274</v>
      </c>
      <c r="CG9">
        <v>1975117</v>
      </c>
      <c r="CH9">
        <v>1932938</v>
      </c>
      <c r="CI9">
        <v>1864888</v>
      </c>
      <c r="CJ9">
        <v>1860353</v>
      </c>
      <c r="CK9">
        <v>1846674</v>
      </c>
      <c r="CL9">
        <v>1829734</v>
      </c>
      <c r="CM9">
        <v>1919658</v>
      </c>
      <c r="CN9">
        <v>1904522</v>
      </c>
      <c r="CO9">
        <v>1833784</v>
      </c>
      <c r="CP9">
        <v>1854297</v>
      </c>
      <c r="CQ9">
        <v>1821793</v>
      </c>
      <c r="CR9">
        <v>1890647</v>
      </c>
      <c r="CS9">
        <v>1902186</v>
      </c>
      <c r="CT9">
        <v>1907782</v>
      </c>
      <c r="CU9">
        <v>1890317</v>
      </c>
      <c r="CV9">
        <v>1962708</v>
      </c>
      <c r="CW9">
        <v>1827733</v>
      </c>
    </row>
    <row r="10" spans="1:101" x14ac:dyDescent="0.25">
      <c r="A10" t="s">
        <v>7377</v>
      </c>
      <c r="B10">
        <v>127377</v>
      </c>
      <c r="C10">
        <v>127377</v>
      </c>
      <c r="D10">
        <v>127210</v>
      </c>
      <c r="E10">
        <v>127122</v>
      </c>
      <c r="F10">
        <v>128094</v>
      </c>
      <c r="G10">
        <v>127503</v>
      </c>
      <c r="H10">
        <v>126536</v>
      </c>
      <c r="I10">
        <v>125954</v>
      </c>
      <c r="J10">
        <v>129757</v>
      </c>
      <c r="K10">
        <v>129252</v>
      </c>
      <c r="L10">
        <v>135876</v>
      </c>
      <c r="M10">
        <v>135298</v>
      </c>
      <c r="N10">
        <v>134337</v>
      </c>
      <c r="O10">
        <v>134452</v>
      </c>
      <c r="P10">
        <v>133860</v>
      </c>
      <c r="Q10">
        <v>153603</v>
      </c>
      <c r="R10">
        <v>153053</v>
      </c>
      <c r="S10">
        <v>153048</v>
      </c>
      <c r="T10">
        <v>151435</v>
      </c>
      <c r="U10">
        <v>152521</v>
      </c>
      <c r="V10">
        <v>152313</v>
      </c>
      <c r="W10">
        <v>151558</v>
      </c>
      <c r="X10">
        <v>151616</v>
      </c>
      <c r="Y10">
        <v>150863</v>
      </c>
      <c r="Z10">
        <v>148078</v>
      </c>
      <c r="AA10">
        <v>137537</v>
      </c>
      <c r="AB10">
        <v>136465</v>
      </c>
      <c r="AC10">
        <v>136445</v>
      </c>
      <c r="AD10">
        <v>124568</v>
      </c>
      <c r="AE10">
        <v>123731</v>
      </c>
      <c r="AF10">
        <v>123493</v>
      </c>
      <c r="AG10">
        <v>122991</v>
      </c>
      <c r="AH10">
        <v>122075</v>
      </c>
      <c r="AI10">
        <v>122071</v>
      </c>
      <c r="AJ10">
        <v>122071</v>
      </c>
      <c r="AK10">
        <v>122071</v>
      </c>
      <c r="AL10">
        <v>122071</v>
      </c>
      <c r="AM10">
        <v>7135676</v>
      </c>
      <c r="AN10">
        <v>7065678</v>
      </c>
      <c r="AO10">
        <v>6743370</v>
      </c>
      <c r="AP10">
        <v>6711206</v>
      </c>
      <c r="AQ10">
        <v>6597857</v>
      </c>
      <c r="AR10">
        <v>6510169</v>
      </c>
      <c r="AS10">
        <v>6521828</v>
      </c>
      <c r="AT10">
        <v>6581741</v>
      </c>
      <c r="AU10">
        <v>6593159</v>
      </c>
      <c r="AV10">
        <v>6542808</v>
      </c>
      <c r="AW10">
        <v>6527147</v>
      </c>
      <c r="AX10">
        <v>6539773</v>
      </c>
      <c r="AY10">
        <v>6590157</v>
      </c>
      <c r="AZ10">
        <v>6639491</v>
      </c>
      <c r="BA10">
        <v>6694517</v>
      </c>
      <c r="BB10">
        <v>6737179</v>
      </c>
      <c r="BC10">
        <v>6731439</v>
      </c>
      <c r="BD10">
        <v>6679723</v>
      </c>
      <c r="BE10">
        <v>6694129</v>
      </c>
      <c r="BF10">
        <v>6679640</v>
      </c>
      <c r="BG10">
        <v>634305</v>
      </c>
      <c r="BH10">
        <v>634305</v>
      </c>
      <c r="BI10">
        <v>632296</v>
      </c>
      <c r="BJ10">
        <v>632709</v>
      </c>
      <c r="BK10">
        <v>631346</v>
      </c>
      <c r="BL10">
        <v>632392</v>
      </c>
      <c r="BM10">
        <v>630973</v>
      </c>
      <c r="BN10">
        <v>628911</v>
      </c>
      <c r="BO10">
        <v>628882</v>
      </c>
      <c r="BP10">
        <v>628882</v>
      </c>
      <c r="BQ10">
        <v>628777</v>
      </c>
      <c r="BR10">
        <v>622254</v>
      </c>
      <c r="BS10">
        <v>621959</v>
      </c>
      <c r="BT10">
        <v>621095</v>
      </c>
      <c r="BU10">
        <v>620140</v>
      </c>
      <c r="BV10">
        <v>614466</v>
      </c>
      <c r="BW10">
        <v>610434</v>
      </c>
      <c r="BX10">
        <v>610344</v>
      </c>
      <c r="BY10">
        <v>604377</v>
      </c>
      <c r="BZ10">
        <v>603316</v>
      </c>
      <c r="CA10">
        <v>602619</v>
      </c>
      <c r="CB10">
        <v>602619</v>
      </c>
      <c r="CC10">
        <v>606074</v>
      </c>
      <c r="CD10">
        <v>112326</v>
      </c>
      <c r="CE10">
        <v>111985</v>
      </c>
      <c r="CF10">
        <v>112218</v>
      </c>
      <c r="CG10">
        <v>111944</v>
      </c>
      <c r="CH10">
        <v>110225</v>
      </c>
      <c r="CI10">
        <v>109515</v>
      </c>
      <c r="CJ10">
        <v>106821</v>
      </c>
      <c r="CK10">
        <v>108130</v>
      </c>
      <c r="CL10">
        <v>106937</v>
      </c>
      <c r="CM10">
        <v>107297</v>
      </c>
      <c r="CN10">
        <v>106899</v>
      </c>
      <c r="CO10">
        <v>106900</v>
      </c>
      <c r="CP10">
        <v>107075</v>
      </c>
      <c r="CQ10">
        <v>106064</v>
      </c>
      <c r="CR10">
        <v>106110</v>
      </c>
      <c r="CS10">
        <v>106492</v>
      </c>
      <c r="CT10">
        <v>103715</v>
      </c>
      <c r="CU10">
        <v>105377</v>
      </c>
      <c r="CV10">
        <v>105470</v>
      </c>
      <c r="CW10">
        <v>105465</v>
      </c>
    </row>
    <row r="11" spans="1:101" x14ac:dyDescent="0.25">
      <c r="A11" t="s">
        <v>7378</v>
      </c>
      <c r="B11">
        <v>1837788</v>
      </c>
      <c r="C11">
        <v>1837788</v>
      </c>
      <c r="D11">
        <v>1827236</v>
      </c>
      <c r="E11">
        <v>1826404</v>
      </c>
      <c r="F11">
        <v>1796597</v>
      </c>
      <c r="G11">
        <v>1795925</v>
      </c>
      <c r="H11">
        <v>1794269</v>
      </c>
      <c r="I11">
        <v>1798633</v>
      </c>
      <c r="J11">
        <v>1790265</v>
      </c>
      <c r="K11">
        <v>1786314</v>
      </c>
      <c r="L11">
        <v>1784437</v>
      </c>
      <c r="M11">
        <v>1783767</v>
      </c>
      <c r="N11">
        <v>1775916</v>
      </c>
      <c r="O11">
        <v>1774914</v>
      </c>
      <c r="P11">
        <v>1805485</v>
      </c>
      <c r="Q11">
        <v>133629</v>
      </c>
      <c r="R11">
        <v>132312</v>
      </c>
      <c r="S11">
        <v>132307</v>
      </c>
      <c r="T11">
        <v>131877</v>
      </c>
      <c r="U11">
        <v>132755</v>
      </c>
      <c r="V11">
        <v>132350</v>
      </c>
      <c r="W11">
        <v>131430</v>
      </c>
      <c r="X11">
        <v>131134</v>
      </c>
      <c r="Y11">
        <v>130944</v>
      </c>
      <c r="Z11">
        <v>128552</v>
      </c>
      <c r="AA11">
        <v>127611</v>
      </c>
      <c r="AB11">
        <v>126600</v>
      </c>
      <c r="AC11">
        <v>125686</v>
      </c>
      <c r="AD11">
        <v>124781</v>
      </c>
      <c r="AE11">
        <v>123606</v>
      </c>
      <c r="AF11">
        <v>123833</v>
      </c>
      <c r="AG11">
        <v>123838</v>
      </c>
      <c r="AH11">
        <v>108615</v>
      </c>
      <c r="AI11">
        <v>93904</v>
      </c>
      <c r="AJ11">
        <v>93904</v>
      </c>
      <c r="AK11">
        <v>92703</v>
      </c>
      <c r="AL11">
        <v>91843</v>
      </c>
      <c r="AM11">
        <v>121982</v>
      </c>
      <c r="AN11">
        <v>121558</v>
      </c>
      <c r="AO11">
        <v>120793</v>
      </c>
      <c r="AP11">
        <v>120608</v>
      </c>
      <c r="AQ11">
        <v>118139</v>
      </c>
      <c r="AR11">
        <v>120715</v>
      </c>
      <c r="AS11">
        <v>119610</v>
      </c>
      <c r="AT11">
        <v>119580</v>
      </c>
      <c r="AU11">
        <v>119413</v>
      </c>
      <c r="AV11">
        <v>119325</v>
      </c>
      <c r="AW11">
        <v>119122</v>
      </c>
      <c r="AX11">
        <v>119376</v>
      </c>
      <c r="AY11">
        <v>119860</v>
      </c>
      <c r="AZ11">
        <v>115288</v>
      </c>
      <c r="BA11">
        <v>115288</v>
      </c>
      <c r="BB11">
        <v>115288</v>
      </c>
      <c r="BC11">
        <v>115723</v>
      </c>
      <c r="BD11">
        <v>115523</v>
      </c>
      <c r="BE11">
        <v>115467</v>
      </c>
      <c r="BF11">
        <v>113617</v>
      </c>
      <c r="BG11">
        <v>6600049</v>
      </c>
      <c r="BH11">
        <v>6600049</v>
      </c>
      <c r="BI11">
        <v>6585291</v>
      </c>
      <c r="BJ11">
        <v>6481651</v>
      </c>
      <c r="BK11">
        <v>6518830</v>
      </c>
      <c r="BL11">
        <v>6540909</v>
      </c>
      <c r="BM11">
        <v>6485289</v>
      </c>
      <c r="BN11">
        <v>6358610</v>
      </c>
      <c r="BO11">
        <v>6301014</v>
      </c>
      <c r="BP11">
        <v>6301014</v>
      </c>
      <c r="BQ11">
        <v>6237880</v>
      </c>
      <c r="BR11">
        <v>6279971</v>
      </c>
      <c r="BS11">
        <v>6227768</v>
      </c>
      <c r="BT11">
        <v>6294879</v>
      </c>
      <c r="BU11">
        <v>6238334</v>
      </c>
      <c r="BV11">
        <v>6331276</v>
      </c>
      <c r="BW11">
        <v>6208837</v>
      </c>
      <c r="BX11">
        <v>6264300</v>
      </c>
      <c r="BY11">
        <v>6335620</v>
      </c>
      <c r="BZ11">
        <v>6244569</v>
      </c>
      <c r="CA11">
        <v>6301992</v>
      </c>
      <c r="CB11">
        <v>6301992</v>
      </c>
      <c r="CC11">
        <v>6327430</v>
      </c>
      <c r="CD11">
        <v>595612</v>
      </c>
      <c r="CE11">
        <v>595036</v>
      </c>
      <c r="CF11">
        <v>596101</v>
      </c>
      <c r="CG11">
        <v>584549</v>
      </c>
      <c r="CH11">
        <v>580251</v>
      </c>
      <c r="CI11">
        <v>576627</v>
      </c>
      <c r="CJ11">
        <v>570212</v>
      </c>
      <c r="CK11">
        <v>572542</v>
      </c>
      <c r="CL11">
        <v>569420</v>
      </c>
      <c r="CM11">
        <v>557675</v>
      </c>
      <c r="CN11">
        <v>554817</v>
      </c>
      <c r="CO11">
        <v>557432</v>
      </c>
      <c r="CP11">
        <v>559299</v>
      </c>
      <c r="CQ11">
        <v>564155</v>
      </c>
      <c r="CR11">
        <v>558397</v>
      </c>
      <c r="CS11">
        <v>558546</v>
      </c>
      <c r="CT11">
        <v>557712</v>
      </c>
      <c r="CU11">
        <v>557494</v>
      </c>
      <c r="CV11">
        <v>554557</v>
      </c>
      <c r="CW11">
        <v>549640</v>
      </c>
    </row>
    <row r="12" spans="1:101" x14ac:dyDescent="0.25">
      <c r="A12" t="s">
        <v>7379</v>
      </c>
      <c r="B12">
        <v>163556</v>
      </c>
      <c r="C12">
        <v>163556</v>
      </c>
      <c r="D12">
        <v>162636</v>
      </c>
      <c r="E12">
        <v>162536</v>
      </c>
      <c r="F12">
        <v>162476</v>
      </c>
      <c r="G12">
        <v>161936</v>
      </c>
      <c r="H12">
        <v>162176</v>
      </c>
      <c r="I12">
        <v>160403</v>
      </c>
      <c r="J12">
        <v>160353</v>
      </c>
      <c r="K12">
        <v>160353</v>
      </c>
      <c r="L12">
        <v>159533</v>
      </c>
      <c r="M12">
        <v>159603</v>
      </c>
      <c r="N12">
        <v>158113</v>
      </c>
      <c r="O12">
        <v>156916</v>
      </c>
      <c r="P12">
        <v>156032</v>
      </c>
      <c r="Q12">
        <v>1806516</v>
      </c>
      <c r="R12">
        <v>1799031</v>
      </c>
      <c r="S12">
        <v>1797092</v>
      </c>
      <c r="T12">
        <v>1814515</v>
      </c>
      <c r="U12">
        <v>1807654</v>
      </c>
      <c r="V12">
        <v>1813958</v>
      </c>
      <c r="W12">
        <v>1724611</v>
      </c>
      <c r="X12">
        <v>1662048</v>
      </c>
      <c r="Y12">
        <v>1591639</v>
      </c>
      <c r="Z12">
        <v>1498223</v>
      </c>
      <c r="AA12">
        <v>1561720</v>
      </c>
      <c r="AB12">
        <v>1573353</v>
      </c>
      <c r="AC12">
        <v>1580153</v>
      </c>
      <c r="AD12">
        <v>1570958</v>
      </c>
      <c r="AE12">
        <v>1586387</v>
      </c>
      <c r="AF12">
        <v>1621089</v>
      </c>
      <c r="AG12">
        <v>1630836</v>
      </c>
      <c r="AH12">
        <v>1616562</v>
      </c>
      <c r="AI12">
        <v>1633875</v>
      </c>
      <c r="AJ12">
        <v>1633875</v>
      </c>
      <c r="AK12">
        <v>1696310</v>
      </c>
      <c r="AL12">
        <v>1687077</v>
      </c>
      <c r="AM12">
        <v>90987</v>
      </c>
      <c r="AN12">
        <v>92103</v>
      </c>
      <c r="AO12">
        <v>91259</v>
      </c>
      <c r="AP12">
        <v>91154</v>
      </c>
      <c r="AQ12">
        <v>91625</v>
      </c>
      <c r="AR12">
        <v>91079</v>
      </c>
      <c r="AS12">
        <v>90030</v>
      </c>
      <c r="AT12">
        <v>85655</v>
      </c>
      <c r="AU12">
        <v>83443</v>
      </c>
      <c r="AV12">
        <v>83425</v>
      </c>
      <c r="AW12">
        <v>83651</v>
      </c>
      <c r="AX12">
        <v>83960</v>
      </c>
      <c r="AY12">
        <v>84145</v>
      </c>
      <c r="AZ12">
        <v>75843</v>
      </c>
      <c r="BA12">
        <v>75639</v>
      </c>
      <c r="BB12">
        <v>75471</v>
      </c>
      <c r="BC12">
        <v>73471</v>
      </c>
      <c r="BD12">
        <v>73471</v>
      </c>
      <c r="BE12">
        <v>68959</v>
      </c>
      <c r="BF12">
        <v>66732</v>
      </c>
      <c r="BG12">
        <v>110925</v>
      </c>
      <c r="BH12">
        <v>110925</v>
      </c>
      <c r="BI12">
        <v>110775</v>
      </c>
      <c r="BJ12">
        <v>110412</v>
      </c>
      <c r="BK12">
        <v>109649</v>
      </c>
      <c r="BL12">
        <v>109624</v>
      </c>
      <c r="BM12">
        <v>108914</v>
      </c>
      <c r="BN12">
        <v>108686</v>
      </c>
      <c r="BO12">
        <v>108686</v>
      </c>
      <c r="BP12">
        <v>108686</v>
      </c>
      <c r="BQ12">
        <v>108686</v>
      </c>
      <c r="BR12">
        <v>109163</v>
      </c>
      <c r="BS12">
        <v>84341</v>
      </c>
      <c r="BT12">
        <v>84153</v>
      </c>
      <c r="BU12">
        <v>84168</v>
      </c>
      <c r="BV12">
        <v>84169</v>
      </c>
      <c r="BW12">
        <v>82233</v>
      </c>
      <c r="BX12">
        <v>82354</v>
      </c>
      <c r="BY12">
        <v>81314</v>
      </c>
      <c r="BZ12">
        <v>81137</v>
      </c>
      <c r="CA12">
        <v>81330</v>
      </c>
      <c r="CB12">
        <v>81330</v>
      </c>
      <c r="CC12">
        <v>81322</v>
      </c>
      <c r="CD12">
        <v>6304866</v>
      </c>
      <c r="CE12">
        <v>6223187</v>
      </c>
      <c r="CF12">
        <v>6194701</v>
      </c>
      <c r="CG12">
        <v>6203501</v>
      </c>
      <c r="CH12">
        <v>6263413</v>
      </c>
      <c r="CI12">
        <v>6139166</v>
      </c>
      <c r="CJ12">
        <v>6064761</v>
      </c>
      <c r="CK12">
        <v>6130300</v>
      </c>
      <c r="CL12">
        <v>6261840</v>
      </c>
      <c r="CM12">
        <v>6248615</v>
      </c>
      <c r="CN12">
        <v>6070139</v>
      </c>
      <c r="CO12">
        <v>5904608</v>
      </c>
      <c r="CP12">
        <v>5875008</v>
      </c>
      <c r="CQ12">
        <v>6285208</v>
      </c>
      <c r="CR12">
        <v>6361460</v>
      </c>
      <c r="CS12">
        <v>6430915</v>
      </c>
      <c r="CT12">
        <v>6411819</v>
      </c>
      <c r="CU12">
        <v>6527475</v>
      </c>
      <c r="CV12">
        <v>6306187</v>
      </c>
      <c r="CW12">
        <v>6207355</v>
      </c>
    </row>
    <row r="13" spans="1:101" x14ac:dyDescent="0.25">
      <c r="A13" t="s">
        <v>7380</v>
      </c>
      <c r="B13">
        <v>62161</v>
      </c>
      <c r="C13">
        <v>62161</v>
      </c>
      <c r="D13">
        <v>61562</v>
      </c>
      <c r="E13">
        <v>60743</v>
      </c>
      <c r="F13">
        <v>60723</v>
      </c>
      <c r="G13">
        <v>60386</v>
      </c>
      <c r="H13">
        <v>60386</v>
      </c>
      <c r="I13">
        <v>59961</v>
      </c>
      <c r="J13">
        <v>58327</v>
      </c>
      <c r="K13">
        <v>49881</v>
      </c>
      <c r="L13">
        <v>51540</v>
      </c>
      <c r="M13">
        <v>50517</v>
      </c>
      <c r="N13">
        <v>48692</v>
      </c>
      <c r="O13">
        <v>49182</v>
      </c>
      <c r="P13">
        <v>49147</v>
      </c>
      <c r="Q13">
        <v>152278</v>
      </c>
      <c r="R13">
        <v>152228</v>
      </c>
      <c r="S13">
        <v>152156</v>
      </c>
      <c r="T13">
        <v>152047</v>
      </c>
      <c r="U13">
        <v>123740</v>
      </c>
      <c r="V13">
        <v>123440</v>
      </c>
      <c r="W13">
        <v>123495</v>
      </c>
      <c r="X13">
        <v>122920</v>
      </c>
      <c r="Y13">
        <v>103084</v>
      </c>
      <c r="Z13">
        <v>105128</v>
      </c>
      <c r="AA13">
        <v>105795</v>
      </c>
      <c r="AB13">
        <v>105318</v>
      </c>
      <c r="AC13">
        <v>105589</v>
      </c>
      <c r="AD13">
        <v>105518</v>
      </c>
      <c r="AE13">
        <v>103717</v>
      </c>
      <c r="AF13">
        <v>103817</v>
      </c>
      <c r="AG13">
        <v>103040</v>
      </c>
      <c r="AH13">
        <v>103210</v>
      </c>
      <c r="AI13">
        <v>101870</v>
      </c>
      <c r="AJ13">
        <v>101870</v>
      </c>
      <c r="AK13">
        <v>73707</v>
      </c>
      <c r="AL13">
        <v>72242</v>
      </c>
      <c r="AM13">
        <v>1681631</v>
      </c>
      <c r="AN13">
        <v>1689102</v>
      </c>
      <c r="AO13">
        <v>1691930</v>
      </c>
      <c r="AP13">
        <v>1693673</v>
      </c>
      <c r="AQ13">
        <v>1699062</v>
      </c>
      <c r="AR13">
        <v>1696717</v>
      </c>
      <c r="AS13">
        <v>1711161</v>
      </c>
      <c r="AT13">
        <v>1722250</v>
      </c>
      <c r="AU13">
        <v>1728152</v>
      </c>
      <c r="AV13">
        <v>1729726</v>
      </c>
      <c r="AW13">
        <v>1714307</v>
      </c>
      <c r="AX13">
        <v>1727196</v>
      </c>
      <c r="AY13">
        <v>1722597</v>
      </c>
      <c r="AZ13">
        <v>1700707</v>
      </c>
      <c r="BA13">
        <v>1687081</v>
      </c>
      <c r="BB13">
        <v>1695314</v>
      </c>
      <c r="BC13">
        <v>1707278</v>
      </c>
      <c r="BD13">
        <v>1757342</v>
      </c>
      <c r="BE13">
        <v>1818319</v>
      </c>
      <c r="BF13">
        <v>1811409</v>
      </c>
      <c r="BG13">
        <v>66703</v>
      </c>
      <c r="BH13">
        <v>66703</v>
      </c>
      <c r="BI13">
        <v>61026</v>
      </c>
      <c r="BJ13">
        <v>57896</v>
      </c>
      <c r="BK13">
        <v>57872</v>
      </c>
      <c r="BL13">
        <v>57855</v>
      </c>
      <c r="BM13">
        <v>56760</v>
      </c>
      <c r="BN13">
        <v>56761</v>
      </c>
      <c r="BO13">
        <v>56724</v>
      </c>
      <c r="BP13">
        <v>56724</v>
      </c>
      <c r="BQ13">
        <v>56100</v>
      </c>
      <c r="BR13">
        <v>55876</v>
      </c>
      <c r="BS13">
        <v>55865</v>
      </c>
      <c r="BT13">
        <v>55856</v>
      </c>
      <c r="BU13">
        <v>55799</v>
      </c>
      <c r="BV13">
        <v>55784</v>
      </c>
      <c r="BW13">
        <v>55774</v>
      </c>
      <c r="BX13">
        <v>55704</v>
      </c>
      <c r="BY13">
        <v>55644</v>
      </c>
      <c r="BZ13">
        <v>55624</v>
      </c>
      <c r="CA13">
        <v>55399</v>
      </c>
      <c r="CB13">
        <v>55399</v>
      </c>
      <c r="CC13">
        <v>56450</v>
      </c>
      <c r="CD13">
        <v>81226</v>
      </c>
      <c r="CE13">
        <v>81376</v>
      </c>
      <c r="CF13">
        <v>81807</v>
      </c>
      <c r="CG13">
        <v>81707</v>
      </c>
      <c r="CH13">
        <v>82248</v>
      </c>
      <c r="CI13">
        <v>83569</v>
      </c>
      <c r="CJ13">
        <v>83811</v>
      </c>
      <c r="CK13">
        <v>79383</v>
      </c>
      <c r="CL13">
        <v>75625</v>
      </c>
      <c r="CM13">
        <v>75919</v>
      </c>
      <c r="CN13">
        <v>69914</v>
      </c>
      <c r="CO13">
        <v>65237</v>
      </c>
      <c r="CP13">
        <v>66083</v>
      </c>
      <c r="CQ13">
        <v>66103</v>
      </c>
      <c r="CR13">
        <v>66660</v>
      </c>
      <c r="CS13">
        <v>66660</v>
      </c>
      <c r="CT13">
        <v>64808</v>
      </c>
      <c r="CU13">
        <v>67615</v>
      </c>
      <c r="CV13">
        <v>67918</v>
      </c>
      <c r="CW13">
        <v>67620</v>
      </c>
    </row>
    <row r="14" spans="1:101" x14ac:dyDescent="0.25">
      <c r="A14" t="s">
        <v>7381</v>
      </c>
      <c r="B14">
        <v>2307398</v>
      </c>
      <c r="C14">
        <v>2307398</v>
      </c>
      <c r="D14">
        <v>2287609</v>
      </c>
      <c r="E14">
        <v>2329440</v>
      </c>
      <c r="F14">
        <v>2346225</v>
      </c>
      <c r="G14">
        <v>2350576</v>
      </c>
      <c r="H14">
        <v>2340641</v>
      </c>
      <c r="I14">
        <v>2345256</v>
      </c>
      <c r="J14">
        <v>2369604</v>
      </c>
      <c r="K14">
        <v>2345743</v>
      </c>
      <c r="L14">
        <v>2334363</v>
      </c>
      <c r="M14">
        <v>2340814</v>
      </c>
      <c r="N14">
        <v>2326259</v>
      </c>
      <c r="O14">
        <v>2323603</v>
      </c>
      <c r="P14">
        <v>2336548</v>
      </c>
      <c r="Q14">
        <v>49017</v>
      </c>
      <c r="R14">
        <v>48817</v>
      </c>
      <c r="S14">
        <v>48884</v>
      </c>
      <c r="T14">
        <v>48813</v>
      </c>
      <c r="U14">
        <v>47853</v>
      </c>
      <c r="V14">
        <v>49186</v>
      </c>
      <c r="W14">
        <v>48756</v>
      </c>
      <c r="X14">
        <v>48756</v>
      </c>
      <c r="Y14">
        <v>48038</v>
      </c>
      <c r="Z14">
        <v>45710</v>
      </c>
      <c r="AA14">
        <v>44360</v>
      </c>
      <c r="AB14">
        <v>39811</v>
      </c>
      <c r="AC14">
        <v>33642</v>
      </c>
      <c r="AD14">
        <v>33555</v>
      </c>
      <c r="AE14">
        <v>32851</v>
      </c>
      <c r="AF14">
        <v>31451</v>
      </c>
      <c r="AG14">
        <v>25035</v>
      </c>
      <c r="AH14">
        <v>21226</v>
      </c>
      <c r="AI14">
        <v>13789</v>
      </c>
      <c r="AJ14">
        <v>13789</v>
      </c>
      <c r="AK14">
        <v>4101</v>
      </c>
      <c r="AL14">
        <v>1546</v>
      </c>
      <c r="AM14">
        <v>72212</v>
      </c>
      <c r="AN14">
        <v>69593</v>
      </c>
      <c r="AO14">
        <v>69086</v>
      </c>
      <c r="AP14">
        <v>68958</v>
      </c>
      <c r="AQ14">
        <v>67653</v>
      </c>
      <c r="AR14">
        <v>67578</v>
      </c>
      <c r="AS14">
        <v>66518</v>
      </c>
      <c r="AT14">
        <v>63750</v>
      </c>
      <c r="AU14">
        <v>52877</v>
      </c>
      <c r="AV14">
        <v>50858</v>
      </c>
      <c r="AW14">
        <v>47849</v>
      </c>
      <c r="AX14">
        <v>46753</v>
      </c>
      <c r="AY14">
        <v>46461</v>
      </c>
      <c r="AZ14">
        <v>45974</v>
      </c>
      <c r="BA14">
        <v>44213</v>
      </c>
      <c r="BB14">
        <v>33409</v>
      </c>
      <c r="BC14">
        <v>18027</v>
      </c>
      <c r="BD14">
        <v>15875</v>
      </c>
      <c r="BE14">
        <v>12382</v>
      </c>
      <c r="BF14">
        <v>8643</v>
      </c>
      <c r="BG14">
        <v>1812993</v>
      </c>
      <c r="BH14">
        <v>1812993</v>
      </c>
      <c r="BI14">
        <v>1819310</v>
      </c>
      <c r="BJ14">
        <v>1714158</v>
      </c>
      <c r="BK14">
        <v>1688612</v>
      </c>
      <c r="BL14">
        <v>1670921</v>
      </c>
      <c r="BM14">
        <v>1666983</v>
      </c>
      <c r="BN14">
        <v>1671564</v>
      </c>
      <c r="BO14">
        <v>1681028</v>
      </c>
      <c r="BP14">
        <v>1681028</v>
      </c>
      <c r="BQ14">
        <v>1676308</v>
      </c>
      <c r="BR14">
        <v>1678175</v>
      </c>
      <c r="BS14">
        <v>1672026</v>
      </c>
      <c r="BT14">
        <v>1662061</v>
      </c>
      <c r="BU14">
        <v>1655775</v>
      </c>
      <c r="BV14">
        <v>1655650</v>
      </c>
      <c r="BW14">
        <v>1668375</v>
      </c>
      <c r="BX14">
        <v>1666234</v>
      </c>
      <c r="BY14">
        <v>1705400</v>
      </c>
      <c r="BZ14">
        <v>1701339</v>
      </c>
      <c r="CA14">
        <v>1702104</v>
      </c>
      <c r="CB14">
        <v>1702104</v>
      </c>
      <c r="CC14">
        <v>1709851</v>
      </c>
      <c r="CD14">
        <v>56600</v>
      </c>
      <c r="CE14">
        <v>50806</v>
      </c>
      <c r="CF14">
        <v>49600</v>
      </c>
      <c r="CG14">
        <v>48871</v>
      </c>
      <c r="CH14">
        <v>46358</v>
      </c>
      <c r="CI14">
        <v>46958</v>
      </c>
      <c r="CJ14">
        <v>46842</v>
      </c>
      <c r="CK14">
        <v>47140</v>
      </c>
      <c r="CL14">
        <v>45281</v>
      </c>
      <c r="CM14">
        <v>41017</v>
      </c>
      <c r="CN14">
        <v>35287</v>
      </c>
      <c r="CO14">
        <v>34478</v>
      </c>
      <c r="CP14">
        <v>30622</v>
      </c>
      <c r="CQ14">
        <v>28886</v>
      </c>
      <c r="CR14">
        <v>28389</v>
      </c>
      <c r="CS14">
        <v>26851</v>
      </c>
      <c r="CT14">
        <v>21556</v>
      </c>
      <c r="CU14">
        <v>19897</v>
      </c>
      <c r="CV14">
        <v>17109</v>
      </c>
      <c r="CW14">
        <v>10867</v>
      </c>
    </row>
    <row r="15" spans="1:101" x14ac:dyDescent="0.25">
      <c r="A15" t="s">
        <v>7382</v>
      </c>
      <c r="B15">
        <v>71113</v>
      </c>
      <c r="C15">
        <v>71113</v>
      </c>
      <c r="D15">
        <v>70159</v>
      </c>
      <c r="E15">
        <v>70167</v>
      </c>
      <c r="F15">
        <v>69936</v>
      </c>
      <c r="G15">
        <v>69894</v>
      </c>
      <c r="H15">
        <v>69894</v>
      </c>
      <c r="I15">
        <v>69757</v>
      </c>
      <c r="J15">
        <v>69663</v>
      </c>
      <c r="K15">
        <v>70018</v>
      </c>
      <c r="L15">
        <v>70025</v>
      </c>
      <c r="M15">
        <v>68799</v>
      </c>
      <c r="N15">
        <v>68480</v>
      </c>
      <c r="O15">
        <v>68772</v>
      </c>
      <c r="P15">
        <v>68768</v>
      </c>
      <c r="Q15">
        <v>2241467</v>
      </c>
      <c r="R15">
        <v>2199586</v>
      </c>
      <c r="S15">
        <v>2199437</v>
      </c>
      <c r="T15">
        <v>2189355</v>
      </c>
      <c r="U15">
        <v>2141753</v>
      </c>
      <c r="V15">
        <v>2151197</v>
      </c>
      <c r="W15">
        <v>2088573</v>
      </c>
      <c r="X15">
        <v>2086672</v>
      </c>
      <c r="Y15">
        <v>2125682</v>
      </c>
      <c r="Z15">
        <v>2044437</v>
      </c>
      <c r="AA15">
        <v>2071341</v>
      </c>
      <c r="AB15">
        <v>2094916</v>
      </c>
      <c r="AC15">
        <v>2098972</v>
      </c>
      <c r="AD15">
        <v>2071804</v>
      </c>
      <c r="AE15">
        <v>2059925</v>
      </c>
      <c r="AF15">
        <v>2094090</v>
      </c>
      <c r="AG15">
        <v>2089106</v>
      </c>
      <c r="AH15">
        <v>2133311</v>
      </c>
      <c r="AI15">
        <v>2121367</v>
      </c>
      <c r="AJ15">
        <v>2121367</v>
      </c>
      <c r="AK15">
        <v>2180691</v>
      </c>
      <c r="AL15">
        <v>2189300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1687099</v>
      </c>
      <c r="BJ15">
        <v>1687099</v>
      </c>
      <c r="BK15">
        <v>1687099</v>
      </c>
      <c r="BL15">
        <v>1687099</v>
      </c>
      <c r="BM15">
        <v>1687099</v>
      </c>
      <c r="BN15">
        <v>1687099</v>
      </c>
      <c r="BO15">
        <v>1687099</v>
      </c>
      <c r="BP15">
        <v>1687099</v>
      </c>
      <c r="BQ15">
        <v>1687099</v>
      </c>
      <c r="BR15">
        <v>1687099</v>
      </c>
      <c r="BS15">
        <v>1687099</v>
      </c>
      <c r="BT15">
        <v>1687099</v>
      </c>
      <c r="BU15">
        <v>1687099</v>
      </c>
      <c r="BV15">
        <v>1687099</v>
      </c>
      <c r="BW15">
        <v>1687099</v>
      </c>
      <c r="BX15">
        <v>1687099</v>
      </c>
      <c r="BY15">
        <v>1687099</v>
      </c>
      <c r="BZ15">
        <v>1687099</v>
      </c>
      <c r="CA15">
        <v>1687099</v>
      </c>
      <c r="CB15">
        <v>1687099</v>
      </c>
      <c r="CC15">
        <v>1687099</v>
      </c>
      <c r="CD15">
        <v>1687099</v>
      </c>
      <c r="CE15">
        <v>1654647</v>
      </c>
      <c r="CF15">
        <v>1650058</v>
      </c>
      <c r="CG15">
        <v>1645202</v>
      </c>
      <c r="CH15">
        <v>1641008</v>
      </c>
      <c r="CI15">
        <v>1613473</v>
      </c>
      <c r="CJ15">
        <v>1580394</v>
      </c>
      <c r="CK15">
        <v>1558392</v>
      </c>
      <c r="CL15">
        <v>1542500</v>
      </c>
      <c r="CM15">
        <v>1545965</v>
      </c>
      <c r="CN15">
        <v>1548457</v>
      </c>
      <c r="CO15">
        <v>1551395</v>
      </c>
      <c r="CP15">
        <v>1531484</v>
      </c>
      <c r="CQ15">
        <v>1532789</v>
      </c>
      <c r="CR15">
        <v>1536601</v>
      </c>
      <c r="CS15">
        <v>1533709</v>
      </c>
      <c r="CT15">
        <v>1529292</v>
      </c>
      <c r="CU15">
        <v>1528600</v>
      </c>
      <c r="CV15">
        <v>1503965</v>
      </c>
      <c r="CW15">
        <v>1502214</v>
      </c>
    </row>
    <row r="16" spans="1:101" x14ac:dyDescent="0.25">
      <c r="A16" t="s">
        <v>7383</v>
      </c>
      <c r="B16">
        <v>1329747</v>
      </c>
      <c r="C16">
        <v>1329747</v>
      </c>
      <c r="D16">
        <v>1326702</v>
      </c>
      <c r="E16">
        <v>1333620</v>
      </c>
      <c r="F16">
        <v>1332712</v>
      </c>
      <c r="G16">
        <v>1326003</v>
      </c>
      <c r="H16">
        <v>1334121</v>
      </c>
      <c r="I16">
        <v>1332165</v>
      </c>
      <c r="J16">
        <v>1337032</v>
      </c>
      <c r="K16">
        <v>1314142</v>
      </c>
      <c r="L16">
        <v>1318740</v>
      </c>
      <c r="M16">
        <v>1315215</v>
      </c>
      <c r="N16">
        <v>1313705</v>
      </c>
      <c r="O16">
        <v>1315022</v>
      </c>
      <c r="P16">
        <v>1318760</v>
      </c>
      <c r="Q16">
        <v>68143</v>
      </c>
      <c r="R16">
        <v>67693</v>
      </c>
      <c r="S16">
        <v>67693</v>
      </c>
      <c r="T16">
        <v>67593</v>
      </c>
      <c r="U16">
        <v>67663</v>
      </c>
      <c r="V16">
        <v>67290</v>
      </c>
      <c r="W16">
        <v>67538</v>
      </c>
      <c r="X16">
        <v>67350</v>
      </c>
      <c r="Y16">
        <v>67405</v>
      </c>
      <c r="Z16">
        <v>67357</v>
      </c>
      <c r="AA16">
        <v>67299</v>
      </c>
      <c r="AB16">
        <v>67299</v>
      </c>
      <c r="AC16">
        <v>67299</v>
      </c>
      <c r="AD16">
        <v>67269</v>
      </c>
      <c r="AE16">
        <v>66966</v>
      </c>
      <c r="AF16">
        <v>66966</v>
      </c>
      <c r="AG16">
        <v>68733</v>
      </c>
      <c r="AH16">
        <v>63916</v>
      </c>
      <c r="AI16">
        <v>63244</v>
      </c>
      <c r="AJ16">
        <v>63244</v>
      </c>
      <c r="AK16">
        <v>63213</v>
      </c>
      <c r="AL16">
        <v>63213</v>
      </c>
      <c r="AM16">
        <v>2193661</v>
      </c>
      <c r="AN16">
        <v>2152328</v>
      </c>
      <c r="AO16">
        <v>2185102</v>
      </c>
      <c r="AP16">
        <v>2168332</v>
      </c>
      <c r="AQ16">
        <v>2153013</v>
      </c>
      <c r="AR16">
        <v>2124789</v>
      </c>
      <c r="AS16">
        <v>2151393</v>
      </c>
      <c r="AT16">
        <v>2115922</v>
      </c>
      <c r="AU16">
        <v>2007528</v>
      </c>
      <c r="AV16">
        <v>1927386</v>
      </c>
      <c r="AW16">
        <v>1871821</v>
      </c>
      <c r="AX16">
        <v>1841394</v>
      </c>
      <c r="AY16">
        <v>1798866</v>
      </c>
      <c r="AZ16">
        <v>1825363</v>
      </c>
      <c r="BA16">
        <v>1820121</v>
      </c>
      <c r="BB16">
        <v>1813141</v>
      </c>
      <c r="BC16">
        <v>1810414</v>
      </c>
      <c r="BD16">
        <v>1823567</v>
      </c>
      <c r="BE16">
        <v>1824800</v>
      </c>
      <c r="BF16">
        <v>1809503</v>
      </c>
      <c r="BG16">
        <v>1480224</v>
      </c>
      <c r="BH16">
        <v>1480224</v>
      </c>
      <c r="BI16">
        <v>1480224</v>
      </c>
      <c r="BJ16">
        <v>1480224</v>
      </c>
      <c r="BK16">
        <v>1480224</v>
      </c>
      <c r="BL16">
        <v>1480224</v>
      </c>
      <c r="BM16">
        <v>1480224</v>
      </c>
      <c r="BN16">
        <v>1480224</v>
      </c>
      <c r="BO16">
        <v>1480224</v>
      </c>
      <c r="BP16">
        <v>1480224</v>
      </c>
      <c r="BQ16">
        <v>1480224</v>
      </c>
      <c r="BR16">
        <v>1480224</v>
      </c>
      <c r="BS16">
        <v>1480224</v>
      </c>
      <c r="BT16">
        <v>1480224</v>
      </c>
      <c r="BU16">
        <v>1480224</v>
      </c>
      <c r="BV16">
        <v>1480224</v>
      </c>
      <c r="BW16">
        <v>1480224</v>
      </c>
      <c r="BX16">
        <v>1480224</v>
      </c>
      <c r="BY16">
        <v>1480224</v>
      </c>
      <c r="BZ16">
        <v>1480224</v>
      </c>
      <c r="CA16">
        <v>1480224</v>
      </c>
      <c r="CB16">
        <v>1480224</v>
      </c>
      <c r="CC16">
        <v>1480224</v>
      </c>
      <c r="CD16">
        <v>1480224</v>
      </c>
      <c r="CE16">
        <v>1480224</v>
      </c>
      <c r="CF16">
        <v>1480224</v>
      </c>
      <c r="CG16">
        <v>1480224</v>
      </c>
      <c r="CH16">
        <v>1480224</v>
      </c>
      <c r="CI16">
        <v>1480224</v>
      </c>
      <c r="CJ16">
        <v>1480224</v>
      </c>
      <c r="CK16">
        <v>1480224</v>
      </c>
      <c r="CL16">
        <v>1480224</v>
      </c>
      <c r="CM16">
        <v>1480224</v>
      </c>
      <c r="CN16">
        <v>1480224</v>
      </c>
      <c r="CO16">
        <v>1480224</v>
      </c>
      <c r="CP16">
        <v>1480224</v>
      </c>
      <c r="CQ16">
        <v>1480224</v>
      </c>
      <c r="CR16">
        <v>1480224</v>
      </c>
      <c r="CS16">
        <v>1480224</v>
      </c>
      <c r="CT16">
        <v>1480224</v>
      </c>
      <c r="CU16">
        <v>1480224</v>
      </c>
      <c r="CV16">
        <v>1480224</v>
      </c>
      <c r="CW16">
        <v>1480224</v>
      </c>
    </row>
    <row r="17" spans="1:101" x14ac:dyDescent="0.25">
      <c r="A17" t="s">
        <v>7384</v>
      </c>
      <c r="B17">
        <v>42676</v>
      </c>
      <c r="C17">
        <v>42676</v>
      </c>
      <c r="D17">
        <v>42693</v>
      </c>
      <c r="E17">
        <v>42493</v>
      </c>
      <c r="F17">
        <v>42493</v>
      </c>
      <c r="G17">
        <v>42493</v>
      </c>
      <c r="H17">
        <v>41321</v>
      </c>
      <c r="I17">
        <v>41371</v>
      </c>
      <c r="J17">
        <v>41207</v>
      </c>
      <c r="K17">
        <v>40641</v>
      </c>
      <c r="L17">
        <v>40583</v>
      </c>
      <c r="M17">
        <v>36638</v>
      </c>
      <c r="N17">
        <v>35922</v>
      </c>
      <c r="O17">
        <v>36022</v>
      </c>
      <c r="P17">
        <v>35917</v>
      </c>
      <c r="Q17">
        <v>1329957</v>
      </c>
      <c r="R17">
        <v>1341898</v>
      </c>
      <c r="S17">
        <v>1334682</v>
      </c>
      <c r="T17">
        <v>1331330</v>
      </c>
      <c r="U17">
        <v>1318596</v>
      </c>
      <c r="V17">
        <v>1303470</v>
      </c>
      <c r="W17">
        <v>1306526</v>
      </c>
      <c r="X17">
        <v>1311131</v>
      </c>
      <c r="Y17">
        <v>1314162</v>
      </c>
      <c r="Z17">
        <v>1318854</v>
      </c>
      <c r="AA17">
        <v>1326594</v>
      </c>
      <c r="AB17">
        <v>1341320</v>
      </c>
      <c r="AC17">
        <v>1340034</v>
      </c>
      <c r="AD17">
        <v>1341984</v>
      </c>
      <c r="AE17">
        <v>1335210</v>
      </c>
      <c r="AF17">
        <v>1332769</v>
      </c>
      <c r="AG17">
        <v>1348238</v>
      </c>
      <c r="AH17">
        <v>1358806</v>
      </c>
      <c r="AI17">
        <v>1383133</v>
      </c>
      <c r="AJ17">
        <v>1383133</v>
      </c>
      <c r="AK17">
        <v>1399660</v>
      </c>
      <c r="AL17">
        <v>1402941</v>
      </c>
      <c r="AM17">
        <v>63423</v>
      </c>
      <c r="AN17">
        <v>63323</v>
      </c>
      <c r="AO17">
        <v>62823</v>
      </c>
      <c r="AP17">
        <v>62985</v>
      </c>
      <c r="AQ17">
        <v>62753</v>
      </c>
      <c r="AR17">
        <v>62790</v>
      </c>
      <c r="AS17">
        <v>62790</v>
      </c>
      <c r="AT17">
        <v>62811</v>
      </c>
      <c r="AU17">
        <v>62813</v>
      </c>
      <c r="AV17">
        <v>62797</v>
      </c>
      <c r="AW17">
        <v>62797</v>
      </c>
      <c r="AX17">
        <v>62787</v>
      </c>
      <c r="AY17">
        <v>60040</v>
      </c>
      <c r="AZ17">
        <v>60030</v>
      </c>
      <c r="BA17">
        <v>60030</v>
      </c>
      <c r="BB17">
        <v>59277</v>
      </c>
      <c r="BC17">
        <v>59218</v>
      </c>
      <c r="BD17">
        <v>59388</v>
      </c>
      <c r="BE17">
        <v>59078</v>
      </c>
      <c r="BF17">
        <v>59061</v>
      </c>
      <c r="BG17">
        <v>1811706</v>
      </c>
      <c r="BH17">
        <v>1811706</v>
      </c>
      <c r="BI17">
        <v>1806184</v>
      </c>
      <c r="BJ17">
        <v>1757281</v>
      </c>
      <c r="BK17">
        <v>1743247</v>
      </c>
      <c r="BL17">
        <v>1719517</v>
      </c>
      <c r="BM17">
        <v>1708347</v>
      </c>
      <c r="BN17">
        <v>1712141</v>
      </c>
      <c r="BO17">
        <v>1714515</v>
      </c>
      <c r="BP17">
        <v>1714515</v>
      </c>
      <c r="BQ17">
        <v>1709795</v>
      </c>
      <c r="BR17">
        <v>1692316</v>
      </c>
      <c r="BS17">
        <v>1685924</v>
      </c>
      <c r="BT17">
        <v>1666145</v>
      </c>
      <c r="BU17">
        <v>1689194</v>
      </c>
      <c r="BV17">
        <v>1692138</v>
      </c>
      <c r="BW17">
        <v>1651511</v>
      </c>
      <c r="BX17">
        <v>1659746</v>
      </c>
      <c r="BY17">
        <v>1642279</v>
      </c>
      <c r="BZ17">
        <v>1637233</v>
      </c>
      <c r="CA17">
        <v>1638172</v>
      </c>
      <c r="CB17">
        <v>1638172</v>
      </c>
      <c r="CC17">
        <v>1630703</v>
      </c>
      <c r="CD17">
        <v>1395333</v>
      </c>
      <c r="CE17">
        <v>1395333</v>
      </c>
      <c r="CF17">
        <v>1395333</v>
      </c>
      <c r="CG17">
        <v>1395333</v>
      </c>
      <c r="CH17">
        <v>1395333</v>
      </c>
      <c r="CI17">
        <v>1395333</v>
      </c>
      <c r="CJ17">
        <v>1395333</v>
      </c>
      <c r="CK17">
        <v>1395333</v>
      </c>
      <c r="CL17">
        <v>1395333</v>
      </c>
      <c r="CM17">
        <v>1395333</v>
      </c>
      <c r="CN17">
        <v>1395333</v>
      </c>
      <c r="CO17">
        <v>1395333</v>
      </c>
      <c r="CP17">
        <v>1395333</v>
      </c>
      <c r="CQ17">
        <v>1395333</v>
      </c>
      <c r="CR17">
        <v>1395333</v>
      </c>
      <c r="CS17">
        <v>1395333</v>
      </c>
      <c r="CT17">
        <v>1395333</v>
      </c>
      <c r="CU17">
        <v>1395333</v>
      </c>
      <c r="CV17">
        <v>1395333</v>
      </c>
      <c r="CW17">
        <v>1395333</v>
      </c>
    </row>
    <row r="18" spans="1:101" x14ac:dyDescent="0.25">
      <c r="A18" t="s">
        <v>7385</v>
      </c>
      <c r="B18">
        <v>63860</v>
      </c>
      <c r="C18">
        <v>63860</v>
      </c>
      <c r="D18">
        <v>63860</v>
      </c>
      <c r="E18">
        <v>63860</v>
      </c>
      <c r="F18">
        <v>63905</v>
      </c>
      <c r="G18">
        <v>56848</v>
      </c>
      <c r="H18">
        <v>56848</v>
      </c>
      <c r="I18">
        <v>56438</v>
      </c>
      <c r="J18">
        <v>56486</v>
      </c>
      <c r="K18">
        <v>56465</v>
      </c>
      <c r="L18">
        <v>56335</v>
      </c>
      <c r="M18">
        <v>50902</v>
      </c>
      <c r="N18">
        <v>50802</v>
      </c>
      <c r="O18">
        <v>50802</v>
      </c>
      <c r="P18">
        <v>50797</v>
      </c>
      <c r="Q18">
        <v>35893</v>
      </c>
      <c r="R18">
        <v>35877</v>
      </c>
      <c r="S18">
        <v>35877</v>
      </c>
      <c r="T18">
        <v>35817</v>
      </c>
      <c r="U18">
        <v>35927</v>
      </c>
      <c r="V18">
        <v>35907</v>
      </c>
      <c r="W18">
        <v>35866</v>
      </c>
      <c r="X18">
        <v>35869</v>
      </c>
      <c r="Y18">
        <v>35805</v>
      </c>
      <c r="Z18">
        <v>35462</v>
      </c>
      <c r="AA18">
        <v>35462</v>
      </c>
      <c r="AB18">
        <v>35124</v>
      </c>
      <c r="AC18">
        <v>35104</v>
      </c>
      <c r="AD18">
        <v>35154</v>
      </c>
      <c r="AE18">
        <v>35217</v>
      </c>
      <c r="AF18">
        <v>35142</v>
      </c>
      <c r="AG18">
        <v>36670</v>
      </c>
      <c r="AH18">
        <v>36522</v>
      </c>
      <c r="AI18">
        <v>35062</v>
      </c>
      <c r="AJ18">
        <v>35062</v>
      </c>
      <c r="AK18">
        <v>35062</v>
      </c>
      <c r="AL18">
        <v>35020</v>
      </c>
      <c r="AM18">
        <v>1400051</v>
      </c>
      <c r="AN18">
        <v>1386650</v>
      </c>
      <c r="AO18">
        <v>1379320</v>
      </c>
      <c r="AP18">
        <v>1349938</v>
      </c>
      <c r="AQ18">
        <v>1353143</v>
      </c>
      <c r="AR18">
        <v>1354816</v>
      </c>
      <c r="AS18">
        <v>1324045</v>
      </c>
      <c r="AT18">
        <v>1315529</v>
      </c>
      <c r="AU18">
        <v>1302533</v>
      </c>
      <c r="AV18">
        <v>1299046</v>
      </c>
      <c r="AW18">
        <v>1296552</v>
      </c>
      <c r="AX18">
        <v>1310255</v>
      </c>
      <c r="AY18">
        <v>1317845</v>
      </c>
      <c r="AZ18">
        <v>1322787</v>
      </c>
      <c r="BA18">
        <v>1321773</v>
      </c>
      <c r="BB18">
        <v>1325474</v>
      </c>
      <c r="BC18">
        <v>1325824</v>
      </c>
      <c r="BD18">
        <v>1296527</v>
      </c>
      <c r="BE18">
        <v>1291023</v>
      </c>
      <c r="BF18">
        <v>1290129</v>
      </c>
      <c r="BG18">
        <v>59061</v>
      </c>
      <c r="BH18">
        <v>59061</v>
      </c>
      <c r="BI18">
        <v>59061</v>
      </c>
      <c r="BJ18">
        <v>58981</v>
      </c>
      <c r="BK18">
        <v>59013</v>
      </c>
      <c r="BL18">
        <v>58762</v>
      </c>
      <c r="BM18">
        <v>59054</v>
      </c>
      <c r="BN18">
        <v>59136</v>
      </c>
      <c r="BO18">
        <v>59136</v>
      </c>
      <c r="BP18">
        <v>59136</v>
      </c>
      <c r="BQ18">
        <v>58894</v>
      </c>
      <c r="BR18">
        <v>58875</v>
      </c>
      <c r="BS18">
        <v>58875</v>
      </c>
      <c r="BT18">
        <v>58891</v>
      </c>
      <c r="BU18">
        <v>59391</v>
      </c>
      <c r="BV18">
        <v>59391</v>
      </c>
      <c r="BW18">
        <v>58802</v>
      </c>
      <c r="BX18">
        <v>58729</v>
      </c>
      <c r="BY18">
        <v>58811</v>
      </c>
      <c r="BZ18">
        <v>58779</v>
      </c>
      <c r="CA18">
        <v>58773</v>
      </c>
      <c r="CB18">
        <v>58773</v>
      </c>
      <c r="CC18">
        <v>58290</v>
      </c>
      <c r="CD18">
        <v>1597037</v>
      </c>
      <c r="CE18">
        <v>1588690</v>
      </c>
      <c r="CF18">
        <v>1583807</v>
      </c>
      <c r="CG18">
        <v>1604633</v>
      </c>
      <c r="CH18">
        <v>1623879</v>
      </c>
      <c r="CI18">
        <v>1601325</v>
      </c>
      <c r="CJ18">
        <v>1609501</v>
      </c>
      <c r="CK18">
        <v>1604562</v>
      </c>
      <c r="CL18">
        <v>1608291</v>
      </c>
      <c r="CM18">
        <v>1574004</v>
      </c>
      <c r="CN18">
        <v>1571439</v>
      </c>
      <c r="CO18">
        <v>1601554</v>
      </c>
      <c r="CP18">
        <v>1554997</v>
      </c>
      <c r="CQ18">
        <v>1528090</v>
      </c>
      <c r="CR18">
        <v>1518637</v>
      </c>
      <c r="CS18">
        <v>1550077</v>
      </c>
      <c r="CT18">
        <v>1562197</v>
      </c>
      <c r="CU18">
        <v>1557566</v>
      </c>
      <c r="CV18">
        <v>1567274</v>
      </c>
      <c r="CW18">
        <v>1544262</v>
      </c>
    </row>
    <row r="19" spans="1:101" x14ac:dyDescent="0.25">
      <c r="A19" t="s">
        <v>7386</v>
      </c>
      <c r="B19">
        <v>4436942</v>
      </c>
      <c r="C19">
        <v>4436942</v>
      </c>
      <c r="D19">
        <v>4453182</v>
      </c>
      <c r="E19">
        <v>4390856</v>
      </c>
      <c r="F19">
        <v>4306299</v>
      </c>
      <c r="G19">
        <v>4329202</v>
      </c>
      <c r="H19">
        <v>4353653</v>
      </c>
      <c r="I19">
        <v>4198228</v>
      </c>
      <c r="J19">
        <v>4096304</v>
      </c>
      <c r="K19">
        <v>4133930</v>
      </c>
      <c r="L19">
        <v>4138791</v>
      </c>
      <c r="M19">
        <v>4122844</v>
      </c>
      <c r="N19">
        <v>4119130</v>
      </c>
      <c r="O19">
        <v>4097666</v>
      </c>
      <c r="P19">
        <v>4120339</v>
      </c>
      <c r="Q19">
        <v>48925</v>
      </c>
      <c r="R19">
        <v>48855</v>
      </c>
      <c r="S19">
        <v>48855</v>
      </c>
      <c r="T19">
        <v>48735</v>
      </c>
      <c r="U19">
        <v>43289</v>
      </c>
      <c r="V19">
        <v>42484</v>
      </c>
      <c r="W19">
        <v>42462</v>
      </c>
      <c r="X19">
        <v>42416</v>
      </c>
      <c r="Y19">
        <v>42405</v>
      </c>
      <c r="Z19">
        <v>42190</v>
      </c>
      <c r="AA19">
        <v>42008</v>
      </c>
      <c r="AB19">
        <v>42008</v>
      </c>
      <c r="AC19">
        <v>42004</v>
      </c>
      <c r="AD19">
        <v>41914</v>
      </c>
      <c r="AE19">
        <v>41914</v>
      </c>
      <c r="AF19">
        <v>41914</v>
      </c>
      <c r="AG19">
        <v>41896</v>
      </c>
      <c r="AH19">
        <v>41558</v>
      </c>
      <c r="AI19">
        <v>41455</v>
      </c>
      <c r="AJ19">
        <v>41455</v>
      </c>
      <c r="AK19">
        <v>41075</v>
      </c>
      <c r="AL19">
        <v>41075</v>
      </c>
      <c r="AM19">
        <v>34878</v>
      </c>
      <c r="AN19">
        <v>34878</v>
      </c>
      <c r="AO19">
        <v>34871</v>
      </c>
      <c r="AP19">
        <v>34883</v>
      </c>
      <c r="AQ19">
        <v>34763</v>
      </c>
      <c r="AR19">
        <v>34419</v>
      </c>
      <c r="AS19">
        <v>34683</v>
      </c>
      <c r="AT19">
        <v>34631</v>
      </c>
      <c r="AU19">
        <v>34574</v>
      </c>
      <c r="AV19">
        <v>34503</v>
      </c>
      <c r="AW19">
        <v>34464</v>
      </c>
      <c r="AX19">
        <v>33998</v>
      </c>
      <c r="AY19">
        <v>33742</v>
      </c>
      <c r="AZ19">
        <v>33649</v>
      </c>
      <c r="BA19">
        <v>33574</v>
      </c>
      <c r="BB19">
        <v>32984</v>
      </c>
      <c r="BC19">
        <v>32892</v>
      </c>
      <c r="BD19">
        <v>32470</v>
      </c>
      <c r="BE19">
        <v>25904</v>
      </c>
      <c r="BF19">
        <v>25825</v>
      </c>
      <c r="BG19">
        <v>1280078</v>
      </c>
      <c r="BH19">
        <v>1280078</v>
      </c>
      <c r="BI19">
        <v>1288611</v>
      </c>
      <c r="BJ19">
        <v>1272161</v>
      </c>
      <c r="BK19">
        <v>1270577</v>
      </c>
      <c r="BL19">
        <v>1254757</v>
      </c>
      <c r="BM19">
        <v>1256485</v>
      </c>
      <c r="BN19">
        <v>1256152</v>
      </c>
      <c r="BO19">
        <v>1262076</v>
      </c>
      <c r="BP19">
        <v>1262076</v>
      </c>
      <c r="BQ19">
        <v>1256664</v>
      </c>
      <c r="BR19">
        <v>1257201</v>
      </c>
      <c r="BS19">
        <v>1248162</v>
      </c>
      <c r="BT19">
        <v>1240081</v>
      </c>
      <c r="BU19">
        <v>1237614</v>
      </c>
      <c r="BV19">
        <v>1240331</v>
      </c>
      <c r="BW19">
        <v>1235493</v>
      </c>
      <c r="BX19">
        <v>1236915</v>
      </c>
      <c r="BY19">
        <v>1219259</v>
      </c>
      <c r="BZ19">
        <v>1220298</v>
      </c>
      <c r="CA19">
        <v>1221393</v>
      </c>
      <c r="CB19">
        <v>1221393</v>
      </c>
      <c r="CC19">
        <v>1219767</v>
      </c>
      <c r="CD19">
        <v>57898</v>
      </c>
      <c r="CE19">
        <v>57899</v>
      </c>
      <c r="CF19">
        <v>53686</v>
      </c>
      <c r="CG19">
        <v>53128</v>
      </c>
      <c r="CH19">
        <v>52827</v>
      </c>
      <c r="CI19">
        <v>52581</v>
      </c>
      <c r="CJ19">
        <v>51881</v>
      </c>
      <c r="CK19">
        <v>51937</v>
      </c>
      <c r="CL19">
        <v>51937</v>
      </c>
      <c r="CM19">
        <v>51937</v>
      </c>
      <c r="CN19">
        <v>51937</v>
      </c>
      <c r="CO19">
        <v>51998</v>
      </c>
      <c r="CP19">
        <v>51532</v>
      </c>
      <c r="CQ19">
        <v>51532</v>
      </c>
      <c r="CR19">
        <v>51938</v>
      </c>
      <c r="CS19">
        <v>52121</v>
      </c>
      <c r="CT19">
        <v>51875</v>
      </c>
      <c r="CU19">
        <v>51091</v>
      </c>
      <c r="CV19">
        <v>51091</v>
      </c>
      <c r="CW19">
        <v>51091</v>
      </c>
    </row>
    <row r="20" spans="1:101" x14ac:dyDescent="0.25">
      <c r="A20" t="s">
        <v>7387</v>
      </c>
      <c r="B20">
        <v>563627</v>
      </c>
      <c r="C20">
        <v>563627</v>
      </c>
      <c r="D20">
        <v>564422</v>
      </c>
      <c r="E20">
        <v>569211</v>
      </c>
      <c r="F20">
        <v>566862</v>
      </c>
      <c r="G20">
        <v>558401</v>
      </c>
      <c r="H20">
        <v>560584</v>
      </c>
      <c r="I20">
        <v>556832</v>
      </c>
      <c r="J20">
        <v>556576</v>
      </c>
      <c r="K20">
        <v>553813</v>
      </c>
      <c r="L20">
        <v>556492</v>
      </c>
      <c r="M20">
        <v>559077</v>
      </c>
      <c r="N20">
        <v>555890</v>
      </c>
      <c r="O20">
        <v>556068</v>
      </c>
      <c r="P20">
        <v>556499</v>
      </c>
      <c r="Q20">
        <v>4084217</v>
      </c>
      <c r="R20">
        <v>4048473</v>
      </c>
      <c r="S20">
        <v>4065353</v>
      </c>
      <c r="T20">
        <v>4025133</v>
      </c>
      <c r="U20">
        <v>3933555</v>
      </c>
      <c r="V20">
        <v>4018857</v>
      </c>
      <c r="W20">
        <v>4034742</v>
      </c>
      <c r="X20">
        <v>4043295</v>
      </c>
      <c r="Y20">
        <v>4082725</v>
      </c>
      <c r="Z20">
        <v>4038846</v>
      </c>
      <c r="AA20">
        <v>4012990</v>
      </c>
      <c r="AB20">
        <v>4002151</v>
      </c>
      <c r="AC20">
        <v>4037473</v>
      </c>
      <c r="AD20">
        <v>3959092</v>
      </c>
      <c r="AE20">
        <v>4039609</v>
      </c>
      <c r="AF20">
        <v>4002274</v>
      </c>
      <c r="AG20">
        <v>3990625</v>
      </c>
      <c r="AH20">
        <v>4070243</v>
      </c>
      <c r="AI20">
        <v>4103931</v>
      </c>
      <c r="AJ20">
        <v>4103931</v>
      </c>
      <c r="AK20">
        <v>4166192</v>
      </c>
      <c r="AL20">
        <v>4118099</v>
      </c>
      <c r="AM20">
        <v>41307</v>
      </c>
      <c r="AN20">
        <v>41148</v>
      </c>
      <c r="AO20">
        <v>40242</v>
      </c>
      <c r="AP20">
        <v>40151</v>
      </c>
      <c r="AQ20">
        <v>40126</v>
      </c>
      <c r="AR20">
        <v>39309</v>
      </c>
      <c r="AS20">
        <v>39309</v>
      </c>
      <c r="AT20">
        <v>39305</v>
      </c>
      <c r="AU20">
        <v>39415</v>
      </c>
      <c r="AV20">
        <v>39415</v>
      </c>
      <c r="AW20">
        <v>39266</v>
      </c>
      <c r="AX20">
        <v>38737</v>
      </c>
      <c r="AY20">
        <v>38616</v>
      </c>
      <c r="AZ20">
        <v>38221</v>
      </c>
      <c r="BA20">
        <v>38057</v>
      </c>
      <c r="BB20">
        <v>37316</v>
      </c>
      <c r="BC20">
        <v>37316</v>
      </c>
      <c r="BD20">
        <v>37439</v>
      </c>
      <c r="BE20">
        <v>31061</v>
      </c>
      <c r="BF20">
        <v>31061</v>
      </c>
      <c r="BG20">
        <v>25517</v>
      </c>
      <c r="BH20">
        <v>25517</v>
      </c>
      <c r="BI20">
        <v>25423</v>
      </c>
      <c r="BJ20">
        <v>25386</v>
      </c>
      <c r="BK20">
        <v>25359</v>
      </c>
      <c r="BL20">
        <v>25342</v>
      </c>
      <c r="BM20">
        <v>25322</v>
      </c>
      <c r="BN20">
        <v>25479</v>
      </c>
      <c r="BO20">
        <v>25230</v>
      </c>
      <c r="BP20">
        <v>25230</v>
      </c>
      <c r="BQ20">
        <v>24803</v>
      </c>
      <c r="BR20">
        <v>24818</v>
      </c>
      <c r="BS20">
        <v>24898</v>
      </c>
      <c r="BT20">
        <v>24898</v>
      </c>
      <c r="BU20">
        <v>24898</v>
      </c>
      <c r="BV20">
        <v>24621</v>
      </c>
      <c r="BW20">
        <v>24658</v>
      </c>
      <c r="BX20">
        <v>24658</v>
      </c>
      <c r="BY20">
        <v>24488</v>
      </c>
      <c r="BZ20">
        <v>24520</v>
      </c>
      <c r="CA20">
        <v>22507</v>
      </c>
      <c r="CB20">
        <v>22507</v>
      </c>
      <c r="CC20">
        <v>22451</v>
      </c>
      <c r="CD20">
        <v>1213689</v>
      </c>
      <c r="CE20">
        <v>1212215</v>
      </c>
      <c r="CF20">
        <v>1194899</v>
      </c>
      <c r="CG20">
        <v>1175381</v>
      </c>
      <c r="CH20">
        <v>1167892</v>
      </c>
      <c r="CI20">
        <v>1167778</v>
      </c>
      <c r="CJ20">
        <v>1160834</v>
      </c>
      <c r="CK20">
        <v>1156129</v>
      </c>
      <c r="CL20">
        <v>1125160</v>
      </c>
      <c r="CM20">
        <v>1062301</v>
      </c>
      <c r="CN20">
        <v>1053408</v>
      </c>
      <c r="CO20">
        <v>1054037</v>
      </c>
      <c r="CP20">
        <v>1012421</v>
      </c>
      <c r="CQ20">
        <v>1014250</v>
      </c>
      <c r="CR20">
        <v>1015564</v>
      </c>
      <c r="CS20">
        <v>1019819</v>
      </c>
      <c r="CT20">
        <v>1036920</v>
      </c>
      <c r="CU20">
        <v>1042894</v>
      </c>
      <c r="CV20">
        <v>1039184</v>
      </c>
      <c r="CW20">
        <v>1050879</v>
      </c>
    </row>
    <row r="21" spans="1:101" x14ac:dyDescent="0.25">
      <c r="A21" t="s">
        <v>7388</v>
      </c>
      <c r="B21">
        <v>724836</v>
      </c>
      <c r="C21">
        <v>724836</v>
      </c>
      <c r="D21">
        <v>723042</v>
      </c>
      <c r="E21">
        <v>719586</v>
      </c>
      <c r="F21">
        <v>720533</v>
      </c>
      <c r="G21">
        <v>715660</v>
      </c>
      <c r="H21">
        <v>718700</v>
      </c>
      <c r="I21">
        <v>717968</v>
      </c>
      <c r="J21">
        <v>718541</v>
      </c>
      <c r="K21">
        <v>714247</v>
      </c>
      <c r="L21">
        <v>703806</v>
      </c>
      <c r="M21">
        <v>696295</v>
      </c>
      <c r="N21">
        <v>696671</v>
      </c>
      <c r="O21">
        <v>697666</v>
      </c>
      <c r="P21">
        <v>694933</v>
      </c>
      <c r="Q21">
        <v>556084</v>
      </c>
      <c r="R21">
        <v>554600</v>
      </c>
      <c r="S21">
        <v>553561</v>
      </c>
      <c r="T21">
        <v>551833</v>
      </c>
      <c r="U21">
        <v>575072</v>
      </c>
      <c r="V21">
        <v>564529</v>
      </c>
      <c r="W21">
        <v>529900</v>
      </c>
      <c r="X21">
        <v>529744</v>
      </c>
      <c r="Y21">
        <v>530653</v>
      </c>
      <c r="Z21">
        <v>527444</v>
      </c>
      <c r="AA21">
        <v>528225</v>
      </c>
      <c r="AB21">
        <v>526755</v>
      </c>
      <c r="AC21">
        <v>524419</v>
      </c>
      <c r="AD21">
        <v>524834</v>
      </c>
      <c r="AE21">
        <v>522668</v>
      </c>
      <c r="AF21">
        <v>520573</v>
      </c>
      <c r="AG21">
        <v>521965</v>
      </c>
      <c r="AH21">
        <v>526286</v>
      </c>
      <c r="AI21">
        <v>529968</v>
      </c>
      <c r="AJ21">
        <v>529968</v>
      </c>
      <c r="AK21">
        <v>526756</v>
      </c>
      <c r="AL21">
        <v>525728</v>
      </c>
      <c r="AM21">
        <v>4128809</v>
      </c>
      <c r="AN21">
        <v>4092659</v>
      </c>
      <c r="AO21">
        <v>4113942</v>
      </c>
      <c r="AP21">
        <v>4041540</v>
      </c>
      <c r="AQ21">
        <v>3976707</v>
      </c>
      <c r="AR21">
        <v>3997683</v>
      </c>
      <c r="AS21">
        <v>3996562</v>
      </c>
      <c r="AT21">
        <v>3957880</v>
      </c>
      <c r="AU21">
        <v>4004075</v>
      </c>
      <c r="AV21">
        <v>3888972</v>
      </c>
      <c r="AW21">
        <v>3832556</v>
      </c>
      <c r="AX21">
        <v>3830263</v>
      </c>
      <c r="AY21">
        <v>3802527</v>
      </c>
      <c r="AZ21">
        <v>3906275</v>
      </c>
      <c r="BA21">
        <v>3866979</v>
      </c>
      <c r="BB21">
        <v>3872034</v>
      </c>
      <c r="BC21">
        <v>3846984</v>
      </c>
      <c r="BD21">
        <v>3866195</v>
      </c>
      <c r="BE21">
        <v>3909428</v>
      </c>
      <c r="BF21">
        <v>3982710</v>
      </c>
      <c r="BG21">
        <v>30841</v>
      </c>
      <c r="BH21">
        <v>30841</v>
      </c>
      <c r="BI21">
        <v>30841</v>
      </c>
      <c r="BJ21">
        <v>30841</v>
      </c>
      <c r="BK21">
        <v>30485</v>
      </c>
      <c r="BL21">
        <v>30485</v>
      </c>
      <c r="BM21">
        <v>30215</v>
      </c>
      <c r="BN21">
        <v>29792</v>
      </c>
      <c r="BO21">
        <v>29792</v>
      </c>
      <c r="BP21">
        <v>29792</v>
      </c>
      <c r="BQ21">
        <v>29792</v>
      </c>
      <c r="BR21">
        <v>29807</v>
      </c>
      <c r="BS21">
        <v>29707</v>
      </c>
      <c r="BT21">
        <v>29702</v>
      </c>
      <c r="BU21">
        <v>29692</v>
      </c>
      <c r="BV21">
        <v>29130</v>
      </c>
      <c r="BW21">
        <v>29130</v>
      </c>
      <c r="BX21">
        <v>29130</v>
      </c>
      <c r="BY21">
        <v>27233</v>
      </c>
      <c r="BZ21">
        <v>27368</v>
      </c>
      <c r="CA21">
        <v>27318</v>
      </c>
      <c r="CB21">
        <v>27318</v>
      </c>
      <c r="CC21">
        <v>27318</v>
      </c>
      <c r="CD21">
        <v>21707</v>
      </c>
      <c r="CE21">
        <v>21707</v>
      </c>
      <c r="CF21">
        <v>19010</v>
      </c>
      <c r="CG21">
        <v>19010</v>
      </c>
      <c r="CH21">
        <v>16897</v>
      </c>
      <c r="CI21">
        <v>16897</v>
      </c>
      <c r="CJ21">
        <v>16897</v>
      </c>
      <c r="CK21">
        <v>16897</v>
      </c>
      <c r="CL21">
        <v>13994</v>
      </c>
      <c r="CM21">
        <v>13594</v>
      </c>
      <c r="CN21">
        <v>13594</v>
      </c>
      <c r="CO21">
        <v>13594</v>
      </c>
      <c r="CP21">
        <v>7924</v>
      </c>
      <c r="CQ21">
        <v>7924</v>
      </c>
      <c r="CR21">
        <v>7924</v>
      </c>
      <c r="CS21">
        <v>7544</v>
      </c>
      <c r="CT21">
        <v>7544</v>
      </c>
      <c r="CU21">
        <v>7544</v>
      </c>
      <c r="CV21">
        <v>7544</v>
      </c>
      <c r="CW21">
        <v>7544</v>
      </c>
    </row>
    <row r="22" spans="1:101" x14ac:dyDescent="0.25">
      <c r="A22" t="s">
        <v>7389</v>
      </c>
      <c r="B22">
        <v>231594</v>
      </c>
      <c r="C22">
        <v>231594</v>
      </c>
      <c r="D22">
        <v>231441</v>
      </c>
      <c r="E22">
        <v>235593</v>
      </c>
      <c r="F22">
        <v>235351</v>
      </c>
      <c r="G22">
        <v>229295</v>
      </c>
      <c r="H22">
        <v>227086</v>
      </c>
      <c r="I22">
        <v>222519</v>
      </c>
      <c r="J22">
        <v>221865</v>
      </c>
      <c r="K22">
        <v>208328</v>
      </c>
      <c r="L22">
        <v>208002</v>
      </c>
      <c r="M22">
        <v>207823</v>
      </c>
      <c r="N22">
        <v>207685</v>
      </c>
      <c r="O22">
        <v>207683</v>
      </c>
      <c r="P22">
        <v>207120</v>
      </c>
      <c r="Q22">
        <v>686077</v>
      </c>
      <c r="R22">
        <v>675026</v>
      </c>
      <c r="S22">
        <v>681971</v>
      </c>
      <c r="T22">
        <v>676460</v>
      </c>
      <c r="U22">
        <v>679147</v>
      </c>
      <c r="V22">
        <v>678206</v>
      </c>
      <c r="W22">
        <v>669849</v>
      </c>
      <c r="X22">
        <v>675395</v>
      </c>
      <c r="Y22">
        <v>674792</v>
      </c>
      <c r="Z22">
        <v>670306</v>
      </c>
      <c r="AA22">
        <v>672886</v>
      </c>
      <c r="AB22">
        <v>666466</v>
      </c>
      <c r="AC22">
        <v>662202</v>
      </c>
      <c r="AD22">
        <v>666006</v>
      </c>
      <c r="AE22">
        <v>655546</v>
      </c>
      <c r="AF22">
        <v>660948</v>
      </c>
      <c r="AG22">
        <v>656889</v>
      </c>
      <c r="AH22">
        <v>647637</v>
      </c>
      <c r="AI22">
        <v>645069</v>
      </c>
      <c r="AJ22">
        <v>645069</v>
      </c>
      <c r="AK22">
        <v>634081</v>
      </c>
      <c r="AL22">
        <v>628970</v>
      </c>
      <c r="AM22">
        <v>528246</v>
      </c>
      <c r="AN22">
        <v>525997</v>
      </c>
      <c r="AO22">
        <v>506526</v>
      </c>
      <c r="AP22">
        <v>498446</v>
      </c>
      <c r="AQ22">
        <v>497015</v>
      </c>
      <c r="AR22">
        <v>496721</v>
      </c>
      <c r="AS22">
        <v>479855</v>
      </c>
      <c r="AT22">
        <v>490778</v>
      </c>
      <c r="AU22">
        <v>507048</v>
      </c>
      <c r="AV22">
        <v>506444</v>
      </c>
      <c r="AW22">
        <v>506467</v>
      </c>
      <c r="AX22">
        <v>501835</v>
      </c>
      <c r="AY22">
        <v>492020</v>
      </c>
      <c r="AZ22">
        <v>483782</v>
      </c>
      <c r="BA22">
        <v>478506</v>
      </c>
      <c r="BB22">
        <v>479030</v>
      </c>
      <c r="BC22">
        <v>477432</v>
      </c>
      <c r="BD22">
        <v>452378</v>
      </c>
      <c r="BE22">
        <v>453339</v>
      </c>
      <c r="BF22">
        <v>453254</v>
      </c>
      <c r="BG22">
        <v>4004994</v>
      </c>
      <c r="BH22">
        <v>4004994</v>
      </c>
      <c r="BI22">
        <v>4030567</v>
      </c>
      <c r="BJ22">
        <v>4048668</v>
      </c>
      <c r="BK22">
        <v>4010963</v>
      </c>
      <c r="BL22">
        <v>3986966</v>
      </c>
      <c r="BM22">
        <v>4005214</v>
      </c>
      <c r="BN22">
        <v>4095364</v>
      </c>
      <c r="BO22">
        <v>3963265</v>
      </c>
      <c r="BP22">
        <v>3963265</v>
      </c>
      <c r="BQ22">
        <v>3972833</v>
      </c>
      <c r="BR22">
        <v>3919268</v>
      </c>
      <c r="BS22">
        <v>3874753</v>
      </c>
      <c r="BT22">
        <v>3889102</v>
      </c>
      <c r="BU22">
        <v>3891775</v>
      </c>
      <c r="BV22">
        <v>3906575</v>
      </c>
      <c r="BW22">
        <v>3811429</v>
      </c>
      <c r="BX22">
        <v>3815123</v>
      </c>
      <c r="BY22">
        <v>3809625</v>
      </c>
      <c r="BZ22">
        <v>3810921</v>
      </c>
      <c r="CA22">
        <v>3840176</v>
      </c>
      <c r="CB22">
        <v>3840176</v>
      </c>
      <c r="CC22">
        <v>3856637</v>
      </c>
      <c r="CD22">
        <v>27318</v>
      </c>
      <c r="CE22">
        <v>27258</v>
      </c>
      <c r="CF22">
        <v>24114</v>
      </c>
      <c r="CG22">
        <v>23284</v>
      </c>
      <c r="CH22">
        <v>21797</v>
      </c>
      <c r="CI22">
        <v>21797</v>
      </c>
      <c r="CJ22">
        <v>21432</v>
      </c>
      <c r="CK22">
        <v>21432</v>
      </c>
      <c r="CL22">
        <v>17556</v>
      </c>
      <c r="CM22">
        <v>14843</v>
      </c>
      <c r="CN22">
        <v>14843</v>
      </c>
      <c r="CO22">
        <v>13102</v>
      </c>
      <c r="CP22">
        <v>9834</v>
      </c>
      <c r="CQ22">
        <v>9834</v>
      </c>
      <c r="CR22">
        <v>6854</v>
      </c>
      <c r="CS22">
        <v>6728</v>
      </c>
      <c r="CT22">
        <v>6718</v>
      </c>
      <c r="CU22">
        <v>6718</v>
      </c>
      <c r="CV22">
        <v>6348</v>
      </c>
      <c r="CW22">
        <v>6213</v>
      </c>
    </row>
    <row r="23" spans="1:101" x14ac:dyDescent="0.25">
      <c r="A23" t="s">
        <v>7390</v>
      </c>
      <c r="B23">
        <v>26489</v>
      </c>
      <c r="C23">
        <v>26489</v>
      </c>
      <c r="D23">
        <v>26441</v>
      </c>
      <c r="E23">
        <v>26451</v>
      </c>
      <c r="F23">
        <v>26315</v>
      </c>
      <c r="G23">
        <v>25770</v>
      </c>
      <c r="H23">
        <v>25770</v>
      </c>
      <c r="I23">
        <v>25770</v>
      </c>
      <c r="J23">
        <v>25753</v>
      </c>
      <c r="K23">
        <v>25753</v>
      </c>
      <c r="L23">
        <v>25648</v>
      </c>
      <c r="M23">
        <v>25576</v>
      </c>
      <c r="N23">
        <v>25551</v>
      </c>
      <c r="O23">
        <v>25551</v>
      </c>
      <c r="P23">
        <v>25551</v>
      </c>
      <c r="Q23">
        <v>207101</v>
      </c>
      <c r="R23">
        <v>206972</v>
      </c>
      <c r="S23">
        <v>206779</v>
      </c>
      <c r="T23">
        <v>206665</v>
      </c>
      <c r="U23">
        <v>206647</v>
      </c>
      <c r="V23">
        <v>206528</v>
      </c>
      <c r="W23">
        <v>206541</v>
      </c>
      <c r="X23">
        <v>206333</v>
      </c>
      <c r="Y23">
        <v>206387</v>
      </c>
      <c r="Z23">
        <v>203531</v>
      </c>
      <c r="AA23">
        <v>202548</v>
      </c>
      <c r="AB23">
        <v>202438</v>
      </c>
      <c r="AC23">
        <v>201122</v>
      </c>
      <c r="AD23">
        <v>201844</v>
      </c>
      <c r="AE23">
        <v>200042</v>
      </c>
      <c r="AF23">
        <v>199995</v>
      </c>
      <c r="AG23">
        <v>198502</v>
      </c>
      <c r="AH23">
        <v>198634</v>
      </c>
      <c r="AI23">
        <v>194618</v>
      </c>
      <c r="AJ23">
        <v>194618</v>
      </c>
      <c r="AK23">
        <v>194992</v>
      </c>
      <c r="AL23">
        <v>194933</v>
      </c>
      <c r="AM23">
        <v>614554</v>
      </c>
      <c r="AN23">
        <v>608746</v>
      </c>
      <c r="AO23">
        <v>606462</v>
      </c>
      <c r="AP23">
        <v>613047</v>
      </c>
      <c r="AQ23">
        <v>613721</v>
      </c>
      <c r="AR23">
        <v>607070</v>
      </c>
      <c r="AS23">
        <v>598879</v>
      </c>
      <c r="AT23">
        <v>588935</v>
      </c>
      <c r="AU23">
        <v>583414</v>
      </c>
      <c r="AV23">
        <v>579589</v>
      </c>
      <c r="AW23">
        <v>579187</v>
      </c>
      <c r="AX23">
        <v>581324</v>
      </c>
      <c r="AY23">
        <v>578054</v>
      </c>
      <c r="AZ23">
        <v>577520</v>
      </c>
      <c r="BA23">
        <v>574686</v>
      </c>
      <c r="BB23">
        <v>576145</v>
      </c>
      <c r="BC23">
        <v>577452</v>
      </c>
      <c r="BD23">
        <v>566579</v>
      </c>
      <c r="BE23">
        <v>569166</v>
      </c>
      <c r="BF23">
        <v>566998</v>
      </c>
      <c r="BG23">
        <v>457361</v>
      </c>
      <c r="BH23">
        <v>457361</v>
      </c>
      <c r="BI23">
        <v>459653</v>
      </c>
      <c r="BJ23">
        <v>453633</v>
      </c>
      <c r="BK23">
        <v>434625</v>
      </c>
      <c r="BL23">
        <v>426394</v>
      </c>
      <c r="BM23">
        <v>423476</v>
      </c>
      <c r="BN23">
        <v>425362</v>
      </c>
      <c r="BO23">
        <v>428375</v>
      </c>
      <c r="BP23">
        <v>428375</v>
      </c>
      <c r="BQ23">
        <v>423136</v>
      </c>
      <c r="BR23">
        <v>434493</v>
      </c>
      <c r="BS23">
        <v>371837</v>
      </c>
      <c r="BT23">
        <v>371112</v>
      </c>
      <c r="BU23">
        <v>366614</v>
      </c>
      <c r="BV23">
        <v>362175</v>
      </c>
      <c r="BW23">
        <v>362214</v>
      </c>
      <c r="BX23">
        <v>359429</v>
      </c>
      <c r="BY23">
        <v>362358</v>
      </c>
      <c r="BZ23">
        <v>362688</v>
      </c>
      <c r="CA23">
        <v>364094</v>
      </c>
      <c r="CB23">
        <v>364094</v>
      </c>
      <c r="CC23">
        <v>364408</v>
      </c>
      <c r="CD23">
        <v>3850112</v>
      </c>
      <c r="CE23">
        <v>3842032</v>
      </c>
      <c r="CF23">
        <v>3851981</v>
      </c>
      <c r="CG23">
        <v>3862827</v>
      </c>
      <c r="CH23">
        <v>3916208</v>
      </c>
      <c r="CI23">
        <v>3941809</v>
      </c>
      <c r="CJ23">
        <v>3871415</v>
      </c>
      <c r="CK23">
        <v>3956574</v>
      </c>
      <c r="CL23">
        <v>3987771</v>
      </c>
      <c r="CM23">
        <v>3892458</v>
      </c>
      <c r="CN23">
        <v>3926689</v>
      </c>
      <c r="CO23">
        <v>3897703</v>
      </c>
      <c r="CP23">
        <v>4027244</v>
      </c>
      <c r="CQ23">
        <v>4261710</v>
      </c>
      <c r="CR23">
        <v>4179448</v>
      </c>
      <c r="CS23">
        <v>4175803</v>
      </c>
      <c r="CT23">
        <v>4232236</v>
      </c>
      <c r="CU23">
        <v>4233199</v>
      </c>
      <c r="CV23">
        <v>4254610</v>
      </c>
      <c r="CW23">
        <v>4244087</v>
      </c>
    </row>
    <row r="24" spans="1:101" x14ac:dyDescent="0.25">
      <c r="A24" t="s">
        <v>7391</v>
      </c>
      <c r="B24">
        <v>27028</v>
      </c>
      <c r="C24">
        <v>27028</v>
      </c>
      <c r="D24">
        <v>27028</v>
      </c>
      <c r="E24">
        <v>26988</v>
      </c>
      <c r="F24">
        <v>26502</v>
      </c>
      <c r="G24">
        <v>26475</v>
      </c>
      <c r="H24">
        <v>26450</v>
      </c>
      <c r="I24">
        <v>26410</v>
      </c>
      <c r="J24">
        <v>26410</v>
      </c>
      <c r="K24">
        <v>26328</v>
      </c>
      <c r="L24">
        <v>26252</v>
      </c>
      <c r="M24">
        <v>26248</v>
      </c>
      <c r="N24">
        <v>25995</v>
      </c>
      <c r="O24">
        <v>25995</v>
      </c>
      <c r="P24">
        <v>25994</v>
      </c>
      <c r="Q24">
        <v>25334</v>
      </c>
      <c r="R24">
        <v>25269</v>
      </c>
      <c r="S24">
        <v>25269</v>
      </c>
      <c r="T24">
        <v>25168</v>
      </c>
      <c r="U24">
        <v>25185</v>
      </c>
      <c r="V24">
        <v>25185</v>
      </c>
      <c r="W24">
        <v>25299</v>
      </c>
      <c r="X24">
        <v>25303</v>
      </c>
      <c r="Y24">
        <v>25353</v>
      </c>
      <c r="Z24">
        <v>25331</v>
      </c>
      <c r="AA24">
        <v>24973</v>
      </c>
      <c r="AB24">
        <v>24933</v>
      </c>
      <c r="AC24">
        <v>24904</v>
      </c>
      <c r="AD24">
        <v>24817</v>
      </c>
      <c r="AE24">
        <v>24675</v>
      </c>
      <c r="AF24">
        <v>24616</v>
      </c>
      <c r="AG24">
        <v>24600</v>
      </c>
      <c r="AH24">
        <v>24514</v>
      </c>
      <c r="AI24">
        <v>24504</v>
      </c>
      <c r="AJ24">
        <v>24504</v>
      </c>
      <c r="AK24">
        <v>24504</v>
      </c>
      <c r="AL24">
        <v>24458</v>
      </c>
      <c r="AM24">
        <v>193803</v>
      </c>
      <c r="AN24">
        <v>196190</v>
      </c>
      <c r="AO24">
        <v>196336</v>
      </c>
      <c r="AP24">
        <v>195188</v>
      </c>
      <c r="AQ24">
        <v>195048</v>
      </c>
      <c r="AR24">
        <v>194674</v>
      </c>
      <c r="AS24">
        <v>194464</v>
      </c>
      <c r="AT24">
        <v>193984</v>
      </c>
      <c r="AU24">
        <v>193929</v>
      </c>
      <c r="AV24">
        <v>193607</v>
      </c>
      <c r="AW24">
        <v>193301</v>
      </c>
      <c r="AX24">
        <v>193985</v>
      </c>
      <c r="AY24">
        <v>197191</v>
      </c>
      <c r="AZ24">
        <v>196755</v>
      </c>
      <c r="BA24">
        <v>195878</v>
      </c>
      <c r="BB24">
        <v>195379</v>
      </c>
      <c r="BC24">
        <v>197344</v>
      </c>
      <c r="BD24">
        <v>189542</v>
      </c>
      <c r="BE24">
        <v>187251</v>
      </c>
      <c r="BF24">
        <v>187062</v>
      </c>
      <c r="BG24">
        <v>566077</v>
      </c>
      <c r="BH24">
        <v>566077</v>
      </c>
      <c r="BI24">
        <v>561657</v>
      </c>
      <c r="BJ24">
        <v>561449</v>
      </c>
      <c r="BK24">
        <v>554690</v>
      </c>
      <c r="BL24">
        <v>556706</v>
      </c>
      <c r="BM24">
        <v>554216</v>
      </c>
      <c r="BN24">
        <v>560548</v>
      </c>
      <c r="BO24">
        <v>563844</v>
      </c>
      <c r="BP24">
        <v>563844</v>
      </c>
      <c r="BQ24">
        <v>566171</v>
      </c>
      <c r="BR24">
        <v>572989</v>
      </c>
      <c r="BS24">
        <v>582961</v>
      </c>
      <c r="BT24">
        <v>583722</v>
      </c>
      <c r="BU24">
        <v>570341</v>
      </c>
      <c r="BV24">
        <v>573744</v>
      </c>
      <c r="BW24">
        <v>564967</v>
      </c>
      <c r="BX24">
        <v>567130</v>
      </c>
      <c r="BY24">
        <v>565325</v>
      </c>
      <c r="BZ24">
        <v>572209</v>
      </c>
      <c r="CA24">
        <v>574028</v>
      </c>
      <c r="CB24">
        <v>574028</v>
      </c>
      <c r="CC24">
        <v>576977</v>
      </c>
      <c r="CD24">
        <v>365300</v>
      </c>
      <c r="CE24">
        <v>357549</v>
      </c>
      <c r="CF24">
        <v>361949</v>
      </c>
      <c r="CG24">
        <v>361881</v>
      </c>
      <c r="CH24">
        <v>362956</v>
      </c>
      <c r="CI24">
        <v>367267</v>
      </c>
      <c r="CJ24">
        <v>365854</v>
      </c>
      <c r="CK24">
        <v>370845</v>
      </c>
      <c r="CL24">
        <v>379392</v>
      </c>
      <c r="CM24">
        <v>371333</v>
      </c>
      <c r="CN24">
        <v>369247</v>
      </c>
      <c r="CO24">
        <v>367657</v>
      </c>
      <c r="CP24">
        <v>369089</v>
      </c>
      <c r="CQ24">
        <v>368424</v>
      </c>
      <c r="CR24">
        <v>367873</v>
      </c>
      <c r="CS24">
        <v>368708</v>
      </c>
      <c r="CT24">
        <v>357895</v>
      </c>
      <c r="CU24">
        <v>358167</v>
      </c>
      <c r="CV24">
        <v>356338</v>
      </c>
      <c r="CW24">
        <v>350478</v>
      </c>
    </row>
    <row r="25" spans="1:101" x14ac:dyDescent="0.25">
      <c r="A25" t="s">
        <v>7392</v>
      </c>
      <c r="B25">
        <v>3077717</v>
      </c>
      <c r="C25">
        <v>3077717</v>
      </c>
      <c r="D25">
        <v>3072950</v>
      </c>
      <c r="E25">
        <v>3091712</v>
      </c>
      <c r="F25">
        <v>3029418</v>
      </c>
      <c r="G25">
        <v>3012983</v>
      </c>
      <c r="H25">
        <v>3038994</v>
      </c>
      <c r="I25">
        <v>3042426</v>
      </c>
      <c r="J25">
        <v>3030044</v>
      </c>
      <c r="K25">
        <v>3026859</v>
      </c>
      <c r="L25">
        <v>3075715</v>
      </c>
      <c r="M25">
        <v>3086448</v>
      </c>
      <c r="N25">
        <v>3073729</v>
      </c>
      <c r="O25">
        <v>3089614</v>
      </c>
      <c r="P25">
        <v>3139124</v>
      </c>
      <c r="Q25">
        <v>25742</v>
      </c>
      <c r="R25">
        <v>25639</v>
      </c>
      <c r="S25">
        <v>25639</v>
      </c>
      <c r="T25">
        <v>25139</v>
      </c>
      <c r="U25">
        <v>25168</v>
      </c>
      <c r="V25">
        <v>25099</v>
      </c>
      <c r="W25">
        <v>25138</v>
      </c>
      <c r="X25">
        <v>25104</v>
      </c>
      <c r="Y25">
        <v>25114</v>
      </c>
      <c r="Z25">
        <v>25044</v>
      </c>
      <c r="AA25">
        <v>25044</v>
      </c>
      <c r="AB25">
        <v>25044</v>
      </c>
      <c r="AC25">
        <v>25043</v>
      </c>
      <c r="AD25">
        <v>24936</v>
      </c>
      <c r="AE25">
        <v>24884</v>
      </c>
      <c r="AF25">
        <v>24884</v>
      </c>
      <c r="AG25">
        <v>24575</v>
      </c>
      <c r="AH25">
        <v>24526</v>
      </c>
      <c r="AI25">
        <v>24480</v>
      </c>
      <c r="AJ25">
        <v>24480</v>
      </c>
      <c r="AK25">
        <v>24480</v>
      </c>
      <c r="AL25">
        <v>24470</v>
      </c>
      <c r="AM25">
        <v>24384</v>
      </c>
      <c r="AN25">
        <v>23111</v>
      </c>
      <c r="AO25">
        <v>22772</v>
      </c>
      <c r="AP25">
        <v>22473</v>
      </c>
      <c r="AQ25">
        <v>22231</v>
      </c>
      <c r="AR25">
        <v>21600</v>
      </c>
      <c r="AS25">
        <v>21418</v>
      </c>
      <c r="AT25">
        <v>21269</v>
      </c>
      <c r="AU25">
        <v>21269</v>
      </c>
      <c r="AV25">
        <v>21159</v>
      </c>
      <c r="AW25">
        <v>21241</v>
      </c>
      <c r="AX25">
        <v>21241</v>
      </c>
      <c r="AY25">
        <v>20807</v>
      </c>
      <c r="AZ25">
        <v>20807</v>
      </c>
      <c r="BA25">
        <v>20807</v>
      </c>
      <c r="BB25">
        <v>20731</v>
      </c>
      <c r="BC25">
        <v>20231</v>
      </c>
      <c r="BD25">
        <v>20203</v>
      </c>
      <c r="BE25">
        <v>16502</v>
      </c>
      <c r="BF25">
        <v>16502</v>
      </c>
      <c r="BG25">
        <v>187013</v>
      </c>
      <c r="BH25">
        <v>187013</v>
      </c>
      <c r="BI25">
        <v>186663</v>
      </c>
      <c r="BJ25">
        <v>187084</v>
      </c>
      <c r="BK25">
        <v>186981</v>
      </c>
      <c r="BL25">
        <v>186729</v>
      </c>
      <c r="BM25">
        <v>186692</v>
      </c>
      <c r="BN25">
        <v>186996</v>
      </c>
      <c r="BO25">
        <v>187301</v>
      </c>
      <c r="BP25">
        <v>187301</v>
      </c>
      <c r="BQ25">
        <v>187433</v>
      </c>
      <c r="BR25">
        <v>187243</v>
      </c>
      <c r="BS25">
        <v>187233</v>
      </c>
      <c r="BT25">
        <v>187399</v>
      </c>
      <c r="BU25">
        <v>187345</v>
      </c>
      <c r="BV25">
        <v>187463</v>
      </c>
      <c r="BW25">
        <v>187942</v>
      </c>
      <c r="BX25">
        <v>188079</v>
      </c>
      <c r="BY25">
        <v>188238</v>
      </c>
      <c r="BZ25">
        <v>188119</v>
      </c>
      <c r="CA25">
        <v>187515</v>
      </c>
      <c r="CB25">
        <v>187515</v>
      </c>
      <c r="CC25">
        <v>187432</v>
      </c>
      <c r="CD25">
        <v>570888</v>
      </c>
      <c r="CE25">
        <v>565801</v>
      </c>
      <c r="CF25">
        <v>565074</v>
      </c>
      <c r="CG25">
        <v>565585</v>
      </c>
      <c r="CH25">
        <v>567511</v>
      </c>
      <c r="CI25">
        <v>571079</v>
      </c>
      <c r="CJ25">
        <v>571629</v>
      </c>
      <c r="CK25">
        <v>568410</v>
      </c>
      <c r="CL25">
        <v>576937</v>
      </c>
      <c r="CM25">
        <v>578824</v>
      </c>
      <c r="CN25">
        <v>581987</v>
      </c>
      <c r="CO25">
        <v>590588</v>
      </c>
      <c r="CP25">
        <v>593694</v>
      </c>
      <c r="CQ25">
        <v>587637</v>
      </c>
      <c r="CR25">
        <v>577140</v>
      </c>
      <c r="CS25">
        <v>571961</v>
      </c>
      <c r="CT25">
        <v>574596</v>
      </c>
      <c r="CU25">
        <v>575047</v>
      </c>
      <c r="CV25">
        <v>585091</v>
      </c>
      <c r="CW25">
        <v>587595</v>
      </c>
    </row>
    <row r="26" spans="1:101" x14ac:dyDescent="0.25">
      <c r="A26" t="s">
        <v>7393</v>
      </c>
      <c r="B26">
        <v>172244</v>
      </c>
      <c r="C26">
        <v>172244</v>
      </c>
      <c r="D26">
        <v>172154</v>
      </c>
      <c r="E26">
        <v>172231</v>
      </c>
      <c r="F26">
        <v>172816</v>
      </c>
      <c r="G26">
        <v>173159</v>
      </c>
      <c r="H26">
        <v>173420</v>
      </c>
      <c r="I26">
        <v>173019</v>
      </c>
      <c r="J26">
        <v>173735</v>
      </c>
      <c r="K26">
        <v>173734</v>
      </c>
      <c r="L26">
        <v>174077</v>
      </c>
      <c r="M26">
        <v>174505</v>
      </c>
      <c r="N26">
        <v>174805</v>
      </c>
      <c r="O26">
        <v>175162</v>
      </c>
      <c r="P26">
        <v>174907</v>
      </c>
      <c r="Q26">
        <v>3137043</v>
      </c>
      <c r="R26">
        <v>3141705</v>
      </c>
      <c r="S26">
        <v>3146046</v>
      </c>
      <c r="T26">
        <v>3113902</v>
      </c>
      <c r="U26">
        <v>3158472</v>
      </c>
      <c r="V26">
        <v>3172548</v>
      </c>
      <c r="W26">
        <v>3218727</v>
      </c>
      <c r="X26">
        <v>3233474</v>
      </c>
      <c r="Y26">
        <v>3246901</v>
      </c>
      <c r="Z26">
        <v>3261900</v>
      </c>
      <c r="AA26">
        <v>3254826</v>
      </c>
      <c r="AB26">
        <v>3258524</v>
      </c>
      <c r="AC26">
        <v>3303849</v>
      </c>
      <c r="AD26">
        <v>3274624</v>
      </c>
      <c r="AE26">
        <v>3265272</v>
      </c>
      <c r="AF26">
        <v>3237514</v>
      </c>
      <c r="AG26">
        <v>3240227</v>
      </c>
      <c r="AH26">
        <v>3232865</v>
      </c>
      <c r="AI26">
        <v>3270591</v>
      </c>
      <c r="AJ26">
        <v>3270591</v>
      </c>
      <c r="AK26">
        <v>3273306</v>
      </c>
      <c r="AL26">
        <v>3248882</v>
      </c>
      <c r="AM26">
        <v>24382</v>
      </c>
      <c r="AN26">
        <v>24238</v>
      </c>
      <c r="AO26">
        <v>24080</v>
      </c>
      <c r="AP26">
        <v>24023</v>
      </c>
      <c r="AQ26">
        <v>23942</v>
      </c>
      <c r="AR26">
        <v>23894</v>
      </c>
      <c r="AS26">
        <v>23694</v>
      </c>
      <c r="AT26">
        <v>23694</v>
      </c>
      <c r="AU26">
        <v>23694</v>
      </c>
      <c r="AV26">
        <v>23544</v>
      </c>
      <c r="AW26">
        <v>23583</v>
      </c>
      <c r="AX26">
        <v>23583</v>
      </c>
      <c r="AY26">
        <v>23582</v>
      </c>
      <c r="AZ26">
        <v>23445</v>
      </c>
      <c r="BA26">
        <v>23445</v>
      </c>
      <c r="BB26">
        <v>23175</v>
      </c>
      <c r="BC26">
        <v>23175</v>
      </c>
      <c r="BD26">
        <v>23127</v>
      </c>
      <c r="BE26">
        <v>19660</v>
      </c>
      <c r="BF26">
        <v>19660</v>
      </c>
      <c r="BG26">
        <v>16502</v>
      </c>
      <c r="BH26">
        <v>16502</v>
      </c>
      <c r="BI26">
        <v>16559</v>
      </c>
      <c r="BJ26">
        <v>16559</v>
      </c>
      <c r="BK26">
        <v>16559</v>
      </c>
      <c r="BL26">
        <v>16535</v>
      </c>
      <c r="BM26">
        <v>16535</v>
      </c>
      <c r="BN26">
        <v>16561</v>
      </c>
      <c r="BO26">
        <v>16731</v>
      </c>
      <c r="BP26">
        <v>16731</v>
      </c>
      <c r="BQ26">
        <v>16731</v>
      </c>
      <c r="BR26">
        <v>16731</v>
      </c>
      <c r="BS26">
        <v>16731</v>
      </c>
      <c r="BT26">
        <v>16731</v>
      </c>
      <c r="BU26">
        <v>16731</v>
      </c>
      <c r="BV26">
        <v>16766</v>
      </c>
      <c r="BW26">
        <v>16594</v>
      </c>
      <c r="BX26">
        <v>16591</v>
      </c>
      <c r="BY26">
        <v>16591</v>
      </c>
      <c r="BZ26">
        <v>16591</v>
      </c>
      <c r="CA26">
        <v>15910</v>
      </c>
      <c r="CB26">
        <v>15910</v>
      </c>
      <c r="CC26">
        <v>15910</v>
      </c>
      <c r="CD26">
        <v>187042</v>
      </c>
      <c r="CE26">
        <v>186338</v>
      </c>
      <c r="CF26">
        <v>186270</v>
      </c>
      <c r="CG26">
        <v>186195</v>
      </c>
      <c r="CH26">
        <v>185310</v>
      </c>
      <c r="CI26">
        <v>183441</v>
      </c>
      <c r="CJ26">
        <v>183876</v>
      </c>
      <c r="CK26">
        <v>183985</v>
      </c>
      <c r="CL26">
        <v>184959</v>
      </c>
      <c r="CM26">
        <v>185279</v>
      </c>
      <c r="CN26">
        <v>186780</v>
      </c>
      <c r="CO26">
        <v>186367</v>
      </c>
      <c r="CP26">
        <v>186242</v>
      </c>
      <c r="CQ26">
        <v>185725</v>
      </c>
      <c r="CR26">
        <v>184819</v>
      </c>
      <c r="CS26">
        <v>183880</v>
      </c>
      <c r="CT26">
        <v>182219</v>
      </c>
      <c r="CU26">
        <v>181598</v>
      </c>
      <c r="CV26">
        <v>183016</v>
      </c>
      <c r="CW26">
        <v>183271</v>
      </c>
    </row>
    <row r="27" spans="1:101" x14ac:dyDescent="0.25">
      <c r="A27" t="s">
        <v>7394</v>
      </c>
      <c r="B27">
        <v>2026291</v>
      </c>
      <c r="C27">
        <v>2026291</v>
      </c>
      <c r="D27">
        <v>2022471</v>
      </c>
      <c r="E27">
        <v>2022460</v>
      </c>
      <c r="F27">
        <v>2003585</v>
      </c>
      <c r="G27">
        <v>2003763</v>
      </c>
      <c r="H27">
        <v>2006057</v>
      </c>
      <c r="I27">
        <v>2008270</v>
      </c>
      <c r="J27">
        <v>2011113</v>
      </c>
      <c r="K27">
        <v>2008515</v>
      </c>
      <c r="L27">
        <v>2008681</v>
      </c>
      <c r="M27">
        <v>2005666</v>
      </c>
      <c r="N27">
        <v>2010958</v>
      </c>
      <c r="O27">
        <v>2011721</v>
      </c>
      <c r="P27">
        <v>1971163</v>
      </c>
      <c r="Q27">
        <v>175103</v>
      </c>
      <c r="R27">
        <v>175190</v>
      </c>
      <c r="S27">
        <v>175098</v>
      </c>
      <c r="T27">
        <v>175043</v>
      </c>
      <c r="U27">
        <v>177786</v>
      </c>
      <c r="V27">
        <v>177695</v>
      </c>
      <c r="W27">
        <v>174295</v>
      </c>
      <c r="X27">
        <v>174323</v>
      </c>
      <c r="Y27">
        <v>174512</v>
      </c>
      <c r="Z27">
        <v>174457</v>
      </c>
      <c r="AA27">
        <v>168454</v>
      </c>
      <c r="AB27">
        <v>162105</v>
      </c>
      <c r="AC27">
        <v>155418</v>
      </c>
      <c r="AD27">
        <v>146265</v>
      </c>
      <c r="AE27">
        <v>146300</v>
      </c>
      <c r="AF27">
        <v>145935</v>
      </c>
      <c r="AG27">
        <v>145846</v>
      </c>
      <c r="AH27">
        <v>141285</v>
      </c>
      <c r="AI27">
        <v>135408</v>
      </c>
      <c r="AJ27">
        <v>135408</v>
      </c>
      <c r="AK27">
        <v>135548</v>
      </c>
      <c r="AL27">
        <v>135543</v>
      </c>
      <c r="AM27">
        <v>3178144</v>
      </c>
      <c r="AN27">
        <v>3159802</v>
      </c>
      <c r="AO27">
        <v>3187938</v>
      </c>
      <c r="AP27">
        <v>3199608</v>
      </c>
      <c r="AQ27">
        <v>3199866</v>
      </c>
      <c r="AR27">
        <v>3235863</v>
      </c>
      <c r="AS27">
        <v>3237276</v>
      </c>
      <c r="AT27">
        <v>3236149</v>
      </c>
      <c r="AU27">
        <v>3245853</v>
      </c>
      <c r="AV27">
        <v>3237010</v>
      </c>
      <c r="AW27">
        <v>3258267</v>
      </c>
      <c r="AX27">
        <v>3308731</v>
      </c>
      <c r="AY27">
        <v>3373547</v>
      </c>
      <c r="AZ27">
        <v>3365462</v>
      </c>
      <c r="BA27">
        <v>3379003</v>
      </c>
      <c r="BB27">
        <v>3453278</v>
      </c>
      <c r="BC27">
        <v>3439452</v>
      </c>
      <c r="BD27">
        <v>3454226</v>
      </c>
      <c r="BE27">
        <v>3447800</v>
      </c>
      <c r="BF27">
        <v>3497128</v>
      </c>
      <c r="BG27">
        <v>19660</v>
      </c>
      <c r="BH27">
        <v>19660</v>
      </c>
      <c r="BI27">
        <v>19660</v>
      </c>
      <c r="BJ27">
        <v>19660</v>
      </c>
      <c r="BK27">
        <v>19660</v>
      </c>
      <c r="BL27">
        <v>19635</v>
      </c>
      <c r="BM27">
        <v>19635</v>
      </c>
      <c r="BN27">
        <v>19661</v>
      </c>
      <c r="BO27">
        <v>19661</v>
      </c>
      <c r="BP27">
        <v>19661</v>
      </c>
      <c r="BQ27">
        <v>19661</v>
      </c>
      <c r="BR27">
        <v>19661</v>
      </c>
      <c r="BS27">
        <v>19661</v>
      </c>
      <c r="BT27">
        <v>19661</v>
      </c>
      <c r="BU27">
        <v>19661</v>
      </c>
      <c r="BV27">
        <v>19724</v>
      </c>
      <c r="BW27">
        <v>19724</v>
      </c>
      <c r="BX27">
        <v>19550</v>
      </c>
      <c r="BY27">
        <v>19550</v>
      </c>
      <c r="BZ27">
        <v>19550</v>
      </c>
      <c r="CA27">
        <v>19550</v>
      </c>
      <c r="CB27">
        <v>19550</v>
      </c>
      <c r="CC27">
        <v>19580</v>
      </c>
      <c r="CD27">
        <v>15631</v>
      </c>
      <c r="CE27">
        <v>15631</v>
      </c>
      <c r="CF27">
        <v>15574</v>
      </c>
      <c r="CG27">
        <v>15574</v>
      </c>
      <c r="CH27">
        <v>15324</v>
      </c>
      <c r="CI27">
        <v>15324</v>
      </c>
      <c r="CJ27">
        <v>15239</v>
      </c>
      <c r="CK27">
        <v>15239</v>
      </c>
      <c r="CL27">
        <v>15239</v>
      </c>
      <c r="CM27">
        <v>15239</v>
      </c>
      <c r="CN27">
        <v>13051</v>
      </c>
      <c r="CO27">
        <v>13051</v>
      </c>
      <c r="CP27">
        <v>13051</v>
      </c>
      <c r="CQ27">
        <v>13051</v>
      </c>
      <c r="CR27">
        <v>12726</v>
      </c>
      <c r="CS27">
        <v>9876</v>
      </c>
      <c r="CT27">
        <v>4876</v>
      </c>
      <c r="CU27">
        <v>4876</v>
      </c>
      <c r="CV27">
        <v>4876</v>
      </c>
      <c r="CW27">
        <v>4876</v>
      </c>
    </row>
    <row r="28" spans="1:101" x14ac:dyDescent="0.25">
      <c r="A28" t="s">
        <v>7395</v>
      </c>
      <c r="B28">
        <v>97256</v>
      </c>
      <c r="C28">
        <v>97256</v>
      </c>
      <c r="D28">
        <v>97134</v>
      </c>
      <c r="E28">
        <v>96843</v>
      </c>
      <c r="F28">
        <v>96290</v>
      </c>
      <c r="G28">
        <v>96373</v>
      </c>
      <c r="H28">
        <v>96204</v>
      </c>
      <c r="I28">
        <v>96170</v>
      </c>
      <c r="J28">
        <v>95688</v>
      </c>
      <c r="K28">
        <v>95626</v>
      </c>
      <c r="L28">
        <v>95442</v>
      </c>
      <c r="M28">
        <v>95220</v>
      </c>
      <c r="N28">
        <v>95137</v>
      </c>
      <c r="O28">
        <v>95088</v>
      </c>
      <c r="P28">
        <v>94723</v>
      </c>
      <c r="Q28">
        <v>1977032</v>
      </c>
      <c r="R28">
        <v>1983563</v>
      </c>
      <c r="S28">
        <v>1987849</v>
      </c>
      <c r="T28">
        <v>1993885</v>
      </c>
      <c r="U28">
        <v>2020350</v>
      </c>
      <c r="V28">
        <v>2001293</v>
      </c>
      <c r="W28">
        <v>1989671</v>
      </c>
      <c r="X28">
        <v>1993525</v>
      </c>
      <c r="Y28">
        <v>2002621</v>
      </c>
      <c r="Z28">
        <v>1994730</v>
      </c>
      <c r="AA28">
        <v>2005673</v>
      </c>
      <c r="AB28">
        <v>2009714</v>
      </c>
      <c r="AC28">
        <v>2008463</v>
      </c>
      <c r="AD28">
        <v>1975392</v>
      </c>
      <c r="AE28">
        <v>1984862</v>
      </c>
      <c r="AF28">
        <v>2001371</v>
      </c>
      <c r="AG28">
        <v>2005511</v>
      </c>
      <c r="AH28">
        <v>1985151</v>
      </c>
      <c r="AI28">
        <v>1990587</v>
      </c>
      <c r="AJ28">
        <v>1990587</v>
      </c>
      <c r="AK28">
        <v>1940027</v>
      </c>
      <c r="AL28">
        <v>1939359</v>
      </c>
      <c r="AM28">
        <v>135666</v>
      </c>
      <c r="AN28">
        <v>135385</v>
      </c>
      <c r="AO28">
        <v>135384</v>
      </c>
      <c r="AP28">
        <v>135365</v>
      </c>
      <c r="AQ28">
        <v>135065</v>
      </c>
      <c r="AR28">
        <v>134991</v>
      </c>
      <c r="AS28">
        <v>134665</v>
      </c>
      <c r="AT28">
        <v>131503</v>
      </c>
      <c r="AU28">
        <v>132192</v>
      </c>
      <c r="AV28">
        <v>131890</v>
      </c>
      <c r="AW28">
        <v>131045</v>
      </c>
      <c r="AX28">
        <v>127256</v>
      </c>
      <c r="AY28">
        <v>127076</v>
      </c>
      <c r="AZ28">
        <v>126918</v>
      </c>
      <c r="BA28">
        <v>126676</v>
      </c>
      <c r="BB28">
        <v>126637</v>
      </c>
      <c r="BC28">
        <v>126548</v>
      </c>
      <c r="BD28">
        <v>126116</v>
      </c>
      <c r="BE28">
        <v>126299</v>
      </c>
      <c r="BF28">
        <v>126363</v>
      </c>
      <c r="BG28">
        <v>3505287</v>
      </c>
      <c r="BH28">
        <v>3505287</v>
      </c>
      <c r="BI28">
        <v>3514040</v>
      </c>
      <c r="BJ28">
        <v>3518200</v>
      </c>
      <c r="BK28">
        <v>3526663</v>
      </c>
      <c r="BL28">
        <v>3512245</v>
      </c>
      <c r="BM28">
        <v>3507268</v>
      </c>
      <c r="BN28">
        <v>3475191</v>
      </c>
      <c r="BO28">
        <v>3423200</v>
      </c>
      <c r="BP28">
        <v>3423200</v>
      </c>
      <c r="BQ28">
        <v>3427523</v>
      </c>
      <c r="BR28">
        <v>3468573</v>
      </c>
      <c r="BS28">
        <v>3477402</v>
      </c>
      <c r="BT28">
        <v>3493981</v>
      </c>
      <c r="BU28">
        <v>3467968</v>
      </c>
      <c r="BV28">
        <v>3506734</v>
      </c>
      <c r="BW28">
        <v>3501834</v>
      </c>
      <c r="BX28">
        <v>3460330</v>
      </c>
      <c r="BY28">
        <v>3420749</v>
      </c>
      <c r="BZ28">
        <v>3425018</v>
      </c>
      <c r="CA28">
        <v>3446067</v>
      </c>
      <c r="CB28">
        <v>3446067</v>
      </c>
      <c r="CC28">
        <v>3459830</v>
      </c>
      <c r="CD28">
        <v>19580</v>
      </c>
      <c r="CE28">
        <v>19580</v>
      </c>
      <c r="CF28">
        <v>19630</v>
      </c>
      <c r="CG28">
        <v>20120</v>
      </c>
      <c r="CH28">
        <v>19890</v>
      </c>
      <c r="CI28">
        <v>19890</v>
      </c>
      <c r="CJ28">
        <v>19884</v>
      </c>
      <c r="CK28">
        <v>19979</v>
      </c>
      <c r="CL28">
        <v>19979</v>
      </c>
      <c r="CM28">
        <v>19789</v>
      </c>
      <c r="CN28">
        <v>19789</v>
      </c>
      <c r="CO28">
        <v>19789</v>
      </c>
      <c r="CP28">
        <v>19789</v>
      </c>
      <c r="CQ28">
        <v>19789</v>
      </c>
      <c r="CR28">
        <v>18889</v>
      </c>
      <c r="CS28">
        <v>12265</v>
      </c>
      <c r="CT28">
        <v>7171</v>
      </c>
      <c r="CU28">
        <v>7171</v>
      </c>
      <c r="CV28">
        <v>7123</v>
      </c>
      <c r="CW28">
        <v>7123</v>
      </c>
    </row>
    <row r="29" spans="1:101" x14ac:dyDescent="0.25">
      <c r="A29" t="s">
        <v>7396</v>
      </c>
      <c r="B29">
        <v>8599</v>
      </c>
      <c r="C29">
        <v>8599</v>
      </c>
      <c r="D29">
        <v>8599</v>
      </c>
      <c r="E29">
        <v>8584</v>
      </c>
      <c r="F29">
        <v>8132</v>
      </c>
      <c r="G29">
        <v>8132</v>
      </c>
      <c r="H29">
        <v>8112</v>
      </c>
      <c r="I29">
        <v>8112</v>
      </c>
      <c r="J29">
        <v>8112</v>
      </c>
      <c r="K29">
        <v>8112</v>
      </c>
      <c r="L29">
        <v>8112</v>
      </c>
      <c r="M29">
        <v>8022</v>
      </c>
      <c r="N29">
        <v>8022</v>
      </c>
      <c r="O29">
        <v>8022</v>
      </c>
      <c r="P29">
        <v>8009</v>
      </c>
      <c r="Q29">
        <v>94438</v>
      </c>
      <c r="R29">
        <v>94931</v>
      </c>
      <c r="S29">
        <v>94788</v>
      </c>
      <c r="T29">
        <v>94754</v>
      </c>
      <c r="U29">
        <v>94167</v>
      </c>
      <c r="V29">
        <v>92675</v>
      </c>
      <c r="W29">
        <v>92642</v>
      </c>
      <c r="X29">
        <v>92690</v>
      </c>
      <c r="Y29">
        <v>92685</v>
      </c>
      <c r="Z29">
        <v>92303</v>
      </c>
      <c r="AA29">
        <v>88848</v>
      </c>
      <c r="AB29">
        <v>88828</v>
      </c>
      <c r="AC29">
        <v>88811</v>
      </c>
      <c r="AD29">
        <v>88605</v>
      </c>
      <c r="AE29">
        <v>88394</v>
      </c>
      <c r="AF29">
        <v>85427</v>
      </c>
      <c r="AG29">
        <v>85542</v>
      </c>
      <c r="AH29">
        <v>85597</v>
      </c>
      <c r="AI29">
        <v>85843</v>
      </c>
      <c r="AJ29">
        <v>85843</v>
      </c>
      <c r="AK29">
        <v>77167</v>
      </c>
      <c r="AL29">
        <v>77130</v>
      </c>
      <c r="AM29">
        <v>1930753</v>
      </c>
      <c r="AN29">
        <v>1910529</v>
      </c>
      <c r="AO29">
        <v>1905321</v>
      </c>
      <c r="AP29">
        <v>1905851</v>
      </c>
      <c r="AQ29">
        <v>1907254</v>
      </c>
      <c r="AR29">
        <v>1901531</v>
      </c>
      <c r="AS29">
        <v>1900110</v>
      </c>
      <c r="AT29">
        <v>1854594</v>
      </c>
      <c r="AU29">
        <v>1852357</v>
      </c>
      <c r="AV29">
        <v>1849705</v>
      </c>
      <c r="AW29">
        <v>1835451</v>
      </c>
      <c r="AX29">
        <v>1787102</v>
      </c>
      <c r="AY29">
        <v>1777546</v>
      </c>
      <c r="AZ29">
        <v>1772095</v>
      </c>
      <c r="BA29">
        <v>1760539</v>
      </c>
      <c r="BB29">
        <v>1761846</v>
      </c>
      <c r="BC29">
        <v>1753997</v>
      </c>
      <c r="BD29">
        <v>1748968</v>
      </c>
      <c r="BE29">
        <v>1743712</v>
      </c>
      <c r="BF29">
        <v>1741305</v>
      </c>
      <c r="BG29">
        <v>127110</v>
      </c>
      <c r="BH29">
        <v>127110</v>
      </c>
      <c r="BI29">
        <v>126794</v>
      </c>
      <c r="BJ29">
        <v>126705</v>
      </c>
      <c r="BK29">
        <v>126248</v>
      </c>
      <c r="BL29">
        <v>125019</v>
      </c>
      <c r="BM29">
        <v>124385</v>
      </c>
      <c r="BN29">
        <v>123981</v>
      </c>
      <c r="BO29">
        <v>122735</v>
      </c>
      <c r="BP29">
        <v>122735</v>
      </c>
      <c r="BQ29">
        <v>122073</v>
      </c>
      <c r="BR29">
        <v>120839</v>
      </c>
      <c r="BS29">
        <v>120072</v>
      </c>
      <c r="BT29">
        <v>119916</v>
      </c>
      <c r="BU29">
        <v>119878</v>
      </c>
      <c r="BV29">
        <v>119643</v>
      </c>
      <c r="BW29">
        <v>119723</v>
      </c>
      <c r="BX29">
        <v>119570</v>
      </c>
      <c r="BY29">
        <v>119440</v>
      </c>
      <c r="BZ29">
        <v>119330</v>
      </c>
      <c r="CA29">
        <v>119251</v>
      </c>
      <c r="CB29">
        <v>119251</v>
      </c>
      <c r="CC29">
        <v>119094</v>
      </c>
      <c r="CD29">
        <v>3479664</v>
      </c>
      <c r="CE29">
        <v>3491810</v>
      </c>
      <c r="CF29">
        <v>3509600</v>
      </c>
      <c r="CG29">
        <v>3531277</v>
      </c>
      <c r="CH29">
        <v>3548614</v>
      </c>
      <c r="CI29">
        <v>3590277</v>
      </c>
      <c r="CJ29">
        <v>3593869</v>
      </c>
      <c r="CK29">
        <v>3626992</v>
      </c>
      <c r="CL29">
        <v>3668487</v>
      </c>
      <c r="CM29">
        <v>3682180</v>
      </c>
      <c r="CN29">
        <v>3697530</v>
      </c>
      <c r="CO29">
        <v>3724043</v>
      </c>
      <c r="CP29">
        <v>3755882</v>
      </c>
      <c r="CQ29">
        <v>3763728</v>
      </c>
      <c r="CR29">
        <v>3821130</v>
      </c>
      <c r="CS29">
        <v>3834668</v>
      </c>
      <c r="CT29">
        <v>3815016</v>
      </c>
      <c r="CU29">
        <v>3786753</v>
      </c>
      <c r="CV29">
        <v>3746616</v>
      </c>
      <c r="CW29">
        <v>3744075</v>
      </c>
    </row>
    <row r="30" spans="1:101" x14ac:dyDescent="0.25">
      <c r="A30" t="s">
        <v>7397</v>
      </c>
      <c r="B30">
        <v>12188</v>
      </c>
      <c r="C30">
        <v>12188</v>
      </c>
      <c r="D30">
        <v>12188</v>
      </c>
      <c r="E30">
        <v>12198</v>
      </c>
      <c r="F30">
        <v>12145</v>
      </c>
      <c r="G30">
        <v>12150</v>
      </c>
      <c r="H30">
        <v>12015</v>
      </c>
      <c r="I30">
        <v>11911</v>
      </c>
      <c r="J30">
        <v>11920</v>
      </c>
      <c r="K30">
        <v>11920</v>
      </c>
      <c r="L30">
        <v>11884</v>
      </c>
      <c r="M30">
        <v>11879</v>
      </c>
      <c r="N30">
        <v>11879</v>
      </c>
      <c r="O30">
        <v>11879</v>
      </c>
      <c r="P30">
        <v>11860</v>
      </c>
      <c r="Q30">
        <v>8006</v>
      </c>
      <c r="R30">
        <v>8006</v>
      </c>
      <c r="S30">
        <v>8006</v>
      </c>
      <c r="T30">
        <v>7946</v>
      </c>
      <c r="U30">
        <v>7926</v>
      </c>
      <c r="V30">
        <v>7885</v>
      </c>
      <c r="W30">
        <v>7902</v>
      </c>
      <c r="X30">
        <v>7914</v>
      </c>
      <c r="Y30">
        <v>7876</v>
      </c>
      <c r="Z30">
        <v>7926</v>
      </c>
      <c r="AA30">
        <v>7926</v>
      </c>
      <c r="AB30">
        <v>7926</v>
      </c>
      <c r="AC30">
        <v>7926</v>
      </c>
      <c r="AD30">
        <v>7976</v>
      </c>
      <c r="AE30">
        <v>7976</v>
      </c>
      <c r="AF30">
        <v>7976</v>
      </c>
      <c r="AG30">
        <v>7961</v>
      </c>
      <c r="AH30">
        <v>7934</v>
      </c>
      <c r="AI30">
        <v>7868</v>
      </c>
      <c r="AJ30">
        <v>7868</v>
      </c>
      <c r="AK30">
        <v>7767</v>
      </c>
      <c r="AL30">
        <v>7705</v>
      </c>
      <c r="AM30">
        <v>77775</v>
      </c>
      <c r="AN30">
        <v>77746</v>
      </c>
      <c r="AO30">
        <v>77719</v>
      </c>
      <c r="AP30">
        <v>77762</v>
      </c>
      <c r="AQ30">
        <v>78574</v>
      </c>
      <c r="AR30">
        <v>78576</v>
      </c>
      <c r="AS30">
        <v>78561</v>
      </c>
      <c r="AT30">
        <v>78605</v>
      </c>
      <c r="AU30">
        <v>78585</v>
      </c>
      <c r="AV30">
        <v>78556</v>
      </c>
      <c r="AW30">
        <v>77504</v>
      </c>
      <c r="AX30">
        <v>77481</v>
      </c>
      <c r="AY30">
        <v>76356</v>
      </c>
      <c r="AZ30">
        <v>76309</v>
      </c>
      <c r="BA30">
        <v>76366</v>
      </c>
      <c r="BB30">
        <v>76367</v>
      </c>
      <c r="BC30">
        <v>76238</v>
      </c>
      <c r="BD30">
        <v>75902</v>
      </c>
      <c r="BE30">
        <v>76747</v>
      </c>
      <c r="BF30">
        <v>76799</v>
      </c>
      <c r="BG30">
        <v>1738397</v>
      </c>
      <c r="BH30">
        <v>1738397</v>
      </c>
      <c r="BI30">
        <v>1735265</v>
      </c>
      <c r="BJ30">
        <v>1726110</v>
      </c>
      <c r="BK30">
        <v>1719551</v>
      </c>
      <c r="BL30">
        <v>1714252</v>
      </c>
      <c r="BM30">
        <v>1712999</v>
      </c>
      <c r="BN30">
        <v>1623263</v>
      </c>
      <c r="BO30">
        <v>1614552</v>
      </c>
      <c r="BP30">
        <v>1614552</v>
      </c>
      <c r="BQ30">
        <v>1614825</v>
      </c>
      <c r="BR30">
        <v>1603262</v>
      </c>
      <c r="BS30">
        <v>1600621</v>
      </c>
      <c r="BT30">
        <v>1600531</v>
      </c>
      <c r="BU30">
        <v>1600513</v>
      </c>
      <c r="BV30">
        <v>1600014</v>
      </c>
      <c r="BW30">
        <v>1593465</v>
      </c>
      <c r="BX30">
        <v>1581304</v>
      </c>
      <c r="BY30">
        <v>1574468</v>
      </c>
      <c r="BZ30">
        <v>1574575</v>
      </c>
      <c r="CA30">
        <v>1583420</v>
      </c>
      <c r="CB30">
        <v>1583420</v>
      </c>
      <c r="CC30">
        <v>1586400</v>
      </c>
      <c r="CD30">
        <v>119082</v>
      </c>
      <c r="CE30">
        <v>119251</v>
      </c>
      <c r="CF30">
        <v>115617</v>
      </c>
      <c r="CG30">
        <v>115068</v>
      </c>
      <c r="CH30">
        <v>115072</v>
      </c>
      <c r="CI30">
        <v>115238</v>
      </c>
      <c r="CJ30">
        <v>115315</v>
      </c>
      <c r="CK30">
        <v>115251</v>
      </c>
      <c r="CL30">
        <v>115589</v>
      </c>
      <c r="CM30">
        <v>115286</v>
      </c>
      <c r="CN30">
        <v>117122</v>
      </c>
      <c r="CO30">
        <v>115835</v>
      </c>
      <c r="CP30">
        <v>116799</v>
      </c>
      <c r="CQ30">
        <v>116670</v>
      </c>
      <c r="CR30">
        <v>116531</v>
      </c>
      <c r="CS30">
        <v>115493</v>
      </c>
      <c r="CT30">
        <v>115507</v>
      </c>
      <c r="CU30">
        <v>114540</v>
      </c>
      <c r="CV30">
        <v>114627</v>
      </c>
      <c r="CW30">
        <v>114779</v>
      </c>
    </row>
    <row r="31" spans="1:101" x14ac:dyDescent="0.25">
      <c r="A31" t="s">
        <v>7398</v>
      </c>
      <c r="B31">
        <v>1537178</v>
      </c>
      <c r="C31">
        <v>1537178</v>
      </c>
      <c r="D31">
        <v>1557794</v>
      </c>
      <c r="E31">
        <v>1556912</v>
      </c>
      <c r="F31">
        <v>1566528</v>
      </c>
      <c r="G31">
        <v>1572696</v>
      </c>
      <c r="H31">
        <v>1577822</v>
      </c>
      <c r="I31">
        <v>1571623</v>
      </c>
      <c r="J31">
        <v>1579459</v>
      </c>
      <c r="K31">
        <v>1571523</v>
      </c>
      <c r="L31">
        <v>1567114</v>
      </c>
      <c r="M31">
        <v>1574621</v>
      </c>
      <c r="N31">
        <v>1566814</v>
      </c>
      <c r="O31">
        <v>1569644</v>
      </c>
      <c r="P31">
        <v>1578237</v>
      </c>
      <c r="Q31">
        <v>11835</v>
      </c>
      <c r="R31">
        <v>11846</v>
      </c>
      <c r="S31">
        <v>11846</v>
      </c>
      <c r="T31">
        <v>11725</v>
      </c>
      <c r="U31">
        <v>11392</v>
      </c>
      <c r="V31">
        <v>11387</v>
      </c>
      <c r="W31">
        <v>11387</v>
      </c>
      <c r="X31">
        <v>11387</v>
      </c>
      <c r="Y31">
        <v>11387</v>
      </c>
      <c r="Z31">
        <v>11387</v>
      </c>
      <c r="AA31">
        <v>11387</v>
      </c>
      <c r="AB31">
        <v>11387</v>
      </c>
      <c r="AC31">
        <v>11387</v>
      </c>
      <c r="AD31">
        <v>11297</v>
      </c>
      <c r="AE31">
        <v>11327</v>
      </c>
      <c r="AF31">
        <v>11327</v>
      </c>
      <c r="AG31">
        <v>11020</v>
      </c>
      <c r="AH31">
        <v>11024</v>
      </c>
      <c r="AI31">
        <v>10982</v>
      </c>
      <c r="AJ31">
        <v>10982</v>
      </c>
      <c r="AK31">
        <v>10975</v>
      </c>
      <c r="AL31">
        <v>10945</v>
      </c>
      <c r="AM31">
        <v>7692</v>
      </c>
      <c r="AN31">
        <v>7692</v>
      </c>
      <c r="AO31">
        <v>7692</v>
      </c>
      <c r="AP31">
        <v>7689</v>
      </c>
      <c r="AQ31">
        <v>7671</v>
      </c>
      <c r="AR31">
        <v>7651</v>
      </c>
      <c r="AS31">
        <v>7651</v>
      </c>
      <c r="AT31">
        <v>7651</v>
      </c>
      <c r="AU31">
        <v>7651</v>
      </c>
      <c r="AV31">
        <v>7651</v>
      </c>
      <c r="AW31">
        <v>6841</v>
      </c>
      <c r="AX31">
        <v>6451</v>
      </c>
      <c r="AY31">
        <v>6471</v>
      </c>
      <c r="AZ31">
        <v>6471</v>
      </c>
      <c r="BA31">
        <v>6471</v>
      </c>
      <c r="BB31">
        <v>6446</v>
      </c>
      <c r="BC31">
        <v>6446</v>
      </c>
      <c r="BD31">
        <v>6249</v>
      </c>
      <c r="BE31">
        <v>4159</v>
      </c>
      <c r="BF31">
        <v>4159</v>
      </c>
      <c r="BG31">
        <v>77087</v>
      </c>
      <c r="BH31">
        <v>77087</v>
      </c>
      <c r="BI31">
        <v>76723</v>
      </c>
      <c r="BJ31">
        <v>77364</v>
      </c>
      <c r="BK31">
        <v>77142</v>
      </c>
      <c r="BL31">
        <v>77812</v>
      </c>
      <c r="BM31">
        <v>78109</v>
      </c>
      <c r="BN31">
        <v>78039</v>
      </c>
      <c r="BO31">
        <v>77694</v>
      </c>
      <c r="BP31">
        <v>77694</v>
      </c>
      <c r="BQ31">
        <v>77565</v>
      </c>
      <c r="BR31">
        <v>77145</v>
      </c>
      <c r="BS31">
        <v>77075</v>
      </c>
      <c r="BT31">
        <v>76958</v>
      </c>
      <c r="BU31">
        <v>76957</v>
      </c>
      <c r="BV31">
        <v>77038</v>
      </c>
      <c r="BW31">
        <v>76981</v>
      </c>
      <c r="BX31">
        <v>76812</v>
      </c>
      <c r="BY31">
        <v>76866</v>
      </c>
      <c r="BZ31">
        <v>76932</v>
      </c>
      <c r="CA31">
        <v>77065</v>
      </c>
      <c r="CB31">
        <v>77065</v>
      </c>
      <c r="CC31">
        <v>77524</v>
      </c>
      <c r="CD31">
        <v>1580350</v>
      </c>
      <c r="CE31">
        <v>1582534</v>
      </c>
      <c r="CF31">
        <v>1584503</v>
      </c>
      <c r="CG31">
        <v>1586271</v>
      </c>
      <c r="CH31">
        <v>1590285</v>
      </c>
      <c r="CI31">
        <v>1579059</v>
      </c>
      <c r="CJ31">
        <v>1581355</v>
      </c>
      <c r="CK31">
        <v>1577983</v>
      </c>
      <c r="CL31">
        <v>1575296</v>
      </c>
      <c r="CM31">
        <v>1574323</v>
      </c>
      <c r="CN31">
        <v>1568336</v>
      </c>
      <c r="CO31">
        <v>1568164</v>
      </c>
      <c r="CP31">
        <v>1557732</v>
      </c>
      <c r="CQ31">
        <v>1533808</v>
      </c>
      <c r="CR31">
        <v>1527019</v>
      </c>
      <c r="CS31">
        <v>1521006</v>
      </c>
      <c r="CT31">
        <v>1525137</v>
      </c>
      <c r="CU31">
        <v>1503848</v>
      </c>
      <c r="CV31">
        <v>1502907</v>
      </c>
      <c r="CW31">
        <v>1486144</v>
      </c>
    </row>
    <row r="32" spans="1:101" x14ac:dyDescent="0.25">
      <c r="A32" t="s">
        <v>7399</v>
      </c>
      <c r="B32">
        <v>78870</v>
      </c>
      <c r="C32">
        <v>78870</v>
      </c>
      <c r="D32">
        <v>78729</v>
      </c>
      <c r="E32">
        <v>78729</v>
      </c>
      <c r="F32">
        <v>78729</v>
      </c>
      <c r="G32">
        <v>78213</v>
      </c>
      <c r="H32">
        <v>78203</v>
      </c>
      <c r="I32">
        <v>78043</v>
      </c>
      <c r="J32">
        <v>77982</v>
      </c>
      <c r="K32">
        <v>76869</v>
      </c>
      <c r="L32">
        <v>76839</v>
      </c>
      <c r="M32">
        <v>76653</v>
      </c>
      <c r="N32">
        <v>76658</v>
      </c>
      <c r="O32">
        <v>76123</v>
      </c>
      <c r="P32">
        <v>76140</v>
      </c>
      <c r="Q32">
        <v>1574792</v>
      </c>
      <c r="R32">
        <v>1552638</v>
      </c>
      <c r="S32">
        <v>1546967</v>
      </c>
      <c r="T32">
        <v>1554411</v>
      </c>
      <c r="U32">
        <v>1535645</v>
      </c>
      <c r="V32">
        <v>1538998</v>
      </c>
      <c r="W32">
        <v>1537363</v>
      </c>
      <c r="X32">
        <v>1548000</v>
      </c>
      <c r="Y32">
        <v>1547244</v>
      </c>
      <c r="Z32">
        <v>1549219</v>
      </c>
      <c r="AA32">
        <v>1559838</v>
      </c>
      <c r="AB32">
        <v>1556906</v>
      </c>
      <c r="AC32">
        <v>1549809</v>
      </c>
      <c r="AD32">
        <v>1550423</v>
      </c>
      <c r="AE32">
        <v>1547508</v>
      </c>
      <c r="AF32">
        <v>1560551</v>
      </c>
      <c r="AG32">
        <v>1547623</v>
      </c>
      <c r="AH32">
        <v>1561951</v>
      </c>
      <c r="AI32">
        <v>1643720</v>
      </c>
      <c r="AJ32">
        <v>1643720</v>
      </c>
      <c r="AK32">
        <v>1627807</v>
      </c>
      <c r="AL32">
        <v>1633089</v>
      </c>
      <c r="AM32">
        <v>10246</v>
      </c>
      <c r="AN32">
        <v>10246</v>
      </c>
      <c r="AO32">
        <v>10246</v>
      </c>
      <c r="AP32">
        <v>10119</v>
      </c>
      <c r="AQ32">
        <v>10119</v>
      </c>
      <c r="AR32">
        <v>10090</v>
      </c>
      <c r="AS32">
        <v>10089</v>
      </c>
      <c r="AT32">
        <v>10089</v>
      </c>
      <c r="AU32">
        <v>10089</v>
      </c>
      <c r="AV32">
        <v>10089</v>
      </c>
      <c r="AW32">
        <v>10026</v>
      </c>
      <c r="AX32">
        <v>10026</v>
      </c>
      <c r="AY32">
        <v>10003</v>
      </c>
      <c r="AZ32">
        <v>10003</v>
      </c>
      <c r="BA32">
        <v>10003</v>
      </c>
      <c r="BB32">
        <v>9902</v>
      </c>
      <c r="BC32">
        <v>9832</v>
      </c>
      <c r="BD32">
        <v>9808</v>
      </c>
      <c r="BE32">
        <v>5002</v>
      </c>
      <c r="BF32">
        <v>5002</v>
      </c>
      <c r="BG32">
        <v>4159</v>
      </c>
      <c r="BH32">
        <v>4159</v>
      </c>
      <c r="BI32">
        <v>4159</v>
      </c>
      <c r="BJ32">
        <v>4159</v>
      </c>
      <c r="BK32">
        <v>4159</v>
      </c>
      <c r="BL32">
        <v>4140</v>
      </c>
      <c r="BM32">
        <v>4140</v>
      </c>
      <c r="BN32">
        <v>4158</v>
      </c>
      <c r="BO32">
        <v>4328</v>
      </c>
      <c r="BP32">
        <v>4328</v>
      </c>
      <c r="BQ32">
        <v>4308</v>
      </c>
      <c r="BR32">
        <v>4308</v>
      </c>
      <c r="BS32">
        <v>4308</v>
      </c>
      <c r="BT32">
        <v>4328</v>
      </c>
      <c r="BU32">
        <v>4328</v>
      </c>
      <c r="BV32">
        <v>4328</v>
      </c>
      <c r="BW32">
        <v>4327</v>
      </c>
      <c r="BX32">
        <v>4328</v>
      </c>
      <c r="BY32">
        <v>4328</v>
      </c>
      <c r="BZ32">
        <v>4328</v>
      </c>
      <c r="CA32">
        <v>4276</v>
      </c>
      <c r="CB32">
        <v>4276</v>
      </c>
      <c r="CC32">
        <v>4309</v>
      </c>
      <c r="CD32">
        <v>77700</v>
      </c>
      <c r="CE32">
        <v>77932</v>
      </c>
      <c r="CF32">
        <v>78093</v>
      </c>
      <c r="CG32">
        <v>78227</v>
      </c>
      <c r="CH32">
        <v>77994</v>
      </c>
      <c r="CI32">
        <v>81462</v>
      </c>
      <c r="CJ32">
        <v>81406</v>
      </c>
      <c r="CK32">
        <v>79638</v>
      </c>
      <c r="CL32">
        <v>79632</v>
      </c>
      <c r="CM32">
        <v>79683</v>
      </c>
      <c r="CN32">
        <v>79647</v>
      </c>
      <c r="CO32">
        <v>79632</v>
      </c>
      <c r="CP32">
        <v>79632</v>
      </c>
      <c r="CQ32">
        <v>79632</v>
      </c>
      <c r="CR32">
        <v>79632</v>
      </c>
      <c r="CS32">
        <v>80172</v>
      </c>
      <c r="CT32">
        <v>80172</v>
      </c>
      <c r="CU32">
        <v>80375</v>
      </c>
      <c r="CV32">
        <v>80419</v>
      </c>
      <c r="CW32">
        <v>79070</v>
      </c>
    </row>
    <row r="33" spans="1:101" x14ac:dyDescent="0.25">
      <c r="A33" t="s">
        <v>7400</v>
      </c>
      <c r="B33">
        <v>120984</v>
      </c>
      <c r="C33">
        <v>120984</v>
      </c>
      <c r="D33">
        <v>121357</v>
      </c>
      <c r="E33">
        <v>121550</v>
      </c>
      <c r="F33">
        <v>121307</v>
      </c>
      <c r="G33">
        <v>121347</v>
      </c>
      <c r="H33">
        <v>121063</v>
      </c>
      <c r="I33">
        <v>120033</v>
      </c>
      <c r="J33">
        <v>118575</v>
      </c>
      <c r="K33">
        <v>118644</v>
      </c>
      <c r="L33">
        <v>118825</v>
      </c>
      <c r="M33">
        <v>119190</v>
      </c>
      <c r="N33">
        <v>118867</v>
      </c>
      <c r="O33">
        <v>118678</v>
      </c>
      <c r="P33">
        <v>117605</v>
      </c>
      <c r="Q33">
        <v>76145</v>
      </c>
      <c r="R33">
        <v>76140</v>
      </c>
      <c r="S33">
        <v>76195</v>
      </c>
      <c r="T33">
        <v>76206</v>
      </c>
      <c r="U33">
        <v>77621</v>
      </c>
      <c r="V33">
        <v>77433</v>
      </c>
      <c r="W33">
        <v>78072</v>
      </c>
      <c r="X33">
        <v>77709</v>
      </c>
      <c r="Y33">
        <v>77737</v>
      </c>
      <c r="Z33">
        <v>77633</v>
      </c>
      <c r="AA33">
        <v>77255</v>
      </c>
      <c r="AB33">
        <v>77152</v>
      </c>
      <c r="AC33">
        <v>77140</v>
      </c>
      <c r="AD33">
        <v>77087</v>
      </c>
      <c r="AE33">
        <v>76954</v>
      </c>
      <c r="AF33">
        <v>76574</v>
      </c>
      <c r="AG33">
        <v>74686</v>
      </c>
      <c r="AH33">
        <v>74385</v>
      </c>
      <c r="AI33">
        <v>74465</v>
      </c>
      <c r="AJ33">
        <v>74465</v>
      </c>
      <c r="AK33">
        <v>74336</v>
      </c>
      <c r="AL33">
        <v>74116</v>
      </c>
      <c r="AM33">
        <v>1620994</v>
      </c>
      <c r="AN33">
        <v>1606300</v>
      </c>
      <c r="AO33">
        <v>1559053</v>
      </c>
      <c r="AP33">
        <v>1560567</v>
      </c>
      <c r="AQ33">
        <v>1570801</v>
      </c>
      <c r="AR33">
        <v>1564580</v>
      </c>
      <c r="AS33">
        <v>1581574</v>
      </c>
      <c r="AT33">
        <v>1571795</v>
      </c>
      <c r="AU33">
        <v>1565318</v>
      </c>
      <c r="AV33">
        <v>1568266</v>
      </c>
      <c r="AW33">
        <v>1562338</v>
      </c>
      <c r="AX33">
        <v>1521866</v>
      </c>
      <c r="AY33">
        <v>1525808</v>
      </c>
      <c r="AZ33">
        <v>1534473</v>
      </c>
      <c r="BA33">
        <v>1534515</v>
      </c>
      <c r="BB33">
        <v>1543651</v>
      </c>
      <c r="BC33">
        <v>1543372</v>
      </c>
      <c r="BD33">
        <v>1542471</v>
      </c>
      <c r="BE33">
        <v>1543131</v>
      </c>
      <c r="BF33">
        <v>1531293</v>
      </c>
      <c r="BG33">
        <v>5002</v>
      </c>
      <c r="BH33">
        <v>5002</v>
      </c>
      <c r="BI33">
        <v>5002</v>
      </c>
      <c r="BJ33">
        <v>5002</v>
      </c>
      <c r="BK33">
        <v>5002</v>
      </c>
      <c r="BL33">
        <v>4978</v>
      </c>
      <c r="BM33">
        <v>4978</v>
      </c>
      <c r="BN33">
        <v>5022</v>
      </c>
      <c r="BO33">
        <v>5022</v>
      </c>
      <c r="BP33">
        <v>5022</v>
      </c>
      <c r="BQ33">
        <v>5022</v>
      </c>
      <c r="BR33">
        <v>5022</v>
      </c>
      <c r="BS33">
        <v>5022</v>
      </c>
      <c r="BT33">
        <v>5032</v>
      </c>
      <c r="BU33">
        <v>5032</v>
      </c>
      <c r="BV33">
        <v>5032</v>
      </c>
      <c r="BW33">
        <v>5032</v>
      </c>
      <c r="BX33">
        <v>5082</v>
      </c>
      <c r="BY33">
        <v>5082</v>
      </c>
      <c r="BZ33">
        <v>5082</v>
      </c>
      <c r="CA33">
        <v>5082</v>
      </c>
      <c r="CB33">
        <v>5082</v>
      </c>
      <c r="CC33">
        <v>5082</v>
      </c>
      <c r="CD33">
        <v>4259</v>
      </c>
      <c r="CE33">
        <v>4259</v>
      </c>
      <c r="CF33">
        <v>4259</v>
      </c>
      <c r="CG33">
        <v>4109</v>
      </c>
      <c r="CH33">
        <v>3909</v>
      </c>
      <c r="CI33">
        <v>3909</v>
      </c>
      <c r="CJ33">
        <v>3909</v>
      </c>
      <c r="CK33">
        <v>3909</v>
      </c>
      <c r="CL33">
        <v>3909</v>
      </c>
      <c r="CM33">
        <v>3909</v>
      </c>
      <c r="CN33">
        <v>2379</v>
      </c>
      <c r="CO33">
        <v>1964</v>
      </c>
      <c r="CP33">
        <v>1964</v>
      </c>
      <c r="CQ33">
        <v>1964</v>
      </c>
      <c r="CR33">
        <v>1964</v>
      </c>
      <c r="CS33">
        <v>2068</v>
      </c>
      <c r="CT33">
        <v>2068</v>
      </c>
      <c r="CU33">
        <v>2068</v>
      </c>
      <c r="CV33">
        <v>2068</v>
      </c>
      <c r="CW33">
        <v>2068</v>
      </c>
    </row>
    <row r="34" spans="1:101" x14ac:dyDescent="0.25">
      <c r="A34" t="s">
        <v>7401</v>
      </c>
      <c r="B34">
        <v>53757</v>
      </c>
      <c r="C34">
        <v>53757</v>
      </c>
      <c r="D34">
        <v>54039</v>
      </c>
      <c r="E34">
        <v>53670</v>
      </c>
      <c r="F34">
        <v>53657</v>
      </c>
      <c r="G34">
        <v>53556</v>
      </c>
      <c r="H34">
        <v>52926</v>
      </c>
      <c r="I34">
        <v>52860</v>
      </c>
      <c r="J34">
        <v>52860</v>
      </c>
      <c r="K34">
        <v>52837</v>
      </c>
      <c r="L34">
        <v>52835</v>
      </c>
      <c r="M34">
        <v>52882</v>
      </c>
      <c r="N34">
        <v>52880</v>
      </c>
      <c r="O34">
        <v>52855</v>
      </c>
      <c r="P34">
        <v>52847</v>
      </c>
      <c r="Q34">
        <v>117645</v>
      </c>
      <c r="R34">
        <v>119253</v>
      </c>
      <c r="S34">
        <v>119895</v>
      </c>
      <c r="T34">
        <v>120272</v>
      </c>
      <c r="U34">
        <v>120455</v>
      </c>
      <c r="V34">
        <v>121245</v>
      </c>
      <c r="W34">
        <v>121550</v>
      </c>
      <c r="X34">
        <v>123450</v>
      </c>
      <c r="Y34">
        <v>124027</v>
      </c>
      <c r="Z34">
        <v>122241</v>
      </c>
      <c r="AA34">
        <v>117988</v>
      </c>
      <c r="AB34">
        <v>117404</v>
      </c>
      <c r="AC34">
        <v>117609</v>
      </c>
      <c r="AD34">
        <v>116581</v>
      </c>
      <c r="AE34">
        <v>117204</v>
      </c>
      <c r="AF34">
        <v>116957</v>
      </c>
      <c r="AG34">
        <v>117194</v>
      </c>
      <c r="AH34">
        <v>116323</v>
      </c>
      <c r="AI34">
        <v>115806</v>
      </c>
      <c r="AJ34">
        <v>115806</v>
      </c>
      <c r="AK34">
        <v>115128</v>
      </c>
      <c r="AL34">
        <v>114778</v>
      </c>
      <c r="AM34">
        <v>74252</v>
      </c>
      <c r="AN34">
        <v>74232</v>
      </c>
      <c r="AO34">
        <v>74112</v>
      </c>
      <c r="AP34">
        <v>74109</v>
      </c>
      <c r="AQ34">
        <v>74012</v>
      </c>
      <c r="AR34">
        <v>73981</v>
      </c>
      <c r="AS34">
        <v>74024</v>
      </c>
      <c r="AT34">
        <v>73962</v>
      </c>
      <c r="AU34">
        <v>73921</v>
      </c>
      <c r="AV34">
        <v>73815</v>
      </c>
      <c r="AW34">
        <v>73375</v>
      </c>
      <c r="AX34">
        <v>72460</v>
      </c>
      <c r="AY34">
        <v>71902</v>
      </c>
      <c r="AZ34">
        <v>71666</v>
      </c>
      <c r="BA34">
        <v>71720</v>
      </c>
      <c r="BB34">
        <v>71676</v>
      </c>
      <c r="BC34">
        <v>71653</v>
      </c>
      <c r="BD34">
        <v>71638</v>
      </c>
      <c r="BE34">
        <v>71638</v>
      </c>
      <c r="BF34">
        <v>71596</v>
      </c>
      <c r="BG34">
        <v>1525821</v>
      </c>
      <c r="BH34">
        <v>1525821</v>
      </c>
      <c r="BI34">
        <v>1514121</v>
      </c>
      <c r="BJ34">
        <v>1478160</v>
      </c>
      <c r="BK34">
        <v>1476087</v>
      </c>
      <c r="BL34">
        <v>1478553</v>
      </c>
      <c r="BM34">
        <v>1486776</v>
      </c>
      <c r="BN34">
        <v>1474364</v>
      </c>
      <c r="BO34">
        <v>1473543</v>
      </c>
      <c r="BP34">
        <v>1473543</v>
      </c>
      <c r="BQ34">
        <v>1471075</v>
      </c>
      <c r="BR34">
        <v>1437631</v>
      </c>
      <c r="BS34">
        <v>1413980</v>
      </c>
      <c r="BT34">
        <v>1422350</v>
      </c>
      <c r="BU34">
        <v>1461130</v>
      </c>
      <c r="BV34">
        <v>1472104</v>
      </c>
      <c r="BW34">
        <v>1457448</v>
      </c>
      <c r="BX34">
        <v>1453228</v>
      </c>
      <c r="BY34">
        <v>1437004</v>
      </c>
      <c r="BZ34">
        <v>1439397</v>
      </c>
      <c r="CA34">
        <v>1455949</v>
      </c>
      <c r="CB34">
        <v>1455949</v>
      </c>
      <c r="CC34">
        <v>1463576</v>
      </c>
      <c r="CD34">
        <v>5162</v>
      </c>
      <c r="CE34">
        <v>5162</v>
      </c>
      <c r="CF34">
        <v>5142</v>
      </c>
      <c r="CG34">
        <v>5142</v>
      </c>
      <c r="CH34">
        <v>5118</v>
      </c>
      <c r="CI34">
        <v>5118</v>
      </c>
      <c r="CJ34">
        <v>5118</v>
      </c>
      <c r="CK34">
        <v>5118</v>
      </c>
      <c r="CL34">
        <v>5118</v>
      </c>
      <c r="CM34">
        <v>5118</v>
      </c>
      <c r="CN34">
        <v>5118</v>
      </c>
      <c r="CO34">
        <v>5118</v>
      </c>
      <c r="CP34">
        <v>5118</v>
      </c>
      <c r="CQ34">
        <v>1591</v>
      </c>
      <c r="CR34">
        <v>1591</v>
      </c>
      <c r="CS34">
        <v>1441</v>
      </c>
      <c r="CT34">
        <v>1441</v>
      </c>
      <c r="CU34">
        <v>1441</v>
      </c>
      <c r="CV34">
        <v>1441</v>
      </c>
      <c r="CW34">
        <v>1441</v>
      </c>
    </row>
    <row r="35" spans="1:101" x14ac:dyDescent="0.25">
      <c r="A35" t="s">
        <v>7402</v>
      </c>
      <c r="B35">
        <v>2834533</v>
      </c>
      <c r="C35">
        <v>2834533</v>
      </c>
      <c r="D35">
        <v>2833954</v>
      </c>
      <c r="E35">
        <v>2850037</v>
      </c>
      <c r="F35">
        <v>2862704</v>
      </c>
      <c r="G35">
        <v>2878076</v>
      </c>
      <c r="H35">
        <v>2868740</v>
      </c>
      <c r="I35">
        <v>2876239</v>
      </c>
      <c r="J35">
        <v>2889420</v>
      </c>
      <c r="K35">
        <v>2890082</v>
      </c>
      <c r="L35">
        <v>2874525</v>
      </c>
      <c r="M35">
        <v>2889620</v>
      </c>
      <c r="N35">
        <v>2887987</v>
      </c>
      <c r="O35">
        <v>2886902</v>
      </c>
      <c r="P35">
        <v>2885091</v>
      </c>
      <c r="Q35">
        <v>52799</v>
      </c>
      <c r="R35">
        <v>52753</v>
      </c>
      <c r="S35">
        <v>52673</v>
      </c>
      <c r="T35">
        <v>52610</v>
      </c>
      <c r="U35">
        <v>52579</v>
      </c>
      <c r="V35">
        <v>52325</v>
      </c>
      <c r="W35">
        <v>52442</v>
      </c>
      <c r="X35">
        <v>52369</v>
      </c>
      <c r="Y35">
        <v>52294</v>
      </c>
      <c r="Z35">
        <v>52620</v>
      </c>
      <c r="AA35">
        <v>52691</v>
      </c>
      <c r="AB35">
        <v>52697</v>
      </c>
      <c r="AC35">
        <v>52598</v>
      </c>
      <c r="AD35">
        <v>52556</v>
      </c>
      <c r="AE35">
        <v>52414</v>
      </c>
      <c r="AF35">
        <v>51232</v>
      </c>
      <c r="AG35">
        <v>50928</v>
      </c>
      <c r="AH35">
        <v>50851</v>
      </c>
      <c r="AI35">
        <v>50562</v>
      </c>
      <c r="AJ35">
        <v>50562</v>
      </c>
      <c r="AK35">
        <v>50525</v>
      </c>
      <c r="AL35">
        <v>50525</v>
      </c>
      <c r="AM35">
        <v>114896</v>
      </c>
      <c r="AN35">
        <v>115028</v>
      </c>
      <c r="AO35">
        <v>113731</v>
      </c>
      <c r="AP35">
        <v>113755</v>
      </c>
      <c r="AQ35">
        <v>113672</v>
      </c>
      <c r="AR35">
        <v>112023</v>
      </c>
      <c r="AS35">
        <v>111841</v>
      </c>
      <c r="AT35">
        <v>110944</v>
      </c>
      <c r="AU35">
        <v>111141</v>
      </c>
      <c r="AV35">
        <v>111141</v>
      </c>
      <c r="AW35">
        <v>111065</v>
      </c>
      <c r="AX35">
        <v>111504</v>
      </c>
      <c r="AY35">
        <v>106691</v>
      </c>
      <c r="AZ35">
        <v>106591</v>
      </c>
      <c r="BA35">
        <v>106547</v>
      </c>
      <c r="BB35">
        <v>105873</v>
      </c>
      <c r="BC35">
        <v>105529</v>
      </c>
      <c r="BD35">
        <v>105681</v>
      </c>
      <c r="BE35">
        <v>105580</v>
      </c>
      <c r="BF35">
        <v>105559</v>
      </c>
      <c r="BG35">
        <v>71634</v>
      </c>
      <c r="BH35">
        <v>71634</v>
      </c>
      <c r="BI35">
        <v>71531</v>
      </c>
      <c r="BJ35">
        <v>71394</v>
      </c>
      <c r="BK35">
        <v>71127</v>
      </c>
      <c r="BL35">
        <v>71005</v>
      </c>
      <c r="BM35">
        <v>70611</v>
      </c>
      <c r="BN35">
        <v>70094</v>
      </c>
      <c r="BO35">
        <v>70084</v>
      </c>
      <c r="BP35">
        <v>70084</v>
      </c>
      <c r="BQ35">
        <v>70097</v>
      </c>
      <c r="BR35">
        <v>70191</v>
      </c>
      <c r="BS35">
        <v>70144</v>
      </c>
      <c r="BT35">
        <v>69807</v>
      </c>
      <c r="BU35">
        <v>69654</v>
      </c>
      <c r="BV35">
        <v>69639</v>
      </c>
      <c r="BW35">
        <v>69678</v>
      </c>
      <c r="BX35">
        <v>69624</v>
      </c>
      <c r="BY35">
        <v>69564</v>
      </c>
      <c r="BZ35">
        <v>69413</v>
      </c>
      <c r="CA35">
        <v>69406</v>
      </c>
      <c r="CB35">
        <v>69406</v>
      </c>
      <c r="CC35">
        <v>68657</v>
      </c>
      <c r="CD35">
        <v>1480996</v>
      </c>
      <c r="CE35">
        <v>1475641</v>
      </c>
      <c r="CF35">
        <v>1475933</v>
      </c>
      <c r="CG35">
        <v>1464678</v>
      </c>
      <c r="CH35">
        <v>1458663</v>
      </c>
      <c r="CI35">
        <v>1458152</v>
      </c>
      <c r="CJ35">
        <v>1453081</v>
      </c>
      <c r="CK35">
        <v>1455265</v>
      </c>
      <c r="CL35">
        <v>1443566</v>
      </c>
      <c r="CM35">
        <v>1424853</v>
      </c>
      <c r="CN35">
        <v>1447726</v>
      </c>
      <c r="CO35">
        <v>1463004</v>
      </c>
      <c r="CP35">
        <v>1479077</v>
      </c>
      <c r="CQ35">
        <v>1444767</v>
      </c>
      <c r="CR35">
        <v>1420765</v>
      </c>
      <c r="CS35">
        <v>1421137</v>
      </c>
      <c r="CT35">
        <v>1421879</v>
      </c>
      <c r="CU35">
        <v>1404119</v>
      </c>
      <c r="CV35">
        <v>1404352</v>
      </c>
      <c r="CW35">
        <v>1385579</v>
      </c>
    </row>
    <row r="36" spans="1:101" x14ac:dyDescent="0.25">
      <c r="A36" t="s">
        <v>7403</v>
      </c>
      <c r="B36">
        <v>84299</v>
      </c>
      <c r="C36">
        <v>84299</v>
      </c>
      <c r="D36">
        <v>84349</v>
      </c>
      <c r="E36">
        <v>84265</v>
      </c>
      <c r="F36">
        <v>85215</v>
      </c>
      <c r="G36">
        <v>84230</v>
      </c>
      <c r="H36">
        <v>84230</v>
      </c>
      <c r="I36">
        <v>84180</v>
      </c>
      <c r="J36">
        <v>84100</v>
      </c>
      <c r="K36">
        <v>83971</v>
      </c>
      <c r="L36">
        <v>83976</v>
      </c>
      <c r="M36">
        <v>84027</v>
      </c>
      <c r="N36">
        <v>83977</v>
      </c>
      <c r="O36">
        <v>83975</v>
      </c>
      <c r="P36">
        <v>83512</v>
      </c>
      <c r="Q36">
        <v>2876381</v>
      </c>
      <c r="R36">
        <v>2892522</v>
      </c>
      <c r="S36">
        <v>2877796</v>
      </c>
      <c r="T36">
        <v>2853834</v>
      </c>
      <c r="U36">
        <v>2833619</v>
      </c>
      <c r="V36">
        <v>2832128</v>
      </c>
      <c r="W36">
        <v>2837585</v>
      </c>
      <c r="X36">
        <v>2862713</v>
      </c>
      <c r="Y36">
        <v>2861136</v>
      </c>
      <c r="Z36">
        <v>2908065</v>
      </c>
      <c r="AA36">
        <v>2930215</v>
      </c>
      <c r="AB36">
        <v>2937819</v>
      </c>
      <c r="AC36">
        <v>2903430</v>
      </c>
      <c r="AD36">
        <v>2895709</v>
      </c>
      <c r="AE36">
        <v>2909974</v>
      </c>
      <c r="AF36">
        <v>2914165</v>
      </c>
      <c r="AG36">
        <v>2936673</v>
      </c>
      <c r="AH36">
        <v>2898831</v>
      </c>
      <c r="AI36">
        <v>2870110</v>
      </c>
      <c r="AJ36">
        <v>2870110</v>
      </c>
      <c r="AK36">
        <v>2818625</v>
      </c>
      <c r="AL36">
        <v>2776178</v>
      </c>
      <c r="AM36">
        <v>49141</v>
      </c>
      <c r="AN36">
        <v>49192</v>
      </c>
      <c r="AO36">
        <v>49192</v>
      </c>
      <c r="AP36">
        <v>49099</v>
      </c>
      <c r="AQ36">
        <v>49089</v>
      </c>
      <c r="AR36">
        <v>49153</v>
      </c>
      <c r="AS36">
        <v>49153</v>
      </c>
      <c r="AT36">
        <v>48920</v>
      </c>
      <c r="AU36">
        <v>48655</v>
      </c>
      <c r="AV36">
        <v>48420</v>
      </c>
      <c r="AW36">
        <v>46992</v>
      </c>
      <c r="AX36">
        <v>47192</v>
      </c>
      <c r="AY36">
        <v>47143</v>
      </c>
      <c r="AZ36">
        <v>47685</v>
      </c>
      <c r="BA36">
        <v>47377</v>
      </c>
      <c r="BB36">
        <v>47527</v>
      </c>
      <c r="BC36">
        <v>47527</v>
      </c>
      <c r="BD36">
        <v>47822</v>
      </c>
      <c r="BE36">
        <v>47631</v>
      </c>
      <c r="BF36">
        <v>47734</v>
      </c>
      <c r="BG36">
        <v>105383</v>
      </c>
      <c r="BH36">
        <v>105383</v>
      </c>
      <c r="BI36">
        <v>105355</v>
      </c>
      <c r="BJ36">
        <v>104895</v>
      </c>
      <c r="BK36">
        <v>104546</v>
      </c>
      <c r="BL36">
        <v>104401</v>
      </c>
      <c r="BM36">
        <v>104124</v>
      </c>
      <c r="BN36">
        <v>101971</v>
      </c>
      <c r="BO36">
        <v>100717</v>
      </c>
      <c r="BP36">
        <v>100717</v>
      </c>
      <c r="BQ36">
        <v>100651</v>
      </c>
      <c r="BR36">
        <v>101188</v>
      </c>
      <c r="BS36">
        <v>100658</v>
      </c>
      <c r="BT36">
        <v>100672</v>
      </c>
      <c r="BU36">
        <v>102675</v>
      </c>
      <c r="BV36">
        <v>102566</v>
      </c>
      <c r="BW36">
        <v>102430</v>
      </c>
      <c r="BX36">
        <v>102282</v>
      </c>
      <c r="BY36">
        <v>102141</v>
      </c>
      <c r="BZ36">
        <v>101979</v>
      </c>
      <c r="CA36">
        <v>102344</v>
      </c>
      <c r="CB36">
        <v>102344</v>
      </c>
      <c r="CC36">
        <v>102158</v>
      </c>
      <c r="CD36">
        <v>68624</v>
      </c>
      <c r="CE36">
        <v>66038</v>
      </c>
      <c r="CF36">
        <v>64623</v>
      </c>
      <c r="CG36">
        <v>64037</v>
      </c>
      <c r="CH36">
        <v>59569</v>
      </c>
      <c r="CI36">
        <v>56628</v>
      </c>
      <c r="CJ36">
        <v>56619</v>
      </c>
      <c r="CK36">
        <v>54474</v>
      </c>
      <c r="CL36">
        <v>54206</v>
      </c>
      <c r="CM36">
        <v>54089</v>
      </c>
      <c r="CN36">
        <v>51935</v>
      </c>
      <c r="CO36">
        <v>51935</v>
      </c>
      <c r="CP36">
        <v>51916</v>
      </c>
      <c r="CQ36">
        <v>51914</v>
      </c>
      <c r="CR36">
        <v>51979</v>
      </c>
      <c r="CS36">
        <v>52359</v>
      </c>
      <c r="CT36">
        <v>52139</v>
      </c>
      <c r="CU36">
        <v>51479</v>
      </c>
      <c r="CV36">
        <v>51566</v>
      </c>
      <c r="CW36">
        <v>51375</v>
      </c>
    </row>
    <row r="37" spans="1:101" x14ac:dyDescent="0.25">
      <c r="A37" t="s">
        <v>7404</v>
      </c>
      <c r="B37">
        <v>52962</v>
      </c>
      <c r="C37">
        <v>52962</v>
      </c>
      <c r="D37">
        <v>52915</v>
      </c>
      <c r="E37">
        <v>52830</v>
      </c>
      <c r="F37">
        <v>52541</v>
      </c>
      <c r="G37">
        <v>52507</v>
      </c>
      <c r="H37">
        <v>52476</v>
      </c>
      <c r="I37">
        <v>51916</v>
      </c>
      <c r="J37">
        <v>52299</v>
      </c>
      <c r="K37">
        <v>52256</v>
      </c>
      <c r="L37">
        <v>51795</v>
      </c>
      <c r="M37">
        <v>51618</v>
      </c>
      <c r="N37">
        <v>51456</v>
      </c>
      <c r="O37">
        <v>51085</v>
      </c>
      <c r="P37">
        <v>50599</v>
      </c>
      <c r="Q37">
        <v>83512</v>
      </c>
      <c r="R37">
        <v>83533</v>
      </c>
      <c r="S37">
        <v>83483</v>
      </c>
      <c r="T37">
        <v>83326</v>
      </c>
      <c r="U37">
        <v>82390</v>
      </c>
      <c r="V37">
        <v>82081</v>
      </c>
      <c r="W37">
        <v>82046</v>
      </c>
      <c r="X37">
        <v>81996</v>
      </c>
      <c r="Y37">
        <v>81974</v>
      </c>
      <c r="Z37">
        <v>81043</v>
      </c>
      <c r="AA37">
        <v>80863</v>
      </c>
      <c r="AB37">
        <v>80913</v>
      </c>
      <c r="AC37">
        <v>80847</v>
      </c>
      <c r="AD37">
        <v>80836</v>
      </c>
      <c r="AE37">
        <v>80360</v>
      </c>
      <c r="AF37">
        <v>80226</v>
      </c>
      <c r="AG37">
        <v>80104</v>
      </c>
      <c r="AH37">
        <v>80030</v>
      </c>
      <c r="AI37">
        <v>79935</v>
      </c>
      <c r="AJ37">
        <v>79935</v>
      </c>
      <c r="AK37">
        <v>79815</v>
      </c>
      <c r="AL37">
        <v>79797</v>
      </c>
      <c r="AM37">
        <v>2727082</v>
      </c>
      <c r="AN37">
        <v>2680577</v>
      </c>
      <c r="AO37">
        <v>2635361</v>
      </c>
      <c r="AP37">
        <v>2622824</v>
      </c>
      <c r="AQ37">
        <v>2660061</v>
      </c>
      <c r="AR37">
        <v>2671459</v>
      </c>
      <c r="AS37">
        <v>2660294</v>
      </c>
      <c r="AT37">
        <v>2625425</v>
      </c>
      <c r="AU37">
        <v>2623947</v>
      </c>
      <c r="AV37">
        <v>2613344</v>
      </c>
      <c r="AW37">
        <v>2598294</v>
      </c>
      <c r="AX37">
        <v>2595139</v>
      </c>
      <c r="AY37">
        <v>2614824</v>
      </c>
      <c r="AZ37">
        <v>2649721</v>
      </c>
      <c r="BA37">
        <v>2654634</v>
      </c>
      <c r="BB37">
        <v>2686961</v>
      </c>
      <c r="BC37">
        <v>2669677</v>
      </c>
      <c r="BD37">
        <v>2654809</v>
      </c>
      <c r="BE37">
        <v>2646354</v>
      </c>
      <c r="BF37">
        <v>2599934</v>
      </c>
      <c r="BG37">
        <v>47734</v>
      </c>
      <c r="BH37">
        <v>47734</v>
      </c>
      <c r="BI37">
        <v>47713</v>
      </c>
      <c r="BJ37">
        <v>47713</v>
      </c>
      <c r="BK37">
        <v>47507</v>
      </c>
      <c r="BL37">
        <v>47465</v>
      </c>
      <c r="BM37">
        <v>47528</v>
      </c>
      <c r="BN37">
        <v>47508</v>
      </c>
      <c r="BO37">
        <v>47663</v>
      </c>
      <c r="BP37">
        <v>47663</v>
      </c>
      <c r="BQ37">
        <v>47665</v>
      </c>
      <c r="BR37">
        <v>47607</v>
      </c>
      <c r="BS37">
        <v>47551</v>
      </c>
      <c r="BT37">
        <v>47619</v>
      </c>
      <c r="BU37">
        <v>47619</v>
      </c>
      <c r="BV37">
        <v>47619</v>
      </c>
      <c r="BW37">
        <v>47670</v>
      </c>
      <c r="BX37">
        <v>47599</v>
      </c>
      <c r="BY37">
        <v>47787</v>
      </c>
      <c r="BZ37">
        <v>47866</v>
      </c>
      <c r="CA37">
        <v>47737</v>
      </c>
      <c r="CB37">
        <v>47737</v>
      </c>
      <c r="CC37">
        <v>47739</v>
      </c>
      <c r="CD37">
        <v>101071</v>
      </c>
      <c r="CE37">
        <v>99632</v>
      </c>
      <c r="CF37">
        <v>99499</v>
      </c>
      <c r="CG37">
        <v>99182</v>
      </c>
      <c r="CH37">
        <v>97314</v>
      </c>
      <c r="CI37">
        <v>97200</v>
      </c>
      <c r="CJ37">
        <v>97124</v>
      </c>
      <c r="CK37">
        <v>96168</v>
      </c>
      <c r="CL37">
        <v>95616</v>
      </c>
      <c r="CM37">
        <v>96088</v>
      </c>
      <c r="CN37">
        <v>94777</v>
      </c>
      <c r="CO37">
        <v>94384</v>
      </c>
      <c r="CP37">
        <v>93472</v>
      </c>
      <c r="CQ37">
        <v>92614</v>
      </c>
      <c r="CR37">
        <v>90613</v>
      </c>
      <c r="CS37">
        <v>89810</v>
      </c>
      <c r="CT37">
        <v>89407</v>
      </c>
      <c r="CU37">
        <v>89096</v>
      </c>
      <c r="CV37">
        <v>88982</v>
      </c>
      <c r="CW37">
        <v>88751</v>
      </c>
    </row>
    <row r="38" spans="1:101" x14ac:dyDescent="0.25">
      <c r="A38" t="s">
        <v>7405</v>
      </c>
      <c r="B38">
        <v>26257</v>
      </c>
      <c r="C38">
        <v>26257</v>
      </c>
      <c r="D38">
        <v>26224</v>
      </c>
      <c r="E38">
        <v>26238</v>
      </c>
      <c r="F38">
        <v>26110</v>
      </c>
      <c r="G38">
        <v>25892</v>
      </c>
      <c r="H38">
        <v>25904</v>
      </c>
      <c r="I38">
        <v>25916</v>
      </c>
      <c r="J38">
        <v>25908</v>
      </c>
      <c r="K38">
        <v>25907</v>
      </c>
      <c r="L38">
        <v>25939</v>
      </c>
      <c r="M38">
        <v>25990</v>
      </c>
      <c r="N38">
        <v>26001</v>
      </c>
      <c r="O38">
        <v>26001</v>
      </c>
      <c r="P38">
        <v>25962</v>
      </c>
      <c r="Q38">
        <v>50334</v>
      </c>
      <c r="R38">
        <v>50119</v>
      </c>
      <c r="S38">
        <v>49959</v>
      </c>
      <c r="T38">
        <v>47688</v>
      </c>
      <c r="U38">
        <v>47383</v>
      </c>
      <c r="V38">
        <v>46496</v>
      </c>
      <c r="W38">
        <v>44551</v>
      </c>
      <c r="X38">
        <v>45066</v>
      </c>
      <c r="Y38">
        <v>44774</v>
      </c>
      <c r="Z38">
        <v>44271</v>
      </c>
      <c r="AA38">
        <v>43785</v>
      </c>
      <c r="AB38">
        <v>43085</v>
      </c>
      <c r="AC38">
        <v>42801</v>
      </c>
      <c r="AD38">
        <v>42566</v>
      </c>
      <c r="AE38">
        <v>42602</v>
      </c>
      <c r="AF38">
        <v>42557</v>
      </c>
      <c r="AG38">
        <v>43134</v>
      </c>
      <c r="AH38">
        <v>42166</v>
      </c>
      <c r="AI38">
        <v>41901</v>
      </c>
      <c r="AJ38">
        <v>41901</v>
      </c>
      <c r="AK38">
        <v>41720</v>
      </c>
      <c r="AL38">
        <v>41438</v>
      </c>
      <c r="AM38">
        <v>79678</v>
      </c>
      <c r="AN38">
        <v>79584</v>
      </c>
      <c r="AO38">
        <v>78970</v>
      </c>
      <c r="AP38">
        <v>78800</v>
      </c>
      <c r="AQ38">
        <v>78532</v>
      </c>
      <c r="AR38">
        <v>78443</v>
      </c>
      <c r="AS38">
        <v>77721</v>
      </c>
      <c r="AT38">
        <v>77430</v>
      </c>
      <c r="AU38">
        <v>77387</v>
      </c>
      <c r="AV38">
        <v>76964</v>
      </c>
      <c r="AW38">
        <v>76072</v>
      </c>
      <c r="AX38">
        <v>75982</v>
      </c>
      <c r="AY38">
        <v>75376</v>
      </c>
      <c r="AZ38">
        <v>74779</v>
      </c>
      <c r="BA38">
        <v>74406</v>
      </c>
      <c r="BB38">
        <v>73335</v>
      </c>
      <c r="BC38">
        <v>71825</v>
      </c>
      <c r="BD38">
        <v>66677</v>
      </c>
      <c r="BE38">
        <v>54755</v>
      </c>
      <c r="BF38">
        <v>52417</v>
      </c>
      <c r="BG38">
        <v>2595073</v>
      </c>
      <c r="BH38">
        <v>2595073</v>
      </c>
      <c r="BI38">
        <v>2615763</v>
      </c>
      <c r="BJ38">
        <v>2588681</v>
      </c>
      <c r="BK38">
        <v>2600880</v>
      </c>
      <c r="BL38">
        <v>2610439</v>
      </c>
      <c r="BM38">
        <v>2605271</v>
      </c>
      <c r="BN38">
        <v>2573153</v>
      </c>
      <c r="BO38">
        <v>2587124</v>
      </c>
      <c r="BP38">
        <v>2587124</v>
      </c>
      <c r="BQ38">
        <v>2560375</v>
      </c>
      <c r="BR38">
        <v>2532734</v>
      </c>
      <c r="BS38">
        <v>2493330</v>
      </c>
      <c r="BT38">
        <v>2500274</v>
      </c>
      <c r="BU38">
        <v>2465263</v>
      </c>
      <c r="BV38">
        <v>2441947</v>
      </c>
      <c r="BW38">
        <v>2403414</v>
      </c>
      <c r="BX38">
        <v>2402084</v>
      </c>
      <c r="BY38">
        <v>2350885</v>
      </c>
      <c r="BZ38">
        <v>2372947</v>
      </c>
      <c r="CA38">
        <v>2376797</v>
      </c>
      <c r="CB38">
        <v>2376797</v>
      </c>
      <c r="CC38">
        <v>2362791</v>
      </c>
      <c r="CD38">
        <v>47512</v>
      </c>
      <c r="CE38">
        <v>46548</v>
      </c>
      <c r="CF38">
        <v>46424</v>
      </c>
      <c r="CG38">
        <v>45924</v>
      </c>
      <c r="CH38">
        <v>40869</v>
      </c>
      <c r="CI38">
        <v>40825</v>
      </c>
      <c r="CJ38">
        <v>40825</v>
      </c>
      <c r="CK38">
        <v>39922</v>
      </c>
      <c r="CL38">
        <v>39922</v>
      </c>
      <c r="CM38">
        <v>39919</v>
      </c>
      <c r="CN38">
        <v>39924</v>
      </c>
      <c r="CO38">
        <v>39928</v>
      </c>
      <c r="CP38">
        <v>39928</v>
      </c>
      <c r="CQ38">
        <v>39928</v>
      </c>
      <c r="CR38">
        <v>40097</v>
      </c>
      <c r="CS38">
        <v>40232</v>
      </c>
      <c r="CT38">
        <v>40232</v>
      </c>
      <c r="CU38">
        <v>40237</v>
      </c>
      <c r="CV38">
        <v>40123</v>
      </c>
      <c r="CW38">
        <v>40071</v>
      </c>
    </row>
    <row r="39" spans="1:101" x14ac:dyDescent="0.25">
      <c r="A39" t="s">
        <v>7406</v>
      </c>
      <c r="B39">
        <v>1447228</v>
      </c>
      <c r="C39">
        <v>1447228</v>
      </c>
      <c r="D39">
        <v>1443220</v>
      </c>
      <c r="E39">
        <v>1433877</v>
      </c>
      <c r="F39">
        <v>1427921</v>
      </c>
      <c r="G39">
        <v>1426889</v>
      </c>
      <c r="H39">
        <v>1433165</v>
      </c>
      <c r="I39">
        <v>1431254</v>
      </c>
      <c r="J39">
        <v>1438138</v>
      </c>
      <c r="K39">
        <v>1445990</v>
      </c>
      <c r="L39">
        <v>1443341</v>
      </c>
      <c r="M39">
        <v>1437024</v>
      </c>
      <c r="N39">
        <v>1442051</v>
      </c>
      <c r="O39">
        <v>1438250</v>
      </c>
      <c r="P39">
        <v>1424426</v>
      </c>
      <c r="Q39">
        <v>25950</v>
      </c>
      <c r="R39">
        <v>25818</v>
      </c>
      <c r="S39">
        <v>25789</v>
      </c>
      <c r="T39">
        <v>25735</v>
      </c>
      <c r="U39">
        <v>25483</v>
      </c>
      <c r="V39">
        <v>25319</v>
      </c>
      <c r="W39">
        <v>25354</v>
      </c>
      <c r="X39">
        <v>25361</v>
      </c>
      <c r="Y39">
        <v>25339</v>
      </c>
      <c r="Z39">
        <v>25362</v>
      </c>
      <c r="AA39">
        <v>25386</v>
      </c>
      <c r="AB39">
        <v>25330</v>
      </c>
      <c r="AC39">
        <v>25321</v>
      </c>
      <c r="AD39">
        <v>24508</v>
      </c>
      <c r="AE39">
        <v>24476</v>
      </c>
      <c r="AF39">
        <v>24429</v>
      </c>
      <c r="AG39">
        <v>24357</v>
      </c>
      <c r="AH39">
        <v>24254</v>
      </c>
      <c r="AI39">
        <v>24163</v>
      </c>
      <c r="AJ39">
        <v>24163</v>
      </c>
      <c r="AK39">
        <v>24152</v>
      </c>
      <c r="AL39">
        <v>24104</v>
      </c>
      <c r="AM39">
        <v>41117</v>
      </c>
      <c r="AN39">
        <v>40667</v>
      </c>
      <c r="AO39">
        <v>39832</v>
      </c>
      <c r="AP39">
        <v>39679</v>
      </c>
      <c r="AQ39">
        <v>39631</v>
      </c>
      <c r="AR39">
        <v>39643</v>
      </c>
      <c r="AS39">
        <v>39651</v>
      </c>
      <c r="AT39">
        <v>39655</v>
      </c>
      <c r="AU39">
        <v>39232</v>
      </c>
      <c r="AV39">
        <v>39260</v>
      </c>
      <c r="AW39">
        <v>39106</v>
      </c>
      <c r="AX39">
        <v>39133</v>
      </c>
      <c r="AY39">
        <v>39162</v>
      </c>
      <c r="AZ39">
        <v>39396</v>
      </c>
      <c r="BA39">
        <v>38631</v>
      </c>
      <c r="BB39">
        <v>38634</v>
      </c>
      <c r="BC39">
        <v>38607</v>
      </c>
      <c r="BD39">
        <v>38306</v>
      </c>
      <c r="BE39">
        <v>35556</v>
      </c>
      <c r="BF39">
        <v>35519</v>
      </c>
      <c r="BG39">
        <v>52214</v>
      </c>
      <c r="BH39">
        <v>52214</v>
      </c>
      <c r="BI39">
        <v>50976</v>
      </c>
      <c r="BJ39">
        <v>50734</v>
      </c>
      <c r="BK39">
        <v>50551</v>
      </c>
      <c r="BL39">
        <v>50167</v>
      </c>
      <c r="BM39">
        <v>49594</v>
      </c>
      <c r="BN39">
        <v>47340</v>
      </c>
      <c r="BO39">
        <v>47216</v>
      </c>
      <c r="BP39">
        <v>47216</v>
      </c>
      <c r="BQ39">
        <v>47155</v>
      </c>
      <c r="BR39">
        <v>45180</v>
      </c>
      <c r="BS39">
        <v>43181</v>
      </c>
      <c r="BT39">
        <v>42193</v>
      </c>
      <c r="BU39">
        <v>41213</v>
      </c>
      <c r="BV39">
        <v>41167</v>
      </c>
      <c r="BW39">
        <v>41179</v>
      </c>
      <c r="BX39">
        <v>41139</v>
      </c>
      <c r="BY39">
        <v>41133</v>
      </c>
      <c r="BZ39">
        <v>41051</v>
      </c>
      <c r="CA39">
        <v>40909</v>
      </c>
      <c r="CB39">
        <v>40909</v>
      </c>
      <c r="CC39">
        <v>40692</v>
      </c>
      <c r="CD39">
        <v>2384874</v>
      </c>
      <c r="CE39">
        <v>2380537</v>
      </c>
      <c r="CF39">
        <v>2376998</v>
      </c>
      <c r="CG39">
        <v>2359285</v>
      </c>
      <c r="CH39">
        <v>2341220</v>
      </c>
      <c r="CI39">
        <v>2329498</v>
      </c>
      <c r="CJ39">
        <v>2317518</v>
      </c>
      <c r="CK39">
        <v>2309447</v>
      </c>
      <c r="CL39">
        <v>2295346</v>
      </c>
      <c r="CM39">
        <v>2179343</v>
      </c>
      <c r="CN39">
        <v>2177847</v>
      </c>
      <c r="CO39">
        <v>2160541</v>
      </c>
      <c r="CP39">
        <v>2163990</v>
      </c>
      <c r="CQ39">
        <v>2219068</v>
      </c>
      <c r="CR39">
        <v>2211883</v>
      </c>
      <c r="CS39">
        <v>2254657</v>
      </c>
      <c r="CT39">
        <v>2279635</v>
      </c>
      <c r="CU39">
        <v>2276313</v>
      </c>
      <c r="CV39">
        <v>2281994</v>
      </c>
      <c r="CW39">
        <v>2310308</v>
      </c>
    </row>
    <row r="40" spans="1:101" x14ac:dyDescent="0.25">
      <c r="A40" t="s">
        <v>7407</v>
      </c>
      <c r="B40">
        <v>717521</v>
      </c>
      <c r="C40">
        <v>717521</v>
      </c>
      <c r="D40">
        <v>714925</v>
      </c>
      <c r="E40">
        <v>719706</v>
      </c>
      <c r="F40">
        <v>723223</v>
      </c>
      <c r="G40">
        <v>724885</v>
      </c>
      <c r="H40">
        <v>717454</v>
      </c>
      <c r="I40">
        <v>719034</v>
      </c>
      <c r="J40">
        <v>714684</v>
      </c>
      <c r="K40">
        <v>713404</v>
      </c>
      <c r="L40">
        <v>714765</v>
      </c>
      <c r="M40">
        <v>711779</v>
      </c>
      <c r="N40">
        <v>713291</v>
      </c>
      <c r="O40">
        <v>717042</v>
      </c>
      <c r="P40">
        <v>710839</v>
      </c>
      <c r="Q40">
        <v>1422371</v>
      </c>
      <c r="R40">
        <v>1423093</v>
      </c>
      <c r="S40">
        <v>1424493</v>
      </c>
      <c r="T40">
        <v>1426652</v>
      </c>
      <c r="U40">
        <v>1428826</v>
      </c>
      <c r="V40">
        <v>1425376</v>
      </c>
      <c r="W40">
        <v>1421954</v>
      </c>
      <c r="X40">
        <v>1426820</v>
      </c>
      <c r="Y40">
        <v>1418244</v>
      </c>
      <c r="Z40">
        <v>1423887</v>
      </c>
      <c r="AA40">
        <v>1452964</v>
      </c>
      <c r="AB40">
        <v>1453062</v>
      </c>
      <c r="AC40">
        <v>1451628</v>
      </c>
      <c r="AD40">
        <v>1455637</v>
      </c>
      <c r="AE40">
        <v>1446060</v>
      </c>
      <c r="AF40">
        <v>1438204</v>
      </c>
      <c r="AG40">
        <v>1446367</v>
      </c>
      <c r="AH40">
        <v>1450089</v>
      </c>
      <c r="AI40">
        <v>1466325</v>
      </c>
      <c r="AJ40">
        <v>1466325</v>
      </c>
      <c r="AK40">
        <v>1482805</v>
      </c>
      <c r="AL40">
        <v>1481042</v>
      </c>
      <c r="AM40">
        <v>24096</v>
      </c>
      <c r="AN40">
        <v>23877</v>
      </c>
      <c r="AO40">
        <v>23858</v>
      </c>
      <c r="AP40">
        <v>23878</v>
      </c>
      <c r="AQ40">
        <v>23861</v>
      </c>
      <c r="AR40">
        <v>23858</v>
      </c>
      <c r="AS40">
        <v>23858</v>
      </c>
      <c r="AT40">
        <v>23858</v>
      </c>
      <c r="AU40">
        <v>23853</v>
      </c>
      <c r="AV40">
        <v>23774</v>
      </c>
      <c r="AW40">
        <v>23660</v>
      </c>
      <c r="AX40">
        <v>23421</v>
      </c>
      <c r="AY40">
        <v>23448</v>
      </c>
      <c r="AZ40">
        <v>23448</v>
      </c>
      <c r="BA40">
        <v>23450</v>
      </c>
      <c r="BB40">
        <v>23453</v>
      </c>
      <c r="BC40">
        <v>23473</v>
      </c>
      <c r="BD40">
        <v>23323</v>
      </c>
      <c r="BE40">
        <v>21105</v>
      </c>
      <c r="BF40">
        <v>21142</v>
      </c>
      <c r="BG40">
        <v>35519</v>
      </c>
      <c r="BH40">
        <v>35519</v>
      </c>
      <c r="BI40">
        <v>35542</v>
      </c>
      <c r="BJ40">
        <v>36291</v>
      </c>
      <c r="BK40">
        <v>35557</v>
      </c>
      <c r="BL40">
        <v>35556</v>
      </c>
      <c r="BM40">
        <v>35744</v>
      </c>
      <c r="BN40">
        <v>35624</v>
      </c>
      <c r="BO40">
        <v>35631</v>
      </c>
      <c r="BP40">
        <v>35631</v>
      </c>
      <c r="BQ40">
        <v>35639</v>
      </c>
      <c r="BR40">
        <v>35757</v>
      </c>
      <c r="BS40">
        <v>35710</v>
      </c>
      <c r="BT40">
        <v>35619</v>
      </c>
      <c r="BU40">
        <v>35621</v>
      </c>
      <c r="BV40">
        <v>35621</v>
      </c>
      <c r="BW40">
        <v>35628</v>
      </c>
      <c r="BX40">
        <v>35628</v>
      </c>
      <c r="BY40">
        <v>33790</v>
      </c>
      <c r="BZ40">
        <v>33808</v>
      </c>
      <c r="CA40">
        <v>33826</v>
      </c>
      <c r="CB40">
        <v>33826</v>
      </c>
      <c r="CC40">
        <v>33834</v>
      </c>
      <c r="CD40">
        <v>40537</v>
      </c>
      <c r="CE40">
        <v>40413</v>
      </c>
      <c r="CF40">
        <v>40171</v>
      </c>
      <c r="CG40">
        <v>40005</v>
      </c>
      <c r="CH40">
        <v>36410</v>
      </c>
      <c r="CI40">
        <v>36305</v>
      </c>
      <c r="CJ40">
        <v>36193</v>
      </c>
      <c r="CK40">
        <v>36193</v>
      </c>
      <c r="CL40">
        <v>36182</v>
      </c>
      <c r="CM40">
        <v>36178</v>
      </c>
      <c r="CN40">
        <v>34174</v>
      </c>
      <c r="CO40">
        <v>34089</v>
      </c>
      <c r="CP40">
        <v>34073</v>
      </c>
      <c r="CQ40">
        <v>34096</v>
      </c>
      <c r="CR40">
        <v>33990</v>
      </c>
      <c r="CS40">
        <v>33989</v>
      </c>
      <c r="CT40">
        <v>33975</v>
      </c>
      <c r="CU40">
        <v>34115</v>
      </c>
      <c r="CV40">
        <v>33874</v>
      </c>
      <c r="CW40">
        <v>33767</v>
      </c>
    </row>
    <row r="41" spans="1:101" x14ac:dyDescent="0.25">
      <c r="A41" t="s">
        <v>7408</v>
      </c>
      <c r="B41">
        <v>290509</v>
      </c>
      <c r="C41">
        <v>290509</v>
      </c>
      <c r="D41">
        <v>284902</v>
      </c>
      <c r="E41">
        <v>284886</v>
      </c>
      <c r="F41">
        <v>283770</v>
      </c>
      <c r="G41">
        <v>287143</v>
      </c>
      <c r="H41">
        <v>287192</v>
      </c>
      <c r="I41">
        <v>286809</v>
      </c>
      <c r="J41">
        <v>286633</v>
      </c>
      <c r="K41">
        <v>286523</v>
      </c>
      <c r="L41">
        <v>288547</v>
      </c>
      <c r="M41">
        <v>288430</v>
      </c>
      <c r="N41">
        <v>288428</v>
      </c>
      <c r="O41">
        <v>288289</v>
      </c>
      <c r="P41">
        <v>288543</v>
      </c>
      <c r="Q41">
        <v>708739</v>
      </c>
      <c r="R41">
        <v>706411</v>
      </c>
      <c r="S41">
        <v>707333</v>
      </c>
      <c r="T41">
        <v>696711</v>
      </c>
      <c r="U41">
        <v>701278</v>
      </c>
      <c r="V41">
        <v>698268</v>
      </c>
      <c r="W41">
        <v>682701</v>
      </c>
      <c r="X41">
        <v>686779</v>
      </c>
      <c r="Y41">
        <v>681170</v>
      </c>
      <c r="Z41">
        <v>682821</v>
      </c>
      <c r="AA41">
        <v>687300</v>
      </c>
      <c r="AB41">
        <v>675909</v>
      </c>
      <c r="AC41">
        <v>673183</v>
      </c>
      <c r="AD41">
        <v>668669</v>
      </c>
      <c r="AE41">
        <v>675744</v>
      </c>
      <c r="AF41">
        <v>674252</v>
      </c>
      <c r="AG41">
        <v>675481</v>
      </c>
      <c r="AH41">
        <v>687361</v>
      </c>
      <c r="AI41">
        <v>694159</v>
      </c>
      <c r="AJ41">
        <v>694159</v>
      </c>
      <c r="AK41">
        <v>718187</v>
      </c>
      <c r="AL41">
        <v>719581</v>
      </c>
      <c r="AM41">
        <v>1468886</v>
      </c>
      <c r="AN41">
        <v>1459419</v>
      </c>
      <c r="AO41">
        <v>1463545</v>
      </c>
      <c r="AP41">
        <v>1460603</v>
      </c>
      <c r="AQ41">
        <v>1461509</v>
      </c>
      <c r="AR41">
        <v>1454447</v>
      </c>
      <c r="AS41">
        <v>1468477</v>
      </c>
      <c r="AT41">
        <v>1473514</v>
      </c>
      <c r="AU41">
        <v>1480864</v>
      </c>
      <c r="AV41">
        <v>1474820</v>
      </c>
      <c r="AW41">
        <v>1476289</v>
      </c>
      <c r="AX41">
        <v>1480216</v>
      </c>
      <c r="AY41">
        <v>1484973</v>
      </c>
      <c r="AZ41">
        <v>1497801</v>
      </c>
      <c r="BA41">
        <v>1499919</v>
      </c>
      <c r="BB41">
        <v>1511220</v>
      </c>
      <c r="BC41">
        <v>1510772</v>
      </c>
      <c r="BD41">
        <v>1517077</v>
      </c>
      <c r="BE41">
        <v>1524998</v>
      </c>
      <c r="BF41">
        <v>1525815</v>
      </c>
      <c r="BG41">
        <v>20642</v>
      </c>
      <c r="BH41">
        <v>20642</v>
      </c>
      <c r="BI41">
        <v>20424</v>
      </c>
      <c r="BJ41">
        <v>20424</v>
      </c>
      <c r="BK41">
        <v>20344</v>
      </c>
      <c r="BL41">
        <v>20309</v>
      </c>
      <c r="BM41">
        <v>20309</v>
      </c>
      <c r="BN41">
        <v>19847</v>
      </c>
      <c r="BO41">
        <v>19997</v>
      </c>
      <c r="BP41">
        <v>19997</v>
      </c>
      <c r="BQ41">
        <v>19962</v>
      </c>
      <c r="BR41">
        <v>19978</v>
      </c>
      <c r="BS41">
        <v>19739</v>
      </c>
      <c r="BT41">
        <v>19749</v>
      </c>
      <c r="BU41">
        <v>19749</v>
      </c>
      <c r="BV41">
        <v>19749</v>
      </c>
      <c r="BW41">
        <v>19664</v>
      </c>
      <c r="BX41">
        <v>19664</v>
      </c>
      <c r="BY41">
        <v>19658</v>
      </c>
      <c r="BZ41">
        <v>19676</v>
      </c>
      <c r="CA41">
        <v>19480</v>
      </c>
      <c r="CB41">
        <v>19480</v>
      </c>
      <c r="CC41">
        <v>19435</v>
      </c>
      <c r="CD41">
        <v>33784</v>
      </c>
      <c r="CE41">
        <v>33469</v>
      </c>
      <c r="CF41">
        <v>33482</v>
      </c>
      <c r="CG41">
        <v>32679</v>
      </c>
      <c r="CH41">
        <v>30764</v>
      </c>
      <c r="CI41">
        <v>30714</v>
      </c>
      <c r="CJ41">
        <v>30714</v>
      </c>
      <c r="CK41">
        <v>30701</v>
      </c>
      <c r="CL41">
        <v>28706</v>
      </c>
      <c r="CM41">
        <v>28701</v>
      </c>
      <c r="CN41">
        <v>28701</v>
      </c>
      <c r="CO41">
        <v>28698</v>
      </c>
      <c r="CP41">
        <v>28702</v>
      </c>
      <c r="CQ41">
        <v>28702</v>
      </c>
      <c r="CR41">
        <v>28702</v>
      </c>
      <c r="CS41">
        <v>28391</v>
      </c>
      <c r="CT41">
        <v>28391</v>
      </c>
      <c r="CU41">
        <v>28404</v>
      </c>
      <c r="CV41">
        <v>28404</v>
      </c>
      <c r="CW41">
        <v>28404</v>
      </c>
    </row>
    <row r="42" spans="1:101" x14ac:dyDescent="0.25">
      <c r="A42" t="s">
        <v>7409</v>
      </c>
      <c r="B42">
        <v>758152</v>
      </c>
      <c r="C42">
        <v>758152</v>
      </c>
      <c r="D42">
        <v>759508</v>
      </c>
      <c r="E42">
        <v>759721</v>
      </c>
      <c r="F42">
        <v>769742</v>
      </c>
      <c r="G42">
        <v>769977</v>
      </c>
      <c r="H42">
        <v>772455</v>
      </c>
      <c r="I42">
        <v>777152</v>
      </c>
      <c r="J42">
        <v>776944</v>
      </c>
      <c r="K42">
        <v>781250</v>
      </c>
      <c r="L42">
        <v>785805</v>
      </c>
      <c r="M42">
        <v>790007</v>
      </c>
      <c r="N42">
        <v>788780</v>
      </c>
      <c r="O42">
        <v>789685</v>
      </c>
      <c r="P42">
        <v>790015</v>
      </c>
      <c r="Q42">
        <v>288633</v>
      </c>
      <c r="R42">
        <v>287522</v>
      </c>
      <c r="S42">
        <v>287181</v>
      </c>
      <c r="T42">
        <v>286412</v>
      </c>
      <c r="U42">
        <v>285818</v>
      </c>
      <c r="V42">
        <v>285670</v>
      </c>
      <c r="W42">
        <v>288673</v>
      </c>
      <c r="X42">
        <v>288717</v>
      </c>
      <c r="Y42">
        <v>288884</v>
      </c>
      <c r="Z42">
        <v>288848</v>
      </c>
      <c r="AA42">
        <v>286913</v>
      </c>
      <c r="AB42">
        <v>286719</v>
      </c>
      <c r="AC42">
        <v>283023</v>
      </c>
      <c r="AD42">
        <v>283012</v>
      </c>
      <c r="AE42">
        <v>282711</v>
      </c>
      <c r="AF42">
        <v>282510</v>
      </c>
      <c r="AG42">
        <v>282287</v>
      </c>
      <c r="AH42">
        <v>281803</v>
      </c>
      <c r="AI42">
        <v>281227</v>
      </c>
      <c r="AJ42">
        <v>281227</v>
      </c>
      <c r="AK42">
        <v>281480</v>
      </c>
      <c r="AL42">
        <v>281499</v>
      </c>
      <c r="AM42">
        <v>714191</v>
      </c>
      <c r="AN42">
        <v>714584</v>
      </c>
      <c r="AO42">
        <v>726396</v>
      </c>
      <c r="AP42">
        <v>710872</v>
      </c>
      <c r="AQ42">
        <v>712461</v>
      </c>
      <c r="AR42">
        <v>713200</v>
      </c>
      <c r="AS42">
        <v>714598</v>
      </c>
      <c r="AT42">
        <v>716924</v>
      </c>
      <c r="AU42">
        <v>716891</v>
      </c>
      <c r="AV42">
        <v>716518</v>
      </c>
      <c r="AW42">
        <v>712387</v>
      </c>
      <c r="AX42">
        <v>714507</v>
      </c>
      <c r="AY42">
        <v>709369</v>
      </c>
      <c r="AZ42">
        <v>714508</v>
      </c>
      <c r="BA42">
        <v>711092</v>
      </c>
      <c r="BB42">
        <v>714102</v>
      </c>
      <c r="BC42">
        <v>707758</v>
      </c>
      <c r="BD42">
        <v>708856</v>
      </c>
      <c r="BE42">
        <v>709850</v>
      </c>
      <c r="BF42">
        <v>722282</v>
      </c>
      <c r="BG42">
        <v>1529396</v>
      </c>
      <c r="BH42">
        <v>1529396</v>
      </c>
      <c r="BI42">
        <v>1525961</v>
      </c>
      <c r="BJ42">
        <v>1532524</v>
      </c>
      <c r="BK42">
        <v>1519835</v>
      </c>
      <c r="BL42">
        <v>1520314</v>
      </c>
      <c r="BM42">
        <v>1522669</v>
      </c>
      <c r="BN42">
        <v>1494267</v>
      </c>
      <c r="BO42">
        <v>1486832</v>
      </c>
      <c r="BP42">
        <v>1486832</v>
      </c>
      <c r="BQ42">
        <v>1486467</v>
      </c>
      <c r="BR42">
        <v>1474937</v>
      </c>
      <c r="BS42">
        <v>1466115</v>
      </c>
      <c r="BT42">
        <v>1462363</v>
      </c>
      <c r="BU42">
        <v>1451273</v>
      </c>
      <c r="BV42">
        <v>1451631</v>
      </c>
      <c r="BW42">
        <v>1447498</v>
      </c>
      <c r="BX42">
        <v>1429210</v>
      </c>
      <c r="BY42">
        <v>1421552</v>
      </c>
      <c r="BZ42">
        <v>1420505</v>
      </c>
      <c r="CA42">
        <v>1421957</v>
      </c>
      <c r="CB42">
        <v>1421957</v>
      </c>
      <c r="CC42">
        <v>1421515</v>
      </c>
      <c r="CD42">
        <v>19394</v>
      </c>
      <c r="CE42">
        <v>18768</v>
      </c>
      <c r="CF42">
        <v>18768</v>
      </c>
      <c r="CG42">
        <v>18794</v>
      </c>
      <c r="CH42">
        <v>18794</v>
      </c>
      <c r="CI42">
        <v>18794</v>
      </c>
      <c r="CJ42">
        <v>18794</v>
      </c>
      <c r="CK42">
        <v>18551</v>
      </c>
      <c r="CL42">
        <v>18551</v>
      </c>
      <c r="CM42">
        <v>18551</v>
      </c>
      <c r="CN42">
        <v>18551</v>
      </c>
      <c r="CO42">
        <v>18551</v>
      </c>
      <c r="CP42">
        <v>18551</v>
      </c>
      <c r="CQ42">
        <v>18551</v>
      </c>
      <c r="CR42">
        <v>18522</v>
      </c>
      <c r="CS42">
        <v>20863</v>
      </c>
      <c r="CT42">
        <v>20902</v>
      </c>
      <c r="CU42">
        <v>20260</v>
      </c>
      <c r="CV42">
        <v>20260</v>
      </c>
      <c r="CW42">
        <v>20260</v>
      </c>
    </row>
    <row r="43" spans="1:101" x14ac:dyDescent="0.25">
      <c r="A43" t="s">
        <v>7410</v>
      </c>
      <c r="B43">
        <v>99939</v>
      </c>
      <c r="C43">
        <v>99939</v>
      </c>
      <c r="D43">
        <v>99997</v>
      </c>
      <c r="E43">
        <v>100048</v>
      </c>
      <c r="F43">
        <v>100080</v>
      </c>
      <c r="G43">
        <v>100110</v>
      </c>
      <c r="H43">
        <v>100115</v>
      </c>
      <c r="I43">
        <v>102647</v>
      </c>
      <c r="J43">
        <v>102748</v>
      </c>
      <c r="K43">
        <v>102781</v>
      </c>
      <c r="L43">
        <v>102817</v>
      </c>
      <c r="M43">
        <v>102943</v>
      </c>
      <c r="N43">
        <v>102978</v>
      </c>
      <c r="O43">
        <v>102960</v>
      </c>
      <c r="P43">
        <v>102944</v>
      </c>
      <c r="Q43">
        <v>784526</v>
      </c>
      <c r="R43">
        <v>787190</v>
      </c>
      <c r="S43">
        <v>791532</v>
      </c>
      <c r="T43">
        <v>797859</v>
      </c>
      <c r="U43">
        <v>803959</v>
      </c>
      <c r="V43">
        <v>799409</v>
      </c>
      <c r="W43">
        <v>807405</v>
      </c>
      <c r="X43">
        <v>807951</v>
      </c>
      <c r="Y43">
        <v>797772</v>
      </c>
      <c r="Z43">
        <v>796677</v>
      </c>
      <c r="AA43">
        <v>788099</v>
      </c>
      <c r="AB43">
        <v>786297</v>
      </c>
      <c r="AC43">
        <v>795606</v>
      </c>
      <c r="AD43">
        <v>796036</v>
      </c>
      <c r="AE43">
        <v>795749</v>
      </c>
      <c r="AF43">
        <v>800149</v>
      </c>
      <c r="AG43">
        <v>799880</v>
      </c>
      <c r="AH43">
        <v>790639</v>
      </c>
      <c r="AI43">
        <v>790107</v>
      </c>
      <c r="AJ43">
        <v>790107</v>
      </c>
      <c r="AK43">
        <v>785962</v>
      </c>
      <c r="AL43">
        <v>786039</v>
      </c>
      <c r="AM43">
        <v>281359</v>
      </c>
      <c r="AN43">
        <v>281734</v>
      </c>
      <c r="AO43">
        <v>282113</v>
      </c>
      <c r="AP43">
        <v>282081</v>
      </c>
      <c r="AQ43">
        <v>282083</v>
      </c>
      <c r="AR43">
        <v>282223</v>
      </c>
      <c r="AS43">
        <v>282207</v>
      </c>
      <c r="AT43">
        <v>282253</v>
      </c>
      <c r="AU43">
        <v>282299</v>
      </c>
      <c r="AV43">
        <v>282224</v>
      </c>
      <c r="AW43">
        <v>282002</v>
      </c>
      <c r="AX43">
        <v>281988</v>
      </c>
      <c r="AY43">
        <v>282078</v>
      </c>
      <c r="AZ43">
        <v>281179</v>
      </c>
      <c r="BA43">
        <v>281183</v>
      </c>
      <c r="BB43">
        <v>281315</v>
      </c>
      <c r="BC43">
        <v>281555</v>
      </c>
      <c r="BD43">
        <v>281298</v>
      </c>
      <c r="BE43">
        <v>281217</v>
      </c>
      <c r="BF43">
        <v>281197</v>
      </c>
      <c r="BG43">
        <v>719996</v>
      </c>
      <c r="BH43">
        <v>719996</v>
      </c>
      <c r="BI43">
        <v>709097</v>
      </c>
      <c r="BJ43">
        <v>710536</v>
      </c>
      <c r="BK43">
        <v>707861</v>
      </c>
      <c r="BL43">
        <v>708693</v>
      </c>
      <c r="BM43">
        <v>711005</v>
      </c>
      <c r="BN43">
        <v>717811</v>
      </c>
      <c r="BO43">
        <v>727144</v>
      </c>
      <c r="BP43">
        <v>727144</v>
      </c>
      <c r="BQ43">
        <v>732666</v>
      </c>
      <c r="BR43">
        <v>724545</v>
      </c>
      <c r="BS43">
        <v>725342</v>
      </c>
      <c r="BT43">
        <v>732849</v>
      </c>
      <c r="BU43">
        <v>731012</v>
      </c>
      <c r="BV43">
        <v>711968</v>
      </c>
      <c r="BW43">
        <v>725139</v>
      </c>
      <c r="BX43">
        <v>712541</v>
      </c>
      <c r="BY43">
        <v>718822</v>
      </c>
      <c r="BZ43">
        <v>719818</v>
      </c>
      <c r="CA43">
        <v>732708</v>
      </c>
      <c r="CB43">
        <v>732708</v>
      </c>
      <c r="CC43">
        <v>729886</v>
      </c>
      <c r="CD43">
        <v>1424413</v>
      </c>
      <c r="CE43">
        <v>1424147</v>
      </c>
      <c r="CF43">
        <v>1423822</v>
      </c>
      <c r="CG43">
        <v>1429322</v>
      </c>
      <c r="CH43">
        <v>1436295</v>
      </c>
      <c r="CI43">
        <v>1435274</v>
      </c>
      <c r="CJ43">
        <v>1443649</v>
      </c>
      <c r="CK43">
        <v>1485005</v>
      </c>
      <c r="CL43">
        <v>1499712</v>
      </c>
      <c r="CM43">
        <v>1500867</v>
      </c>
      <c r="CN43">
        <v>1514818</v>
      </c>
      <c r="CO43">
        <v>1514183</v>
      </c>
      <c r="CP43">
        <v>1499627</v>
      </c>
      <c r="CQ43">
        <v>1506494</v>
      </c>
      <c r="CR43">
        <v>1498857</v>
      </c>
      <c r="CS43">
        <v>1526057</v>
      </c>
      <c r="CT43">
        <v>1532020</v>
      </c>
      <c r="CU43">
        <v>1523385</v>
      </c>
      <c r="CV43">
        <v>1518449</v>
      </c>
      <c r="CW43">
        <v>1513442</v>
      </c>
    </row>
    <row r="44" spans="1:101" x14ac:dyDescent="0.25">
      <c r="A44" t="s">
        <v>7411</v>
      </c>
      <c r="B44">
        <v>364296</v>
      </c>
      <c r="C44">
        <v>364296</v>
      </c>
      <c r="D44">
        <v>365233</v>
      </c>
      <c r="E44">
        <v>363753</v>
      </c>
      <c r="F44">
        <v>362469</v>
      </c>
      <c r="G44">
        <v>363938</v>
      </c>
      <c r="H44">
        <v>365714</v>
      </c>
      <c r="I44">
        <v>369130</v>
      </c>
      <c r="J44">
        <v>365302</v>
      </c>
      <c r="K44">
        <v>354943</v>
      </c>
      <c r="L44">
        <v>354974</v>
      </c>
      <c r="M44">
        <v>339019</v>
      </c>
      <c r="N44">
        <v>336965</v>
      </c>
      <c r="O44">
        <v>335957</v>
      </c>
      <c r="P44">
        <v>333990</v>
      </c>
      <c r="Q44">
        <v>102940</v>
      </c>
      <c r="R44">
        <v>102658</v>
      </c>
      <c r="S44">
        <v>102652</v>
      </c>
      <c r="T44">
        <v>100641</v>
      </c>
      <c r="U44">
        <v>100559</v>
      </c>
      <c r="V44">
        <v>100526</v>
      </c>
      <c r="W44">
        <v>100524</v>
      </c>
      <c r="X44">
        <v>100302</v>
      </c>
      <c r="Y44">
        <v>100331</v>
      </c>
      <c r="Z44">
        <v>98962</v>
      </c>
      <c r="AA44">
        <v>98831</v>
      </c>
      <c r="AB44">
        <v>97727</v>
      </c>
      <c r="AC44">
        <v>97625</v>
      </c>
      <c r="AD44">
        <v>97521</v>
      </c>
      <c r="AE44">
        <v>97465</v>
      </c>
      <c r="AF44">
        <v>97374</v>
      </c>
      <c r="AG44">
        <v>97303</v>
      </c>
      <c r="AH44">
        <v>97213</v>
      </c>
      <c r="AI44">
        <v>97122</v>
      </c>
      <c r="AJ44">
        <v>97122</v>
      </c>
      <c r="AK44">
        <v>96935</v>
      </c>
      <c r="AL44">
        <v>96933</v>
      </c>
      <c r="AM44">
        <v>786743</v>
      </c>
      <c r="AN44">
        <v>782329</v>
      </c>
      <c r="AO44">
        <v>759166</v>
      </c>
      <c r="AP44">
        <v>741247</v>
      </c>
      <c r="AQ44">
        <v>732311</v>
      </c>
      <c r="AR44">
        <v>735930</v>
      </c>
      <c r="AS44">
        <v>736432</v>
      </c>
      <c r="AT44">
        <v>740385</v>
      </c>
      <c r="AU44">
        <v>740027</v>
      </c>
      <c r="AV44">
        <v>742845</v>
      </c>
      <c r="AW44">
        <v>753843</v>
      </c>
      <c r="AX44">
        <v>748408</v>
      </c>
      <c r="AY44">
        <v>733771</v>
      </c>
      <c r="AZ44">
        <v>726602</v>
      </c>
      <c r="BA44">
        <v>719263</v>
      </c>
      <c r="BB44">
        <v>721774</v>
      </c>
      <c r="BC44">
        <v>720003</v>
      </c>
      <c r="BD44">
        <v>724983</v>
      </c>
      <c r="BE44">
        <v>724888</v>
      </c>
      <c r="BF44">
        <v>730926</v>
      </c>
      <c r="BG44">
        <v>280995</v>
      </c>
      <c r="BH44">
        <v>280995</v>
      </c>
      <c r="BI44">
        <v>281162</v>
      </c>
      <c r="BJ44">
        <v>281331</v>
      </c>
      <c r="BK44">
        <v>281519</v>
      </c>
      <c r="BL44">
        <v>281629</v>
      </c>
      <c r="BM44">
        <v>281750</v>
      </c>
      <c r="BN44">
        <v>281800</v>
      </c>
      <c r="BO44">
        <v>281686</v>
      </c>
      <c r="BP44">
        <v>281686</v>
      </c>
      <c r="BQ44">
        <v>281720</v>
      </c>
      <c r="BR44">
        <v>281792</v>
      </c>
      <c r="BS44">
        <v>281894</v>
      </c>
      <c r="BT44">
        <v>281883</v>
      </c>
      <c r="BU44">
        <v>281559</v>
      </c>
      <c r="BV44">
        <v>281618</v>
      </c>
      <c r="BW44">
        <v>281387</v>
      </c>
      <c r="BX44">
        <v>270475</v>
      </c>
      <c r="BY44">
        <v>269443</v>
      </c>
      <c r="BZ44">
        <v>269153</v>
      </c>
      <c r="CA44">
        <v>269239</v>
      </c>
      <c r="CB44">
        <v>269239</v>
      </c>
      <c r="CC44">
        <v>269499</v>
      </c>
      <c r="CD44">
        <v>730876</v>
      </c>
      <c r="CE44">
        <v>718157</v>
      </c>
      <c r="CF44">
        <v>718023</v>
      </c>
      <c r="CG44">
        <v>695320</v>
      </c>
      <c r="CH44">
        <v>694802</v>
      </c>
      <c r="CI44">
        <v>694562</v>
      </c>
      <c r="CJ44">
        <v>713763</v>
      </c>
      <c r="CK44">
        <v>732752</v>
      </c>
      <c r="CL44">
        <v>738956</v>
      </c>
      <c r="CM44">
        <v>725380</v>
      </c>
      <c r="CN44">
        <v>708779</v>
      </c>
      <c r="CO44">
        <v>714671</v>
      </c>
      <c r="CP44">
        <v>704517</v>
      </c>
      <c r="CQ44">
        <v>718331</v>
      </c>
      <c r="CR44">
        <v>707451</v>
      </c>
      <c r="CS44">
        <v>712137</v>
      </c>
      <c r="CT44">
        <v>720196</v>
      </c>
      <c r="CU44">
        <v>720535</v>
      </c>
      <c r="CV44">
        <v>720805</v>
      </c>
      <c r="CW44">
        <v>730811</v>
      </c>
    </row>
    <row r="45" spans="1:101" x14ac:dyDescent="0.25">
      <c r="A45" t="s">
        <v>7412</v>
      </c>
      <c r="B45">
        <v>55594</v>
      </c>
      <c r="C45">
        <v>55594</v>
      </c>
      <c r="D45">
        <v>55594</v>
      </c>
      <c r="E45">
        <v>55613</v>
      </c>
      <c r="F45">
        <v>55613</v>
      </c>
      <c r="G45">
        <v>55632</v>
      </c>
      <c r="H45">
        <v>55632</v>
      </c>
      <c r="I45">
        <v>55632</v>
      </c>
      <c r="J45">
        <v>55632</v>
      </c>
      <c r="K45">
        <v>55656</v>
      </c>
      <c r="L45">
        <v>55680</v>
      </c>
      <c r="M45">
        <v>55701</v>
      </c>
      <c r="N45">
        <v>55701</v>
      </c>
      <c r="O45">
        <v>55701</v>
      </c>
      <c r="P45">
        <v>55749</v>
      </c>
      <c r="Q45">
        <v>334785</v>
      </c>
      <c r="R45">
        <v>329825</v>
      </c>
      <c r="S45">
        <v>330081</v>
      </c>
      <c r="T45">
        <v>327819</v>
      </c>
      <c r="U45">
        <v>324683</v>
      </c>
      <c r="V45">
        <v>325532</v>
      </c>
      <c r="W45">
        <v>325500</v>
      </c>
      <c r="X45">
        <v>326589</v>
      </c>
      <c r="Y45">
        <v>327457</v>
      </c>
      <c r="Z45">
        <v>333548</v>
      </c>
      <c r="AA45">
        <v>336502</v>
      </c>
      <c r="AB45">
        <v>336387</v>
      </c>
      <c r="AC45">
        <v>337161</v>
      </c>
      <c r="AD45">
        <v>335028</v>
      </c>
      <c r="AE45">
        <v>332494</v>
      </c>
      <c r="AF45">
        <v>340986</v>
      </c>
      <c r="AG45">
        <v>341593</v>
      </c>
      <c r="AH45">
        <v>352557</v>
      </c>
      <c r="AI45">
        <v>355284</v>
      </c>
      <c r="AJ45">
        <v>355284</v>
      </c>
      <c r="AK45">
        <v>348723</v>
      </c>
      <c r="AL45">
        <v>349377</v>
      </c>
      <c r="AM45">
        <v>97735</v>
      </c>
      <c r="AN45">
        <v>97648</v>
      </c>
      <c r="AO45">
        <v>97536</v>
      </c>
      <c r="AP45">
        <v>96669</v>
      </c>
      <c r="AQ45">
        <v>96600</v>
      </c>
      <c r="AR45">
        <v>96562</v>
      </c>
      <c r="AS45">
        <v>96557</v>
      </c>
      <c r="AT45">
        <v>96563</v>
      </c>
      <c r="AU45">
        <v>96560</v>
      </c>
      <c r="AV45">
        <v>96485</v>
      </c>
      <c r="AW45">
        <v>96350</v>
      </c>
      <c r="AX45">
        <v>96350</v>
      </c>
      <c r="AY45">
        <v>97141</v>
      </c>
      <c r="AZ45">
        <v>97186</v>
      </c>
      <c r="BA45">
        <v>97156</v>
      </c>
      <c r="BB45">
        <v>96779</v>
      </c>
      <c r="BC45">
        <v>96759</v>
      </c>
      <c r="BD45">
        <v>96606</v>
      </c>
      <c r="BE45">
        <v>96598</v>
      </c>
      <c r="BF45">
        <v>96614</v>
      </c>
      <c r="BG45">
        <v>731635</v>
      </c>
      <c r="BH45">
        <v>731635</v>
      </c>
      <c r="BI45">
        <v>736596</v>
      </c>
      <c r="BJ45">
        <v>734886</v>
      </c>
      <c r="BK45">
        <v>726317</v>
      </c>
      <c r="BL45">
        <v>721341</v>
      </c>
      <c r="BM45">
        <v>726655</v>
      </c>
      <c r="BN45">
        <v>723561</v>
      </c>
      <c r="BO45">
        <v>730977</v>
      </c>
      <c r="BP45">
        <v>730977</v>
      </c>
      <c r="BQ45">
        <v>729492</v>
      </c>
      <c r="BR45">
        <v>726505</v>
      </c>
      <c r="BS45">
        <v>737310</v>
      </c>
      <c r="BT45">
        <v>722833</v>
      </c>
      <c r="BU45">
        <v>714419</v>
      </c>
      <c r="BV45">
        <v>717508</v>
      </c>
      <c r="BW45">
        <v>728872</v>
      </c>
      <c r="BX45">
        <v>731579</v>
      </c>
      <c r="BY45">
        <v>728757</v>
      </c>
      <c r="BZ45">
        <v>724133</v>
      </c>
      <c r="CA45">
        <v>719767</v>
      </c>
      <c r="CB45">
        <v>719767</v>
      </c>
      <c r="CC45">
        <v>718523</v>
      </c>
      <c r="CD45">
        <v>269462</v>
      </c>
      <c r="CE45">
        <v>268275</v>
      </c>
      <c r="CF45">
        <v>267486</v>
      </c>
      <c r="CG45">
        <v>267068</v>
      </c>
      <c r="CH45">
        <v>266683</v>
      </c>
      <c r="CI45">
        <v>266479</v>
      </c>
      <c r="CJ45">
        <v>265229</v>
      </c>
      <c r="CK45">
        <v>265238</v>
      </c>
      <c r="CL45">
        <v>266426</v>
      </c>
      <c r="CM45">
        <v>266435</v>
      </c>
      <c r="CN45">
        <v>266816</v>
      </c>
      <c r="CO45">
        <v>236497</v>
      </c>
      <c r="CP45">
        <v>236924</v>
      </c>
      <c r="CQ45">
        <v>237159</v>
      </c>
      <c r="CR45">
        <v>237339</v>
      </c>
      <c r="CS45">
        <v>237170</v>
      </c>
      <c r="CT45">
        <v>239091</v>
      </c>
      <c r="CU45">
        <v>240385</v>
      </c>
      <c r="CV45">
        <v>262636</v>
      </c>
      <c r="CW45">
        <v>262474</v>
      </c>
    </row>
    <row r="46" spans="1:101" x14ac:dyDescent="0.25">
      <c r="A46" t="s">
        <v>7413</v>
      </c>
      <c r="B46">
        <v>46376</v>
      </c>
      <c r="C46">
        <v>46376</v>
      </c>
      <c r="D46">
        <v>46375</v>
      </c>
      <c r="E46">
        <v>46375</v>
      </c>
      <c r="F46">
        <v>46373</v>
      </c>
      <c r="G46">
        <v>46371</v>
      </c>
      <c r="H46">
        <v>46369</v>
      </c>
      <c r="I46">
        <v>46369</v>
      </c>
      <c r="J46">
        <v>46369</v>
      </c>
      <c r="K46">
        <v>46368</v>
      </c>
      <c r="L46">
        <v>46368</v>
      </c>
      <c r="M46">
        <v>46368</v>
      </c>
      <c r="N46">
        <v>46367</v>
      </c>
      <c r="O46">
        <v>46367</v>
      </c>
      <c r="P46">
        <v>46365</v>
      </c>
      <c r="Q46">
        <v>55772</v>
      </c>
      <c r="R46">
        <v>55729</v>
      </c>
      <c r="S46">
        <v>55729</v>
      </c>
      <c r="T46">
        <v>55729</v>
      </c>
      <c r="U46">
        <v>55658</v>
      </c>
      <c r="V46">
        <v>55689</v>
      </c>
      <c r="W46">
        <v>55689</v>
      </c>
      <c r="X46">
        <v>55689</v>
      </c>
      <c r="Y46">
        <v>55689</v>
      </c>
      <c r="Z46">
        <v>55689</v>
      </c>
      <c r="AA46">
        <v>55689</v>
      </c>
      <c r="AB46">
        <v>55849</v>
      </c>
      <c r="AC46">
        <v>55849</v>
      </c>
      <c r="AD46">
        <v>55418</v>
      </c>
      <c r="AE46">
        <v>55418</v>
      </c>
      <c r="AF46">
        <v>55418</v>
      </c>
      <c r="AG46">
        <v>55418</v>
      </c>
      <c r="AH46">
        <v>55418</v>
      </c>
      <c r="AI46">
        <v>55442</v>
      </c>
      <c r="AJ46">
        <v>55442</v>
      </c>
      <c r="AK46">
        <v>55442</v>
      </c>
      <c r="AL46">
        <v>55464</v>
      </c>
      <c r="AM46">
        <v>349794</v>
      </c>
      <c r="AN46">
        <v>340634</v>
      </c>
      <c r="AO46">
        <v>324261</v>
      </c>
      <c r="AP46">
        <v>312175</v>
      </c>
      <c r="AQ46">
        <v>309887</v>
      </c>
      <c r="AR46">
        <v>310176</v>
      </c>
      <c r="AS46">
        <v>311740</v>
      </c>
      <c r="AT46">
        <v>319643</v>
      </c>
      <c r="AU46">
        <v>323038</v>
      </c>
      <c r="AV46">
        <v>324824</v>
      </c>
      <c r="AW46">
        <v>322199</v>
      </c>
      <c r="AX46">
        <v>318965</v>
      </c>
      <c r="AY46">
        <v>324589</v>
      </c>
      <c r="AZ46">
        <v>325705</v>
      </c>
      <c r="BA46">
        <v>331411</v>
      </c>
      <c r="BB46">
        <v>333604</v>
      </c>
      <c r="BC46">
        <v>336993</v>
      </c>
      <c r="BD46">
        <v>329940</v>
      </c>
      <c r="BE46">
        <v>322293</v>
      </c>
      <c r="BF46">
        <v>321329</v>
      </c>
      <c r="BG46">
        <v>96611</v>
      </c>
      <c r="BH46">
        <v>96611</v>
      </c>
      <c r="BI46">
        <v>95773</v>
      </c>
      <c r="BJ46">
        <v>95806</v>
      </c>
      <c r="BK46">
        <v>95815</v>
      </c>
      <c r="BL46">
        <v>95253</v>
      </c>
      <c r="BM46">
        <v>95251</v>
      </c>
      <c r="BN46">
        <v>95397</v>
      </c>
      <c r="BO46">
        <v>95687</v>
      </c>
      <c r="BP46">
        <v>95687</v>
      </c>
      <c r="BQ46">
        <v>95707</v>
      </c>
      <c r="BR46">
        <v>95890</v>
      </c>
      <c r="BS46">
        <v>96053</v>
      </c>
      <c r="BT46">
        <v>96123</v>
      </c>
      <c r="BU46">
        <v>96150</v>
      </c>
      <c r="BV46">
        <v>96183</v>
      </c>
      <c r="BW46">
        <v>96059</v>
      </c>
      <c r="BX46">
        <v>95891</v>
      </c>
      <c r="BY46">
        <v>95781</v>
      </c>
      <c r="BZ46">
        <v>95672</v>
      </c>
      <c r="CA46">
        <v>93540</v>
      </c>
      <c r="CB46">
        <v>93540</v>
      </c>
      <c r="CC46">
        <v>93427</v>
      </c>
      <c r="CD46">
        <v>713818</v>
      </c>
      <c r="CE46">
        <v>713443</v>
      </c>
      <c r="CF46">
        <v>710093</v>
      </c>
      <c r="CG46">
        <v>701723</v>
      </c>
      <c r="CH46">
        <v>708552</v>
      </c>
      <c r="CI46">
        <v>711437</v>
      </c>
      <c r="CJ46">
        <v>718462</v>
      </c>
      <c r="CK46">
        <v>731986</v>
      </c>
      <c r="CL46">
        <v>727999</v>
      </c>
      <c r="CM46">
        <v>725353</v>
      </c>
      <c r="CN46">
        <v>735558</v>
      </c>
      <c r="CO46">
        <v>732525</v>
      </c>
      <c r="CP46">
        <v>741930</v>
      </c>
      <c r="CQ46">
        <v>744034</v>
      </c>
      <c r="CR46">
        <v>746023</v>
      </c>
      <c r="CS46">
        <v>762713</v>
      </c>
      <c r="CT46">
        <v>772634</v>
      </c>
      <c r="CU46">
        <v>762152</v>
      </c>
      <c r="CV46">
        <v>776845</v>
      </c>
      <c r="CW46">
        <v>787347</v>
      </c>
    </row>
    <row r="47" spans="1:101" x14ac:dyDescent="0.25">
      <c r="A47" t="s">
        <v>7414</v>
      </c>
      <c r="B47">
        <v>47813</v>
      </c>
      <c r="C47">
        <v>47813</v>
      </c>
      <c r="D47">
        <v>47813</v>
      </c>
      <c r="E47">
        <v>47813</v>
      </c>
      <c r="F47">
        <v>47813</v>
      </c>
      <c r="G47">
        <v>47813</v>
      </c>
      <c r="H47">
        <v>47813</v>
      </c>
      <c r="I47">
        <v>47813</v>
      </c>
      <c r="J47">
        <v>47813</v>
      </c>
      <c r="K47">
        <v>47813</v>
      </c>
      <c r="L47">
        <v>47813</v>
      </c>
      <c r="M47">
        <v>47813</v>
      </c>
      <c r="N47">
        <v>47813</v>
      </c>
      <c r="O47">
        <v>47813</v>
      </c>
      <c r="P47">
        <v>47813</v>
      </c>
      <c r="Q47">
        <v>46364</v>
      </c>
      <c r="R47">
        <v>46366</v>
      </c>
      <c r="S47">
        <v>46365</v>
      </c>
      <c r="T47">
        <v>46365</v>
      </c>
      <c r="U47">
        <v>46365</v>
      </c>
      <c r="V47">
        <v>46364</v>
      </c>
      <c r="W47">
        <v>46363</v>
      </c>
      <c r="X47">
        <v>46363</v>
      </c>
      <c r="Y47">
        <v>46363</v>
      </c>
      <c r="Z47">
        <v>45763</v>
      </c>
      <c r="AA47">
        <v>45858</v>
      </c>
      <c r="AB47">
        <v>45858</v>
      </c>
      <c r="AC47">
        <v>45858</v>
      </c>
      <c r="AD47">
        <v>45443</v>
      </c>
      <c r="AE47">
        <v>45443</v>
      </c>
      <c r="AF47">
        <v>45443</v>
      </c>
      <c r="AG47">
        <v>45443</v>
      </c>
      <c r="AH47">
        <v>45443</v>
      </c>
      <c r="AI47">
        <v>45443</v>
      </c>
      <c r="AJ47">
        <v>45443</v>
      </c>
      <c r="AK47">
        <v>45443</v>
      </c>
      <c r="AL47">
        <v>45443</v>
      </c>
      <c r="AM47">
        <v>55531</v>
      </c>
      <c r="AN47">
        <v>55476</v>
      </c>
      <c r="AO47">
        <v>55476</v>
      </c>
      <c r="AP47">
        <v>55413</v>
      </c>
      <c r="AQ47">
        <v>55413</v>
      </c>
      <c r="AR47">
        <v>55726</v>
      </c>
      <c r="AS47">
        <v>55726</v>
      </c>
      <c r="AT47">
        <v>55726</v>
      </c>
      <c r="AU47">
        <v>55726</v>
      </c>
      <c r="AV47">
        <v>55749</v>
      </c>
      <c r="AW47">
        <v>55829</v>
      </c>
      <c r="AX47">
        <v>55829</v>
      </c>
      <c r="AY47">
        <v>55818</v>
      </c>
      <c r="AZ47">
        <v>56111</v>
      </c>
      <c r="BA47">
        <v>56111</v>
      </c>
      <c r="BB47">
        <v>56068</v>
      </c>
      <c r="BC47">
        <v>56068</v>
      </c>
      <c r="BD47">
        <v>56068</v>
      </c>
      <c r="BE47">
        <v>56045</v>
      </c>
      <c r="BF47">
        <v>56080</v>
      </c>
      <c r="BG47">
        <v>320849</v>
      </c>
      <c r="BH47">
        <v>320849</v>
      </c>
      <c r="BI47">
        <v>322109</v>
      </c>
      <c r="BJ47">
        <v>332996</v>
      </c>
      <c r="BK47">
        <v>332280</v>
      </c>
      <c r="BL47">
        <v>329394</v>
      </c>
      <c r="BM47">
        <v>330708</v>
      </c>
      <c r="BN47">
        <v>339551</v>
      </c>
      <c r="BO47">
        <v>341686</v>
      </c>
      <c r="BP47">
        <v>341686</v>
      </c>
      <c r="BQ47">
        <v>340662</v>
      </c>
      <c r="BR47">
        <v>344531</v>
      </c>
      <c r="BS47">
        <v>339286</v>
      </c>
      <c r="BT47">
        <v>338724</v>
      </c>
      <c r="BU47">
        <v>348882</v>
      </c>
      <c r="BV47">
        <v>345289</v>
      </c>
      <c r="BW47">
        <v>349612</v>
      </c>
      <c r="BX47">
        <v>346196</v>
      </c>
      <c r="BY47">
        <v>342582</v>
      </c>
      <c r="BZ47">
        <v>345596</v>
      </c>
      <c r="CA47">
        <v>345420</v>
      </c>
      <c r="CB47">
        <v>345420</v>
      </c>
      <c r="CC47">
        <v>345177</v>
      </c>
      <c r="CD47">
        <v>93164</v>
      </c>
      <c r="CE47">
        <v>92322</v>
      </c>
      <c r="CF47">
        <v>92249</v>
      </c>
      <c r="CG47">
        <v>83976</v>
      </c>
      <c r="CH47">
        <v>82712</v>
      </c>
      <c r="CI47">
        <v>82688</v>
      </c>
      <c r="CJ47">
        <v>82664</v>
      </c>
      <c r="CK47">
        <v>82974</v>
      </c>
      <c r="CL47">
        <v>82706</v>
      </c>
      <c r="CM47">
        <v>82474</v>
      </c>
      <c r="CN47">
        <v>81745</v>
      </c>
      <c r="CO47">
        <v>81429</v>
      </c>
      <c r="CP47">
        <v>81286</v>
      </c>
      <c r="CQ47">
        <v>81066</v>
      </c>
      <c r="CR47">
        <v>80642</v>
      </c>
      <c r="CS47">
        <v>78886</v>
      </c>
      <c r="CT47">
        <v>78756</v>
      </c>
      <c r="CU47">
        <v>71510</v>
      </c>
      <c r="CV47">
        <v>71643</v>
      </c>
      <c r="CW47">
        <v>71652</v>
      </c>
    </row>
    <row r="48" spans="1:101" x14ac:dyDescent="0.25">
      <c r="A48" t="s">
        <v>7415</v>
      </c>
      <c r="B48">
        <v>20411</v>
      </c>
      <c r="C48">
        <v>20411</v>
      </c>
      <c r="D48">
        <v>20411</v>
      </c>
      <c r="E48">
        <v>20411</v>
      </c>
      <c r="F48">
        <v>20411</v>
      </c>
      <c r="G48">
        <v>20411</v>
      </c>
      <c r="H48">
        <v>20411</v>
      </c>
      <c r="I48">
        <v>20411</v>
      </c>
      <c r="J48">
        <v>20411</v>
      </c>
      <c r="K48">
        <v>20411</v>
      </c>
      <c r="L48">
        <v>20411</v>
      </c>
      <c r="M48">
        <v>20337</v>
      </c>
      <c r="N48">
        <v>20337</v>
      </c>
      <c r="O48">
        <v>20337</v>
      </c>
      <c r="P48">
        <v>20337</v>
      </c>
      <c r="Q48">
        <v>47813</v>
      </c>
      <c r="R48">
        <v>47808</v>
      </c>
      <c r="S48">
        <v>47808</v>
      </c>
      <c r="T48">
        <v>47808</v>
      </c>
      <c r="U48">
        <v>47808</v>
      </c>
      <c r="V48">
        <v>47808</v>
      </c>
      <c r="W48">
        <v>47808</v>
      </c>
      <c r="X48">
        <v>47808</v>
      </c>
      <c r="Y48">
        <v>47808</v>
      </c>
      <c r="Z48">
        <v>47808</v>
      </c>
      <c r="AA48">
        <v>47908</v>
      </c>
      <c r="AB48">
        <v>47908</v>
      </c>
      <c r="AC48">
        <v>47908</v>
      </c>
      <c r="AD48">
        <v>48141</v>
      </c>
      <c r="AE48">
        <v>48141</v>
      </c>
      <c r="AF48">
        <v>48141</v>
      </c>
      <c r="AG48">
        <v>48141</v>
      </c>
      <c r="AH48">
        <v>48141</v>
      </c>
      <c r="AI48">
        <v>48141</v>
      </c>
      <c r="AJ48">
        <v>48141</v>
      </c>
      <c r="AK48">
        <v>48141</v>
      </c>
      <c r="AL48">
        <v>48140</v>
      </c>
      <c r="AM48">
        <v>45443</v>
      </c>
      <c r="AN48">
        <v>45443</v>
      </c>
      <c r="AO48">
        <v>45441</v>
      </c>
      <c r="AP48">
        <v>45011</v>
      </c>
      <c r="AQ48">
        <v>44816</v>
      </c>
      <c r="AR48">
        <v>44816</v>
      </c>
      <c r="AS48">
        <v>44817</v>
      </c>
      <c r="AT48">
        <v>44817</v>
      </c>
      <c r="AU48">
        <v>44817</v>
      </c>
      <c r="AV48">
        <v>44819</v>
      </c>
      <c r="AW48">
        <v>44821</v>
      </c>
      <c r="AX48">
        <v>44821</v>
      </c>
      <c r="AY48">
        <v>44820</v>
      </c>
      <c r="AZ48">
        <v>44820</v>
      </c>
      <c r="BA48">
        <v>44820</v>
      </c>
      <c r="BB48">
        <v>44820</v>
      </c>
      <c r="BC48">
        <v>44820</v>
      </c>
      <c r="BD48">
        <v>44519</v>
      </c>
      <c r="BE48">
        <v>44442</v>
      </c>
      <c r="BF48">
        <v>44442</v>
      </c>
      <c r="BG48">
        <v>56110</v>
      </c>
      <c r="BH48">
        <v>56110</v>
      </c>
      <c r="BI48">
        <v>56110</v>
      </c>
      <c r="BJ48">
        <v>56110</v>
      </c>
      <c r="BK48">
        <v>56110</v>
      </c>
      <c r="BL48">
        <v>56110</v>
      </c>
      <c r="BM48">
        <v>56110</v>
      </c>
      <c r="BN48">
        <v>56184</v>
      </c>
      <c r="BO48">
        <v>56184</v>
      </c>
      <c r="BP48">
        <v>56184</v>
      </c>
      <c r="BQ48">
        <v>56184</v>
      </c>
      <c r="BR48">
        <v>56184</v>
      </c>
      <c r="BS48">
        <v>56184</v>
      </c>
      <c r="BT48">
        <v>56184</v>
      </c>
      <c r="BU48">
        <v>56184</v>
      </c>
      <c r="BV48">
        <v>56184</v>
      </c>
      <c r="BW48">
        <v>55234</v>
      </c>
      <c r="BX48">
        <v>55234</v>
      </c>
      <c r="BY48">
        <v>55234</v>
      </c>
      <c r="BZ48">
        <v>55234</v>
      </c>
      <c r="CA48">
        <v>55234</v>
      </c>
      <c r="CB48">
        <v>55234</v>
      </c>
      <c r="CC48">
        <v>55234</v>
      </c>
      <c r="CD48">
        <v>344679</v>
      </c>
      <c r="CE48">
        <v>347930</v>
      </c>
      <c r="CF48">
        <v>337820</v>
      </c>
      <c r="CG48">
        <v>336021</v>
      </c>
      <c r="CH48">
        <v>325887</v>
      </c>
      <c r="CI48">
        <v>325002</v>
      </c>
      <c r="CJ48">
        <v>326104</v>
      </c>
      <c r="CK48">
        <v>325343</v>
      </c>
      <c r="CL48">
        <v>326777</v>
      </c>
      <c r="CM48">
        <v>324872</v>
      </c>
      <c r="CN48">
        <v>310844</v>
      </c>
      <c r="CO48">
        <v>307867</v>
      </c>
      <c r="CP48">
        <v>305957</v>
      </c>
      <c r="CQ48">
        <v>308454</v>
      </c>
      <c r="CR48">
        <v>298830</v>
      </c>
      <c r="CS48">
        <v>306790</v>
      </c>
      <c r="CT48">
        <v>311086</v>
      </c>
      <c r="CU48">
        <v>312729</v>
      </c>
      <c r="CV48">
        <v>324947</v>
      </c>
      <c r="CW48">
        <v>330593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1DEFA-4596-495F-88AA-EC24AABED242}">
  <sheetPr codeName="Sheet3"/>
  <dimension ref="A1:AS69"/>
  <sheetViews>
    <sheetView workbookViewId="0">
      <selection sqref="A1:AS26"/>
    </sheetView>
  </sheetViews>
  <sheetFormatPr defaultRowHeight="15" x14ac:dyDescent="0.25"/>
  <cols>
    <col min="1" max="1" width="12.425781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1974" width="14.140625" bestFit="1" customWidth="1"/>
    <col min="1975" max="2422" width="14.140625" customWidth="1"/>
  </cols>
  <sheetData>
    <row r="1" spans="1: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s="1" customFormat="1" x14ac:dyDescent="0.25">
      <c r="A2" t="s">
        <v>121</v>
      </c>
      <c r="B2" s="1">
        <v>46224</v>
      </c>
      <c r="C2" s="1">
        <v>46223</v>
      </c>
      <c r="D2" s="1">
        <v>46220</v>
      </c>
      <c r="E2" s="1">
        <v>46219</v>
      </c>
      <c r="F2" s="1">
        <v>46218</v>
      </c>
      <c r="G2" s="1">
        <v>46217</v>
      </c>
      <c r="H2" s="1">
        <v>46216</v>
      </c>
      <c r="I2" s="1">
        <v>46213</v>
      </c>
      <c r="J2" s="1">
        <v>46212</v>
      </c>
      <c r="K2" s="1">
        <v>46211</v>
      </c>
      <c r="L2" s="1">
        <v>46210</v>
      </c>
      <c r="M2" s="1">
        <v>46209</v>
      </c>
      <c r="N2" s="1">
        <v>46206</v>
      </c>
      <c r="O2" s="1">
        <v>46205</v>
      </c>
      <c r="P2" s="1">
        <v>46204</v>
      </c>
      <c r="Q2" s="1">
        <v>46203</v>
      </c>
      <c r="R2" s="1">
        <v>46202</v>
      </c>
      <c r="S2" s="1">
        <v>46199</v>
      </c>
      <c r="T2" s="1">
        <v>46198</v>
      </c>
      <c r="U2" s="1">
        <v>46197</v>
      </c>
      <c r="V2" s="1">
        <v>46196</v>
      </c>
      <c r="W2" s="1">
        <v>46195</v>
      </c>
      <c r="X2" s="1">
        <v>46192</v>
      </c>
      <c r="Y2" s="1">
        <v>46191</v>
      </c>
      <c r="Z2" s="1">
        <v>46190</v>
      </c>
      <c r="AA2" s="1">
        <v>46189</v>
      </c>
      <c r="AB2" s="1">
        <v>46188</v>
      </c>
      <c r="AC2" s="1">
        <v>46185</v>
      </c>
      <c r="AD2" s="1">
        <v>46184</v>
      </c>
      <c r="AE2" s="1">
        <v>46183</v>
      </c>
      <c r="AF2" s="1">
        <v>46182</v>
      </c>
      <c r="AG2" s="1">
        <v>46181</v>
      </c>
      <c r="AH2" s="1">
        <v>46178</v>
      </c>
      <c r="AI2" s="1">
        <v>46177</v>
      </c>
      <c r="AJ2" s="1">
        <v>46176</v>
      </c>
      <c r="AK2" s="1">
        <v>46175</v>
      </c>
      <c r="AL2" s="1">
        <v>46174</v>
      </c>
      <c r="AM2" s="1">
        <v>46171</v>
      </c>
      <c r="AN2" s="1">
        <v>46170</v>
      </c>
      <c r="AO2" s="1">
        <v>46169</v>
      </c>
      <c r="AP2" s="1">
        <v>46168</v>
      </c>
      <c r="AQ2" s="1">
        <v>46167</v>
      </c>
      <c r="AR2" s="1">
        <v>46164</v>
      </c>
      <c r="AS2" s="1">
        <v>46163</v>
      </c>
    </row>
    <row r="3" spans="1:45" x14ac:dyDescent="0.25">
      <c r="A3" t="s">
        <v>154</v>
      </c>
      <c r="B3">
        <v>683853</v>
      </c>
      <c r="C3">
        <v>683853</v>
      </c>
      <c r="D3">
        <v>683853</v>
      </c>
      <c r="E3">
        <v>669511</v>
      </c>
      <c r="F3">
        <v>666354</v>
      </c>
      <c r="G3">
        <v>652091</v>
      </c>
      <c r="H3">
        <v>648962</v>
      </c>
      <c r="I3">
        <v>642408</v>
      </c>
      <c r="J3">
        <v>647803</v>
      </c>
      <c r="K3">
        <v>647543</v>
      </c>
      <c r="L3">
        <v>645859</v>
      </c>
      <c r="M3">
        <v>638543</v>
      </c>
      <c r="N3">
        <v>639052</v>
      </c>
      <c r="O3">
        <v>642378</v>
      </c>
      <c r="P3">
        <v>656663</v>
      </c>
      <c r="Q3">
        <v>664583</v>
      </c>
      <c r="R3">
        <v>654323</v>
      </c>
      <c r="S3">
        <v>653843</v>
      </c>
      <c r="T3">
        <v>675167</v>
      </c>
      <c r="U3">
        <v>682392</v>
      </c>
      <c r="V3">
        <v>679543</v>
      </c>
      <c r="W3">
        <v>677879</v>
      </c>
      <c r="X3">
        <v>671319</v>
      </c>
      <c r="Y3">
        <v>676492</v>
      </c>
      <c r="Z3">
        <v>679031</v>
      </c>
      <c r="AA3">
        <v>665331</v>
      </c>
      <c r="AB3">
        <v>701508</v>
      </c>
      <c r="AC3">
        <v>701508</v>
      </c>
      <c r="AD3">
        <v>676998</v>
      </c>
      <c r="AE3">
        <v>694878</v>
      </c>
      <c r="AF3">
        <v>723494</v>
      </c>
      <c r="AG3">
        <v>725374</v>
      </c>
      <c r="AH3">
        <v>701618</v>
      </c>
      <c r="AI3">
        <v>701210</v>
      </c>
      <c r="AJ3">
        <v>699969</v>
      </c>
      <c r="AK3">
        <v>697399</v>
      </c>
      <c r="AL3">
        <v>710604</v>
      </c>
      <c r="AM3">
        <v>722349</v>
      </c>
      <c r="AN3">
        <v>726210</v>
      </c>
      <c r="AO3">
        <v>741268</v>
      </c>
      <c r="AP3">
        <v>752395</v>
      </c>
      <c r="AQ3">
        <v>765963</v>
      </c>
      <c r="AR3">
        <v>759189</v>
      </c>
      <c r="AS3">
        <v>756488</v>
      </c>
    </row>
    <row r="4" spans="1:45" x14ac:dyDescent="0.25">
      <c r="A4" t="s">
        <v>155</v>
      </c>
      <c r="B4">
        <v>958076</v>
      </c>
      <c r="C4">
        <v>958076</v>
      </c>
      <c r="D4">
        <v>958076</v>
      </c>
      <c r="E4">
        <v>961058</v>
      </c>
      <c r="F4">
        <v>967801</v>
      </c>
      <c r="G4">
        <v>973903</v>
      </c>
      <c r="H4">
        <v>972020</v>
      </c>
      <c r="I4">
        <v>958331</v>
      </c>
      <c r="J4">
        <v>954229</v>
      </c>
      <c r="K4">
        <v>952032</v>
      </c>
      <c r="L4">
        <v>943245</v>
      </c>
      <c r="M4">
        <v>943297</v>
      </c>
      <c r="N4">
        <v>942900</v>
      </c>
      <c r="O4">
        <v>951515</v>
      </c>
      <c r="P4">
        <v>925150</v>
      </c>
      <c r="Q4">
        <v>908686</v>
      </c>
      <c r="R4">
        <v>911744</v>
      </c>
      <c r="S4">
        <v>916375</v>
      </c>
      <c r="T4">
        <v>901631</v>
      </c>
      <c r="U4">
        <v>898133</v>
      </c>
      <c r="V4">
        <v>877372</v>
      </c>
      <c r="W4">
        <v>874972</v>
      </c>
      <c r="X4">
        <v>866845</v>
      </c>
      <c r="Y4">
        <v>855233</v>
      </c>
      <c r="Z4">
        <v>854560</v>
      </c>
      <c r="AA4">
        <v>849481</v>
      </c>
      <c r="AB4">
        <v>654930</v>
      </c>
      <c r="AC4">
        <v>631859</v>
      </c>
      <c r="AD4">
        <v>629457</v>
      </c>
      <c r="AE4">
        <v>629712</v>
      </c>
      <c r="AF4">
        <v>614016</v>
      </c>
      <c r="AG4">
        <v>608550</v>
      </c>
      <c r="AH4">
        <v>606795</v>
      </c>
      <c r="AI4">
        <v>609668</v>
      </c>
      <c r="AJ4">
        <v>622815</v>
      </c>
      <c r="AK4">
        <v>624042</v>
      </c>
      <c r="AL4">
        <v>633656</v>
      </c>
      <c r="AM4">
        <v>623369</v>
      </c>
      <c r="AN4">
        <v>636985</v>
      </c>
      <c r="AO4">
        <v>633473</v>
      </c>
      <c r="AP4">
        <v>626413</v>
      </c>
      <c r="AQ4">
        <v>624212</v>
      </c>
      <c r="AR4">
        <v>624693</v>
      </c>
      <c r="AS4">
        <v>622369</v>
      </c>
    </row>
    <row r="5" spans="1:45" x14ac:dyDescent="0.25">
      <c r="A5" t="s">
        <v>156</v>
      </c>
      <c r="B5">
        <v>483750</v>
      </c>
      <c r="C5">
        <v>483750</v>
      </c>
      <c r="D5">
        <v>483750</v>
      </c>
      <c r="E5">
        <v>507223</v>
      </c>
      <c r="F5">
        <v>499779</v>
      </c>
      <c r="G5">
        <v>479965</v>
      </c>
      <c r="H5">
        <v>482427</v>
      </c>
      <c r="I5">
        <v>475338</v>
      </c>
      <c r="J5">
        <v>477602</v>
      </c>
      <c r="K5">
        <v>475967</v>
      </c>
      <c r="L5">
        <v>473137</v>
      </c>
      <c r="M5">
        <v>478213</v>
      </c>
      <c r="N5">
        <v>482677</v>
      </c>
      <c r="O5">
        <v>479999</v>
      </c>
      <c r="P5">
        <v>476559</v>
      </c>
      <c r="Q5">
        <v>477060</v>
      </c>
      <c r="R5">
        <v>474113</v>
      </c>
      <c r="S5">
        <v>471598</v>
      </c>
      <c r="T5">
        <v>460531</v>
      </c>
      <c r="U5">
        <v>465892</v>
      </c>
      <c r="V5">
        <v>478148</v>
      </c>
      <c r="W5">
        <v>491013</v>
      </c>
      <c r="X5">
        <v>505272</v>
      </c>
      <c r="Y5">
        <v>499125</v>
      </c>
      <c r="Z5">
        <v>468225</v>
      </c>
      <c r="AA5">
        <v>452721</v>
      </c>
      <c r="AB5">
        <v>857966</v>
      </c>
      <c r="AC5">
        <v>874050</v>
      </c>
      <c r="AD5">
        <v>874099</v>
      </c>
      <c r="AE5">
        <v>867668</v>
      </c>
      <c r="AF5">
        <v>850078</v>
      </c>
      <c r="AG5">
        <v>857803</v>
      </c>
      <c r="AH5">
        <v>859746</v>
      </c>
      <c r="AI5">
        <v>844033</v>
      </c>
      <c r="AJ5">
        <v>853785</v>
      </c>
      <c r="AK5">
        <v>847466</v>
      </c>
      <c r="AL5">
        <v>849366</v>
      </c>
      <c r="AM5">
        <v>849647</v>
      </c>
      <c r="AN5">
        <v>859529</v>
      </c>
      <c r="AO5">
        <v>861317</v>
      </c>
      <c r="AP5">
        <v>854425</v>
      </c>
      <c r="AQ5">
        <v>856029</v>
      </c>
      <c r="AR5">
        <v>862752</v>
      </c>
      <c r="AS5">
        <v>861378</v>
      </c>
    </row>
    <row r="6" spans="1:45" x14ac:dyDescent="0.25">
      <c r="A6" t="s">
        <v>157</v>
      </c>
      <c r="B6">
        <v>472041</v>
      </c>
      <c r="C6">
        <v>472041</v>
      </c>
      <c r="D6">
        <v>472041</v>
      </c>
      <c r="E6">
        <v>469117</v>
      </c>
      <c r="F6">
        <v>465226</v>
      </c>
      <c r="G6">
        <v>451607</v>
      </c>
      <c r="H6">
        <v>444202</v>
      </c>
      <c r="I6">
        <v>446656</v>
      </c>
      <c r="J6">
        <v>448400</v>
      </c>
      <c r="K6">
        <v>458338</v>
      </c>
      <c r="L6">
        <v>435277</v>
      </c>
      <c r="M6">
        <v>424724</v>
      </c>
      <c r="N6">
        <v>424197</v>
      </c>
      <c r="O6">
        <v>426812</v>
      </c>
      <c r="P6">
        <v>426231</v>
      </c>
      <c r="Q6">
        <v>431659</v>
      </c>
      <c r="R6">
        <v>432294</v>
      </c>
      <c r="S6">
        <v>436251</v>
      </c>
      <c r="T6">
        <v>441062</v>
      </c>
      <c r="U6">
        <v>445566</v>
      </c>
      <c r="V6">
        <v>437209</v>
      </c>
      <c r="W6">
        <v>446356</v>
      </c>
      <c r="X6">
        <v>447070</v>
      </c>
      <c r="Y6">
        <v>443179</v>
      </c>
      <c r="Z6">
        <v>435590</v>
      </c>
      <c r="AA6">
        <v>441620</v>
      </c>
      <c r="AB6">
        <v>464152</v>
      </c>
      <c r="AC6">
        <v>461211</v>
      </c>
      <c r="AD6">
        <v>452583</v>
      </c>
      <c r="AE6">
        <v>467540</v>
      </c>
      <c r="AF6">
        <v>472714</v>
      </c>
      <c r="AG6">
        <v>469710</v>
      </c>
      <c r="AH6">
        <v>470438</v>
      </c>
      <c r="AI6">
        <v>466844</v>
      </c>
      <c r="AJ6">
        <v>470123</v>
      </c>
      <c r="AK6">
        <v>470718</v>
      </c>
      <c r="AL6">
        <v>465206</v>
      </c>
      <c r="AM6">
        <v>459161</v>
      </c>
      <c r="AN6">
        <v>465577</v>
      </c>
      <c r="AO6">
        <v>461527</v>
      </c>
      <c r="AP6">
        <v>451758</v>
      </c>
      <c r="AQ6">
        <v>454172</v>
      </c>
      <c r="AR6">
        <v>457469</v>
      </c>
      <c r="AS6">
        <v>459469</v>
      </c>
    </row>
    <row r="7" spans="1:45" x14ac:dyDescent="0.25">
      <c r="A7" t="s">
        <v>158</v>
      </c>
      <c r="B7">
        <v>415412</v>
      </c>
      <c r="C7">
        <v>415412</v>
      </c>
      <c r="D7">
        <v>415412</v>
      </c>
      <c r="E7">
        <v>406393</v>
      </c>
      <c r="F7">
        <v>394992</v>
      </c>
      <c r="G7">
        <v>383079</v>
      </c>
      <c r="H7">
        <v>386269</v>
      </c>
      <c r="I7">
        <v>380684</v>
      </c>
      <c r="J7">
        <v>389256</v>
      </c>
      <c r="K7">
        <v>390546</v>
      </c>
      <c r="L7">
        <v>379360</v>
      </c>
      <c r="M7">
        <v>379984</v>
      </c>
      <c r="N7">
        <v>382009</v>
      </c>
      <c r="O7">
        <v>384195</v>
      </c>
      <c r="P7">
        <v>382980</v>
      </c>
      <c r="Q7">
        <v>392371</v>
      </c>
      <c r="R7">
        <v>392455</v>
      </c>
      <c r="S7">
        <v>384665</v>
      </c>
      <c r="T7">
        <v>385051</v>
      </c>
      <c r="U7">
        <v>388047</v>
      </c>
      <c r="V7">
        <v>372428</v>
      </c>
      <c r="W7">
        <v>363707</v>
      </c>
      <c r="X7">
        <v>360611</v>
      </c>
      <c r="Y7">
        <v>360477</v>
      </c>
      <c r="Z7">
        <v>353934</v>
      </c>
      <c r="AA7">
        <v>355096</v>
      </c>
      <c r="AB7">
        <v>450200</v>
      </c>
      <c r="AC7">
        <v>450156</v>
      </c>
      <c r="AD7">
        <v>464625</v>
      </c>
      <c r="AE7">
        <v>467783</v>
      </c>
      <c r="AF7">
        <v>460537</v>
      </c>
      <c r="AG7">
        <v>466607</v>
      </c>
      <c r="AH7">
        <v>472988</v>
      </c>
      <c r="AI7">
        <v>475357</v>
      </c>
      <c r="AJ7">
        <v>472917</v>
      </c>
      <c r="AK7">
        <v>467874</v>
      </c>
      <c r="AL7">
        <v>467336</v>
      </c>
      <c r="AM7">
        <v>467164</v>
      </c>
      <c r="AN7">
        <v>458481</v>
      </c>
      <c r="AO7">
        <v>465386</v>
      </c>
      <c r="AP7">
        <v>468287</v>
      </c>
      <c r="AQ7">
        <v>484802</v>
      </c>
      <c r="AR7">
        <v>482786</v>
      </c>
      <c r="AS7">
        <v>483430</v>
      </c>
    </row>
    <row r="8" spans="1:45" x14ac:dyDescent="0.25">
      <c r="A8" t="s">
        <v>159</v>
      </c>
      <c r="B8">
        <v>511803</v>
      </c>
      <c r="C8">
        <v>511803</v>
      </c>
      <c r="D8">
        <v>511803</v>
      </c>
      <c r="E8">
        <v>516035</v>
      </c>
      <c r="F8">
        <v>510760</v>
      </c>
      <c r="G8">
        <v>508806</v>
      </c>
      <c r="H8">
        <v>502827</v>
      </c>
      <c r="I8">
        <v>496601</v>
      </c>
      <c r="J8">
        <v>505778</v>
      </c>
      <c r="K8">
        <v>505546</v>
      </c>
      <c r="L8">
        <v>467038</v>
      </c>
      <c r="M8">
        <v>446536</v>
      </c>
      <c r="N8">
        <v>448008</v>
      </c>
      <c r="O8">
        <v>449692</v>
      </c>
      <c r="P8">
        <v>442664</v>
      </c>
      <c r="Q8">
        <v>433021</v>
      </c>
      <c r="R8">
        <v>439176</v>
      </c>
      <c r="S8">
        <v>436496</v>
      </c>
      <c r="T8">
        <v>438448</v>
      </c>
      <c r="U8">
        <v>440307</v>
      </c>
      <c r="V8">
        <v>437640</v>
      </c>
      <c r="W8">
        <v>444251</v>
      </c>
      <c r="X8">
        <v>441573</v>
      </c>
      <c r="Y8">
        <v>438483</v>
      </c>
      <c r="Z8">
        <v>438049</v>
      </c>
      <c r="AA8">
        <v>430787</v>
      </c>
      <c r="AB8">
        <v>349399</v>
      </c>
      <c r="AC8">
        <v>359284</v>
      </c>
      <c r="AD8">
        <v>352041</v>
      </c>
      <c r="AE8">
        <v>355615</v>
      </c>
      <c r="AF8">
        <v>349049</v>
      </c>
      <c r="AG8">
        <v>350553</v>
      </c>
      <c r="AH8">
        <v>336333</v>
      </c>
      <c r="AI8">
        <v>328945</v>
      </c>
      <c r="AJ8">
        <v>320166</v>
      </c>
      <c r="AK8">
        <v>321139</v>
      </c>
      <c r="AL8">
        <v>318211</v>
      </c>
      <c r="AM8">
        <v>310347</v>
      </c>
      <c r="AN8">
        <v>309455</v>
      </c>
      <c r="AO8">
        <v>314562</v>
      </c>
      <c r="AP8">
        <v>318654</v>
      </c>
      <c r="AQ8">
        <v>321778</v>
      </c>
      <c r="AR8">
        <v>319367</v>
      </c>
      <c r="AS8">
        <v>320825</v>
      </c>
    </row>
    <row r="9" spans="1:45" x14ac:dyDescent="0.25">
      <c r="A9" t="s">
        <v>160</v>
      </c>
      <c r="B9">
        <v>360584</v>
      </c>
      <c r="C9">
        <v>360584</v>
      </c>
      <c r="D9">
        <v>360584</v>
      </c>
      <c r="E9">
        <v>359237</v>
      </c>
      <c r="F9">
        <v>356966</v>
      </c>
      <c r="G9">
        <v>353622</v>
      </c>
      <c r="H9">
        <v>353341</v>
      </c>
      <c r="I9">
        <v>352094</v>
      </c>
      <c r="J9">
        <v>351342</v>
      </c>
      <c r="K9">
        <v>347767</v>
      </c>
      <c r="L9">
        <v>342943</v>
      </c>
      <c r="M9">
        <v>341477</v>
      </c>
      <c r="N9">
        <v>345746</v>
      </c>
      <c r="O9">
        <v>346071</v>
      </c>
      <c r="P9">
        <v>353454</v>
      </c>
      <c r="Q9">
        <v>354160</v>
      </c>
      <c r="R9">
        <v>357363</v>
      </c>
      <c r="S9">
        <v>356361</v>
      </c>
      <c r="T9">
        <v>353824</v>
      </c>
      <c r="U9">
        <v>352599</v>
      </c>
      <c r="V9">
        <v>350754</v>
      </c>
      <c r="W9">
        <v>346074</v>
      </c>
      <c r="X9">
        <v>348717</v>
      </c>
      <c r="Y9">
        <v>347955</v>
      </c>
      <c r="Z9">
        <v>342121</v>
      </c>
      <c r="AA9">
        <v>347142</v>
      </c>
      <c r="AB9">
        <v>428929</v>
      </c>
      <c r="AC9">
        <v>432802</v>
      </c>
      <c r="AD9">
        <v>433770</v>
      </c>
      <c r="AE9">
        <v>433205</v>
      </c>
      <c r="AF9">
        <v>433686</v>
      </c>
      <c r="AG9">
        <v>437137</v>
      </c>
      <c r="AH9">
        <v>437721</v>
      </c>
      <c r="AI9">
        <v>431441</v>
      </c>
      <c r="AJ9">
        <v>432428</v>
      </c>
      <c r="AK9">
        <v>431260</v>
      </c>
      <c r="AL9">
        <v>431627</v>
      </c>
      <c r="AM9">
        <v>442109</v>
      </c>
      <c r="AN9">
        <v>441468</v>
      </c>
      <c r="AO9">
        <v>439402</v>
      </c>
      <c r="AP9">
        <v>430090</v>
      </c>
      <c r="AQ9">
        <v>433057</v>
      </c>
      <c r="AR9">
        <v>428921</v>
      </c>
      <c r="AS9">
        <v>429490</v>
      </c>
    </row>
    <row r="10" spans="1:45" x14ac:dyDescent="0.25">
      <c r="A10" t="s">
        <v>161</v>
      </c>
      <c r="B10">
        <v>259951</v>
      </c>
      <c r="C10">
        <v>259951</v>
      </c>
      <c r="D10">
        <v>259951</v>
      </c>
      <c r="E10">
        <v>256432</v>
      </c>
      <c r="F10">
        <v>253400</v>
      </c>
      <c r="G10">
        <v>249858</v>
      </c>
      <c r="H10">
        <v>251700</v>
      </c>
      <c r="I10">
        <v>249676</v>
      </c>
      <c r="J10">
        <v>245235</v>
      </c>
      <c r="K10">
        <v>239215</v>
      </c>
      <c r="L10">
        <v>239861</v>
      </c>
      <c r="M10">
        <v>238130</v>
      </c>
      <c r="N10">
        <v>245298</v>
      </c>
      <c r="O10">
        <v>243081</v>
      </c>
      <c r="P10">
        <v>246052</v>
      </c>
      <c r="Q10">
        <v>240381</v>
      </c>
      <c r="R10">
        <v>240384</v>
      </c>
      <c r="S10">
        <v>241546</v>
      </c>
      <c r="T10">
        <v>241144</v>
      </c>
      <c r="U10">
        <v>241025</v>
      </c>
      <c r="V10">
        <v>236102</v>
      </c>
      <c r="W10">
        <v>241839</v>
      </c>
      <c r="X10">
        <v>241976</v>
      </c>
      <c r="Y10">
        <v>246631</v>
      </c>
      <c r="Z10">
        <v>239951</v>
      </c>
      <c r="AA10">
        <v>240991</v>
      </c>
      <c r="AB10">
        <v>334228</v>
      </c>
      <c r="AC10">
        <v>339025</v>
      </c>
      <c r="AD10">
        <v>349318</v>
      </c>
      <c r="AE10">
        <v>346844</v>
      </c>
      <c r="AF10">
        <v>348287</v>
      </c>
      <c r="AG10">
        <v>345146</v>
      </c>
      <c r="AH10">
        <v>345235</v>
      </c>
      <c r="AI10">
        <v>346635</v>
      </c>
      <c r="AJ10">
        <v>347759</v>
      </c>
      <c r="AK10">
        <v>353101</v>
      </c>
      <c r="AL10">
        <v>354280</v>
      </c>
      <c r="AM10">
        <v>360150</v>
      </c>
      <c r="AN10">
        <v>354367</v>
      </c>
      <c r="AO10">
        <v>348298</v>
      </c>
      <c r="AP10">
        <v>338347</v>
      </c>
      <c r="AQ10">
        <v>345375</v>
      </c>
      <c r="AR10">
        <v>351709</v>
      </c>
      <c r="AS10">
        <v>355315</v>
      </c>
    </row>
    <row r="11" spans="1:45" x14ac:dyDescent="0.25">
      <c r="A11" t="s">
        <v>162</v>
      </c>
      <c r="B11">
        <v>223312</v>
      </c>
      <c r="C11">
        <v>223312</v>
      </c>
      <c r="D11">
        <v>223312</v>
      </c>
      <c r="E11">
        <v>223107</v>
      </c>
      <c r="F11">
        <v>218765</v>
      </c>
      <c r="G11">
        <v>212175</v>
      </c>
      <c r="H11">
        <v>220035</v>
      </c>
      <c r="I11">
        <v>222687</v>
      </c>
      <c r="J11">
        <v>227239</v>
      </c>
      <c r="K11">
        <v>222132</v>
      </c>
      <c r="L11">
        <v>220466</v>
      </c>
      <c r="M11">
        <v>221284</v>
      </c>
      <c r="N11">
        <v>221034</v>
      </c>
      <c r="O11">
        <v>222505</v>
      </c>
      <c r="P11">
        <v>226828</v>
      </c>
      <c r="Q11">
        <v>214665</v>
      </c>
      <c r="R11">
        <v>218466</v>
      </c>
      <c r="S11">
        <v>218095</v>
      </c>
      <c r="T11">
        <v>217016</v>
      </c>
      <c r="U11">
        <v>213748</v>
      </c>
      <c r="V11">
        <v>211534</v>
      </c>
      <c r="W11">
        <v>215818</v>
      </c>
      <c r="X11">
        <v>207335</v>
      </c>
      <c r="Y11">
        <v>210792</v>
      </c>
      <c r="Z11">
        <v>224605</v>
      </c>
      <c r="AA11">
        <v>209003</v>
      </c>
      <c r="AB11">
        <v>230265</v>
      </c>
      <c r="AC11">
        <v>230927</v>
      </c>
      <c r="AD11">
        <v>243090</v>
      </c>
      <c r="AE11">
        <v>241100</v>
      </c>
      <c r="AF11">
        <v>243663</v>
      </c>
      <c r="AG11">
        <v>239813</v>
      </c>
      <c r="AH11">
        <v>238657</v>
      </c>
      <c r="AI11">
        <v>230914</v>
      </c>
      <c r="AJ11">
        <v>231986</v>
      </c>
      <c r="AK11">
        <v>231307</v>
      </c>
      <c r="AL11">
        <v>234257</v>
      </c>
      <c r="AM11">
        <v>226589</v>
      </c>
      <c r="AN11">
        <v>229196</v>
      </c>
      <c r="AO11">
        <v>226683</v>
      </c>
      <c r="AP11">
        <v>216414</v>
      </c>
      <c r="AQ11">
        <v>218097</v>
      </c>
      <c r="AR11">
        <v>218347</v>
      </c>
      <c r="AS11">
        <v>222878</v>
      </c>
    </row>
    <row r="12" spans="1:45" x14ac:dyDescent="0.25">
      <c r="A12" t="s">
        <v>163</v>
      </c>
      <c r="B12">
        <v>239383</v>
      </c>
      <c r="C12">
        <v>239383</v>
      </c>
      <c r="D12">
        <v>239383</v>
      </c>
      <c r="E12">
        <v>233844</v>
      </c>
      <c r="F12">
        <v>235217</v>
      </c>
      <c r="G12">
        <v>232368</v>
      </c>
      <c r="H12">
        <v>240758</v>
      </c>
      <c r="I12">
        <v>248969</v>
      </c>
      <c r="J12">
        <v>247848</v>
      </c>
      <c r="K12">
        <v>249147</v>
      </c>
      <c r="L12">
        <v>244717</v>
      </c>
      <c r="M12">
        <v>247202</v>
      </c>
      <c r="N12">
        <v>244480</v>
      </c>
      <c r="O12">
        <v>242328</v>
      </c>
      <c r="P12">
        <v>247098</v>
      </c>
      <c r="Q12">
        <v>252059</v>
      </c>
      <c r="R12">
        <v>250243</v>
      </c>
      <c r="S12">
        <v>253567</v>
      </c>
      <c r="T12">
        <v>250984</v>
      </c>
      <c r="U12">
        <v>247151</v>
      </c>
      <c r="V12">
        <v>244626</v>
      </c>
      <c r="W12">
        <v>246636</v>
      </c>
      <c r="X12">
        <v>239964</v>
      </c>
      <c r="Y12">
        <v>235272</v>
      </c>
      <c r="Z12">
        <v>232682</v>
      </c>
      <c r="AA12">
        <v>227894</v>
      </c>
      <c r="AB12">
        <v>201182</v>
      </c>
      <c r="AC12">
        <v>201455</v>
      </c>
      <c r="AD12">
        <v>194284</v>
      </c>
      <c r="AE12">
        <v>188220</v>
      </c>
      <c r="AF12">
        <v>189409</v>
      </c>
      <c r="AG12">
        <v>182357</v>
      </c>
      <c r="AH12">
        <v>182594</v>
      </c>
      <c r="AI12">
        <v>183986</v>
      </c>
      <c r="AJ12">
        <v>178976</v>
      </c>
      <c r="AK12">
        <v>176190</v>
      </c>
      <c r="AL12">
        <v>174974</v>
      </c>
      <c r="AM12">
        <v>176984</v>
      </c>
      <c r="AN12">
        <v>175101</v>
      </c>
      <c r="AO12">
        <v>177587</v>
      </c>
      <c r="AP12">
        <v>178357</v>
      </c>
      <c r="AQ12">
        <v>185330</v>
      </c>
      <c r="AR12">
        <v>184401</v>
      </c>
      <c r="AS12">
        <v>185973</v>
      </c>
    </row>
    <row r="13" spans="1:45" x14ac:dyDescent="0.25">
      <c r="A13" t="s">
        <v>164</v>
      </c>
      <c r="B13">
        <v>179120</v>
      </c>
      <c r="C13">
        <v>179120</v>
      </c>
      <c r="D13">
        <v>179120</v>
      </c>
      <c r="E13">
        <v>175457</v>
      </c>
      <c r="F13">
        <v>176641</v>
      </c>
      <c r="G13">
        <v>172458</v>
      </c>
      <c r="H13">
        <v>170180</v>
      </c>
      <c r="I13">
        <v>170391</v>
      </c>
      <c r="J13">
        <v>170271</v>
      </c>
      <c r="K13">
        <v>171860</v>
      </c>
      <c r="L13">
        <v>174614</v>
      </c>
      <c r="M13">
        <v>172116</v>
      </c>
      <c r="N13">
        <v>171674</v>
      </c>
      <c r="O13">
        <v>172025</v>
      </c>
      <c r="P13">
        <v>170387</v>
      </c>
      <c r="Q13">
        <v>175360</v>
      </c>
      <c r="R13">
        <v>174189</v>
      </c>
      <c r="S13">
        <v>174234</v>
      </c>
      <c r="T13">
        <v>169105</v>
      </c>
      <c r="U13">
        <v>165896</v>
      </c>
      <c r="V13">
        <v>165743</v>
      </c>
      <c r="W13">
        <v>166604</v>
      </c>
      <c r="X13">
        <v>168904</v>
      </c>
      <c r="Y13">
        <v>170624</v>
      </c>
      <c r="Z13">
        <v>166730</v>
      </c>
      <c r="AA13">
        <v>168568</v>
      </c>
      <c r="AB13">
        <v>224449</v>
      </c>
      <c r="AC13">
        <v>216406</v>
      </c>
      <c r="AD13">
        <v>212914</v>
      </c>
      <c r="AE13">
        <v>203956</v>
      </c>
      <c r="AF13">
        <v>203006</v>
      </c>
      <c r="AG13">
        <v>197958</v>
      </c>
      <c r="AH13">
        <v>199581</v>
      </c>
      <c r="AI13">
        <v>202357</v>
      </c>
      <c r="AJ13">
        <v>205681</v>
      </c>
      <c r="AK13">
        <v>205539</v>
      </c>
      <c r="AL13">
        <v>200345</v>
      </c>
      <c r="AM13">
        <v>197216</v>
      </c>
      <c r="AN13">
        <v>194026</v>
      </c>
      <c r="AO13">
        <v>197005</v>
      </c>
      <c r="AP13">
        <v>196469</v>
      </c>
      <c r="AQ13">
        <v>195393</v>
      </c>
      <c r="AR13">
        <v>196840</v>
      </c>
      <c r="AS13">
        <v>196889</v>
      </c>
    </row>
    <row r="14" spans="1:45" x14ac:dyDescent="0.25">
      <c r="A14" t="s">
        <v>165</v>
      </c>
      <c r="B14">
        <v>126634</v>
      </c>
      <c r="C14">
        <v>126634</v>
      </c>
      <c r="D14">
        <v>126634</v>
      </c>
      <c r="E14">
        <v>122209</v>
      </c>
      <c r="F14">
        <v>118603</v>
      </c>
      <c r="G14">
        <v>115551</v>
      </c>
      <c r="H14">
        <v>112225</v>
      </c>
      <c r="I14">
        <v>110919</v>
      </c>
      <c r="J14">
        <v>113867</v>
      </c>
      <c r="K14">
        <v>117187</v>
      </c>
      <c r="L14">
        <v>117830</v>
      </c>
      <c r="M14">
        <v>116626</v>
      </c>
      <c r="N14">
        <v>116435</v>
      </c>
      <c r="O14">
        <v>115496</v>
      </c>
      <c r="P14">
        <v>115200</v>
      </c>
      <c r="Q14">
        <v>113372</v>
      </c>
      <c r="R14">
        <v>114276</v>
      </c>
      <c r="S14">
        <v>113228</v>
      </c>
      <c r="T14">
        <v>112556</v>
      </c>
      <c r="U14">
        <v>111573</v>
      </c>
      <c r="V14">
        <v>109373</v>
      </c>
      <c r="W14">
        <v>107920</v>
      </c>
      <c r="X14">
        <v>106321</v>
      </c>
      <c r="Y14">
        <v>105177</v>
      </c>
      <c r="Z14">
        <v>102324</v>
      </c>
      <c r="AA14">
        <v>98571</v>
      </c>
      <c r="AB14">
        <v>167155</v>
      </c>
      <c r="AC14">
        <v>165681</v>
      </c>
      <c r="AD14">
        <v>163306</v>
      </c>
      <c r="AE14">
        <v>162211</v>
      </c>
      <c r="AF14">
        <v>166599</v>
      </c>
      <c r="AG14">
        <v>170379</v>
      </c>
      <c r="AH14">
        <v>173152</v>
      </c>
      <c r="AI14">
        <v>172136</v>
      </c>
      <c r="AJ14">
        <v>170607</v>
      </c>
      <c r="AK14">
        <v>168940</v>
      </c>
      <c r="AL14">
        <v>168931</v>
      </c>
      <c r="AM14">
        <v>170048</v>
      </c>
      <c r="AN14">
        <v>168270</v>
      </c>
      <c r="AO14">
        <v>168554</v>
      </c>
      <c r="AP14">
        <v>167997</v>
      </c>
      <c r="AQ14">
        <v>167884</v>
      </c>
      <c r="AR14">
        <v>165339</v>
      </c>
      <c r="AS14">
        <v>167140</v>
      </c>
    </row>
    <row r="15" spans="1:45" x14ac:dyDescent="0.25">
      <c r="A15" t="s">
        <v>166</v>
      </c>
      <c r="B15">
        <v>62455</v>
      </c>
      <c r="C15">
        <v>62455</v>
      </c>
      <c r="D15">
        <v>62455</v>
      </c>
      <c r="E15">
        <v>62302</v>
      </c>
      <c r="F15">
        <v>63642</v>
      </c>
      <c r="G15">
        <v>63892</v>
      </c>
      <c r="H15">
        <v>61186</v>
      </c>
      <c r="I15">
        <v>60040</v>
      </c>
      <c r="J15">
        <v>61319</v>
      </c>
      <c r="K15">
        <v>60463</v>
      </c>
      <c r="L15">
        <v>59086</v>
      </c>
      <c r="M15">
        <v>59419</v>
      </c>
      <c r="N15">
        <v>60157</v>
      </c>
      <c r="O15">
        <v>60766</v>
      </c>
      <c r="P15">
        <v>60861</v>
      </c>
      <c r="Q15">
        <v>61811</v>
      </c>
      <c r="R15">
        <v>61064</v>
      </c>
      <c r="S15">
        <v>61873</v>
      </c>
      <c r="T15">
        <v>59993</v>
      </c>
      <c r="U15">
        <v>59381</v>
      </c>
      <c r="V15">
        <v>58533</v>
      </c>
      <c r="W15">
        <v>58197</v>
      </c>
      <c r="X15">
        <v>59009</v>
      </c>
      <c r="Y15">
        <v>59844</v>
      </c>
      <c r="Z15">
        <v>58940</v>
      </c>
      <c r="AA15">
        <v>59008</v>
      </c>
      <c r="AB15">
        <v>90764</v>
      </c>
      <c r="AC15">
        <v>87917</v>
      </c>
      <c r="AD15">
        <v>91523</v>
      </c>
      <c r="AE15">
        <v>86098</v>
      </c>
      <c r="AF15">
        <v>81423</v>
      </c>
      <c r="AG15">
        <v>77674</v>
      </c>
      <c r="AH15">
        <v>82865</v>
      </c>
      <c r="AI15">
        <v>72552</v>
      </c>
      <c r="AJ15">
        <v>72798</v>
      </c>
      <c r="AK15">
        <v>74381</v>
      </c>
      <c r="AL15">
        <v>75036</v>
      </c>
      <c r="AM15">
        <v>75282</v>
      </c>
      <c r="AN15">
        <v>74458</v>
      </c>
      <c r="AO15">
        <v>71270</v>
      </c>
      <c r="AP15">
        <v>69592</v>
      </c>
      <c r="AQ15">
        <v>70666</v>
      </c>
      <c r="AR15">
        <v>71680</v>
      </c>
      <c r="AS15">
        <v>71701</v>
      </c>
    </row>
    <row r="16" spans="1:45" x14ac:dyDescent="0.25">
      <c r="A16" t="s">
        <v>167</v>
      </c>
      <c r="B16">
        <v>51299</v>
      </c>
      <c r="C16">
        <v>51299</v>
      </c>
      <c r="D16">
        <v>51299</v>
      </c>
      <c r="E16">
        <v>52078</v>
      </c>
      <c r="F16">
        <v>52672</v>
      </c>
      <c r="G16">
        <v>52977</v>
      </c>
      <c r="H16">
        <v>54286</v>
      </c>
      <c r="I16">
        <v>53214</v>
      </c>
      <c r="J16">
        <v>51908</v>
      </c>
      <c r="K16">
        <v>51800</v>
      </c>
      <c r="L16">
        <v>55119</v>
      </c>
      <c r="M16">
        <v>56244</v>
      </c>
      <c r="N16">
        <v>56131</v>
      </c>
      <c r="O16">
        <v>55632</v>
      </c>
      <c r="P16">
        <v>57952</v>
      </c>
      <c r="Q16">
        <v>57045</v>
      </c>
      <c r="R16">
        <v>55783</v>
      </c>
      <c r="S16">
        <v>55873</v>
      </c>
      <c r="T16">
        <v>53434</v>
      </c>
      <c r="U16">
        <v>52282</v>
      </c>
      <c r="V16">
        <v>52852</v>
      </c>
      <c r="W16">
        <v>54242</v>
      </c>
      <c r="X16">
        <v>52258</v>
      </c>
      <c r="Y16">
        <v>56736</v>
      </c>
      <c r="Z16">
        <v>49421</v>
      </c>
      <c r="AA16">
        <v>48567</v>
      </c>
      <c r="AB16">
        <v>59759</v>
      </c>
      <c r="AC16">
        <v>60839</v>
      </c>
      <c r="AD16">
        <v>56467</v>
      </c>
      <c r="AE16">
        <v>63987</v>
      </c>
      <c r="AF16">
        <v>61856</v>
      </c>
      <c r="AG16">
        <v>61404</v>
      </c>
      <c r="AH16">
        <v>60877</v>
      </c>
      <c r="AI16">
        <v>58584</v>
      </c>
      <c r="AJ16">
        <v>58494</v>
      </c>
      <c r="AK16">
        <v>58895</v>
      </c>
      <c r="AL16">
        <v>55837</v>
      </c>
      <c r="AM16">
        <v>55509</v>
      </c>
      <c r="AN16">
        <v>54704</v>
      </c>
      <c r="AO16">
        <v>55024</v>
      </c>
      <c r="AP16">
        <v>59350</v>
      </c>
      <c r="AQ16">
        <v>61225</v>
      </c>
      <c r="AR16">
        <v>61896</v>
      </c>
      <c r="AS16">
        <v>62340</v>
      </c>
    </row>
    <row r="17" spans="1:45" x14ac:dyDescent="0.25">
      <c r="A17" t="s">
        <v>168</v>
      </c>
      <c r="B17">
        <v>46433</v>
      </c>
      <c r="C17">
        <v>46433</v>
      </c>
      <c r="D17">
        <v>46433</v>
      </c>
      <c r="E17">
        <v>45438</v>
      </c>
      <c r="F17">
        <v>46447</v>
      </c>
      <c r="G17">
        <v>45746</v>
      </c>
      <c r="H17">
        <v>43771</v>
      </c>
      <c r="I17">
        <v>42551</v>
      </c>
      <c r="J17">
        <v>41939</v>
      </c>
      <c r="K17">
        <v>42730</v>
      </c>
      <c r="L17">
        <v>40918</v>
      </c>
      <c r="M17">
        <v>43013</v>
      </c>
      <c r="N17">
        <v>43682</v>
      </c>
      <c r="O17">
        <v>43176</v>
      </c>
      <c r="P17">
        <v>40618</v>
      </c>
      <c r="Q17">
        <v>40874</v>
      </c>
      <c r="R17">
        <v>44623</v>
      </c>
      <c r="S17">
        <v>43566</v>
      </c>
      <c r="T17">
        <v>41860</v>
      </c>
      <c r="U17">
        <v>43200</v>
      </c>
      <c r="V17">
        <v>42546</v>
      </c>
      <c r="W17">
        <v>42075</v>
      </c>
      <c r="X17">
        <v>41472</v>
      </c>
      <c r="Y17">
        <v>40590</v>
      </c>
      <c r="Z17">
        <v>37994</v>
      </c>
      <c r="AA17">
        <v>37729</v>
      </c>
      <c r="AB17">
        <v>46975</v>
      </c>
      <c r="AC17">
        <v>45438</v>
      </c>
      <c r="AD17">
        <v>45209</v>
      </c>
      <c r="AE17">
        <v>42728</v>
      </c>
      <c r="AF17">
        <v>41715</v>
      </c>
      <c r="AG17">
        <v>41201</v>
      </c>
      <c r="AH17">
        <v>40949</v>
      </c>
      <c r="AI17">
        <v>42611</v>
      </c>
      <c r="AJ17">
        <v>41516</v>
      </c>
      <c r="AK17">
        <v>42763</v>
      </c>
      <c r="AL17">
        <v>43803</v>
      </c>
      <c r="AM17">
        <v>44776</v>
      </c>
      <c r="AN17">
        <v>44742</v>
      </c>
      <c r="AO17">
        <v>44840</v>
      </c>
      <c r="AP17">
        <v>43322</v>
      </c>
      <c r="AQ17">
        <v>46473</v>
      </c>
      <c r="AR17">
        <v>46290</v>
      </c>
      <c r="AS17">
        <v>42466</v>
      </c>
    </row>
    <row r="18" spans="1:45" x14ac:dyDescent="0.25">
      <c r="A18" t="s">
        <v>169</v>
      </c>
      <c r="B18">
        <v>29466</v>
      </c>
      <c r="C18">
        <v>29466</v>
      </c>
      <c r="D18">
        <v>29466</v>
      </c>
      <c r="E18">
        <v>29772</v>
      </c>
      <c r="F18">
        <v>30564</v>
      </c>
      <c r="G18">
        <v>30802</v>
      </c>
      <c r="H18">
        <v>30597</v>
      </c>
      <c r="I18">
        <v>31147</v>
      </c>
      <c r="J18">
        <v>31918</v>
      </c>
      <c r="K18">
        <v>30166</v>
      </c>
      <c r="L18">
        <v>31142</v>
      </c>
      <c r="M18">
        <v>32119</v>
      </c>
      <c r="N18">
        <v>31899</v>
      </c>
      <c r="O18">
        <v>31111</v>
      </c>
      <c r="P18">
        <v>29468</v>
      </c>
      <c r="Q18">
        <v>29541</v>
      </c>
      <c r="R18">
        <v>29318</v>
      </c>
      <c r="S18">
        <v>28886</v>
      </c>
      <c r="T18">
        <v>29353</v>
      </c>
      <c r="U18">
        <v>30415</v>
      </c>
      <c r="V18">
        <v>30510</v>
      </c>
      <c r="W18">
        <v>29627</v>
      </c>
      <c r="X18">
        <v>30895</v>
      </c>
      <c r="Y18">
        <v>30963</v>
      </c>
      <c r="Z18">
        <v>31737</v>
      </c>
      <c r="AA18">
        <v>32230</v>
      </c>
      <c r="AB18">
        <v>37623</v>
      </c>
      <c r="AC18">
        <v>37010</v>
      </c>
      <c r="AD18">
        <v>36433</v>
      </c>
      <c r="AE18">
        <v>34205</v>
      </c>
      <c r="AF18">
        <v>34537</v>
      </c>
      <c r="AG18">
        <v>31122</v>
      </c>
      <c r="AH18">
        <v>33685</v>
      </c>
      <c r="AI18">
        <v>34344</v>
      </c>
      <c r="AJ18">
        <v>35198</v>
      </c>
      <c r="AK18">
        <v>37041</v>
      </c>
      <c r="AL18">
        <v>40683</v>
      </c>
      <c r="AM18">
        <v>39897</v>
      </c>
      <c r="AN18">
        <v>40635</v>
      </c>
      <c r="AO18">
        <v>40397</v>
      </c>
      <c r="AP18">
        <v>39394</v>
      </c>
      <c r="AQ18">
        <v>39662</v>
      </c>
      <c r="AR18">
        <v>40155</v>
      </c>
      <c r="AS18">
        <v>40269</v>
      </c>
    </row>
    <row r="19" spans="1:45" x14ac:dyDescent="0.25">
      <c r="A19" t="s">
        <v>170</v>
      </c>
      <c r="B19">
        <v>32760</v>
      </c>
      <c r="C19">
        <v>32760</v>
      </c>
      <c r="D19">
        <v>32760</v>
      </c>
      <c r="E19">
        <v>31561</v>
      </c>
      <c r="F19">
        <v>31539</v>
      </c>
      <c r="G19">
        <v>31633</v>
      </c>
      <c r="H19">
        <v>32388</v>
      </c>
      <c r="I19">
        <v>32476</v>
      </c>
      <c r="J19">
        <v>31336</v>
      </c>
      <c r="K19">
        <v>31039</v>
      </c>
      <c r="L19">
        <v>30618</v>
      </c>
      <c r="M19">
        <v>30146</v>
      </c>
      <c r="N19">
        <v>30331</v>
      </c>
      <c r="O19">
        <v>30558</v>
      </c>
      <c r="P19">
        <v>31555</v>
      </c>
      <c r="Q19">
        <v>31653</v>
      </c>
      <c r="R19">
        <v>31154</v>
      </c>
      <c r="S19">
        <v>31881</v>
      </c>
      <c r="T19">
        <v>32841</v>
      </c>
      <c r="U19">
        <v>31894</v>
      </c>
      <c r="V19">
        <v>32566</v>
      </c>
      <c r="W19">
        <v>31879</v>
      </c>
      <c r="X19">
        <v>32688</v>
      </c>
      <c r="Y19">
        <v>33199</v>
      </c>
      <c r="Z19">
        <v>32016</v>
      </c>
      <c r="AA19">
        <v>28683</v>
      </c>
      <c r="AB19">
        <v>33300</v>
      </c>
      <c r="AC19">
        <v>31733</v>
      </c>
      <c r="AD19">
        <v>31790</v>
      </c>
      <c r="AE19">
        <v>31238</v>
      </c>
      <c r="AF19">
        <v>31672</v>
      </c>
      <c r="AG19">
        <v>31627</v>
      </c>
      <c r="AH19">
        <v>31288</v>
      </c>
      <c r="AI19">
        <v>30722</v>
      </c>
      <c r="AJ19">
        <v>31434</v>
      </c>
      <c r="AK19">
        <v>32441</v>
      </c>
      <c r="AL19">
        <v>34266</v>
      </c>
      <c r="AM19">
        <v>34592</v>
      </c>
      <c r="AN19">
        <v>34306</v>
      </c>
      <c r="AO19">
        <v>34390</v>
      </c>
      <c r="AP19">
        <v>33708</v>
      </c>
      <c r="AQ19">
        <v>32186</v>
      </c>
      <c r="AR19">
        <v>32124</v>
      </c>
      <c r="AS19">
        <v>31889</v>
      </c>
    </row>
    <row r="20" spans="1:45" x14ac:dyDescent="0.25">
      <c r="A20" t="s">
        <v>171</v>
      </c>
      <c r="B20">
        <v>26539</v>
      </c>
      <c r="C20">
        <v>26539</v>
      </c>
      <c r="D20">
        <v>26539</v>
      </c>
      <c r="E20">
        <v>25408</v>
      </c>
      <c r="F20">
        <v>25824</v>
      </c>
      <c r="G20">
        <v>26453</v>
      </c>
      <c r="H20">
        <v>26710</v>
      </c>
      <c r="I20">
        <v>25671</v>
      </c>
      <c r="J20">
        <v>25571</v>
      </c>
      <c r="K20">
        <v>25920</v>
      </c>
      <c r="L20">
        <v>25230</v>
      </c>
      <c r="M20">
        <v>25401</v>
      </c>
      <c r="N20">
        <v>24997</v>
      </c>
      <c r="O20">
        <v>24800</v>
      </c>
      <c r="P20">
        <v>25685</v>
      </c>
      <c r="Q20">
        <v>25684</v>
      </c>
      <c r="R20">
        <v>23772</v>
      </c>
      <c r="S20">
        <v>23579</v>
      </c>
      <c r="T20">
        <v>23362</v>
      </c>
      <c r="U20">
        <v>23781</v>
      </c>
      <c r="V20">
        <v>23706</v>
      </c>
      <c r="W20">
        <v>23664</v>
      </c>
      <c r="X20">
        <v>23581</v>
      </c>
      <c r="Y20">
        <v>23666</v>
      </c>
      <c r="Z20">
        <v>23929</v>
      </c>
      <c r="AA20">
        <v>24252</v>
      </c>
      <c r="AB20">
        <v>28728</v>
      </c>
      <c r="AC20">
        <v>28728</v>
      </c>
      <c r="AD20">
        <v>27833</v>
      </c>
      <c r="AE20">
        <v>29035</v>
      </c>
      <c r="AF20">
        <v>28453</v>
      </c>
      <c r="AG20">
        <v>28317</v>
      </c>
      <c r="AH20">
        <v>28628</v>
      </c>
      <c r="AI20">
        <v>28963</v>
      </c>
      <c r="AJ20">
        <v>28483</v>
      </c>
      <c r="AK20">
        <v>27649</v>
      </c>
      <c r="AL20">
        <v>26240</v>
      </c>
      <c r="AM20">
        <v>25734</v>
      </c>
      <c r="AN20">
        <v>24485</v>
      </c>
      <c r="AO20">
        <v>25021</v>
      </c>
      <c r="AP20">
        <v>27617</v>
      </c>
      <c r="AQ20">
        <v>27355</v>
      </c>
      <c r="AR20">
        <v>26341</v>
      </c>
      <c r="AS20">
        <v>25898</v>
      </c>
    </row>
    <row r="21" spans="1:45" x14ac:dyDescent="0.25">
      <c r="A21" t="s">
        <v>172</v>
      </c>
      <c r="B21">
        <v>13144</v>
      </c>
      <c r="C21">
        <v>13144</v>
      </c>
      <c r="D21">
        <v>13144</v>
      </c>
      <c r="E21">
        <v>11083</v>
      </c>
      <c r="F21">
        <v>11432</v>
      </c>
      <c r="G21">
        <v>11011</v>
      </c>
      <c r="H21">
        <v>11423</v>
      </c>
      <c r="I21">
        <v>10943</v>
      </c>
      <c r="J21">
        <v>12330</v>
      </c>
      <c r="K21">
        <v>12467</v>
      </c>
      <c r="L21">
        <v>11858</v>
      </c>
      <c r="M21">
        <v>12225</v>
      </c>
      <c r="N21">
        <v>12360</v>
      </c>
      <c r="O21">
        <v>11597</v>
      </c>
      <c r="P21">
        <v>11543</v>
      </c>
      <c r="Q21">
        <v>11001</v>
      </c>
      <c r="R21">
        <v>10829</v>
      </c>
      <c r="S21">
        <v>11362</v>
      </c>
      <c r="T21">
        <v>11558</v>
      </c>
      <c r="U21">
        <v>12682</v>
      </c>
      <c r="V21">
        <v>12291</v>
      </c>
      <c r="W21">
        <v>11485</v>
      </c>
      <c r="X21">
        <v>11976</v>
      </c>
      <c r="Y21">
        <v>11499</v>
      </c>
      <c r="Z21">
        <v>11597</v>
      </c>
      <c r="AA21">
        <v>12274</v>
      </c>
      <c r="AB21">
        <v>23886</v>
      </c>
      <c r="AC21">
        <v>23543</v>
      </c>
      <c r="AD21">
        <v>24152</v>
      </c>
      <c r="AE21">
        <v>23945</v>
      </c>
      <c r="AF21">
        <v>23848</v>
      </c>
      <c r="AG21">
        <v>23617</v>
      </c>
      <c r="AH21">
        <v>23517</v>
      </c>
      <c r="AI21">
        <v>23449</v>
      </c>
      <c r="AJ21">
        <v>23716</v>
      </c>
      <c r="AK21">
        <v>23440</v>
      </c>
      <c r="AL21">
        <v>23234</v>
      </c>
      <c r="AM21">
        <v>22788</v>
      </c>
      <c r="AN21">
        <v>22249</v>
      </c>
      <c r="AO21">
        <v>22208</v>
      </c>
      <c r="AP21">
        <v>22753</v>
      </c>
      <c r="AQ21">
        <v>22845</v>
      </c>
      <c r="AR21">
        <v>23098</v>
      </c>
      <c r="AS21">
        <v>22248</v>
      </c>
    </row>
    <row r="22" spans="1:45" x14ac:dyDescent="0.25">
      <c r="A22" t="s">
        <v>173</v>
      </c>
      <c r="B22">
        <v>6252</v>
      </c>
      <c r="C22">
        <v>6252</v>
      </c>
      <c r="D22">
        <v>6252</v>
      </c>
      <c r="E22">
        <v>6085</v>
      </c>
      <c r="F22">
        <v>6443</v>
      </c>
      <c r="G22">
        <v>6203</v>
      </c>
      <c r="H22">
        <v>6657</v>
      </c>
      <c r="I22">
        <v>6403</v>
      </c>
      <c r="J22">
        <v>7865</v>
      </c>
      <c r="K22">
        <v>6918</v>
      </c>
      <c r="L22">
        <v>7010</v>
      </c>
      <c r="M22">
        <v>7930</v>
      </c>
      <c r="N22">
        <v>7484</v>
      </c>
      <c r="O22">
        <v>5920</v>
      </c>
      <c r="P22">
        <v>5647</v>
      </c>
      <c r="Q22">
        <v>5338</v>
      </c>
      <c r="R22">
        <v>5212</v>
      </c>
      <c r="S22">
        <v>4924</v>
      </c>
      <c r="T22">
        <v>5152</v>
      </c>
      <c r="U22">
        <v>4990</v>
      </c>
      <c r="V22">
        <v>4804</v>
      </c>
      <c r="W22">
        <v>4608</v>
      </c>
      <c r="X22">
        <v>4278</v>
      </c>
      <c r="Y22">
        <v>4409</v>
      </c>
      <c r="Z22">
        <v>3890</v>
      </c>
      <c r="AA22">
        <v>3593</v>
      </c>
      <c r="AB22">
        <v>11900</v>
      </c>
      <c r="AC22">
        <v>11175</v>
      </c>
      <c r="AD22">
        <v>10644</v>
      </c>
      <c r="AE22">
        <v>10411</v>
      </c>
      <c r="AF22">
        <v>9918</v>
      </c>
      <c r="AG22">
        <v>9762</v>
      </c>
      <c r="AH22">
        <v>9803</v>
      </c>
      <c r="AI22">
        <v>9653</v>
      </c>
      <c r="AJ22">
        <v>9613</v>
      </c>
      <c r="AK22">
        <v>8905</v>
      </c>
      <c r="AL22">
        <v>8208</v>
      </c>
      <c r="AM22">
        <v>6702</v>
      </c>
      <c r="AN22">
        <v>6222</v>
      </c>
      <c r="AO22">
        <v>6300</v>
      </c>
      <c r="AP22">
        <v>6943</v>
      </c>
      <c r="AQ22">
        <v>7147</v>
      </c>
      <c r="AR22">
        <v>7768</v>
      </c>
      <c r="AS22">
        <v>8247</v>
      </c>
    </row>
    <row r="23" spans="1:45" x14ac:dyDescent="0.25">
      <c r="A23" t="s">
        <v>174</v>
      </c>
      <c r="B23">
        <v>1528</v>
      </c>
      <c r="C23">
        <v>1528</v>
      </c>
      <c r="D23">
        <v>1528</v>
      </c>
      <c r="E23">
        <v>1528</v>
      </c>
      <c r="F23">
        <v>1528</v>
      </c>
      <c r="G23">
        <v>1528</v>
      </c>
      <c r="H23">
        <v>1528</v>
      </c>
      <c r="I23">
        <v>1528</v>
      </c>
      <c r="J23">
        <v>1528</v>
      </c>
      <c r="K23">
        <v>816</v>
      </c>
      <c r="L23">
        <v>772</v>
      </c>
      <c r="M23">
        <v>763</v>
      </c>
      <c r="N23">
        <v>563</v>
      </c>
      <c r="O23">
        <v>563</v>
      </c>
      <c r="P23">
        <v>563</v>
      </c>
      <c r="Q23">
        <v>563</v>
      </c>
      <c r="R23">
        <v>563</v>
      </c>
      <c r="S23">
        <v>563</v>
      </c>
      <c r="T23">
        <v>563</v>
      </c>
      <c r="U23">
        <v>563</v>
      </c>
      <c r="V23">
        <v>564</v>
      </c>
      <c r="W23">
        <v>574</v>
      </c>
      <c r="X23">
        <v>581</v>
      </c>
      <c r="Y23">
        <v>581</v>
      </c>
      <c r="Z23">
        <v>589</v>
      </c>
      <c r="AA23">
        <v>588</v>
      </c>
      <c r="AB23">
        <v>3477</v>
      </c>
      <c r="AC23">
        <v>2554</v>
      </c>
      <c r="AD23">
        <v>2155</v>
      </c>
      <c r="AE23">
        <v>2091</v>
      </c>
      <c r="AF23">
        <v>2099</v>
      </c>
      <c r="AG23">
        <v>2094</v>
      </c>
      <c r="AH23">
        <v>1920</v>
      </c>
      <c r="AI23">
        <v>1965</v>
      </c>
      <c r="AJ23">
        <v>1930</v>
      </c>
      <c r="AK23">
        <v>2099</v>
      </c>
      <c r="AL23">
        <v>1820</v>
      </c>
      <c r="AM23">
        <v>1270</v>
      </c>
      <c r="AN23">
        <v>1270</v>
      </c>
      <c r="AO23">
        <v>1270</v>
      </c>
      <c r="AP23">
        <v>1270</v>
      </c>
      <c r="AQ23">
        <v>1270</v>
      </c>
      <c r="AR23">
        <v>1270</v>
      </c>
      <c r="AS23">
        <v>1270</v>
      </c>
    </row>
    <row r="24" spans="1:45" x14ac:dyDescent="0.25">
      <c r="A24" t="s">
        <v>175</v>
      </c>
      <c r="B24">
        <v>1145</v>
      </c>
      <c r="C24">
        <v>1145</v>
      </c>
      <c r="D24">
        <v>1145</v>
      </c>
      <c r="E24">
        <v>1145</v>
      </c>
      <c r="F24">
        <v>1145</v>
      </c>
      <c r="G24">
        <v>1145</v>
      </c>
      <c r="H24">
        <v>1145</v>
      </c>
      <c r="I24">
        <v>1145</v>
      </c>
      <c r="J24">
        <v>1145</v>
      </c>
      <c r="K24">
        <v>1145</v>
      </c>
      <c r="L24">
        <v>1145</v>
      </c>
      <c r="M24">
        <v>1145</v>
      </c>
      <c r="N24">
        <v>1145</v>
      </c>
      <c r="O24">
        <v>1019</v>
      </c>
      <c r="P24">
        <v>1019</v>
      </c>
      <c r="Q24">
        <v>1019</v>
      </c>
      <c r="R24">
        <v>1019</v>
      </c>
      <c r="S24">
        <v>867</v>
      </c>
      <c r="T24">
        <v>867</v>
      </c>
      <c r="U24">
        <v>867</v>
      </c>
      <c r="V24">
        <v>867</v>
      </c>
      <c r="W24">
        <v>891</v>
      </c>
      <c r="X24">
        <v>787</v>
      </c>
      <c r="Y24">
        <v>649</v>
      </c>
      <c r="Z24">
        <v>590</v>
      </c>
      <c r="AA24">
        <v>62</v>
      </c>
      <c r="AB24">
        <v>588</v>
      </c>
      <c r="AC24">
        <v>588</v>
      </c>
      <c r="AD24">
        <v>593</v>
      </c>
      <c r="AE24">
        <v>593</v>
      </c>
      <c r="AF24">
        <v>593</v>
      </c>
      <c r="AG24">
        <v>564</v>
      </c>
      <c r="AH24">
        <v>564</v>
      </c>
      <c r="AI24">
        <v>564</v>
      </c>
      <c r="AJ24">
        <v>553</v>
      </c>
      <c r="AK24">
        <v>553</v>
      </c>
      <c r="AL24">
        <v>553</v>
      </c>
      <c r="AM24">
        <v>552</v>
      </c>
      <c r="AN24">
        <v>552</v>
      </c>
      <c r="AO24">
        <v>552</v>
      </c>
      <c r="AP24">
        <v>552</v>
      </c>
      <c r="AQ24">
        <v>552</v>
      </c>
      <c r="AR24">
        <v>552</v>
      </c>
      <c r="AS24">
        <v>552</v>
      </c>
    </row>
    <row r="25" spans="1:45" x14ac:dyDescent="0.25">
      <c r="A25" t="s">
        <v>176</v>
      </c>
      <c r="B25">
        <v>160</v>
      </c>
      <c r="C25">
        <v>160</v>
      </c>
      <c r="D25">
        <v>160</v>
      </c>
      <c r="E25">
        <v>160</v>
      </c>
      <c r="F25">
        <v>160</v>
      </c>
      <c r="G25">
        <v>160</v>
      </c>
      <c r="H25">
        <v>160</v>
      </c>
      <c r="I25">
        <v>160</v>
      </c>
      <c r="J25">
        <v>160</v>
      </c>
      <c r="K25">
        <v>160</v>
      </c>
      <c r="L25">
        <v>160</v>
      </c>
      <c r="M25">
        <v>160</v>
      </c>
      <c r="N25">
        <v>160</v>
      </c>
      <c r="O25">
        <v>160</v>
      </c>
      <c r="P25">
        <v>160</v>
      </c>
      <c r="Q25">
        <v>160</v>
      </c>
      <c r="R25">
        <v>160</v>
      </c>
      <c r="S25">
        <v>160</v>
      </c>
      <c r="T25">
        <v>160</v>
      </c>
      <c r="U25">
        <v>160</v>
      </c>
      <c r="V25">
        <v>160</v>
      </c>
      <c r="W25">
        <v>160</v>
      </c>
      <c r="X25">
        <v>160</v>
      </c>
      <c r="Y25">
        <v>160</v>
      </c>
      <c r="Z25">
        <v>160</v>
      </c>
      <c r="AA25">
        <v>30</v>
      </c>
      <c r="AB25">
        <v>30</v>
      </c>
      <c r="AC25">
        <v>30</v>
      </c>
      <c r="AD25">
        <v>30</v>
      </c>
      <c r="AE25">
        <v>30</v>
      </c>
      <c r="AF25">
        <v>30</v>
      </c>
      <c r="AG25">
        <v>30</v>
      </c>
      <c r="AH25">
        <v>30</v>
      </c>
      <c r="AI25">
        <v>30</v>
      </c>
      <c r="AJ25">
        <v>30</v>
      </c>
      <c r="AK25">
        <v>30</v>
      </c>
      <c r="AL25">
        <v>30</v>
      </c>
      <c r="AM25">
        <v>25</v>
      </c>
      <c r="AN25">
        <v>25</v>
      </c>
      <c r="AO25">
        <v>25</v>
      </c>
      <c r="AP25">
        <v>2</v>
      </c>
      <c r="AQ25">
        <v>2</v>
      </c>
      <c r="AR25">
        <v>2</v>
      </c>
      <c r="AS25">
        <v>2</v>
      </c>
    </row>
    <row r="26" spans="1:45" x14ac:dyDescent="0.25">
      <c r="A26" t="s">
        <v>177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>
        <v>2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>
        <v>2</v>
      </c>
      <c r="T26">
        <v>2</v>
      </c>
      <c r="U26">
        <v>2</v>
      </c>
      <c r="V26">
        <v>2</v>
      </c>
      <c r="W26">
        <v>2</v>
      </c>
      <c r="X26">
        <v>2</v>
      </c>
      <c r="Y26">
        <v>2</v>
      </c>
      <c r="Z26">
        <v>2</v>
      </c>
      <c r="AA26">
        <v>2</v>
      </c>
      <c r="AB26">
        <v>2</v>
      </c>
      <c r="AC26">
        <v>2</v>
      </c>
      <c r="AD26">
        <v>2</v>
      </c>
      <c r="AE26">
        <v>2</v>
      </c>
      <c r="AF26">
        <v>2</v>
      </c>
      <c r="AG26">
        <v>2</v>
      </c>
      <c r="AH26">
        <v>2</v>
      </c>
      <c r="AI26">
        <v>2</v>
      </c>
      <c r="AJ26">
        <v>2</v>
      </c>
      <c r="AK26">
        <v>2</v>
      </c>
      <c r="AL26">
        <v>2</v>
      </c>
      <c r="AM26">
        <v>2</v>
      </c>
      <c r="AN26">
        <v>2</v>
      </c>
      <c r="AO26">
        <v>2</v>
      </c>
      <c r="AP26">
        <v>2</v>
      </c>
      <c r="AQ26">
        <v>2</v>
      </c>
      <c r="AR26">
        <v>2</v>
      </c>
      <c r="AS26">
        <v>2</v>
      </c>
    </row>
    <row r="40" spans="2:4" x14ac:dyDescent="0.25">
      <c r="B40" s="4"/>
      <c r="D40" s="5"/>
    </row>
    <row r="41" spans="2:4" x14ac:dyDescent="0.25">
      <c r="B41" s="4"/>
      <c r="D41" s="5"/>
    </row>
    <row r="42" spans="2:4" x14ac:dyDescent="0.25">
      <c r="B42" s="4"/>
      <c r="D42" s="5"/>
    </row>
    <row r="43" spans="2:4" x14ac:dyDescent="0.25">
      <c r="B43" s="4"/>
      <c r="D43" s="5"/>
    </row>
    <row r="44" spans="2:4" x14ac:dyDescent="0.25">
      <c r="B44" s="4"/>
      <c r="D44" s="5"/>
    </row>
    <row r="45" spans="2:4" x14ac:dyDescent="0.25">
      <c r="B45" s="4"/>
      <c r="D45" s="5"/>
    </row>
    <row r="46" spans="2:4" x14ac:dyDescent="0.25">
      <c r="B46" s="4"/>
      <c r="D46" s="5"/>
    </row>
    <row r="47" spans="2:4" x14ac:dyDescent="0.25">
      <c r="B47" s="4"/>
      <c r="D47" s="5"/>
    </row>
    <row r="48" spans="2:4" x14ac:dyDescent="0.25">
      <c r="B48" s="4"/>
      <c r="D48" s="5"/>
    </row>
    <row r="49" spans="2:4" x14ac:dyDescent="0.25">
      <c r="B49" s="4"/>
      <c r="D49" s="5"/>
    </row>
    <row r="50" spans="2:4" x14ac:dyDescent="0.25">
      <c r="B50" s="4"/>
      <c r="D50" s="5"/>
    </row>
    <row r="51" spans="2:4" x14ac:dyDescent="0.25">
      <c r="B51" s="4"/>
      <c r="D51" s="5"/>
    </row>
    <row r="52" spans="2:4" x14ac:dyDescent="0.25">
      <c r="B52" s="4"/>
      <c r="D52" s="5"/>
    </row>
    <row r="53" spans="2:4" x14ac:dyDescent="0.25">
      <c r="B53" s="4"/>
      <c r="D53" s="5"/>
    </row>
    <row r="54" spans="2:4" x14ac:dyDescent="0.25">
      <c r="B54" s="4"/>
      <c r="D54" s="5"/>
    </row>
    <row r="55" spans="2:4" x14ac:dyDescent="0.25">
      <c r="B55" s="4"/>
      <c r="D55" s="5"/>
    </row>
    <row r="56" spans="2:4" x14ac:dyDescent="0.25">
      <c r="B56" s="4"/>
      <c r="D56" s="5"/>
    </row>
    <row r="57" spans="2:4" x14ac:dyDescent="0.25">
      <c r="B57" s="4"/>
      <c r="D57" s="5"/>
    </row>
    <row r="58" spans="2:4" x14ac:dyDescent="0.25">
      <c r="B58" s="4"/>
      <c r="D58" s="5"/>
    </row>
    <row r="59" spans="2:4" x14ac:dyDescent="0.25">
      <c r="B59" s="4"/>
      <c r="D59" s="5"/>
    </row>
    <row r="60" spans="2:4" x14ac:dyDescent="0.25">
      <c r="B60" s="4"/>
      <c r="D60" s="5"/>
    </row>
    <row r="61" spans="2:4" x14ac:dyDescent="0.25">
      <c r="B61" s="4"/>
      <c r="D61" s="5"/>
    </row>
    <row r="62" spans="2:4" x14ac:dyDescent="0.25">
      <c r="B62" s="4"/>
      <c r="D62" s="5"/>
    </row>
    <row r="63" spans="2:4" x14ac:dyDescent="0.25">
      <c r="B63" s="4"/>
      <c r="D63" s="5"/>
    </row>
    <row r="64" spans="2:4" x14ac:dyDescent="0.25">
      <c r="B64" s="4"/>
      <c r="D64" s="5"/>
    </row>
    <row r="65" spans="2:4" x14ac:dyDescent="0.25">
      <c r="B65" s="4"/>
      <c r="D65" s="5"/>
    </row>
    <row r="66" spans="2:4" x14ac:dyDescent="0.25">
      <c r="B66" s="4"/>
      <c r="D66" s="5"/>
    </row>
    <row r="67" spans="2:4" x14ac:dyDescent="0.25">
      <c r="B67" s="4"/>
      <c r="D67" s="5"/>
    </row>
    <row r="68" spans="2:4" x14ac:dyDescent="0.25">
      <c r="B68" s="4"/>
      <c r="D68" s="5"/>
    </row>
    <row r="69" spans="2:4" x14ac:dyDescent="0.25">
      <c r="D69" s="5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7DDEB-0A9C-45A2-A31C-8CAD1E2C1562}">
  <sheetPr codeName="Sheet5"/>
  <dimension ref="A1:DQ72"/>
  <sheetViews>
    <sheetView workbookViewId="0">
      <selection activeCell="P42" sqref="P42"/>
    </sheetView>
  </sheetViews>
  <sheetFormatPr defaultRowHeight="15" x14ac:dyDescent="0.25"/>
  <cols>
    <col min="1" max="1" width="12.285156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2089" width="14.140625" bestFit="1" customWidth="1"/>
    <col min="2090" max="2421" width="14.140625" customWidth="1"/>
  </cols>
  <sheetData>
    <row r="1" spans="1:1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</row>
    <row r="2" spans="1:121" s="2" customFormat="1" x14ac:dyDescent="0.25">
      <c r="A2" s="2" t="s">
        <v>121</v>
      </c>
      <c r="B2" s="2">
        <v>46224</v>
      </c>
      <c r="C2" s="2">
        <v>46223</v>
      </c>
      <c r="D2" s="2">
        <v>46220</v>
      </c>
      <c r="E2" s="2">
        <v>46219</v>
      </c>
      <c r="F2" s="2">
        <v>46218</v>
      </c>
      <c r="G2" s="2">
        <v>46217</v>
      </c>
      <c r="H2" s="2">
        <v>46216</v>
      </c>
      <c r="I2" s="2">
        <v>46213</v>
      </c>
      <c r="J2" s="2">
        <v>46212</v>
      </c>
      <c r="K2" s="2">
        <v>46211</v>
      </c>
      <c r="L2" s="2">
        <v>46210</v>
      </c>
      <c r="M2" s="2">
        <v>46209</v>
      </c>
      <c r="N2" s="2">
        <v>46206</v>
      </c>
      <c r="O2" s="2">
        <v>46205</v>
      </c>
      <c r="P2" s="2">
        <v>46204</v>
      </c>
      <c r="Q2" s="2">
        <v>46203</v>
      </c>
      <c r="R2" s="2">
        <v>46202</v>
      </c>
      <c r="S2" s="2">
        <v>46199</v>
      </c>
      <c r="T2" s="2">
        <v>46198</v>
      </c>
      <c r="U2" s="2">
        <v>46197</v>
      </c>
      <c r="V2" s="2">
        <v>46196</v>
      </c>
      <c r="W2" s="2">
        <v>46195</v>
      </c>
      <c r="X2" s="2">
        <v>46192</v>
      </c>
      <c r="Y2" s="2">
        <v>46191</v>
      </c>
      <c r="Z2" s="2">
        <v>46190</v>
      </c>
      <c r="AA2" s="2">
        <v>46189</v>
      </c>
      <c r="AB2" s="2">
        <v>46188</v>
      </c>
      <c r="AC2" s="2">
        <v>46185</v>
      </c>
      <c r="AD2" s="2">
        <v>46184</v>
      </c>
      <c r="AE2" s="2">
        <v>46183</v>
      </c>
      <c r="AF2" s="2">
        <v>46182</v>
      </c>
      <c r="AG2" s="2">
        <v>46181</v>
      </c>
      <c r="AH2" s="2">
        <v>46178</v>
      </c>
      <c r="AI2" s="2">
        <v>46177</v>
      </c>
      <c r="AJ2" s="2">
        <v>46176</v>
      </c>
      <c r="AK2" s="2">
        <v>46175</v>
      </c>
      <c r="AL2" s="2">
        <v>46174</v>
      </c>
      <c r="AM2" s="2">
        <v>46171</v>
      </c>
      <c r="AN2" s="2">
        <v>46170</v>
      </c>
      <c r="AO2" s="2">
        <v>46169</v>
      </c>
      <c r="AP2" s="2">
        <v>46168</v>
      </c>
      <c r="AQ2" s="2">
        <v>46167</v>
      </c>
      <c r="AR2" s="2">
        <v>46164</v>
      </c>
      <c r="AS2" s="2">
        <v>46163</v>
      </c>
      <c r="AT2" s="2">
        <v>46162</v>
      </c>
      <c r="AU2" s="2">
        <v>46161</v>
      </c>
      <c r="AV2" s="2">
        <v>46160</v>
      </c>
      <c r="AW2" s="2">
        <v>46157</v>
      </c>
      <c r="AX2" s="2">
        <v>46156</v>
      </c>
      <c r="AY2" s="2">
        <v>46155</v>
      </c>
      <c r="AZ2" s="2">
        <v>46154</v>
      </c>
      <c r="BA2" s="2">
        <v>46153</v>
      </c>
      <c r="BB2" s="2">
        <v>46150</v>
      </c>
      <c r="BC2" s="2">
        <v>46149</v>
      </c>
      <c r="BD2" s="2">
        <v>46148</v>
      </c>
      <c r="BE2" s="2">
        <v>46147</v>
      </c>
      <c r="BF2" s="2">
        <v>46146</v>
      </c>
      <c r="BG2" s="2">
        <v>46143</v>
      </c>
      <c r="BH2" s="2">
        <v>46142</v>
      </c>
      <c r="BI2" s="2">
        <v>46141</v>
      </c>
      <c r="BJ2" s="2">
        <v>46140</v>
      </c>
      <c r="BK2" s="2">
        <v>46139</v>
      </c>
      <c r="BL2" s="2">
        <v>46136</v>
      </c>
      <c r="BM2" s="2">
        <v>46135</v>
      </c>
      <c r="BN2" s="2">
        <v>46134</v>
      </c>
      <c r="BO2" s="2">
        <v>46133</v>
      </c>
      <c r="BP2" s="2">
        <v>46132</v>
      </c>
      <c r="BQ2" s="2">
        <v>46129</v>
      </c>
      <c r="BR2" s="2">
        <v>46128</v>
      </c>
      <c r="BS2" s="2">
        <v>46127</v>
      </c>
      <c r="BT2" s="2">
        <v>46126</v>
      </c>
      <c r="BU2" s="2">
        <v>46125</v>
      </c>
      <c r="BV2" s="2">
        <v>46122</v>
      </c>
      <c r="BW2" s="2">
        <v>46121</v>
      </c>
      <c r="BX2" s="2">
        <v>46120</v>
      </c>
      <c r="BY2" s="2">
        <v>46119</v>
      </c>
      <c r="BZ2" s="2">
        <v>46118</v>
      </c>
      <c r="CA2" s="2">
        <v>46115</v>
      </c>
      <c r="CB2" s="2">
        <v>46114</v>
      </c>
      <c r="CC2" s="2">
        <v>46113</v>
      </c>
      <c r="CD2" s="2">
        <v>46112</v>
      </c>
      <c r="CE2" s="2">
        <v>46111</v>
      </c>
      <c r="CF2" s="2">
        <v>46108</v>
      </c>
      <c r="CG2" s="2">
        <v>46107</v>
      </c>
      <c r="CH2" s="2">
        <v>46106</v>
      </c>
      <c r="CI2" s="2">
        <v>46105</v>
      </c>
      <c r="CJ2" s="2">
        <v>46104</v>
      </c>
      <c r="CK2" s="2">
        <v>46101</v>
      </c>
      <c r="CL2" s="2">
        <v>46100</v>
      </c>
      <c r="CM2" s="2">
        <v>46099</v>
      </c>
      <c r="CN2" s="2">
        <v>46098</v>
      </c>
      <c r="CO2" s="2">
        <v>46097</v>
      </c>
      <c r="CP2" s="2">
        <v>46094</v>
      </c>
      <c r="CQ2" s="2">
        <v>46093</v>
      </c>
      <c r="CR2" s="2">
        <v>46092</v>
      </c>
      <c r="CS2" s="2">
        <v>46091</v>
      </c>
      <c r="CT2" s="2">
        <v>46090</v>
      </c>
      <c r="CU2" s="2">
        <v>46087</v>
      </c>
      <c r="CV2" s="2">
        <v>46086</v>
      </c>
      <c r="CW2" s="2">
        <v>46085</v>
      </c>
      <c r="CX2" s="2">
        <v>46084</v>
      </c>
      <c r="CY2" s="2">
        <v>46083</v>
      </c>
      <c r="CZ2" s="2">
        <v>46080</v>
      </c>
      <c r="DA2" s="2">
        <v>46079</v>
      </c>
      <c r="DB2" s="2">
        <v>46078</v>
      </c>
      <c r="DC2" s="2">
        <v>46077</v>
      </c>
      <c r="DD2" s="2">
        <v>46076</v>
      </c>
      <c r="DE2" s="2">
        <v>46073</v>
      </c>
      <c r="DF2" s="2">
        <v>46072</v>
      </c>
      <c r="DG2" s="2">
        <v>46071</v>
      </c>
      <c r="DH2" s="2">
        <v>46070</v>
      </c>
      <c r="DI2" s="2">
        <v>46069</v>
      </c>
      <c r="DJ2" s="2">
        <v>46066</v>
      </c>
      <c r="DK2" s="2">
        <v>46065</v>
      </c>
      <c r="DL2" s="2">
        <v>46064</v>
      </c>
      <c r="DM2" s="2">
        <v>46063</v>
      </c>
      <c r="DN2" s="2">
        <v>46062</v>
      </c>
      <c r="DO2" s="2">
        <v>46059</v>
      </c>
      <c r="DP2" s="2">
        <v>46058</v>
      </c>
      <c r="DQ2" s="2">
        <v>46057</v>
      </c>
    </row>
    <row r="3" spans="1:121" x14ac:dyDescent="0.25">
      <c r="A3" t="s">
        <v>178</v>
      </c>
      <c r="B3">
        <v>312553</v>
      </c>
      <c r="C3">
        <v>312553</v>
      </c>
      <c r="D3">
        <v>321644</v>
      </c>
      <c r="E3">
        <v>342535</v>
      </c>
      <c r="F3">
        <v>351959</v>
      </c>
      <c r="G3">
        <v>355016</v>
      </c>
      <c r="H3">
        <v>348078</v>
      </c>
      <c r="I3">
        <v>338243</v>
      </c>
      <c r="J3">
        <v>357507</v>
      </c>
      <c r="K3">
        <v>381688</v>
      </c>
      <c r="L3">
        <v>394259</v>
      </c>
      <c r="M3">
        <v>383379</v>
      </c>
      <c r="N3">
        <v>383247</v>
      </c>
      <c r="O3">
        <v>376967</v>
      </c>
      <c r="P3">
        <v>410700</v>
      </c>
      <c r="Q3">
        <v>271846</v>
      </c>
      <c r="R3">
        <v>271410</v>
      </c>
      <c r="S3">
        <v>271460</v>
      </c>
      <c r="T3">
        <v>275717</v>
      </c>
      <c r="U3">
        <v>273710</v>
      </c>
      <c r="V3">
        <v>277320</v>
      </c>
      <c r="W3">
        <v>277269</v>
      </c>
      <c r="X3">
        <v>283303</v>
      </c>
      <c r="Y3">
        <v>272927</v>
      </c>
      <c r="Z3">
        <v>288184</v>
      </c>
      <c r="AA3">
        <v>291192</v>
      </c>
      <c r="AB3">
        <v>279563</v>
      </c>
      <c r="AC3">
        <v>268149</v>
      </c>
      <c r="AD3">
        <v>272459</v>
      </c>
      <c r="AE3">
        <v>262505</v>
      </c>
      <c r="AF3">
        <v>248571</v>
      </c>
      <c r="AG3">
        <v>250542</v>
      </c>
      <c r="AH3">
        <v>245671</v>
      </c>
      <c r="AI3">
        <v>258671</v>
      </c>
      <c r="AJ3">
        <v>254288</v>
      </c>
      <c r="AK3">
        <v>254651</v>
      </c>
      <c r="AL3">
        <v>248521</v>
      </c>
      <c r="AM3">
        <v>323246</v>
      </c>
      <c r="AN3">
        <v>324391</v>
      </c>
      <c r="AO3">
        <v>324416</v>
      </c>
      <c r="AP3">
        <v>320965</v>
      </c>
      <c r="AQ3">
        <v>325473</v>
      </c>
      <c r="AR3">
        <v>325473</v>
      </c>
      <c r="AS3">
        <v>314232</v>
      </c>
      <c r="AT3">
        <v>321563</v>
      </c>
      <c r="AU3">
        <v>339047</v>
      </c>
      <c r="AV3">
        <v>331499</v>
      </c>
      <c r="AW3">
        <v>325600</v>
      </c>
      <c r="AX3">
        <v>347204</v>
      </c>
      <c r="AY3">
        <v>372190</v>
      </c>
      <c r="AZ3">
        <v>354771</v>
      </c>
      <c r="BA3">
        <v>349687</v>
      </c>
      <c r="BB3">
        <v>345614</v>
      </c>
      <c r="BC3">
        <v>360148</v>
      </c>
      <c r="BD3">
        <v>355498</v>
      </c>
      <c r="BE3">
        <v>358206</v>
      </c>
      <c r="BF3">
        <v>357134</v>
      </c>
      <c r="BG3">
        <v>377707</v>
      </c>
      <c r="BH3">
        <v>422543</v>
      </c>
      <c r="BI3">
        <v>423054</v>
      </c>
      <c r="BJ3">
        <v>422968</v>
      </c>
      <c r="BK3">
        <v>425475</v>
      </c>
      <c r="BL3">
        <v>425463</v>
      </c>
      <c r="BM3">
        <v>416168</v>
      </c>
      <c r="BN3">
        <v>410461</v>
      </c>
      <c r="BO3">
        <v>419261</v>
      </c>
      <c r="BP3">
        <v>423594</v>
      </c>
      <c r="BQ3">
        <v>424477</v>
      </c>
      <c r="BR3">
        <v>417377</v>
      </c>
      <c r="BS3">
        <v>416400</v>
      </c>
      <c r="BT3">
        <v>418680</v>
      </c>
      <c r="BU3">
        <v>417814</v>
      </c>
      <c r="BV3">
        <v>421196</v>
      </c>
      <c r="BW3">
        <v>432056</v>
      </c>
      <c r="BX3">
        <v>432542</v>
      </c>
      <c r="BY3">
        <v>443085</v>
      </c>
      <c r="BZ3">
        <v>438136</v>
      </c>
      <c r="CA3">
        <v>438181</v>
      </c>
      <c r="CB3">
        <v>439019</v>
      </c>
      <c r="CC3">
        <v>437364</v>
      </c>
      <c r="CD3">
        <v>334518</v>
      </c>
      <c r="CE3">
        <v>332764</v>
      </c>
      <c r="CF3">
        <v>340817</v>
      </c>
      <c r="CG3">
        <v>333754</v>
      </c>
      <c r="CH3">
        <v>330360</v>
      </c>
      <c r="CI3">
        <v>325809</v>
      </c>
      <c r="CJ3">
        <v>326176</v>
      </c>
      <c r="CK3">
        <v>322743</v>
      </c>
      <c r="CL3">
        <v>330114</v>
      </c>
      <c r="CM3">
        <v>333567</v>
      </c>
      <c r="CN3">
        <v>345029</v>
      </c>
      <c r="CO3">
        <v>308665</v>
      </c>
      <c r="CP3">
        <v>316759</v>
      </c>
      <c r="CQ3">
        <v>305994</v>
      </c>
      <c r="CR3">
        <v>299099</v>
      </c>
      <c r="CS3">
        <v>305287</v>
      </c>
      <c r="CT3">
        <v>302007</v>
      </c>
      <c r="CU3">
        <v>288405</v>
      </c>
      <c r="CV3">
        <v>250202</v>
      </c>
      <c r="CW3">
        <v>235029</v>
      </c>
      <c r="CX3">
        <v>226477</v>
      </c>
      <c r="CY3">
        <v>237738</v>
      </c>
      <c r="CZ3">
        <v>550744</v>
      </c>
      <c r="DA3">
        <v>553778</v>
      </c>
      <c r="DB3">
        <v>557938</v>
      </c>
      <c r="DC3">
        <v>558466</v>
      </c>
      <c r="DD3">
        <v>555397</v>
      </c>
      <c r="DE3">
        <v>549043</v>
      </c>
      <c r="DF3">
        <v>541193</v>
      </c>
      <c r="DG3">
        <v>541578</v>
      </c>
      <c r="DH3">
        <v>553960</v>
      </c>
      <c r="DI3">
        <v>523356</v>
      </c>
      <c r="DJ3">
        <v>523356</v>
      </c>
      <c r="DK3">
        <v>525777</v>
      </c>
      <c r="DL3">
        <v>525020</v>
      </c>
      <c r="DM3">
        <v>525135</v>
      </c>
      <c r="DN3">
        <v>535114</v>
      </c>
      <c r="DO3">
        <v>538150</v>
      </c>
      <c r="DP3">
        <v>509965</v>
      </c>
      <c r="DQ3">
        <v>512442</v>
      </c>
    </row>
    <row r="4" spans="1:121" x14ac:dyDescent="0.25">
      <c r="A4" t="s">
        <v>179</v>
      </c>
      <c r="B4">
        <v>790437</v>
      </c>
      <c r="C4">
        <v>790437</v>
      </c>
      <c r="D4">
        <v>787297</v>
      </c>
      <c r="E4">
        <v>775488</v>
      </c>
      <c r="F4">
        <v>758920</v>
      </c>
      <c r="G4">
        <v>735699</v>
      </c>
      <c r="H4">
        <v>740621</v>
      </c>
      <c r="I4">
        <v>721508</v>
      </c>
      <c r="J4">
        <v>721711</v>
      </c>
      <c r="K4">
        <v>718410</v>
      </c>
      <c r="L4">
        <v>712849</v>
      </c>
      <c r="M4">
        <v>710124</v>
      </c>
      <c r="N4">
        <v>650369</v>
      </c>
      <c r="O4">
        <v>650369</v>
      </c>
      <c r="P4">
        <v>607336</v>
      </c>
      <c r="Q4">
        <v>392153</v>
      </c>
      <c r="R4">
        <v>365476</v>
      </c>
      <c r="S4">
        <v>349693</v>
      </c>
      <c r="T4">
        <v>347112</v>
      </c>
      <c r="U4">
        <v>325028</v>
      </c>
      <c r="V4">
        <v>320644</v>
      </c>
      <c r="W4">
        <v>318746</v>
      </c>
      <c r="X4">
        <v>341995</v>
      </c>
      <c r="Y4">
        <v>325844</v>
      </c>
      <c r="Z4">
        <v>321774</v>
      </c>
      <c r="AA4">
        <v>324548</v>
      </c>
      <c r="AB4">
        <v>323658</v>
      </c>
      <c r="AC4">
        <v>314618</v>
      </c>
      <c r="AD4">
        <v>313708</v>
      </c>
      <c r="AE4">
        <v>295342</v>
      </c>
      <c r="AF4">
        <v>297068</v>
      </c>
      <c r="AG4">
        <v>296535</v>
      </c>
      <c r="AH4">
        <v>307310</v>
      </c>
      <c r="AI4">
        <v>317858</v>
      </c>
      <c r="AJ4">
        <v>298794</v>
      </c>
      <c r="AK4">
        <v>303432</v>
      </c>
      <c r="AL4">
        <v>311629</v>
      </c>
      <c r="AM4">
        <v>249167</v>
      </c>
      <c r="AN4">
        <v>243531</v>
      </c>
      <c r="AO4">
        <v>243171</v>
      </c>
      <c r="AP4">
        <v>242292</v>
      </c>
      <c r="AQ4">
        <v>250240</v>
      </c>
      <c r="AR4">
        <v>250240</v>
      </c>
      <c r="AS4">
        <v>235593</v>
      </c>
      <c r="AT4">
        <v>231524</v>
      </c>
      <c r="AU4">
        <v>232215</v>
      </c>
      <c r="AV4">
        <v>251709</v>
      </c>
      <c r="AW4">
        <v>243400</v>
      </c>
      <c r="AX4">
        <v>230647</v>
      </c>
      <c r="AY4">
        <v>245847</v>
      </c>
      <c r="AZ4">
        <v>245191</v>
      </c>
      <c r="BA4">
        <v>252083</v>
      </c>
      <c r="BB4">
        <v>241645</v>
      </c>
      <c r="BC4">
        <v>238143</v>
      </c>
      <c r="BD4">
        <v>229140</v>
      </c>
      <c r="BE4">
        <v>224043</v>
      </c>
      <c r="BF4">
        <v>220602</v>
      </c>
      <c r="BG4">
        <v>218558</v>
      </c>
      <c r="BH4">
        <v>364863</v>
      </c>
      <c r="BI4">
        <v>358936</v>
      </c>
      <c r="BJ4">
        <v>409462</v>
      </c>
      <c r="BK4">
        <v>406302</v>
      </c>
      <c r="BL4">
        <v>415552</v>
      </c>
      <c r="BM4">
        <v>414530</v>
      </c>
      <c r="BN4">
        <v>412422</v>
      </c>
      <c r="BO4">
        <v>414697</v>
      </c>
      <c r="BP4">
        <v>431884</v>
      </c>
      <c r="BQ4">
        <v>438216</v>
      </c>
      <c r="BR4">
        <v>432322</v>
      </c>
      <c r="BS4">
        <v>436897</v>
      </c>
      <c r="BT4">
        <v>442797</v>
      </c>
      <c r="BU4">
        <v>438533</v>
      </c>
      <c r="BV4">
        <v>447470</v>
      </c>
      <c r="BW4">
        <v>448145</v>
      </c>
      <c r="BX4">
        <v>451884</v>
      </c>
      <c r="BY4">
        <v>453119</v>
      </c>
      <c r="BZ4">
        <v>449934</v>
      </c>
      <c r="CA4">
        <v>449466</v>
      </c>
      <c r="CB4">
        <v>444569</v>
      </c>
      <c r="CC4">
        <v>462530</v>
      </c>
      <c r="CD4">
        <v>436271</v>
      </c>
      <c r="CE4">
        <v>442015</v>
      </c>
      <c r="CF4">
        <v>451210</v>
      </c>
      <c r="CG4">
        <v>477604</v>
      </c>
      <c r="CH4">
        <v>477480</v>
      </c>
      <c r="CI4">
        <v>476530</v>
      </c>
      <c r="CJ4">
        <v>483621</v>
      </c>
      <c r="CK4">
        <v>471704</v>
      </c>
      <c r="CL4">
        <v>466301</v>
      </c>
      <c r="CM4">
        <v>481494</v>
      </c>
      <c r="CN4">
        <v>478215</v>
      </c>
      <c r="CO4">
        <v>449085</v>
      </c>
      <c r="CP4">
        <v>428730</v>
      </c>
      <c r="CQ4">
        <v>404961</v>
      </c>
      <c r="CR4">
        <v>409169</v>
      </c>
      <c r="CS4">
        <v>403830</v>
      </c>
      <c r="CT4">
        <v>391063</v>
      </c>
      <c r="CU4">
        <v>360566</v>
      </c>
      <c r="CV4">
        <v>340749</v>
      </c>
      <c r="CW4">
        <v>328478</v>
      </c>
      <c r="CX4">
        <v>330255</v>
      </c>
      <c r="CY4">
        <v>332947</v>
      </c>
      <c r="CZ4">
        <v>254738</v>
      </c>
      <c r="DA4">
        <v>245226</v>
      </c>
      <c r="DB4">
        <v>248182</v>
      </c>
      <c r="DC4">
        <v>247782</v>
      </c>
      <c r="DD4">
        <v>245311</v>
      </c>
      <c r="DE4">
        <v>242987</v>
      </c>
      <c r="DF4">
        <v>240472</v>
      </c>
      <c r="DG4">
        <v>240756</v>
      </c>
      <c r="DH4">
        <v>239176</v>
      </c>
      <c r="DI4">
        <v>243419</v>
      </c>
      <c r="DJ4">
        <v>243419</v>
      </c>
      <c r="DK4">
        <v>244670</v>
      </c>
      <c r="DL4">
        <v>242210</v>
      </c>
      <c r="DM4">
        <v>224479</v>
      </c>
      <c r="DN4">
        <v>214657</v>
      </c>
      <c r="DO4">
        <v>214606</v>
      </c>
      <c r="DP4">
        <v>210446</v>
      </c>
      <c r="DQ4">
        <v>203374</v>
      </c>
    </row>
    <row r="5" spans="1:121" x14ac:dyDescent="0.25">
      <c r="A5" t="s">
        <v>180</v>
      </c>
      <c r="B5">
        <v>197136</v>
      </c>
      <c r="C5">
        <v>197136</v>
      </c>
      <c r="D5">
        <v>193039</v>
      </c>
      <c r="E5">
        <v>189453</v>
      </c>
      <c r="F5">
        <v>182143</v>
      </c>
      <c r="G5">
        <v>178728</v>
      </c>
      <c r="H5">
        <v>176136</v>
      </c>
      <c r="I5">
        <v>167375</v>
      </c>
      <c r="J5">
        <v>168160</v>
      </c>
      <c r="K5">
        <v>166545</v>
      </c>
      <c r="L5">
        <v>175321</v>
      </c>
      <c r="M5">
        <v>173256</v>
      </c>
      <c r="N5">
        <v>169833</v>
      </c>
      <c r="O5">
        <v>169833</v>
      </c>
      <c r="P5">
        <v>167056</v>
      </c>
      <c r="Q5">
        <v>585343</v>
      </c>
      <c r="R5">
        <v>587884</v>
      </c>
      <c r="S5">
        <v>588110</v>
      </c>
      <c r="T5">
        <v>557379</v>
      </c>
      <c r="U5">
        <v>551380</v>
      </c>
      <c r="V5">
        <v>519242</v>
      </c>
      <c r="W5">
        <v>491100</v>
      </c>
      <c r="X5">
        <v>542815</v>
      </c>
      <c r="Y5">
        <v>531307</v>
      </c>
      <c r="Z5">
        <v>520656</v>
      </c>
      <c r="AA5">
        <v>453680</v>
      </c>
      <c r="AB5">
        <v>402934</v>
      </c>
      <c r="AC5">
        <v>383736</v>
      </c>
      <c r="AD5">
        <v>378572</v>
      </c>
      <c r="AE5">
        <v>368734</v>
      </c>
      <c r="AF5">
        <v>364268</v>
      </c>
      <c r="AG5">
        <v>355303</v>
      </c>
      <c r="AH5">
        <v>336250</v>
      </c>
      <c r="AI5">
        <v>314998</v>
      </c>
      <c r="AJ5">
        <v>306486</v>
      </c>
      <c r="AK5">
        <v>316663</v>
      </c>
      <c r="AL5">
        <v>321053</v>
      </c>
      <c r="AM5">
        <v>300654</v>
      </c>
      <c r="AN5">
        <v>304948</v>
      </c>
      <c r="AO5">
        <v>295703</v>
      </c>
      <c r="AP5">
        <v>296314</v>
      </c>
      <c r="AQ5">
        <v>297152</v>
      </c>
      <c r="AR5">
        <v>297152</v>
      </c>
      <c r="AS5">
        <v>289312</v>
      </c>
      <c r="AT5">
        <v>289148</v>
      </c>
      <c r="AU5">
        <v>291788</v>
      </c>
      <c r="AV5">
        <v>274982</v>
      </c>
      <c r="AW5">
        <v>254664</v>
      </c>
      <c r="AX5">
        <v>252122</v>
      </c>
      <c r="AY5">
        <v>262634</v>
      </c>
      <c r="AZ5">
        <v>251886</v>
      </c>
      <c r="BA5">
        <v>250517</v>
      </c>
      <c r="BB5">
        <v>252634</v>
      </c>
      <c r="BC5">
        <v>240372</v>
      </c>
      <c r="BD5">
        <v>232062</v>
      </c>
      <c r="BE5">
        <v>211023</v>
      </c>
      <c r="BF5">
        <v>206918</v>
      </c>
      <c r="BG5">
        <v>206565</v>
      </c>
      <c r="BH5">
        <v>217838</v>
      </c>
      <c r="BI5">
        <v>222988</v>
      </c>
      <c r="BJ5">
        <v>210388</v>
      </c>
      <c r="BK5">
        <v>210921</v>
      </c>
      <c r="BL5">
        <v>211990</v>
      </c>
      <c r="BM5">
        <v>211685</v>
      </c>
      <c r="BN5">
        <v>197990</v>
      </c>
      <c r="BO5">
        <v>197976</v>
      </c>
      <c r="BP5">
        <v>211713</v>
      </c>
      <c r="BQ5">
        <v>210820</v>
      </c>
      <c r="BR5">
        <v>206702</v>
      </c>
      <c r="BS5">
        <v>206539</v>
      </c>
      <c r="BT5">
        <v>199499</v>
      </c>
      <c r="BU5">
        <v>194553</v>
      </c>
      <c r="BV5">
        <v>190006</v>
      </c>
      <c r="BW5">
        <v>188876</v>
      </c>
      <c r="BX5">
        <v>187508</v>
      </c>
      <c r="BY5">
        <v>190733</v>
      </c>
      <c r="BZ5">
        <v>189011</v>
      </c>
      <c r="CA5">
        <v>192259</v>
      </c>
      <c r="CB5">
        <v>192497</v>
      </c>
      <c r="CC5">
        <v>193891</v>
      </c>
      <c r="CD5">
        <v>467845</v>
      </c>
      <c r="CE5">
        <v>460427</v>
      </c>
      <c r="CF5">
        <v>448906</v>
      </c>
      <c r="CG5">
        <v>461884</v>
      </c>
      <c r="CH5">
        <v>454246</v>
      </c>
      <c r="CI5">
        <v>458996</v>
      </c>
      <c r="CJ5">
        <v>458390</v>
      </c>
      <c r="CK5">
        <v>458699</v>
      </c>
      <c r="CL5">
        <v>433299</v>
      </c>
      <c r="CM5">
        <v>402069</v>
      </c>
      <c r="CN5">
        <v>370745</v>
      </c>
      <c r="CO5">
        <v>368707</v>
      </c>
      <c r="CP5">
        <v>376699</v>
      </c>
      <c r="CQ5">
        <v>362584</v>
      </c>
      <c r="CR5">
        <v>367266</v>
      </c>
      <c r="CS5">
        <v>363874</v>
      </c>
      <c r="CT5">
        <v>351425</v>
      </c>
      <c r="CU5">
        <v>365862</v>
      </c>
      <c r="CV5">
        <v>367350</v>
      </c>
      <c r="CW5">
        <v>371082</v>
      </c>
      <c r="CX5">
        <v>373924</v>
      </c>
      <c r="CY5">
        <v>399034</v>
      </c>
      <c r="CZ5">
        <v>330655</v>
      </c>
      <c r="DA5">
        <v>322070</v>
      </c>
      <c r="DB5">
        <v>311847</v>
      </c>
      <c r="DC5">
        <v>312771</v>
      </c>
      <c r="DD5">
        <v>309698</v>
      </c>
      <c r="DE5">
        <v>289883</v>
      </c>
      <c r="DF5">
        <v>277632</v>
      </c>
      <c r="DG5">
        <v>277153</v>
      </c>
      <c r="DH5">
        <v>277371</v>
      </c>
      <c r="DI5">
        <v>278891</v>
      </c>
      <c r="DJ5">
        <v>278891</v>
      </c>
      <c r="DK5">
        <v>275058</v>
      </c>
      <c r="DL5">
        <v>280130</v>
      </c>
      <c r="DM5">
        <v>284247</v>
      </c>
      <c r="DN5">
        <v>284907</v>
      </c>
      <c r="DO5">
        <v>276947</v>
      </c>
      <c r="DP5">
        <v>267296</v>
      </c>
      <c r="DQ5">
        <v>257319</v>
      </c>
    </row>
    <row r="6" spans="1:121" x14ac:dyDescent="0.25">
      <c r="A6" t="s">
        <v>181</v>
      </c>
      <c r="B6">
        <v>310811</v>
      </c>
      <c r="C6">
        <v>310811</v>
      </c>
      <c r="D6">
        <v>305840</v>
      </c>
      <c r="E6">
        <v>312529</v>
      </c>
      <c r="F6">
        <v>296657</v>
      </c>
      <c r="G6">
        <v>289718</v>
      </c>
      <c r="H6">
        <v>292918</v>
      </c>
      <c r="I6">
        <v>307558</v>
      </c>
      <c r="J6">
        <v>305699</v>
      </c>
      <c r="K6">
        <v>284577</v>
      </c>
      <c r="L6">
        <v>284800</v>
      </c>
      <c r="M6">
        <v>282667</v>
      </c>
      <c r="N6">
        <v>281875</v>
      </c>
      <c r="O6">
        <v>281875</v>
      </c>
      <c r="P6">
        <v>282340</v>
      </c>
      <c r="Q6">
        <v>164313</v>
      </c>
      <c r="R6">
        <v>161018</v>
      </c>
      <c r="S6">
        <v>156145</v>
      </c>
      <c r="T6">
        <v>154398</v>
      </c>
      <c r="U6">
        <v>159931</v>
      </c>
      <c r="V6">
        <v>159673</v>
      </c>
      <c r="W6">
        <v>157897</v>
      </c>
      <c r="X6">
        <v>154583</v>
      </c>
      <c r="Y6">
        <v>153023</v>
      </c>
      <c r="Z6">
        <v>151395</v>
      </c>
      <c r="AA6">
        <v>147941</v>
      </c>
      <c r="AB6">
        <v>143677</v>
      </c>
      <c r="AC6">
        <v>140373</v>
      </c>
      <c r="AD6">
        <v>141381</v>
      </c>
      <c r="AE6">
        <v>142454</v>
      </c>
      <c r="AF6">
        <v>140808</v>
      </c>
      <c r="AG6">
        <v>142770</v>
      </c>
      <c r="AH6">
        <v>141638</v>
      </c>
      <c r="AI6">
        <v>140300</v>
      </c>
      <c r="AJ6">
        <v>139991</v>
      </c>
      <c r="AK6">
        <v>140783</v>
      </c>
      <c r="AL6">
        <v>138656</v>
      </c>
      <c r="AM6">
        <v>316788</v>
      </c>
      <c r="AN6">
        <v>308047</v>
      </c>
      <c r="AO6">
        <v>301101</v>
      </c>
      <c r="AP6">
        <v>303811</v>
      </c>
      <c r="AQ6">
        <v>308189</v>
      </c>
      <c r="AR6">
        <v>308189</v>
      </c>
      <c r="AS6">
        <v>289112</v>
      </c>
      <c r="AT6">
        <v>300027</v>
      </c>
      <c r="AU6">
        <v>288909</v>
      </c>
      <c r="AV6">
        <v>271887</v>
      </c>
      <c r="AW6">
        <v>267664</v>
      </c>
      <c r="AX6">
        <v>265742</v>
      </c>
      <c r="AY6">
        <v>253772</v>
      </c>
      <c r="AZ6">
        <v>246301</v>
      </c>
      <c r="BA6">
        <v>243014</v>
      </c>
      <c r="BB6">
        <v>237744</v>
      </c>
      <c r="BC6">
        <v>236028</v>
      </c>
      <c r="BD6">
        <v>233387</v>
      </c>
      <c r="BE6">
        <v>207868</v>
      </c>
      <c r="BF6">
        <v>202945</v>
      </c>
      <c r="BG6">
        <v>198872</v>
      </c>
      <c r="BH6">
        <v>205353</v>
      </c>
      <c r="BI6">
        <v>203618</v>
      </c>
      <c r="BJ6">
        <v>202701</v>
      </c>
      <c r="BK6">
        <v>203867</v>
      </c>
      <c r="BL6">
        <v>190806</v>
      </c>
      <c r="BM6">
        <v>188514</v>
      </c>
      <c r="BN6">
        <v>187937</v>
      </c>
      <c r="BO6">
        <v>186553</v>
      </c>
      <c r="BP6">
        <v>188053</v>
      </c>
      <c r="BQ6">
        <v>189482</v>
      </c>
      <c r="BR6">
        <v>193364</v>
      </c>
      <c r="BS6">
        <v>195528</v>
      </c>
      <c r="BT6">
        <v>196648</v>
      </c>
      <c r="BU6">
        <v>197839</v>
      </c>
      <c r="BV6">
        <v>193885</v>
      </c>
      <c r="BW6">
        <v>195849</v>
      </c>
      <c r="BX6">
        <v>201288</v>
      </c>
      <c r="BY6">
        <v>198336</v>
      </c>
      <c r="BZ6">
        <v>196863</v>
      </c>
      <c r="CA6">
        <v>198003</v>
      </c>
      <c r="CB6">
        <v>193864</v>
      </c>
      <c r="CC6">
        <v>192641</v>
      </c>
      <c r="CD6">
        <v>192884</v>
      </c>
      <c r="CE6">
        <v>194928</v>
      </c>
      <c r="CF6">
        <v>194378</v>
      </c>
      <c r="CG6">
        <v>198198</v>
      </c>
      <c r="CH6">
        <v>207139</v>
      </c>
      <c r="CI6">
        <v>209876</v>
      </c>
      <c r="CJ6">
        <v>210735</v>
      </c>
      <c r="CK6">
        <v>217106</v>
      </c>
      <c r="CL6">
        <v>217213</v>
      </c>
      <c r="CM6">
        <v>216283</v>
      </c>
      <c r="CN6">
        <v>212198</v>
      </c>
      <c r="CO6">
        <v>209476</v>
      </c>
      <c r="CP6">
        <v>202234</v>
      </c>
      <c r="CQ6">
        <v>198790</v>
      </c>
      <c r="CR6">
        <v>194678</v>
      </c>
      <c r="CS6">
        <v>192068</v>
      </c>
      <c r="CT6">
        <v>187518</v>
      </c>
      <c r="CU6">
        <v>187829</v>
      </c>
      <c r="CV6">
        <v>192239</v>
      </c>
      <c r="CW6">
        <v>191741</v>
      </c>
      <c r="CX6">
        <v>191518</v>
      </c>
      <c r="CY6">
        <v>189907</v>
      </c>
      <c r="CZ6">
        <v>410686</v>
      </c>
      <c r="DA6">
        <v>389923</v>
      </c>
      <c r="DB6">
        <v>366932</v>
      </c>
      <c r="DC6">
        <v>365587</v>
      </c>
      <c r="DD6">
        <v>366898</v>
      </c>
      <c r="DE6">
        <v>398893</v>
      </c>
      <c r="DF6">
        <v>388112</v>
      </c>
      <c r="DG6">
        <v>368952</v>
      </c>
      <c r="DH6">
        <v>354604</v>
      </c>
      <c r="DI6">
        <v>334749</v>
      </c>
      <c r="DJ6">
        <v>334749</v>
      </c>
      <c r="DK6">
        <v>319802</v>
      </c>
      <c r="DL6">
        <v>310218</v>
      </c>
      <c r="DM6">
        <v>291410</v>
      </c>
      <c r="DN6">
        <v>296886</v>
      </c>
      <c r="DO6">
        <v>287056</v>
      </c>
      <c r="DP6">
        <v>294807</v>
      </c>
      <c r="DQ6">
        <v>275080</v>
      </c>
    </row>
    <row r="7" spans="1:121" x14ac:dyDescent="0.25">
      <c r="A7" t="s">
        <v>182</v>
      </c>
      <c r="B7">
        <v>229971</v>
      </c>
      <c r="C7">
        <v>229971</v>
      </c>
      <c r="D7">
        <v>215576</v>
      </c>
      <c r="E7">
        <v>215110</v>
      </c>
      <c r="F7">
        <v>212612</v>
      </c>
      <c r="G7">
        <v>212627</v>
      </c>
      <c r="H7">
        <v>223379</v>
      </c>
      <c r="I7">
        <v>236134</v>
      </c>
      <c r="J7">
        <v>239947</v>
      </c>
      <c r="K7">
        <v>238779</v>
      </c>
      <c r="L7">
        <v>240660</v>
      </c>
      <c r="M7">
        <v>241076</v>
      </c>
      <c r="N7">
        <v>246037</v>
      </c>
      <c r="O7">
        <v>242066</v>
      </c>
      <c r="P7">
        <v>239128</v>
      </c>
      <c r="Q7">
        <v>270503</v>
      </c>
      <c r="R7">
        <v>260230</v>
      </c>
      <c r="S7">
        <v>254039</v>
      </c>
      <c r="T7">
        <v>246138</v>
      </c>
      <c r="U7">
        <v>256852</v>
      </c>
      <c r="V7">
        <v>245928</v>
      </c>
      <c r="W7">
        <v>238147</v>
      </c>
      <c r="X7">
        <v>244828</v>
      </c>
      <c r="Y7">
        <v>237840</v>
      </c>
      <c r="Z7">
        <v>243519</v>
      </c>
      <c r="AA7">
        <v>261663</v>
      </c>
      <c r="AB7">
        <v>249598</v>
      </c>
      <c r="AC7">
        <v>240955</v>
      </c>
      <c r="AD7">
        <v>239167</v>
      </c>
      <c r="AE7">
        <v>229168</v>
      </c>
      <c r="AF7">
        <v>223150</v>
      </c>
      <c r="AG7">
        <v>218585</v>
      </c>
      <c r="AH7">
        <v>215155</v>
      </c>
      <c r="AI7">
        <v>198558</v>
      </c>
      <c r="AJ7">
        <v>185475</v>
      </c>
      <c r="AK7">
        <v>181879</v>
      </c>
      <c r="AL7">
        <v>176233</v>
      </c>
      <c r="AM7">
        <v>133815</v>
      </c>
      <c r="AN7">
        <v>123850</v>
      </c>
      <c r="AO7">
        <v>124938</v>
      </c>
      <c r="AP7">
        <v>123462</v>
      </c>
      <c r="AQ7">
        <v>123874</v>
      </c>
      <c r="AR7">
        <v>123874</v>
      </c>
      <c r="AS7">
        <v>122342</v>
      </c>
      <c r="AT7">
        <v>110704</v>
      </c>
      <c r="AU7">
        <v>107057</v>
      </c>
      <c r="AV7">
        <v>100520</v>
      </c>
      <c r="AW7">
        <v>100891</v>
      </c>
      <c r="AX7">
        <v>100078</v>
      </c>
      <c r="AY7">
        <v>95784</v>
      </c>
      <c r="AZ7">
        <v>91040</v>
      </c>
      <c r="BA7">
        <v>88438</v>
      </c>
      <c r="BB7">
        <v>88132</v>
      </c>
      <c r="BC7">
        <v>85734</v>
      </c>
      <c r="BD7">
        <v>77581</v>
      </c>
      <c r="BE7">
        <v>76776</v>
      </c>
      <c r="BF7">
        <v>69375</v>
      </c>
      <c r="BG7">
        <v>68773</v>
      </c>
      <c r="BH7">
        <v>194785</v>
      </c>
      <c r="BI7">
        <v>191592</v>
      </c>
      <c r="BJ7">
        <v>198744</v>
      </c>
      <c r="BK7">
        <v>195736</v>
      </c>
      <c r="BL7">
        <v>181793</v>
      </c>
      <c r="BM7">
        <v>176355</v>
      </c>
      <c r="BN7">
        <v>177832</v>
      </c>
      <c r="BO7">
        <v>175986</v>
      </c>
      <c r="BP7">
        <v>171962</v>
      </c>
      <c r="BQ7">
        <v>171470</v>
      </c>
      <c r="BR7">
        <v>162780</v>
      </c>
      <c r="BS7">
        <v>161983</v>
      </c>
      <c r="BT7">
        <v>161817</v>
      </c>
      <c r="BU7">
        <v>160847</v>
      </c>
      <c r="BV7">
        <v>156011</v>
      </c>
      <c r="BW7">
        <v>157106</v>
      </c>
      <c r="BX7">
        <v>159501</v>
      </c>
      <c r="BY7">
        <v>159812</v>
      </c>
      <c r="BZ7">
        <v>159939</v>
      </c>
      <c r="CA7">
        <v>160208</v>
      </c>
      <c r="CB7">
        <v>159252</v>
      </c>
      <c r="CC7">
        <v>159234</v>
      </c>
      <c r="CD7">
        <v>191089</v>
      </c>
      <c r="CE7">
        <v>191996</v>
      </c>
      <c r="CF7">
        <v>207072</v>
      </c>
      <c r="CG7">
        <v>210058</v>
      </c>
      <c r="CH7">
        <v>199361</v>
      </c>
      <c r="CI7">
        <v>199985</v>
      </c>
      <c r="CJ7">
        <v>199919</v>
      </c>
      <c r="CK7">
        <v>194331</v>
      </c>
      <c r="CL7">
        <v>193754</v>
      </c>
      <c r="CM7">
        <v>189748</v>
      </c>
      <c r="CN7">
        <v>185476</v>
      </c>
      <c r="CO7">
        <v>183285</v>
      </c>
      <c r="CP7">
        <v>183951</v>
      </c>
      <c r="CQ7">
        <v>183621</v>
      </c>
      <c r="CR7">
        <v>182364</v>
      </c>
      <c r="CS7">
        <v>176497</v>
      </c>
      <c r="CT7">
        <v>178472</v>
      </c>
      <c r="CU7">
        <v>180471</v>
      </c>
      <c r="CV7">
        <v>175513</v>
      </c>
      <c r="CW7">
        <v>176519</v>
      </c>
      <c r="CX7">
        <v>177493</v>
      </c>
      <c r="CY7">
        <v>181552</v>
      </c>
      <c r="CZ7">
        <v>189075</v>
      </c>
      <c r="DA7">
        <v>174966</v>
      </c>
      <c r="DB7">
        <v>170996</v>
      </c>
      <c r="DC7">
        <v>167538</v>
      </c>
      <c r="DD7">
        <v>131561</v>
      </c>
      <c r="DE7">
        <v>128417</v>
      </c>
      <c r="DF7">
        <v>123340</v>
      </c>
      <c r="DG7">
        <v>118679</v>
      </c>
      <c r="DH7">
        <v>112106</v>
      </c>
      <c r="DI7">
        <v>105011</v>
      </c>
      <c r="DJ7">
        <v>105011</v>
      </c>
      <c r="DK7">
        <v>96463</v>
      </c>
      <c r="DL7">
        <v>96367</v>
      </c>
      <c r="DM7">
        <v>96306</v>
      </c>
      <c r="DN7">
        <v>94417</v>
      </c>
      <c r="DO7">
        <v>94696</v>
      </c>
      <c r="DP7">
        <v>97821</v>
      </c>
      <c r="DQ7">
        <v>95097</v>
      </c>
    </row>
    <row r="8" spans="1:121" x14ac:dyDescent="0.25">
      <c r="A8" t="s">
        <v>183</v>
      </c>
      <c r="B8">
        <v>144609</v>
      </c>
      <c r="C8">
        <v>144609</v>
      </c>
      <c r="D8">
        <v>144287</v>
      </c>
      <c r="E8">
        <v>143881</v>
      </c>
      <c r="F8">
        <v>144152</v>
      </c>
      <c r="G8">
        <v>143854</v>
      </c>
      <c r="H8">
        <v>143443</v>
      </c>
      <c r="I8">
        <v>143918</v>
      </c>
      <c r="J8">
        <v>143597</v>
      </c>
      <c r="K8">
        <v>141161</v>
      </c>
      <c r="L8">
        <v>141998</v>
      </c>
      <c r="M8">
        <v>140541</v>
      </c>
      <c r="N8">
        <v>140277</v>
      </c>
      <c r="O8">
        <v>140277</v>
      </c>
      <c r="P8">
        <v>140364</v>
      </c>
      <c r="Q8">
        <v>235303</v>
      </c>
      <c r="R8">
        <v>222107</v>
      </c>
      <c r="S8">
        <v>206824</v>
      </c>
      <c r="T8">
        <v>207798</v>
      </c>
      <c r="U8">
        <v>208289</v>
      </c>
      <c r="V8">
        <v>204548</v>
      </c>
      <c r="W8">
        <v>193017</v>
      </c>
      <c r="X8">
        <v>209769</v>
      </c>
      <c r="Y8">
        <v>193614</v>
      </c>
      <c r="Z8">
        <v>190460</v>
      </c>
      <c r="AA8">
        <v>196394</v>
      </c>
      <c r="AB8">
        <v>195921</v>
      </c>
      <c r="AC8">
        <v>181829</v>
      </c>
      <c r="AD8">
        <v>170649</v>
      </c>
      <c r="AE8">
        <v>160901</v>
      </c>
      <c r="AF8">
        <v>159776</v>
      </c>
      <c r="AG8">
        <v>157410</v>
      </c>
      <c r="AH8">
        <v>161260</v>
      </c>
      <c r="AI8">
        <v>159169</v>
      </c>
      <c r="AJ8">
        <v>152617</v>
      </c>
      <c r="AK8">
        <v>154406</v>
      </c>
      <c r="AL8">
        <v>152315</v>
      </c>
      <c r="AM8">
        <v>170145</v>
      </c>
      <c r="AN8">
        <v>172845</v>
      </c>
      <c r="AO8">
        <v>171938</v>
      </c>
      <c r="AP8">
        <v>169195</v>
      </c>
      <c r="AQ8">
        <v>167596</v>
      </c>
      <c r="AR8">
        <v>167596</v>
      </c>
      <c r="AS8">
        <v>175352</v>
      </c>
      <c r="AT8">
        <v>191763</v>
      </c>
      <c r="AU8">
        <v>177629</v>
      </c>
      <c r="AV8">
        <v>168271</v>
      </c>
      <c r="AW8">
        <v>160794</v>
      </c>
      <c r="AX8">
        <v>159154</v>
      </c>
      <c r="AY8">
        <v>157544</v>
      </c>
      <c r="AZ8">
        <v>148069</v>
      </c>
      <c r="BA8">
        <v>143217</v>
      </c>
      <c r="BB8">
        <v>140951</v>
      </c>
      <c r="BC8">
        <v>138396</v>
      </c>
      <c r="BD8">
        <v>130270</v>
      </c>
      <c r="BE8">
        <v>120477</v>
      </c>
      <c r="BF8">
        <v>104389</v>
      </c>
      <c r="BG8">
        <v>96909</v>
      </c>
      <c r="BH8">
        <v>69350</v>
      </c>
      <c r="BI8">
        <v>67923</v>
      </c>
      <c r="BJ8">
        <v>67165</v>
      </c>
      <c r="BK8">
        <v>65993</v>
      </c>
      <c r="BL8">
        <v>66577</v>
      </c>
      <c r="BM8">
        <v>66975</v>
      </c>
      <c r="BN8">
        <v>60997</v>
      </c>
      <c r="BO8">
        <v>61145</v>
      </c>
      <c r="BP8">
        <v>59074</v>
      </c>
      <c r="BQ8">
        <v>58576</v>
      </c>
      <c r="BR8">
        <v>58339</v>
      </c>
      <c r="BS8">
        <v>53848</v>
      </c>
      <c r="BT8">
        <v>53729</v>
      </c>
      <c r="BU8">
        <v>53819</v>
      </c>
      <c r="BV8">
        <v>53820</v>
      </c>
      <c r="BW8">
        <v>53063</v>
      </c>
      <c r="BX8">
        <v>51417</v>
      </c>
      <c r="BY8">
        <v>51229</v>
      </c>
      <c r="BZ8">
        <v>51984</v>
      </c>
      <c r="CA8">
        <v>52040</v>
      </c>
      <c r="CB8">
        <v>52209</v>
      </c>
      <c r="CC8">
        <v>53231</v>
      </c>
      <c r="CD8">
        <v>159145</v>
      </c>
      <c r="CE8">
        <v>160313</v>
      </c>
      <c r="CF8">
        <v>159494</v>
      </c>
      <c r="CG8">
        <v>162687</v>
      </c>
      <c r="CH8">
        <v>161572</v>
      </c>
      <c r="CI8">
        <v>158465</v>
      </c>
      <c r="CJ8">
        <v>153368</v>
      </c>
      <c r="CK8">
        <v>148923</v>
      </c>
      <c r="CL8">
        <v>153187</v>
      </c>
      <c r="CM8">
        <v>148615</v>
      </c>
      <c r="CN8">
        <v>144863</v>
      </c>
      <c r="CO8">
        <v>144253</v>
      </c>
      <c r="CP8">
        <v>152627</v>
      </c>
      <c r="CQ8">
        <v>150170</v>
      </c>
      <c r="CR8">
        <v>140641</v>
      </c>
      <c r="CS8">
        <v>134559</v>
      </c>
      <c r="CT8">
        <v>135123</v>
      </c>
      <c r="CU8">
        <v>135583</v>
      </c>
      <c r="CV8">
        <v>137286</v>
      </c>
      <c r="CW8">
        <v>140050</v>
      </c>
      <c r="CX8">
        <v>142066</v>
      </c>
      <c r="CY8">
        <v>162314</v>
      </c>
      <c r="CZ8">
        <v>175075</v>
      </c>
      <c r="DA8">
        <v>171676</v>
      </c>
      <c r="DB8">
        <v>178328</v>
      </c>
      <c r="DC8">
        <v>185578</v>
      </c>
      <c r="DD8">
        <v>183146</v>
      </c>
      <c r="DE8">
        <v>178158</v>
      </c>
      <c r="DF8">
        <v>168011</v>
      </c>
      <c r="DG8">
        <v>167644</v>
      </c>
      <c r="DH8">
        <v>170155</v>
      </c>
      <c r="DI8">
        <v>164111</v>
      </c>
      <c r="DJ8">
        <v>164111</v>
      </c>
      <c r="DK8">
        <v>153645</v>
      </c>
      <c r="DL8">
        <v>158978</v>
      </c>
      <c r="DM8">
        <v>153711</v>
      </c>
      <c r="DN8">
        <v>160780</v>
      </c>
      <c r="DO8">
        <v>158353</v>
      </c>
      <c r="DP8">
        <v>182287</v>
      </c>
      <c r="DQ8">
        <v>134215</v>
      </c>
    </row>
    <row r="9" spans="1:121" x14ac:dyDescent="0.25">
      <c r="A9" t="s">
        <v>184</v>
      </c>
      <c r="B9">
        <v>190100</v>
      </c>
      <c r="C9">
        <v>190100</v>
      </c>
      <c r="D9">
        <v>192354</v>
      </c>
      <c r="E9">
        <v>190222</v>
      </c>
      <c r="F9">
        <v>189410</v>
      </c>
      <c r="G9">
        <v>188106</v>
      </c>
      <c r="H9">
        <v>188292</v>
      </c>
      <c r="I9">
        <v>190338</v>
      </c>
      <c r="J9">
        <v>197603</v>
      </c>
      <c r="K9">
        <v>201016</v>
      </c>
      <c r="L9">
        <v>200511</v>
      </c>
      <c r="M9">
        <v>199762</v>
      </c>
      <c r="N9">
        <v>207218</v>
      </c>
      <c r="O9">
        <v>204446</v>
      </c>
      <c r="P9">
        <v>204632</v>
      </c>
      <c r="Q9">
        <v>137868</v>
      </c>
      <c r="R9">
        <v>137946</v>
      </c>
      <c r="S9">
        <v>134677</v>
      </c>
      <c r="T9">
        <v>134433</v>
      </c>
      <c r="U9">
        <v>134239</v>
      </c>
      <c r="V9">
        <v>133488</v>
      </c>
      <c r="W9">
        <v>132919</v>
      </c>
      <c r="X9">
        <v>133246</v>
      </c>
      <c r="Y9">
        <v>132380</v>
      </c>
      <c r="Z9">
        <v>131495</v>
      </c>
      <c r="AA9">
        <v>130977</v>
      </c>
      <c r="AB9">
        <v>128645</v>
      </c>
      <c r="AC9">
        <v>128494</v>
      </c>
      <c r="AD9">
        <v>125063</v>
      </c>
      <c r="AE9">
        <v>125028</v>
      </c>
      <c r="AF9">
        <v>126107</v>
      </c>
      <c r="AG9">
        <v>128329</v>
      </c>
      <c r="AH9">
        <v>128433</v>
      </c>
      <c r="AI9">
        <v>129744</v>
      </c>
      <c r="AJ9">
        <v>130827</v>
      </c>
      <c r="AK9">
        <v>131674</v>
      </c>
      <c r="AL9">
        <v>128540</v>
      </c>
      <c r="AM9">
        <v>143315</v>
      </c>
      <c r="AN9">
        <v>142044</v>
      </c>
      <c r="AO9">
        <v>135730</v>
      </c>
      <c r="AP9">
        <v>133544</v>
      </c>
      <c r="AQ9">
        <v>129232</v>
      </c>
      <c r="AR9">
        <v>129232</v>
      </c>
      <c r="AS9">
        <v>130429</v>
      </c>
      <c r="AT9">
        <v>124764</v>
      </c>
      <c r="AU9">
        <v>120916</v>
      </c>
      <c r="AV9">
        <v>119218</v>
      </c>
      <c r="AW9">
        <v>114047</v>
      </c>
      <c r="AX9">
        <v>114805</v>
      </c>
      <c r="AY9">
        <v>110661</v>
      </c>
      <c r="AZ9">
        <v>101882</v>
      </c>
      <c r="BA9">
        <v>99439</v>
      </c>
      <c r="BB9">
        <v>99125</v>
      </c>
      <c r="BC9">
        <v>98171</v>
      </c>
      <c r="BD9">
        <v>91764</v>
      </c>
      <c r="BE9">
        <v>77891</v>
      </c>
      <c r="BF9">
        <v>77565</v>
      </c>
      <c r="BG9">
        <v>79861</v>
      </c>
      <c r="BH9">
        <v>92451</v>
      </c>
      <c r="BI9">
        <v>84375</v>
      </c>
      <c r="BJ9">
        <v>84276</v>
      </c>
      <c r="BK9">
        <v>85000</v>
      </c>
      <c r="BL9">
        <v>84875</v>
      </c>
      <c r="BM9">
        <v>80234</v>
      </c>
      <c r="BN9">
        <v>80245</v>
      </c>
      <c r="BO9">
        <v>79513</v>
      </c>
      <c r="BP9">
        <v>80875</v>
      </c>
      <c r="BQ9">
        <v>80096</v>
      </c>
      <c r="BR9">
        <v>76997</v>
      </c>
      <c r="BS9">
        <v>76121</v>
      </c>
      <c r="BT9">
        <v>75202</v>
      </c>
      <c r="BU9">
        <v>74535</v>
      </c>
      <c r="BV9">
        <v>73707</v>
      </c>
      <c r="BW9">
        <v>70402</v>
      </c>
      <c r="BX9">
        <v>72800</v>
      </c>
      <c r="BY9">
        <v>69288</v>
      </c>
      <c r="BZ9">
        <v>72257</v>
      </c>
      <c r="CA9">
        <v>72339</v>
      </c>
      <c r="CB9">
        <v>70715</v>
      </c>
      <c r="CC9">
        <v>70759</v>
      </c>
      <c r="CD9">
        <v>52447</v>
      </c>
      <c r="CE9">
        <v>52723</v>
      </c>
      <c r="CF9">
        <v>54475</v>
      </c>
      <c r="CG9">
        <v>56585</v>
      </c>
      <c r="CH9">
        <v>53342</v>
      </c>
      <c r="CI9">
        <v>54537</v>
      </c>
      <c r="CJ9">
        <v>54276</v>
      </c>
      <c r="CK9">
        <v>53315</v>
      </c>
      <c r="CL9">
        <v>48652</v>
      </c>
      <c r="CM9">
        <v>48030</v>
      </c>
      <c r="CN9">
        <v>50815</v>
      </c>
      <c r="CO9">
        <v>51069</v>
      </c>
      <c r="CP9">
        <v>51900</v>
      </c>
      <c r="CQ9">
        <v>50030</v>
      </c>
      <c r="CR9">
        <v>45965</v>
      </c>
      <c r="CS9">
        <v>44494</v>
      </c>
      <c r="CT9">
        <v>44487</v>
      </c>
      <c r="CU9">
        <v>43237</v>
      </c>
      <c r="CV9">
        <v>42495</v>
      </c>
      <c r="CW9">
        <v>41443</v>
      </c>
      <c r="CX9">
        <v>38981</v>
      </c>
      <c r="CY9">
        <v>38560</v>
      </c>
      <c r="CZ9">
        <v>160372</v>
      </c>
      <c r="DA9">
        <v>159330</v>
      </c>
      <c r="DB9">
        <v>148295</v>
      </c>
      <c r="DC9">
        <v>143482</v>
      </c>
      <c r="DD9">
        <v>143829</v>
      </c>
      <c r="DE9">
        <v>132613</v>
      </c>
      <c r="DF9">
        <v>132171</v>
      </c>
      <c r="DG9">
        <v>132030</v>
      </c>
      <c r="DH9">
        <v>132654</v>
      </c>
      <c r="DI9">
        <v>138768</v>
      </c>
      <c r="DJ9">
        <v>138768</v>
      </c>
      <c r="DK9">
        <v>130216</v>
      </c>
      <c r="DL9">
        <v>126834</v>
      </c>
      <c r="DM9">
        <v>102041</v>
      </c>
      <c r="DN9">
        <v>105153</v>
      </c>
      <c r="DO9">
        <v>103733</v>
      </c>
      <c r="DP9">
        <v>103658</v>
      </c>
      <c r="DQ9">
        <v>89429</v>
      </c>
    </row>
    <row r="10" spans="1:121" x14ac:dyDescent="0.25">
      <c r="A10" t="s">
        <v>185</v>
      </c>
      <c r="B10">
        <v>66135</v>
      </c>
      <c r="C10">
        <v>66135</v>
      </c>
      <c r="D10">
        <v>65468</v>
      </c>
      <c r="E10">
        <v>64289</v>
      </c>
      <c r="F10">
        <v>64653</v>
      </c>
      <c r="G10">
        <v>65639</v>
      </c>
      <c r="H10">
        <v>66921</v>
      </c>
      <c r="I10">
        <v>66638</v>
      </c>
      <c r="J10">
        <v>66600</v>
      </c>
      <c r="K10">
        <v>67130</v>
      </c>
      <c r="L10">
        <v>67383</v>
      </c>
      <c r="M10">
        <v>70701</v>
      </c>
      <c r="N10">
        <v>70738</v>
      </c>
      <c r="O10">
        <v>70738</v>
      </c>
      <c r="P10">
        <v>72368</v>
      </c>
      <c r="Q10">
        <v>196297</v>
      </c>
      <c r="R10">
        <v>187289</v>
      </c>
      <c r="S10">
        <v>176221</v>
      </c>
      <c r="T10">
        <v>177700</v>
      </c>
      <c r="U10">
        <v>176449</v>
      </c>
      <c r="V10">
        <v>173536</v>
      </c>
      <c r="W10">
        <v>166331</v>
      </c>
      <c r="X10">
        <v>170423</v>
      </c>
      <c r="Y10">
        <v>165433</v>
      </c>
      <c r="Z10">
        <v>164802</v>
      </c>
      <c r="AA10">
        <v>154169</v>
      </c>
      <c r="AB10">
        <v>148085</v>
      </c>
      <c r="AC10">
        <v>133843</v>
      </c>
      <c r="AD10">
        <v>132152</v>
      </c>
      <c r="AE10">
        <v>126471</v>
      </c>
      <c r="AF10">
        <v>126433</v>
      </c>
      <c r="AG10">
        <v>126301</v>
      </c>
      <c r="AH10">
        <v>127250</v>
      </c>
      <c r="AI10">
        <v>119434</v>
      </c>
      <c r="AJ10">
        <v>118615</v>
      </c>
      <c r="AK10">
        <v>115643</v>
      </c>
      <c r="AL10">
        <v>114116</v>
      </c>
      <c r="AM10">
        <v>128648</v>
      </c>
      <c r="AN10">
        <v>128420</v>
      </c>
      <c r="AO10">
        <v>129224</v>
      </c>
      <c r="AP10">
        <v>129690</v>
      </c>
      <c r="AQ10">
        <v>131328</v>
      </c>
      <c r="AR10">
        <v>131328</v>
      </c>
      <c r="AS10">
        <v>131471</v>
      </c>
      <c r="AT10">
        <v>131861</v>
      </c>
      <c r="AU10">
        <v>133267</v>
      </c>
      <c r="AV10">
        <v>133131</v>
      </c>
      <c r="AW10">
        <v>132887</v>
      </c>
      <c r="AX10">
        <v>134384</v>
      </c>
      <c r="AY10">
        <v>136126</v>
      </c>
      <c r="AZ10">
        <v>146128</v>
      </c>
      <c r="BA10">
        <v>147049</v>
      </c>
      <c r="BB10">
        <v>152316</v>
      </c>
      <c r="BC10">
        <v>152205</v>
      </c>
      <c r="BD10">
        <v>154230</v>
      </c>
      <c r="BE10">
        <v>138791</v>
      </c>
      <c r="BF10">
        <v>122488</v>
      </c>
      <c r="BG10">
        <v>114468</v>
      </c>
      <c r="BH10">
        <v>79857</v>
      </c>
      <c r="BI10">
        <v>79728</v>
      </c>
      <c r="BJ10">
        <v>82055</v>
      </c>
      <c r="BK10">
        <v>81418</v>
      </c>
      <c r="BL10">
        <v>79843</v>
      </c>
      <c r="BM10">
        <v>73067</v>
      </c>
      <c r="BN10">
        <v>74224</v>
      </c>
      <c r="BO10">
        <v>74682</v>
      </c>
      <c r="BP10">
        <v>75608</v>
      </c>
      <c r="BQ10">
        <v>76753</v>
      </c>
      <c r="BR10">
        <v>77439</v>
      </c>
      <c r="BS10">
        <v>76731</v>
      </c>
      <c r="BT10">
        <v>76649</v>
      </c>
      <c r="BU10">
        <v>73626</v>
      </c>
      <c r="BV10">
        <v>71640</v>
      </c>
      <c r="BW10">
        <v>69883</v>
      </c>
      <c r="BX10">
        <v>70089</v>
      </c>
      <c r="BY10">
        <v>64710</v>
      </c>
      <c r="BZ10">
        <v>66328</v>
      </c>
      <c r="CA10">
        <v>66689</v>
      </c>
      <c r="CB10">
        <v>66093</v>
      </c>
      <c r="CC10">
        <v>65726</v>
      </c>
      <c r="CD10">
        <v>72907</v>
      </c>
      <c r="CE10">
        <v>74258</v>
      </c>
      <c r="CF10">
        <v>74895</v>
      </c>
      <c r="CG10">
        <v>72931</v>
      </c>
      <c r="CH10">
        <v>73994</v>
      </c>
      <c r="CI10">
        <v>69438</v>
      </c>
      <c r="CJ10">
        <v>68323</v>
      </c>
      <c r="CK10">
        <v>69856</v>
      </c>
      <c r="CL10">
        <v>72766</v>
      </c>
      <c r="CM10">
        <v>71750</v>
      </c>
      <c r="CN10">
        <v>73282</v>
      </c>
      <c r="CO10">
        <v>75667</v>
      </c>
      <c r="CP10">
        <v>74844</v>
      </c>
      <c r="CQ10">
        <v>78756</v>
      </c>
      <c r="CR10">
        <v>70394</v>
      </c>
      <c r="CS10">
        <v>69036</v>
      </c>
      <c r="CT10">
        <v>70512</v>
      </c>
      <c r="CU10">
        <v>69353</v>
      </c>
      <c r="CV10">
        <v>70501</v>
      </c>
      <c r="CW10">
        <v>72795</v>
      </c>
      <c r="CX10">
        <v>69786</v>
      </c>
      <c r="CY10">
        <v>73442</v>
      </c>
      <c r="CZ10">
        <v>38526</v>
      </c>
      <c r="DA10">
        <v>37433</v>
      </c>
      <c r="DB10">
        <v>36563</v>
      </c>
      <c r="DC10">
        <v>37137</v>
      </c>
      <c r="DD10">
        <v>39013</v>
      </c>
      <c r="DE10">
        <v>37859</v>
      </c>
      <c r="DF10">
        <v>36161</v>
      </c>
      <c r="DG10">
        <v>36728</v>
      </c>
      <c r="DH10">
        <v>37990</v>
      </c>
      <c r="DI10">
        <v>36544</v>
      </c>
      <c r="DJ10">
        <v>36544</v>
      </c>
      <c r="DK10">
        <v>35955</v>
      </c>
      <c r="DL10">
        <v>33761</v>
      </c>
      <c r="DM10">
        <v>33613</v>
      </c>
      <c r="DN10">
        <v>33068</v>
      </c>
      <c r="DO10">
        <v>32522</v>
      </c>
      <c r="DP10">
        <v>32256</v>
      </c>
      <c r="DQ10">
        <v>30107</v>
      </c>
    </row>
    <row r="11" spans="1:121" x14ac:dyDescent="0.25">
      <c r="A11" t="s">
        <v>186</v>
      </c>
      <c r="B11">
        <v>17167</v>
      </c>
      <c r="C11">
        <v>17167</v>
      </c>
      <c r="D11">
        <v>16850</v>
      </c>
      <c r="E11">
        <v>16448</v>
      </c>
      <c r="F11">
        <v>16701</v>
      </c>
      <c r="G11">
        <v>16749</v>
      </c>
      <c r="H11">
        <v>16430</v>
      </c>
      <c r="I11">
        <v>16086</v>
      </c>
      <c r="J11">
        <v>15818</v>
      </c>
      <c r="K11">
        <v>17904</v>
      </c>
      <c r="L11">
        <v>16296</v>
      </c>
      <c r="M11">
        <v>16361</v>
      </c>
      <c r="N11">
        <v>16284</v>
      </c>
      <c r="O11">
        <v>16284</v>
      </c>
      <c r="P11">
        <v>16834</v>
      </c>
      <c r="Q11">
        <v>69198</v>
      </c>
      <c r="R11">
        <v>65582</v>
      </c>
      <c r="S11">
        <v>62228</v>
      </c>
      <c r="T11">
        <v>60769</v>
      </c>
      <c r="U11">
        <v>59930</v>
      </c>
      <c r="V11">
        <v>60236</v>
      </c>
      <c r="W11">
        <v>61252</v>
      </c>
      <c r="X11">
        <v>65411</v>
      </c>
      <c r="Y11">
        <v>60950</v>
      </c>
      <c r="Z11">
        <v>59274</v>
      </c>
      <c r="AA11">
        <v>52828</v>
      </c>
      <c r="AB11">
        <v>48884</v>
      </c>
      <c r="AC11">
        <v>47904</v>
      </c>
      <c r="AD11">
        <v>47165</v>
      </c>
      <c r="AE11">
        <v>43951</v>
      </c>
      <c r="AF11">
        <v>43154</v>
      </c>
      <c r="AG11">
        <v>40109</v>
      </c>
      <c r="AH11">
        <v>41600</v>
      </c>
      <c r="AI11">
        <v>42257</v>
      </c>
      <c r="AJ11">
        <v>42957</v>
      </c>
      <c r="AK11">
        <v>42066</v>
      </c>
      <c r="AL11">
        <v>42850</v>
      </c>
      <c r="AM11">
        <v>115812</v>
      </c>
      <c r="AN11">
        <v>113199</v>
      </c>
      <c r="AO11">
        <v>113708</v>
      </c>
      <c r="AP11">
        <v>114752</v>
      </c>
      <c r="AQ11">
        <v>112456</v>
      </c>
      <c r="AR11">
        <v>112456</v>
      </c>
      <c r="AS11">
        <v>115761</v>
      </c>
      <c r="AT11">
        <v>115815</v>
      </c>
      <c r="AU11">
        <v>116226</v>
      </c>
      <c r="AV11">
        <v>108410</v>
      </c>
      <c r="AW11">
        <v>107752</v>
      </c>
      <c r="AX11">
        <v>108662</v>
      </c>
      <c r="AY11">
        <v>105521</v>
      </c>
      <c r="AZ11">
        <v>101506</v>
      </c>
      <c r="BA11">
        <v>102070</v>
      </c>
      <c r="BB11">
        <v>102945</v>
      </c>
      <c r="BC11">
        <v>102738</v>
      </c>
      <c r="BD11">
        <v>103303</v>
      </c>
      <c r="BE11">
        <v>93653</v>
      </c>
      <c r="BF11">
        <v>94068</v>
      </c>
      <c r="BG11">
        <v>93456</v>
      </c>
      <c r="BH11">
        <v>100760</v>
      </c>
      <c r="BI11">
        <v>100041</v>
      </c>
      <c r="BJ11">
        <v>101344</v>
      </c>
      <c r="BK11">
        <v>100171</v>
      </c>
      <c r="BL11">
        <v>96214</v>
      </c>
      <c r="BM11">
        <v>93558</v>
      </c>
      <c r="BN11">
        <v>93226</v>
      </c>
      <c r="BO11">
        <v>87153</v>
      </c>
      <c r="BP11">
        <v>84221</v>
      </c>
      <c r="BQ11">
        <v>82629</v>
      </c>
      <c r="BR11">
        <v>87851</v>
      </c>
      <c r="BS11">
        <v>85493</v>
      </c>
      <c r="BT11">
        <v>88371</v>
      </c>
      <c r="BU11">
        <v>85536</v>
      </c>
      <c r="BV11">
        <v>86249</v>
      </c>
      <c r="BW11">
        <v>84604</v>
      </c>
      <c r="BX11">
        <v>95660</v>
      </c>
      <c r="BY11">
        <v>70476</v>
      </c>
      <c r="BZ11">
        <v>67676</v>
      </c>
      <c r="CA11">
        <v>63887</v>
      </c>
      <c r="CB11">
        <v>61175</v>
      </c>
      <c r="CC11">
        <v>60952</v>
      </c>
      <c r="CD11">
        <v>66529</v>
      </c>
      <c r="CE11">
        <v>66002</v>
      </c>
      <c r="CF11">
        <v>65485</v>
      </c>
      <c r="CG11">
        <v>65400</v>
      </c>
      <c r="CH11">
        <v>64498</v>
      </c>
      <c r="CI11">
        <v>65217</v>
      </c>
      <c r="CJ11">
        <v>65641</v>
      </c>
      <c r="CK11">
        <v>62225</v>
      </c>
      <c r="CL11">
        <v>62042</v>
      </c>
      <c r="CM11">
        <v>60846</v>
      </c>
      <c r="CN11">
        <v>59310</v>
      </c>
      <c r="CO11">
        <v>60360</v>
      </c>
      <c r="CP11">
        <v>61365</v>
      </c>
      <c r="CQ11">
        <v>59855</v>
      </c>
      <c r="CR11">
        <v>59509</v>
      </c>
      <c r="CS11">
        <v>59414</v>
      </c>
      <c r="CT11">
        <v>59515</v>
      </c>
      <c r="CU11">
        <v>57750</v>
      </c>
      <c r="CV11">
        <v>64294</v>
      </c>
      <c r="CW11">
        <v>63341</v>
      </c>
      <c r="CX11">
        <v>62547</v>
      </c>
      <c r="CY11">
        <v>59577</v>
      </c>
      <c r="CZ11">
        <v>77620</v>
      </c>
      <c r="DA11">
        <v>76383</v>
      </c>
      <c r="DB11">
        <v>74025</v>
      </c>
      <c r="DC11">
        <v>75414</v>
      </c>
      <c r="DD11">
        <v>76834</v>
      </c>
      <c r="DE11">
        <v>69995</v>
      </c>
      <c r="DF11">
        <v>76649</v>
      </c>
      <c r="DG11">
        <v>68687</v>
      </c>
      <c r="DH11">
        <v>67827</v>
      </c>
      <c r="DI11">
        <v>64667</v>
      </c>
      <c r="DJ11">
        <v>64667</v>
      </c>
      <c r="DK11">
        <v>56520</v>
      </c>
      <c r="DL11">
        <v>51815</v>
      </c>
      <c r="DM11">
        <v>49567</v>
      </c>
      <c r="DN11">
        <v>49372</v>
      </c>
      <c r="DO11">
        <v>48208</v>
      </c>
      <c r="DP11">
        <v>48211</v>
      </c>
      <c r="DQ11">
        <v>45217</v>
      </c>
    </row>
    <row r="12" spans="1:121" x14ac:dyDescent="0.25">
      <c r="A12" t="s">
        <v>187</v>
      </c>
      <c r="B12">
        <v>40001</v>
      </c>
      <c r="C12">
        <v>40001</v>
      </c>
      <c r="D12">
        <v>39707</v>
      </c>
      <c r="E12">
        <v>39956</v>
      </c>
      <c r="F12">
        <v>41286</v>
      </c>
      <c r="G12">
        <v>40513</v>
      </c>
      <c r="H12">
        <v>40943</v>
      </c>
      <c r="I12">
        <v>40976</v>
      </c>
      <c r="J12">
        <v>40481</v>
      </c>
      <c r="K12">
        <v>39751</v>
      </c>
      <c r="L12">
        <v>40085</v>
      </c>
      <c r="M12">
        <v>40573</v>
      </c>
      <c r="N12">
        <v>40516</v>
      </c>
      <c r="O12">
        <v>40516</v>
      </c>
      <c r="P12">
        <v>40634</v>
      </c>
      <c r="Q12">
        <v>16145</v>
      </c>
      <c r="R12">
        <v>15529</v>
      </c>
      <c r="S12">
        <v>15689</v>
      </c>
      <c r="T12">
        <v>15724</v>
      </c>
      <c r="U12">
        <v>15317</v>
      </c>
      <c r="V12">
        <v>14755</v>
      </c>
      <c r="W12">
        <v>14692</v>
      </c>
      <c r="X12">
        <v>15414</v>
      </c>
      <c r="Y12">
        <v>14988</v>
      </c>
      <c r="Z12">
        <v>14700</v>
      </c>
      <c r="AA12">
        <v>14080</v>
      </c>
      <c r="AB12">
        <v>14986</v>
      </c>
      <c r="AC12">
        <v>14079</v>
      </c>
      <c r="AD12">
        <v>14572</v>
      </c>
      <c r="AE12">
        <v>13820</v>
      </c>
      <c r="AF12">
        <v>13958</v>
      </c>
      <c r="AG12">
        <v>13882</v>
      </c>
      <c r="AH12">
        <v>13950</v>
      </c>
      <c r="AI12">
        <v>12224</v>
      </c>
      <c r="AJ12">
        <v>11829</v>
      </c>
      <c r="AK12">
        <v>11688</v>
      </c>
      <c r="AL12">
        <v>11678</v>
      </c>
      <c r="AM12">
        <v>42736</v>
      </c>
      <c r="AN12">
        <v>45647</v>
      </c>
      <c r="AO12">
        <v>45397</v>
      </c>
      <c r="AP12">
        <v>45468</v>
      </c>
      <c r="AQ12">
        <v>45504</v>
      </c>
      <c r="AR12">
        <v>45504</v>
      </c>
      <c r="AS12">
        <v>45903</v>
      </c>
      <c r="AT12">
        <v>45620</v>
      </c>
      <c r="AU12">
        <v>45532</v>
      </c>
      <c r="AV12">
        <v>43148</v>
      </c>
      <c r="AW12">
        <v>43173</v>
      </c>
      <c r="AX12">
        <v>40774</v>
      </c>
      <c r="AY12">
        <v>40190</v>
      </c>
      <c r="AZ12">
        <v>41604</v>
      </c>
      <c r="BA12">
        <v>41417</v>
      </c>
      <c r="BB12">
        <v>41815</v>
      </c>
      <c r="BC12">
        <v>40496</v>
      </c>
      <c r="BD12">
        <v>39248</v>
      </c>
      <c r="BE12">
        <v>40533</v>
      </c>
      <c r="BF12">
        <v>38324</v>
      </c>
      <c r="BG12">
        <v>38996</v>
      </c>
      <c r="BH12">
        <v>95078</v>
      </c>
      <c r="BI12">
        <v>93803</v>
      </c>
      <c r="BJ12">
        <v>91707</v>
      </c>
      <c r="BK12">
        <v>90540</v>
      </c>
      <c r="BL12">
        <v>90601</v>
      </c>
      <c r="BM12">
        <v>91394</v>
      </c>
      <c r="BN12">
        <v>92890</v>
      </c>
      <c r="BO12">
        <v>91042</v>
      </c>
      <c r="BP12">
        <v>91174</v>
      </c>
      <c r="BQ12">
        <v>90129</v>
      </c>
      <c r="BR12">
        <v>83729</v>
      </c>
      <c r="BS12">
        <v>81720</v>
      </c>
      <c r="BT12">
        <v>81361</v>
      </c>
      <c r="BU12">
        <v>80986</v>
      </c>
      <c r="BV12">
        <v>79886</v>
      </c>
      <c r="BW12">
        <v>80479</v>
      </c>
      <c r="BX12">
        <v>78975</v>
      </c>
      <c r="BY12">
        <v>79295</v>
      </c>
      <c r="BZ12">
        <v>79087</v>
      </c>
      <c r="CA12">
        <v>79180</v>
      </c>
      <c r="CB12">
        <v>78529</v>
      </c>
      <c r="CC12">
        <v>78533</v>
      </c>
      <c r="CD12">
        <v>78973</v>
      </c>
      <c r="CE12">
        <v>75061</v>
      </c>
      <c r="CF12">
        <v>72939</v>
      </c>
      <c r="CG12">
        <v>70028</v>
      </c>
      <c r="CH12">
        <v>71686</v>
      </c>
      <c r="CI12">
        <v>66815</v>
      </c>
      <c r="CJ12">
        <v>64284</v>
      </c>
      <c r="CK12">
        <v>61837</v>
      </c>
      <c r="CL12">
        <v>73869</v>
      </c>
      <c r="CM12">
        <v>110816</v>
      </c>
      <c r="CN12">
        <v>109858</v>
      </c>
      <c r="CO12">
        <v>109983</v>
      </c>
      <c r="CP12">
        <v>109778</v>
      </c>
      <c r="CQ12">
        <v>109443</v>
      </c>
      <c r="CR12">
        <v>108636</v>
      </c>
      <c r="CS12">
        <v>110501</v>
      </c>
      <c r="CT12">
        <v>110920</v>
      </c>
      <c r="CU12">
        <v>102382</v>
      </c>
      <c r="CV12">
        <v>101356</v>
      </c>
      <c r="CW12">
        <v>98393</v>
      </c>
      <c r="CX12">
        <v>98299</v>
      </c>
      <c r="CY12">
        <v>98735</v>
      </c>
      <c r="CZ12">
        <v>62379</v>
      </c>
      <c r="DA12">
        <v>62099</v>
      </c>
      <c r="DB12">
        <v>58057</v>
      </c>
      <c r="DC12">
        <v>59491</v>
      </c>
      <c r="DD12">
        <v>59496</v>
      </c>
      <c r="DE12">
        <v>47842</v>
      </c>
      <c r="DF12">
        <v>53920</v>
      </c>
      <c r="DG12">
        <v>47536</v>
      </c>
      <c r="DH12">
        <v>46223</v>
      </c>
      <c r="DI12">
        <v>48562</v>
      </c>
      <c r="DJ12">
        <v>48562</v>
      </c>
      <c r="DK12">
        <v>47588</v>
      </c>
      <c r="DL12">
        <v>46282</v>
      </c>
      <c r="DM12">
        <v>41384</v>
      </c>
      <c r="DN12">
        <v>39676</v>
      </c>
      <c r="DO12">
        <v>40113</v>
      </c>
      <c r="DP12">
        <v>39683</v>
      </c>
      <c r="DQ12">
        <v>39306</v>
      </c>
    </row>
    <row r="13" spans="1:121" x14ac:dyDescent="0.25">
      <c r="A13" t="s">
        <v>188</v>
      </c>
      <c r="B13">
        <v>33288</v>
      </c>
      <c r="C13">
        <v>33288</v>
      </c>
      <c r="D13">
        <v>33238</v>
      </c>
      <c r="E13">
        <v>33164</v>
      </c>
      <c r="F13">
        <v>32831</v>
      </c>
      <c r="G13">
        <v>32273</v>
      </c>
      <c r="H13">
        <v>33110</v>
      </c>
      <c r="I13">
        <v>32596</v>
      </c>
      <c r="J13">
        <v>32670</v>
      </c>
      <c r="K13">
        <v>33163</v>
      </c>
      <c r="L13">
        <v>33321</v>
      </c>
      <c r="M13">
        <v>33254</v>
      </c>
      <c r="N13">
        <v>33148</v>
      </c>
      <c r="O13">
        <v>33148</v>
      </c>
      <c r="P13">
        <v>32133</v>
      </c>
      <c r="Q13">
        <v>41773</v>
      </c>
      <c r="R13">
        <v>41809</v>
      </c>
      <c r="S13">
        <v>42313</v>
      </c>
      <c r="T13">
        <v>37501</v>
      </c>
      <c r="U13">
        <v>37592</v>
      </c>
      <c r="V13">
        <v>33433</v>
      </c>
      <c r="W13">
        <v>34742</v>
      </c>
      <c r="X13">
        <v>36775</v>
      </c>
      <c r="Y13">
        <v>34795</v>
      </c>
      <c r="Z13">
        <v>32735</v>
      </c>
      <c r="AA13">
        <v>27056</v>
      </c>
      <c r="AB13">
        <v>25792</v>
      </c>
      <c r="AC13">
        <v>24213</v>
      </c>
      <c r="AD13">
        <v>23974</v>
      </c>
      <c r="AE13">
        <v>23627</v>
      </c>
      <c r="AF13">
        <v>22338</v>
      </c>
      <c r="AG13">
        <v>21471</v>
      </c>
      <c r="AH13">
        <v>20899</v>
      </c>
      <c r="AI13">
        <v>18952</v>
      </c>
      <c r="AJ13">
        <v>19201</v>
      </c>
      <c r="AK13">
        <v>19732</v>
      </c>
      <c r="AL13">
        <v>20110</v>
      </c>
      <c r="AM13">
        <v>11572</v>
      </c>
      <c r="AN13">
        <v>11518</v>
      </c>
      <c r="AO13">
        <v>11319</v>
      </c>
      <c r="AP13">
        <v>11324</v>
      </c>
      <c r="AQ13">
        <v>11125</v>
      </c>
      <c r="AR13">
        <v>11125</v>
      </c>
      <c r="AS13">
        <v>11037</v>
      </c>
      <c r="AT13">
        <v>9746</v>
      </c>
      <c r="AU13">
        <v>9767</v>
      </c>
      <c r="AV13">
        <v>9446</v>
      </c>
      <c r="AW13">
        <v>9601</v>
      </c>
      <c r="AX13">
        <v>9510</v>
      </c>
      <c r="AY13">
        <v>9353</v>
      </c>
      <c r="AZ13">
        <v>9209</v>
      </c>
      <c r="BA13">
        <v>9242</v>
      </c>
      <c r="BB13">
        <v>9239</v>
      </c>
      <c r="BC13">
        <v>9222</v>
      </c>
      <c r="BD13">
        <v>8497</v>
      </c>
      <c r="BE13">
        <v>8633</v>
      </c>
      <c r="BF13">
        <v>8296</v>
      </c>
      <c r="BG13">
        <v>7541</v>
      </c>
      <c r="BH13">
        <v>39700</v>
      </c>
      <c r="BI13">
        <v>43358</v>
      </c>
      <c r="BJ13">
        <v>44748</v>
      </c>
      <c r="BK13">
        <v>44141</v>
      </c>
      <c r="BL13">
        <v>44244</v>
      </c>
      <c r="BM13">
        <v>46077</v>
      </c>
      <c r="BN13">
        <v>42861</v>
      </c>
      <c r="BO13">
        <v>40582</v>
      </c>
      <c r="BP13">
        <v>32702</v>
      </c>
      <c r="BQ13">
        <v>32414</v>
      </c>
      <c r="BR13">
        <v>32569</v>
      </c>
      <c r="BS13">
        <v>30823</v>
      </c>
      <c r="BT13">
        <v>31031</v>
      </c>
      <c r="BU13">
        <v>30704</v>
      </c>
      <c r="BV13">
        <v>31164</v>
      </c>
      <c r="BW13">
        <v>32026</v>
      </c>
      <c r="BX13">
        <v>31142</v>
      </c>
      <c r="BY13">
        <v>30647</v>
      </c>
      <c r="BZ13">
        <v>30882</v>
      </c>
      <c r="CA13">
        <v>31128</v>
      </c>
      <c r="CB13">
        <v>31314</v>
      </c>
      <c r="CC13">
        <v>33372</v>
      </c>
      <c r="CD13">
        <v>75265</v>
      </c>
      <c r="CE13">
        <v>76355</v>
      </c>
      <c r="CF13">
        <v>77378</v>
      </c>
      <c r="CG13">
        <v>74280</v>
      </c>
      <c r="CH13">
        <v>73719</v>
      </c>
      <c r="CI13">
        <v>71525</v>
      </c>
      <c r="CJ13">
        <v>71266</v>
      </c>
      <c r="CK13">
        <v>72636</v>
      </c>
      <c r="CL13">
        <v>72397</v>
      </c>
      <c r="CM13">
        <v>72690</v>
      </c>
      <c r="CN13">
        <v>70211</v>
      </c>
      <c r="CO13">
        <v>70073</v>
      </c>
      <c r="CP13">
        <v>68590</v>
      </c>
      <c r="CQ13">
        <v>71251</v>
      </c>
      <c r="CR13">
        <v>73259</v>
      </c>
      <c r="CS13">
        <v>75908</v>
      </c>
      <c r="CT13">
        <v>76717</v>
      </c>
      <c r="CU13">
        <v>70736</v>
      </c>
      <c r="CV13">
        <v>68183</v>
      </c>
      <c r="CW13">
        <v>66620</v>
      </c>
      <c r="CX13">
        <v>66136</v>
      </c>
      <c r="CY13">
        <v>65481</v>
      </c>
      <c r="CZ13">
        <v>93111</v>
      </c>
      <c r="DA13">
        <v>93107</v>
      </c>
      <c r="DB13">
        <v>93203</v>
      </c>
      <c r="DC13">
        <v>88577</v>
      </c>
      <c r="DD13">
        <v>78916</v>
      </c>
      <c r="DE13">
        <v>74363</v>
      </c>
      <c r="DF13">
        <v>68577</v>
      </c>
      <c r="DG13">
        <v>51270</v>
      </c>
      <c r="DH13">
        <v>51299</v>
      </c>
      <c r="DI13">
        <v>51847</v>
      </c>
      <c r="DJ13">
        <v>51847</v>
      </c>
      <c r="DK13">
        <v>49083</v>
      </c>
      <c r="DL13">
        <v>48243</v>
      </c>
      <c r="DM13">
        <v>47043</v>
      </c>
      <c r="DN13">
        <v>48849</v>
      </c>
      <c r="DO13">
        <v>49798</v>
      </c>
      <c r="DP13">
        <v>49094</v>
      </c>
      <c r="DQ13">
        <v>49063</v>
      </c>
    </row>
    <row r="14" spans="1:121" x14ac:dyDescent="0.25">
      <c r="A14" t="s">
        <v>189</v>
      </c>
      <c r="B14">
        <v>6023</v>
      </c>
      <c r="C14">
        <v>6023</v>
      </c>
      <c r="D14">
        <v>6012</v>
      </c>
      <c r="E14">
        <v>6108</v>
      </c>
      <c r="F14">
        <v>6355</v>
      </c>
      <c r="G14">
        <v>6186</v>
      </c>
      <c r="H14">
        <v>6424</v>
      </c>
      <c r="I14">
        <v>6300</v>
      </c>
      <c r="J14">
        <v>6425</v>
      </c>
      <c r="K14">
        <v>6832</v>
      </c>
      <c r="L14">
        <v>6283</v>
      </c>
      <c r="M14">
        <v>6208</v>
      </c>
      <c r="N14">
        <v>6222</v>
      </c>
      <c r="O14">
        <v>6222</v>
      </c>
      <c r="P14">
        <v>6334</v>
      </c>
      <c r="Q14">
        <v>32420</v>
      </c>
      <c r="R14">
        <v>32321</v>
      </c>
      <c r="S14">
        <v>31352</v>
      </c>
      <c r="T14">
        <v>29360</v>
      </c>
      <c r="U14">
        <v>28183</v>
      </c>
      <c r="V14">
        <v>28627</v>
      </c>
      <c r="W14">
        <v>28296</v>
      </c>
      <c r="X14">
        <v>28888</v>
      </c>
      <c r="Y14">
        <v>29005</v>
      </c>
      <c r="Z14">
        <v>26992</v>
      </c>
      <c r="AA14">
        <v>26400</v>
      </c>
      <c r="AB14">
        <v>23148</v>
      </c>
      <c r="AC14">
        <v>20612</v>
      </c>
      <c r="AD14">
        <v>20107</v>
      </c>
      <c r="AE14">
        <v>20249</v>
      </c>
      <c r="AF14">
        <v>20408</v>
      </c>
      <c r="AG14">
        <v>19824</v>
      </c>
      <c r="AH14">
        <v>16671</v>
      </c>
      <c r="AI14">
        <v>17501</v>
      </c>
      <c r="AJ14">
        <v>16586</v>
      </c>
      <c r="AK14">
        <v>16582</v>
      </c>
      <c r="AL14">
        <v>16505</v>
      </c>
      <c r="AM14">
        <v>20589</v>
      </c>
      <c r="AN14">
        <v>20713</v>
      </c>
      <c r="AO14">
        <v>20193</v>
      </c>
      <c r="AP14">
        <v>20230</v>
      </c>
      <c r="AQ14">
        <v>19977</v>
      </c>
      <c r="AR14">
        <v>19977</v>
      </c>
      <c r="AS14">
        <v>19642</v>
      </c>
      <c r="AT14">
        <v>18768</v>
      </c>
      <c r="AU14">
        <v>19170</v>
      </c>
      <c r="AV14">
        <v>18819</v>
      </c>
      <c r="AW14">
        <v>18601</v>
      </c>
      <c r="AX14">
        <v>19138</v>
      </c>
      <c r="AY14">
        <v>19426</v>
      </c>
      <c r="AZ14">
        <v>19327</v>
      </c>
      <c r="BA14">
        <v>19596</v>
      </c>
      <c r="BB14">
        <v>19346</v>
      </c>
      <c r="BC14">
        <v>19617</v>
      </c>
      <c r="BD14">
        <v>17390</v>
      </c>
      <c r="BE14">
        <v>15906</v>
      </c>
      <c r="BF14">
        <v>15413</v>
      </c>
      <c r="BG14">
        <v>15521</v>
      </c>
      <c r="BH14">
        <v>7469</v>
      </c>
      <c r="BI14">
        <v>7316</v>
      </c>
      <c r="BJ14">
        <v>6876</v>
      </c>
      <c r="BK14">
        <v>6659</v>
      </c>
      <c r="BL14">
        <v>6885</v>
      </c>
      <c r="BM14">
        <v>6993</v>
      </c>
      <c r="BN14">
        <v>6886</v>
      </c>
      <c r="BO14">
        <v>6209</v>
      </c>
      <c r="BP14">
        <v>6067</v>
      </c>
      <c r="BQ14">
        <v>6062</v>
      </c>
      <c r="BR14">
        <v>6047</v>
      </c>
      <c r="BS14">
        <v>5938</v>
      </c>
      <c r="BT14">
        <v>5199</v>
      </c>
      <c r="BU14">
        <v>6220</v>
      </c>
      <c r="BV14">
        <v>6265</v>
      </c>
      <c r="BW14">
        <v>6213</v>
      </c>
      <c r="BX14">
        <v>6112</v>
      </c>
      <c r="BY14">
        <v>5922</v>
      </c>
      <c r="BZ14">
        <v>5896</v>
      </c>
      <c r="CA14">
        <v>5899</v>
      </c>
      <c r="CB14">
        <v>5945</v>
      </c>
      <c r="CC14">
        <v>5884</v>
      </c>
      <c r="CD14">
        <v>33091</v>
      </c>
      <c r="CE14">
        <v>33184</v>
      </c>
      <c r="CF14">
        <v>33800</v>
      </c>
      <c r="CG14">
        <v>33232</v>
      </c>
      <c r="CH14">
        <v>33285</v>
      </c>
      <c r="CI14">
        <v>33288</v>
      </c>
      <c r="CJ14">
        <v>32991</v>
      </c>
      <c r="CK14">
        <v>32723</v>
      </c>
      <c r="CL14">
        <v>31353</v>
      </c>
      <c r="CM14">
        <v>33562</v>
      </c>
      <c r="CN14">
        <v>33498</v>
      </c>
      <c r="CO14">
        <v>33378</v>
      </c>
      <c r="CP14">
        <v>32125</v>
      </c>
      <c r="CQ14">
        <v>33637</v>
      </c>
      <c r="CR14">
        <v>34878</v>
      </c>
      <c r="CS14">
        <v>34331</v>
      </c>
      <c r="CT14">
        <v>34175</v>
      </c>
      <c r="CU14">
        <v>32235</v>
      </c>
      <c r="CV14">
        <v>29445</v>
      </c>
      <c r="CW14">
        <v>28280</v>
      </c>
      <c r="CX14">
        <v>27492</v>
      </c>
      <c r="CY14">
        <v>28923</v>
      </c>
      <c r="CZ14">
        <v>65003</v>
      </c>
      <c r="DA14">
        <v>64172</v>
      </c>
      <c r="DB14">
        <v>59470</v>
      </c>
      <c r="DC14">
        <v>59354</v>
      </c>
      <c r="DD14">
        <v>59854</v>
      </c>
      <c r="DE14">
        <v>59998</v>
      </c>
      <c r="DF14">
        <v>59075</v>
      </c>
      <c r="DG14">
        <v>58816</v>
      </c>
      <c r="DH14">
        <v>58202</v>
      </c>
      <c r="DI14">
        <v>59543</v>
      </c>
      <c r="DJ14">
        <v>59543</v>
      </c>
      <c r="DK14">
        <v>57097</v>
      </c>
      <c r="DL14">
        <v>56043</v>
      </c>
      <c r="DM14">
        <v>54779</v>
      </c>
      <c r="DN14">
        <v>45025</v>
      </c>
      <c r="DO14">
        <v>45426</v>
      </c>
      <c r="DP14">
        <v>46796</v>
      </c>
      <c r="DQ14">
        <v>36172</v>
      </c>
    </row>
    <row r="15" spans="1:121" x14ac:dyDescent="0.25">
      <c r="A15" t="s">
        <v>190</v>
      </c>
      <c r="B15">
        <v>8478</v>
      </c>
      <c r="C15">
        <v>8478</v>
      </c>
      <c r="D15">
        <v>8229</v>
      </c>
      <c r="E15">
        <v>8236</v>
      </c>
      <c r="F15">
        <v>7901</v>
      </c>
      <c r="G15">
        <v>7806</v>
      </c>
      <c r="H15">
        <v>8234</v>
      </c>
      <c r="I15">
        <v>8323</v>
      </c>
      <c r="J15">
        <v>8101</v>
      </c>
      <c r="K15">
        <v>8487</v>
      </c>
      <c r="L15">
        <v>8474</v>
      </c>
      <c r="M15">
        <v>8470</v>
      </c>
      <c r="N15">
        <v>8625</v>
      </c>
      <c r="O15">
        <v>8625</v>
      </c>
      <c r="P15">
        <v>8729</v>
      </c>
      <c r="Q15">
        <v>6177</v>
      </c>
      <c r="R15">
        <v>5863</v>
      </c>
      <c r="S15">
        <v>5778</v>
      </c>
      <c r="T15">
        <v>5684</v>
      </c>
      <c r="U15">
        <v>5727</v>
      </c>
      <c r="V15">
        <v>5711</v>
      </c>
      <c r="W15">
        <v>5946</v>
      </c>
      <c r="X15">
        <v>5914</v>
      </c>
      <c r="Y15">
        <v>5914</v>
      </c>
      <c r="Z15">
        <v>5873</v>
      </c>
      <c r="AA15">
        <v>5711</v>
      </c>
      <c r="AB15">
        <v>5687</v>
      </c>
      <c r="AC15">
        <v>6057</v>
      </c>
      <c r="AD15">
        <v>5392</v>
      </c>
      <c r="AE15">
        <v>5381</v>
      </c>
      <c r="AF15">
        <v>5867</v>
      </c>
      <c r="AG15">
        <v>5612</v>
      </c>
      <c r="AH15">
        <v>5572</v>
      </c>
      <c r="AI15">
        <v>8155</v>
      </c>
      <c r="AJ15">
        <v>8225</v>
      </c>
      <c r="AK15">
        <v>7964</v>
      </c>
      <c r="AL15">
        <v>8070</v>
      </c>
      <c r="AM15">
        <v>16499</v>
      </c>
      <c r="AN15">
        <v>16472</v>
      </c>
      <c r="AO15">
        <v>17053</v>
      </c>
      <c r="AP15">
        <v>17297</v>
      </c>
      <c r="AQ15">
        <v>16926</v>
      </c>
      <c r="AR15">
        <v>16926</v>
      </c>
      <c r="AS15">
        <v>17082</v>
      </c>
      <c r="AT15">
        <v>15896</v>
      </c>
      <c r="AU15">
        <v>15213</v>
      </c>
      <c r="AV15">
        <v>15022</v>
      </c>
      <c r="AW15">
        <v>15625</v>
      </c>
      <c r="AX15">
        <v>17398</v>
      </c>
      <c r="AY15">
        <v>17194</v>
      </c>
      <c r="AZ15">
        <v>17104</v>
      </c>
      <c r="BA15">
        <v>17129</v>
      </c>
      <c r="BB15">
        <v>16944</v>
      </c>
      <c r="BC15">
        <v>17282</v>
      </c>
      <c r="BD15">
        <v>16951</v>
      </c>
      <c r="BE15">
        <v>15186</v>
      </c>
      <c r="BF15">
        <v>15013</v>
      </c>
      <c r="BG15">
        <v>14942</v>
      </c>
      <c r="BH15">
        <v>15187</v>
      </c>
      <c r="BI15">
        <v>15143</v>
      </c>
      <c r="BJ15">
        <v>17231</v>
      </c>
      <c r="BK15">
        <v>17477</v>
      </c>
      <c r="BL15">
        <v>17650</v>
      </c>
      <c r="BM15">
        <v>17511</v>
      </c>
      <c r="BN15">
        <v>16181</v>
      </c>
      <c r="BO15">
        <v>15449</v>
      </c>
      <c r="BP15">
        <v>15082</v>
      </c>
      <c r="BQ15">
        <v>15071</v>
      </c>
      <c r="BR15">
        <v>14555</v>
      </c>
      <c r="BS15">
        <v>14704</v>
      </c>
      <c r="BT15">
        <v>15732</v>
      </c>
      <c r="BU15">
        <v>15570</v>
      </c>
      <c r="BV15">
        <v>15371</v>
      </c>
      <c r="BW15">
        <v>15290</v>
      </c>
      <c r="BX15">
        <v>15235</v>
      </c>
      <c r="BY15">
        <v>14639</v>
      </c>
      <c r="BZ15">
        <v>13819</v>
      </c>
      <c r="CA15">
        <v>13692</v>
      </c>
      <c r="CB15">
        <v>13692</v>
      </c>
      <c r="CC15">
        <v>13415</v>
      </c>
      <c r="CD15">
        <v>5656</v>
      </c>
      <c r="CE15">
        <v>5499</v>
      </c>
      <c r="CF15">
        <v>5506</v>
      </c>
      <c r="CG15">
        <v>5544</v>
      </c>
      <c r="CH15">
        <v>5698</v>
      </c>
      <c r="CI15">
        <v>5462</v>
      </c>
      <c r="CJ15">
        <v>5432</v>
      </c>
      <c r="CK15">
        <v>4898</v>
      </c>
      <c r="CL15">
        <v>4756</v>
      </c>
      <c r="CM15">
        <v>3940</v>
      </c>
      <c r="CN15">
        <v>3954</v>
      </c>
      <c r="CO15">
        <v>3753</v>
      </c>
      <c r="CP15">
        <v>3608</v>
      </c>
      <c r="CQ15">
        <v>3586</v>
      </c>
      <c r="CR15">
        <v>3055</v>
      </c>
      <c r="CS15">
        <v>3083</v>
      </c>
      <c r="CT15">
        <v>2457</v>
      </c>
      <c r="CU15">
        <v>2707</v>
      </c>
      <c r="CV15">
        <v>2253</v>
      </c>
      <c r="CW15">
        <v>2383</v>
      </c>
      <c r="CX15">
        <v>2397</v>
      </c>
      <c r="CY15">
        <v>2155</v>
      </c>
      <c r="CZ15">
        <v>28844</v>
      </c>
      <c r="DA15">
        <v>25921</v>
      </c>
      <c r="DB15">
        <v>25253</v>
      </c>
      <c r="DC15">
        <v>24693</v>
      </c>
      <c r="DD15">
        <v>24688</v>
      </c>
      <c r="DE15">
        <v>25069</v>
      </c>
      <c r="DF15">
        <v>25328</v>
      </c>
      <c r="DG15">
        <v>25508</v>
      </c>
      <c r="DH15">
        <v>25267</v>
      </c>
      <c r="DI15">
        <v>25834</v>
      </c>
      <c r="DJ15">
        <v>25834</v>
      </c>
      <c r="DK15">
        <v>26305</v>
      </c>
      <c r="DL15">
        <v>25948</v>
      </c>
      <c r="DM15">
        <v>26736</v>
      </c>
      <c r="DN15">
        <v>14478</v>
      </c>
      <c r="DO15">
        <v>12166</v>
      </c>
      <c r="DP15">
        <v>11731</v>
      </c>
      <c r="DQ15">
        <v>10428</v>
      </c>
    </row>
    <row r="16" spans="1:121" x14ac:dyDescent="0.25">
      <c r="A16" t="s">
        <v>191</v>
      </c>
      <c r="B16">
        <v>3458</v>
      </c>
      <c r="C16">
        <v>3458</v>
      </c>
      <c r="D16">
        <v>3424</v>
      </c>
      <c r="E16">
        <v>3636</v>
      </c>
      <c r="F16">
        <v>2884</v>
      </c>
      <c r="G16">
        <v>2730</v>
      </c>
      <c r="H16">
        <v>2777</v>
      </c>
      <c r="I16">
        <v>2753</v>
      </c>
      <c r="J16">
        <v>2793</v>
      </c>
      <c r="K16">
        <v>2762</v>
      </c>
      <c r="L16">
        <v>2746</v>
      </c>
      <c r="M16">
        <v>2372</v>
      </c>
      <c r="N16">
        <v>2389</v>
      </c>
      <c r="O16">
        <v>2389</v>
      </c>
      <c r="P16">
        <v>2402</v>
      </c>
      <c r="Q16">
        <v>8214</v>
      </c>
      <c r="R16">
        <v>8277</v>
      </c>
      <c r="S16">
        <v>8244</v>
      </c>
      <c r="T16">
        <v>8093</v>
      </c>
      <c r="U16">
        <v>7977</v>
      </c>
      <c r="V16">
        <v>8112</v>
      </c>
      <c r="W16">
        <v>7658</v>
      </c>
      <c r="X16">
        <v>7262</v>
      </c>
      <c r="Y16">
        <v>7262</v>
      </c>
      <c r="Z16">
        <v>7234</v>
      </c>
      <c r="AA16">
        <v>6978</v>
      </c>
      <c r="AB16">
        <v>7015</v>
      </c>
      <c r="AC16">
        <v>6436</v>
      </c>
      <c r="AD16">
        <v>6428</v>
      </c>
      <c r="AE16">
        <v>5872</v>
      </c>
      <c r="AF16">
        <v>6233</v>
      </c>
      <c r="AG16">
        <v>5409</v>
      </c>
      <c r="AH16">
        <v>5274</v>
      </c>
      <c r="AI16">
        <v>2595</v>
      </c>
      <c r="AJ16">
        <v>2954</v>
      </c>
      <c r="AK16">
        <v>2741</v>
      </c>
      <c r="AL16">
        <v>2657</v>
      </c>
      <c r="AM16">
        <v>7958</v>
      </c>
      <c r="AN16">
        <v>7937</v>
      </c>
      <c r="AO16">
        <v>7920</v>
      </c>
      <c r="AP16">
        <v>7915</v>
      </c>
      <c r="AQ16">
        <v>7907</v>
      </c>
      <c r="AR16">
        <v>7907</v>
      </c>
      <c r="AS16">
        <v>7928</v>
      </c>
      <c r="AT16">
        <v>7920</v>
      </c>
      <c r="AU16">
        <v>7926</v>
      </c>
      <c r="AV16">
        <v>6741</v>
      </c>
      <c r="AW16">
        <v>2334</v>
      </c>
      <c r="AX16">
        <v>2283</v>
      </c>
      <c r="AY16">
        <v>2308</v>
      </c>
      <c r="AZ16">
        <v>2349</v>
      </c>
      <c r="BA16">
        <v>2269</v>
      </c>
      <c r="BB16">
        <v>2264</v>
      </c>
      <c r="BC16">
        <v>2249</v>
      </c>
      <c r="BD16">
        <v>2210</v>
      </c>
      <c r="BE16">
        <v>1923</v>
      </c>
      <c r="BF16">
        <v>1900</v>
      </c>
      <c r="BG16">
        <v>1845</v>
      </c>
      <c r="BH16">
        <v>14109</v>
      </c>
      <c r="BI16">
        <v>11606</v>
      </c>
      <c r="BJ16">
        <v>10969</v>
      </c>
      <c r="BK16">
        <v>10535</v>
      </c>
      <c r="BL16">
        <v>10244</v>
      </c>
      <c r="BM16">
        <v>10041</v>
      </c>
      <c r="BN16">
        <v>9748</v>
      </c>
      <c r="BO16">
        <v>9430</v>
      </c>
      <c r="BP16">
        <v>8728</v>
      </c>
      <c r="BQ16">
        <v>8668</v>
      </c>
      <c r="BR16">
        <v>8377</v>
      </c>
      <c r="BS16">
        <v>8232</v>
      </c>
      <c r="BT16">
        <v>8082</v>
      </c>
      <c r="BU16">
        <v>7977</v>
      </c>
      <c r="BV16">
        <v>7749</v>
      </c>
      <c r="BW16">
        <v>7626</v>
      </c>
      <c r="BX16">
        <v>7124</v>
      </c>
      <c r="BY16">
        <v>6757</v>
      </c>
      <c r="BZ16">
        <v>6467</v>
      </c>
      <c r="CA16">
        <v>6657</v>
      </c>
      <c r="CB16">
        <v>6657</v>
      </c>
      <c r="CC16">
        <v>6697</v>
      </c>
      <c r="CD16">
        <v>13472</v>
      </c>
      <c r="CE16">
        <v>12323</v>
      </c>
      <c r="CF16">
        <v>11916</v>
      </c>
      <c r="CG16">
        <v>11670</v>
      </c>
      <c r="CH16">
        <v>11152</v>
      </c>
      <c r="CI16">
        <v>11152</v>
      </c>
      <c r="CJ16">
        <v>11185</v>
      </c>
      <c r="CK16">
        <v>11160</v>
      </c>
      <c r="CL16">
        <v>11584</v>
      </c>
      <c r="CM16">
        <v>10131</v>
      </c>
      <c r="CN16">
        <v>9998</v>
      </c>
      <c r="CO16">
        <v>9860</v>
      </c>
      <c r="CP16">
        <v>9628</v>
      </c>
      <c r="CQ16">
        <v>9533</v>
      </c>
      <c r="CR16">
        <v>7975</v>
      </c>
      <c r="CS16">
        <v>7821</v>
      </c>
      <c r="CT16">
        <v>6491</v>
      </c>
      <c r="CU16">
        <v>5526</v>
      </c>
      <c r="CV16">
        <v>5905</v>
      </c>
      <c r="CW16">
        <v>5680</v>
      </c>
      <c r="CX16">
        <v>5023</v>
      </c>
      <c r="CY16">
        <v>5204</v>
      </c>
      <c r="CZ16">
        <v>2232</v>
      </c>
      <c r="DA16">
        <v>1811</v>
      </c>
      <c r="DB16">
        <v>1638</v>
      </c>
      <c r="DC16">
        <v>1455</v>
      </c>
      <c r="DD16">
        <v>1465</v>
      </c>
      <c r="DE16">
        <v>1410</v>
      </c>
      <c r="DF16">
        <v>1423</v>
      </c>
      <c r="DG16">
        <v>1428</v>
      </c>
      <c r="DH16">
        <v>1437</v>
      </c>
      <c r="DI16">
        <v>1270</v>
      </c>
      <c r="DJ16">
        <v>1270</v>
      </c>
      <c r="DK16">
        <v>864</v>
      </c>
      <c r="DL16">
        <v>835</v>
      </c>
      <c r="DM16">
        <v>766</v>
      </c>
      <c r="DN16">
        <v>713</v>
      </c>
      <c r="DO16">
        <v>704</v>
      </c>
      <c r="DP16">
        <v>591</v>
      </c>
      <c r="DQ16">
        <v>451</v>
      </c>
    </row>
    <row r="17" spans="1:121" x14ac:dyDescent="0.25">
      <c r="A17" t="s">
        <v>192</v>
      </c>
      <c r="B17">
        <v>297</v>
      </c>
      <c r="C17">
        <v>297</v>
      </c>
      <c r="D17">
        <v>292</v>
      </c>
      <c r="E17">
        <v>409</v>
      </c>
      <c r="F17">
        <v>409</v>
      </c>
      <c r="G17">
        <v>409</v>
      </c>
      <c r="H17">
        <v>365</v>
      </c>
      <c r="I17">
        <v>368</v>
      </c>
      <c r="J17">
        <v>138</v>
      </c>
      <c r="K17">
        <v>85</v>
      </c>
      <c r="L17">
        <v>76</v>
      </c>
      <c r="M17">
        <v>81</v>
      </c>
      <c r="N17">
        <v>62</v>
      </c>
      <c r="O17">
        <v>62</v>
      </c>
      <c r="P17">
        <v>29</v>
      </c>
      <c r="Q17">
        <v>2487</v>
      </c>
      <c r="R17">
        <v>2360</v>
      </c>
      <c r="S17">
        <v>2304</v>
      </c>
      <c r="T17">
        <v>2317</v>
      </c>
      <c r="U17">
        <v>1976</v>
      </c>
      <c r="V17">
        <v>1764</v>
      </c>
      <c r="W17">
        <v>2091</v>
      </c>
      <c r="X17">
        <v>1964</v>
      </c>
      <c r="Y17">
        <v>1964</v>
      </c>
      <c r="Z17">
        <v>1383</v>
      </c>
      <c r="AA17">
        <v>1701</v>
      </c>
      <c r="AB17">
        <v>1731</v>
      </c>
      <c r="AC17">
        <v>1466</v>
      </c>
      <c r="AD17">
        <v>1234</v>
      </c>
      <c r="AE17">
        <v>1262</v>
      </c>
      <c r="AF17">
        <v>1311</v>
      </c>
      <c r="AG17">
        <v>1327</v>
      </c>
      <c r="AH17">
        <v>1061</v>
      </c>
      <c r="AI17">
        <v>1265</v>
      </c>
      <c r="AJ17">
        <v>1218</v>
      </c>
      <c r="AK17">
        <v>1177</v>
      </c>
      <c r="AL17">
        <v>1168</v>
      </c>
      <c r="AM17">
        <v>2351</v>
      </c>
      <c r="AN17">
        <v>2267</v>
      </c>
      <c r="AO17">
        <v>2388</v>
      </c>
      <c r="AP17">
        <v>2432</v>
      </c>
      <c r="AQ17">
        <v>2437</v>
      </c>
      <c r="AR17">
        <v>2437</v>
      </c>
      <c r="AS17">
        <v>2347</v>
      </c>
      <c r="AT17">
        <v>2105</v>
      </c>
      <c r="AU17">
        <v>1997</v>
      </c>
      <c r="AV17">
        <v>1994</v>
      </c>
      <c r="AW17">
        <v>2020</v>
      </c>
      <c r="AX17">
        <v>1936</v>
      </c>
      <c r="AY17">
        <v>1946</v>
      </c>
      <c r="AZ17">
        <v>1970</v>
      </c>
      <c r="BA17">
        <v>2090</v>
      </c>
      <c r="BB17">
        <v>2153</v>
      </c>
      <c r="BC17">
        <v>2180</v>
      </c>
      <c r="BD17">
        <v>2209</v>
      </c>
      <c r="BE17">
        <v>2545</v>
      </c>
      <c r="BF17">
        <v>2375</v>
      </c>
      <c r="BG17">
        <v>2320</v>
      </c>
      <c r="BH17">
        <v>1819</v>
      </c>
      <c r="BI17">
        <v>1807</v>
      </c>
      <c r="BJ17">
        <v>1376</v>
      </c>
      <c r="BK17">
        <v>1344</v>
      </c>
      <c r="BL17">
        <v>1344</v>
      </c>
      <c r="BM17">
        <v>1335</v>
      </c>
      <c r="BN17">
        <v>1285</v>
      </c>
      <c r="BO17">
        <v>1283</v>
      </c>
      <c r="BP17">
        <v>1276</v>
      </c>
      <c r="BQ17">
        <v>1320</v>
      </c>
      <c r="BR17">
        <v>1285</v>
      </c>
      <c r="BS17">
        <v>1281</v>
      </c>
      <c r="BT17">
        <v>1271</v>
      </c>
      <c r="BU17">
        <v>1350</v>
      </c>
      <c r="BV17">
        <v>1349</v>
      </c>
      <c r="BW17">
        <v>1349</v>
      </c>
      <c r="BX17">
        <v>1349</v>
      </c>
      <c r="BY17">
        <v>1280</v>
      </c>
      <c r="BZ17">
        <v>1278</v>
      </c>
      <c r="CA17">
        <v>1273</v>
      </c>
      <c r="CB17">
        <v>1266</v>
      </c>
      <c r="CC17">
        <v>1199</v>
      </c>
      <c r="CD17">
        <v>6650</v>
      </c>
      <c r="CE17">
        <v>6380</v>
      </c>
      <c r="CF17">
        <v>6166</v>
      </c>
      <c r="CG17">
        <v>5957</v>
      </c>
      <c r="CH17">
        <v>5398</v>
      </c>
      <c r="CI17">
        <v>5697</v>
      </c>
      <c r="CJ17">
        <v>5479</v>
      </c>
      <c r="CK17">
        <v>5562</v>
      </c>
      <c r="CL17">
        <v>5097</v>
      </c>
      <c r="CM17">
        <v>5607</v>
      </c>
      <c r="CN17">
        <v>5533</v>
      </c>
      <c r="CO17">
        <v>5502</v>
      </c>
      <c r="CP17">
        <v>5499</v>
      </c>
      <c r="CQ17">
        <v>5539</v>
      </c>
      <c r="CR17">
        <v>5542</v>
      </c>
      <c r="CS17">
        <v>5458</v>
      </c>
      <c r="CT17">
        <v>5206</v>
      </c>
      <c r="CU17">
        <v>5295</v>
      </c>
      <c r="CV17">
        <v>4546</v>
      </c>
      <c r="CW17">
        <v>4180</v>
      </c>
      <c r="CX17">
        <v>4106</v>
      </c>
      <c r="CY17">
        <v>2838</v>
      </c>
      <c r="CZ17">
        <v>5549</v>
      </c>
      <c r="DA17">
        <v>5520</v>
      </c>
      <c r="DB17">
        <v>5020</v>
      </c>
      <c r="DC17">
        <v>4508</v>
      </c>
      <c r="DD17">
        <v>4554</v>
      </c>
      <c r="DE17">
        <v>4705</v>
      </c>
      <c r="DF17">
        <v>4215</v>
      </c>
      <c r="DG17">
        <v>4233</v>
      </c>
      <c r="DH17">
        <v>4228</v>
      </c>
      <c r="DI17">
        <v>4274</v>
      </c>
      <c r="DJ17">
        <v>4274</v>
      </c>
      <c r="DK17">
        <v>4079</v>
      </c>
      <c r="DL17">
        <v>4058</v>
      </c>
      <c r="DM17">
        <v>3559</v>
      </c>
      <c r="DN17">
        <v>4587</v>
      </c>
      <c r="DO17">
        <v>3927</v>
      </c>
      <c r="DP17">
        <v>3545</v>
      </c>
      <c r="DQ17">
        <v>3628</v>
      </c>
    </row>
    <row r="18" spans="1:121" x14ac:dyDescent="0.25">
      <c r="A18" t="s">
        <v>193</v>
      </c>
      <c r="B18">
        <v>274</v>
      </c>
      <c r="C18">
        <v>274</v>
      </c>
      <c r="D18">
        <v>194</v>
      </c>
      <c r="E18">
        <v>233</v>
      </c>
      <c r="F18">
        <v>202</v>
      </c>
      <c r="G18">
        <v>196</v>
      </c>
      <c r="H18">
        <v>195</v>
      </c>
      <c r="I18">
        <v>196</v>
      </c>
      <c r="J18">
        <v>134</v>
      </c>
      <c r="K18">
        <v>321</v>
      </c>
      <c r="L18">
        <v>81</v>
      </c>
      <c r="M18">
        <v>76</v>
      </c>
      <c r="N18">
        <v>51</v>
      </c>
      <c r="O18">
        <v>51</v>
      </c>
      <c r="P18">
        <v>51</v>
      </c>
      <c r="Q18">
        <v>24</v>
      </c>
      <c r="R18">
        <v>24</v>
      </c>
      <c r="S18">
        <v>24</v>
      </c>
      <c r="T18">
        <v>24</v>
      </c>
      <c r="U18">
        <v>24</v>
      </c>
      <c r="V18">
        <v>7</v>
      </c>
      <c r="W18">
        <v>7</v>
      </c>
      <c r="X18">
        <v>7</v>
      </c>
      <c r="Y18">
        <v>7</v>
      </c>
      <c r="Z18">
        <v>7</v>
      </c>
      <c r="AA18">
        <v>8</v>
      </c>
      <c r="AB18">
        <v>8</v>
      </c>
      <c r="AC18">
        <v>8</v>
      </c>
      <c r="AD18">
        <v>7</v>
      </c>
      <c r="AE18">
        <v>7</v>
      </c>
      <c r="AF18">
        <v>7</v>
      </c>
      <c r="AG18">
        <v>7</v>
      </c>
      <c r="AH18">
        <v>7</v>
      </c>
      <c r="AI18">
        <v>7</v>
      </c>
      <c r="AJ18">
        <v>7</v>
      </c>
      <c r="AK18">
        <v>7</v>
      </c>
      <c r="AL18">
        <v>7</v>
      </c>
      <c r="AM18">
        <v>1148</v>
      </c>
      <c r="AN18">
        <v>1116</v>
      </c>
      <c r="AO18">
        <v>1169</v>
      </c>
      <c r="AP18">
        <v>1171</v>
      </c>
      <c r="AQ18">
        <v>1050</v>
      </c>
      <c r="AR18">
        <v>1050</v>
      </c>
      <c r="AS18">
        <v>1219</v>
      </c>
      <c r="AT18">
        <v>1320</v>
      </c>
      <c r="AU18">
        <v>1383</v>
      </c>
      <c r="AV18">
        <v>1423</v>
      </c>
      <c r="AW18">
        <v>1395</v>
      </c>
      <c r="AX18">
        <v>1252</v>
      </c>
      <c r="AY18">
        <v>1144</v>
      </c>
      <c r="AZ18">
        <v>944</v>
      </c>
      <c r="BA18">
        <v>920</v>
      </c>
      <c r="BB18">
        <v>898</v>
      </c>
      <c r="BC18">
        <v>860</v>
      </c>
      <c r="BD18">
        <v>807</v>
      </c>
      <c r="BE18">
        <v>868</v>
      </c>
      <c r="BF18">
        <v>1030</v>
      </c>
      <c r="BG18">
        <v>983</v>
      </c>
      <c r="BH18">
        <v>2131</v>
      </c>
      <c r="BI18">
        <v>1899</v>
      </c>
      <c r="BJ18">
        <v>1662</v>
      </c>
      <c r="BK18">
        <v>1180</v>
      </c>
      <c r="BL18">
        <v>1177</v>
      </c>
      <c r="BM18">
        <v>1110</v>
      </c>
      <c r="BN18">
        <v>1165</v>
      </c>
      <c r="BO18">
        <v>1001</v>
      </c>
      <c r="BP18">
        <v>984</v>
      </c>
      <c r="BQ18">
        <v>954</v>
      </c>
      <c r="BR18">
        <v>756</v>
      </c>
      <c r="BS18">
        <v>562</v>
      </c>
      <c r="BT18">
        <v>603</v>
      </c>
      <c r="BU18">
        <v>570</v>
      </c>
      <c r="BV18">
        <v>504</v>
      </c>
      <c r="BW18">
        <v>509</v>
      </c>
      <c r="BX18">
        <v>372</v>
      </c>
      <c r="BY18">
        <v>302</v>
      </c>
      <c r="BZ18">
        <v>388</v>
      </c>
      <c r="CA18">
        <v>285</v>
      </c>
      <c r="CB18">
        <v>292</v>
      </c>
      <c r="CC18">
        <v>355</v>
      </c>
      <c r="CD18">
        <v>1148</v>
      </c>
      <c r="CE18">
        <v>957</v>
      </c>
      <c r="CF18">
        <v>877</v>
      </c>
      <c r="CG18">
        <v>857</v>
      </c>
      <c r="CH18">
        <v>868</v>
      </c>
      <c r="CI18">
        <v>891</v>
      </c>
      <c r="CJ18">
        <v>1023</v>
      </c>
      <c r="CK18">
        <v>896</v>
      </c>
      <c r="CL18">
        <v>743</v>
      </c>
      <c r="CM18">
        <v>363</v>
      </c>
      <c r="CN18">
        <v>348</v>
      </c>
      <c r="CO18">
        <v>347</v>
      </c>
      <c r="CP18">
        <v>347</v>
      </c>
      <c r="CQ18">
        <v>359</v>
      </c>
      <c r="CR18">
        <v>384</v>
      </c>
      <c r="CS18">
        <v>409</v>
      </c>
      <c r="CT18">
        <v>410</v>
      </c>
      <c r="CU18">
        <v>410</v>
      </c>
      <c r="CV18">
        <v>361</v>
      </c>
      <c r="CW18">
        <v>370</v>
      </c>
      <c r="CX18">
        <v>369</v>
      </c>
      <c r="CY18">
        <v>255</v>
      </c>
      <c r="CZ18">
        <v>1922</v>
      </c>
      <c r="DA18">
        <v>2155</v>
      </c>
      <c r="DB18">
        <v>2562</v>
      </c>
      <c r="DC18">
        <v>2244</v>
      </c>
      <c r="DD18">
        <v>2262</v>
      </c>
      <c r="DE18">
        <v>2252</v>
      </c>
      <c r="DF18">
        <v>2243</v>
      </c>
      <c r="DG18">
        <v>1669</v>
      </c>
      <c r="DH18">
        <v>1673</v>
      </c>
      <c r="DI18">
        <v>1995</v>
      </c>
      <c r="DJ18">
        <v>1995</v>
      </c>
      <c r="DK18">
        <v>2053</v>
      </c>
      <c r="DL18">
        <v>2106</v>
      </c>
      <c r="DM18">
        <v>2240</v>
      </c>
      <c r="DN18">
        <v>2363</v>
      </c>
      <c r="DO18">
        <v>2256</v>
      </c>
      <c r="DP18">
        <v>2255</v>
      </c>
      <c r="DQ18">
        <v>2052</v>
      </c>
    </row>
    <row r="19" spans="1:121" x14ac:dyDescent="0.25">
      <c r="A19" t="s">
        <v>194</v>
      </c>
      <c r="B19">
        <v>5</v>
      </c>
      <c r="C19">
        <v>5</v>
      </c>
      <c r="D19">
        <v>5</v>
      </c>
      <c r="E19">
        <v>5</v>
      </c>
      <c r="F19">
        <v>5</v>
      </c>
      <c r="G19">
        <v>5</v>
      </c>
      <c r="H19">
        <v>5</v>
      </c>
      <c r="I19">
        <v>5</v>
      </c>
      <c r="J19">
        <v>5</v>
      </c>
      <c r="K19">
        <v>5</v>
      </c>
      <c r="L19">
        <v>5</v>
      </c>
      <c r="M19">
        <v>5</v>
      </c>
      <c r="N19">
        <v>5</v>
      </c>
      <c r="O19">
        <v>5</v>
      </c>
      <c r="P19">
        <v>5</v>
      </c>
      <c r="Q19">
        <v>51</v>
      </c>
      <c r="R19">
        <v>51</v>
      </c>
      <c r="S19">
        <v>51</v>
      </c>
      <c r="T19">
        <v>51</v>
      </c>
      <c r="U19">
        <v>51</v>
      </c>
      <c r="V19">
        <v>51</v>
      </c>
      <c r="W19">
        <v>51</v>
      </c>
      <c r="X19">
        <v>52</v>
      </c>
      <c r="Y19">
        <v>52</v>
      </c>
      <c r="Z19">
        <v>53</v>
      </c>
      <c r="AA19">
        <v>64</v>
      </c>
      <c r="AB19">
        <v>64</v>
      </c>
      <c r="AC19">
        <v>64</v>
      </c>
      <c r="AD19">
        <v>64</v>
      </c>
      <c r="AE19">
        <v>64</v>
      </c>
      <c r="AF19">
        <v>64</v>
      </c>
      <c r="AG19">
        <v>64</v>
      </c>
      <c r="AH19">
        <v>64</v>
      </c>
      <c r="AI19">
        <v>78</v>
      </c>
      <c r="AJ19">
        <v>78</v>
      </c>
      <c r="AK19">
        <v>78</v>
      </c>
      <c r="AL19">
        <v>78</v>
      </c>
      <c r="AM19">
        <v>7</v>
      </c>
      <c r="AN19">
        <v>7</v>
      </c>
      <c r="AO19">
        <v>7</v>
      </c>
      <c r="AP19">
        <v>7</v>
      </c>
      <c r="AQ19">
        <v>7</v>
      </c>
      <c r="AR19">
        <v>7</v>
      </c>
      <c r="AS19">
        <v>7</v>
      </c>
      <c r="AT19">
        <v>7</v>
      </c>
      <c r="AU19">
        <v>7</v>
      </c>
      <c r="AV19">
        <v>7</v>
      </c>
      <c r="AW19">
        <v>7</v>
      </c>
      <c r="AX19">
        <v>5</v>
      </c>
      <c r="AY19">
        <v>5</v>
      </c>
      <c r="AZ19">
        <v>5</v>
      </c>
      <c r="BA19">
        <v>5</v>
      </c>
      <c r="BB19">
        <v>5</v>
      </c>
      <c r="BC19">
        <v>5</v>
      </c>
      <c r="BD19">
        <v>5</v>
      </c>
      <c r="BE19">
        <v>5</v>
      </c>
      <c r="BF19">
        <v>5</v>
      </c>
      <c r="BG19">
        <v>5</v>
      </c>
      <c r="BH19">
        <v>1115</v>
      </c>
      <c r="BI19">
        <v>1049</v>
      </c>
      <c r="BJ19">
        <v>712</v>
      </c>
      <c r="BK19">
        <v>716</v>
      </c>
      <c r="BL19">
        <v>764</v>
      </c>
      <c r="BM19">
        <v>726</v>
      </c>
      <c r="BN19">
        <v>663</v>
      </c>
      <c r="BO19">
        <v>665</v>
      </c>
      <c r="BP19">
        <v>630</v>
      </c>
      <c r="BQ19">
        <v>645</v>
      </c>
      <c r="BR19">
        <v>645</v>
      </c>
      <c r="BS19">
        <v>659</v>
      </c>
      <c r="BT19">
        <v>657</v>
      </c>
      <c r="BU19">
        <v>645</v>
      </c>
      <c r="BV19">
        <v>625</v>
      </c>
      <c r="BW19">
        <v>625</v>
      </c>
      <c r="BX19">
        <v>627</v>
      </c>
      <c r="BY19">
        <v>595</v>
      </c>
      <c r="BZ19">
        <v>595</v>
      </c>
      <c r="CA19">
        <v>594</v>
      </c>
      <c r="CB19">
        <v>595</v>
      </c>
      <c r="CC19">
        <v>596</v>
      </c>
      <c r="CD19">
        <v>344</v>
      </c>
      <c r="CE19">
        <v>338</v>
      </c>
      <c r="CF19">
        <v>265</v>
      </c>
      <c r="CG19">
        <v>211</v>
      </c>
      <c r="CH19">
        <v>319</v>
      </c>
      <c r="CI19">
        <v>458</v>
      </c>
      <c r="CJ19">
        <v>267</v>
      </c>
      <c r="CK19">
        <v>296</v>
      </c>
      <c r="CL19">
        <v>220</v>
      </c>
      <c r="CM19">
        <v>268</v>
      </c>
      <c r="CN19">
        <v>320</v>
      </c>
      <c r="CO19">
        <v>253</v>
      </c>
      <c r="CP19">
        <v>170</v>
      </c>
      <c r="CQ19">
        <v>168</v>
      </c>
      <c r="CR19">
        <v>337</v>
      </c>
      <c r="CS19">
        <v>363</v>
      </c>
      <c r="CT19">
        <v>327</v>
      </c>
      <c r="CU19">
        <v>354</v>
      </c>
      <c r="CV19">
        <v>281</v>
      </c>
      <c r="CW19">
        <v>238</v>
      </c>
      <c r="CX19">
        <v>283</v>
      </c>
      <c r="CY19">
        <v>247</v>
      </c>
      <c r="CZ19">
        <v>150</v>
      </c>
      <c r="DA19">
        <v>149</v>
      </c>
      <c r="DB19">
        <v>149</v>
      </c>
      <c r="DC19">
        <v>146</v>
      </c>
      <c r="DD19">
        <v>143</v>
      </c>
      <c r="DE19">
        <v>143</v>
      </c>
      <c r="DF19">
        <v>143</v>
      </c>
      <c r="DG19">
        <v>143</v>
      </c>
      <c r="DH19">
        <v>143</v>
      </c>
      <c r="DI19">
        <v>143</v>
      </c>
      <c r="DJ19">
        <v>143</v>
      </c>
      <c r="DK19">
        <v>215</v>
      </c>
      <c r="DL19">
        <v>216</v>
      </c>
      <c r="DM19">
        <v>217</v>
      </c>
      <c r="DN19">
        <v>217</v>
      </c>
      <c r="DO19">
        <v>303</v>
      </c>
      <c r="DP19">
        <v>303</v>
      </c>
      <c r="DQ19">
        <v>305</v>
      </c>
    </row>
    <row r="20" spans="1:121" x14ac:dyDescent="0.25">
      <c r="A20" t="s">
        <v>195</v>
      </c>
      <c r="B20">
        <v>5</v>
      </c>
      <c r="C20">
        <v>5</v>
      </c>
      <c r="D20">
        <v>5</v>
      </c>
      <c r="E20">
        <v>5</v>
      </c>
      <c r="F20">
        <v>5</v>
      </c>
      <c r="G20">
        <v>5</v>
      </c>
      <c r="H20">
        <v>5</v>
      </c>
      <c r="I20">
        <v>5</v>
      </c>
      <c r="J20">
        <v>5</v>
      </c>
      <c r="K20">
        <v>5</v>
      </c>
      <c r="L20">
        <v>5</v>
      </c>
      <c r="M20">
        <v>5</v>
      </c>
      <c r="N20">
        <v>5</v>
      </c>
      <c r="O20">
        <v>5</v>
      </c>
      <c r="P20">
        <v>5</v>
      </c>
      <c r="Q20">
        <v>5</v>
      </c>
      <c r="R20">
        <v>5</v>
      </c>
      <c r="S20">
        <v>5</v>
      </c>
      <c r="T20">
        <v>5</v>
      </c>
      <c r="U20">
        <v>5</v>
      </c>
      <c r="V20">
        <v>5</v>
      </c>
      <c r="W20">
        <v>5</v>
      </c>
      <c r="X20">
        <v>5</v>
      </c>
      <c r="Y20">
        <v>5</v>
      </c>
      <c r="Z20">
        <v>5</v>
      </c>
      <c r="AA20">
        <v>5</v>
      </c>
      <c r="AB20">
        <v>5</v>
      </c>
      <c r="AC20">
        <v>5</v>
      </c>
      <c r="AD20">
        <v>5</v>
      </c>
      <c r="AE20">
        <v>5</v>
      </c>
      <c r="AF20">
        <v>5</v>
      </c>
      <c r="AG20">
        <v>5</v>
      </c>
      <c r="AH20">
        <v>5</v>
      </c>
      <c r="AI20">
        <v>5</v>
      </c>
      <c r="AJ20">
        <v>5</v>
      </c>
      <c r="AK20">
        <v>5</v>
      </c>
      <c r="AL20">
        <v>5</v>
      </c>
      <c r="AM20">
        <v>78</v>
      </c>
      <c r="AN20">
        <v>78</v>
      </c>
      <c r="AO20">
        <v>73</v>
      </c>
      <c r="AP20">
        <v>71</v>
      </c>
      <c r="AQ20">
        <v>72</v>
      </c>
      <c r="AR20">
        <v>72</v>
      </c>
      <c r="AS20">
        <v>72</v>
      </c>
      <c r="AT20">
        <v>72</v>
      </c>
      <c r="AU20">
        <v>72</v>
      </c>
      <c r="AV20">
        <v>73</v>
      </c>
      <c r="AW20">
        <v>73</v>
      </c>
      <c r="AX20">
        <v>60</v>
      </c>
      <c r="AY20">
        <v>60</v>
      </c>
      <c r="AZ20">
        <v>60</v>
      </c>
      <c r="BA20">
        <v>60</v>
      </c>
      <c r="BB20">
        <v>60</v>
      </c>
      <c r="BC20">
        <v>60</v>
      </c>
      <c r="BD20">
        <v>60</v>
      </c>
      <c r="BE20">
        <v>58</v>
      </c>
      <c r="BF20">
        <v>58</v>
      </c>
      <c r="BG20">
        <v>50</v>
      </c>
      <c r="BH20">
        <v>5</v>
      </c>
      <c r="BI20">
        <v>5</v>
      </c>
      <c r="BJ20">
        <v>5</v>
      </c>
      <c r="BK20">
        <v>5</v>
      </c>
      <c r="BL20">
        <v>5</v>
      </c>
      <c r="BM20">
        <v>5</v>
      </c>
      <c r="BN20">
        <v>5</v>
      </c>
      <c r="BO20">
        <v>5</v>
      </c>
      <c r="BP20">
        <v>5</v>
      </c>
      <c r="BQ20">
        <v>5</v>
      </c>
      <c r="BR20">
        <v>5</v>
      </c>
      <c r="BS20">
        <v>5</v>
      </c>
      <c r="BT20">
        <v>5</v>
      </c>
      <c r="BU20">
        <v>5</v>
      </c>
      <c r="BV20">
        <v>5</v>
      </c>
      <c r="BW20">
        <v>5</v>
      </c>
      <c r="BX20">
        <v>5</v>
      </c>
      <c r="BY20">
        <v>5</v>
      </c>
      <c r="BZ20">
        <v>5</v>
      </c>
      <c r="CA20">
        <v>5</v>
      </c>
      <c r="CB20">
        <v>5</v>
      </c>
      <c r="CC20">
        <v>3</v>
      </c>
      <c r="CD20">
        <v>594</v>
      </c>
      <c r="CE20">
        <v>536</v>
      </c>
      <c r="CF20">
        <v>429</v>
      </c>
      <c r="CG20">
        <v>407</v>
      </c>
      <c r="CH20">
        <v>67</v>
      </c>
      <c r="CI20">
        <v>50</v>
      </c>
      <c r="CJ20">
        <v>50</v>
      </c>
      <c r="CK20">
        <v>50</v>
      </c>
      <c r="CL20">
        <v>53</v>
      </c>
      <c r="CM20">
        <v>55</v>
      </c>
      <c r="CN20">
        <v>54</v>
      </c>
      <c r="CO20">
        <v>55</v>
      </c>
      <c r="CP20">
        <v>55</v>
      </c>
      <c r="CQ20">
        <v>55</v>
      </c>
      <c r="CR20">
        <v>57</v>
      </c>
      <c r="CS20">
        <v>55</v>
      </c>
      <c r="CT20">
        <v>55</v>
      </c>
      <c r="CU20">
        <v>55</v>
      </c>
      <c r="CV20">
        <v>55</v>
      </c>
      <c r="CW20">
        <v>55</v>
      </c>
      <c r="CX20">
        <v>54</v>
      </c>
      <c r="CY20">
        <v>54</v>
      </c>
      <c r="CZ20">
        <v>245</v>
      </c>
      <c r="DA20">
        <v>252</v>
      </c>
      <c r="DB20">
        <v>282</v>
      </c>
      <c r="DC20">
        <v>282</v>
      </c>
      <c r="DD20">
        <v>262</v>
      </c>
      <c r="DE20">
        <v>260</v>
      </c>
      <c r="DF20">
        <v>260</v>
      </c>
      <c r="DG20">
        <v>224</v>
      </c>
      <c r="DH20">
        <v>224</v>
      </c>
      <c r="DI20">
        <v>224</v>
      </c>
      <c r="DJ20">
        <v>224</v>
      </c>
      <c r="DK20">
        <v>202</v>
      </c>
      <c r="DL20">
        <v>213</v>
      </c>
      <c r="DM20">
        <v>182</v>
      </c>
      <c r="DN20">
        <v>182</v>
      </c>
      <c r="DO20">
        <v>142</v>
      </c>
      <c r="DP20">
        <v>137</v>
      </c>
      <c r="DQ20">
        <v>137</v>
      </c>
    </row>
    <row r="21" spans="1:121" x14ac:dyDescent="0.25">
      <c r="A21" t="s">
        <v>196</v>
      </c>
      <c r="B21">
        <v>5</v>
      </c>
      <c r="C21">
        <v>5</v>
      </c>
      <c r="D21">
        <v>5</v>
      </c>
      <c r="E21">
        <v>5</v>
      </c>
      <c r="F21">
        <v>5</v>
      </c>
      <c r="G21">
        <v>5</v>
      </c>
      <c r="H21">
        <v>5</v>
      </c>
      <c r="I21">
        <v>5</v>
      </c>
      <c r="J21">
        <v>5</v>
      </c>
      <c r="K21">
        <v>5</v>
      </c>
      <c r="L21">
        <v>5</v>
      </c>
      <c r="M21">
        <v>5</v>
      </c>
      <c r="N21">
        <v>5</v>
      </c>
      <c r="O21">
        <v>5</v>
      </c>
      <c r="P21">
        <v>5</v>
      </c>
      <c r="Q21">
        <v>5</v>
      </c>
      <c r="R21">
        <v>5</v>
      </c>
      <c r="S21">
        <v>5</v>
      </c>
      <c r="T21">
        <v>5</v>
      </c>
      <c r="U21">
        <v>5</v>
      </c>
      <c r="V21">
        <v>5</v>
      </c>
      <c r="W21">
        <v>5</v>
      </c>
      <c r="X21">
        <v>5</v>
      </c>
      <c r="Y21">
        <v>5</v>
      </c>
      <c r="Z21">
        <v>5</v>
      </c>
      <c r="AA21">
        <v>5</v>
      </c>
      <c r="AB21">
        <v>5</v>
      </c>
      <c r="AC21">
        <v>5</v>
      </c>
      <c r="AD21">
        <v>5</v>
      </c>
      <c r="AE21">
        <v>5</v>
      </c>
      <c r="AF21">
        <v>5</v>
      </c>
      <c r="AG21">
        <v>5</v>
      </c>
      <c r="AH21">
        <v>5</v>
      </c>
      <c r="AI21">
        <v>5</v>
      </c>
      <c r="AJ21">
        <v>5</v>
      </c>
      <c r="AK21">
        <v>5</v>
      </c>
      <c r="AL21">
        <v>5</v>
      </c>
      <c r="AM21">
        <v>5</v>
      </c>
      <c r="AN21">
        <v>5</v>
      </c>
      <c r="AO21">
        <v>5</v>
      </c>
      <c r="AP21">
        <v>5</v>
      </c>
      <c r="AQ21">
        <v>5</v>
      </c>
      <c r="AR21">
        <v>5</v>
      </c>
      <c r="AS21">
        <v>5</v>
      </c>
      <c r="AT21">
        <v>5</v>
      </c>
      <c r="AU21">
        <v>5</v>
      </c>
      <c r="AV21">
        <v>5</v>
      </c>
      <c r="AW21">
        <v>6</v>
      </c>
      <c r="AX21">
        <v>6</v>
      </c>
      <c r="AY21">
        <v>6</v>
      </c>
      <c r="AZ21">
        <v>6</v>
      </c>
      <c r="BA21">
        <v>6</v>
      </c>
      <c r="BB21">
        <v>6</v>
      </c>
      <c r="BC21">
        <v>6</v>
      </c>
      <c r="BD21">
        <v>6</v>
      </c>
      <c r="BE21">
        <v>6</v>
      </c>
      <c r="BF21">
        <v>6</v>
      </c>
      <c r="BG21">
        <v>6</v>
      </c>
      <c r="BH21">
        <v>49</v>
      </c>
      <c r="BI21">
        <v>48</v>
      </c>
      <c r="BJ21">
        <v>48</v>
      </c>
      <c r="BK21">
        <v>48</v>
      </c>
      <c r="BL21">
        <v>48</v>
      </c>
      <c r="BM21">
        <v>48</v>
      </c>
      <c r="BN21">
        <v>48</v>
      </c>
      <c r="BO21">
        <v>35</v>
      </c>
      <c r="BP21">
        <v>35</v>
      </c>
      <c r="BQ21">
        <v>35</v>
      </c>
      <c r="BR21">
        <v>35</v>
      </c>
      <c r="BS21">
        <v>35</v>
      </c>
      <c r="BT21">
        <v>35</v>
      </c>
      <c r="BU21">
        <v>35</v>
      </c>
      <c r="BV21">
        <v>35</v>
      </c>
      <c r="BW21">
        <v>35</v>
      </c>
      <c r="BX21">
        <v>35</v>
      </c>
      <c r="BY21">
        <v>35</v>
      </c>
      <c r="BZ21">
        <v>35</v>
      </c>
      <c r="CA21">
        <v>35</v>
      </c>
      <c r="CB21">
        <v>35</v>
      </c>
      <c r="CC21">
        <v>35</v>
      </c>
      <c r="CD21">
        <v>3</v>
      </c>
      <c r="CE21">
        <v>3</v>
      </c>
      <c r="CF21">
        <v>3</v>
      </c>
      <c r="CG21">
        <v>3</v>
      </c>
      <c r="CH21">
        <v>3</v>
      </c>
      <c r="CI21">
        <v>3</v>
      </c>
      <c r="CJ21">
        <v>3</v>
      </c>
      <c r="CK21">
        <v>5</v>
      </c>
      <c r="CL21">
        <v>5</v>
      </c>
      <c r="CM21">
        <v>3</v>
      </c>
      <c r="CN21">
        <v>3</v>
      </c>
      <c r="CO21">
        <v>3</v>
      </c>
      <c r="CP21">
        <v>3</v>
      </c>
      <c r="CQ21">
        <v>3</v>
      </c>
      <c r="CR21">
        <v>23</v>
      </c>
      <c r="CS21">
        <v>21</v>
      </c>
      <c r="CT21">
        <v>21</v>
      </c>
      <c r="CU21">
        <v>21</v>
      </c>
      <c r="CV21">
        <v>21</v>
      </c>
      <c r="CW21">
        <v>21</v>
      </c>
      <c r="CX21">
        <v>21</v>
      </c>
      <c r="CY21">
        <v>53</v>
      </c>
      <c r="CZ21">
        <v>53</v>
      </c>
      <c r="DA21">
        <v>53</v>
      </c>
      <c r="DB21">
        <v>53</v>
      </c>
      <c r="DC21">
        <v>53</v>
      </c>
      <c r="DD21">
        <v>53</v>
      </c>
      <c r="DE21">
        <v>53</v>
      </c>
      <c r="DF21">
        <v>53</v>
      </c>
      <c r="DG21">
        <v>53</v>
      </c>
      <c r="DH21">
        <v>53</v>
      </c>
      <c r="DI21">
        <v>53</v>
      </c>
      <c r="DJ21">
        <v>53</v>
      </c>
      <c r="DK21">
        <v>54</v>
      </c>
      <c r="DL21">
        <v>54</v>
      </c>
      <c r="DM21">
        <v>53</v>
      </c>
      <c r="DN21">
        <v>53</v>
      </c>
      <c r="DO21">
        <v>52</v>
      </c>
      <c r="DP21">
        <v>52</v>
      </c>
      <c r="DQ21">
        <v>52</v>
      </c>
    </row>
    <row r="22" spans="1:121" x14ac:dyDescent="0.25">
      <c r="A22" t="s">
        <v>197</v>
      </c>
    </row>
    <row r="23" spans="1:121" x14ac:dyDescent="0.25">
      <c r="A23" t="s">
        <v>198</v>
      </c>
    </row>
    <row r="24" spans="1:121" x14ac:dyDescent="0.25">
      <c r="A24" t="s">
        <v>199</v>
      </c>
    </row>
    <row r="25" spans="1:121" x14ac:dyDescent="0.25">
      <c r="A25" t="s">
        <v>200</v>
      </c>
    </row>
    <row r="26" spans="1:121" x14ac:dyDescent="0.25">
      <c r="A26" t="s">
        <v>201</v>
      </c>
    </row>
    <row r="27" spans="1:121" x14ac:dyDescent="0.25">
      <c r="A27" t="s">
        <v>202</v>
      </c>
    </row>
    <row r="28" spans="1:121" x14ac:dyDescent="0.25">
      <c r="A28" t="s">
        <v>203</v>
      </c>
    </row>
    <row r="29" spans="1:121" x14ac:dyDescent="0.25">
      <c r="A29" t="s">
        <v>204</v>
      </c>
    </row>
    <row r="30" spans="1:121" x14ac:dyDescent="0.25">
      <c r="A30" t="s">
        <v>205</v>
      </c>
    </row>
    <row r="31" spans="1:121" x14ac:dyDescent="0.25">
      <c r="A31" t="s">
        <v>206</v>
      </c>
    </row>
    <row r="32" spans="1:121" x14ac:dyDescent="0.25">
      <c r="A32" t="s">
        <v>207</v>
      </c>
    </row>
    <row r="33" spans="1:4" x14ac:dyDescent="0.25">
      <c r="A33" t="s">
        <v>208</v>
      </c>
    </row>
    <row r="34" spans="1:4" x14ac:dyDescent="0.25">
      <c r="A34" t="s">
        <v>209</v>
      </c>
    </row>
    <row r="35" spans="1:4" x14ac:dyDescent="0.25">
      <c r="A35" t="s">
        <v>210</v>
      </c>
    </row>
    <row r="36" spans="1:4" x14ac:dyDescent="0.25">
      <c r="A36" t="s">
        <v>211</v>
      </c>
    </row>
    <row r="37" spans="1:4" x14ac:dyDescent="0.25">
      <c r="A37" t="s">
        <v>212</v>
      </c>
    </row>
    <row r="38" spans="1:4" x14ac:dyDescent="0.25">
      <c r="A38" t="s">
        <v>213</v>
      </c>
    </row>
    <row r="43" spans="1:4" x14ac:dyDescent="0.25">
      <c r="B43" s="4"/>
      <c r="D43" s="5"/>
    </row>
    <row r="44" spans="1:4" x14ac:dyDescent="0.25">
      <c r="B44" s="4"/>
      <c r="D44" s="5"/>
    </row>
    <row r="45" spans="1:4" x14ac:dyDescent="0.25">
      <c r="B45" s="4"/>
      <c r="D45" s="5"/>
    </row>
    <row r="46" spans="1:4" x14ac:dyDescent="0.25">
      <c r="B46" s="4"/>
      <c r="D46" s="5"/>
    </row>
    <row r="47" spans="1:4" x14ac:dyDescent="0.25">
      <c r="B47" s="4"/>
      <c r="D47" s="5"/>
    </row>
    <row r="48" spans="1:4" x14ac:dyDescent="0.25">
      <c r="B48" s="4"/>
      <c r="D48" s="5"/>
    </row>
    <row r="49" spans="2:4" x14ac:dyDescent="0.25">
      <c r="B49" s="4"/>
      <c r="D49" s="5"/>
    </row>
    <row r="50" spans="2:4" x14ac:dyDescent="0.25">
      <c r="B50" s="4"/>
      <c r="D50" s="5"/>
    </row>
    <row r="51" spans="2:4" x14ac:dyDescent="0.25">
      <c r="B51" s="4"/>
      <c r="D51" s="5"/>
    </row>
    <row r="52" spans="2:4" x14ac:dyDescent="0.25">
      <c r="B52" s="4"/>
      <c r="D52" s="5"/>
    </row>
    <row r="53" spans="2:4" x14ac:dyDescent="0.25">
      <c r="B53" s="4"/>
      <c r="D53" s="5"/>
    </row>
    <row r="54" spans="2:4" x14ac:dyDescent="0.25">
      <c r="B54" s="4"/>
      <c r="D54" s="5"/>
    </row>
    <row r="55" spans="2:4" x14ac:dyDescent="0.25">
      <c r="B55" s="4"/>
      <c r="D55" s="5"/>
    </row>
    <row r="56" spans="2:4" x14ac:dyDescent="0.25">
      <c r="B56" s="4"/>
      <c r="D56" s="5"/>
    </row>
    <row r="57" spans="2:4" x14ac:dyDescent="0.25">
      <c r="B57" s="4"/>
      <c r="D57" s="5"/>
    </row>
    <row r="58" spans="2:4" x14ac:dyDescent="0.25">
      <c r="B58" s="4"/>
      <c r="D58" s="5"/>
    </row>
    <row r="59" spans="2:4" x14ac:dyDescent="0.25">
      <c r="B59" s="4"/>
      <c r="D59" s="5"/>
    </row>
    <row r="60" spans="2:4" x14ac:dyDescent="0.25">
      <c r="B60" s="4"/>
      <c r="D60" s="5"/>
    </row>
    <row r="61" spans="2:4" x14ac:dyDescent="0.25">
      <c r="B61" s="4"/>
      <c r="D61" s="5"/>
    </row>
    <row r="62" spans="2:4" x14ac:dyDescent="0.25">
      <c r="B62" s="4"/>
      <c r="D62" s="5"/>
    </row>
    <row r="63" spans="2:4" x14ac:dyDescent="0.25">
      <c r="B63" s="4"/>
      <c r="D63" s="5"/>
    </row>
    <row r="64" spans="2:4" x14ac:dyDescent="0.25">
      <c r="B64" s="4"/>
      <c r="D64" s="5"/>
    </row>
    <row r="65" spans="2:4" x14ac:dyDescent="0.25">
      <c r="B65" s="4"/>
      <c r="D65" s="5"/>
    </row>
    <row r="66" spans="2:4" x14ac:dyDescent="0.25">
      <c r="B66" s="4"/>
      <c r="D66" s="5"/>
    </row>
    <row r="67" spans="2:4" x14ac:dyDescent="0.25">
      <c r="B67" s="4"/>
      <c r="D67" s="5"/>
    </row>
    <row r="68" spans="2:4" x14ac:dyDescent="0.25">
      <c r="B68" s="4"/>
      <c r="D68" s="5"/>
    </row>
    <row r="69" spans="2:4" x14ac:dyDescent="0.25">
      <c r="B69" s="4"/>
      <c r="D69" s="5"/>
    </row>
    <row r="70" spans="2:4" x14ac:dyDescent="0.25">
      <c r="B70" s="4"/>
      <c r="D70" s="5"/>
    </row>
    <row r="71" spans="2:4" x14ac:dyDescent="0.25">
      <c r="B71" s="4"/>
      <c r="D71" s="5"/>
    </row>
    <row r="72" spans="2:4" x14ac:dyDescent="0.25">
      <c r="B72" s="4"/>
      <c r="D72" s="5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8397C-34EC-4C58-A0CE-0DF4D6114CBE}">
  <dimension ref="A1:JTW43"/>
  <sheetViews>
    <sheetView topLeftCell="A19" workbookViewId="0">
      <selection activeCell="B29" sqref="B29"/>
    </sheetView>
  </sheetViews>
  <sheetFormatPr defaultRowHeight="15" x14ac:dyDescent="0.25"/>
  <cols>
    <col min="1" max="1" width="26.425781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7071" width="14.140625" bestFit="1" customWidth="1"/>
    <col min="7072" max="7303" width="14.140625" customWidth="1"/>
  </cols>
  <sheetData>
    <row r="1" spans="1:7303" x14ac:dyDescent="0.25">
      <c r="A1" t="s">
        <v>241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242</v>
      </c>
      <c r="DS1" t="s">
        <v>243</v>
      </c>
      <c r="DT1" t="s">
        <v>244</v>
      </c>
      <c r="DU1" t="s">
        <v>245</v>
      </c>
      <c r="DV1" t="s">
        <v>246</v>
      </c>
      <c r="DW1" t="s">
        <v>247</v>
      </c>
      <c r="DX1" t="s">
        <v>248</v>
      </c>
      <c r="DY1" t="s">
        <v>249</v>
      </c>
      <c r="DZ1" t="s">
        <v>250</v>
      </c>
      <c r="EA1" t="s">
        <v>251</v>
      </c>
      <c r="EB1" t="s">
        <v>252</v>
      </c>
      <c r="EC1" t="s">
        <v>253</v>
      </c>
      <c r="ED1" t="s">
        <v>254</v>
      </c>
      <c r="EE1" t="s">
        <v>255</v>
      </c>
      <c r="EF1" t="s">
        <v>256</v>
      </c>
      <c r="EG1" t="s">
        <v>257</v>
      </c>
      <c r="EH1" t="s">
        <v>258</v>
      </c>
      <c r="EI1" t="s">
        <v>259</v>
      </c>
      <c r="EJ1" t="s">
        <v>260</v>
      </c>
      <c r="EK1" t="s">
        <v>261</v>
      </c>
      <c r="EL1" t="s">
        <v>262</v>
      </c>
      <c r="EM1" t="s">
        <v>263</v>
      </c>
      <c r="EN1" t="s">
        <v>264</v>
      </c>
      <c r="EO1" t="s">
        <v>265</v>
      </c>
      <c r="EP1" t="s">
        <v>266</v>
      </c>
      <c r="EQ1" t="s">
        <v>267</v>
      </c>
      <c r="ER1" t="s">
        <v>268</v>
      </c>
      <c r="ES1" t="s">
        <v>269</v>
      </c>
      <c r="ET1" t="s">
        <v>270</v>
      </c>
      <c r="EU1" t="s">
        <v>271</v>
      </c>
      <c r="EV1" t="s">
        <v>272</v>
      </c>
      <c r="EW1" t="s">
        <v>273</v>
      </c>
      <c r="EX1" t="s">
        <v>274</v>
      </c>
      <c r="EY1" t="s">
        <v>275</v>
      </c>
      <c r="EZ1" t="s">
        <v>276</v>
      </c>
      <c r="FA1" t="s">
        <v>277</v>
      </c>
      <c r="FB1" t="s">
        <v>278</v>
      </c>
      <c r="FC1" t="s">
        <v>279</v>
      </c>
      <c r="FD1" t="s">
        <v>280</v>
      </c>
      <c r="FE1" t="s">
        <v>281</v>
      </c>
      <c r="FF1" t="s">
        <v>282</v>
      </c>
      <c r="FG1" t="s">
        <v>283</v>
      </c>
      <c r="FH1" t="s">
        <v>284</v>
      </c>
      <c r="FI1" t="s">
        <v>285</v>
      </c>
      <c r="FJ1" t="s">
        <v>286</v>
      </c>
      <c r="FK1" t="s">
        <v>287</v>
      </c>
      <c r="FL1" t="s">
        <v>288</v>
      </c>
      <c r="FM1" t="s">
        <v>289</v>
      </c>
      <c r="FN1" t="s">
        <v>290</v>
      </c>
      <c r="FO1" t="s">
        <v>291</v>
      </c>
      <c r="FP1" t="s">
        <v>292</v>
      </c>
      <c r="FQ1" t="s">
        <v>293</v>
      </c>
      <c r="FR1" t="s">
        <v>294</v>
      </c>
      <c r="FS1" t="s">
        <v>295</v>
      </c>
      <c r="FT1" t="s">
        <v>296</v>
      </c>
      <c r="FU1" t="s">
        <v>297</v>
      </c>
      <c r="FV1" t="s">
        <v>298</v>
      </c>
      <c r="FW1" t="s">
        <v>299</v>
      </c>
      <c r="FX1" t="s">
        <v>300</v>
      </c>
      <c r="FY1" t="s">
        <v>301</v>
      </c>
      <c r="FZ1" t="s">
        <v>302</v>
      </c>
      <c r="GA1" t="s">
        <v>303</v>
      </c>
      <c r="GB1" t="s">
        <v>304</v>
      </c>
      <c r="GC1" t="s">
        <v>305</v>
      </c>
      <c r="GD1" t="s">
        <v>306</v>
      </c>
      <c r="GE1" t="s">
        <v>307</v>
      </c>
      <c r="GF1" t="s">
        <v>308</v>
      </c>
      <c r="GG1" t="s">
        <v>309</v>
      </c>
      <c r="GH1" t="s">
        <v>310</v>
      </c>
      <c r="GI1" t="s">
        <v>311</v>
      </c>
      <c r="GJ1" t="s">
        <v>312</v>
      </c>
      <c r="GK1" t="s">
        <v>313</v>
      </c>
      <c r="GL1" t="s">
        <v>314</v>
      </c>
      <c r="GM1" t="s">
        <v>315</v>
      </c>
      <c r="GN1" t="s">
        <v>316</v>
      </c>
      <c r="GO1" t="s">
        <v>317</v>
      </c>
      <c r="GP1" t="s">
        <v>318</v>
      </c>
      <c r="GQ1" t="s">
        <v>319</v>
      </c>
      <c r="GR1" t="s">
        <v>320</v>
      </c>
      <c r="GS1" t="s">
        <v>321</v>
      </c>
      <c r="GT1" t="s">
        <v>322</v>
      </c>
      <c r="GU1" t="s">
        <v>323</v>
      </c>
      <c r="GV1" t="s">
        <v>324</v>
      </c>
      <c r="GW1" t="s">
        <v>325</v>
      </c>
      <c r="GX1" t="s">
        <v>326</v>
      </c>
      <c r="GY1" t="s">
        <v>327</v>
      </c>
      <c r="GZ1" t="s">
        <v>328</v>
      </c>
      <c r="HA1" t="s">
        <v>329</v>
      </c>
      <c r="HB1" t="s">
        <v>330</v>
      </c>
      <c r="HC1" t="s">
        <v>331</v>
      </c>
      <c r="HD1" t="s">
        <v>332</v>
      </c>
      <c r="HE1" t="s">
        <v>333</v>
      </c>
      <c r="HF1" t="s">
        <v>334</v>
      </c>
      <c r="HG1" t="s">
        <v>335</v>
      </c>
      <c r="HH1" t="s">
        <v>336</v>
      </c>
      <c r="HI1" t="s">
        <v>337</v>
      </c>
      <c r="HJ1" t="s">
        <v>338</v>
      </c>
      <c r="HK1" t="s">
        <v>339</v>
      </c>
      <c r="HL1" t="s">
        <v>340</v>
      </c>
      <c r="HM1" t="s">
        <v>341</v>
      </c>
      <c r="HN1" t="s">
        <v>342</v>
      </c>
      <c r="HO1" t="s">
        <v>343</v>
      </c>
      <c r="HP1" t="s">
        <v>344</v>
      </c>
      <c r="HQ1" t="s">
        <v>345</v>
      </c>
      <c r="HR1" t="s">
        <v>346</v>
      </c>
      <c r="HS1" t="s">
        <v>347</v>
      </c>
      <c r="HT1" t="s">
        <v>348</v>
      </c>
      <c r="HU1" t="s">
        <v>349</v>
      </c>
      <c r="HV1" t="s">
        <v>350</v>
      </c>
      <c r="HW1" t="s">
        <v>351</v>
      </c>
      <c r="HX1" t="s">
        <v>352</v>
      </c>
      <c r="HY1" t="s">
        <v>353</v>
      </c>
      <c r="HZ1" t="s">
        <v>354</v>
      </c>
      <c r="IA1" t="s">
        <v>355</v>
      </c>
      <c r="IB1" t="s">
        <v>356</v>
      </c>
      <c r="IC1" t="s">
        <v>357</v>
      </c>
      <c r="ID1" t="s">
        <v>358</v>
      </c>
      <c r="IE1" t="s">
        <v>359</v>
      </c>
      <c r="IF1" t="s">
        <v>360</v>
      </c>
      <c r="IG1" t="s">
        <v>361</v>
      </c>
      <c r="IH1" t="s">
        <v>362</v>
      </c>
      <c r="II1" t="s">
        <v>363</v>
      </c>
      <c r="IJ1" t="s">
        <v>364</v>
      </c>
      <c r="IK1" t="s">
        <v>365</v>
      </c>
      <c r="IL1" t="s">
        <v>366</v>
      </c>
      <c r="IM1" t="s">
        <v>367</v>
      </c>
      <c r="IN1" t="s">
        <v>368</v>
      </c>
      <c r="IO1" t="s">
        <v>369</v>
      </c>
      <c r="IP1" t="s">
        <v>370</v>
      </c>
      <c r="IQ1" t="s">
        <v>371</v>
      </c>
      <c r="IR1" t="s">
        <v>372</v>
      </c>
      <c r="IS1" t="s">
        <v>373</v>
      </c>
      <c r="IT1" t="s">
        <v>374</v>
      </c>
      <c r="IU1" t="s">
        <v>375</v>
      </c>
      <c r="IV1" t="s">
        <v>376</v>
      </c>
      <c r="IW1" t="s">
        <v>377</v>
      </c>
      <c r="IX1" t="s">
        <v>378</v>
      </c>
      <c r="IY1" t="s">
        <v>379</v>
      </c>
      <c r="IZ1" t="s">
        <v>380</v>
      </c>
      <c r="JA1" t="s">
        <v>381</v>
      </c>
      <c r="JB1" t="s">
        <v>382</v>
      </c>
      <c r="JC1" t="s">
        <v>383</v>
      </c>
      <c r="JD1" t="s">
        <v>384</v>
      </c>
      <c r="JE1" t="s">
        <v>385</v>
      </c>
      <c r="JF1" t="s">
        <v>386</v>
      </c>
      <c r="JG1" t="s">
        <v>387</v>
      </c>
      <c r="JH1" t="s">
        <v>388</v>
      </c>
      <c r="JI1" t="s">
        <v>389</v>
      </c>
      <c r="JJ1" t="s">
        <v>390</v>
      </c>
      <c r="JK1" t="s">
        <v>391</v>
      </c>
      <c r="JL1" t="s">
        <v>392</v>
      </c>
      <c r="JM1" t="s">
        <v>393</v>
      </c>
      <c r="JN1" t="s">
        <v>394</v>
      </c>
      <c r="JO1" t="s">
        <v>395</v>
      </c>
      <c r="JP1" t="s">
        <v>396</v>
      </c>
      <c r="JQ1" t="s">
        <v>397</v>
      </c>
      <c r="JR1" t="s">
        <v>398</v>
      </c>
      <c r="JS1" t="s">
        <v>399</v>
      </c>
      <c r="JT1" t="s">
        <v>400</v>
      </c>
      <c r="JU1" t="s">
        <v>401</v>
      </c>
      <c r="JV1" t="s">
        <v>402</v>
      </c>
      <c r="JW1" t="s">
        <v>403</v>
      </c>
      <c r="JX1" t="s">
        <v>404</v>
      </c>
      <c r="JY1" t="s">
        <v>405</v>
      </c>
      <c r="JZ1" t="s">
        <v>406</v>
      </c>
      <c r="KA1" t="s">
        <v>407</v>
      </c>
      <c r="KB1" t="s">
        <v>408</v>
      </c>
      <c r="KC1" t="s">
        <v>409</v>
      </c>
      <c r="KD1" t="s">
        <v>410</v>
      </c>
      <c r="KE1" t="s">
        <v>411</v>
      </c>
      <c r="KF1" t="s">
        <v>412</v>
      </c>
      <c r="KG1" t="s">
        <v>413</v>
      </c>
      <c r="KH1" t="s">
        <v>414</v>
      </c>
      <c r="KI1" t="s">
        <v>415</v>
      </c>
      <c r="KJ1" t="s">
        <v>416</v>
      </c>
      <c r="KK1" t="s">
        <v>417</v>
      </c>
      <c r="KL1" t="s">
        <v>418</v>
      </c>
      <c r="KM1" t="s">
        <v>419</v>
      </c>
      <c r="KN1" t="s">
        <v>420</v>
      </c>
      <c r="KO1" t="s">
        <v>421</v>
      </c>
      <c r="KP1" t="s">
        <v>422</v>
      </c>
      <c r="KQ1" t="s">
        <v>423</v>
      </c>
      <c r="KR1" t="s">
        <v>424</v>
      </c>
      <c r="KS1" t="s">
        <v>425</v>
      </c>
      <c r="KT1" t="s">
        <v>426</v>
      </c>
      <c r="KU1" t="s">
        <v>427</v>
      </c>
      <c r="KV1" t="s">
        <v>428</v>
      </c>
      <c r="KW1" t="s">
        <v>429</v>
      </c>
      <c r="KX1" t="s">
        <v>430</v>
      </c>
      <c r="KY1" t="s">
        <v>431</v>
      </c>
      <c r="KZ1" t="s">
        <v>432</v>
      </c>
      <c r="LA1" t="s">
        <v>433</v>
      </c>
      <c r="LB1" t="s">
        <v>434</v>
      </c>
      <c r="LC1" t="s">
        <v>435</v>
      </c>
      <c r="LD1" t="s">
        <v>436</v>
      </c>
      <c r="LE1" t="s">
        <v>437</v>
      </c>
      <c r="LF1" t="s">
        <v>438</v>
      </c>
      <c r="LG1" t="s">
        <v>439</v>
      </c>
      <c r="LH1" t="s">
        <v>440</v>
      </c>
      <c r="LI1" t="s">
        <v>441</v>
      </c>
      <c r="LJ1" t="s">
        <v>442</v>
      </c>
      <c r="LK1" t="s">
        <v>443</v>
      </c>
      <c r="LL1" t="s">
        <v>444</v>
      </c>
      <c r="LM1" t="s">
        <v>445</v>
      </c>
      <c r="LN1" t="s">
        <v>446</v>
      </c>
      <c r="LO1" t="s">
        <v>447</v>
      </c>
      <c r="LP1" t="s">
        <v>448</v>
      </c>
      <c r="LQ1" t="s">
        <v>449</v>
      </c>
      <c r="LR1" t="s">
        <v>450</v>
      </c>
      <c r="LS1" t="s">
        <v>451</v>
      </c>
      <c r="LT1" t="s">
        <v>452</v>
      </c>
      <c r="LU1" t="s">
        <v>453</v>
      </c>
      <c r="LV1" t="s">
        <v>454</v>
      </c>
      <c r="LW1" t="s">
        <v>455</v>
      </c>
      <c r="LX1" t="s">
        <v>456</v>
      </c>
      <c r="LY1" t="s">
        <v>457</v>
      </c>
      <c r="LZ1" t="s">
        <v>458</v>
      </c>
      <c r="MA1" t="s">
        <v>459</v>
      </c>
      <c r="MB1" t="s">
        <v>460</v>
      </c>
      <c r="MC1" t="s">
        <v>461</v>
      </c>
      <c r="MD1" t="s">
        <v>462</v>
      </c>
      <c r="ME1" t="s">
        <v>463</v>
      </c>
      <c r="MF1" t="s">
        <v>464</v>
      </c>
      <c r="MG1" t="s">
        <v>465</v>
      </c>
      <c r="MH1" t="s">
        <v>466</v>
      </c>
      <c r="MI1" t="s">
        <v>467</v>
      </c>
      <c r="MJ1" t="s">
        <v>468</v>
      </c>
      <c r="MK1" t="s">
        <v>469</v>
      </c>
      <c r="ML1" t="s">
        <v>470</v>
      </c>
      <c r="MM1" t="s">
        <v>471</v>
      </c>
      <c r="MN1" t="s">
        <v>472</v>
      </c>
      <c r="MO1" t="s">
        <v>473</v>
      </c>
      <c r="MP1" t="s">
        <v>474</v>
      </c>
      <c r="MQ1" t="s">
        <v>475</v>
      </c>
      <c r="MR1" t="s">
        <v>476</v>
      </c>
      <c r="MS1" t="s">
        <v>477</v>
      </c>
      <c r="MT1" t="s">
        <v>478</v>
      </c>
      <c r="MU1" t="s">
        <v>479</v>
      </c>
      <c r="MV1" t="s">
        <v>480</v>
      </c>
      <c r="MW1" t="s">
        <v>481</v>
      </c>
      <c r="MX1" t="s">
        <v>482</v>
      </c>
      <c r="MY1" t="s">
        <v>483</v>
      </c>
      <c r="MZ1" t="s">
        <v>484</v>
      </c>
      <c r="NA1" t="s">
        <v>485</v>
      </c>
      <c r="NB1" t="s">
        <v>486</v>
      </c>
      <c r="NC1" t="s">
        <v>487</v>
      </c>
      <c r="ND1" t="s">
        <v>488</v>
      </c>
      <c r="NE1" t="s">
        <v>489</v>
      </c>
      <c r="NF1" t="s">
        <v>490</v>
      </c>
      <c r="NG1" t="s">
        <v>491</v>
      </c>
      <c r="NH1" t="s">
        <v>492</v>
      </c>
      <c r="NI1" t="s">
        <v>493</v>
      </c>
      <c r="NJ1" t="s">
        <v>494</v>
      </c>
      <c r="NK1" t="s">
        <v>495</v>
      </c>
      <c r="NL1" t="s">
        <v>496</v>
      </c>
      <c r="NM1" t="s">
        <v>497</v>
      </c>
      <c r="NN1" t="s">
        <v>498</v>
      </c>
      <c r="NO1" t="s">
        <v>499</v>
      </c>
      <c r="NP1" t="s">
        <v>500</v>
      </c>
      <c r="NQ1" t="s">
        <v>501</v>
      </c>
      <c r="NR1" t="s">
        <v>502</v>
      </c>
      <c r="NS1" t="s">
        <v>503</v>
      </c>
      <c r="NT1" t="s">
        <v>504</v>
      </c>
      <c r="NU1" t="s">
        <v>505</v>
      </c>
      <c r="NV1" t="s">
        <v>506</v>
      </c>
      <c r="NW1" t="s">
        <v>507</v>
      </c>
      <c r="NX1" t="s">
        <v>508</v>
      </c>
      <c r="NY1" t="s">
        <v>509</v>
      </c>
      <c r="NZ1" t="s">
        <v>510</v>
      </c>
      <c r="OA1" t="s">
        <v>511</v>
      </c>
      <c r="OB1" t="s">
        <v>512</v>
      </c>
      <c r="OC1" t="s">
        <v>513</v>
      </c>
      <c r="OD1" t="s">
        <v>514</v>
      </c>
      <c r="OE1" t="s">
        <v>515</v>
      </c>
      <c r="OF1" t="s">
        <v>516</v>
      </c>
      <c r="OG1" t="s">
        <v>517</v>
      </c>
      <c r="OH1" t="s">
        <v>518</v>
      </c>
      <c r="OI1" t="s">
        <v>519</v>
      </c>
      <c r="OJ1" t="s">
        <v>520</v>
      </c>
      <c r="OK1" t="s">
        <v>521</v>
      </c>
      <c r="OL1" t="s">
        <v>522</v>
      </c>
      <c r="OM1" t="s">
        <v>523</v>
      </c>
      <c r="ON1" t="s">
        <v>524</v>
      </c>
      <c r="OO1" t="s">
        <v>525</v>
      </c>
      <c r="OP1" t="s">
        <v>526</v>
      </c>
      <c r="OQ1" t="s">
        <v>527</v>
      </c>
      <c r="OR1" t="s">
        <v>528</v>
      </c>
      <c r="OS1" t="s">
        <v>529</v>
      </c>
      <c r="OT1" t="s">
        <v>530</v>
      </c>
      <c r="OU1" t="s">
        <v>531</v>
      </c>
      <c r="OV1" t="s">
        <v>532</v>
      </c>
      <c r="OW1" t="s">
        <v>533</v>
      </c>
      <c r="OX1" t="s">
        <v>534</v>
      </c>
      <c r="OY1" t="s">
        <v>535</v>
      </c>
      <c r="OZ1" t="s">
        <v>536</v>
      </c>
      <c r="PA1" t="s">
        <v>537</v>
      </c>
      <c r="PB1" t="s">
        <v>538</v>
      </c>
      <c r="PC1" t="s">
        <v>539</v>
      </c>
      <c r="PD1" t="s">
        <v>540</v>
      </c>
      <c r="PE1" t="s">
        <v>541</v>
      </c>
      <c r="PF1" t="s">
        <v>542</v>
      </c>
      <c r="PG1" t="s">
        <v>543</v>
      </c>
      <c r="PH1" t="s">
        <v>544</v>
      </c>
      <c r="PI1" t="s">
        <v>545</v>
      </c>
      <c r="PJ1" t="s">
        <v>546</v>
      </c>
      <c r="PK1" t="s">
        <v>547</v>
      </c>
      <c r="PL1" t="s">
        <v>548</v>
      </c>
      <c r="PM1" t="s">
        <v>549</v>
      </c>
      <c r="PN1" t="s">
        <v>550</v>
      </c>
      <c r="PO1" t="s">
        <v>551</v>
      </c>
      <c r="PP1" t="s">
        <v>552</v>
      </c>
      <c r="PQ1" t="s">
        <v>553</v>
      </c>
      <c r="PR1" t="s">
        <v>554</v>
      </c>
      <c r="PS1" t="s">
        <v>555</v>
      </c>
      <c r="PT1" t="s">
        <v>556</v>
      </c>
      <c r="PU1" t="s">
        <v>557</v>
      </c>
      <c r="PV1" t="s">
        <v>558</v>
      </c>
      <c r="PW1" t="s">
        <v>559</v>
      </c>
      <c r="PX1" t="s">
        <v>560</v>
      </c>
      <c r="PY1" t="s">
        <v>561</v>
      </c>
      <c r="PZ1" t="s">
        <v>562</v>
      </c>
      <c r="QA1" t="s">
        <v>563</v>
      </c>
      <c r="QB1" t="s">
        <v>564</v>
      </c>
      <c r="QC1" t="s">
        <v>565</v>
      </c>
      <c r="QD1" t="s">
        <v>566</v>
      </c>
      <c r="QE1" t="s">
        <v>567</v>
      </c>
      <c r="QF1" t="s">
        <v>568</v>
      </c>
      <c r="QG1" t="s">
        <v>569</v>
      </c>
      <c r="QH1" t="s">
        <v>570</v>
      </c>
      <c r="QI1" t="s">
        <v>571</v>
      </c>
      <c r="QJ1" t="s">
        <v>572</v>
      </c>
      <c r="QK1" t="s">
        <v>573</v>
      </c>
      <c r="QL1" t="s">
        <v>574</v>
      </c>
      <c r="QM1" t="s">
        <v>575</v>
      </c>
      <c r="QN1" t="s">
        <v>576</v>
      </c>
      <c r="QO1" t="s">
        <v>577</v>
      </c>
      <c r="QP1" t="s">
        <v>578</v>
      </c>
      <c r="QQ1" t="s">
        <v>579</v>
      </c>
      <c r="QR1" t="s">
        <v>580</v>
      </c>
      <c r="QS1" t="s">
        <v>581</v>
      </c>
      <c r="QT1" t="s">
        <v>582</v>
      </c>
      <c r="QU1" t="s">
        <v>583</v>
      </c>
      <c r="QV1" t="s">
        <v>584</v>
      </c>
      <c r="QW1" t="s">
        <v>585</v>
      </c>
      <c r="QX1" t="s">
        <v>586</v>
      </c>
      <c r="QY1" t="s">
        <v>587</v>
      </c>
      <c r="QZ1" t="s">
        <v>588</v>
      </c>
      <c r="RA1" t="s">
        <v>589</v>
      </c>
      <c r="RB1" t="s">
        <v>590</v>
      </c>
      <c r="RC1" t="s">
        <v>591</v>
      </c>
      <c r="RD1" t="s">
        <v>592</v>
      </c>
      <c r="RE1" t="s">
        <v>593</v>
      </c>
      <c r="RF1" t="s">
        <v>594</v>
      </c>
      <c r="RG1" t="s">
        <v>595</v>
      </c>
      <c r="RH1" t="s">
        <v>596</v>
      </c>
      <c r="RI1" t="s">
        <v>597</v>
      </c>
      <c r="RJ1" t="s">
        <v>598</v>
      </c>
      <c r="RK1" t="s">
        <v>599</v>
      </c>
      <c r="RL1" t="s">
        <v>600</v>
      </c>
      <c r="RM1" t="s">
        <v>601</v>
      </c>
      <c r="RN1" t="s">
        <v>602</v>
      </c>
      <c r="RO1" t="s">
        <v>603</v>
      </c>
      <c r="RP1" t="s">
        <v>604</v>
      </c>
      <c r="RQ1" t="s">
        <v>605</v>
      </c>
      <c r="RR1" t="s">
        <v>606</v>
      </c>
      <c r="RS1" t="s">
        <v>607</v>
      </c>
      <c r="RT1" t="s">
        <v>608</v>
      </c>
      <c r="RU1" t="s">
        <v>609</v>
      </c>
      <c r="RV1" t="s">
        <v>610</v>
      </c>
      <c r="RW1" t="s">
        <v>611</v>
      </c>
      <c r="RX1" t="s">
        <v>612</v>
      </c>
      <c r="RY1" t="s">
        <v>613</v>
      </c>
      <c r="RZ1" t="s">
        <v>614</v>
      </c>
      <c r="SA1" t="s">
        <v>615</v>
      </c>
      <c r="SB1" t="s">
        <v>616</v>
      </c>
      <c r="SC1" t="s">
        <v>617</v>
      </c>
      <c r="SD1" t="s">
        <v>618</v>
      </c>
      <c r="SE1" t="s">
        <v>619</v>
      </c>
      <c r="SF1" t="s">
        <v>620</v>
      </c>
      <c r="SG1" t="s">
        <v>621</v>
      </c>
      <c r="SH1" t="s">
        <v>622</v>
      </c>
      <c r="SI1" t="s">
        <v>623</v>
      </c>
      <c r="SJ1" t="s">
        <v>624</v>
      </c>
      <c r="SK1" t="s">
        <v>625</v>
      </c>
      <c r="SL1" t="s">
        <v>626</v>
      </c>
      <c r="SM1" t="s">
        <v>627</v>
      </c>
      <c r="SN1" t="s">
        <v>628</v>
      </c>
      <c r="SO1" t="s">
        <v>629</v>
      </c>
      <c r="SP1" t="s">
        <v>630</v>
      </c>
      <c r="SQ1" t="s">
        <v>631</v>
      </c>
      <c r="SR1" t="s">
        <v>632</v>
      </c>
      <c r="SS1" t="s">
        <v>633</v>
      </c>
      <c r="ST1" t="s">
        <v>634</v>
      </c>
      <c r="SU1" t="s">
        <v>635</v>
      </c>
      <c r="SV1" t="s">
        <v>636</v>
      </c>
      <c r="SW1" t="s">
        <v>637</v>
      </c>
      <c r="SX1" t="s">
        <v>638</v>
      </c>
      <c r="SY1" t="s">
        <v>639</v>
      </c>
      <c r="SZ1" t="s">
        <v>640</v>
      </c>
      <c r="TA1" t="s">
        <v>641</v>
      </c>
      <c r="TB1" t="s">
        <v>642</v>
      </c>
      <c r="TC1" t="s">
        <v>643</v>
      </c>
      <c r="TD1" t="s">
        <v>644</v>
      </c>
      <c r="TE1" t="s">
        <v>645</v>
      </c>
      <c r="TF1" t="s">
        <v>646</v>
      </c>
      <c r="TG1" t="s">
        <v>647</v>
      </c>
      <c r="TH1" t="s">
        <v>648</v>
      </c>
      <c r="TI1" t="s">
        <v>649</v>
      </c>
      <c r="TJ1" t="s">
        <v>650</v>
      </c>
      <c r="TK1" t="s">
        <v>651</v>
      </c>
      <c r="TL1" t="s">
        <v>652</v>
      </c>
      <c r="TM1" t="s">
        <v>653</v>
      </c>
      <c r="TN1" t="s">
        <v>654</v>
      </c>
      <c r="TO1" t="s">
        <v>655</v>
      </c>
      <c r="TP1" t="s">
        <v>656</v>
      </c>
      <c r="TQ1" t="s">
        <v>657</v>
      </c>
      <c r="TR1" t="s">
        <v>658</v>
      </c>
      <c r="TS1" t="s">
        <v>659</v>
      </c>
      <c r="TT1" t="s">
        <v>660</v>
      </c>
      <c r="TU1" t="s">
        <v>661</v>
      </c>
      <c r="TV1" t="s">
        <v>662</v>
      </c>
      <c r="TW1" t="s">
        <v>663</v>
      </c>
      <c r="TX1" t="s">
        <v>664</v>
      </c>
      <c r="TY1" t="s">
        <v>665</v>
      </c>
      <c r="TZ1" t="s">
        <v>666</v>
      </c>
      <c r="UA1" t="s">
        <v>667</v>
      </c>
      <c r="UB1" t="s">
        <v>668</v>
      </c>
      <c r="UC1" t="s">
        <v>669</v>
      </c>
      <c r="UD1" t="s">
        <v>670</v>
      </c>
      <c r="UE1" t="s">
        <v>671</v>
      </c>
      <c r="UF1" t="s">
        <v>672</v>
      </c>
      <c r="UG1" t="s">
        <v>673</v>
      </c>
      <c r="UH1" t="s">
        <v>674</v>
      </c>
      <c r="UI1" t="s">
        <v>675</v>
      </c>
      <c r="UJ1" t="s">
        <v>676</v>
      </c>
      <c r="UK1" t="s">
        <v>677</v>
      </c>
      <c r="UL1" t="s">
        <v>678</v>
      </c>
      <c r="UM1" t="s">
        <v>679</v>
      </c>
      <c r="UN1" t="s">
        <v>680</v>
      </c>
      <c r="UO1" t="s">
        <v>681</v>
      </c>
      <c r="UP1" t="s">
        <v>682</v>
      </c>
      <c r="UQ1" t="s">
        <v>683</v>
      </c>
      <c r="UR1" t="s">
        <v>684</v>
      </c>
      <c r="US1" t="s">
        <v>685</v>
      </c>
      <c r="UT1" t="s">
        <v>686</v>
      </c>
      <c r="UU1" t="s">
        <v>687</v>
      </c>
      <c r="UV1" t="s">
        <v>688</v>
      </c>
      <c r="UW1" t="s">
        <v>689</v>
      </c>
      <c r="UX1" t="s">
        <v>690</v>
      </c>
      <c r="UY1" t="s">
        <v>691</v>
      </c>
      <c r="UZ1" t="s">
        <v>692</v>
      </c>
      <c r="VA1" t="s">
        <v>693</v>
      </c>
      <c r="VB1" t="s">
        <v>694</v>
      </c>
      <c r="VC1" t="s">
        <v>695</v>
      </c>
      <c r="VD1" t="s">
        <v>696</v>
      </c>
      <c r="VE1" t="s">
        <v>697</v>
      </c>
      <c r="VF1" t="s">
        <v>698</v>
      </c>
      <c r="VG1" t="s">
        <v>699</v>
      </c>
      <c r="VH1" t="s">
        <v>700</v>
      </c>
      <c r="VI1" t="s">
        <v>701</v>
      </c>
      <c r="VJ1" t="s">
        <v>702</v>
      </c>
      <c r="VK1" t="s">
        <v>703</v>
      </c>
      <c r="VL1" t="s">
        <v>704</v>
      </c>
      <c r="VM1" t="s">
        <v>705</v>
      </c>
      <c r="VN1" t="s">
        <v>706</v>
      </c>
      <c r="VO1" t="s">
        <v>707</v>
      </c>
      <c r="VP1" t="s">
        <v>708</v>
      </c>
      <c r="VQ1" t="s">
        <v>709</v>
      </c>
      <c r="VR1" t="s">
        <v>710</v>
      </c>
      <c r="VS1" t="s">
        <v>711</v>
      </c>
      <c r="VT1" t="s">
        <v>712</v>
      </c>
      <c r="VU1" t="s">
        <v>713</v>
      </c>
      <c r="VV1" t="s">
        <v>714</v>
      </c>
      <c r="VW1" t="s">
        <v>715</v>
      </c>
      <c r="VX1" t="s">
        <v>716</v>
      </c>
      <c r="VY1" t="s">
        <v>717</v>
      </c>
      <c r="VZ1" t="s">
        <v>718</v>
      </c>
      <c r="WA1" t="s">
        <v>719</v>
      </c>
      <c r="WB1" t="s">
        <v>720</v>
      </c>
      <c r="WC1" t="s">
        <v>721</v>
      </c>
      <c r="WD1" t="s">
        <v>722</v>
      </c>
      <c r="WE1" t="s">
        <v>723</v>
      </c>
      <c r="WF1" t="s">
        <v>724</v>
      </c>
      <c r="WG1" t="s">
        <v>725</v>
      </c>
      <c r="WH1" t="s">
        <v>726</v>
      </c>
      <c r="WI1" t="s">
        <v>727</v>
      </c>
      <c r="WJ1" t="s">
        <v>728</v>
      </c>
      <c r="WK1" t="s">
        <v>729</v>
      </c>
      <c r="WL1" t="s">
        <v>730</v>
      </c>
      <c r="WM1" t="s">
        <v>731</v>
      </c>
      <c r="WN1" t="s">
        <v>732</v>
      </c>
      <c r="WO1" t="s">
        <v>733</v>
      </c>
      <c r="WP1" t="s">
        <v>734</v>
      </c>
      <c r="WQ1" t="s">
        <v>735</v>
      </c>
      <c r="WR1" t="s">
        <v>736</v>
      </c>
      <c r="WS1" t="s">
        <v>737</v>
      </c>
      <c r="WT1" t="s">
        <v>738</v>
      </c>
      <c r="WU1" t="s">
        <v>739</v>
      </c>
      <c r="WV1" t="s">
        <v>740</v>
      </c>
      <c r="WW1" t="s">
        <v>741</v>
      </c>
      <c r="WX1" t="s">
        <v>742</v>
      </c>
      <c r="WY1" t="s">
        <v>743</v>
      </c>
      <c r="WZ1" t="s">
        <v>744</v>
      </c>
      <c r="XA1" t="s">
        <v>745</v>
      </c>
      <c r="XB1" t="s">
        <v>746</v>
      </c>
      <c r="XC1" t="s">
        <v>747</v>
      </c>
      <c r="XD1" t="s">
        <v>748</v>
      </c>
      <c r="XE1" t="s">
        <v>749</v>
      </c>
      <c r="XF1" t="s">
        <v>750</v>
      </c>
      <c r="XG1" t="s">
        <v>751</v>
      </c>
      <c r="XH1" t="s">
        <v>752</v>
      </c>
      <c r="XI1" t="s">
        <v>753</v>
      </c>
      <c r="XJ1" t="s">
        <v>754</v>
      </c>
      <c r="XK1" t="s">
        <v>755</v>
      </c>
      <c r="XL1" t="s">
        <v>756</v>
      </c>
      <c r="XM1" t="s">
        <v>757</v>
      </c>
      <c r="XN1" t="s">
        <v>758</v>
      </c>
      <c r="XO1" t="s">
        <v>759</v>
      </c>
      <c r="XP1" t="s">
        <v>760</v>
      </c>
      <c r="XQ1" t="s">
        <v>761</v>
      </c>
      <c r="XR1" t="s">
        <v>762</v>
      </c>
      <c r="XS1" t="s">
        <v>763</v>
      </c>
      <c r="XT1" t="s">
        <v>764</v>
      </c>
      <c r="XU1" t="s">
        <v>765</v>
      </c>
      <c r="XV1" t="s">
        <v>766</v>
      </c>
      <c r="XW1" t="s">
        <v>767</v>
      </c>
      <c r="XX1" t="s">
        <v>768</v>
      </c>
      <c r="XY1" t="s">
        <v>769</v>
      </c>
      <c r="XZ1" t="s">
        <v>770</v>
      </c>
      <c r="YA1" t="s">
        <v>771</v>
      </c>
      <c r="YB1" t="s">
        <v>772</v>
      </c>
      <c r="YC1" t="s">
        <v>773</v>
      </c>
      <c r="YD1" t="s">
        <v>774</v>
      </c>
      <c r="YE1" t="s">
        <v>775</v>
      </c>
      <c r="YF1" t="s">
        <v>776</v>
      </c>
      <c r="YG1" t="s">
        <v>777</v>
      </c>
      <c r="YH1" t="s">
        <v>778</v>
      </c>
      <c r="YI1" t="s">
        <v>779</v>
      </c>
      <c r="YJ1" t="s">
        <v>780</v>
      </c>
      <c r="YK1" t="s">
        <v>781</v>
      </c>
      <c r="YL1" t="s">
        <v>782</v>
      </c>
      <c r="YM1" t="s">
        <v>783</v>
      </c>
      <c r="YN1" t="s">
        <v>784</v>
      </c>
      <c r="YO1" t="s">
        <v>785</v>
      </c>
      <c r="YP1" t="s">
        <v>786</v>
      </c>
      <c r="YQ1" t="s">
        <v>787</v>
      </c>
      <c r="YR1" t="s">
        <v>788</v>
      </c>
      <c r="YS1" t="s">
        <v>789</v>
      </c>
      <c r="YT1" t="s">
        <v>790</v>
      </c>
      <c r="YU1" t="s">
        <v>791</v>
      </c>
      <c r="YV1" t="s">
        <v>792</v>
      </c>
      <c r="YW1" t="s">
        <v>793</v>
      </c>
      <c r="YX1" t="s">
        <v>794</v>
      </c>
      <c r="YY1" t="s">
        <v>795</v>
      </c>
      <c r="YZ1" t="s">
        <v>796</v>
      </c>
      <c r="ZA1" t="s">
        <v>797</v>
      </c>
      <c r="ZB1" t="s">
        <v>798</v>
      </c>
      <c r="ZC1" t="s">
        <v>799</v>
      </c>
      <c r="ZD1" t="s">
        <v>800</v>
      </c>
      <c r="ZE1" t="s">
        <v>801</v>
      </c>
      <c r="ZF1" t="s">
        <v>802</v>
      </c>
      <c r="ZG1" t="s">
        <v>803</v>
      </c>
      <c r="ZH1" t="s">
        <v>804</v>
      </c>
      <c r="ZI1" t="s">
        <v>805</v>
      </c>
      <c r="ZJ1" t="s">
        <v>806</v>
      </c>
      <c r="ZK1" t="s">
        <v>807</v>
      </c>
      <c r="ZL1" t="s">
        <v>808</v>
      </c>
      <c r="ZM1" t="s">
        <v>809</v>
      </c>
      <c r="ZN1" t="s">
        <v>810</v>
      </c>
      <c r="ZO1" t="s">
        <v>811</v>
      </c>
      <c r="ZP1" t="s">
        <v>812</v>
      </c>
      <c r="ZQ1" t="s">
        <v>813</v>
      </c>
      <c r="ZR1" t="s">
        <v>814</v>
      </c>
      <c r="ZS1" t="s">
        <v>815</v>
      </c>
      <c r="ZT1" t="s">
        <v>816</v>
      </c>
      <c r="ZU1" t="s">
        <v>817</v>
      </c>
      <c r="ZV1" t="s">
        <v>818</v>
      </c>
      <c r="ZW1" t="s">
        <v>819</v>
      </c>
      <c r="ZX1" t="s">
        <v>820</v>
      </c>
      <c r="ZY1" t="s">
        <v>821</v>
      </c>
      <c r="ZZ1" t="s">
        <v>822</v>
      </c>
      <c r="AAA1" t="s">
        <v>823</v>
      </c>
      <c r="AAB1" t="s">
        <v>824</v>
      </c>
      <c r="AAC1" t="s">
        <v>825</v>
      </c>
      <c r="AAD1" t="s">
        <v>826</v>
      </c>
      <c r="AAE1" t="s">
        <v>827</v>
      </c>
      <c r="AAF1" t="s">
        <v>828</v>
      </c>
      <c r="AAG1" t="s">
        <v>829</v>
      </c>
      <c r="AAH1" t="s">
        <v>830</v>
      </c>
      <c r="AAI1" t="s">
        <v>831</v>
      </c>
      <c r="AAJ1" t="s">
        <v>832</v>
      </c>
      <c r="AAK1" t="s">
        <v>833</v>
      </c>
      <c r="AAL1" t="s">
        <v>834</v>
      </c>
      <c r="AAM1" t="s">
        <v>835</v>
      </c>
      <c r="AAN1" t="s">
        <v>836</v>
      </c>
      <c r="AAO1" t="s">
        <v>837</v>
      </c>
      <c r="AAP1" t="s">
        <v>838</v>
      </c>
      <c r="AAQ1" t="s">
        <v>839</v>
      </c>
      <c r="AAR1" t="s">
        <v>840</v>
      </c>
      <c r="AAS1" t="s">
        <v>841</v>
      </c>
      <c r="AAT1" t="s">
        <v>842</v>
      </c>
      <c r="AAU1" t="s">
        <v>843</v>
      </c>
      <c r="AAV1" t="s">
        <v>844</v>
      </c>
      <c r="AAW1" t="s">
        <v>845</v>
      </c>
      <c r="AAX1" t="s">
        <v>846</v>
      </c>
      <c r="AAY1" t="s">
        <v>847</v>
      </c>
      <c r="AAZ1" t="s">
        <v>848</v>
      </c>
      <c r="ABA1" t="s">
        <v>849</v>
      </c>
      <c r="ABB1" t="s">
        <v>850</v>
      </c>
      <c r="ABC1" t="s">
        <v>851</v>
      </c>
      <c r="ABD1" t="s">
        <v>852</v>
      </c>
      <c r="ABE1" t="s">
        <v>853</v>
      </c>
      <c r="ABF1" t="s">
        <v>854</v>
      </c>
      <c r="ABG1" t="s">
        <v>855</v>
      </c>
      <c r="ABH1" t="s">
        <v>856</v>
      </c>
      <c r="ABI1" t="s">
        <v>857</v>
      </c>
      <c r="ABJ1" t="s">
        <v>858</v>
      </c>
      <c r="ABK1" t="s">
        <v>859</v>
      </c>
      <c r="ABL1" t="s">
        <v>860</v>
      </c>
      <c r="ABM1" t="s">
        <v>861</v>
      </c>
      <c r="ABN1" t="s">
        <v>862</v>
      </c>
      <c r="ABO1" t="s">
        <v>863</v>
      </c>
      <c r="ABP1" t="s">
        <v>864</v>
      </c>
      <c r="ABQ1" t="s">
        <v>865</v>
      </c>
      <c r="ABR1" t="s">
        <v>866</v>
      </c>
      <c r="ABS1" t="s">
        <v>867</v>
      </c>
      <c r="ABT1" t="s">
        <v>868</v>
      </c>
      <c r="ABU1" t="s">
        <v>869</v>
      </c>
      <c r="ABV1" t="s">
        <v>870</v>
      </c>
      <c r="ABW1" t="s">
        <v>871</v>
      </c>
      <c r="ABX1" t="s">
        <v>872</v>
      </c>
      <c r="ABY1" t="s">
        <v>873</v>
      </c>
      <c r="ABZ1" t="s">
        <v>874</v>
      </c>
      <c r="ACA1" t="s">
        <v>875</v>
      </c>
      <c r="ACB1" t="s">
        <v>876</v>
      </c>
      <c r="ACC1" t="s">
        <v>877</v>
      </c>
      <c r="ACD1" t="s">
        <v>878</v>
      </c>
      <c r="ACE1" t="s">
        <v>879</v>
      </c>
      <c r="ACF1" t="s">
        <v>880</v>
      </c>
      <c r="ACG1" t="s">
        <v>881</v>
      </c>
      <c r="ACH1" t="s">
        <v>882</v>
      </c>
      <c r="ACI1" t="s">
        <v>883</v>
      </c>
      <c r="ACJ1" t="s">
        <v>884</v>
      </c>
      <c r="ACK1" t="s">
        <v>885</v>
      </c>
      <c r="ACL1" t="s">
        <v>886</v>
      </c>
      <c r="ACM1" t="s">
        <v>887</v>
      </c>
      <c r="ACN1" t="s">
        <v>888</v>
      </c>
      <c r="ACO1" t="s">
        <v>889</v>
      </c>
      <c r="ACP1" t="s">
        <v>890</v>
      </c>
      <c r="ACQ1" t="s">
        <v>891</v>
      </c>
      <c r="ACR1" t="s">
        <v>892</v>
      </c>
      <c r="ACS1" t="s">
        <v>893</v>
      </c>
      <c r="ACT1" t="s">
        <v>894</v>
      </c>
      <c r="ACU1" t="s">
        <v>895</v>
      </c>
      <c r="ACV1" t="s">
        <v>896</v>
      </c>
      <c r="ACW1" t="s">
        <v>897</v>
      </c>
      <c r="ACX1" t="s">
        <v>898</v>
      </c>
      <c r="ACY1" t="s">
        <v>899</v>
      </c>
      <c r="ACZ1" t="s">
        <v>900</v>
      </c>
      <c r="ADA1" t="s">
        <v>901</v>
      </c>
      <c r="ADB1" t="s">
        <v>902</v>
      </c>
      <c r="ADC1" t="s">
        <v>903</v>
      </c>
      <c r="ADD1" t="s">
        <v>904</v>
      </c>
      <c r="ADE1" t="s">
        <v>905</v>
      </c>
      <c r="ADF1" t="s">
        <v>906</v>
      </c>
      <c r="ADG1" t="s">
        <v>907</v>
      </c>
      <c r="ADH1" t="s">
        <v>908</v>
      </c>
      <c r="ADI1" t="s">
        <v>909</v>
      </c>
      <c r="ADJ1" t="s">
        <v>910</v>
      </c>
      <c r="ADK1" t="s">
        <v>911</v>
      </c>
      <c r="ADL1" t="s">
        <v>912</v>
      </c>
      <c r="ADM1" t="s">
        <v>913</v>
      </c>
      <c r="ADN1" t="s">
        <v>914</v>
      </c>
      <c r="ADO1" t="s">
        <v>915</v>
      </c>
      <c r="ADP1" t="s">
        <v>916</v>
      </c>
      <c r="ADQ1" t="s">
        <v>917</v>
      </c>
      <c r="ADR1" t="s">
        <v>918</v>
      </c>
      <c r="ADS1" t="s">
        <v>919</v>
      </c>
      <c r="ADT1" t="s">
        <v>920</v>
      </c>
      <c r="ADU1" t="s">
        <v>921</v>
      </c>
      <c r="ADV1" t="s">
        <v>922</v>
      </c>
      <c r="ADW1" t="s">
        <v>923</v>
      </c>
      <c r="ADX1" t="s">
        <v>924</v>
      </c>
      <c r="ADY1" t="s">
        <v>925</v>
      </c>
      <c r="ADZ1" t="s">
        <v>926</v>
      </c>
      <c r="AEA1" t="s">
        <v>927</v>
      </c>
      <c r="AEB1" t="s">
        <v>928</v>
      </c>
      <c r="AEC1" t="s">
        <v>929</v>
      </c>
      <c r="AED1" t="s">
        <v>930</v>
      </c>
      <c r="AEE1" t="s">
        <v>931</v>
      </c>
      <c r="AEF1" t="s">
        <v>932</v>
      </c>
      <c r="AEG1" t="s">
        <v>933</v>
      </c>
      <c r="AEH1" t="s">
        <v>934</v>
      </c>
      <c r="AEI1" t="s">
        <v>935</v>
      </c>
      <c r="AEJ1" t="s">
        <v>936</v>
      </c>
      <c r="AEK1" t="s">
        <v>937</v>
      </c>
      <c r="AEL1" t="s">
        <v>938</v>
      </c>
      <c r="AEM1" t="s">
        <v>939</v>
      </c>
      <c r="AEN1" t="s">
        <v>940</v>
      </c>
      <c r="AEO1" t="s">
        <v>941</v>
      </c>
      <c r="AEP1" t="s">
        <v>942</v>
      </c>
      <c r="AEQ1" t="s">
        <v>943</v>
      </c>
      <c r="AER1" t="s">
        <v>944</v>
      </c>
      <c r="AES1" t="s">
        <v>945</v>
      </c>
      <c r="AET1" t="s">
        <v>946</v>
      </c>
      <c r="AEU1" t="s">
        <v>947</v>
      </c>
      <c r="AEV1" t="s">
        <v>948</v>
      </c>
      <c r="AEW1" t="s">
        <v>949</v>
      </c>
      <c r="AEX1" t="s">
        <v>950</v>
      </c>
      <c r="AEY1" t="s">
        <v>951</v>
      </c>
      <c r="AEZ1" t="s">
        <v>952</v>
      </c>
      <c r="AFA1" t="s">
        <v>953</v>
      </c>
      <c r="AFB1" t="s">
        <v>954</v>
      </c>
      <c r="AFC1" t="s">
        <v>955</v>
      </c>
      <c r="AFD1" t="s">
        <v>956</v>
      </c>
      <c r="AFE1" t="s">
        <v>957</v>
      </c>
      <c r="AFF1" t="s">
        <v>958</v>
      </c>
      <c r="AFG1" t="s">
        <v>959</v>
      </c>
      <c r="AFH1" t="s">
        <v>960</v>
      </c>
      <c r="AFI1" t="s">
        <v>961</v>
      </c>
      <c r="AFJ1" t="s">
        <v>962</v>
      </c>
      <c r="AFK1" t="s">
        <v>963</v>
      </c>
      <c r="AFL1" t="s">
        <v>964</v>
      </c>
      <c r="AFM1" t="s">
        <v>965</v>
      </c>
      <c r="AFN1" t="s">
        <v>966</v>
      </c>
      <c r="AFO1" t="s">
        <v>967</v>
      </c>
      <c r="AFP1" t="s">
        <v>968</v>
      </c>
      <c r="AFQ1" t="s">
        <v>969</v>
      </c>
      <c r="AFR1" t="s">
        <v>970</v>
      </c>
      <c r="AFS1" t="s">
        <v>971</v>
      </c>
      <c r="AFT1" t="s">
        <v>972</v>
      </c>
      <c r="AFU1" t="s">
        <v>973</v>
      </c>
      <c r="AFV1" t="s">
        <v>974</v>
      </c>
      <c r="AFW1" t="s">
        <v>975</v>
      </c>
      <c r="AFX1" t="s">
        <v>976</v>
      </c>
      <c r="AFY1" t="s">
        <v>977</v>
      </c>
      <c r="AFZ1" t="s">
        <v>978</v>
      </c>
      <c r="AGA1" t="s">
        <v>979</v>
      </c>
      <c r="AGB1" t="s">
        <v>980</v>
      </c>
      <c r="AGC1" t="s">
        <v>981</v>
      </c>
      <c r="AGD1" t="s">
        <v>982</v>
      </c>
      <c r="AGE1" t="s">
        <v>983</v>
      </c>
      <c r="AGF1" t="s">
        <v>984</v>
      </c>
      <c r="AGG1" t="s">
        <v>985</v>
      </c>
      <c r="AGH1" t="s">
        <v>986</v>
      </c>
      <c r="AGI1" t="s">
        <v>987</v>
      </c>
      <c r="AGJ1" t="s">
        <v>988</v>
      </c>
      <c r="AGK1" t="s">
        <v>989</v>
      </c>
      <c r="AGL1" t="s">
        <v>990</v>
      </c>
      <c r="AGM1" t="s">
        <v>991</v>
      </c>
      <c r="AGN1" t="s">
        <v>992</v>
      </c>
      <c r="AGO1" t="s">
        <v>993</v>
      </c>
      <c r="AGP1" t="s">
        <v>994</v>
      </c>
      <c r="AGQ1" t="s">
        <v>995</v>
      </c>
      <c r="AGR1" t="s">
        <v>996</v>
      </c>
      <c r="AGS1" t="s">
        <v>997</v>
      </c>
      <c r="AGT1" t="s">
        <v>998</v>
      </c>
      <c r="AGU1" t="s">
        <v>999</v>
      </c>
      <c r="AGV1" t="s">
        <v>1000</v>
      </c>
      <c r="AGW1" t="s">
        <v>1001</v>
      </c>
      <c r="AGX1" t="s">
        <v>1002</v>
      </c>
      <c r="AGY1" t="s">
        <v>1003</v>
      </c>
      <c r="AGZ1" t="s">
        <v>1004</v>
      </c>
      <c r="AHA1" t="s">
        <v>1005</v>
      </c>
      <c r="AHB1" t="s">
        <v>1006</v>
      </c>
      <c r="AHC1" t="s">
        <v>1007</v>
      </c>
      <c r="AHD1" t="s">
        <v>1008</v>
      </c>
      <c r="AHE1" t="s">
        <v>1009</v>
      </c>
      <c r="AHF1" t="s">
        <v>1010</v>
      </c>
      <c r="AHG1" t="s">
        <v>1011</v>
      </c>
      <c r="AHH1" t="s">
        <v>1012</v>
      </c>
      <c r="AHI1" t="s">
        <v>1013</v>
      </c>
      <c r="AHJ1" t="s">
        <v>1014</v>
      </c>
      <c r="AHK1" t="s">
        <v>1015</v>
      </c>
      <c r="AHL1" t="s">
        <v>1016</v>
      </c>
      <c r="AHM1" t="s">
        <v>1017</v>
      </c>
      <c r="AHN1" t="s">
        <v>1018</v>
      </c>
      <c r="AHO1" t="s">
        <v>1019</v>
      </c>
      <c r="AHP1" t="s">
        <v>1020</v>
      </c>
      <c r="AHQ1" t="s">
        <v>1021</v>
      </c>
      <c r="AHR1" t="s">
        <v>1022</v>
      </c>
      <c r="AHS1" t="s">
        <v>1023</v>
      </c>
      <c r="AHT1" t="s">
        <v>1024</v>
      </c>
      <c r="AHU1" t="s">
        <v>1025</v>
      </c>
      <c r="AHV1" t="s">
        <v>1026</v>
      </c>
      <c r="AHW1" t="s">
        <v>1027</v>
      </c>
      <c r="AHX1" t="s">
        <v>1028</v>
      </c>
      <c r="AHY1" t="s">
        <v>1029</v>
      </c>
      <c r="AHZ1" t="s">
        <v>1030</v>
      </c>
      <c r="AIA1" t="s">
        <v>1031</v>
      </c>
      <c r="AIB1" t="s">
        <v>1032</v>
      </c>
      <c r="AIC1" t="s">
        <v>1033</v>
      </c>
      <c r="AID1" t="s">
        <v>1034</v>
      </c>
      <c r="AIE1" t="s">
        <v>1035</v>
      </c>
      <c r="AIF1" t="s">
        <v>1036</v>
      </c>
      <c r="AIG1" t="s">
        <v>1037</v>
      </c>
      <c r="AIH1" t="s">
        <v>1038</v>
      </c>
      <c r="AII1" t="s">
        <v>1039</v>
      </c>
      <c r="AIJ1" t="s">
        <v>1040</v>
      </c>
      <c r="AIK1" t="s">
        <v>1041</v>
      </c>
      <c r="AIL1" t="s">
        <v>1042</v>
      </c>
      <c r="AIM1" t="s">
        <v>1043</v>
      </c>
      <c r="AIN1" t="s">
        <v>1044</v>
      </c>
      <c r="AIO1" t="s">
        <v>1045</v>
      </c>
      <c r="AIP1" t="s">
        <v>1046</v>
      </c>
      <c r="AIQ1" t="s">
        <v>1047</v>
      </c>
      <c r="AIR1" t="s">
        <v>1048</v>
      </c>
      <c r="AIS1" t="s">
        <v>1049</v>
      </c>
      <c r="AIT1" t="s">
        <v>1050</v>
      </c>
      <c r="AIU1" t="s">
        <v>1051</v>
      </c>
      <c r="AIV1" t="s">
        <v>1052</v>
      </c>
      <c r="AIW1" t="s">
        <v>1053</v>
      </c>
      <c r="AIX1" t="s">
        <v>1054</v>
      </c>
      <c r="AIY1" t="s">
        <v>1055</v>
      </c>
      <c r="AIZ1" t="s">
        <v>1056</v>
      </c>
      <c r="AJA1" t="s">
        <v>1057</v>
      </c>
      <c r="AJB1" t="s">
        <v>1058</v>
      </c>
      <c r="AJC1" t="s">
        <v>1059</v>
      </c>
      <c r="AJD1" t="s">
        <v>1060</v>
      </c>
      <c r="AJE1" t="s">
        <v>1061</v>
      </c>
      <c r="AJF1" t="s">
        <v>1062</v>
      </c>
      <c r="AJG1" t="s">
        <v>1063</v>
      </c>
      <c r="AJH1" t="s">
        <v>1064</v>
      </c>
      <c r="AJI1" t="s">
        <v>1065</v>
      </c>
      <c r="AJJ1" t="s">
        <v>1066</v>
      </c>
      <c r="AJK1" t="s">
        <v>1067</v>
      </c>
      <c r="AJL1" t="s">
        <v>1068</v>
      </c>
      <c r="AJM1" t="s">
        <v>1069</v>
      </c>
      <c r="AJN1" t="s">
        <v>1070</v>
      </c>
      <c r="AJO1" t="s">
        <v>1071</v>
      </c>
      <c r="AJP1" t="s">
        <v>1072</v>
      </c>
      <c r="AJQ1" t="s">
        <v>1073</v>
      </c>
      <c r="AJR1" t="s">
        <v>1074</v>
      </c>
      <c r="AJS1" t="s">
        <v>1075</v>
      </c>
      <c r="AJT1" t="s">
        <v>1076</v>
      </c>
      <c r="AJU1" t="s">
        <v>1077</v>
      </c>
      <c r="AJV1" t="s">
        <v>1078</v>
      </c>
      <c r="AJW1" t="s">
        <v>1079</v>
      </c>
      <c r="AJX1" t="s">
        <v>1080</v>
      </c>
      <c r="AJY1" t="s">
        <v>1081</v>
      </c>
      <c r="AJZ1" t="s">
        <v>1082</v>
      </c>
      <c r="AKA1" t="s">
        <v>1083</v>
      </c>
      <c r="AKB1" t="s">
        <v>1084</v>
      </c>
      <c r="AKC1" t="s">
        <v>1085</v>
      </c>
      <c r="AKD1" t="s">
        <v>1086</v>
      </c>
      <c r="AKE1" t="s">
        <v>1087</v>
      </c>
      <c r="AKF1" t="s">
        <v>1088</v>
      </c>
      <c r="AKG1" t="s">
        <v>1089</v>
      </c>
      <c r="AKH1" t="s">
        <v>1090</v>
      </c>
      <c r="AKI1" t="s">
        <v>1091</v>
      </c>
      <c r="AKJ1" t="s">
        <v>1092</v>
      </c>
      <c r="AKK1" t="s">
        <v>1093</v>
      </c>
      <c r="AKL1" t="s">
        <v>1094</v>
      </c>
      <c r="AKM1" t="s">
        <v>1095</v>
      </c>
      <c r="AKN1" t="s">
        <v>1096</v>
      </c>
      <c r="AKO1" t="s">
        <v>1097</v>
      </c>
      <c r="AKP1" t="s">
        <v>1098</v>
      </c>
      <c r="AKQ1" t="s">
        <v>1099</v>
      </c>
      <c r="AKR1" t="s">
        <v>1100</v>
      </c>
      <c r="AKS1" t="s">
        <v>1101</v>
      </c>
      <c r="AKT1" t="s">
        <v>1102</v>
      </c>
      <c r="AKU1" t="s">
        <v>1103</v>
      </c>
      <c r="AKV1" t="s">
        <v>1104</v>
      </c>
      <c r="AKW1" t="s">
        <v>1105</v>
      </c>
      <c r="AKX1" t="s">
        <v>1106</v>
      </c>
      <c r="AKY1" t="s">
        <v>1107</v>
      </c>
      <c r="AKZ1" t="s">
        <v>1108</v>
      </c>
      <c r="ALA1" t="s">
        <v>1109</v>
      </c>
      <c r="ALB1" t="s">
        <v>1110</v>
      </c>
      <c r="ALC1" t="s">
        <v>1111</v>
      </c>
      <c r="ALD1" t="s">
        <v>1112</v>
      </c>
      <c r="ALE1" t="s">
        <v>1113</v>
      </c>
      <c r="ALF1" t="s">
        <v>1114</v>
      </c>
      <c r="ALG1" t="s">
        <v>1115</v>
      </c>
      <c r="ALH1" t="s">
        <v>1116</v>
      </c>
      <c r="ALI1" t="s">
        <v>1117</v>
      </c>
      <c r="ALJ1" t="s">
        <v>1118</v>
      </c>
      <c r="ALK1" t="s">
        <v>1119</v>
      </c>
      <c r="ALL1" t="s">
        <v>1120</v>
      </c>
      <c r="ALM1" t="s">
        <v>1121</v>
      </c>
      <c r="ALN1" t="s">
        <v>1122</v>
      </c>
      <c r="ALO1" t="s">
        <v>1123</v>
      </c>
      <c r="ALP1" t="s">
        <v>1124</v>
      </c>
      <c r="ALQ1" t="s">
        <v>1125</v>
      </c>
      <c r="ALR1" t="s">
        <v>1126</v>
      </c>
      <c r="ALS1" t="s">
        <v>1127</v>
      </c>
      <c r="ALT1" t="s">
        <v>1128</v>
      </c>
      <c r="ALU1" t="s">
        <v>1129</v>
      </c>
      <c r="ALV1" t="s">
        <v>1130</v>
      </c>
      <c r="ALW1" t="s">
        <v>1131</v>
      </c>
      <c r="ALX1" t="s">
        <v>1132</v>
      </c>
      <c r="ALY1" t="s">
        <v>1133</v>
      </c>
      <c r="ALZ1" t="s">
        <v>1134</v>
      </c>
      <c r="AMA1" t="s">
        <v>1135</v>
      </c>
      <c r="AMB1" t="s">
        <v>1136</v>
      </c>
      <c r="AMC1" t="s">
        <v>1137</v>
      </c>
      <c r="AMD1" t="s">
        <v>1138</v>
      </c>
      <c r="AME1" t="s">
        <v>1139</v>
      </c>
      <c r="AMF1" t="s">
        <v>1140</v>
      </c>
      <c r="AMG1" t="s">
        <v>1141</v>
      </c>
      <c r="AMH1" t="s">
        <v>1142</v>
      </c>
      <c r="AMI1" t="s">
        <v>1143</v>
      </c>
      <c r="AMJ1" t="s">
        <v>1144</v>
      </c>
      <c r="AMK1" t="s">
        <v>1145</v>
      </c>
      <c r="AML1" t="s">
        <v>1146</v>
      </c>
      <c r="AMM1" t="s">
        <v>1147</v>
      </c>
      <c r="AMN1" t="s">
        <v>1148</v>
      </c>
      <c r="AMO1" t="s">
        <v>1149</v>
      </c>
      <c r="AMP1" t="s">
        <v>1150</v>
      </c>
      <c r="AMQ1" t="s">
        <v>1151</v>
      </c>
      <c r="AMR1" t="s">
        <v>1152</v>
      </c>
      <c r="AMS1" t="s">
        <v>1153</v>
      </c>
      <c r="AMT1" t="s">
        <v>1154</v>
      </c>
      <c r="AMU1" t="s">
        <v>1155</v>
      </c>
      <c r="AMV1" t="s">
        <v>1156</v>
      </c>
      <c r="AMW1" t="s">
        <v>1157</v>
      </c>
      <c r="AMX1" t="s">
        <v>1158</v>
      </c>
      <c r="AMY1" t="s">
        <v>1159</v>
      </c>
      <c r="AMZ1" t="s">
        <v>1160</v>
      </c>
      <c r="ANA1" t="s">
        <v>1161</v>
      </c>
      <c r="ANB1" t="s">
        <v>1162</v>
      </c>
      <c r="ANC1" t="s">
        <v>1163</v>
      </c>
      <c r="AND1" t="s">
        <v>1164</v>
      </c>
      <c r="ANE1" t="s">
        <v>1165</v>
      </c>
      <c r="ANF1" t="s">
        <v>1166</v>
      </c>
      <c r="ANG1" t="s">
        <v>1167</v>
      </c>
      <c r="ANH1" t="s">
        <v>1168</v>
      </c>
      <c r="ANI1" t="s">
        <v>1169</v>
      </c>
      <c r="ANJ1" t="s">
        <v>1170</v>
      </c>
      <c r="ANK1" t="s">
        <v>1171</v>
      </c>
      <c r="ANL1" t="s">
        <v>1172</v>
      </c>
      <c r="ANM1" t="s">
        <v>1173</v>
      </c>
      <c r="ANN1" t="s">
        <v>1174</v>
      </c>
      <c r="ANO1" t="s">
        <v>1175</v>
      </c>
      <c r="ANP1" t="s">
        <v>1176</v>
      </c>
      <c r="ANQ1" t="s">
        <v>1177</v>
      </c>
      <c r="ANR1" t="s">
        <v>1178</v>
      </c>
      <c r="ANS1" t="s">
        <v>1179</v>
      </c>
      <c r="ANT1" t="s">
        <v>1180</v>
      </c>
      <c r="ANU1" t="s">
        <v>1181</v>
      </c>
      <c r="ANV1" t="s">
        <v>1182</v>
      </c>
      <c r="ANW1" t="s">
        <v>1183</v>
      </c>
      <c r="ANX1" t="s">
        <v>1184</v>
      </c>
      <c r="ANY1" t="s">
        <v>1185</v>
      </c>
      <c r="ANZ1" t="s">
        <v>1186</v>
      </c>
      <c r="AOA1" t="s">
        <v>1187</v>
      </c>
      <c r="AOB1" t="s">
        <v>1188</v>
      </c>
      <c r="AOC1" t="s">
        <v>1189</v>
      </c>
      <c r="AOD1" t="s">
        <v>1190</v>
      </c>
      <c r="AOE1" t="s">
        <v>1191</v>
      </c>
      <c r="AOF1" t="s">
        <v>1192</v>
      </c>
      <c r="AOG1" t="s">
        <v>1193</v>
      </c>
      <c r="AOH1" t="s">
        <v>1194</v>
      </c>
      <c r="AOI1" t="s">
        <v>1195</v>
      </c>
      <c r="AOJ1" t="s">
        <v>1196</v>
      </c>
      <c r="AOK1" t="s">
        <v>1197</v>
      </c>
      <c r="AOL1" t="s">
        <v>1198</v>
      </c>
      <c r="AOM1" t="s">
        <v>1199</v>
      </c>
      <c r="AON1" t="s">
        <v>1200</v>
      </c>
      <c r="AOO1" t="s">
        <v>1201</v>
      </c>
      <c r="AOP1" t="s">
        <v>1202</v>
      </c>
      <c r="AOQ1" t="s">
        <v>1203</v>
      </c>
      <c r="AOR1" t="s">
        <v>1204</v>
      </c>
      <c r="AOS1" t="s">
        <v>1205</v>
      </c>
      <c r="AOT1" t="s">
        <v>1206</v>
      </c>
      <c r="AOU1" t="s">
        <v>1207</v>
      </c>
      <c r="AOV1" t="s">
        <v>1208</v>
      </c>
      <c r="AOW1" t="s">
        <v>1209</v>
      </c>
      <c r="AOX1" t="s">
        <v>1210</v>
      </c>
      <c r="AOY1" t="s">
        <v>1211</v>
      </c>
      <c r="AOZ1" t="s">
        <v>1212</v>
      </c>
      <c r="APA1" t="s">
        <v>1213</v>
      </c>
      <c r="APB1" t="s">
        <v>1214</v>
      </c>
      <c r="APC1" t="s">
        <v>1215</v>
      </c>
      <c r="APD1" t="s">
        <v>1216</v>
      </c>
      <c r="APE1" t="s">
        <v>1217</v>
      </c>
      <c r="APF1" t="s">
        <v>1218</v>
      </c>
      <c r="APG1" t="s">
        <v>1219</v>
      </c>
      <c r="APH1" t="s">
        <v>1220</v>
      </c>
      <c r="API1" t="s">
        <v>1221</v>
      </c>
      <c r="APJ1" t="s">
        <v>1222</v>
      </c>
      <c r="APK1" t="s">
        <v>1223</v>
      </c>
      <c r="APL1" t="s">
        <v>1224</v>
      </c>
      <c r="APM1" t="s">
        <v>1225</v>
      </c>
      <c r="APN1" t="s">
        <v>1226</v>
      </c>
      <c r="APO1" t="s">
        <v>1227</v>
      </c>
      <c r="APP1" t="s">
        <v>1228</v>
      </c>
      <c r="APQ1" t="s">
        <v>1229</v>
      </c>
      <c r="APR1" t="s">
        <v>1230</v>
      </c>
      <c r="APS1" t="s">
        <v>1231</v>
      </c>
      <c r="APT1" t="s">
        <v>1232</v>
      </c>
      <c r="APU1" t="s">
        <v>1233</v>
      </c>
      <c r="APV1" t="s">
        <v>1234</v>
      </c>
      <c r="APW1" t="s">
        <v>1235</v>
      </c>
      <c r="APX1" t="s">
        <v>1236</v>
      </c>
      <c r="APY1" t="s">
        <v>1237</v>
      </c>
      <c r="APZ1" t="s">
        <v>1238</v>
      </c>
      <c r="AQA1" t="s">
        <v>1239</v>
      </c>
      <c r="AQB1" t="s">
        <v>1240</v>
      </c>
      <c r="AQC1" t="s">
        <v>1241</v>
      </c>
      <c r="AQD1" t="s">
        <v>1242</v>
      </c>
      <c r="AQE1" t="s">
        <v>1243</v>
      </c>
      <c r="AQF1" t="s">
        <v>1244</v>
      </c>
      <c r="AQG1" t="s">
        <v>1245</v>
      </c>
      <c r="AQH1" t="s">
        <v>1246</v>
      </c>
      <c r="AQI1" t="s">
        <v>1247</v>
      </c>
      <c r="AQJ1" t="s">
        <v>1248</v>
      </c>
      <c r="AQK1" t="s">
        <v>1249</v>
      </c>
      <c r="AQL1" t="s">
        <v>1250</v>
      </c>
      <c r="AQM1" t="s">
        <v>1251</v>
      </c>
      <c r="AQN1" t="s">
        <v>1252</v>
      </c>
      <c r="AQO1" t="s">
        <v>1253</v>
      </c>
      <c r="AQP1" t="s">
        <v>1254</v>
      </c>
      <c r="AQQ1" t="s">
        <v>1255</v>
      </c>
      <c r="AQR1" t="s">
        <v>1256</v>
      </c>
      <c r="AQS1" t="s">
        <v>1257</v>
      </c>
      <c r="AQT1" t="s">
        <v>1258</v>
      </c>
      <c r="AQU1" t="s">
        <v>1259</v>
      </c>
      <c r="AQV1" t="s">
        <v>1260</v>
      </c>
      <c r="AQW1" t="s">
        <v>1261</v>
      </c>
      <c r="AQX1" t="s">
        <v>1262</v>
      </c>
      <c r="AQY1" t="s">
        <v>1263</v>
      </c>
      <c r="AQZ1" t="s">
        <v>1264</v>
      </c>
      <c r="ARA1" t="s">
        <v>1265</v>
      </c>
      <c r="ARB1" t="s">
        <v>1266</v>
      </c>
      <c r="ARC1" t="s">
        <v>1267</v>
      </c>
      <c r="ARD1" t="s">
        <v>1268</v>
      </c>
      <c r="ARE1" t="s">
        <v>1269</v>
      </c>
      <c r="ARF1" t="s">
        <v>1270</v>
      </c>
      <c r="ARG1" t="s">
        <v>1271</v>
      </c>
      <c r="ARH1" t="s">
        <v>1272</v>
      </c>
      <c r="ARI1" t="s">
        <v>1273</v>
      </c>
      <c r="ARJ1" t="s">
        <v>1274</v>
      </c>
      <c r="ARK1" t="s">
        <v>1275</v>
      </c>
      <c r="ARL1" t="s">
        <v>1276</v>
      </c>
      <c r="ARM1" t="s">
        <v>1277</v>
      </c>
      <c r="ARN1" t="s">
        <v>1278</v>
      </c>
      <c r="ARO1" t="s">
        <v>1279</v>
      </c>
      <c r="ARP1" t="s">
        <v>1280</v>
      </c>
      <c r="ARQ1" t="s">
        <v>1281</v>
      </c>
      <c r="ARR1" t="s">
        <v>1282</v>
      </c>
      <c r="ARS1" t="s">
        <v>1283</v>
      </c>
      <c r="ART1" t="s">
        <v>1284</v>
      </c>
      <c r="ARU1" t="s">
        <v>1285</v>
      </c>
      <c r="ARV1" t="s">
        <v>1286</v>
      </c>
      <c r="ARW1" t="s">
        <v>1287</v>
      </c>
      <c r="ARX1" t="s">
        <v>1288</v>
      </c>
      <c r="ARY1" t="s">
        <v>1289</v>
      </c>
      <c r="ARZ1" t="s">
        <v>1290</v>
      </c>
      <c r="ASA1" t="s">
        <v>1291</v>
      </c>
      <c r="ASB1" t="s">
        <v>1292</v>
      </c>
      <c r="ASC1" t="s">
        <v>1293</v>
      </c>
      <c r="ASD1" t="s">
        <v>1294</v>
      </c>
      <c r="ASE1" t="s">
        <v>1295</v>
      </c>
      <c r="ASF1" t="s">
        <v>1296</v>
      </c>
      <c r="ASG1" t="s">
        <v>1297</v>
      </c>
      <c r="ASH1" t="s">
        <v>1298</v>
      </c>
      <c r="ASI1" t="s">
        <v>1299</v>
      </c>
      <c r="ASJ1" t="s">
        <v>1300</v>
      </c>
      <c r="ASK1" t="s">
        <v>1301</v>
      </c>
      <c r="ASL1" t="s">
        <v>1302</v>
      </c>
      <c r="ASM1" t="s">
        <v>1303</v>
      </c>
      <c r="ASN1" t="s">
        <v>1304</v>
      </c>
      <c r="ASO1" t="s">
        <v>1305</v>
      </c>
      <c r="ASP1" t="s">
        <v>1306</v>
      </c>
      <c r="ASQ1" t="s">
        <v>1307</v>
      </c>
      <c r="ASR1" t="s">
        <v>1308</v>
      </c>
      <c r="ASS1" t="s">
        <v>1309</v>
      </c>
      <c r="AST1" t="s">
        <v>1310</v>
      </c>
      <c r="ASU1" t="s">
        <v>1311</v>
      </c>
      <c r="ASV1" t="s">
        <v>1312</v>
      </c>
      <c r="ASW1" t="s">
        <v>1313</v>
      </c>
      <c r="ASX1" t="s">
        <v>1314</v>
      </c>
      <c r="ASY1" t="s">
        <v>1315</v>
      </c>
      <c r="ASZ1" t="s">
        <v>1316</v>
      </c>
      <c r="ATA1" t="s">
        <v>1317</v>
      </c>
      <c r="ATB1" t="s">
        <v>1318</v>
      </c>
      <c r="ATC1" t="s">
        <v>1319</v>
      </c>
      <c r="ATD1" t="s">
        <v>1320</v>
      </c>
      <c r="ATE1" t="s">
        <v>1321</v>
      </c>
      <c r="ATF1" t="s">
        <v>1322</v>
      </c>
      <c r="ATG1" t="s">
        <v>1323</v>
      </c>
      <c r="ATH1" t="s">
        <v>1324</v>
      </c>
      <c r="ATI1" t="s">
        <v>1325</v>
      </c>
      <c r="ATJ1" t="s">
        <v>1326</v>
      </c>
      <c r="ATK1" t="s">
        <v>1327</v>
      </c>
      <c r="ATL1" t="s">
        <v>1328</v>
      </c>
      <c r="ATM1" t="s">
        <v>1329</v>
      </c>
      <c r="ATN1" t="s">
        <v>1330</v>
      </c>
      <c r="ATO1" t="s">
        <v>1331</v>
      </c>
      <c r="ATP1" t="s">
        <v>1332</v>
      </c>
      <c r="ATQ1" t="s">
        <v>1333</v>
      </c>
      <c r="ATR1" t="s">
        <v>1334</v>
      </c>
      <c r="ATS1" t="s">
        <v>1335</v>
      </c>
      <c r="ATT1" t="s">
        <v>1336</v>
      </c>
      <c r="ATU1" t="s">
        <v>1337</v>
      </c>
      <c r="ATV1" t="s">
        <v>1338</v>
      </c>
      <c r="ATW1" t="s">
        <v>1339</v>
      </c>
      <c r="ATX1" t="s">
        <v>1340</v>
      </c>
      <c r="ATY1" t="s">
        <v>1341</v>
      </c>
      <c r="ATZ1" t="s">
        <v>1342</v>
      </c>
      <c r="AUA1" t="s">
        <v>1343</v>
      </c>
      <c r="AUB1" t="s">
        <v>1344</v>
      </c>
      <c r="AUC1" t="s">
        <v>1345</v>
      </c>
      <c r="AUD1" t="s">
        <v>1346</v>
      </c>
      <c r="AUE1" t="s">
        <v>1347</v>
      </c>
      <c r="AUF1" t="s">
        <v>1348</v>
      </c>
      <c r="AUG1" t="s">
        <v>1349</v>
      </c>
      <c r="AUH1" t="s">
        <v>1350</v>
      </c>
      <c r="AUI1" t="s">
        <v>1351</v>
      </c>
      <c r="AUJ1" t="s">
        <v>1352</v>
      </c>
      <c r="AUK1" t="s">
        <v>1353</v>
      </c>
      <c r="AUL1" t="s">
        <v>1354</v>
      </c>
      <c r="AUM1" t="s">
        <v>1355</v>
      </c>
      <c r="AUN1" t="s">
        <v>1356</v>
      </c>
      <c r="AUO1" t="s">
        <v>1357</v>
      </c>
      <c r="AUP1" t="s">
        <v>1358</v>
      </c>
      <c r="AUQ1" t="s">
        <v>1359</v>
      </c>
      <c r="AUR1" t="s">
        <v>1360</v>
      </c>
      <c r="AUS1" t="s">
        <v>1361</v>
      </c>
      <c r="AUT1" t="s">
        <v>1362</v>
      </c>
      <c r="AUU1" t="s">
        <v>1363</v>
      </c>
      <c r="AUV1" t="s">
        <v>1364</v>
      </c>
      <c r="AUW1" t="s">
        <v>1365</v>
      </c>
      <c r="AUX1" t="s">
        <v>1366</v>
      </c>
      <c r="AUY1" t="s">
        <v>1367</v>
      </c>
      <c r="AUZ1" t="s">
        <v>1368</v>
      </c>
      <c r="AVA1" t="s">
        <v>1369</v>
      </c>
      <c r="AVB1" t="s">
        <v>1370</v>
      </c>
      <c r="AVC1" t="s">
        <v>1371</v>
      </c>
      <c r="AVD1" t="s">
        <v>1372</v>
      </c>
      <c r="AVE1" t="s">
        <v>1373</v>
      </c>
      <c r="AVF1" t="s">
        <v>1374</v>
      </c>
      <c r="AVG1" t="s">
        <v>1375</v>
      </c>
      <c r="AVH1" t="s">
        <v>1376</v>
      </c>
      <c r="AVI1" t="s">
        <v>1377</v>
      </c>
      <c r="AVJ1" t="s">
        <v>1378</v>
      </c>
      <c r="AVK1" t="s">
        <v>1379</v>
      </c>
      <c r="AVL1" t="s">
        <v>1380</v>
      </c>
      <c r="AVM1" t="s">
        <v>1381</v>
      </c>
      <c r="AVN1" t="s">
        <v>1382</v>
      </c>
      <c r="AVO1" t="s">
        <v>1383</v>
      </c>
      <c r="AVP1" t="s">
        <v>1384</v>
      </c>
      <c r="AVQ1" t="s">
        <v>1385</v>
      </c>
      <c r="AVR1" t="s">
        <v>1386</v>
      </c>
      <c r="AVS1" t="s">
        <v>1387</v>
      </c>
      <c r="AVT1" t="s">
        <v>1388</v>
      </c>
      <c r="AVU1" t="s">
        <v>1389</v>
      </c>
      <c r="AVV1" t="s">
        <v>1390</v>
      </c>
      <c r="AVW1" t="s">
        <v>1391</v>
      </c>
      <c r="AVX1" t="s">
        <v>1392</v>
      </c>
      <c r="AVY1" t="s">
        <v>1393</v>
      </c>
      <c r="AVZ1" t="s">
        <v>1394</v>
      </c>
      <c r="AWA1" t="s">
        <v>1395</v>
      </c>
      <c r="AWB1" t="s">
        <v>1396</v>
      </c>
      <c r="AWC1" t="s">
        <v>1397</v>
      </c>
      <c r="AWD1" t="s">
        <v>1398</v>
      </c>
      <c r="AWE1" t="s">
        <v>1399</v>
      </c>
      <c r="AWF1" t="s">
        <v>1400</v>
      </c>
      <c r="AWG1" t="s">
        <v>1401</v>
      </c>
      <c r="AWH1" t="s">
        <v>1402</v>
      </c>
      <c r="AWI1" t="s">
        <v>1403</v>
      </c>
      <c r="AWJ1" t="s">
        <v>1404</v>
      </c>
      <c r="AWK1" t="s">
        <v>1405</v>
      </c>
      <c r="AWL1" t="s">
        <v>1406</v>
      </c>
      <c r="AWM1" t="s">
        <v>1407</v>
      </c>
      <c r="AWN1" t="s">
        <v>1408</v>
      </c>
      <c r="AWO1" t="s">
        <v>1409</v>
      </c>
      <c r="AWP1" t="s">
        <v>1410</v>
      </c>
      <c r="AWQ1" t="s">
        <v>1411</v>
      </c>
      <c r="AWR1" t="s">
        <v>1412</v>
      </c>
      <c r="AWS1" t="s">
        <v>1413</v>
      </c>
      <c r="AWT1" t="s">
        <v>1414</v>
      </c>
      <c r="AWU1" t="s">
        <v>1415</v>
      </c>
      <c r="AWV1" t="s">
        <v>1416</v>
      </c>
      <c r="AWW1" t="s">
        <v>1417</v>
      </c>
      <c r="AWX1" t="s">
        <v>1418</v>
      </c>
      <c r="AWY1" t="s">
        <v>1419</v>
      </c>
      <c r="AWZ1" t="s">
        <v>1420</v>
      </c>
      <c r="AXA1" t="s">
        <v>1421</v>
      </c>
      <c r="AXB1" t="s">
        <v>1422</v>
      </c>
      <c r="AXC1" t="s">
        <v>1423</v>
      </c>
      <c r="AXD1" t="s">
        <v>1424</v>
      </c>
      <c r="AXE1" t="s">
        <v>1425</v>
      </c>
      <c r="AXF1" t="s">
        <v>1426</v>
      </c>
      <c r="AXG1" t="s">
        <v>1427</v>
      </c>
      <c r="AXH1" t="s">
        <v>1428</v>
      </c>
      <c r="AXI1" t="s">
        <v>1429</v>
      </c>
      <c r="AXJ1" t="s">
        <v>1430</v>
      </c>
      <c r="AXK1" t="s">
        <v>1431</v>
      </c>
      <c r="AXL1" t="s">
        <v>1432</v>
      </c>
      <c r="AXM1" t="s">
        <v>1433</v>
      </c>
      <c r="AXN1" t="s">
        <v>1434</v>
      </c>
      <c r="AXO1" t="s">
        <v>1435</v>
      </c>
      <c r="AXP1" t="s">
        <v>1436</v>
      </c>
      <c r="AXQ1" t="s">
        <v>1437</v>
      </c>
      <c r="AXR1" t="s">
        <v>1438</v>
      </c>
      <c r="AXS1" t="s">
        <v>1439</v>
      </c>
      <c r="AXT1" t="s">
        <v>1440</v>
      </c>
      <c r="AXU1" t="s">
        <v>1441</v>
      </c>
      <c r="AXV1" t="s">
        <v>1442</v>
      </c>
      <c r="AXW1" t="s">
        <v>1443</v>
      </c>
      <c r="AXX1" t="s">
        <v>1444</v>
      </c>
      <c r="AXY1" t="s">
        <v>1445</v>
      </c>
      <c r="AXZ1" t="s">
        <v>1446</v>
      </c>
      <c r="AYA1" t="s">
        <v>1447</v>
      </c>
      <c r="AYB1" t="s">
        <v>1448</v>
      </c>
      <c r="AYC1" t="s">
        <v>1449</v>
      </c>
      <c r="AYD1" t="s">
        <v>1450</v>
      </c>
      <c r="AYE1" t="s">
        <v>1451</v>
      </c>
      <c r="AYF1" t="s">
        <v>1452</v>
      </c>
      <c r="AYG1" t="s">
        <v>1453</v>
      </c>
      <c r="AYH1" t="s">
        <v>1454</v>
      </c>
      <c r="AYI1" t="s">
        <v>1455</v>
      </c>
      <c r="AYJ1" t="s">
        <v>1456</v>
      </c>
      <c r="AYK1" t="s">
        <v>1457</v>
      </c>
      <c r="AYL1" t="s">
        <v>1458</v>
      </c>
      <c r="AYM1" t="s">
        <v>1459</v>
      </c>
      <c r="AYN1" t="s">
        <v>1460</v>
      </c>
      <c r="AYO1" t="s">
        <v>1461</v>
      </c>
      <c r="AYP1" t="s">
        <v>1462</v>
      </c>
      <c r="AYQ1" t="s">
        <v>1463</v>
      </c>
      <c r="AYR1" t="s">
        <v>1464</v>
      </c>
      <c r="AYS1" t="s">
        <v>1465</v>
      </c>
      <c r="AYT1" t="s">
        <v>1466</v>
      </c>
      <c r="AYU1" t="s">
        <v>1467</v>
      </c>
      <c r="AYV1" t="s">
        <v>1468</v>
      </c>
      <c r="AYW1" t="s">
        <v>1469</v>
      </c>
      <c r="AYX1" t="s">
        <v>1470</v>
      </c>
      <c r="AYY1" t="s">
        <v>1471</v>
      </c>
      <c r="AYZ1" t="s">
        <v>1472</v>
      </c>
      <c r="AZA1" t="s">
        <v>1473</v>
      </c>
      <c r="AZB1" t="s">
        <v>1474</v>
      </c>
      <c r="AZC1" t="s">
        <v>1475</v>
      </c>
      <c r="AZD1" t="s">
        <v>1476</v>
      </c>
      <c r="AZE1" t="s">
        <v>1477</v>
      </c>
      <c r="AZF1" t="s">
        <v>1478</v>
      </c>
      <c r="AZG1" t="s">
        <v>1479</v>
      </c>
      <c r="AZH1" t="s">
        <v>1480</v>
      </c>
      <c r="AZI1" t="s">
        <v>1481</v>
      </c>
      <c r="AZJ1" t="s">
        <v>1482</v>
      </c>
      <c r="AZK1" t="s">
        <v>1483</v>
      </c>
      <c r="AZL1" t="s">
        <v>1484</v>
      </c>
      <c r="AZM1" t="s">
        <v>1485</v>
      </c>
      <c r="AZN1" t="s">
        <v>1486</v>
      </c>
      <c r="AZO1" t="s">
        <v>1487</v>
      </c>
      <c r="AZP1" t="s">
        <v>1488</v>
      </c>
      <c r="AZQ1" t="s">
        <v>1489</v>
      </c>
      <c r="AZR1" t="s">
        <v>1490</v>
      </c>
      <c r="AZS1" t="s">
        <v>1491</v>
      </c>
      <c r="AZT1" t="s">
        <v>1492</v>
      </c>
      <c r="AZU1" t="s">
        <v>1493</v>
      </c>
      <c r="AZV1" t="s">
        <v>1494</v>
      </c>
      <c r="AZW1" t="s">
        <v>1495</v>
      </c>
      <c r="AZX1" t="s">
        <v>1496</v>
      </c>
      <c r="AZY1" t="s">
        <v>1497</v>
      </c>
      <c r="AZZ1" t="s">
        <v>1498</v>
      </c>
      <c r="BAA1" t="s">
        <v>1499</v>
      </c>
      <c r="BAB1" t="s">
        <v>1500</v>
      </c>
      <c r="BAC1" t="s">
        <v>1501</v>
      </c>
      <c r="BAD1" t="s">
        <v>1502</v>
      </c>
      <c r="BAE1" t="s">
        <v>1503</v>
      </c>
      <c r="BAF1" t="s">
        <v>1504</v>
      </c>
      <c r="BAG1" t="s">
        <v>1505</v>
      </c>
      <c r="BAH1" t="s">
        <v>1506</v>
      </c>
      <c r="BAI1" t="s">
        <v>1507</v>
      </c>
      <c r="BAJ1" t="s">
        <v>1508</v>
      </c>
      <c r="BAK1" t="s">
        <v>1509</v>
      </c>
      <c r="BAL1" t="s">
        <v>1510</v>
      </c>
      <c r="BAM1" t="s">
        <v>1511</v>
      </c>
      <c r="BAN1" t="s">
        <v>1512</v>
      </c>
      <c r="BAO1" t="s">
        <v>1513</v>
      </c>
      <c r="BAP1" t="s">
        <v>1514</v>
      </c>
      <c r="BAQ1" t="s">
        <v>1515</v>
      </c>
      <c r="BAR1" t="s">
        <v>1516</v>
      </c>
      <c r="BAS1" t="s">
        <v>1517</v>
      </c>
      <c r="BAT1" t="s">
        <v>1518</v>
      </c>
      <c r="BAU1" t="s">
        <v>1519</v>
      </c>
      <c r="BAV1" t="s">
        <v>1520</v>
      </c>
      <c r="BAW1" t="s">
        <v>1521</v>
      </c>
      <c r="BAX1" t="s">
        <v>1522</v>
      </c>
      <c r="BAY1" t="s">
        <v>1523</v>
      </c>
      <c r="BAZ1" t="s">
        <v>1524</v>
      </c>
      <c r="BBA1" t="s">
        <v>1525</v>
      </c>
      <c r="BBB1" t="s">
        <v>1526</v>
      </c>
      <c r="BBC1" t="s">
        <v>1527</v>
      </c>
      <c r="BBD1" t="s">
        <v>1528</v>
      </c>
      <c r="BBE1" t="s">
        <v>1529</v>
      </c>
      <c r="BBF1" t="s">
        <v>1530</v>
      </c>
      <c r="BBG1" t="s">
        <v>1531</v>
      </c>
      <c r="BBH1" t="s">
        <v>1532</v>
      </c>
      <c r="BBI1" t="s">
        <v>1533</v>
      </c>
      <c r="BBJ1" t="s">
        <v>1534</v>
      </c>
      <c r="BBK1" t="s">
        <v>1535</v>
      </c>
      <c r="BBL1" t="s">
        <v>1536</v>
      </c>
      <c r="BBM1" t="s">
        <v>1537</v>
      </c>
      <c r="BBN1" t="s">
        <v>1538</v>
      </c>
      <c r="BBO1" t="s">
        <v>1539</v>
      </c>
      <c r="BBP1" t="s">
        <v>1540</v>
      </c>
      <c r="BBQ1" t="s">
        <v>1541</v>
      </c>
      <c r="BBR1" t="s">
        <v>1542</v>
      </c>
      <c r="BBS1" t="s">
        <v>1543</v>
      </c>
      <c r="BBT1" t="s">
        <v>1544</v>
      </c>
      <c r="BBU1" t="s">
        <v>1545</v>
      </c>
      <c r="BBV1" t="s">
        <v>1546</v>
      </c>
      <c r="BBW1" t="s">
        <v>1547</v>
      </c>
      <c r="BBX1" t="s">
        <v>1548</v>
      </c>
      <c r="BBY1" t="s">
        <v>1549</v>
      </c>
      <c r="BBZ1" t="s">
        <v>1550</v>
      </c>
      <c r="BCA1" t="s">
        <v>1551</v>
      </c>
      <c r="BCB1" t="s">
        <v>1552</v>
      </c>
      <c r="BCC1" t="s">
        <v>1553</v>
      </c>
      <c r="BCD1" t="s">
        <v>1554</v>
      </c>
      <c r="BCE1" t="s">
        <v>1555</v>
      </c>
      <c r="BCF1" t="s">
        <v>1556</v>
      </c>
      <c r="BCG1" t="s">
        <v>1557</v>
      </c>
      <c r="BCH1" t="s">
        <v>1558</v>
      </c>
      <c r="BCI1" t="s">
        <v>1559</v>
      </c>
      <c r="BCJ1" t="s">
        <v>1560</v>
      </c>
      <c r="BCK1" t="s">
        <v>1561</v>
      </c>
      <c r="BCL1" t="s">
        <v>1562</v>
      </c>
      <c r="BCM1" t="s">
        <v>1563</v>
      </c>
      <c r="BCN1" t="s">
        <v>1564</v>
      </c>
      <c r="BCO1" t="s">
        <v>1565</v>
      </c>
      <c r="BCP1" t="s">
        <v>1566</v>
      </c>
      <c r="BCQ1" t="s">
        <v>1567</v>
      </c>
      <c r="BCR1" t="s">
        <v>1568</v>
      </c>
      <c r="BCS1" t="s">
        <v>1569</v>
      </c>
      <c r="BCT1" t="s">
        <v>1570</v>
      </c>
      <c r="BCU1" t="s">
        <v>1571</v>
      </c>
      <c r="BCV1" t="s">
        <v>1572</v>
      </c>
      <c r="BCW1" t="s">
        <v>1573</v>
      </c>
      <c r="BCX1" t="s">
        <v>1574</v>
      </c>
      <c r="BCY1" t="s">
        <v>1575</v>
      </c>
      <c r="BCZ1" t="s">
        <v>1576</v>
      </c>
      <c r="BDA1" t="s">
        <v>1577</v>
      </c>
      <c r="BDB1" t="s">
        <v>1578</v>
      </c>
      <c r="BDC1" t="s">
        <v>1579</v>
      </c>
      <c r="BDD1" t="s">
        <v>1580</v>
      </c>
      <c r="BDE1" t="s">
        <v>1581</v>
      </c>
      <c r="BDF1" t="s">
        <v>1582</v>
      </c>
      <c r="BDG1" t="s">
        <v>1583</v>
      </c>
      <c r="BDH1" t="s">
        <v>1584</v>
      </c>
      <c r="BDI1" t="s">
        <v>1585</v>
      </c>
      <c r="BDJ1" t="s">
        <v>1586</v>
      </c>
      <c r="BDK1" t="s">
        <v>1587</v>
      </c>
      <c r="BDL1" t="s">
        <v>1588</v>
      </c>
      <c r="BDM1" t="s">
        <v>1589</v>
      </c>
      <c r="BDN1" t="s">
        <v>1590</v>
      </c>
      <c r="BDO1" t="s">
        <v>1591</v>
      </c>
      <c r="BDP1" t="s">
        <v>1592</v>
      </c>
      <c r="BDQ1" t="s">
        <v>1593</v>
      </c>
      <c r="BDR1" t="s">
        <v>1594</v>
      </c>
      <c r="BDS1" t="s">
        <v>1595</v>
      </c>
      <c r="BDT1" t="s">
        <v>1596</v>
      </c>
      <c r="BDU1" t="s">
        <v>1597</v>
      </c>
      <c r="BDV1" t="s">
        <v>1598</v>
      </c>
      <c r="BDW1" t="s">
        <v>1599</v>
      </c>
      <c r="BDX1" t="s">
        <v>1600</v>
      </c>
      <c r="BDY1" t="s">
        <v>1601</v>
      </c>
      <c r="BDZ1" t="s">
        <v>1602</v>
      </c>
      <c r="BEA1" t="s">
        <v>1603</v>
      </c>
      <c r="BEB1" t="s">
        <v>1604</v>
      </c>
      <c r="BEC1" t="s">
        <v>1605</v>
      </c>
      <c r="BED1" t="s">
        <v>1606</v>
      </c>
      <c r="BEE1" t="s">
        <v>1607</v>
      </c>
      <c r="BEF1" t="s">
        <v>1608</v>
      </c>
      <c r="BEG1" t="s">
        <v>1609</v>
      </c>
      <c r="BEH1" t="s">
        <v>1610</v>
      </c>
      <c r="BEI1" t="s">
        <v>1611</v>
      </c>
      <c r="BEJ1" t="s">
        <v>1612</v>
      </c>
      <c r="BEK1" t="s">
        <v>1613</v>
      </c>
      <c r="BEL1" t="s">
        <v>1614</v>
      </c>
      <c r="BEM1" t="s">
        <v>1615</v>
      </c>
      <c r="BEN1" t="s">
        <v>1616</v>
      </c>
      <c r="BEO1" t="s">
        <v>1617</v>
      </c>
      <c r="BEP1" t="s">
        <v>1618</v>
      </c>
      <c r="BEQ1" t="s">
        <v>1619</v>
      </c>
      <c r="BER1" t="s">
        <v>1620</v>
      </c>
      <c r="BES1" t="s">
        <v>1621</v>
      </c>
      <c r="BET1" t="s">
        <v>1622</v>
      </c>
      <c r="BEU1" t="s">
        <v>1623</v>
      </c>
      <c r="BEV1" t="s">
        <v>1624</v>
      </c>
      <c r="BEW1" t="s">
        <v>1625</v>
      </c>
      <c r="BEX1" t="s">
        <v>1626</v>
      </c>
      <c r="BEY1" t="s">
        <v>1627</v>
      </c>
      <c r="BEZ1" t="s">
        <v>1628</v>
      </c>
      <c r="BFA1" t="s">
        <v>1629</v>
      </c>
      <c r="BFB1" t="s">
        <v>1630</v>
      </c>
      <c r="BFC1" t="s">
        <v>1631</v>
      </c>
      <c r="BFD1" t="s">
        <v>1632</v>
      </c>
      <c r="BFE1" t="s">
        <v>1633</v>
      </c>
      <c r="BFF1" t="s">
        <v>1634</v>
      </c>
      <c r="BFG1" t="s">
        <v>1635</v>
      </c>
      <c r="BFH1" t="s">
        <v>1636</v>
      </c>
      <c r="BFI1" t="s">
        <v>1637</v>
      </c>
      <c r="BFJ1" t="s">
        <v>1638</v>
      </c>
      <c r="BFK1" t="s">
        <v>1639</v>
      </c>
      <c r="BFL1" t="s">
        <v>1640</v>
      </c>
      <c r="BFM1" t="s">
        <v>1641</v>
      </c>
      <c r="BFN1" t="s">
        <v>1642</v>
      </c>
      <c r="BFO1" t="s">
        <v>1643</v>
      </c>
      <c r="BFP1" t="s">
        <v>1644</v>
      </c>
      <c r="BFQ1" t="s">
        <v>1645</v>
      </c>
      <c r="BFR1" t="s">
        <v>1646</v>
      </c>
      <c r="BFS1" t="s">
        <v>1647</v>
      </c>
      <c r="BFT1" t="s">
        <v>1648</v>
      </c>
      <c r="BFU1" t="s">
        <v>1649</v>
      </c>
      <c r="BFV1" t="s">
        <v>1650</v>
      </c>
      <c r="BFW1" t="s">
        <v>1651</v>
      </c>
      <c r="BFX1" t="s">
        <v>1652</v>
      </c>
      <c r="BFY1" t="s">
        <v>1653</v>
      </c>
      <c r="BFZ1" t="s">
        <v>1654</v>
      </c>
      <c r="BGA1" t="s">
        <v>1655</v>
      </c>
      <c r="BGB1" t="s">
        <v>1656</v>
      </c>
      <c r="BGC1" t="s">
        <v>1657</v>
      </c>
      <c r="BGD1" t="s">
        <v>1658</v>
      </c>
      <c r="BGE1" t="s">
        <v>1659</v>
      </c>
      <c r="BGF1" t="s">
        <v>1660</v>
      </c>
      <c r="BGG1" t="s">
        <v>1661</v>
      </c>
      <c r="BGH1" t="s">
        <v>1662</v>
      </c>
      <c r="BGI1" t="s">
        <v>1663</v>
      </c>
      <c r="BGJ1" t="s">
        <v>1664</v>
      </c>
      <c r="BGK1" t="s">
        <v>1665</v>
      </c>
      <c r="BGL1" t="s">
        <v>1666</v>
      </c>
      <c r="BGM1" t="s">
        <v>1667</v>
      </c>
      <c r="BGN1" t="s">
        <v>1668</v>
      </c>
      <c r="BGO1" t="s">
        <v>1669</v>
      </c>
      <c r="BGP1" t="s">
        <v>1670</v>
      </c>
      <c r="BGQ1" t="s">
        <v>1671</v>
      </c>
      <c r="BGR1" t="s">
        <v>1672</v>
      </c>
      <c r="BGS1" t="s">
        <v>1673</v>
      </c>
      <c r="BGT1" t="s">
        <v>1674</v>
      </c>
      <c r="BGU1" t="s">
        <v>1675</v>
      </c>
      <c r="BGV1" t="s">
        <v>1676</v>
      </c>
      <c r="BGW1" t="s">
        <v>1677</v>
      </c>
      <c r="BGX1" t="s">
        <v>1678</v>
      </c>
      <c r="BGY1" t="s">
        <v>1679</v>
      </c>
      <c r="BGZ1" t="s">
        <v>1680</v>
      </c>
      <c r="BHA1" t="s">
        <v>1681</v>
      </c>
      <c r="BHB1" t="s">
        <v>1682</v>
      </c>
      <c r="BHC1" t="s">
        <v>1683</v>
      </c>
      <c r="BHD1" t="s">
        <v>1684</v>
      </c>
      <c r="BHE1" t="s">
        <v>1685</v>
      </c>
      <c r="BHF1" t="s">
        <v>1686</v>
      </c>
      <c r="BHG1" t="s">
        <v>1687</v>
      </c>
      <c r="BHH1" t="s">
        <v>1688</v>
      </c>
      <c r="BHI1" t="s">
        <v>1689</v>
      </c>
      <c r="BHJ1" t="s">
        <v>1690</v>
      </c>
      <c r="BHK1" t="s">
        <v>1691</v>
      </c>
      <c r="BHL1" t="s">
        <v>1692</v>
      </c>
      <c r="BHM1" t="s">
        <v>1693</v>
      </c>
      <c r="BHN1" t="s">
        <v>1694</v>
      </c>
      <c r="BHO1" t="s">
        <v>1695</v>
      </c>
      <c r="BHP1" t="s">
        <v>1696</v>
      </c>
      <c r="BHQ1" t="s">
        <v>1697</v>
      </c>
      <c r="BHR1" t="s">
        <v>1698</v>
      </c>
      <c r="BHS1" t="s">
        <v>1699</v>
      </c>
      <c r="BHT1" t="s">
        <v>1700</v>
      </c>
      <c r="BHU1" t="s">
        <v>1701</v>
      </c>
      <c r="BHV1" t="s">
        <v>1702</v>
      </c>
      <c r="BHW1" t="s">
        <v>1703</v>
      </c>
      <c r="BHX1" t="s">
        <v>1704</v>
      </c>
      <c r="BHY1" t="s">
        <v>1705</v>
      </c>
      <c r="BHZ1" t="s">
        <v>1706</v>
      </c>
      <c r="BIA1" t="s">
        <v>1707</v>
      </c>
      <c r="BIB1" t="s">
        <v>1708</v>
      </c>
      <c r="BIC1" t="s">
        <v>1709</v>
      </c>
      <c r="BID1" t="s">
        <v>1710</v>
      </c>
      <c r="BIE1" t="s">
        <v>1711</v>
      </c>
      <c r="BIF1" t="s">
        <v>1712</v>
      </c>
      <c r="BIG1" t="s">
        <v>1713</v>
      </c>
      <c r="BIH1" t="s">
        <v>1714</v>
      </c>
      <c r="BII1" t="s">
        <v>1715</v>
      </c>
      <c r="BIJ1" t="s">
        <v>1716</v>
      </c>
      <c r="BIK1" t="s">
        <v>1717</v>
      </c>
      <c r="BIL1" t="s">
        <v>1718</v>
      </c>
      <c r="BIM1" t="s">
        <v>1719</v>
      </c>
      <c r="BIN1" t="s">
        <v>1720</v>
      </c>
      <c r="BIO1" t="s">
        <v>1721</v>
      </c>
      <c r="BIP1" t="s">
        <v>1722</v>
      </c>
      <c r="BIQ1" t="s">
        <v>1723</v>
      </c>
      <c r="BIR1" t="s">
        <v>1724</v>
      </c>
      <c r="BIS1" t="s">
        <v>1725</v>
      </c>
      <c r="BIT1" t="s">
        <v>1726</v>
      </c>
      <c r="BIU1" t="s">
        <v>1727</v>
      </c>
      <c r="BIV1" t="s">
        <v>1728</v>
      </c>
      <c r="BIW1" t="s">
        <v>1729</v>
      </c>
      <c r="BIX1" t="s">
        <v>1730</v>
      </c>
      <c r="BIY1" t="s">
        <v>1731</v>
      </c>
      <c r="BIZ1" t="s">
        <v>1732</v>
      </c>
      <c r="BJA1" t="s">
        <v>1733</v>
      </c>
      <c r="BJB1" t="s">
        <v>1734</v>
      </c>
      <c r="BJC1" t="s">
        <v>1735</v>
      </c>
      <c r="BJD1" t="s">
        <v>1736</v>
      </c>
      <c r="BJE1" t="s">
        <v>1737</v>
      </c>
      <c r="BJF1" t="s">
        <v>1738</v>
      </c>
      <c r="BJG1" t="s">
        <v>1739</v>
      </c>
      <c r="BJH1" t="s">
        <v>1740</v>
      </c>
      <c r="BJI1" t="s">
        <v>1741</v>
      </c>
      <c r="BJJ1" t="s">
        <v>1742</v>
      </c>
      <c r="BJK1" t="s">
        <v>1743</v>
      </c>
      <c r="BJL1" t="s">
        <v>1744</v>
      </c>
      <c r="BJM1" t="s">
        <v>1745</v>
      </c>
      <c r="BJN1" t="s">
        <v>1746</v>
      </c>
      <c r="BJO1" t="s">
        <v>1747</v>
      </c>
      <c r="BJP1" t="s">
        <v>1748</v>
      </c>
      <c r="BJQ1" t="s">
        <v>1749</v>
      </c>
      <c r="BJR1" t="s">
        <v>1750</v>
      </c>
      <c r="BJS1" t="s">
        <v>1751</v>
      </c>
      <c r="BJT1" t="s">
        <v>1752</v>
      </c>
      <c r="BJU1" t="s">
        <v>1753</v>
      </c>
      <c r="BJV1" t="s">
        <v>1754</v>
      </c>
      <c r="BJW1" t="s">
        <v>1755</v>
      </c>
      <c r="BJX1" t="s">
        <v>1756</v>
      </c>
      <c r="BJY1" t="s">
        <v>1757</v>
      </c>
      <c r="BJZ1" t="s">
        <v>1758</v>
      </c>
      <c r="BKA1" t="s">
        <v>1759</v>
      </c>
      <c r="BKB1" t="s">
        <v>1760</v>
      </c>
      <c r="BKC1" t="s">
        <v>1761</v>
      </c>
      <c r="BKD1" t="s">
        <v>1762</v>
      </c>
      <c r="BKE1" t="s">
        <v>1763</v>
      </c>
      <c r="BKF1" t="s">
        <v>1764</v>
      </c>
      <c r="BKG1" t="s">
        <v>1765</v>
      </c>
      <c r="BKH1" t="s">
        <v>1766</v>
      </c>
      <c r="BKI1" t="s">
        <v>1767</v>
      </c>
      <c r="BKJ1" t="s">
        <v>1768</v>
      </c>
      <c r="BKK1" t="s">
        <v>1769</v>
      </c>
      <c r="BKL1" t="s">
        <v>1770</v>
      </c>
      <c r="BKM1" t="s">
        <v>1771</v>
      </c>
      <c r="BKN1" t="s">
        <v>1772</v>
      </c>
      <c r="BKO1" t="s">
        <v>1773</v>
      </c>
      <c r="BKP1" t="s">
        <v>1774</v>
      </c>
      <c r="BKQ1" t="s">
        <v>1775</v>
      </c>
      <c r="BKR1" t="s">
        <v>1776</v>
      </c>
      <c r="BKS1" t="s">
        <v>1777</v>
      </c>
      <c r="BKT1" t="s">
        <v>1778</v>
      </c>
      <c r="BKU1" t="s">
        <v>1779</v>
      </c>
      <c r="BKV1" t="s">
        <v>1780</v>
      </c>
      <c r="BKW1" t="s">
        <v>1781</v>
      </c>
      <c r="BKX1" t="s">
        <v>1782</v>
      </c>
      <c r="BKY1" t="s">
        <v>1783</v>
      </c>
      <c r="BKZ1" t="s">
        <v>1784</v>
      </c>
      <c r="BLA1" t="s">
        <v>1785</v>
      </c>
      <c r="BLB1" t="s">
        <v>1786</v>
      </c>
      <c r="BLC1" t="s">
        <v>1787</v>
      </c>
      <c r="BLD1" t="s">
        <v>1788</v>
      </c>
      <c r="BLE1" t="s">
        <v>1789</v>
      </c>
      <c r="BLF1" t="s">
        <v>1790</v>
      </c>
      <c r="BLG1" t="s">
        <v>1791</v>
      </c>
      <c r="BLH1" t="s">
        <v>1792</v>
      </c>
      <c r="BLI1" t="s">
        <v>1793</v>
      </c>
      <c r="BLJ1" t="s">
        <v>1794</v>
      </c>
      <c r="BLK1" t="s">
        <v>1795</v>
      </c>
      <c r="BLL1" t="s">
        <v>1796</v>
      </c>
      <c r="BLM1" t="s">
        <v>1797</v>
      </c>
      <c r="BLN1" t="s">
        <v>1798</v>
      </c>
      <c r="BLO1" t="s">
        <v>1799</v>
      </c>
      <c r="BLP1" t="s">
        <v>1800</v>
      </c>
      <c r="BLQ1" t="s">
        <v>1801</v>
      </c>
      <c r="BLR1" t="s">
        <v>1802</v>
      </c>
      <c r="BLS1" t="s">
        <v>1803</v>
      </c>
      <c r="BLT1" t="s">
        <v>1804</v>
      </c>
      <c r="BLU1" t="s">
        <v>1805</v>
      </c>
      <c r="BLV1" t="s">
        <v>1806</v>
      </c>
      <c r="BLW1" t="s">
        <v>1807</v>
      </c>
      <c r="BLX1" t="s">
        <v>1808</v>
      </c>
      <c r="BLY1" t="s">
        <v>1809</v>
      </c>
      <c r="BLZ1" t="s">
        <v>1810</v>
      </c>
      <c r="BMA1" t="s">
        <v>1811</v>
      </c>
      <c r="BMB1" t="s">
        <v>1812</v>
      </c>
      <c r="BMC1" t="s">
        <v>1813</v>
      </c>
      <c r="BMD1" t="s">
        <v>1814</v>
      </c>
      <c r="BME1" t="s">
        <v>1815</v>
      </c>
      <c r="BMF1" t="s">
        <v>1816</v>
      </c>
      <c r="BMG1" t="s">
        <v>1817</v>
      </c>
      <c r="BMH1" t="s">
        <v>1818</v>
      </c>
      <c r="BMI1" t="s">
        <v>1819</v>
      </c>
      <c r="BMJ1" t="s">
        <v>1820</v>
      </c>
      <c r="BMK1" t="s">
        <v>1821</v>
      </c>
      <c r="BML1" t="s">
        <v>1822</v>
      </c>
      <c r="BMM1" t="s">
        <v>1823</v>
      </c>
      <c r="BMN1" t="s">
        <v>1824</v>
      </c>
      <c r="BMO1" t="s">
        <v>1825</v>
      </c>
      <c r="BMP1" t="s">
        <v>1826</v>
      </c>
      <c r="BMQ1" t="s">
        <v>1827</v>
      </c>
      <c r="BMR1" t="s">
        <v>1828</v>
      </c>
      <c r="BMS1" t="s">
        <v>1829</v>
      </c>
      <c r="BMT1" t="s">
        <v>1830</v>
      </c>
      <c r="BMU1" t="s">
        <v>1831</v>
      </c>
      <c r="BMV1" t="s">
        <v>1832</v>
      </c>
      <c r="BMW1" t="s">
        <v>1833</v>
      </c>
      <c r="BMX1" t="s">
        <v>1834</v>
      </c>
      <c r="BMY1" t="s">
        <v>1835</v>
      </c>
      <c r="BMZ1" t="s">
        <v>1836</v>
      </c>
      <c r="BNA1" t="s">
        <v>1837</v>
      </c>
      <c r="BNB1" t="s">
        <v>1838</v>
      </c>
      <c r="BNC1" t="s">
        <v>1839</v>
      </c>
      <c r="BND1" t="s">
        <v>1840</v>
      </c>
      <c r="BNE1" t="s">
        <v>1841</v>
      </c>
      <c r="BNF1" t="s">
        <v>1842</v>
      </c>
      <c r="BNG1" t="s">
        <v>1843</v>
      </c>
      <c r="BNH1" t="s">
        <v>1844</v>
      </c>
      <c r="BNI1" t="s">
        <v>1845</v>
      </c>
      <c r="BNJ1" t="s">
        <v>1846</v>
      </c>
      <c r="BNK1" t="s">
        <v>1847</v>
      </c>
      <c r="BNL1" t="s">
        <v>1848</v>
      </c>
      <c r="BNM1" t="s">
        <v>1849</v>
      </c>
      <c r="BNN1" t="s">
        <v>1850</v>
      </c>
      <c r="BNO1" t="s">
        <v>1851</v>
      </c>
      <c r="BNP1" t="s">
        <v>1852</v>
      </c>
      <c r="BNQ1" t="s">
        <v>1853</v>
      </c>
      <c r="BNR1" t="s">
        <v>1854</v>
      </c>
      <c r="BNS1" t="s">
        <v>1855</v>
      </c>
      <c r="BNT1" t="s">
        <v>1856</v>
      </c>
      <c r="BNU1" t="s">
        <v>1857</v>
      </c>
      <c r="BNV1" t="s">
        <v>1858</v>
      </c>
      <c r="BNW1" t="s">
        <v>1859</v>
      </c>
      <c r="BNX1" t="s">
        <v>1860</v>
      </c>
      <c r="BNY1" t="s">
        <v>1861</v>
      </c>
      <c r="BNZ1" t="s">
        <v>1862</v>
      </c>
      <c r="BOA1" t="s">
        <v>1863</v>
      </c>
      <c r="BOB1" t="s">
        <v>1864</v>
      </c>
      <c r="BOC1" t="s">
        <v>1865</v>
      </c>
      <c r="BOD1" t="s">
        <v>1866</v>
      </c>
      <c r="BOE1" t="s">
        <v>1867</v>
      </c>
      <c r="BOF1" t="s">
        <v>1868</v>
      </c>
      <c r="BOG1" t="s">
        <v>1869</v>
      </c>
      <c r="BOH1" t="s">
        <v>1870</v>
      </c>
      <c r="BOI1" t="s">
        <v>1871</v>
      </c>
      <c r="BOJ1" t="s">
        <v>1872</v>
      </c>
      <c r="BOK1" t="s">
        <v>1873</v>
      </c>
      <c r="BOL1" t="s">
        <v>1874</v>
      </c>
      <c r="BOM1" t="s">
        <v>1875</v>
      </c>
      <c r="BON1" t="s">
        <v>1876</v>
      </c>
      <c r="BOO1" t="s">
        <v>1877</v>
      </c>
      <c r="BOP1" t="s">
        <v>1878</v>
      </c>
      <c r="BOQ1" t="s">
        <v>1879</v>
      </c>
      <c r="BOR1" t="s">
        <v>1880</v>
      </c>
      <c r="BOS1" t="s">
        <v>1881</v>
      </c>
      <c r="BOT1" t="s">
        <v>1882</v>
      </c>
      <c r="BOU1" t="s">
        <v>1883</v>
      </c>
      <c r="BOV1" t="s">
        <v>1884</v>
      </c>
      <c r="BOW1" t="s">
        <v>1885</v>
      </c>
      <c r="BOX1" t="s">
        <v>1886</v>
      </c>
      <c r="BOY1" t="s">
        <v>1887</v>
      </c>
      <c r="BOZ1" t="s">
        <v>1888</v>
      </c>
      <c r="BPA1" t="s">
        <v>1889</v>
      </c>
      <c r="BPB1" t="s">
        <v>1890</v>
      </c>
      <c r="BPC1" t="s">
        <v>1891</v>
      </c>
      <c r="BPD1" t="s">
        <v>1892</v>
      </c>
      <c r="BPE1" t="s">
        <v>1893</v>
      </c>
      <c r="BPF1" t="s">
        <v>1894</v>
      </c>
      <c r="BPG1" t="s">
        <v>1895</v>
      </c>
      <c r="BPH1" t="s">
        <v>1896</v>
      </c>
      <c r="BPI1" t="s">
        <v>1897</v>
      </c>
      <c r="BPJ1" t="s">
        <v>1898</v>
      </c>
      <c r="BPK1" t="s">
        <v>1899</v>
      </c>
      <c r="BPL1" t="s">
        <v>1900</v>
      </c>
      <c r="BPM1" t="s">
        <v>1901</v>
      </c>
      <c r="BPN1" t="s">
        <v>1902</v>
      </c>
      <c r="BPO1" t="s">
        <v>1903</v>
      </c>
      <c r="BPP1" t="s">
        <v>1904</v>
      </c>
      <c r="BPQ1" t="s">
        <v>1905</v>
      </c>
      <c r="BPR1" t="s">
        <v>1906</v>
      </c>
      <c r="BPS1" t="s">
        <v>1907</v>
      </c>
      <c r="BPT1" t="s">
        <v>1908</v>
      </c>
      <c r="BPU1" t="s">
        <v>1909</v>
      </c>
      <c r="BPV1" t="s">
        <v>1910</v>
      </c>
      <c r="BPW1" t="s">
        <v>1911</v>
      </c>
      <c r="BPX1" t="s">
        <v>1912</v>
      </c>
      <c r="BPY1" t="s">
        <v>1913</v>
      </c>
      <c r="BPZ1" t="s">
        <v>1914</v>
      </c>
      <c r="BQA1" t="s">
        <v>1915</v>
      </c>
      <c r="BQB1" t="s">
        <v>1916</v>
      </c>
      <c r="BQC1" t="s">
        <v>1917</v>
      </c>
      <c r="BQD1" t="s">
        <v>1918</v>
      </c>
      <c r="BQE1" t="s">
        <v>1919</v>
      </c>
      <c r="BQF1" t="s">
        <v>1920</v>
      </c>
      <c r="BQG1" t="s">
        <v>1921</v>
      </c>
      <c r="BQH1" t="s">
        <v>1922</v>
      </c>
      <c r="BQI1" t="s">
        <v>1923</v>
      </c>
      <c r="BQJ1" t="s">
        <v>1924</v>
      </c>
      <c r="BQK1" t="s">
        <v>1925</v>
      </c>
      <c r="BQL1" t="s">
        <v>1926</v>
      </c>
      <c r="BQM1" t="s">
        <v>1927</v>
      </c>
      <c r="BQN1" t="s">
        <v>1928</v>
      </c>
      <c r="BQO1" t="s">
        <v>1929</v>
      </c>
      <c r="BQP1" t="s">
        <v>1930</v>
      </c>
      <c r="BQQ1" t="s">
        <v>1931</v>
      </c>
      <c r="BQR1" t="s">
        <v>1932</v>
      </c>
      <c r="BQS1" t="s">
        <v>1933</v>
      </c>
      <c r="BQT1" t="s">
        <v>1934</v>
      </c>
      <c r="BQU1" t="s">
        <v>1935</v>
      </c>
      <c r="BQV1" t="s">
        <v>1936</v>
      </c>
      <c r="BQW1" t="s">
        <v>1937</v>
      </c>
      <c r="BQX1" t="s">
        <v>1938</v>
      </c>
      <c r="BQY1" t="s">
        <v>1939</v>
      </c>
      <c r="BQZ1" t="s">
        <v>1940</v>
      </c>
      <c r="BRA1" t="s">
        <v>1941</v>
      </c>
      <c r="BRB1" t="s">
        <v>1942</v>
      </c>
      <c r="BRC1" t="s">
        <v>1943</v>
      </c>
      <c r="BRD1" t="s">
        <v>1944</v>
      </c>
      <c r="BRE1" t="s">
        <v>1945</v>
      </c>
      <c r="BRF1" t="s">
        <v>1946</v>
      </c>
      <c r="BRG1" t="s">
        <v>1947</v>
      </c>
      <c r="BRH1" t="s">
        <v>1948</v>
      </c>
      <c r="BRI1" t="s">
        <v>1949</v>
      </c>
      <c r="BRJ1" t="s">
        <v>1950</v>
      </c>
      <c r="BRK1" t="s">
        <v>1951</v>
      </c>
      <c r="BRL1" t="s">
        <v>1952</v>
      </c>
      <c r="BRM1" t="s">
        <v>1953</v>
      </c>
      <c r="BRN1" t="s">
        <v>1954</v>
      </c>
      <c r="BRO1" t="s">
        <v>1955</v>
      </c>
      <c r="BRP1" t="s">
        <v>1956</v>
      </c>
      <c r="BRQ1" t="s">
        <v>1957</v>
      </c>
      <c r="BRR1" t="s">
        <v>1958</v>
      </c>
      <c r="BRS1" t="s">
        <v>1959</v>
      </c>
      <c r="BRT1" t="s">
        <v>1960</v>
      </c>
      <c r="BRU1" t="s">
        <v>1961</v>
      </c>
      <c r="BRV1" t="s">
        <v>1962</v>
      </c>
      <c r="BRW1" t="s">
        <v>1963</v>
      </c>
      <c r="BRX1" t="s">
        <v>1964</v>
      </c>
      <c r="BRY1" t="s">
        <v>1965</v>
      </c>
      <c r="BRZ1" t="s">
        <v>1966</v>
      </c>
      <c r="BSA1" t="s">
        <v>1967</v>
      </c>
      <c r="BSB1" t="s">
        <v>1968</v>
      </c>
      <c r="BSC1" t="s">
        <v>1969</v>
      </c>
      <c r="BSD1" t="s">
        <v>1970</v>
      </c>
      <c r="BSE1" t="s">
        <v>1971</v>
      </c>
      <c r="BSF1" t="s">
        <v>1972</v>
      </c>
      <c r="BSG1" t="s">
        <v>1973</v>
      </c>
      <c r="BSH1" t="s">
        <v>1974</v>
      </c>
      <c r="BSI1" t="s">
        <v>1975</v>
      </c>
      <c r="BSJ1" t="s">
        <v>1976</v>
      </c>
      <c r="BSK1" t="s">
        <v>1977</v>
      </c>
      <c r="BSL1" t="s">
        <v>1978</v>
      </c>
      <c r="BSM1" t="s">
        <v>1979</v>
      </c>
      <c r="BSN1" t="s">
        <v>1980</v>
      </c>
      <c r="BSO1" t="s">
        <v>1981</v>
      </c>
      <c r="BSP1" t="s">
        <v>1982</v>
      </c>
      <c r="BSQ1" t="s">
        <v>1983</v>
      </c>
      <c r="BSR1" t="s">
        <v>1984</v>
      </c>
      <c r="BSS1" t="s">
        <v>1985</v>
      </c>
      <c r="BST1" t="s">
        <v>1986</v>
      </c>
      <c r="BSU1" t="s">
        <v>1987</v>
      </c>
      <c r="BSV1" t="s">
        <v>1988</v>
      </c>
      <c r="BSW1" t="s">
        <v>1989</v>
      </c>
      <c r="BSX1" t="s">
        <v>1990</v>
      </c>
      <c r="BSY1" t="s">
        <v>1991</v>
      </c>
      <c r="BSZ1" t="s">
        <v>1992</v>
      </c>
      <c r="BTA1" t="s">
        <v>1993</v>
      </c>
      <c r="BTB1" t="s">
        <v>1994</v>
      </c>
      <c r="BTC1" t="s">
        <v>1995</v>
      </c>
      <c r="BTD1" t="s">
        <v>1996</v>
      </c>
      <c r="BTE1" t="s">
        <v>1997</v>
      </c>
      <c r="BTF1" t="s">
        <v>1998</v>
      </c>
      <c r="BTG1" t="s">
        <v>1999</v>
      </c>
      <c r="BTH1" t="s">
        <v>2000</v>
      </c>
      <c r="BTI1" t="s">
        <v>2001</v>
      </c>
      <c r="BTJ1" t="s">
        <v>2002</v>
      </c>
      <c r="BTK1" t="s">
        <v>2003</v>
      </c>
      <c r="BTL1" t="s">
        <v>2004</v>
      </c>
      <c r="BTM1" t="s">
        <v>2005</v>
      </c>
      <c r="BTN1" t="s">
        <v>2006</v>
      </c>
      <c r="BTO1" t="s">
        <v>2007</v>
      </c>
      <c r="BTP1" t="s">
        <v>2008</v>
      </c>
      <c r="BTQ1" t="s">
        <v>2009</v>
      </c>
      <c r="BTR1" t="s">
        <v>2010</v>
      </c>
      <c r="BTS1" t="s">
        <v>2011</v>
      </c>
      <c r="BTT1" t="s">
        <v>2012</v>
      </c>
      <c r="BTU1" t="s">
        <v>2013</v>
      </c>
      <c r="BTV1" t="s">
        <v>2014</v>
      </c>
      <c r="BTW1" t="s">
        <v>2015</v>
      </c>
      <c r="BTX1" t="s">
        <v>2016</v>
      </c>
      <c r="BTY1" t="s">
        <v>2017</v>
      </c>
      <c r="BTZ1" t="s">
        <v>2018</v>
      </c>
      <c r="BUA1" t="s">
        <v>2019</v>
      </c>
      <c r="BUB1" t="s">
        <v>2020</v>
      </c>
      <c r="BUC1" t="s">
        <v>2021</v>
      </c>
      <c r="BUD1" t="s">
        <v>2022</v>
      </c>
      <c r="BUE1" t="s">
        <v>2023</v>
      </c>
      <c r="BUF1" t="s">
        <v>2024</v>
      </c>
      <c r="BUG1" t="s">
        <v>2025</v>
      </c>
      <c r="BUH1" t="s">
        <v>2026</v>
      </c>
      <c r="BUI1" t="s">
        <v>2027</v>
      </c>
      <c r="BUJ1" t="s">
        <v>2028</v>
      </c>
      <c r="BUK1" t="s">
        <v>2029</v>
      </c>
      <c r="BUL1" t="s">
        <v>2030</v>
      </c>
      <c r="BUM1" t="s">
        <v>2031</v>
      </c>
      <c r="BUN1" t="s">
        <v>2032</v>
      </c>
      <c r="BUO1" t="s">
        <v>2033</v>
      </c>
      <c r="BUP1" t="s">
        <v>2034</v>
      </c>
      <c r="BUQ1" t="s">
        <v>2035</v>
      </c>
      <c r="BUR1" t="s">
        <v>2036</v>
      </c>
      <c r="BUS1" t="s">
        <v>2037</v>
      </c>
      <c r="BUT1" t="s">
        <v>2038</v>
      </c>
      <c r="BUU1" t="s">
        <v>2039</v>
      </c>
      <c r="BUV1" t="s">
        <v>2040</v>
      </c>
      <c r="BUW1" t="s">
        <v>2041</v>
      </c>
      <c r="BUX1" t="s">
        <v>2042</v>
      </c>
      <c r="BUY1" t="s">
        <v>2043</v>
      </c>
      <c r="BUZ1" t="s">
        <v>2044</v>
      </c>
      <c r="BVA1" t="s">
        <v>2045</v>
      </c>
      <c r="BVB1" t="s">
        <v>2046</v>
      </c>
      <c r="BVC1" t="s">
        <v>2047</v>
      </c>
      <c r="BVD1" t="s">
        <v>2048</v>
      </c>
      <c r="BVE1" t="s">
        <v>2049</v>
      </c>
      <c r="BVF1" t="s">
        <v>2050</v>
      </c>
      <c r="BVG1" t="s">
        <v>2051</v>
      </c>
      <c r="BVH1" t="s">
        <v>2052</v>
      </c>
      <c r="BVI1" t="s">
        <v>2053</v>
      </c>
      <c r="BVJ1" t="s">
        <v>2054</v>
      </c>
      <c r="BVK1" t="s">
        <v>2055</v>
      </c>
      <c r="BVL1" t="s">
        <v>2056</v>
      </c>
      <c r="BVM1" t="s">
        <v>2057</v>
      </c>
      <c r="BVN1" t="s">
        <v>2058</v>
      </c>
      <c r="BVO1" t="s">
        <v>2059</v>
      </c>
      <c r="BVP1" t="s">
        <v>2060</v>
      </c>
      <c r="BVQ1" t="s">
        <v>2061</v>
      </c>
      <c r="BVR1" t="s">
        <v>2062</v>
      </c>
      <c r="BVS1" t="s">
        <v>2063</v>
      </c>
      <c r="BVT1" t="s">
        <v>2064</v>
      </c>
      <c r="BVU1" t="s">
        <v>2065</v>
      </c>
      <c r="BVV1" t="s">
        <v>2066</v>
      </c>
      <c r="BVW1" t="s">
        <v>2067</v>
      </c>
      <c r="BVX1" t="s">
        <v>2068</v>
      </c>
      <c r="BVY1" t="s">
        <v>2069</v>
      </c>
      <c r="BVZ1" t="s">
        <v>2070</v>
      </c>
      <c r="BWA1" t="s">
        <v>2071</v>
      </c>
      <c r="BWB1" t="s">
        <v>2072</v>
      </c>
      <c r="BWC1" t="s">
        <v>2073</v>
      </c>
      <c r="BWD1" t="s">
        <v>2074</v>
      </c>
      <c r="BWE1" t="s">
        <v>2075</v>
      </c>
      <c r="BWF1" t="s">
        <v>2076</v>
      </c>
      <c r="BWG1" t="s">
        <v>2077</v>
      </c>
      <c r="BWH1" t="s">
        <v>2078</v>
      </c>
      <c r="BWI1" t="s">
        <v>2079</v>
      </c>
      <c r="BWJ1" t="s">
        <v>2080</v>
      </c>
      <c r="BWK1" t="s">
        <v>2081</v>
      </c>
      <c r="BWL1" t="s">
        <v>2082</v>
      </c>
      <c r="BWM1" t="s">
        <v>2083</v>
      </c>
      <c r="BWN1" t="s">
        <v>2084</v>
      </c>
      <c r="BWO1" t="s">
        <v>2085</v>
      </c>
      <c r="BWP1" t="s">
        <v>2086</v>
      </c>
      <c r="BWQ1" t="s">
        <v>2087</v>
      </c>
      <c r="BWR1" t="s">
        <v>2088</v>
      </c>
      <c r="BWS1" t="s">
        <v>2089</v>
      </c>
      <c r="BWT1" t="s">
        <v>2090</v>
      </c>
      <c r="BWU1" t="s">
        <v>2091</v>
      </c>
      <c r="BWV1" t="s">
        <v>2092</v>
      </c>
      <c r="BWW1" t="s">
        <v>2093</v>
      </c>
      <c r="BWX1" t="s">
        <v>2094</v>
      </c>
      <c r="BWY1" t="s">
        <v>2095</v>
      </c>
      <c r="BWZ1" t="s">
        <v>2096</v>
      </c>
      <c r="BXA1" t="s">
        <v>2097</v>
      </c>
      <c r="BXB1" t="s">
        <v>2098</v>
      </c>
      <c r="BXC1" t="s">
        <v>2099</v>
      </c>
      <c r="BXD1" t="s">
        <v>2100</v>
      </c>
      <c r="BXE1" t="s">
        <v>2101</v>
      </c>
      <c r="BXF1" t="s">
        <v>2102</v>
      </c>
      <c r="BXG1" t="s">
        <v>2103</v>
      </c>
      <c r="BXH1" t="s">
        <v>2104</v>
      </c>
      <c r="BXI1" t="s">
        <v>2105</v>
      </c>
      <c r="BXJ1" t="s">
        <v>2106</v>
      </c>
      <c r="BXK1" t="s">
        <v>2107</v>
      </c>
      <c r="BXL1" t="s">
        <v>2108</v>
      </c>
      <c r="BXM1" t="s">
        <v>2109</v>
      </c>
      <c r="BXN1" t="s">
        <v>2110</v>
      </c>
      <c r="BXO1" t="s">
        <v>2111</v>
      </c>
      <c r="BXP1" t="s">
        <v>2112</v>
      </c>
      <c r="BXQ1" t="s">
        <v>2113</v>
      </c>
      <c r="BXR1" t="s">
        <v>2114</v>
      </c>
      <c r="BXS1" t="s">
        <v>2115</v>
      </c>
      <c r="BXT1" t="s">
        <v>2116</v>
      </c>
      <c r="BXU1" t="s">
        <v>2117</v>
      </c>
      <c r="BXV1" t="s">
        <v>2118</v>
      </c>
      <c r="BXW1" t="s">
        <v>2119</v>
      </c>
      <c r="BXX1" t="s">
        <v>2120</v>
      </c>
      <c r="BXY1" t="s">
        <v>2121</v>
      </c>
      <c r="BXZ1" t="s">
        <v>2122</v>
      </c>
      <c r="BYA1" t="s">
        <v>2123</v>
      </c>
      <c r="BYB1" t="s">
        <v>2124</v>
      </c>
      <c r="BYC1" t="s">
        <v>2125</v>
      </c>
      <c r="BYD1" t="s">
        <v>2126</v>
      </c>
      <c r="BYE1" t="s">
        <v>2127</v>
      </c>
      <c r="BYF1" t="s">
        <v>2128</v>
      </c>
      <c r="BYG1" t="s">
        <v>2129</v>
      </c>
      <c r="BYH1" t="s">
        <v>2130</v>
      </c>
      <c r="BYI1" t="s">
        <v>2131</v>
      </c>
      <c r="BYJ1" t="s">
        <v>2132</v>
      </c>
      <c r="BYK1" t="s">
        <v>2133</v>
      </c>
      <c r="BYL1" t="s">
        <v>2134</v>
      </c>
      <c r="BYM1" t="s">
        <v>2135</v>
      </c>
      <c r="BYN1" t="s">
        <v>2136</v>
      </c>
      <c r="BYO1" t="s">
        <v>2137</v>
      </c>
      <c r="BYP1" t="s">
        <v>2138</v>
      </c>
      <c r="BYQ1" t="s">
        <v>2139</v>
      </c>
      <c r="BYR1" t="s">
        <v>2140</v>
      </c>
      <c r="BYS1" t="s">
        <v>2141</v>
      </c>
      <c r="BYT1" t="s">
        <v>2142</v>
      </c>
      <c r="BYU1" t="s">
        <v>2143</v>
      </c>
      <c r="BYV1" t="s">
        <v>2144</v>
      </c>
      <c r="BYW1" t="s">
        <v>2145</v>
      </c>
      <c r="BYX1" t="s">
        <v>2146</v>
      </c>
      <c r="BYY1" t="s">
        <v>2147</v>
      </c>
      <c r="BYZ1" t="s">
        <v>2148</v>
      </c>
      <c r="BZA1" t="s">
        <v>2149</v>
      </c>
      <c r="BZB1" t="s">
        <v>2150</v>
      </c>
      <c r="BZC1" t="s">
        <v>2151</v>
      </c>
      <c r="BZD1" t="s">
        <v>2152</v>
      </c>
      <c r="BZE1" t="s">
        <v>2153</v>
      </c>
      <c r="BZF1" t="s">
        <v>2154</v>
      </c>
      <c r="BZG1" t="s">
        <v>2155</v>
      </c>
      <c r="BZH1" t="s">
        <v>2156</v>
      </c>
      <c r="BZI1" t="s">
        <v>2157</v>
      </c>
      <c r="BZJ1" t="s">
        <v>2158</v>
      </c>
      <c r="BZK1" t="s">
        <v>2159</v>
      </c>
      <c r="BZL1" t="s">
        <v>2160</v>
      </c>
      <c r="BZM1" t="s">
        <v>2161</v>
      </c>
      <c r="BZN1" t="s">
        <v>2162</v>
      </c>
      <c r="BZO1" t="s">
        <v>2163</v>
      </c>
      <c r="BZP1" t="s">
        <v>2164</v>
      </c>
      <c r="BZQ1" t="s">
        <v>2165</v>
      </c>
      <c r="BZR1" t="s">
        <v>2166</v>
      </c>
      <c r="BZS1" t="s">
        <v>2167</v>
      </c>
      <c r="BZT1" t="s">
        <v>2168</v>
      </c>
      <c r="BZU1" t="s">
        <v>2169</v>
      </c>
      <c r="BZV1" t="s">
        <v>2170</v>
      </c>
      <c r="BZW1" t="s">
        <v>2171</v>
      </c>
      <c r="BZX1" t="s">
        <v>2172</v>
      </c>
      <c r="BZY1" t="s">
        <v>2173</v>
      </c>
      <c r="BZZ1" t="s">
        <v>2174</v>
      </c>
      <c r="CAA1" t="s">
        <v>2175</v>
      </c>
      <c r="CAB1" t="s">
        <v>2176</v>
      </c>
      <c r="CAC1" t="s">
        <v>2177</v>
      </c>
      <c r="CAD1" t="s">
        <v>2178</v>
      </c>
      <c r="CAE1" t="s">
        <v>2179</v>
      </c>
      <c r="CAF1" t="s">
        <v>2180</v>
      </c>
      <c r="CAG1" t="s">
        <v>2181</v>
      </c>
      <c r="CAH1" t="s">
        <v>2182</v>
      </c>
      <c r="CAI1" t="s">
        <v>2183</v>
      </c>
      <c r="CAJ1" t="s">
        <v>2184</v>
      </c>
      <c r="CAK1" t="s">
        <v>2185</v>
      </c>
      <c r="CAL1" t="s">
        <v>2186</v>
      </c>
      <c r="CAM1" t="s">
        <v>2187</v>
      </c>
      <c r="CAN1" t="s">
        <v>2188</v>
      </c>
      <c r="CAO1" t="s">
        <v>2189</v>
      </c>
      <c r="CAP1" t="s">
        <v>2190</v>
      </c>
      <c r="CAQ1" t="s">
        <v>2191</v>
      </c>
      <c r="CAR1" t="s">
        <v>2192</v>
      </c>
      <c r="CAS1" t="s">
        <v>2193</v>
      </c>
      <c r="CAT1" t="s">
        <v>2194</v>
      </c>
      <c r="CAU1" t="s">
        <v>2195</v>
      </c>
      <c r="CAV1" t="s">
        <v>2196</v>
      </c>
      <c r="CAW1" t="s">
        <v>2197</v>
      </c>
      <c r="CAX1" t="s">
        <v>2198</v>
      </c>
      <c r="CAY1" t="s">
        <v>2199</v>
      </c>
      <c r="CAZ1" t="s">
        <v>2200</v>
      </c>
      <c r="CBA1" t="s">
        <v>2201</v>
      </c>
      <c r="CBB1" t="s">
        <v>2202</v>
      </c>
      <c r="CBC1" t="s">
        <v>2203</v>
      </c>
      <c r="CBD1" t="s">
        <v>2204</v>
      </c>
      <c r="CBE1" t="s">
        <v>2205</v>
      </c>
      <c r="CBF1" t="s">
        <v>2206</v>
      </c>
      <c r="CBG1" t="s">
        <v>2207</v>
      </c>
      <c r="CBH1" t="s">
        <v>2208</v>
      </c>
      <c r="CBI1" t="s">
        <v>2209</v>
      </c>
      <c r="CBJ1" t="s">
        <v>2210</v>
      </c>
      <c r="CBK1" t="s">
        <v>2211</v>
      </c>
      <c r="CBL1" t="s">
        <v>2212</v>
      </c>
      <c r="CBM1" t="s">
        <v>2213</v>
      </c>
      <c r="CBN1" t="s">
        <v>2214</v>
      </c>
      <c r="CBO1" t="s">
        <v>2215</v>
      </c>
      <c r="CBP1" t="s">
        <v>2216</v>
      </c>
      <c r="CBQ1" t="s">
        <v>2217</v>
      </c>
      <c r="CBR1" t="s">
        <v>2218</v>
      </c>
      <c r="CBS1" t="s">
        <v>2219</v>
      </c>
      <c r="CBT1" t="s">
        <v>2220</v>
      </c>
      <c r="CBU1" t="s">
        <v>2221</v>
      </c>
      <c r="CBV1" t="s">
        <v>2222</v>
      </c>
      <c r="CBW1" t="s">
        <v>2223</v>
      </c>
      <c r="CBX1" t="s">
        <v>2224</v>
      </c>
      <c r="CBY1" t="s">
        <v>2225</v>
      </c>
      <c r="CBZ1" t="s">
        <v>2226</v>
      </c>
      <c r="CCA1" t="s">
        <v>2227</v>
      </c>
      <c r="CCB1" t="s">
        <v>2228</v>
      </c>
      <c r="CCC1" t="s">
        <v>2229</v>
      </c>
      <c r="CCD1" t="s">
        <v>2230</v>
      </c>
      <c r="CCE1" t="s">
        <v>2231</v>
      </c>
      <c r="CCF1" t="s">
        <v>2232</v>
      </c>
      <c r="CCG1" t="s">
        <v>2233</v>
      </c>
      <c r="CCH1" t="s">
        <v>2234</v>
      </c>
      <c r="CCI1" t="s">
        <v>2235</v>
      </c>
      <c r="CCJ1" t="s">
        <v>2236</v>
      </c>
      <c r="CCK1" t="s">
        <v>2237</v>
      </c>
      <c r="CCL1" t="s">
        <v>2238</v>
      </c>
      <c r="CCM1" t="s">
        <v>2239</v>
      </c>
      <c r="CCN1" t="s">
        <v>2240</v>
      </c>
      <c r="CCO1" t="s">
        <v>2241</v>
      </c>
      <c r="CCP1" t="s">
        <v>2242</v>
      </c>
      <c r="CCQ1" t="s">
        <v>2243</v>
      </c>
      <c r="CCR1" t="s">
        <v>2244</v>
      </c>
      <c r="CCS1" t="s">
        <v>2245</v>
      </c>
      <c r="CCT1" t="s">
        <v>2246</v>
      </c>
      <c r="CCU1" t="s">
        <v>2247</v>
      </c>
      <c r="CCV1" t="s">
        <v>2248</v>
      </c>
      <c r="CCW1" t="s">
        <v>2249</v>
      </c>
      <c r="CCX1" t="s">
        <v>2250</v>
      </c>
      <c r="CCY1" t="s">
        <v>2251</v>
      </c>
      <c r="CCZ1" t="s">
        <v>2252</v>
      </c>
      <c r="CDA1" t="s">
        <v>2253</v>
      </c>
      <c r="CDB1" t="s">
        <v>2254</v>
      </c>
      <c r="CDC1" t="s">
        <v>2255</v>
      </c>
      <c r="CDD1" t="s">
        <v>2256</v>
      </c>
      <c r="CDE1" t="s">
        <v>2257</v>
      </c>
      <c r="CDF1" t="s">
        <v>2258</v>
      </c>
      <c r="CDG1" t="s">
        <v>2259</v>
      </c>
      <c r="CDH1" t="s">
        <v>2260</v>
      </c>
      <c r="CDI1" t="s">
        <v>2261</v>
      </c>
      <c r="CDJ1" t="s">
        <v>2262</v>
      </c>
      <c r="CDK1" t="s">
        <v>2263</v>
      </c>
      <c r="CDL1" t="s">
        <v>2264</v>
      </c>
      <c r="CDM1" t="s">
        <v>2265</v>
      </c>
      <c r="CDN1" t="s">
        <v>2266</v>
      </c>
      <c r="CDO1" t="s">
        <v>2267</v>
      </c>
      <c r="CDP1" t="s">
        <v>2268</v>
      </c>
      <c r="CDQ1" t="s">
        <v>2269</v>
      </c>
      <c r="CDR1" t="s">
        <v>2270</v>
      </c>
      <c r="CDS1" t="s">
        <v>2271</v>
      </c>
      <c r="CDT1" t="s">
        <v>2272</v>
      </c>
      <c r="CDU1" t="s">
        <v>2273</v>
      </c>
      <c r="CDV1" t="s">
        <v>2274</v>
      </c>
      <c r="CDW1" t="s">
        <v>2275</v>
      </c>
      <c r="CDX1" t="s">
        <v>2276</v>
      </c>
      <c r="CDY1" t="s">
        <v>2277</v>
      </c>
      <c r="CDZ1" t="s">
        <v>2278</v>
      </c>
      <c r="CEA1" t="s">
        <v>2279</v>
      </c>
      <c r="CEB1" t="s">
        <v>2280</v>
      </c>
      <c r="CEC1" t="s">
        <v>2281</v>
      </c>
      <c r="CED1" t="s">
        <v>2282</v>
      </c>
      <c r="CEE1" t="s">
        <v>2283</v>
      </c>
      <c r="CEF1" t="s">
        <v>2284</v>
      </c>
      <c r="CEG1" t="s">
        <v>2285</v>
      </c>
      <c r="CEH1" t="s">
        <v>2286</v>
      </c>
      <c r="CEI1" t="s">
        <v>2287</v>
      </c>
      <c r="CEJ1" t="s">
        <v>2288</v>
      </c>
      <c r="CEK1" t="s">
        <v>2289</v>
      </c>
      <c r="CEL1" t="s">
        <v>2290</v>
      </c>
      <c r="CEM1" t="s">
        <v>2291</v>
      </c>
      <c r="CEN1" t="s">
        <v>2292</v>
      </c>
      <c r="CEO1" t="s">
        <v>2293</v>
      </c>
      <c r="CEP1" t="s">
        <v>2294</v>
      </c>
      <c r="CEQ1" t="s">
        <v>2295</v>
      </c>
      <c r="CER1" t="s">
        <v>2296</v>
      </c>
      <c r="CES1" t="s">
        <v>2297</v>
      </c>
      <c r="CET1" t="s">
        <v>2298</v>
      </c>
      <c r="CEU1" t="s">
        <v>2299</v>
      </c>
      <c r="CEV1" t="s">
        <v>2300</v>
      </c>
      <c r="CEW1" t="s">
        <v>2301</v>
      </c>
      <c r="CEX1" t="s">
        <v>2302</v>
      </c>
      <c r="CEY1" t="s">
        <v>2303</v>
      </c>
      <c r="CEZ1" t="s">
        <v>2304</v>
      </c>
      <c r="CFA1" t="s">
        <v>2305</v>
      </c>
      <c r="CFB1" t="s">
        <v>2306</v>
      </c>
      <c r="CFC1" t="s">
        <v>2307</v>
      </c>
      <c r="CFD1" t="s">
        <v>2308</v>
      </c>
      <c r="CFE1" t="s">
        <v>2309</v>
      </c>
      <c r="CFF1" t="s">
        <v>2310</v>
      </c>
      <c r="CFG1" t="s">
        <v>2311</v>
      </c>
      <c r="CFH1" t="s">
        <v>2312</v>
      </c>
      <c r="CFI1" t="s">
        <v>2313</v>
      </c>
      <c r="CFJ1" t="s">
        <v>2314</v>
      </c>
      <c r="CFK1" t="s">
        <v>2315</v>
      </c>
      <c r="CFL1" t="s">
        <v>2316</v>
      </c>
      <c r="CFM1" t="s">
        <v>2317</v>
      </c>
      <c r="CFN1" t="s">
        <v>2318</v>
      </c>
      <c r="CFO1" t="s">
        <v>2319</v>
      </c>
      <c r="CFP1" t="s">
        <v>2320</v>
      </c>
      <c r="CFQ1" t="s">
        <v>2321</v>
      </c>
      <c r="CFR1" t="s">
        <v>2322</v>
      </c>
      <c r="CFS1" t="s">
        <v>2323</v>
      </c>
      <c r="CFT1" t="s">
        <v>2324</v>
      </c>
      <c r="CFU1" t="s">
        <v>2325</v>
      </c>
      <c r="CFV1" t="s">
        <v>2326</v>
      </c>
      <c r="CFW1" t="s">
        <v>2327</v>
      </c>
      <c r="CFX1" t="s">
        <v>2328</v>
      </c>
      <c r="CFY1" t="s">
        <v>2329</v>
      </c>
      <c r="CFZ1" t="s">
        <v>2330</v>
      </c>
      <c r="CGA1" t="s">
        <v>2331</v>
      </c>
      <c r="CGB1" t="s">
        <v>2332</v>
      </c>
      <c r="CGC1" t="s">
        <v>2333</v>
      </c>
      <c r="CGD1" t="s">
        <v>2334</v>
      </c>
      <c r="CGE1" t="s">
        <v>2335</v>
      </c>
      <c r="CGF1" t="s">
        <v>2336</v>
      </c>
      <c r="CGG1" t="s">
        <v>2337</v>
      </c>
      <c r="CGH1" t="s">
        <v>2338</v>
      </c>
      <c r="CGI1" t="s">
        <v>2339</v>
      </c>
      <c r="CGJ1" t="s">
        <v>2340</v>
      </c>
      <c r="CGK1" t="s">
        <v>2341</v>
      </c>
      <c r="CGL1" t="s">
        <v>2342</v>
      </c>
      <c r="CGM1" t="s">
        <v>2343</v>
      </c>
      <c r="CGN1" t="s">
        <v>2344</v>
      </c>
      <c r="CGO1" t="s">
        <v>2345</v>
      </c>
      <c r="CGP1" t="s">
        <v>2346</v>
      </c>
      <c r="CGQ1" t="s">
        <v>2347</v>
      </c>
      <c r="CGR1" t="s">
        <v>2348</v>
      </c>
      <c r="CGS1" t="s">
        <v>2349</v>
      </c>
      <c r="CGT1" t="s">
        <v>2350</v>
      </c>
      <c r="CGU1" t="s">
        <v>2351</v>
      </c>
      <c r="CGV1" t="s">
        <v>2352</v>
      </c>
      <c r="CGW1" t="s">
        <v>2353</v>
      </c>
      <c r="CGX1" t="s">
        <v>2354</v>
      </c>
      <c r="CGY1" t="s">
        <v>2355</v>
      </c>
      <c r="CGZ1" t="s">
        <v>2356</v>
      </c>
      <c r="CHA1" t="s">
        <v>2357</v>
      </c>
      <c r="CHB1" t="s">
        <v>2358</v>
      </c>
      <c r="CHC1" t="s">
        <v>2359</v>
      </c>
      <c r="CHD1" t="s">
        <v>2360</v>
      </c>
      <c r="CHE1" t="s">
        <v>2361</v>
      </c>
      <c r="CHF1" t="s">
        <v>2362</v>
      </c>
      <c r="CHG1" t="s">
        <v>2363</v>
      </c>
      <c r="CHH1" t="s">
        <v>2364</v>
      </c>
      <c r="CHI1" t="s">
        <v>2365</v>
      </c>
      <c r="CHJ1" t="s">
        <v>2366</v>
      </c>
      <c r="CHK1" t="s">
        <v>2367</v>
      </c>
      <c r="CHL1" t="s">
        <v>2368</v>
      </c>
      <c r="CHM1" t="s">
        <v>2369</v>
      </c>
      <c r="CHN1" t="s">
        <v>2370</v>
      </c>
      <c r="CHO1" t="s">
        <v>2371</v>
      </c>
      <c r="CHP1" t="s">
        <v>2372</v>
      </c>
      <c r="CHQ1" t="s">
        <v>2373</v>
      </c>
      <c r="CHR1" t="s">
        <v>2374</v>
      </c>
      <c r="CHS1" t="s">
        <v>2375</v>
      </c>
      <c r="CHT1" t="s">
        <v>2376</v>
      </c>
      <c r="CHU1" t="s">
        <v>2377</v>
      </c>
      <c r="CHV1" t="s">
        <v>2378</v>
      </c>
      <c r="CHW1" t="s">
        <v>2379</v>
      </c>
      <c r="CHX1" t="s">
        <v>2380</v>
      </c>
      <c r="CHY1" t="s">
        <v>2381</v>
      </c>
      <c r="CHZ1" t="s">
        <v>2382</v>
      </c>
      <c r="CIA1" t="s">
        <v>2383</v>
      </c>
      <c r="CIB1" t="s">
        <v>2384</v>
      </c>
      <c r="CIC1" t="s">
        <v>2385</v>
      </c>
      <c r="CID1" t="s">
        <v>2386</v>
      </c>
      <c r="CIE1" t="s">
        <v>2387</v>
      </c>
      <c r="CIF1" t="s">
        <v>2388</v>
      </c>
      <c r="CIG1" t="s">
        <v>2389</v>
      </c>
      <c r="CIH1" t="s">
        <v>2390</v>
      </c>
      <c r="CII1" t="s">
        <v>2391</v>
      </c>
      <c r="CIJ1" t="s">
        <v>2392</v>
      </c>
      <c r="CIK1" t="s">
        <v>2393</v>
      </c>
      <c r="CIL1" t="s">
        <v>2394</v>
      </c>
      <c r="CIM1" t="s">
        <v>2395</v>
      </c>
      <c r="CIN1" t="s">
        <v>2396</v>
      </c>
      <c r="CIO1" t="s">
        <v>2397</v>
      </c>
      <c r="CIP1" t="s">
        <v>2398</v>
      </c>
      <c r="CIQ1" t="s">
        <v>2399</v>
      </c>
      <c r="CIR1" t="s">
        <v>2400</v>
      </c>
      <c r="CIS1" t="s">
        <v>2401</v>
      </c>
      <c r="CIT1" t="s">
        <v>2402</v>
      </c>
      <c r="CIU1" t="s">
        <v>2403</v>
      </c>
      <c r="CIV1" t="s">
        <v>2404</v>
      </c>
      <c r="CIW1" t="s">
        <v>2405</v>
      </c>
      <c r="CIX1" t="s">
        <v>2406</v>
      </c>
      <c r="CIY1" t="s">
        <v>2407</v>
      </c>
      <c r="CIZ1" t="s">
        <v>2408</v>
      </c>
      <c r="CJA1" t="s">
        <v>2409</v>
      </c>
      <c r="CJB1" t="s">
        <v>2410</v>
      </c>
      <c r="CJC1" t="s">
        <v>2411</v>
      </c>
      <c r="CJD1" t="s">
        <v>2412</v>
      </c>
      <c r="CJE1" t="s">
        <v>2413</v>
      </c>
      <c r="CJF1" t="s">
        <v>2414</v>
      </c>
      <c r="CJG1" t="s">
        <v>2415</v>
      </c>
      <c r="CJH1" t="s">
        <v>2416</v>
      </c>
      <c r="CJI1" t="s">
        <v>2417</v>
      </c>
      <c r="CJJ1" t="s">
        <v>2418</v>
      </c>
      <c r="CJK1" t="s">
        <v>2419</v>
      </c>
      <c r="CJL1" t="s">
        <v>2420</v>
      </c>
      <c r="CJM1" t="s">
        <v>2421</v>
      </c>
      <c r="CJN1" t="s">
        <v>2422</v>
      </c>
      <c r="CJO1" t="s">
        <v>2423</v>
      </c>
      <c r="CJP1" t="s">
        <v>2424</v>
      </c>
      <c r="CJQ1" t="s">
        <v>2425</v>
      </c>
      <c r="CJR1" t="s">
        <v>2426</v>
      </c>
      <c r="CJS1" t="s">
        <v>2427</v>
      </c>
      <c r="CJT1" t="s">
        <v>2428</v>
      </c>
      <c r="CJU1" t="s">
        <v>2429</v>
      </c>
      <c r="CJV1" t="s">
        <v>2430</v>
      </c>
      <c r="CJW1" t="s">
        <v>2431</v>
      </c>
      <c r="CJX1" t="s">
        <v>2432</v>
      </c>
      <c r="CJY1" t="s">
        <v>2433</v>
      </c>
      <c r="CJZ1" t="s">
        <v>2434</v>
      </c>
      <c r="CKA1" t="s">
        <v>2435</v>
      </c>
      <c r="CKB1" t="s">
        <v>2436</v>
      </c>
      <c r="CKC1" t="s">
        <v>2437</v>
      </c>
      <c r="CKD1" t="s">
        <v>2438</v>
      </c>
      <c r="CKE1" t="s">
        <v>2439</v>
      </c>
      <c r="CKF1" t="s">
        <v>2440</v>
      </c>
      <c r="CKG1" t="s">
        <v>2441</v>
      </c>
      <c r="CKH1" t="s">
        <v>2442</v>
      </c>
      <c r="CKI1" t="s">
        <v>2443</v>
      </c>
      <c r="CKJ1" t="s">
        <v>2444</v>
      </c>
      <c r="CKK1" t="s">
        <v>2445</v>
      </c>
      <c r="CKL1" t="s">
        <v>2446</v>
      </c>
      <c r="CKM1" t="s">
        <v>2447</v>
      </c>
      <c r="CKN1" t="s">
        <v>2448</v>
      </c>
      <c r="CKO1" t="s">
        <v>2449</v>
      </c>
      <c r="CKP1" t="s">
        <v>2450</v>
      </c>
      <c r="CKQ1" t="s">
        <v>2451</v>
      </c>
      <c r="CKR1" t="s">
        <v>2452</v>
      </c>
      <c r="CKS1" t="s">
        <v>2453</v>
      </c>
      <c r="CKT1" t="s">
        <v>2454</v>
      </c>
      <c r="CKU1" t="s">
        <v>2455</v>
      </c>
      <c r="CKV1" t="s">
        <v>2456</v>
      </c>
      <c r="CKW1" t="s">
        <v>2457</v>
      </c>
      <c r="CKX1" t="s">
        <v>2458</v>
      </c>
      <c r="CKY1" t="s">
        <v>2459</v>
      </c>
      <c r="CKZ1" t="s">
        <v>2460</v>
      </c>
      <c r="CLA1" t="s">
        <v>2461</v>
      </c>
      <c r="CLB1" t="s">
        <v>2462</v>
      </c>
      <c r="CLC1" t="s">
        <v>2463</v>
      </c>
      <c r="CLD1" t="s">
        <v>2464</v>
      </c>
      <c r="CLE1" t="s">
        <v>2465</v>
      </c>
      <c r="CLF1" t="s">
        <v>2466</v>
      </c>
      <c r="CLG1" t="s">
        <v>2467</v>
      </c>
      <c r="CLH1" t="s">
        <v>2468</v>
      </c>
      <c r="CLI1" t="s">
        <v>2469</v>
      </c>
      <c r="CLJ1" t="s">
        <v>2470</v>
      </c>
      <c r="CLK1" t="s">
        <v>2471</v>
      </c>
      <c r="CLL1" t="s">
        <v>2472</v>
      </c>
      <c r="CLM1" t="s">
        <v>2473</v>
      </c>
      <c r="CLN1" t="s">
        <v>2474</v>
      </c>
      <c r="CLO1" t="s">
        <v>2475</v>
      </c>
      <c r="CLP1" t="s">
        <v>2476</v>
      </c>
      <c r="CLQ1" t="s">
        <v>2477</v>
      </c>
      <c r="CLR1" t="s">
        <v>2478</v>
      </c>
      <c r="CLS1" t="s">
        <v>2479</v>
      </c>
      <c r="CLT1" t="s">
        <v>2480</v>
      </c>
      <c r="CLU1" t="s">
        <v>2481</v>
      </c>
      <c r="CLV1" t="s">
        <v>2482</v>
      </c>
      <c r="CLW1" t="s">
        <v>2483</v>
      </c>
      <c r="CLX1" t="s">
        <v>2484</v>
      </c>
      <c r="CLY1" t="s">
        <v>2485</v>
      </c>
      <c r="CLZ1" t="s">
        <v>2486</v>
      </c>
      <c r="CMA1" t="s">
        <v>2487</v>
      </c>
      <c r="CMB1" t="s">
        <v>2488</v>
      </c>
      <c r="CMC1" t="s">
        <v>2489</v>
      </c>
      <c r="CMD1" t="s">
        <v>2490</v>
      </c>
      <c r="CME1" t="s">
        <v>2491</v>
      </c>
      <c r="CMF1" t="s">
        <v>2492</v>
      </c>
      <c r="CMG1" t="s">
        <v>2493</v>
      </c>
      <c r="CMH1" t="s">
        <v>2494</v>
      </c>
      <c r="CMI1" t="s">
        <v>2495</v>
      </c>
      <c r="CMJ1" t="s">
        <v>2496</v>
      </c>
      <c r="CMK1" t="s">
        <v>2497</v>
      </c>
      <c r="CML1" t="s">
        <v>2498</v>
      </c>
      <c r="CMM1" t="s">
        <v>2499</v>
      </c>
      <c r="CMN1" t="s">
        <v>2500</v>
      </c>
      <c r="CMO1" t="s">
        <v>2501</v>
      </c>
      <c r="CMP1" t="s">
        <v>2502</v>
      </c>
      <c r="CMQ1" t="s">
        <v>2503</v>
      </c>
      <c r="CMR1" t="s">
        <v>2504</v>
      </c>
      <c r="CMS1" t="s">
        <v>2505</v>
      </c>
      <c r="CMT1" t="s">
        <v>2506</v>
      </c>
      <c r="CMU1" t="s">
        <v>2507</v>
      </c>
      <c r="CMV1" t="s">
        <v>2508</v>
      </c>
      <c r="CMW1" t="s">
        <v>2509</v>
      </c>
      <c r="CMX1" t="s">
        <v>2510</v>
      </c>
      <c r="CMY1" t="s">
        <v>2511</v>
      </c>
      <c r="CMZ1" t="s">
        <v>2512</v>
      </c>
      <c r="CNA1" t="s">
        <v>2513</v>
      </c>
      <c r="CNB1" t="s">
        <v>2514</v>
      </c>
      <c r="CNC1" t="s">
        <v>2515</v>
      </c>
      <c r="CND1" t="s">
        <v>2516</v>
      </c>
      <c r="CNE1" t="s">
        <v>2517</v>
      </c>
      <c r="CNF1" t="s">
        <v>2518</v>
      </c>
      <c r="CNG1" t="s">
        <v>2519</v>
      </c>
      <c r="CNH1" t="s">
        <v>2520</v>
      </c>
      <c r="CNI1" t="s">
        <v>2521</v>
      </c>
      <c r="CNJ1" t="s">
        <v>2522</v>
      </c>
      <c r="CNK1" t="s">
        <v>2523</v>
      </c>
      <c r="CNL1" t="s">
        <v>2524</v>
      </c>
      <c r="CNM1" t="s">
        <v>2525</v>
      </c>
      <c r="CNN1" t="s">
        <v>2526</v>
      </c>
      <c r="CNO1" t="s">
        <v>2527</v>
      </c>
      <c r="CNP1" t="s">
        <v>2528</v>
      </c>
      <c r="CNQ1" t="s">
        <v>2529</v>
      </c>
      <c r="CNR1" t="s">
        <v>2530</v>
      </c>
      <c r="CNS1" t="s">
        <v>2531</v>
      </c>
      <c r="CNT1" t="s">
        <v>2532</v>
      </c>
      <c r="CNU1" t="s">
        <v>2533</v>
      </c>
      <c r="CNV1" t="s">
        <v>2534</v>
      </c>
      <c r="CNW1" t="s">
        <v>2535</v>
      </c>
      <c r="CNX1" t="s">
        <v>2536</v>
      </c>
      <c r="CNY1" t="s">
        <v>2537</v>
      </c>
      <c r="CNZ1" t="s">
        <v>2538</v>
      </c>
      <c r="COA1" t="s">
        <v>2539</v>
      </c>
      <c r="COB1" t="s">
        <v>2540</v>
      </c>
      <c r="COC1" t="s">
        <v>2541</v>
      </c>
      <c r="COD1" t="s">
        <v>2542</v>
      </c>
      <c r="COE1" t="s">
        <v>2543</v>
      </c>
      <c r="COF1" t="s">
        <v>2544</v>
      </c>
      <c r="COG1" t="s">
        <v>2545</v>
      </c>
      <c r="COH1" t="s">
        <v>2546</v>
      </c>
      <c r="COI1" t="s">
        <v>2547</v>
      </c>
      <c r="COJ1" t="s">
        <v>2548</v>
      </c>
      <c r="COK1" t="s">
        <v>2549</v>
      </c>
      <c r="COL1" t="s">
        <v>2550</v>
      </c>
      <c r="COM1" t="s">
        <v>2551</v>
      </c>
      <c r="CON1" t="s">
        <v>2552</v>
      </c>
      <c r="COO1" t="s">
        <v>2553</v>
      </c>
      <c r="COP1" t="s">
        <v>2554</v>
      </c>
      <c r="COQ1" t="s">
        <v>2555</v>
      </c>
      <c r="COR1" t="s">
        <v>2556</v>
      </c>
      <c r="COS1" t="s">
        <v>2557</v>
      </c>
      <c r="COT1" t="s">
        <v>2558</v>
      </c>
      <c r="COU1" t="s">
        <v>2559</v>
      </c>
      <c r="COV1" t="s">
        <v>2560</v>
      </c>
      <c r="COW1" t="s">
        <v>2561</v>
      </c>
      <c r="COX1" t="s">
        <v>2562</v>
      </c>
      <c r="COY1" t="s">
        <v>2563</v>
      </c>
      <c r="COZ1" t="s">
        <v>2564</v>
      </c>
      <c r="CPA1" t="s">
        <v>2565</v>
      </c>
      <c r="CPB1" t="s">
        <v>2566</v>
      </c>
      <c r="CPC1" t="s">
        <v>2567</v>
      </c>
      <c r="CPD1" t="s">
        <v>2568</v>
      </c>
      <c r="CPE1" t="s">
        <v>2569</v>
      </c>
      <c r="CPF1" t="s">
        <v>2570</v>
      </c>
      <c r="CPG1" t="s">
        <v>2571</v>
      </c>
      <c r="CPH1" t="s">
        <v>2572</v>
      </c>
      <c r="CPI1" t="s">
        <v>2573</v>
      </c>
      <c r="CPJ1" t="s">
        <v>2574</v>
      </c>
      <c r="CPK1" t="s">
        <v>2575</v>
      </c>
      <c r="CPL1" t="s">
        <v>2576</v>
      </c>
      <c r="CPM1" t="s">
        <v>2577</v>
      </c>
      <c r="CPN1" t="s">
        <v>2578</v>
      </c>
      <c r="CPO1" t="s">
        <v>2579</v>
      </c>
      <c r="CPP1" t="s">
        <v>2580</v>
      </c>
      <c r="CPQ1" t="s">
        <v>2581</v>
      </c>
      <c r="CPR1" t="s">
        <v>2582</v>
      </c>
      <c r="CPS1" t="s">
        <v>2583</v>
      </c>
      <c r="CPT1" t="s">
        <v>2584</v>
      </c>
      <c r="CPU1" t="s">
        <v>2585</v>
      </c>
      <c r="CPV1" t="s">
        <v>2586</v>
      </c>
      <c r="CPW1" t="s">
        <v>2587</v>
      </c>
      <c r="CPX1" t="s">
        <v>2588</v>
      </c>
      <c r="CPY1" t="s">
        <v>2589</v>
      </c>
      <c r="CPZ1" t="s">
        <v>2590</v>
      </c>
      <c r="CQA1" t="s">
        <v>2591</v>
      </c>
      <c r="CQB1" t="s">
        <v>2592</v>
      </c>
      <c r="CQC1" t="s">
        <v>2593</v>
      </c>
      <c r="CQD1" t="s">
        <v>2594</v>
      </c>
      <c r="CQE1" t="s">
        <v>2595</v>
      </c>
      <c r="CQF1" t="s">
        <v>2596</v>
      </c>
      <c r="CQG1" t="s">
        <v>2597</v>
      </c>
      <c r="CQH1" t="s">
        <v>2598</v>
      </c>
      <c r="CQI1" t="s">
        <v>2599</v>
      </c>
      <c r="CQJ1" t="s">
        <v>2600</v>
      </c>
      <c r="CQK1" t="s">
        <v>2601</v>
      </c>
      <c r="CQL1" t="s">
        <v>2602</v>
      </c>
      <c r="CQM1" t="s">
        <v>2603</v>
      </c>
      <c r="CQN1" t="s">
        <v>2604</v>
      </c>
      <c r="CQO1" t="s">
        <v>2605</v>
      </c>
      <c r="CQP1" t="s">
        <v>2606</v>
      </c>
      <c r="CQQ1" t="s">
        <v>2607</v>
      </c>
      <c r="CQR1" t="s">
        <v>2608</v>
      </c>
      <c r="CQS1" t="s">
        <v>2609</v>
      </c>
      <c r="CQT1" t="s">
        <v>2610</v>
      </c>
      <c r="CQU1" t="s">
        <v>2611</v>
      </c>
      <c r="CQV1" t="s">
        <v>2612</v>
      </c>
      <c r="CQW1" t="s">
        <v>2613</v>
      </c>
      <c r="CQX1" t="s">
        <v>2614</v>
      </c>
      <c r="CQY1" t="s">
        <v>2615</v>
      </c>
      <c r="CQZ1" t="s">
        <v>2616</v>
      </c>
      <c r="CRA1" t="s">
        <v>2617</v>
      </c>
      <c r="CRB1" t="s">
        <v>2618</v>
      </c>
      <c r="CRC1" t="s">
        <v>2619</v>
      </c>
      <c r="CRD1" t="s">
        <v>2620</v>
      </c>
      <c r="CRE1" t="s">
        <v>2621</v>
      </c>
      <c r="CRF1" t="s">
        <v>2622</v>
      </c>
      <c r="CRG1" t="s">
        <v>2623</v>
      </c>
      <c r="CRH1" t="s">
        <v>2624</v>
      </c>
      <c r="CRI1" t="s">
        <v>2625</v>
      </c>
      <c r="CRJ1" t="s">
        <v>2626</v>
      </c>
      <c r="CRK1" t="s">
        <v>2627</v>
      </c>
      <c r="CRL1" t="s">
        <v>2628</v>
      </c>
      <c r="CRM1" t="s">
        <v>2629</v>
      </c>
      <c r="CRN1" t="s">
        <v>2630</v>
      </c>
      <c r="CRO1" t="s">
        <v>2631</v>
      </c>
      <c r="CRP1" t="s">
        <v>2632</v>
      </c>
      <c r="CRQ1" t="s">
        <v>2633</v>
      </c>
      <c r="CRR1" t="s">
        <v>2634</v>
      </c>
      <c r="CRS1" t="s">
        <v>2635</v>
      </c>
      <c r="CRT1" t="s">
        <v>2636</v>
      </c>
      <c r="CRU1" t="s">
        <v>2637</v>
      </c>
      <c r="CRV1" t="s">
        <v>2638</v>
      </c>
      <c r="CRW1" t="s">
        <v>2639</v>
      </c>
      <c r="CRX1" t="s">
        <v>2640</v>
      </c>
      <c r="CRY1" t="s">
        <v>2641</v>
      </c>
      <c r="CRZ1" t="s">
        <v>2642</v>
      </c>
      <c r="CSA1" t="s">
        <v>2643</v>
      </c>
      <c r="CSB1" t="s">
        <v>2644</v>
      </c>
      <c r="CSC1" t="s">
        <v>2645</v>
      </c>
      <c r="CSD1" t="s">
        <v>2646</v>
      </c>
      <c r="CSE1" t="s">
        <v>2647</v>
      </c>
      <c r="CSF1" t="s">
        <v>2648</v>
      </c>
      <c r="CSG1" t="s">
        <v>2649</v>
      </c>
      <c r="CSH1" t="s">
        <v>2650</v>
      </c>
      <c r="CSI1" t="s">
        <v>2651</v>
      </c>
      <c r="CSJ1" t="s">
        <v>2652</v>
      </c>
      <c r="CSK1" t="s">
        <v>2653</v>
      </c>
      <c r="CSL1" t="s">
        <v>2654</v>
      </c>
      <c r="CSM1" t="s">
        <v>2655</v>
      </c>
      <c r="CSN1" t="s">
        <v>2656</v>
      </c>
      <c r="CSO1" t="s">
        <v>2657</v>
      </c>
      <c r="CSP1" t="s">
        <v>2658</v>
      </c>
      <c r="CSQ1" t="s">
        <v>2659</v>
      </c>
      <c r="CSR1" t="s">
        <v>2660</v>
      </c>
      <c r="CSS1" t="s">
        <v>2661</v>
      </c>
      <c r="CST1" t="s">
        <v>2662</v>
      </c>
      <c r="CSU1" t="s">
        <v>2663</v>
      </c>
      <c r="CSV1" t="s">
        <v>2664</v>
      </c>
      <c r="CSW1" t="s">
        <v>2665</v>
      </c>
      <c r="CSX1" t="s">
        <v>2666</v>
      </c>
      <c r="CSY1" t="s">
        <v>2667</v>
      </c>
      <c r="CSZ1" t="s">
        <v>2668</v>
      </c>
      <c r="CTA1" t="s">
        <v>2669</v>
      </c>
      <c r="CTB1" t="s">
        <v>2670</v>
      </c>
      <c r="CTC1" t="s">
        <v>2671</v>
      </c>
      <c r="CTD1" t="s">
        <v>2672</v>
      </c>
      <c r="CTE1" t="s">
        <v>2673</v>
      </c>
      <c r="CTF1" t="s">
        <v>2674</v>
      </c>
      <c r="CTG1" t="s">
        <v>2675</v>
      </c>
      <c r="CTH1" t="s">
        <v>2676</v>
      </c>
      <c r="CTI1" t="s">
        <v>2677</v>
      </c>
      <c r="CTJ1" t="s">
        <v>2678</v>
      </c>
      <c r="CTK1" t="s">
        <v>2679</v>
      </c>
      <c r="CTL1" t="s">
        <v>2680</v>
      </c>
      <c r="CTM1" t="s">
        <v>2681</v>
      </c>
      <c r="CTN1" t="s">
        <v>2682</v>
      </c>
      <c r="CTO1" t="s">
        <v>2683</v>
      </c>
      <c r="CTP1" t="s">
        <v>2684</v>
      </c>
      <c r="CTQ1" t="s">
        <v>2685</v>
      </c>
      <c r="CTR1" t="s">
        <v>2686</v>
      </c>
      <c r="CTS1" t="s">
        <v>2687</v>
      </c>
      <c r="CTT1" t="s">
        <v>2688</v>
      </c>
      <c r="CTU1" t="s">
        <v>2689</v>
      </c>
      <c r="CTV1" t="s">
        <v>2690</v>
      </c>
      <c r="CTW1" t="s">
        <v>2691</v>
      </c>
      <c r="CTX1" t="s">
        <v>2692</v>
      </c>
      <c r="CTY1" t="s">
        <v>2693</v>
      </c>
      <c r="CTZ1" t="s">
        <v>2694</v>
      </c>
      <c r="CUA1" t="s">
        <v>2695</v>
      </c>
      <c r="CUB1" t="s">
        <v>2696</v>
      </c>
      <c r="CUC1" t="s">
        <v>2697</v>
      </c>
      <c r="CUD1" t="s">
        <v>2698</v>
      </c>
      <c r="CUE1" t="s">
        <v>2699</v>
      </c>
      <c r="CUF1" t="s">
        <v>2700</v>
      </c>
      <c r="CUG1" t="s">
        <v>2701</v>
      </c>
      <c r="CUH1" t="s">
        <v>2702</v>
      </c>
      <c r="CUI1" t="s">
        <v>2703</v>
      </c>
      <c r="CUJ1" t="s">
        <v>2704</v>
      </c>
      <c r="CUK1" t="s">
        <v>2705</v>
      </c>
      <c r="CUL1" t="s">
        <v>2706</v>
      </c>
      <c r="CUM1" t="s">
        <v>2707</v>
      </c>
      <c r="CUN1" t="s">
        <v>2708</v>
      </c>
      <c r="CUO1" t="s">
        <v>2709</v>
      </c>
      <c r="CUP1" t="s">
        <v>2710</v>
      </c>
      <c r="CUQ1" t="s">
        <v>2711</v>
      </c>
      <c r="CUR1" t="s">
        <v>2712</v>
      </c>
      <c r="CUS1" t="s">
        <v>2713</v>
      </c>
      <c r="CUT1" t="s">
        <v>2714</v>
      </c>
      <c r="CUU1" t="s">
        <v>2715</v>
      </c>
      <c r="CUV1" t="s">
        <v>2716</v>
      </c>
      <c r="CUW1" t="s">
        <v>2717</v>
      </c>
      <c r="CUX1" t="s">
        <v>2718</v>
      </c>
      <c r="CUY1" t="s">
        <v>2719</v>
      </c>
      <c r="CUZ1" t="s">
        <v>2720</v>
      </c>
      <c r="CVA1" t="s">
        <v>2721</v>
      </c>
      <c r="CVB1" t="s">
        <v>2722</v>
      </c>
      <c r="CVC1" t="s">
        <v>2723</v>
      </c>
      <c r="CVD1" t="s">
        <v>2724</v>
      </c>
      <c r="CVE1" t="s">
        <v>2725</v>
      </c>
      <c r="CVF1" t="s">
        <v>2726</v>
      </c>
      <c r="CVG1" t="s">
        <v>2727</v>
      </c>
      <c r="CVH1" t="s">
        <v>2728</v>
      </c>
      <c r="CVI1" t="s">
        <v>2729</v>
      </c>
      <c r="CVJ1" t="s">
        <v>2730</v>
      </c>
      <c r="CVK1" t="s">
        <v>2731</v>
      </c>
      <c r="CVL1" t="s">
        <v>2732</v>
      </c>
      <c r="CVM1" t="s">
        <v>2733</v>
      </c>
      <c r="CVN1" t="s">
        <v>2734</v>
      </c>
      <c r="CVO1" t="s">
        <v>2735</v>
      </c>
      <c r="CVP1" t="s">
        <v>2736</v>
      </c>
      <c r="CVQ1" t="s">
        <v>2737</v>
      </c>
      <c r="CVR1" t="s">
        <v>2738</v>
      </c>
      <c r="CVS1" t="s">
        <v>2739</v>
      </c>
      <c r="CVT1" t="s">
        <v>2740</v>
      </c>
      <c r="CVU1" t="s">
        <v>2741</v>
      </c>
      <c r="CVV1" t="s">
        <v>2742</v>
      </c>
      <c r="CVW1" t="s">
        <v>2743</v>
      </c>
      <c r="CVX1" t="s">
        <v>2744</v>
      </c>
      <c r="CVY1" t="s">
        <v>2745</v>
      </c>
      <c r="CVZ1" t="s">
        <v>2746</v>
      </c>
      <c r="CWA1" t="s">
        <v>2747</v>
      </c>
      <c r="CWB1" t="s">
        <v>2748</v>
      </c>
      <c r="CWC1" t="s">
        <v>2749</v>
      </c>
      <c r="CWD1" t="s">
        <v>2750</v>
      </c>
      <c r="CWE1" t="s">
        <v>2751</v>
      </c>
      <c r="CWF1" t="s">
        <v>2752</v>
      </c>
      <c r="CWG1" t="s">
        <v>2753</v>
      </c>
      <c r="CWH1" t="s">
        <v>2754</v>
      </c>
      <c r="CWI1" t="s">
        <v>2755</v>
      </c>
      <c r="CWJ1" t="s">
        <v>2756</v>
      </c>
      <c r="CWK1" t="s">
        <v>2757</v>
      </c>
      <c r="CWL1" t="s">
        <v>2758</v>
      </c>
      <c r="CWM1" t="s">
        <v>2759</v>
      </c>
      <c r="CWN1" t="s">
        <v>2760</v>
      </c>
      <c r="CWO1" t="s">
        <v>2761</v>
      </c>
      <c r="CWP1" t="s">
        <v>2762</v>
      </c>
      <c r="CWQ1" t="s">
        <v>2763</v>
      </c>
      <c r="CWR1" t="s">
        <v>2764</v>
      </c>
      <c r="CWS1" t="s">
        <v>2765</v>
      </c>
      <c r="CWT1" t="s">
        <v>2766</v>
      </c>
      <c r="CWU1" t="s">
        <v>2767</v>
      </c>
      <c r="CWV1" t="s">
        <v>2768</v>
      </c>
      <c r="CWW1" t="s">
        <v>2769</v>
      </c>
      <c r="CWX1" t="s">
        <v>2770</v>
      </c>
      <c r="CWY1" t="s">
        <v>2771</v>
      </c>
      <c r="CWZ1" t="s">
        <v>2772</v>
      </c>
      <c r="CXA1" t="s">
        <v>2773</v>
      </c>
      <c r="CXB1" t="s">
        <v>2774</v>
      </c>
      <c r="CXC1" t="s">
        <v>2775</v>
      </c>
      <c r="CXD1" t="s">
        <v>2776</v>
      </c>
      <c r="CXE1" t="s">
        <v>2777</v>
      </c>
      <c r="CXF1" t="s">
        <v>2778</v>
      </c>
      <c r="CXG1" t="s">
        <v>2779</v>
      </c>
      <c r="CXH1" t="s">
        <v>2780</v>
      </c>
      <c r="CXI1" t="s">
        <v>2781</v>
      </c>
      <c r="CXJ1" t="s">
        <v>2782</v>
      </c>
      <c r="CXK1" t="s">
        <v>2783</v>
      </c>
      <c r="CXL1" t="s">
        <v>2784</v>
      </c>
      <c r="CXM1" t="s">
        <v>2785</v>
      </c>
      <c r="CXN1" t="s">
        <v>2786</v>
      </c>
      <c r="CXO1" t="s">
        <v>2787</v>
      </c>
      <c r="CXP1" t="s">
        <v>2788</v>
      </c>
      <c r="CXQ1" t="s">
        <v>2789</v>
      </c>
      <c r="CXR1" t="s">
        <v>2790</v>
      </c>
      <c r="CXS1" t="s">
        <v>2791</v>
      </c>
      <c r="CXT1" t="s">
        <v>2792</v>
      </c>
      <c r="CXU1" t="s">
        <v>2793</v>
      </c>
      <c r="CXV1" t="s">
        <v>2794</v>
      </c>
      <c r="CXW1" t="s">
        <v>2795</v>
      </c>
      <c r="CXX1" t="s">
        <v>2796</v>
      </c>
      <c r="CXY1" t="s">
        <v>2797</v>
      </c>
      <c r="CXZ1" t="s">
        <v>2798</v>
      </c>
      <c r="CYA1" t="s">
        <v>2799</v>
      </c>
      <c r="CYB1" t="s">
        <v>2800</v>
      </c>
      <c r="CYC1" t="s">
        <v>2801</v>
      </c>
      <c r="CYD1" t="s">
        <v>2802</v>
      </c>
      <c r="CYE1" t="s">
        <v>2803</v>
      </c>
      <c r="CYF1" t="s">
        <v>2804</v>
      </c>
      <c r="CYG1" t="s">
        <v>2805</v>
      </c>
      <c r="CYH1" t="s">
        <v>2806</v>
      </c>
      <c r="CYI1" t="s">
        <v>2807</v>
      </c>
      <c r="CYJ1" t="s">
        <v>2808</v>
      </c>
      <c r="CYK1" t="s">
        <v>2809</v>
      </c>
      <c r="CYL1" t="s">
        <v>2810</v>
      </c>
      <c r="CYM1" t="s">
        <v>2811</v>
      </c>
      <c r="CYN1" t="s">
        <v>2812</v>
      </c>
      <c r="CYO1" t="s">
        <v>2813</v>
      </c>
      <c r="CYP1" t="s">
        <v>2814</v>
      </c>
      <c r="CYQ1" t="s">
        <v>2815</v>
      </c>
      <c r="CYR1" t="s">
        <v>2816</v>
      </c>
      <c r="CYS1" t="s">
        <v>2817</v>
      </c>
      <c r="CYT1" t="s">
        <v>2818</v>
      </c>
      <c r="CYU1" t="s">
        <v>2819</v>
      </c>
      <c r="CYV1" t="s">
        <v>2820</v>
      </c>
      <c r="CYW1" t="s">
        <v>2821</v>
      </c>
      <c r="CYX1" t="s">
        <v>2822</v>
      </c>
      <c r="CYY1" t="s">
        <v>2823</v>
      </c>
      <c r="CYZ1" t="s">
        <v>2824</v>
      </c>
      <c r="CZA1" t="s">
        <v>2825</v>
      </c>
      <c r="CZB1" t="s">
        <v>2826</v>
      </c>
      <c r="CZC1" t="s">
        <v>2827</v>
      </c>
      <c r="CZD1" t="s">
        <v>2828</v>
      </c>
      <c r="CZE1" t="s">
        <v>2829</v>
      </c>
      <c r="CZF1" t="s">
        <v>2830</v>
      </c>
      <c r="CZG1" t="s">
        <v>2831</v>
      </c>
      <c r="CZH1" t="s">
        <v>2832</v>
      </c>
      <c r="CZI1" t="s">
        <v>2833</v>
      </c>
      <c r="CZJ1" t="s">
        <v>2834</v>
      </c>
      <c r="CZK1" t="s">
        <v>2835</v>
      </c>
      <c r="CZL1" t="s">
        <v>2836</v>
      </c>
      <c r="CZM1" t="s">
        <v>2837</v>
      </c>
      <c r="CZN1" t="s">
        <v>2838</v>
      </c>
      <c r="CZO1" t="s">
        <v>2839</v>
      </c>
      <c r="CZP1" t="s">
        <v>2840</v>
      </c>
      <c r="CZQ1" t="s">
        <v>2841</v>
      </c>
      <c r="CZR1" t="s">
        <v>2842</v>
      </c>
      <c r="CZS1" t="s">
        <v>2843</v>
      </c>
      <c r="CZT1" t="s">
        <v>2844</v>
      </c>
      <c r="CZU1" t="s">
        <v>2845</v>
      </c>
      <c r="CZV1" t="s">
        <v>2846</v>
      </c>
      <c r="CZW1" t="s">
        <v>2847</v>
      </c>
      <c r="CZX1" t="s">
        <v>2848</v>
      </c>
      <c r="CZY1" t="s">
        <v>2849</v>
      </c>
      <c r="CZZ1" t="s">
        <v>2850</v>
      </c>
      <c r="DAA1" t="s">
        <v>2851</v>
      </c>
      <c r="DAB1" t="s">
        <v>2852</v>
      </c>
      <c r="DAC1" t="s">
        <v>2853</v>
      </c>
      <c r="DAD1" t="s">
        <v>2854</v>
      </c>
      <c r="DAE1" t="s">
        <v>2855</v>
      </c>
      <c r="DAF1" t="s">
        <v>2856</v>
      </c>
      <c r="DAG1" t="s">
        <v>2857</v>
      </c>
      <c r="DAH1" t="s">
        <v>2858</v>
      </c>
      <c r="DAI1" t="s">
        <v>2859</v>
      </c>
      <c r="DAJ1" t="s">
        <v>2860</v>
      </c>
      <c r="DAK1" t="s">
        <v>2861</v>
      </c>
      <c r="DAL1" t="s">
        <v>2862</v>
      </c>
      <c r="DAM1" t="s">
        <v>2863</v>
      </c>
      <c r="DAN1" t="s">
        <v>2864</v>
      </c>
      <c r="DAO1" t="s">
        <v>2865</v>
      </c>
      <c r="DAP1" t="s">
        <v>2866</v>
      </c>
      <c r="DAQ1" t="s">
        <v>2867</v>
      </c>
      <c r="DAR1" t="s">
        <v>2868</v>
      </c>
      <c r="DAS1" t="s">
        <v>2869</v>
      </c>
      <c r="DAT1" t="s">
        <v>2870</v>
      </c>
      <c r="DAU1" t="s">
        <v>2871</v>
      </c>
      <c r="DAV1" t="s">
        <v>2872</v>
      </c>
      <c r="DAW1" t="s">
        <v>2873</v>
      </c>
      <c r="DAX1" t="s">
        <v>2874</v>
      </c>
      <c r="DAY1" t="s">
        <v>2875</v>
      </c>
      <c r="DAZ1" t="s">
        <v>2876</v>
      </c>
      <c r="DBA1" t="s">
        <v>2877</v>
      </c>
      <c r="DBB1" t="s">
        <v>2878</v>
      </c>
      <c r="DBC1" t="s">
        <v>2879</v>
      </c>
      <c r="DBD1" t="s">
        <v>2880</v>
      </c>
      <c r="DBE1" t="s">
        <v>2881</v>
      </c>
      <c r="DBF1" t="s">
        <v>2882</v>
      </c>
      <c r="DBG1" t="s">
        <v>2883</v>
      </c>
      <c r="DBH1" t="s">
        <v>2884</v>
      </c>
      <c r="DBI1" t="s">
        <v>2885</v>
      </c>
      <c r="DBJ1" t="s">
        <v>2886</v>
      </c>
      <c r="DBK1" t="s">
        <v>2887</v>
      </c>
      <c r="DBL1" t="s">
        <v>2888</v>
      </c>
      <c r="DBM1" t="s">
        <v>2889</v>
      </c>
      <c r="DBN1" t="s">
        <v>2890</v>
      </c>
      <c r="DBO1" t="s">
        <v>2891</v>
      </c>
      <c r="DBP1" t="s">
        <v>2892</v>
      </c>
      <c r="DBQ1" t="s">
        <v>2893</v>
      </c>
      <c r="DBR1" t="s">
        <v>2894</v>
      </c>
      <c r="DBS1" t="s">
        <v>2895</v>
      </c>
      <c r="DBT1" t="s">
        <v>2896</v>
      </c>
      <c r="DBU1" t="s">
        <v>2897</v>
      </c>
      <c r="DBV1" t="s">
        <v>2898</v>
      </c>
      <c r="DBW1" t="s">
        <v>2899</v>
      </c>
      <c r="DBX1" t="s">
        <v>2900</v>
      </c>
      <c r="DBY1" t="s">
        <v>2901</v>
      </c>
      <c r="DBZ1" t="s">
        <v>2902</v>
      </c>
      <c r="DCA1" t="s">
        <v>2903</v>
      </c>
      <c r="DCB1" t="s">
        <v>2904</v>
      </c>
      <c r="DCC1" t="s">
        <v>2905</v>
      </c>
      <c r="DCD1" t="s">
        <v>2906</v>
      </c>
      <c r="DCE1" t="s">
        <v>2907</v>
      </c>
      <c r="DCF1" t="s">
        <v>2908</v>
      </c>
      <c r="DCG1" t="s">
        <v>2909</v>
      </c>
      <c r="DCH1" t="s">
        <v>2910</v>
      </c>
      <c r="DCI1" t="s">
        <v>2911</v>
      </c>
      <c r="DCJ1" t="s">
        <v>2912</v>
      </c>
      <c r="DCK1" t="s">
        <v>2913</v>
      </c>
      <c r="DCL1" t="s">
        <v>2914</v>
      </c>
      <c r="DCM1" t="s">
        <v>2915</v>
      </c>
      <c r="DCN1" t="s">
        <v>2916</v>
      </c>
      <c r="DCO1" t="s">
        <v>2917</v>
      </c>
      <c r="DCP1" t="s">
        <v>2918</v>
      </c>
      <c r="DCQ1" t="s">
        <v>2919</v>
      </c>
      <c r="DCR1" t="s">
        <v>2920</v>
      </c>
      <c r="DCS1" t="s">
        <v>2921</v>
      </c>
      <c r="DCT1" t="s">
        <v>2922</v>
      </c>
      <c r="DCU1" t="s">
        <v>2923</v>
      </c>
      <c r="DCV1" t="s">
        <v>2924</v>
      </c>
      <c r="DCW1" t="s">
        <v>2925</v>
      </c>
      <c r="DCX1" t="s">
        <v>2926</v>
      </c>
      <c r="DCY1" t="s">
        <v>2927</v>
      </c>
      <c r="DCZ1" t="s">
        <v>2928</v>
      </c>
      <c r="DDA1" t="s">
        <v>2929</v>
      </c>
      <c r="DDB1" t="s">
        <v>2930</v>
      </c>
      <c r="DDC1" t="s">
        <v>2931</v>
      </c>
      <c r="DDD1" t="s">
        <v>2932</v>
      </c>
      <c r="DDE1" t="s">
        <v>2933</v>
      </c>
      <c r="DDF1" t="s">
        <v>2934</v>
      </c>
      <c r="DDG1" t="s">
        <v>2935</v>
      </c>
      <c r="DDH1" t="s">
        <v>2936</v>
      </c>
      <c r="DDI1" t="s">
        <v>2937</v>
      </c>
      <c r="DDJ1" t="s">
        <v>2938</v>
      </c>
      <c r="DDK1" t="s">
        <v>2939</v>
      </c>
      <c r="DDL1" t="s">
        <v>2940</v>
      </c>
      <c r="DDM1" t="s">
        <v>2941</v>
      </c>
      <c r="DDN1" t="s">
        <v>2942</v>
      </c>
      <c r="DDO1" t="s">
        <v>2943</v>
      </c>
      <c r="DDP1" t="s">
        <v>2944</v>
      </c>
      <c r="DDQ1" t="s">
        <v>2945</v>
      </c>
      <c r="DDR1" t="s">
        <v>2946</v>
      </c>
      <c r="DDS1" t="s">
        <v>2947</v>
      </c>
      <c r="DDT1" t="s">
        <v>2948</v>
      </c>
      <c r="DDU1" t="s">
        <v>2949</v>
      </c>
      <c r="DDV1" t="s">
        <v>2950</v>
      </c>
      <c r="DDW1" t="s">
        <v>2951</v>
      </c>
      <c r="DDX1" t="s">
        <v>2952</v>
      </c>
      <c r="DDY1" t="s">
        <v>2953</v>
      </c>
      <c r="DDZ1" t="s">
        <v>2954</v>
      </c>
      <c r="DEA1" t="s">
        <v>2955</v>
      </c>
      <c r="DEB1" t="s">
        <v>2956</v>
      </c>
      <c r="DEC1" t="s">
        <v>2957</v>
      </c>
      <c r="DED1" t="s">
        <v>2958</v>
      </c>
      <c r="DEE1" t="s">
        <v>2959</v>
      </c>
      <c r="DEF1" t="s">
        <v>2960</v>
      </c>
      <c r="DEG1" t="s">
        <v>2961</v>
      </c>
      <c r="DEH1" t="s">
        <v>2962</v>
      </c>
      <c r="DEI1" t="s">
        <v>2963</v>
      </c>
      <c r="DEJ1" t="s">
        <v>2964</v>
      </c>
      <c r="DEK1" t="s">
        <v>2965</v>
      </c>
      <c r="DEL1" t="s">
        <v>2966</v>
      </c>
      <c r="DEM1" t="s">
        <v>2967</v>
      </c>
      <c r="DEN1" t="s">
        <v>2968</v>
      </c>
      <c r="DEO1" t="s">
        <v>2969</v>
      </c>
      <c r="DEP1" t="s">
        <v>2970</v>
      </c>
      <c r="DEQ1" t="s">
        <v>2971</v>
      </c>
      <c r="DER1" t="s">
        <v>2972</v>
      </c>
      <c r="DES1" t="s">
        <v>2973</v>
      </c>
      <c r="DET1" t="s">
        <v>2974</v>
      </c>
      <c r="DEU1" t="s">
        <v>2975</v>
      </c>
      <c r="DEV1" t="s">
        <v>2976</v>
      </c>
      <c r="DEW1" t="s">
        <v>2977</v>
      </c>
      <c r="DEX1" t="s">
        <v>2978</v>
      </c>
      <c r="DEY1" t="s">
        <v>2979</v>
      </c>
      <c r="DEZ1" t="s">
        <v>2980</v>
      </c>
      <c r="DFA1" t="s">
        <v>2981</v>
      </c>
      <c r="DFB1" t="s">
        <v>2982</v>
      </c>
      <c r="DFC1" t="s">
        <v>2983</v>
      </c>
      <c r="DFD1" t="s">
        <v>2984</v>
      </c>
      <c r="DFE1" t="s">
        <v>2985</v>
      </c>
      <c r="DFF1" t="s">
        <v>2986</v>
      </c>
      <c r="DFG1" t="s">
        <v>2987</v>
      </c>
      <c r="DFH1" t="s">
        <v>2988</v>
      </c>
      <c r="DFI1" t="s">
        <v>2989</v>
      </c>
      <c r="DFJ1" t="s">
        <v>2990</v>
      </c>
      <c r="DFK1" t="s">
        <v>2991</v>
      </c>
      <c r="DFL1" t="s">
        <v>2992</v>
      </c>
      <c r="DFM1" t="s">
        <v>2993</v>
      </c>
      <c r="DFN1" t="s">
        <v>2994</v>
      </c>
      <c r="DFO1" t="s">
        <v>2995</v>
      </c>
      <c r="DFP1" t="s">
        <v>2996</v>
      </c>
      <c r="DFQ1" t="s">
        <v>2997</v>
      </c>
      <c r="DFR1" t="s">
        <v>2998</v>
      </c>
      <c r="DFS1" t="s">
        <v>2999</v>
      </c>
      <c r="DFT1" t="s">
        <v>3000</v>
      </c>
      <c r="DFU1" t="s">
        <v>3001</v>
      </c>
      <c r="DFV1" t="s">
        <v>3002</v>
      </c>
      <c r="DFW1" t="s">
        <v>3003</v>
      </c>
      <c r="DFX1" t="s">
        <v>3004</v>
      </c>
      <c r="DFY1" t="s">
        <v>3005</v>
      </c>
      <c r="DFZ1" t="s">
        <v>3006</v>
      </c>
      <c r="DGA1" t="s">
        <v>3007</v>
      </c>
      <c r="DGB1" t="s">
        <v>3008</v>
      </c>
      <c r="DGC1" t="s">
        <v>3009</v>
      </c>
      <c r="DGD1" t="s">
        <v>3010</v>
      </c>
      <c r="DGE1" t="s">
        <v>3011</v>
      </c>
      <c r="DGF1" t="s">
        <v>3012</v>
      </c>
      <c r="DGG1" t="s">
        <v>3013</v>
      </c>
      <c r="DGH1" t="s">
        <v>3014</v>
      </c>
      <c r="DGI1" t="s">
        <v>3015</v>
      </c>
      <c r="DGJ1" t="s">
        <v>3016</v>
      </c>
      <c r="DGK1" t="s">
        <v>3017</v>
      </c>
      <c r="DGL1" t="s">
        <v>3018</v>
      </c>
      <c r="DGM1" t="s">
        <v>3019</v>
      </c>
      <c r="DGN1" t="s">
        <v>3020</v>
      </c>
      <c r="DGO1" t="s">
        <v>3021</v>
      </c>
      <c r="DGP1" t="s">
        <v>3022</v>
      </c>
      <c r="DGQ1" t="s">
        <v>3023</v>
      </c>
      <c r="DGR1" t="s">
        <v>3024</v>
      </c>
      <c r="DGS1" t="s">
        <v>3025</v>
      </c>
      <c r="DGT1" t="s">
        <v>3026</v>
      </c>
      <c r="DGU1" t="s">
        <v>3027</v>
      </c>
      <c r="DGV1" t="s">
        <v>3028</v>
      </c>
      <c r="DGW1" t="s">
        <v>3029</v>
      </c>
      <c r="DGX1" t="s">
        <v>3030</v>
      </c>
      <c r="DGY1" t="s">
        <v>3031</v>
      </c>
      <c r="DGZ1" t="s">
        <v>3032</v>
      </c>
      <c r="DHA1" t="s">
        <v>3033</v>
      </c>
      <c r="DHB1" t="s">
        <v>3034</v>
      </c>
      <c r="DHC1" t="s">
        <v>3035</v>
      </c>
      <c r="DHD1" t="s">
        <v>3036</v>
      </c>
      <c r="DHE1" t="s">
        <v>3037</v>
      </c>
      <c r="DHF1" t="s">
        <v>3038</v>
      </c>
      <c r="DHG1" t="s">
        <v>3039</v>
      </c>
      <c r="DHH1" t="s">
        <v>3040</v>
      </c>
      <c r="DHI1" t="s">
        <v>3041</v>
      </c>
      <c r="DHJ1" t="s">
        <v>3042</v>
      </c>
      <c r="DHK1" t="s">
        <v>3043</v>
      </c>
      <c r="DHL1" t="s">
        <v>3044</v>
      </c>
      <c r="DHM1" t="s">
        <v>3045</v>
      </c>
      <c r="DHN1" t="s">
        <v>3046</v>
      </c>
      <c r="DHO1" t="s">
        <v>3047</v>
      </c>
      <c r="DHP1" t="s">
        <v>3048</v>
      </c>
      <c r="DHQ1" t="s">
        <v>3049</v>
      </c>
      <c r="DHR1" t="s">
        <v>3050</v>
      </c>
      <c r="DHS1" t="s">
        <v>3051</v>
      </c>
      <c r="DHT1" t="s">
        <v>3052</v>
      </c>
      <c r="DHU1" t="s">
        <v>3053</v>
      </c>
      <c r="DHV1" t="s">
        <v>3054</v>
      </c>
      <c r="DHW1" t="s">
        <v>3055</v>
      </c>
      <c r="DHX1" t="s">
        <v>3056</v>
      </c>
      <c r="DHY1" t="s">
        <v>3057</v>
      </c>
      <c r="DHZ1" t="s">
        <v>3058</v>
      </c>
      <c r="DIA1" t="s">
        <v>3059</v>
      </c>
      <c r="DIB1" t="s">
        <v>3060</v>
      </c>
      <c r="DIC1" t="s">
        <v>3061</v>
      </c>
      <c r="DID1" t="s">
        <v>3062</v>
      </c>
      <c r="DIE1" t="s">
        <v>3063</v>
      </c>
      <c r="DIF1" t="s">
        <v>3064</v>
      </c>
      <c r="DIG1" t="s">
        <v>3065</v>
      </c>
      <c r="DIH1" t="s">
        <v>3066</v>
      </c>
      <c r="DII1" t="s">
        <v>3067</v>
      </c>
      <c r="DIJ1" t="s">
        <v>3068</v>
      </c>
      <c r="DIK1" t="s">
        <v>3069</v>
      </c>
      <c r="DIL1" t="s">
        <v>3070</v>
      </c>
      <c r="DIM1" t="s">
        <v>3071</v>
      </c>
      <c r="DIN1" t="s">
        <v>3072</v>
      </c>
      <c r="DIO1" t="s">
        <v>3073</v>
      </c>
      <c r="DIP1" t="s">
        <v>3074</v>
      </c>
      <c r="DIQ1" t="s">
        <v>3075</v>
      </c>
      <c r="DIR1" t="s">
        <v>3076</v>
      </c>
      <c r="DIS1" t="s">
        <v>3077</v>
      </c>
      <c r="DIT1" t="s">
        <v>3078</v>
      </c>
      <c r="DIU1" t="s">
        <v>3079</v>
      </c>
      <c r="DIV1" t="s">
        <v>3080</v>
      </c>
      <c r="DIW1" t="s">
        <v>3081</v>
      </c>
      <c r="DIX1" t="s">
        <v>3082</v>
      </c>
      <c r="DIY1" t="s">
        <v>3083</v>
      </c>
      <c r="DIZ1" t="s">
        <v>3084</v>
      </c>
      <c r="DJA1" t="s">
        <v>3085</v>
      </c>
      <c r="DJB1" t="s">
        <v>3086</v>
      </c>
      <c r="DJC1" t="s">
        <v>3087</v>
      </c>
      <c r="DJD1" t="s">
        <v>3088</v>
      </c>
      <c r="DJE1" t="s">
        <v>3089</v>
      </c>
      <c r="DJF1" t="s">
        <v>3090</v>
      </c>
      <c r="DJG1" t="s">
        <v>3091</v>
      </c>
      <c r="DJH1" t="s">
        <v>3092</v>
      </c>
      <c r="DJI1" t="s">
        <v>3093</v>
      </c>
      <c r="DJJ1" t="s">
        <v>3094</v>
      </c>
      <c r="DJK1" t="s">
        <v>3095</v>
      </c>
      <c r="DJL1" t="s">
        <v>3096</v>
      </c>
      <c r="DJM1" t="s">
        <v>3097</v>
      </c>
      <c r="DJN1" t="s">
        <v>3098</v>
      </c>
      <c r="DJO1" t="s">
        <v>3099</v>
      </c>
      <c r="DJP1" t="s">
        <v>3100</v>
      </c>
      <c r="DJQ1" t="s">
        <v>3101</v>
      </c>
      <c r="DJR1" t="s">
        <v>3102</v>
      </c>
      <c r="DJS1" t="s">
        <v>3103</v>
      </c>
      <c r="DJT1" t="s">
        <v>3104</v>
      </c>
      <c r="DJU1" t="s">
        <v>3105</v>
      </c>
      <c r="DJV1" t="s">
        <v>3106</v>
      </c>
      <c r="DJW1" t="s">
        <v>3107</v>
      </c>
      <c r="DJX1" t="s">
        <v>3108</v>
      </c>
      <c r="DJY1" t="s">
        <v>3109</v>
      </c>
      <c r="DJZ1" t="s">
        <v>3110</v>
      </c>
      <c r="DKA1" t="s">
        <v>3111</v>
      </c>
      <c r="DKB1" t="s">
        <v>3112</v>
      </c>
      <c r="DKC1" t="s">
        <v>3113</v>
      </c>
      <c r="DKD1" t="s">
        <v>3114</v>
      </c>
      <c r="DKE1" t="s">
        <v>3115</v>
      </c>
      <c r="DKF1" t="s">
        <v>3116</v>
      </c>
      <c r="DKG1" t="s">
        <v>3117</v>
      </c>
      <c r="DKH1" t="s">
        <v>3118</v>
      </c>
      <c r="DKI1" t="s">
        <v>3119</v>
      </c>
      <c r="DKJ1" t="s">
        <v>3120</v>
      </c>
      <c r="DKK1" t="s">
        <v>3121</v>
      </c>
      <c r="DKL1" t="s">
        <v>3122</v>
      </c>
      <c r="DKM1" t="s">
        <v>3123</v>
      </c>
      <c r="DKN1" t="s">
        <v>3124</v>
      </c>
      <c r="DKO1" t="s">
        <v>3125</v>
      </c>
      <c r="DKP1" t="s">
        <v>3126</v>
      </c>
      <c r="DKQ1" t="s">
        <v>3127</v>
      </c>
      <c r="DKR1" t="s">
        <v>3128</v>
      </c>
      <c r="DKS1" t="s">
        <v>3129</v>
      </c>
      <c r="DKT1" t="s">
        <v>3130</v>
      </c>
      <c r="DKU1" t="s">
        <v>3131</v>
      </c>
      <c r="DKV1" t="s">
        <v>3132</v>
      </c>
      <c r="DKW1" t="s">
        <v>3133</v>
      </c>
      <c r="DKX1" t="s">
        <v>3134</v>
      </c>
      <c r="DKY1" t="s">
        <v>3135</v>
      </c>
      <c r="DKZ1" t="s">
        <v>3136</v>
      </c>
      <c r="DLA1" t="s">
        <v>3137</v>
      </c>
      <c r="DLB1" t="s">
        <v>3138</v>
      </c>
      <c r="DLC1" t="s">
        <v>3139</v>
      </c>
      <c r="DLD1" t="s">
        <v>3140</v>
      </c>
      <c r="DLE1" t="s">
        <v>3141</v>
      </c>
      <c r="DLF1" t="s">
        <v>3142</v>
      </c>
      <c r="DLG1" t="s">
        <v>3143</v>
      </c>
      <c r="DLH1" t="s">
        <v>3144</v>
      </c>
      <c r="DLI1" t="s">
        <v>3145</v>
      </c>
      <c r="DLJ1" t="s">
        <v>3146</v>
      </c>
      <c r="DLK1" t="s">
        <v>3147</v>
      </c>
      <c r="DLL1" t="s">
        <v>3148</v>
      </c>
      <c r="DLM1" t="s">
        <v>3149</v>
      </c>
      <c r="DLN1" t="s">
        <v>3150</v>
      </c>
      <c r="DLO1" t="s">
        <v>3151</v>
      </c>
      <c r="DLP1" t="s">
        <v>3152</v>
      </c>
      <c r="DLQ1" t="s">
        <v>3153</v>
      </c>
      <c r="DLR1" t="s">
        <v>3154</v>
      </c>
      <c r="DLS1" t="s">
        <v>3155</v>
      </c>
      <c r="DLT1" t="s">
        <v>3156</v>
      </c>
      <c r="DLU1" t="s">
        <v>3157</v>
      </c>
      <c r="DLV1" t="s">
        <v>3158</v>
      </c>
      <c r="DLW1" t="s">
        <v>3159</v>
      </c>
      <c r="DLX1" t="s">
        <v>3160</v>
      </c>
      <c r="DLY1" t="s">
        <v>3161</v>
      </c>
      <c r="DLZ1" t="s">
        <v>3162</v>
      </c>
      <c r="DMA1" t="s">
        <v>3163</v>
      </c>
      <c r="DMB1" t="s">
        <v>3164</v>
      </c>
      <c r="DMC1" t="s">
        <v>3165</v>
      </c>
      <c r="DMD1" t="s">
        <v>3166</v>
      </c>
      <c r="DME1" t="s">
        <v>3167</v>
      </c>
      <c r="DMF1" t="s">
        <v>3168</v>
      </c>
      <c r="DMG1" t="s">
        <v>3169</v>
      </c>
      <c r="DMH1" t="s">
        <v>3170</v>
      </c>
      <c r="DMI1" t="s">
        <v>3171</v>
      </c>
      <c r="DMJ1" t="s">
        <v>3172</v>
      </c>
      <c r="DMK1" t="s">
        <v>3173</v>
      </c>
      <c r="DML1" t="s">
        <v>3174</v>
      </c>
      <c r="DMM1" t="s">
        <v>3175</v>
      </c>
      <c r="DMN1" t="s">
        <v>3176</v>
      </c>
      <c r="DMO1" t="s">
        <v>3177</v>
      </c>
      <c r="DMP1" t="s">
        <v>3178</v>
      </c>
      <c r="DMQ1" t="s">
        <v>3179</v>
      </c>
      <c r="DMR1" t="s">
        <v>3180</v>
      </c>
      <c r="DMS1" t="s">
        <v>3181</v>
      </c>
      <c r="DMT1" t="s">
        <v>3182</v>
      </c>
      <c r="DMU1" t="s">
        <v>3183</v>
      </c>
      <c r="DMV1" t="s">
        <v>3184</v>
      </c>
      <c r="DMW1" t="s">
        <v>3185</v>
      </c>
      <c r="DMX1" t="s">
        <v>3186</v>
      </c>
      <c r="DMY1" t="s">
        <v>3187</v>
      </c>
      <c r="DMZ1" t="s">
        <v>3188</v>
      </c>
      <c r="DNA1" t="s">
        <v>3189</v>
      </c>
      <c r="DNB1" t="s">
        <v>3190</v>
      </c>
      <c r="DNC1" t="s">
        <v>3191</v>
      </c>
      <c r="DND1" t="s">
        <v>3192</v>
      </c>
      <c r="DNE1" t="s">
        <v>3193</v>
      </c>
      <c r="DNF1" t="s">
        <v>3194</v>
      </c>
      <c r="DNG1" t="s">
        <v>3195</v>
      </c>
      <c r="DNH1" t="s">
        <v>3196</v>
      </c>
      <c r="DNI1" t="s">
        <v>3197</v>
      </c>
      <c r="DNJ1" t="s">
        <v>3198</v>
      </c>
      <c r="DNK1" t="s">
        <v>3199</v>
      </c>
      <c r="DNL1" t="s">
        <v>3200</v>
      </c>
      <c r="DNM1" t="s">
        <v>3201</v>
      </c>
      <c r="DNN1" t="s">
        <v>3202</v>
      </c>
      <c r="DNO1" t="s">
        <v>3203</v>
      </c>
      <c r="DNP1" t="s">
        <v>3204</v>
      </c>
      <c r="DNQ1" t="s">
        <v>3205</v>
      </c>
      <c r="DNR1" t="s">
        <v>3206</v>
      </c>
      <c r="DNS1" t="s">
        <v>3207</v>
      </c>
      <c r="DNT1" t="s">
        <v>3208</v>
      </c>
      <c r="DNU1" t="s">
        <v>3209</v>
      </c>
      <c r="DNV1" t="s">
        <v>3210</v>
      </c>
      <c r="DNW1" t="s">
        <v>3211</v>
      </c>
      <c r="DNX1" t="s">
        <v>3212</v>
      </c>
      <c r="DNY1" t="s">
        <v>3213</v>
      </c>
      <c r="DNZ1" t="s">
        <v>3214</v>
      </c>
      <c r="DOA1" t="s">
        <v>3215</v>
      </c>
      <c r="DOB1" t="s">
        <v>3216</v>
      </c>
      <c r="DOC1" t="s">
        <v>3217</v>
      </c>
      <c r="DOD1" t="s">
        <v>3218</v>
      </c>
      <c r="DOE1" t="s">
        <v>3219</v>
      </c>
      <c r="DOF1" t="s">
        <v>3220</v>
      </c>
      <c r="DOG1" t="s">
        <v>3221</v>
      </c>
      <c r="DOH1" t="s">
        <v>3222</v>
      </c>
      <c r="DOI1" t="s">
        <v>3223</v>
      </c>
      <c r="DOJ1" t="s">
        <v>3224</v>
      </c>
      <c r="DOK1" t="s">
        <v>3225</v>
      </c>
      <c r="DOL1" t="s">
        <v>3226</v>
      </c>
      <c r="DOM1" t="s">
        <v>3227</v>
      </c>
      <c r="DON1" t="s">
        <v>3228</v>
      </c>
      <c r="DOO1" t="s">
        <v>3229</v>
      </c>
      <c r="DOP1" t="s">
        <v>3230</v>
      </c>
      <c r="DOQ1" t="s">
        <v>3231</v>
      </c>
      <c r="DOR1" t="s">
        <v>3232</v>
      </c>
      <c r="DOS1" t="s">
        <v>3233</v>
      </c>
      <c r="DOT1" t="s">
        <v>3234</v>
      </c>
      <c r="DOU1" t="s">
        <v>3235</v>
      </c>
      <c r="DOV1" t="s">
        <v>3236</v>
      </c>
      <c r="DOW1" t="s">
        <v>3237</v>
      </c>
      <c r="DOX1" t="s">
        <v>3238</v>
      </c>
      <c r="DOY1" t="s">
        <v>3239</v>
      </c>
      <c r="DOZ1" t="s">
        <v>3240</v>
      </c>
      <c r="DPA1" t="s">
        <v>3241</v>
      </c>
      <c r="DPB1" t="s">
        <v>3242</v>
      </c>
      <c r="DPC1" t="s">
        <v>3243</v>
      </c>
      <c r="DPD1" t="s">
        <v>3244</v>
      </c>
      <c r="DPE1" t="s">
        <v>3245</v>
      </c>
      <c r="DPF1" t="s">
        <v>3246</v>
      </c>
      <c r="DPG1" t="s">
        <v>3247</v>
      </c>
      <c r="DPH1" t="s">
        <v>3248</v>
      </c>
      <c r="DPI1" t="s">
        <v>3249</v>
      </c>
      <c r="DPJ1" t="s">
        <v>3250</v>
      </c>
      <c r="DPK1" t="s">
        <v>3251</v>
      </c>
      <c r="DPL1" t="s">
        <v>3252</v>
      </c>
      <c r="DPM1" t="s">
        <v>3253</v>
      </c>
      <c r="DPN1" t="s">
        <v>3254</v>
      </c>
      <c r="DPO1" t="s">
        <v>3255</v>
      </c>
      <c r="DPP1" t="s">
        <v>3256</v>
      </c>
      <c r="DPQ1" t="s">
        <v>3257</v>
      </c>
      <c r="DPR1" t="s">
        <v>3258</v>
      </c>
      <c r="DPS1" t="s">
        <v>3259</v>
      </c>
      <c r="DPT1" t="s">
        <v>3260</v>
      </c>
      <c r="DPU1" t="s">
        <v>3261</v>
      </c>
      <c r="DPV1" t="s">
        <v>3262</v>
      </c>
      <c r="DPW1" t="s">
        <v>3263</v>
      </c>
      <c r="DPX1" t="s">
        <v>3264</v>
      </c>
      <c r="DPY1" t="s">
        <v>3265</v>
      </c>
      <c r="DPZ1" t="s">
        <v>3266</v>
      </c>
      <c r="DQA1" t="s">
        <v>3267</v>
      </c>
      <c r="DQB1" t="s">
        <v>3268</v>
      </c>
      <c r="DQC1" t="s">
        <v>3269</v>
      </c>
      <c r="DQD1" t="s">
        <v>3270</v>
      </c>
      <c r="DQE1" t="s">
        <v>3271</v>
      </c>
      <c r="DQF1" t="s">
        <v>3272</v>
      </c>
      <c r="DQG1" t="s">
        <v>3273</v>
      </c>
      <c r="DQH1" t="s">
        <v>3274</v>
      </c>
      <c r="DQI1" t="s">
        <v>3275</v>
      </c>
      <c r="DQJ1" t="s">
        <v>3276</v>
      </c>
      <c r="DQK1" t="s">
        <v>3277</v>
      </c>
      <c r="DQL1" t="s">
        <v>3278</v>
      </c>
      <c r="DQM1" t="s">
        <v>3279</v>
      </c>
      <c r="DQN1" t="s">
        <v>3280</v>
      </c>
      <c r="DQO1" t="s">
        <v>3281</v>
      </c>
      <c r="DQP1" t="s">
        <v>3282</v>
      </c>
      <c r="DQQ1" t="s">
        <v>3283</v>
      </c>
      <c r="DQR1" t="s">
        <v>3284</v>
      </c>
      <c r="DQS1" t="s">
        <v>3285</v>
      </c>
      <c r="DQT1" t="s">
        <v>3286</v>
      </c>
      <c r="DQU1" t="s">
        <v>3287</v>
      </c>
      <c r="DQV1" t="s">
        <v>3288</v>
      </c>
      <c r="DQW1" t="s">
        <v>3289</v>
      </c>
      <c r="DQX1" t="s">
        <v>3290</v>
      </c>
      <c r="DQY1" t="s">
        <v>3291</v>
      </c>
      <c r="DQZ1" t="s">
        <v>3292</v>
      </c>
      <c r="DRA1" t="s">
        <v>3293</v>
      </c>
      <c r="DRB1" t="s">
        <v>3294</v>
      </c>
      <c r="DRC1" t="s">
        <v>3295</v>
      </c>
      <c r="DRD1" t="s">
        <v>3296</v>
      </c>
      <c r="DRE1" t="s">
        <v>3297</v>
      </c>
      <c r="DRF1" t="s">
        <v>3298</v>
      </c>
      <c r="DRG1" t="s">
        <v>3299</v>
      </c>
      <c r="DRH1" t="s">
        <v>3300</v>
      </c>
      <c r="DRI1" t="s">
        <v>3301</v>
      </c>
      <c r="DRJ1" t="s">
        <v>3302</v>
      </c>
      <c r="DRK1" t="s">
        <v>3303</v>
      </c>
      <c r="DRL1" t="s">
        <v>3304</v>
      </c>
      <c r="DRM1" t="s">
        <v>3305</v>
      </c>
      <c r="DRN1" t="s">
        <v>3306</v>
      </c>
      <c r="DRO1" t="s">
        <v>3307</v>
      </c>
      <c r="DRP1" t="s">
        <v>3308</v>
      </c>
      <c r="DRQ1" t="s">
        <v>3309</v>
      </c>
      <c r="DRR1" t="s">
        <v>3310</v>
      </c>
      <c r="DRS1" t="s">
        <v>3311</v>
      </c>
      <c r="DRT1" t="s">
        <v>3312</v>
      </c>
      <c r="DRU1" t="s">
        <v>3313</v>
      </c>
      <c r="DRV1" t="s">
        <v>3314</v>
      </c>
      <c r="DRW1" t="s">
        <v>3315</v>
      </c>
      <c r="DRX1" t="s">
        <v>3316</v>
      </c>
      <c r="DRY1" t="s">
        <v>3317</v>
      </c>
      <c r="DRZ1" t="s">
        <v>3318</v>
      </c>
      <c r="DSA1" t="s">
        <v>3319</v>
      </c>
      <c r="DSB1" t="s">
        <v>3320</v>
      </c>
      <c r="DSC1" t="s">
        <v>3321</v>
      </c>
      <c r="DSD1" t="s">
        <v>3322</v>
      </c>
      <c r="DSE1" t="s">
        <v>3323</v>
      </c>
      <c r="DSF1" t="s">
        <v>3324</v>
      </c>
      <c r="DSG1" t="s">
        <v>3325</v>
      </c>
      <c r="DSH1" t="s">
        <v>3326</v>
      </c>
      <c r="DSI1" t="s">
        <v>3327</v>
      </c>
      <c r="DSJ1" t="s">
        <v>3328</v>
      </c>
      <c r="DSK1" t="s">
        <v>3329</v>
      </c>
      <c r="DSL1" t="s">
        <v>3330</v>
      </c>
      <c r="DSM1" t="s">
        <v>3331</v>
      </c>
      <c r="DSN1" t="s">
        <v>3332</v>
      </c>
      <c r="DSO1" t="s">
        <v>3333</v>
      </c>
      <c r="DSP1" t="s">
        <v>3334</v>
      </c>
      <c r="DSQ1" t="s">
        <v>3335</v>
      </c>
      <c r="DSR1" t="s">
        <v>3336</v>
      </c>
      <c r="DSS1" t="s">
        <v>3337</v>
      </c>
      <c r="DST1" t="s">
        <v>3338</v>
      </c>
      <c r="DSU1" t="s">
        <v>3339</v>
      </c>
      <c r="DSV1" t="s">
        <v>3340</v>
      </c>
      <c r="DSW1" t="s">
        <v>3341</v>
      </c>
      <c r="DSX1" t="s">
        <v>3342</v>
      </c>
      <c r="DSY1" t="s">
        <v>3343</v>
      </c>
      <c r="DSZ1" t="s">
        <v>3344</v>
      </c>
      <c r="DTA1" t="s">
        <v>3345</v>
      </c>
      <c r="DTB1" t="s">
        <v>3346</v>
      </c>
      <c r="DTC1" t="s">
        <v>3347</v>
      </c>
      <c r="DTD1" t="s">
        <v>3348</v>
      </c>
      <c r="DTE1" t="s">
        <v>3349</v>
      </c>
      <c r="DTF1" t="s">
        <v>3350</v>
      </c>
      <c r="DTG1" t="s">
        <v>3351</v>
      </c>
      <c r="DTH1" t="s">
        <v>3352</v>
      </c>
      <c r="DTI1" t="s">
        <v>3353</v>
      </c>
      <c r="DTJ1" t="s">
        <v>3354</v>
      </c>
      <c r="DTK1" t="s">
        <v>3355</v>
      </c>
      <c r="DTL1" t="s">
        <v>3356</v>
      </c>
      <c r="DTM1" t="s">
        <v>3357</v>
      </c>
      <c r="DTN1" t="s">
        <v>3358</v>
      </c>
      <c r="DTO1" t="s">
        <v>3359</v>
      </c>
      <c r="DTP1" t="s">
        <v>3360</v>
      </c>
      <c r="DTQ1" t="s">
        <v>3361</v>
      </c>
      <c r="DTR1" t="s">
        <v>3362</v>
      </c>
      <c r="DTS1" t="s">
        <v>3363</v>
      </c>
      <c r="DTT1" t="s">
        <v>3364</v>
      </c>
      <c r="DTU1" t="s">
        <v>3365</v>
      </c>
      <c r="DTV1" t="s">
        <v>3366</v>
      </c>
      <c r="DTW1" t="s">
        <v>3367</v>
      </c>
      <c r="DTX1" t="s">
        <v>3368</v>
      </c>
      <c r="DTY1" t="s">
        <v>3369</v>
      </c>
      <c r="DTZ1" t="s">
        <v>3370</v>
      </c>
      <c r="DUA1" t="s">
        <v>3371</v>
      </c>
      <c r="DUB1" t="s">
        <v>3372</v>
      </c>
      <c r="DUC1" t="s">
        <v>3373</v>
      </c>
      <c r="DUD1" t="s">
        <v>3374</v>
      </c>
      <c r="DUE1" t="s">
        <v>3375</v>
      </c>
      <c r="DUF1" t="s">
        <v>3376</v>
      </c>
      <c r="DUG1" t="s">
        <v>3377</v>
      </c>
      <c r="DUH1" t="s">
        <v>3378</v>
      </c>
      <c r="DUI1" t="s">
        <v>3379</v>
      </c>
      <c r="DUJ1" t="s">
        <v>3380</v>
      </c>
      <c r="DUK1" t="s">
        <v>3381</v>
      </c>
      <c r="DUL1" t="s">
        <v>3382</v>
      </c>
      <c r="DUM1" t="s">
        <v>3383</v>
      </c>
      <c r="DUN1" t="s">
        <v>3384</v>
      </c>
      <c r="DUO1" t="s">
        <v>3385</v>
      </c>
      <c r="DUP1" t="s">
        <v>3386</v>
      </c>
      <c r="DUQ1" t="s">
        <v>3387</v>
      </c>
      <c r="DUR1" t="s">
        <v>3388</v>
      </c>
      <c r="DUS1" t="s">
        <v>3389</v>
      </c>
      <c r="DUT1" t="s">
        <v>3390</v>
      </c>
      <c r="DUU1" t="s">
        <v>3391</v>
      </c>
      <c r="DUV1" t="s">
        <v>3392</v>
      </c>
      <c r="DUW1" t="s">
        <v>3393</v>
      </c>
      <c r="DUX1" t="s">
        <v>3394</v>
      </c>
      <c r="DUY1" t="s">
        <v>3395</v>
      </c>
      <c r="DUZ1" t="s">
        <v>3396</v>
      </c>
      <c r="DVA1" t="s">
        <v>3397</v>
      </c>
      <c r="DVB1" t="s">
        <v>3398</v>
      </c>
      <c r="DVC1" t="s">
        <v>3399</v>
      </c>
      <c r="DVD1" t="s">
        <v>3400</v>
      </c>
      <c r="DVE1" t="s">
        <v>3401</v>
      </c>
      <c r="DVF1" t="s">
        <v>3402</v>
      </c>
      <c r="DVG1" t="s">
        <v>3403</v>
      </c>
      <c r="DVH1" t="s">
        <v>3404</v>
      </c>
      <c r="DVI1" t="s">
        <v>3405</v>
      </c>
      <c r="DVJ1" t="s">
        <v>3406</v>
      </c>
      <c r="DVK1" t="s">
        <v>3407</v>
      </c>
      <c r="DVL1" t="s">
        <v>3408</v>
      </c>
      <c r="DVM1" t="s">
        <v>3409</v>
      </c>
      <c r="DVN1" t="s">
        <v>3410</v>
      </c>
      <c r="DVO1" t="s">
        <v>3411</v>
      </c>
      <c r="DVP1" t="s">
        <v>3412</v>
      </c>
      <c r="DVQ1" t="s">
        <v>3413</v>
      </c>
      <c r="DVR1" t="s">
        <v>3414</v>
      </c>
      <c r="DVS1" t="s">
        <v>3415</v>
      </c>
      <c r="DVT1" t="s">
        <v>3416</v>
      </c>
      <c r="DVU1" t="s">
        <v>3417</v>
      </c>
      <c r="DVV1" t="s">
        <v>3418</v>
      </c>
      <c r="DVW1" t="s">
        <v>3419</v>
      </c>
      <c r="DVX1" t="s">
        <v>3420</v>
      </c>
      <c r="DVY1" t="s">
        <v>3421</v>
      </c>
      <c r="DVZ1" t="s">
        <v>3422</v>
      </c>
      <c r="DWA1" t="s">
        <v>3423</v>
      </c>
      <c r="DWB1" t="s">
        <v>3424</v>
      </c>
      <c r="DWC1" t="s">
        <v>3425</v>
      </c>
      <c r="DWD1" t="s">
        <v>3426</v>
      </c>
      <c r="DWE1" t="s">
        <v>3427</v>
      </c>
      <c r="DWF1" t="s">
        <v>3428</v>
      </c>
      <c r="DWG1" t="s">
        <v>3429</v>
      </c>
      <c r="DWH1" t="s">
        <v>3430</v>
      </c>
      <c r="DWI1" t="s">
        <v>3431</v>
      </c>
      <c r="DWJ1" t="s">
        <v>3432</v>
      </c>
      <c r="DWK1" t="s">
        <v>3433</v>
      </c>
      <c r="DWL1" t="s">
        <v>3434</v>
      </c>
      <c r="DWM1" t="s">
        <v>3435</v>
      </c>
      <c r="DWN1" t="s">
        <v>3436</v>
      </c>
      <c r="DWO1" t="s">
        <v>3437</v>
      </c>
      <c r="DWP1" t="s">
        <v>3438</v>
      </c>
      <c r="DWQ1" t="s">
        <v>3439</v>
      </c>
      <c r="DWR1" t="s">
        <v>3440</v>
      </c>
      <c r="DWS1" t="s">
        <v>3441</v>
      </c>
      <c r="DWT1" t="s">
        <v>3442</v>
      </c>
      <c r="DWU1" t="s">
        <v>3443</v>
      </c>
      <c r="DWV1" t="s">
        <v>3444</v>
      </c>
      <c r="DWW1" t="s">
        <v>3445</v>
      </c>
      <c r="DWX1" t="s">
        <v>3446</v>
      </c>
      <c r="DWY1" t="s">
        <v>3447</v>
      </c>
      <c r="DWZ1" t="s">
        <v>3448</v>
      </c>
      <c r="DXA1" t="s">
        <v>3449</v>
      </c>
      <c r="DXB1" t="s">
        <v>3450</v>
      </c>
      <c r="DXC1" t="s">
        <v>3451</v>
      </c>
      <c r="DXD1" t="s">
        <v>3452</v>
      </c>
      <c r="DXE1" t="s">
        <v>3453</v>
      </c>
      <c r="DXF1" t="s">
        <v>3454</v>
      </c>
      <c r="DXG1" t="s">
        <v>3455</v>
      </c>
      <c r="DXH1" t="s">
        <v>3456</v>
      </c>
      <c r="DXI1" t="s">
        <v>3457</v>
      </c>
      <c r="DXJ1" t="s">
        <v>3458</v>
      </c>
      <c r="DXK1" t="s">
        <v>3459</v>
      </c>
      <c r="DXL1" t="s">
        <v>3460</v>
      </c>
      <c r="DXM1" t="s">
        <v>3461</v>
      </c>
      <c r="DXN1" t="s">
        <v>3462</v>
      </c>
      <c r="DXO1" t="s">
        <v>3463</v>
      </c>
      <c r="DXP1" t="s">
        <v>3464</v>
      </c>
      <c r="DXQ1" t="s">
        <v>3465</v>
      </c>
      <c r="DXR1" t="s">
        <v>3466</v>
      </c>
      <c r="DXS1" t="s">
        <v>3467</v>
      </c>
      <c r="DXT1" t="s">
        <v>3468</v>
      </c>
      <c r="DXU1" t="s">
        <v>3469</v>
      </c>
      <c r="DXV1" t="s">
        <v>3470</v>
      </c>
      <c r="DXW1" t="s">
        <v>3471</v>
      </c>
      <c r="DXX1" t="s">
        <v>3472</v>
      </c>
      <c r="DXY1" t="s">
        <v>3473</v>
      </c>
      <c r="DXZ1" t="s">
        <v>3474</v>
      </c>
      <c r="DYA1" t="s">
        <v>3475</v>
      </c>
      <c r="DYB1" t="s">
        <v>3476</v>
      </c>
      <c r="DYC1" t="s">
        <v>3477</v>
      </c>
      <c r="DYD1" t="s">
        <v>3478</v>
      </c>
      <c r="DYE1" t="s">
        <v>3479</v>
      </c>
      <c r="DYF1" t="s">
        <v>3480</v>
      </c>
      <c r="DYG1" t="s">
        <v>3481</v>
      </c>
      <c r="DYH1" t="s">
        <v>3482</v>
      </c>
      <c r="DYI1" t="s">
        <v>3483</v>
      </c>
      <c r="DYJ1" t="s">
        <v>3484</v>
      </c>
      <c r="DYK1" t="s">
        <v>3485</v>
      </c>
      <c r="DYL1" t="s">
        <v>3486</v>
      </c>
      <c r="DYM1" t="s">
        <v>3487</v>
      </c>
      <c r="DYN1" t="s">
        <v>3488</v>
      </c>
      <c r="DYO1" t="s">
        <v>3489</v>
      </c>
      <c r="DYP1" t="s">
        <v>3490</v>
      </c>
      <c r="DYQ1" t="s">
        <v>3491</v>
      </c>
      <c r="DYR1" t="s">
        <v>3492</v>
      </c>
      <c r="DYS1" t="s">
        <v>3493</v>
      </c>
      <c r="DYT1" t="s">
        <v>3494</v>
      </c>
      <c r="DYU1" t="s">
        <v>3495</v>
      </c>
      <c r="DYV1" t="s">
        <v>3496</v>
      </c>
      <c r="DYW1" t="s">
        <v>3497</v>
      </c>
      <c r="DYX1" t="s">
        <v>3498</v>
      </c>
      <c r="DYY1" t="s">
        <v>3499</v>
      </c>
      <c r="DYZ1" t="s">
        <v>3500</v>
      </c>
      <c r="DZA1" t="s">
        <v>3501</v>
      </c>
      <c r="DZB1" t="s">
        <v>3502</v>
      </c>
      <c r="DZC1" t="s">
        <v>3503</v>
      </c>
      <c r="DZD1" t="s">
        <v>3504</v>
      </c>
      <c r="DZE1" t="s">
        <v>3505</v>
      </c>
      <c r="DZF1" t="s">
        <v>3506</v>
      </c>
      <c r="DZG1" t="s">
        <v>3507</v>
      </c>
      <c r="DZH1" t="s">
        <v>3508</v>
      </c>
      <c r="DZI1" t="s">
        <v>3509</v>
      </c>
      <c r="DZJ1" t="s">
        <v>3510</v>
      </c>
      <c r="DZK1" t="s">
        <v>3511</v>
      </c>
      <c r="DZL1" t="s">
        <v>3512</v>
      </c>
      <c r="DZM1" t="s">
        <v>3513</v>
      </c>
      <c r="DZN1" t="s">
        <v>3514</v>
      </c>
      <c r="DZO1" t="s">
        <v>3515</v>
      </c>
      <c r="DZP1" t="s">
        <v>3516</v>
      </c>
      <c r="DZQ1" t="s">
        <v>3517</v>
      </c>
      <c r="DZR1" t="s">
        <v>3518</v>
      </c>
      <c r="DZS1" t="s">
        <v>3519</v>
      </c>
      <c r="DZT1" t="s">
        <v>3520</v>
      </c>
      <c r="DZU1" t="s">
        <v>3521</v>
      </c>
      <c r="DZV1" t="s">
        <v>3522</v>
      </c>
      <c r="DZW1" t="s">
        <v>3523</v>
      </c>
      <c r="DZX1" t="s">
        <v>3524</v>
      </c>
      <c r="DZY1" t="s">
        <v>3525</v>
      </c>
      <c r="DZZ1" t="s">
        <v>3526</v>
      </c>
      <c r="EAA1" t="s">
        <v>3527</v>
      </c>
      <c r="EAB1" t="s">
        <v>3528</v>
      </c>
      <c r="EAC1" t="s">
        <v>3529</v>
      </c>
      <c r="EAD1" t="s">
        <v>3530</v>
      </c>
      <c r="EAE1" t="s">
        <v>3531</v>
      </c>
      <c r="EAF1" t="s">
        <v>3532</v>
      </c>
      <c r="EAG1" t="s">
        <v>3533</v>
      </c>
      <c r="EAH1" t="s">
        <v>3534</v>
      </c>
      <c r="EAI1" t="s">
        <v>3535</v>
      </c>
      <c r="EAJ1" t="s">
        <v>3536</v>
      </c>
      <c r="EAK1" t="s">
        <v>3537</v>
      </c>
      <c r="EAL1" t="s">
        <v>3538</v>
      </c>
      <c r="EAM1" t="s">
        <v>3539</v>
      </c>
      <c r="EAN1" t="s">
        <v>3540</v>
      </c>
      <c r="EAO1" t="s">
        <v>3541</v>
      </c>
      <c r="EAP1" t="s">
        <v>3542</v>
      </c>
      <c r="EAQ1" t="s">
        <v>3543</v>
      </c>
      <c r="EAR1" t="s">
        <v>3544</v>
      </c>
      <c r="EAS1" t="s">
        <v>3545</v>
      </c>
      <c r="EAT1" t="s">
        <v>3546</v>
      </c>
      <c r="EAU1" t="s">
        <v>3547</v>
      </c>
      <c r="EAV1" t="s">
        <v>3548</v>
      </c>
      <c r="EAW1" t="s">
        <v>3549</v>
      </c>
      <c r="EAX1" t="s">
        <v>3550</v>
      </c>
      <c r="EAY1" t="s">
        <v>3551</v>
      </c>
      <c r="EAZ1" t="s">
        <v>3552</v>
      </c>
      <c r="EBA1" t="s">
        <v>3553</v>
      </c>
      <c r="EBB1" t="s">
        <v>3554</v>
      </c>
      <c r="EBC1" t="s">
        <v>3555</v>
      </c>
      <c r="EBD1" t="s">
        <v>3556</v>
      </c>
      <c r="EBE1" t="s">
        <v>3557</v>
      </c>
      <c r="EBF1" t="s">
        <v>3558</v>
      </c>
      <c r="EBG1" t="s">
        <v>3559</v>
      </c>
      <c r="EBH1" t="s">
        <v>3560</v>
      </c>
      <c r="EBI1" t="s">
        <v>3561</v>
      </c>
      <c r="EBJ1" t="s">
        <v>3562</v>
      </c>
      <c r="EBK1" t="s">
        <v>3563</v>
      </c>
      <c r="EBL1" t="s">
        <v>3564</v>
      </c>
      <c r="EBM1" t="s">
        <v>3565</v>
      </c>
      <c r="EBN1" t="s">
        <v>3566</v>
      </c>
      <c r="EBO1" t="s">
        <v>3567</v>
      </c>
      <c r="EBP1" t="s">
        <v>3568</v>
      </c>
      <c r="EBQ1" t="s">
        <v>3569</v>
      </c>
      <c r="EBR1" t="s">
        <v>3570</v>
      </c>
      <c r="EBS1" t="s">
        <v>3571</v>
      </c>
      <c r="EBT1" t="s">
        <v>3572</v>
      </c>
      <c r="EBU1" t="s">
        <v>3573</v>
      </c>
      <c r="EBV1" t="s">
        <v>3574</v>
      </c>
      <c r="EBW1" t="s">
        <v>3575</v>
      </c>
      <c r="EBX1" t="s">
        <v>3576</v>
      </c>
      <c r="EBY1" t="s">
        <v>3577</v>
      </c>
      <c r="EBZ1" t="s">
        <v>3578</v>
      </c>
      <c r="ECA1" t="s">
        <v>3579</v>
      </c>
      <c r="ECB1" t="s">
        <v>3580</v>
      </c>
      <c r="ECC1" t="s">
        <v>3581</v>
      </c>
      <c r="ECD1" t="s">
        <v>3582</v>
      </c>
      <c r="ECE1" t="s">
        <v>3583</v>
      </c>
      <c r="ECF1" t="s">
        <v>3584</v>
      </c>
      <c r="ECG1" t="s">
        <v>3585</v>
      </c>
      <c r="ECH1" t="s">
        <v>3586</v>
      </c>
      <c r="ECI1" t="s">
        <v>3587</v>
      </c>
      <c r="ECJ1" t="s">
        <v>3588</v>
      </c>
      <c r="ECK1" t="s">
        <v>3589</v>
      </c>
      <c r="ECL1" t="s">
        <v>3590</v>
      </c>
      <c r="ECM1" t="s">
        <v>3591</v>
      </c>
      <c r="ECN1" t="s">
        <v>3592</v>
      </c>
      <c r="ECO1" t="s">
        <v>3593</v>
      </c>
      <c r="ECP1" t="s">
        <v>3594</v>
      </c>
      <c r="ECQ1" t="s">
        <v>3595</v>
      </c>
      <c r="ECR1" t="s">
        <v>3596</v>
      </c>
      <c r="ECS1" t="s">
        <v>3597</v>
      </c>
      <c r="ECT1" t="s">
        <v>3598</v>
      </c>
      <c r="ECU1" t="s">
        <v>3599</v>
      </c>
      <c r="ECV1" t="s">
        <v>3600</v>
      </c>
      <c r="ECW1" t="s">
        <v>3601</v>
      </c>
      <c r="ECX1" t="s">
        <v>3602</v>
      </c>
      <c r="ECY1" t="s">
        <v>3603</v>
      </c>
      <c r="ECZ1" t="s">
        <v>3604</v>
      </c>
      <c r="EDA1" t="s">
        <v>3605</v>
      </c>
      <c r="EDB1" t="s">
        <v>3606</v>
      </c>
      <c r="EDC1" t="s">
        <v>3607</v>
      </c>
      <c r="EDD1" t="s">
        <v>3608</v>
      </c>
      <c r="EDE1" t="s">
        <v>3609</v>
      </c>
      <c r="EDF1" t="s">
        <v>3610</v>
      </c>
      <c r="EDG1" t="s">
        <v>3611</v>
      </c>
      <c r="EDH1" t="s">
        <v>3612</v>
      </c>
      <c r="EDI1" t="s">
        <v>3613</v>
      </c>
      <c r="EDJ1" t="s">
        <v>3614</v>
      </c>
      <c r="EDK1" t="s">
        <v>3615</v>
      </c>
      <c r="EDL1" t="s">
        <v>3616</v>
      </c>
      <c r="EDM1" t="s">
        <v>3617</v>
      </c>
      <c r="EDN1" t="s">
        <v>3618</v>
      </c>
      <c r="EDO1" t="s">
        <v>3619</v>
      </c>
      <c r="EDP1" t="s">
        <v>3620</v>
      </c>
      <c r="EDQ1" t="s">
        <v>3621</v>
      </c>
      <c r="EDR1" t="s">
        <v>3622</v>
      </c>
      <c r="EDS1" t="s">
        <v>3623</v>
      </c>
      <c r="EDT1" t="s">
        <v>3624</v>
      </c>
      <c r="EDU1" t="s">
        <v>3625</v>
      </c>
      <c r="EDV1" t="s">
        <v>3626</v>
      </c>
      <c r="EDW1" t="s">
        <v>3627</v>
      </c>
      <c r="EDX1" t="s">
        <v>3628</v>
      </c>
      <c r="EDY1" t="s">
        <v>3629</v>
      </c>
      <c r="EDZ1" t="s">
        <v>3630</v>
      </c>
      <c r="EEA1" t="s">
        <v>3631</v>
      </c>
      <c r="EEB1" t="s">
        <v>3632</v>
      </c>
      <c r="EEC1" t="s">
        <v>3633</v>
      </c>
      <c r="EED1" t="s">
        <v>3634</v>
      </c>
      <c r="EEE1" t="s">
        <v>3635</v>
      </c>
      <c r="EEF1" t="s">
        <v>3636</v>
      </c>
      <c r="EEG1" t="s">
        <v>3637</v>
      </c>
      <c r="EEH1" t="s">
        <v>3638</v>
      </c>
      <c r="EEI1" t="s">
        <v>3639</v>
      </c>
      <c r="EEJ1" t="s">
        <v>3640</v>
      </c>
      <c r="EEK1" t="s">
        <v>3641</v>
      </c>
      <c r="EEL1" t="s">
        <v>3642</v>
      </c>
      <c r="EEM1" t="s">
        <v>3643</v>
      </c>
      <c r="EEN1" t="s">
        <v>3644</v>
      </c>
      <c r="EEO1" t="s">
        <v>3645</v>
      </c>
      <c r="EEP1" t="s">
        <v>3646</v>
      </c>
      <c r="EEQ1" t="s">
        <v>3647</v>
      </c>
      <c r="EER1" t="s">
        <v>3648</v>
      </c>
      <c r="EES1" t="s">
        <v>3649</v>
      </c>
      <c r="EET1" t="s">
        <v>3650</v>
      </c>
      <c r="EEU1" t="s">
        <v>3651</v>
      </c>
      <c r="EEV1" t="s">
        <v>3652</v>
      </c>
      <c r="EEW1" t="s">
        <v>3653</v>
      </c>
      <c r="EEX1" t="s">
        <v>3654</v>
      </c>
      <c r="EEY1" t="s">
        <v>3655</v>
      </c>
      <c r="EEZ1" t="s">
        <v>3656</v>
      </c>
      <c r="EFA1" t="s">
        <v>3657</v>
      </c>
      <c r="EFB1" t="s">
        <v>3658</v>
      </c>
      <c r="EFC1" t="s">
        <v>3659</v>
      </c>
      <c r="EFD1" t="s">
        <v>3660</v>
      </c>
      <c r="EFE1" t="s">
        <v>3661</v>
      </c>
      <c r="EFF1" t="s">
        <v>3662</v>
      </c>
      <c r="EFG1" t="s">
        <v>3663</v>
      </c>
      <c r="EFH1" t="s">
        <v>3664</v>
      </c>
      <c r="EFI1" t="s">
        <v>3665</v>
      </c>
      <c r="EFJ1" t="s">
        <v>3666</v>
      </c>
      <c r="EFK1" t="s">
        <v>3667</v>
      </c>
      <c r="EFL1" t="s">
        <v>3668</v>
      </c>
      <c r="EFM1" t="s">
        <v>3669</v>
      </c>
      <c r="EFN1" t="s">
        <v>3670</v>
      </c>
      <c r="EFO1" t="s">
        <v>3671</v>
      </c>
      <c r="EFP1" t="s">
        <v>3672</v>
      </c>
      <c r="EFQ1" t="s">
        <v>3673</v>
      </c>
      <c r="EFR1" t="s">
        <v>3674</v>
      </c>
      <c r="EFS1" t="s">
        <v>3675</v>
      </c>
      <c r="EFT1" t="s">
        <v>3676</v>
      </c>
      <c r="EFU1" t="s">
        <v>3677</v>
      </c>
      <c r="EFV1" t="s">
        <v>3678</v>
      </c>
      <c r="EFW1" t="s">
        <v>3679</v>
      </c>
      <c r="EFX1" t="s">
        <v>3680</v>
      </c>
      <c r="EFY1" t="s">
        <v>3681</v>
      </c>
      <c r="EFZ1" t="s">
        <v>3682</v>
      </c>
      <c r="EGA1" t="s">
        <v>3683</v>
      </c>
      <c r="EGB1" t="s">
        <v>3684</v>
      </c>
      <c r="EGC1" t="s">
        <v>3685</v>
      </c>
      <c r="EGD1" t="s">
        <v>3686</v>
      </c>
      <c r="EGE1" t="s">
        <v>3687</v>
      </c>
      <c r="EGF1" t="s">
        <v>3688</v>
      </c>
      <c r="EGG1" t="s">
        <v>3689</v>
      </c>
      <c r="EGH1" t="s">
        <v>3690</v>
      </c>
      <c r="EGI1" t="s">
        <v>3691</v>
      </c>
      <c r="EGJ1" t="s">
        <v>3692</v>
      </c>
      <c r="EGK1" t="s">
        <v>3693</v>
      </c>
      <c r="EGL1" t="s">
        <v>3694</v>
      </c>
      <c r="EGM1" t="s">
        <v>3695</v>
      </c>
      <c r="EGN1" t="s">
        <v>3696</v>
      </c>
      <c r="EGO1" t="s">
        <v>3697</v>
      </c>
      <c r="EGP1" t="s">
        <v>3698</v>
      </c>
      <c r="EGQ1" t="s">
        <v>3699</v>
      </c>
      <c r="EGR1" t="s">
        <v>3700</v>
      </c>
      <c r="EGS1" t="s">
        <v>3701</v>
      </c>
      <c r="EGT1" t="s">
        <v>3702</v>
      </c>
      <c r="EGU1" t="s">
        <v>3703</v>
      </c>
      <c r="EGV1" t="s">
        <v>3704</v>
      </c>
      <c r="EGW1" t="s">
        <v>3705</v>
      </c>
      <c r="EGX1" t="s">
        <v>3706</v>
      </c>
      <c r="EGY1" t="s">
        <v>3707</v>
      </c>
      <c r="EGZ1" t="s">
        <v>3708</v>
      </c>
      <c r="EHA1" t="s">
        <v>3709</v>
      </c>
      <c r="EHB1" t="s">
        <v>3710</v>
      </c>
      <c r="EHC1" t="s">
        <v>3711</v>
      </c>
      <c r="EHD1" t="s">
        <v>3712</v>
      </c>
      <c r="EHE1" t="s">
        <v>3713</v>
      </c>
      <c r="EHF1" t="s">
        <v>3714</v>
      </c>
      <c r="EHG1" t="s">
        <v>3715</v>
      </c>
      <c r="EHH1" t="s">
        <v>3716</v>
      </c>
      <c r="EHI1" t="s">
        <v>3717</v>
      </c>
      <c r="EHJ1" t="s">
        <v>3718</v>
      </c>
      <c r="EHK1" t="s">
        <v>3719</v>
      </c>
      <c r="EHL1" t="s">
        <v>3720</v>
      </c>
      <c r="EHM1" t="s">
        <v>3721</v>
      </c>
      <c r="EHN1" t="s">
        <v>3722</v>
      </c>
      <c r="EHO1" t="s">
        <v>3723</v>
      </c>
      <c r="EHP1" t="s">
        <v>3724</v>
      </c>
      <c r="EHQ1" t="s">
        <v>3725</v>
      </c>
      <c r="EHR1" t="s">
        <v>3726</v>
      </c>
      <c r="EHS1" t="s">
        <v>3727</v>
      </c>
      <c r="EHT1" t="s">
        <v>3728</v>
      </c>
      <c r="EHU1" t="s">
        <v>3729</v>
      </c>
      <c r="EHV1" t="s">
        <v>3730</v>
      </c>
      <c r="EHW1" t="s">
        <v>3731</v>
      </c>
      <c r="EHX1" t="s">
        <v>3732</v>
      </c>
      <c r="EHY1" t="s">
        <v>3733</v>
      </c>
      <c r="EHZ1" t="s">
        <v>3734</v>
      </c>
      <c r="EIA1" t="s">
        <v>3735</v>
      </c>
      <c r="EIB1" t="s">
        <v>3736</v>
      </c>
      <c r="EIC1" t="s">
        <v>3737</v>
      </c>
      <c r="EID1" t="s">
        <v>3738</v>
      </c>
      <c r="EIE1" t="s">
        <v>3739</v>
      </c>
      <c r="EIF1" t="s">
        <v>3740</v>
      </c>
      <c r="EIG1" t="s">
        <v>3741</v>
      </c>
      <c r="EIH1" t="s">
        <v>3742</v>
      </c>
      <c r="EII1" t="s">
        <v>3743</v>
      </c>
      <c r="EIJ1" t="s">
        <v>3744</v>
      </c>
      <c r="EIK1" t="s">
        <v>3745</v>
      </c>
      <c r="EIL1" t="s">
        <v>3746</v>
      </c>
      <c r="EIM1" t="s">
        <v>3747</v>
      </c>
      <c r="EIN1" t="s">
        <v>3748</v>
      </c>
      <c r="EIO1" t="s">
        <v>3749</v>
      </c>
      <c r="EIP1" t="s">
        <v>3750</v>
      </c>
      <c r="EIQ1" t="s">
        <v>3751</v>
      </c>
      <c r="EIR1" t="s">
        <v>3752</v>
      </c>
      <c r="EIS1" t="s">
        <v>3753</v>
      </c>
      <c r="EIT1" t="s">
        <v>3754</v>
      </c>
      <c r="EIU1" t="s">
        <v>3755</v>
      </c>
      <c r="EIV1" t="s">
        <v>3756</v>
      </c>
      <c r="EIW1" t="s">
        <v>3757</v>
      </c>
      <c r="EIX1" t="s">
        <v>3758</v>
      </c>
      <c r="EIY1" t="s">
        <v>3759</v>
      </c>
      <c r="EIZ1" t="s">
        <v>3760</v>
      </c>
      <c r="EJA1" t="s">
        <v>3761</v>
      </c>
      <c r="EJB1" t="s">
        <v>3762</v>
      </c>
      <c r="EJC1" t="s">
        <v>3763</v>
      </c>
      <c r="EJD1" t="s">
        <v>3764</v>
      </c>
      <c r="EJE1" t="s">
        <v>3765</v>
      </c>
      <c r="EJF1" t="s">
        <v>3766</v>
      </c>
      <c r="EJG1" t="s">
        <v>3767</v>
      </c>
      <c r="EJH1" t="s">
        <v>3768</v>
      </c>
      <c r="EJI1" t="s">
        <v>3769</v>
      </c>
      <c r="EJJ1" t="s">
        <v>3770</v>
      </c>
      <c r="EJK1" t="s">
        <v>3771</v>
      </c>
      <c r="EJL1" t="s">
        <v>3772</v>
      </c>
      <c r="EJM1" t="s">
        <v>3773</v>
      </c>
      <c r="EJN1" t="s">
        <v>3774</v>
      </c>
      <c r="EJO1" t="s">
        <v>3775</v>
      </c>
      <c r="EJP1" t="s">
        <v>3776</v>
      </c>
      <c r="EJQ1" t="s">
        <v>3777</v>
      </c>
      <c r="EJR1" t="s">
        <v>3778</v>
      </c>
      <c r="EJS1" t="s">
        <v>3779</v>
      </c>
      <c r="EJT1" t="s">
        <v>3780</v>
      </c>
      <c r="EJU1" t="s">
        <v>3781</v>
      </c>
      <c r="EJV1" t="s">
        <v>3782</v>
      </c>
      <c r="EJW1" t="s">
        <v>3783</v>
      </c>
      <c r="EJX1" t="s">
        <v>3784</v>
      </c>
      <c r="EJY1" t="s">
        <v>3785</v>
      </c>
      <c r="EJZ1" t="s">
        <v>3786</v>
      </c>
      <c r="EKA1" t="s">
        <v>3787</v>
      </c>
      <c r="EKB1" t="s">
        <v>3788</v>
      </c>
      <c r="EKC1" t="s">
        <v>3789</v>
      </c>
      <c r="EKD1" t="s">
        <v>3790</v>
      </c>
      <c r="EKE1" t="s">
        <v>3791</v>
      </c>
      <c r="EKF1" t="s">
        <v>3792</v>
      </c>
      <c r="EKG1" t="s">
        <v>3793</v>
      </c>
      <c r="EKH1" t="s">
        <v>3794</v>
      </c>
      <c r="EKI1" t="s">
        <v>3795</v>
      </c>
      <c r="EKJ1" t="s">
        <v>3796</v>
      </c>
      <c r="EKK1" t="s">
        <v>3797</v>
      </c>
      <c r="EKL1" t="s">
        <v>3798</v>
      </c>
      <c r="EKM1" t="s">
        <v>3799</v>
      </c>
      <c r="EKN1" t="s">
        <v>3800</v>
      </c>
      <c r="EKO1" t="s">
        <v>3801</v>
      </c>
      <c r="EKP1" t="s">
        <v>3802</v>
      </c>
      <c r="EKQ1" t="s">
        <v>3803</v>
      </c>
      <c r="EKR1" t="s">
        <v>3804</v>
      </c>
      <c r="EKS1" t="s">
        <v>3805</v>
      </c>
      <c r="EKT1" t="s">
        <v>3806</v>
      </c>
      <c r="EKU1" t="s">
        <v>3807</v>
      </c>
      <c r="EKV1" t="s">
        <v>3808</v>
      </c>
      <c r="EKW1" t="s">
        <v>3809</v>
      </c>
      <c r="EKX1" t="s">
        <v>3810</v>
      </c>
      <c r="EKY1" t="s">
        <v>3811</v>
      </c>
      <c r="EKZ1" t="s">
        <v>3812</v>
      </c>
      <c r="ELA1" t="s">
        <v>3813</v>
      </c>
      <c r="ELB1" t="s">
        <v>3814</v>
      </c>
      <c r="ELC1" t="s">
        <v>3815</v>
      </c>
      <c r="ELD1" t="s">
        <v>3816</v>
      </c>
      <c r="ELE1" t="s">
        <v>3817</v>
      </c>
      <c r="ELF1" t="s">
        <v>3818</v>
      </c>
      <c r="ELG1" t="s">
        <v>3819</v>
      </c>
      <c r="ELH1" t="s">
        <v>3820</v>
      </c>
      <c r="ELI1" t="s">
        <v>3821</v>
      </c>
      <c r="ELJ1" t="s">
        <v>3822</v>
      </c>
      <c r="ELK1" t="s">
        <v>3823</v>
      </c>
      <c r="ELL1" t="s">
        <v>3824</v>
      </c>
      <c r="ELM1" t="s">
        <v>3825</v>
      </c>
      <c r="ELN1" t="s">
        <v>3826</v>
      </c>
      <c r="ELO1" t="s">
        <v>3827</v>
      </c>
      <c r="ELP1" t="s">
        <v>3828</v>
      </c>
      <c r="ELQ1" t="s">
        <v>3829</v>
      </c>
      <c r="ELR1" t="s">
        <v>3830</v>
      </c>
      <c r="ELS1" t="s">
        <v>3831</v>
      </c>
      <c r="ELT1" t="s">
        <v>3832</v>
      </c>
      <c r="ELU1" t="s">
        <v>3833</v>
      </c>
      <c r="ELV1" t="s">
        <v>3834</v>
      </c>
      <c r="ELW1" t="s">
        <v>3835</v>
      </c>
      <c r="ELX1" t="s">
        <v>3836</v>
      </c>
      <c r="ELY1" t="s">
        <v>3837</v>
      </c>
      <c r="ELZ1" t="s">
        <v>3838</v>
      </c>
      <c r="EMA1" t="s">
        <v>3839</v>
      </c>
      <c r="EMB1" t="s">
        <v>3840</v>
      </c>
      <c r="EMC1" t="s">
        <v>3841</v>
      </c>
      <c r="EMD1" t="s">
        <v>3842</v>
      </c>
      <c r="EME1" t="s">
        <v>3843</v>
      </c>
      <c r="EMF1" t="s">
        <v>3844</v>
      </c>
      <c r="EMG1" t="s">
        <v>3845</v>
      </c>
      <c r="EMH1" t="s">
        <v>3846</v>
      </c>
      <c r="EMI1" t="s">
        <v>3847</v>
      </c>
      <c r="EMJ1" t="s">
        <v>3848</v>
      </c>
      <c r="EMK1" t="s">
        <v>3849</v>
      </c>
      <c r="EML1" t="s">
        <v>3850</v>
      </c>
      <c r="EMM1" t="s">
        <v>3851</v>
      </c>
      <c r="EMN1" t="s">
        <v>3852</v>
      </c>
      <c r="EMO1" t="s">
        <v>3853</v>
      </c>
      <c r="EMP1" t="s">
        <v>3854</v>
      </c>
      <c r="EMQ1" t="s">
        <v>3855</v>
      </c>
      <c r="EMR1" t="s">
        <v>3856</v>
      </c>
      <c r="EMS1" t="s">
        <v>3857</v>
      </c>
      <c r="EMT1" t="s">
        <v>3858</v>
      </c>
      <c r="EMU1" t="s">
        <v>3859</v>
      </c>
      <c r="EMV1" t="s">
        <v>3860</v>
      </c>
      <c r="EMW1" t="s">
        <v>3861</v>
      </c>
      <c r="EMX1" t="s">
        <v>3862</v>
      </c>
      <c r="EMY1" t="s">
        <v>3863</v>
      </c>
      <c r="EMZ1" t="s">
        <v>3864</v>
      </c>
      <c r="ENA1" t="s">
        <v>3865</v>
      </c>
      <c r="ENB1" t="s">
        <v>3866</v>
      </c>
      <c r="ENC1" t="s">
        <v>3867</v>
      </c>
      <c r="END1" t="s">
        <v>3868</v>
      </c>
      <c r="ENE1" t="s">
        <v>3869</v>
      </c>
      <c r="ENF1" t="s">
        <v>3870</v>
      </c>
      <c r="ENG1" t="s">
        <v>3871</v>
      </c>
      <c r="ENH1" t="s">
        <v>3872</v>
      </c>
      <c r="ENI1" t="s">
        <v>3873</v>
      </c>
      <c r="ENJ1" t="s">
        <v>3874</v>
      </c>
      <c r="ENK1" t="s">
        <v>3875</v>
      </c>
      <c r="ENL1" t="s">
        <v>3876</v>
      </c>
      <c r="ENM1" t="s">
        <v>3877</v>
      </c>
      <c r="ENN1" t="s">
        <v>3878</v>
      </c>
      <c r="ENO1" t="s">
        <v>3879</v>
      </c>
      <c r="ENP1" t="s">
        <v>3880</v>
      </c>
      <c r="ENQ1" t="s">
        <v>3881</v>
      </c>
      <c r="ENR1" t="s">
        <v>3882</v>
      </c>
      <c r="ENS1" t="s">
        <v>3883</v>
      </c>
      <c r="ENT1" t="s">
        <v>3884</v>
      </c>
      <c r="ENU1" t="s">
        <v>3885</v>
      </c>
      <c r="ENV1" t="s">
        <v>3886</v>
      </c>
      <c r="ENW1" t="s">
        <v>3887</v>
      </c>
      <c r="ENX1" t="s">
        <v>3888</v>
      </c>
      <c r="ENY1" t="s">
        <v>3889</v>
      </c>
      <c r="ENZ1" t="s">
        <v>3890</v>
      </c>
      <c r="EOA1" t="s">
        <v>3891</v>
      </c>
      <c r="EOB1" t="s">
        <v>3892</v>
      </c>
      <c r="EOC1" t="s">
        <v>3893</v>
      </c>
      <c r="EOD1" t="s">
        <v>3894</v>
      </c>
      <c r="EOE1" t="s">
        <v>3895</v>
      </c>
      <c r="EOF1" t="s">
        <v>3896</v>
      </c>
      <c r="EOG1" t="s">
        <v>3897</v>
      </c>
      <c r="EOH1" t="s">
        <v>3898</v>
      </c>
      <c r="EOI1" t="s">
        <v>3899</v>
      </c>
      <c r="EOJ1" t="s">
        <v>3900</v>
      </c>
      <c r="EOK1" t="s">
        <v>3901</v>
      </c>
      <c r="EOL1" t="s">
        <v>3902</v>
      </c>
      <c r="EOM1" t="s">
        <v>3903</v>
      </c>
      <c r="EON1" t="s">
        <v>3904</v>
      </c>
      <c r="EOO1" t="s">
        <v>3905</v>
      </c>
      <c r="EOP1" t="s">
        <v>3906</v>
      </c>
      <c r="EOQ1" t="s">
        <v>3907</v>
      </c>
      <c r="EOR1" t="s">
        <v>3908</v>
      </c>
      <c r="EOS1" t="s">
        <v>3909</v>
      </c>
      <c r="EOT1" t="s">
        <v>3910</v>
      </c>
      <c r="EOU1" t="s">
        <v>3911</v>
      </c>
      <c r="EOV1" t="s">
        <v>3912</v>
      </c>
      <c r="EOW1" t="s">
        <v>3913</v>
      </c>
      <c r="EOX1" t="s">
        <v>3914</v>
      </c>
      <c r="EOY1" t="s">
        <v>3915</v>
      </c>
      <c r="EOZ1" t="s">
        <v>3916</v>
      </c>
      <c r="EPA1" t="s">
        <v>3917</v>
      </c>
      <c r="EPB1" t="s">
        <v>3918</v>
      </c>
      <c r="EPC1" t="s">
        <v>3919</v>
      </c>
      <c r="EPD1" t="s">
        <v>3920</v>
      </c>
      <c r="EPE1" t="s">
        <v>3921</v>
      </c>
      <c r="EPF1" t="s">
        <v>3922</v>
      </c>
      <c r="EPG1" t="s">
        <v>3923</v>
      </c>
      <c r="EPH1" t="s">
        <v>3924</v>
      </c>
      <c r="EPI1" t="s">
        <v>3925</v>
      </c>
      <c r="EPJ1" t="s">
        <v>3926</v>
      </c>
      <c r="EPK1" t="s">
        <v>3927</v>
      </c>
      <c r="EPL1" t="s">
        <v>3928</v>
      </c>
      <c r="EPM1" t="s">
        <v>3929</v>
      </c>
      <c r="EPN1" t="s">
        <v>3930</v>
      </c>
      <c r="EPO1" t="s">
        <v>3931</v>
      </c>
      <c r="EPP1" t="s">
        <v>3932</v>
      </c>
      <c r="EPQ1" t="s">
        <v>3933</v>
      </c>
      <c r="EPR1" t="s">
        <v>3934</v>
      </c>
      <c r="EPS1" t="s">
        <v>3935</v>
      </c>
      <c r="EPT1" t="s">
        <v>3936</v>
      </c>
      <c r="EPU1" t="s">
        <v>3937</v>
      </c>
      <c r="EPV1" t="s">
        <v>3938</v>
      </c>
      <c r="EPW1" t="s">
        <v>3939</v>
      </c>
      <c r="EPX1" t="s">
        <v>3940</v>
      </c>
      <c r="EPY1" t="s">
        <v>3941</v>
      </c>
      <c r="EPZ1" t="s">
        <v>3942</v>
      </c>
      <c r="EQA1" t="s">
        <v>3943</v>
      </c>
      <c r="EQB1" t="s">
        <v>3944</v>
      </c>
      <c r="EQC1" t="s">
        <v>3945</v>
      </c>
      <c r="EQD1" t="s">
        <v>3946</v>
      </c>
      <c r="EQE1" t="s">
        <v>3947</v>
      </c>
      <c r="EQF1" t="s">
        <v>3948</v>
      </c>
      <c r="EQG1" t="s">
        <v>3949</v>
      </c>
      <c r="EQH1" t="s">
        <v>3950</v>
      </c>
      <c r="EQI1" t="s">
        <v>3951</v>
      </c>
      <c r="EQJ1" t="s">
        <v>3952</v>
      </c>
      <c r="EQK1" t="s">
        <v>3953</v>
      </c>
      <c r="EQL1" t="s">
        <v>3954</v>
      </c>
      <c r="EQM1" t="s">
        <v>3955</v>
      </c>
      <c r="EQN1" t="s">
        <v>3956</v>
      </c>
      <c r="EQO1" t="s">
        <v>3957</v>
      </c>
      <c r="EQP1" t="s">
        <v>3958</v>
      </c>
      <c r="EQQ1" t="s">
        <v>3959</v>
      </c>
      <c r="EQR1" t="s">
        <v>3960</v>
      </c>
      <c r="EQS1" t="s">
        <v>3961</v>
      </c>
      <c r="EQT1" t="s">
        <v>3962</v>
      </c>
      <c r="EQU1" t="s">
        <v>3963</v>
      </c>
      <c r="EQV1" t="s">
        <v>3964</v>
      </c>
      <c r="EQW1" t="s">
        <v>3965</v>
      </c>
      <c r="EQX1" t="s">
        <v>3966</v>
      </c>
      <c r="EQY1" t="s">
        <v>3967</v>
      </c>
      <c r="EQZ1" t="s">
        <v>3968</v>
      </c>
      <c r="ERA1" t="s">
        <v>3969</v>
      </c>
      <c r="ERB1" t="s">
        <v>3970</v>
      </c>
      <c r="ERC1" t="s">
        <v>3971</v>
      </c>
      <c r="ERD1" t="s">
        <v>3972</v>
      </c>
      <c r="ERE1" t="s">
        <v>3973</v>
      </c>
      <c r="ERF1" t="s">
        <v>3974</v>
      </c>
      <c r="ERG1" t="s">
        <v>3975</v>
      </c>
      <c r="ERH1" t="s">
        <v>3976</v>
      </c>
      <c r="ERI1" t="s">
        <v>3977</v>
      </c>
      <c r="ERJ1" t="s">
        <v>3978</v>
      </c>
      <c r="ERK1" t="s">
        <v>3979</v>
      </c>
      <c r="ERL1" t="s">
        <v>3980</v>
      </c>
      <c r="ERM1" t="s">
        <v>3981</v>
      </c>
      <c r="ERN1" t="s">
        <v>3982</v>
      </c>
      <c r="ERO1" t="s">
        <v>3983</v>
      </c>
      <c r="ERP1" t="s">
        <v>3984</v>
      </c>
      <c r="ERQ1" t="s">
        <v>3985</v>
      </c>
      <c r="ERR1" t="s">
        <v>3986</v>
      </c>
      <c r="ERS1" t="s">
        <v>3987</v>
      </c>
      <c r="ERT1" t="s">
        <v>3988</v>
      </c>
      <c r="ERU1" t="s">
        <v>3989</v>
      </c>
      <c r="ERV1" t="s">
        <v>3990</v>
      </c>
      <c r="ERW1" t="s">
        <v>3991</v>
      </c>
      <c r="ERX1" t="s">
        <v>3992</v>
      </c>
      <c r="ERY1" t="s">
        <v>3993</v>
      </c>
      <c r="ERZ1" t="s">
        <v>3994</v>
      </c>
      <c r="ESA1" t="s">
        <v>3995</v>
      </c>
      <c r="ESB1" t="s">
        <v>3996</v>
      </c>
      <c r="ESC1" t="s">
        <v>3997</v>
      </c>
      <c r="ESD1" t="s">
        <v>3998</v>
      </c>
      <c r="ESE1" t="s">
        <v>3999</v>
      </c>
      <c r="ESF1" t="s">
        <v>4000</v>
      </c>
      <c r="ESG1" t="s">
        <v>4001</v>
      </c>
      <c r="ESH1" t="s">
        <v>4002</v>
      </c>
      <c r="ESI1" t="s">
        <v>4003</v>
      </c>
      <c r="ESJ1" t="s">
        <v>4004</v>
      </c>
      <c r="ESK1" t="s">
        <v>4005</v>
      </c>
      <c r="ESL1" t="s">
        <v>4006</v>
      </c>
      <c r="ESM1" t="s">
        <v>4007</v>
      </c>
      <c r="ESN1" t="s">
        <v>4008</v>
      </c>
      <c r="ESO1" t="s">
        <v>4009</v>
      </c>
      <c r="ESP1" t="s">
        <v>4010</v>
      </c>
      <c r="ESQ1" t="s">
        <v>4011</v>
      </c>
      <c r="ESR1" t="s">
        <v>4012</v>
      </c>
      <c r="ESS1" t="s">
        <v>4013</v>
      </c>
      <c r="EST1" t="s">
        <v>4014</v>
      </c>
      <c r="ESU1" t="s">
        <v>4015</v>
      </c>
      <c r="ESV1" t="s">
        <v>4016</v>
      </c>
      <c r="ESW1" t="s">
        <v>4017</v>
      </c>
      <c r="ESX1" t="s">
        <v>4018</v>
      </c>
      <c r="ESY1" t="s">
        <v>4019</v>
      </c>
      <c r="ESZ1" t="s">
        <v>4020</v>
      </c>
      <c r="ETA1" t="s">
        <v>4021</v>
      </c>
      <c r="ETB1" t="s">
        <v>4022</v>
      </c>
      <c r="ETC1" t="s">
        <v>4023</v>
      </c>
      <c r="ETD1" t="s">
        <v>4024</v>
      </c>
      <c r="ETE1" t="s">
        <v>4025</v>
      </c>
      <c r="ETF1" t="s">
        <v>4026</v>
      </c>
      <c r="ETG1" t="s">
        <v>4027</v>
      </c>
      <c r="ETH1" t="s">
        <v>4028</v>
      </c>
      <c r="ETI1" t="s">
        <v>4029</v>
      </c>
      <c r="ETJ1" t="s">
        <v>4030</v>
      </c>
      <c r="ETK1" t="s">
        <v>4031</v>
      </c>
      <c r="ETL1" t="s">
        <v>4032</v>
      </c>
      <c r="ETM1" t="s">
        <v>4033</v>
      </c>
      <c r="ETN1" t="s">
        <v>4034</v>
      </c>
      <c r="ETO1" t="s">
        <v>4035</v>
      </c>
      <c r="ETP1" t="s">
        <v>4036</v>
      </c>
      <c r="ETQ1" t="s">
        <v>4037</v>
      </c>
      <c r="ETR1" t="s">
        <v>4038</v>
      </c>
      <c r="ETS1" t="s">
        <v>4039</v>
      </c>
      <c r="ETT1" t="s">
        <v>4040</v>
      </c>
      <c r="ETU1" t="s">
        <v>4041</v>
      </c>
      <c r="ETV1" t="s">
        <v>4042</v>
      </c>
      <c r="ETW1" t="s">
        <v>4043</v>
      </c>
      <c r="ETX1" t="s">
        <v>4044</v>
      </c>
      <c r="ETY1" t="s">
        <v>4045</v>
      </c>
      <c r="ETZ1" t="s">
        <v>4046</v>
      </c>
      <c r="EUA1" t="s">
        <v>4047</v>
      </c>
      <c r="EUB1" t="s">
        <v>4048</v>
      </c>
      <c r="EUC1" t="s">
        <v>4049</v>
      </c>
      <c r="EUD1" t="s">
        <v>4050</v>
      </c>
      <c r="EUE1" t="s">
        <v>4051</v>
      </c>
      <c r="EUF1" t="s">
        <v>4052</v>
      </c>
      <c r="EUG1" t="s">
        <v>4053</v>
      </c>
      <c r="EUH1" t="s">
        <v>4054</v>
      </c>
      <c r="EUI1" t="s">
        <v>4055</v>
      </c>
      <c r="EUJ1" t="s">
        <v>4056</v>
      </c>
      <c r="EUK1" t="s">
        <v>4057</v>
      </c>
      <c r="EUL1" t="s">
        <v>4058</v>
      </c>
      <c r="EUM1" t="s">
        <v>4059</v>
      </c>
      <c r="EUN1" t="s">
        <v>4060</v>
      </c>
      <c r="EUO1" t="s">
        <v>4061</v>
      </c>
      <c r="EUP1" t="s">
        <v>4062</v>
      </c>
      <c r="EUQ1" t="s">
        <v>4063</v>
      </c>
      <c r="EUR1" t="s">
        <v>4064</v>
      </c>
      <c r="EUS1" t="s">
        <v>4065</v>
      </c>
      <c r="EUT1" t="s">
        <v>4066</v>
      </c>
      <c r="EUU1" t="s">
        <v>4067</v>
      </c>
      <c r="EUV1" t="s">
        <v>4068</v>
      </c>
      <c r="EUW1" t="s">
        <v>4069</v>
      </c>
      <c r="EUX1" t="s">
        <v>4070</v>
      </c>
      <c r="EUY1" t="s">
        <v>4071</v>
      </c>
      <c r="EUZ1" t="s">
        <v>4072</v>
      </c>
      <c r="EVA1" t="s">
        <v>4073</v>
      </c>
      <c r="EVB1" t="s">
        <v>4074</v>
      </c>
      <c r="EVC1" t="s">
        <v>4075</v>
      </c>
      <c r="EVD1" t="s">
        <v>4076</v>
      </c>
      <c r="EVE1" t="s">
        <v>4077</v>
      </c>
      <c r="EVF1" t="s">
        <v>4078</v>
      </c>
      <c r="EVG1" t="s">
        <v>4079</v>
      </c>
      <c r="EVH1" t="s">
        <v>4080</v>
      </c>
      <c r="EVI1" t="s">
        <v>4081</v>
      </c>
      <c r="EVJ1" t="s">
        <v>4082</v>
      </c>
      <c r="EVK1" t="s">
        <v>4083</v>
      </c>
      <c r="EVL1" t="s">
        <v>4084</v>
      </c>
      <c r="EVM1" t="s">
        <v>4085</v>
      </c>
      <c r="EVN1" t="s">
        <v>4086</v>
      </c>
      <c r="EVO1" t="s">
        <v>4087</v>
      </c>
      <c r="EVP1" t="s">
        <v>4088</v>
      </c>
      <c r="EVQ1" t="s">
        <v>4089</v>
      </c>
      <c r="EVR1" t="s">
        <v>4090</v>
      </c>
      <c r="EVS1" t="s">
        <v>4091</v>
      </c>
      <c r="EVT1" t="s">
        <v>4092</v>
      </c>
      <c r="EVU1" t="s">
        <v>4093</v>
      </c>
      <c r="EVV1" t="s">
        <v>4094</v>
      </c>
      <c r="EVW1" t="s">
        <v>4095</v>
      </c>
      <c r="EVX1" t="s">
        <v>4096</v>
      </c>
      <c r="EVY1" t="s">
        <v>4097</v>
      </c>
      <c r="EVZ1" t="s">
        <v>4098</v>
      </c>
      <c r="EWA1" t="s">
        <v>4099</v>
      </c>
      <c r="EWB1" t="s">
        <v>4100</v>
      </c>
      <c r="EWC1" t="s">
        <v>4101</v>
      </c>
      <c r="EWD1" t="s">
        <v>4102</v>
      </c>
      <c r="EWE1" t="s">
        <v>4103</v>
      </c>
      <c r="EWF1" t="s">
        <v>4104</v>
      </c>
      <c r="EWG1" t="s">
        <v>4105</v>
      </c>
      <c r="EWH1" t="s">
        <v>4106</v>
      </c>
      <c r="EWI1" t="s">
        <v>4107</v>
      </c>
      <c r="EWJ1" t="s">
        <v>4108</v>
      </c>
      <c r="EWK1" t="s">
        <v>4109</v>
      </c>
      <c r="EWL1" t="s">
        <v>4110</v>
      </c>
      <c r="EWM1" t="s">
        <v>4111</v>
      </c>
      <c r="EWN1" t="s">
        <v>4112</v>
      </c>
      <c r="EWO1" t="s">
        <v>4113</v>
      </c>
      <c r="EWP1" t="s">
        <v>4114</v>
      </c>
      <c r="EWQ1" t="s">
        <v>4115</v>
      </c>
      <c r="EWR1" t="s">
        <v>4116</v>
      </c>
      <c r="EWS1" t="s">
        <v>4117</v>
      </c>
      <c r="EWT1" t="s">
        <v>4118</v>
      </c>
      <c r="EWU1" t="s">
        <v>4119</v>
      </c>
      <c r="EWV1" t="s">
        <v>4120</v>
      </c>
      <c r="EWW1" t="s">
        <v>4121</v>
      </c>
      <c r="EWX1" t="s">
        <v>4122</v>
      </c>
      <c r="EWY1" t="s">
        <v>4123</v>
      </c>
      <c r="EWZ1" t="s">
        <v>4124</v>
      </c>
      <c r="EXA1" t="s">
        <v>4125</v>
      </c>
      <c r="EXB1" t="s">
        <v>4126</v>
      </c>
      <c r="EXC1" t="s">
        <v>4127</v>
      </c>
      <c r="EXD1" t="s">
        <v>4128</v>
      </c>
      <c r="EXE1" t="s">
        <v>4129</v>
      </c>
      <c r="EXF1" t="s">
        <v>4130</v>
      </c>
      <c r="EXG1" t="s">
        <v>4131</v>
      </c>
      <c r="EXH1" t="s">
        <v>4132</v>
      </c>
      <c r="EXI1" t="s">
        <v>4133</v>
      </c>
      <c r="EXJ1" t="s">
        <v>4134</v>
      </c>
      <c r="EXK1" t="s">
        <v>4135</v>
      </c>
      <c r="EXL1" t="s">
        <v>4136</v>
      </c>
      <c r="EXM1" t="s">
        <v>4137</v>
      </c>
      <c r="EXN1" t="s">
        <v>4138</v>
      </c>
      <c r="EXO1" t="s">
        <v>4139</v>
      </c>
      <c r="EXP1" t="s">
        <v>4140</v>
      </c>
      <c r="EXQ1" t="s">
        <v>4141</v>
      </c>
      <c r="EXR1" t="s">
        <v>4142</v>
      </c>
      <c r="EXS1" t="s">
        <v>4143</v>
      </c>
      <c r="EXT1" t="s">
        <v>4144</v>
      </c>
      <c r="EXU1" t="s">
        <v>4145</v>
      </c>
      <c r="EXV1" t="s">
        <v>4146</v>
      </c>
      <c r="EXW1" t="s">
        <v>4147</v>
      </c>
      <c r="EXX1" t="s">
        <v>4148</v>
      </c>
      <c r="EXY1" t="s">
        <v>4149</v>
      </c>
      <c r="EXZ1" t="s">
        <v>4150</v>
      </c>
      <c r="EYA1" t="s">
        <v>4151</v>
      </c>
      <c r="EYB1" t="s">
        <v>4152</v>
      </c>
      <c r="EYC1" t="s">
        <v>4153</v>
      </c>
      <c r="EYD1" t="s">
        <v>4154</v>
      </c>
      <c r="EYE1" t="s">
        <v>4155</v>
      </c>
      <c r="EYF1" t="s">
        <v>4156</v>
      </c>
      <c r="EYG1" t="s">
        <v>4157</v>
      </c>
      <c r="EYH1" t="s">
        <v>4158</v>
      </c>
      <c r="EYI1" t="s">
        <v>4159</v>
      </c>
      <c r="EYJ1" t="s">
        <v>4160</v>
      </c>
      <c r="EYK1" t="s">
        <v>4161</v>
      </c>
      <c r="EYL1" t="s">
        <v>4162</v>
      </c>
      <c r="EYM1" t="s">
        <v>4163</v>
      </c>
      <c r="EYN1" t="s">
        <v>4164</v>
      </c>
      <c r="EYO1" t="s">
        <v>4165</v>
      </c>
      <c r="EYP1" t="s">
        <v>4166</v>
      </c>
      <c r="EYQ1" t="s">
        <v>4167</v>
      </c>
      <c r="EYR1" t="s">
        <v>4168</v>
      </c>
      <c r="EYS1" t="s">
        <v>4169</v>
      </c>
      <c r="EYT1" t="s">
        <v>4170</v>
      </c>
      <c r="EYU1" t="s">
        <v>4171</v>
      </c>
      <c r="EYV1" t="s">
        <v>4172</v>
      </c>
      <c r="EYW1" t="s">
        <v>4173</v>
      </c>
      <c r="EYX1" t="s">
        <v>4174</v>
      </c>
      <c r="EYY1" t="s">
        <v>4175</v>
      </c>
      <c r="EYZ1" t="s">
        <v>4176</v>
      </c>
      <c r="EZA1" t="s">
        <v>4177</v>
      </c>
      <c r="EZB1" t="s">
        <v>4178</v>
      </c>
      <c r="EZC1" t="s">
        <v>4179</v>
      </c>
      <c r="EZD1" t="s">
        <v>4180</v>
      </c>
      <c r="EZE1" t="s">
        <v>4181</v>
      </c>
      <c r="EZF1" t="s">
        <v>4182</v>
      </c>
      <c r="EZG1" t="s">
        <v>4183</v>
      </c>
      <c r="EZH1" t="s">
        <v>4184</v>
      </c>
      <c r="EZI1" t="s">
        <v>4185</v>
      </c>
      <c r="EZJ1" t="s">
        <v>4186</v>
      </c>
      <c r="EZK1" t="s">
        <v>4187</v>
      </c>
      <c r="EZL1" t="s">
        <v>4188</v>
      </c>
      <c r="EZM1" t="s">
        <v>4189</v>
      </c>
      <c r="EZN1" t="s">
        <v>4190</v>
      </c>
      <c r="EZO1" t="s">
        <v>4191</v>
      </c>
      <c r="EZP1" t="s">
        <v>4192</v>
      </c>
      <c r="EZQ1" t="s">
        <v>4193</v>
      </c>
      <c r="EZR1" t="s">
        <v>4194</v>
      </c>
      <c r="EZS1" t="s">
        <v>4195</v>
      </c>
      <c r="EZT1" t="s">
        <v>4196</v>
      </c>
      <c r="EZU1" t="s">
        <v>4197</v>
      </c>
      <c r="EZV1" t="s">
        <v>4198</v>
      </c>
      <c r="EZW1" t="s">
        <v>4199</v>
      </c>
      <c r="EZX1" t="s">
        <v>4200</v>
      </c>
      <c r="EZY1" t="s">
        <v>4201</v>
      </c>
      <c r="EZZ1" t="s">
        <v>4202</v>
      </c>
      <c r="FAA1" t="s">
        <v>4203</v>
      </c>
      <c r="FAB1" t="s">
        <v>4204</v>
      </c>
      <c r="FAC1" t="s">
        <v>4205</v>
      </c>
      <c r="FAD1" t="s">
        <v>4206</v>
      </c>
      <c r="FAE1" t="s">
        <v>4207</v>
      </c>
      <c r="FAF1" t="s">
        <v>4208</v>
      </c>
      <c r="FAG1" t="s">
        <v>4209</v>
      </c>
      <c r="FAH1" t="s">
        <v>4210</v>
      </c>
      <c r="FAI1" t="s">
        <v>4211</v>
      </c>
      <c r="FAJ1" t="s">
        <v>4212</v>
      </c>
      <c r="FAK1" t="s">
        <v>4213</v>
      </c>
      <c r="FAL1" t="s">
        <v>4214</v>
      </c>
      <c r="FAM1" t="s">
        <v>4215</v>
      </c>
      <c r="FAN1" t="s">
        <v>4216</v>
      </c>
      <c r="FAO1" t="s">
        <v>4217</v>
      </c>
      <c r="FAP1" t="s">
        <v>4218</v>
      </c>
      <c r="FAQ1" t="s">
        <v>4219</v>
      </c>
      <c r="FAR1" t="s">
        <v>4220</v>
      </c>
      <c r="FAS1" t="s">
        <v>4221</v>
      </c>
      <c r="FAT1" t="s">
        <v>4222</v>
      </c>
      <c r="FAU1" t="s">
        <v>4223</v>
      </c>
      <c r="FAV1" t="s">
        <v>4224</v>
      </c>
      <c r="FAW1" t="s">
        <v>4225</v>
      </c>
      <c r="FAX1" t="s">
        <v>4226</v>
      </c>
      <c r="FAY1" t="s">
        <v>4227</v>
      </c>
      <c r="FAZ1" t="s">
        <v>4228</v>
      </c>
      <c r="FBA1" t="s">
        <v>4229</v>
      </c>
      <c r="FBB1" t="s">
        <v>4230</v>
      </c>
      <c r="FBC1" t="s">
        <v>4231</v>
      </c>
      <c r="FBD1" t="s">
        <v>4232</v>
      </c>
      <c r="FBE1" t="s">
        <v>4233</v>
      </c>
      <c r="FBF1" t="s">
        <v>4234</v>
      </c>
      <c r="FBG1" t="s">
        <v>4235</v>
      </c>
      <c r="FBH1" t="s">
        <v>4236</v>
      </c>
      <c r="FBI1" t="s">
        <v>4237</v>
      </c>
      <c r="FBJ1" t="s">
        <v>4238</v>
      </c>
      <c r="FBK1" t="s">
        <v>4239</v>
      </c>
      <c r="FBL1" t="s">
        <v>4240</v>
      </c>
      <c r="FBM1" t="s">
        <v>4241</v>
      </c>
      <c r="FBN1" t="s">
        <v>4242</v>
      </c>
      <c r="FBO1" t="s">
        <v>4243</v>
      </c>
      <c r="FBP1" t="s">
        <v>4244</v>
      </c>
      <c r="FBQ1" t="s">
        <v>4245</v>
      </c>
      <c r="FBR1" t="s">
        <v>4246</v>
      </c>
      <c r="FBS1" t="s">
        <v>4247</v>
      </c>
      <c r="FBT1" t="s">
        <v>4248</v>
      </c>
      <c r="FBU1" t="s">
        <v>4249</v>
      </c>
      <c r="FBV1" t="s">
        <v>4250</v>
      </c>
      <c r="FBW1" t="s">
        <v>4251</v>
      </c>
      <c r="FBX1" t="s">
        <v>4252</v>
      </c>
      <c r="FBY1" t="s">
        <v>4253</v>
      </c>
      <c r="FBZ1" t="s">
        <v>4254</v>
      </c>
      <c r="FCA1" t="s">
        <v>4255</v>
      </c>
      <c r="FCB1" t="s">
        <v>4256</v>
      </c>
      <c r="FCC1" t="s">
        <v>4257</v>
      </c>
      <c r="FCD1" t="s">
        <v>4258</v>
      </c>
      <c r="FCE1" t="s">
        <v>4259</v>
      </c>
      <c r="FCF1" t="s">
        <v>4260</v>
      </c>
      <c r="FCG1" t="s">
        <v>4261</v>
      </c>
      <c r="FCH1" t="s">
        <v>4262</v>
      </c>
      <c r="FCI1" t="s">
        <v>4263</v>
      </c>
      <c r="FCJ1" t="s">
        <v>4264</v>
      </c>
      <c r="FCK1" t="s">
        <v>4265</v>
      </c>
      <c r="FCL1" t="s">
        <v>4266</v>
      </c>
      <c r="FCM1" t="s">
        <v>4267</v>
      </c>
      <c r="FCN1" t="s">
        <v>4268</v>
      </c>
      <c r="FCO1" t="s">
        <v>4269</v>
      </c>
      <c r="FCP1" t="s">
        <v>4270</v>
      </c>
      <c r="FCQ1" t="s">
        <v>4271</v>
      </c>
      <c r="FCR1" t="s">
        <v>4272</v>
      </c>
      <c r="FCS1" t="s">
        <v>4273</v>
      </c>
      <c r="FCT1" t="s">
        <v>4274</v>
      </c>
      <c r="FCU1" t="s">
        <v>4275</v>
      </c>
      <c r="FCV1" t="s">
        <v>4276</v>
      </c>
      <c r="FCW1" t="s">
        <v>4277</v>
      </c>
      <c r="FCX1" t="s">
        <v>4278</v>
      </c>
      <c r="FCY1" t="s">
        <v>4279</v>
      </c>
      <c r="FCZ1" t="s">
        <v>4280</v>
      </c>
      <c r="FDA1" t="s">
        <v>4281</v>
      </c>
      <c r="FDB1" t="s">
        <v>4282</v>
      </c>
      <c r="FDC1" t="s">
        <v>4283</v>
      </c>
      <c r="FDD1" t="s">
        <v>4284</v>
      </c>
      <c r="FDE1" t="s">
        <v>4285</v>
      </c>
      <c r="FDF1" t="s">
        <v>4286</v>
      </c>
      <c r="FDG1" t="s">
        <v>4287</v>
      </c>
      <c r="FDH1" t="s">
        <v>4288</v>
      </c>
      <c r="FDI1" t="s">
        <v>4289</v>
      </c>
      <c r="FDJ1" t="s">
        <v>4290</v>
      </c>
      <c r="FDK1" t="s">
        <v>4291</v>
      </c>
      <c r="FDL1" t="s">
        <v>4292</v>
      </c>
      <c r="FDM1" t="s">
        <v>4293</v>
      </c>
      <c r="FDN1" t="s">
        <v>4294</v>
      </c>
      <c r="FDO1" t="s">
        <v>4295</v>
      </c>
      <c r="FDP1" t="s">
        <v>4296</v>
      </c>
      <c r="FDQ1" t="s">
        <v>4297</v>
      </c>
      <c r="FDR1" t="s">
        <v>4298</v>
      </c>
      <c r="FDS1" t="s">
        <v>4299</v>
      </c>
      <c r="FDT1" t="s">
        <v>4300</v>
      </c>
      <c r="FDU1" t="s">
        <v>4301</v>
      </c>
      <c r="FDV1" t="s">
        <v>4302</v>
      </c>
      <c r="FDW1" t="s">
        <v>4303</v>
      </c>
      <c r="FDX1" t="s">
        <v>4304</v>
      </c>
      <c r="FDY1" t="s">
        <v>4305</v>
      </c>
      <c r="FDZ1" t="s">
        <v>4306</v>
      </c>
      <c r="FEA1" t="s">
        <v>4307</v>
      </c>
      <c r="FEB1" t="s">
        <v>4308</v>
      </c>
      <c r="FEC1" t="s">
        <v>4309</v>
      </c>
      <c r="FED1" t="s">
        <v>4310</v>
      </c>
      <c r="FEE1" t="s">
        <v>4311</v>
      </c>
      <c r="FEF1" t="s">
        <v>4312</v>
      </c>
      <c r="FEG1" t="s">
        <v>4313</v>
      </c>
      <c r="FEH1" t="s">
        <v>4314</v>
      </c>
      <c r="FEI1" t="s">
        <v>4315</v>
      </c>
      <c r="FEJ1" t="s">
        <v>4316</v>
      </c>
      <c r="FEK1" t="s">
        <v>4317</v>
      </c>
      <c r="FEL1" t="s">
        <v>4318</v>
      </c>
      <c r="FEM1" t="s">
        <v>4319</v>
      </c>
      <c r="FEN1" t="s">
        <v>4320</v>
      </c>
      <c r="FEO1" t="s">
        <v>4321</v>
      </c>
      <c r="FEP1" t="s">
        <v>4322</v>
      </c>
      <c r="FEQ1" t="s">
        <v>4323</v>
      </c>
      <c r="FER1" t="s">
        <v>4324</v>
      </c>
      <c r="FES1" t="s">
        <v>4325</v>
      </c>
      <c r="FET1" t="s">
        <v>4326</v>
      </c>
      <c r="FEU1" t="s">
        <v>4327</v>
      </c>
      <c r="FEV1" t="s">
        <v>4328</v>
      </c>
      <c r="FEW1" t="s">
        <v>4329</v>
      </c>
      <c r="FEX1" t="s">
        <v>4330</v>
      </c>
      <c r="FEY1" t="s">
        <v>4331</v>
      </c>
      <c r="FEZ1" t="s">
        <v>4332</v>
      </c>
      <c r="FFA1" t="s">
        <v>4333</v>
      </c>
      <c r="FFB1" t="s">
        <v>4334</v>
      </c>
      <c r="FFC1" t="s">
        <v>4335</v>
      </c>
      <c r="FFD1" t="s">
        <v>4336</v>
      </c>
      <c r="FFE1" t="s">
        <v>4337</v>
      </c>
      <c r="FFF1" t="s">
        <v>4338</v>
      </c>
      <c r="FFG1" t="s">
        <v>4339</v>
      </c>
      <c r="FFH1" t="s">
        <v>4340</v>
      </c>
      <c r="FFI1" t="s">
        <v>4341</v>
      </c>
      <c r="FFJ1" t="s">
        <v>4342</v>
      </c>
      <c r="FFK1" t="s">
        <v>4343</v>
      </c>
      <c r="FFL1" t="s">
        <v>4344</v>
      </c>
      <c r="FFM1" t="s">
        <v>4345</v>
      </c>
      <c r="FFN1" t="s">
        <v>4346</v>
      </c>
      <c r="FFO1" t="s">
        <v>4347</v>
      </c>
      <c r="FFP1" t="s">
        <v>4348</v>
      </c>
      <c r="FFQ1" t="s">
        <v>4349</v>
      </c>
      <c r="FFR1" t="s">
        <v>4350</v>
      </c>
      <c r="FFS1" t="s">
        <v>4351</v>
      </c>
      <c r="FFT1" t="s">
        <v>4352</v>
      </c>
      <c r="FFU1" t="s">
        <v>4353</v>
      </c>
      <c r="FFV1" t="s">
        <v>4354</v>
      </c>
      <c r="FFW1" t="s">
        <v>4355</v>
      </c>
      <c r="FFX1" t="s">
        <v>4356</v>
      </c>
      <c r="FFY1" t="s">
        <v>4357</v>
      </c>
      <c r="FFZ1" t="s">
        <v>4358</v>
      </c>
      <c r="FGA1" t="s">
        <v>4359</v>
      </c>
      <c r="FGB1" t="s">
        <v>4360</v>
      </c>
      <c r="FGC1" t="s">
        <v>4361</v>
      </c>
      <c r="FGD1" t="s">
        <v>4362</v>
      </c>
      <c r="FGE1" t="s">
        <v>4363</v>
      </c>
      <c r="FGF1" t="s">
        <v>4364</v>
      </c>
      <c r="FGG1" t="s">
        <v>4365</v>
      </c>
      <c r="FGH1" t="s">
        <v>4366</v>
      </c>
      <c r="FGI1" t="s">
        <v>4367</v>
      </c>
      <c r="FGJ1" t="s">
        <v>4368</v>
      </c>
      <c r="FGK1" t="s">
        <v>4369</v>
      </c>
      <c r="FGL1" t="s">
        <v>4370</v>
      </c>
      <c r="FGM1" t="s">
        <v>4371</v>
      </c>
      <c r="FGN1" t="s">
        <v>4372</v>
      </c>
      <c r="FGO1" t="s">
        <v>4373</v>
      </c>
      <c r="FGP1" t="s">
        <v>4374</v>
      </c>
      <c r="FGQ1" t="s">
        <v>4375</v>
      </c>
      <c r="FGR1" t="s">
        <v>4376</v>
      </c>
      <c r="FGS1" t="s">
        <v>4377</v>
      </c>
      <c r="FGT1" t="s">
        <v>4378</v>
      </c>
      <c r="FGU1" t="s">
        <v>4379</v>
      </c>
      <c r="FGV1" t="s">
        <v>4380</v>
      </c>
      <c r="FGW1" t="s">
        <v>4381</v>
      </c>
      <c r="FGX1" t="s">
        <v>4382</v>
      </c>
      <c r="FGY1" t="s">
        <v>4383</v>
      </c>
      <c r="FGZ1" t="s">
        <v>4384</v>
      </c>
      <c r="FHA1" t="s">
        <v>4385</v>
      </c>
      <c r="FHB1" t="s">
        <v>4386</v>
      </c>
      <c r="FHC1" t="s">
        <v>4387</v>
      </c>
      <c r="FHD1" t="s">
        <v>4388</v>
      </c>
      <c r="FHE1" t="s">
        <v>4389</v>
      </c>
      <c r="FHF1" t="s">
        <v>4390</v>
      </c>
      <c r="FHG1" t="s">
        <v>4391</v>
      </c>
      <c r="FHH1" t="s">
        <v>4392</v>
      </c>
      <c r="FHI1" t="s">
        <v>4393</v>
      </c>
      <c r="FHJ1" t="s">
        <v>4394</v>
      </c>
      <c r="FHK1" t="s">
        <v>4395</v>
      </c>
      <c r="FHL1" t="s">
        <v>4396</v>
      </c>
      <c r="FHM1" t="s">
        <v>4397</v>
      </c>
      <c r="FHN1" t="s">
        <v>4398</v>
      </c>
      <c r="FHO1" t="s">
        <v>4399</v>
      </c>
      <c r="FHP1" t="s">
        <v>4400</v>
      </c>
      <c r="FHQ1" t="s">
        <v>4401</v>
      </c>
      <c r="FHR1" t="s">
        <v>4402</v>
      </c>
      <c r="FHS1" t="s">
        <v>4403</v>
      </c>
      <c r="FHT1" t="s">
        <v>4404</v>
      </c>
      <c r="FHU1" t="s">
        <v>4405</v>
      </c>
      <c r="FHV1" t="s">
        <v>4406</v>
      </c>
      <c r="FHW1" t="s">
        <v>4407</v>
      </c>
      <c r="FHX1" t="s">
        <v>4408</v>
      </c>
      <c r="FHY1" t="s">
        <v>4409</v>
      </c>
      <c r="FHZ1" t="s">
        <v>4410</v>
      </c>
      <c r="FIA1" t="s">
        <v>4411</v>
      </c>
      <c r="FIB1" t="s">
        <v>4412</v>
      </c>
      <c r="FIC1" t="s">
        <v>4413</v>
      </c>
      <c r="FID1" t="s">
        <v>4414</v>
      </c>
      <c r="FIE1" t="s">
        <v>4415</v>
      </c>
      <c r="FIF1" t="s">
        <v>4416</v>
      </c>
      <c r="FIG1" t="s">
        <v>4417</v>
      </c>
      <c r="FIH1" t="s">
        <v>4418</v>
      </c>
      <c r="FII1" t="s">
        <v>4419</v>
      </c>
      <c r="FIJ1" t="s">
        <v>4420</v>
      </c>
      <c r="FIK1" t="s">
        <v>4421</v>
      </c>
      <c r="FIL1" t="s">
        <v>4422</v>
      </c>
      <c r="FIM1" t="s">
        <v>4423</v>
      </c>
      <c r="FIN1" t="s">
        <v>4424</v>
      </c>
      <c r="FIO1" t="s">
        <v>4425</v>
      </c>
      <c r="FIP1" t="s">
        <v>4426</v>
      </c>
      <c r="FIQ1" t="s">
        <v>4427</v>
      </c>
      <c r="FIR1" t="s">
        <v>4428</v>
      </c>
      <c r="FIS1" t="s">
        <v>4429</v>
      </c>
      <c r="FIT1" t="s">
        <v>4430</v>
      </c>
      <c r="FIU1" t="s">
        <v>4431</v>
      </c>
      <c r="FIV1" t="s">
        <v>4432</v>
      </c>
      <c r="FIW1" t="s">
        <v>4433</v>
      </c>
      <c r="FIX1" t="s">
        <v>4434</v>
      </c>
      <c r="FIY1" t="s">
        <v>4435</v>
      </c>
      <c r="FIZ1" t="s">
        <v>4436</v>
      </c>
      <c r="FJA1" t="s">
        <v>4437</v>
      </c>
      <c r="FJB1" t="s">
        <v>4438</v>
      </c>
      <c r="FJC1" t="s">
        <v>4439</v>
      </c>
      <c r="FJD1" t="s">
        <v>4440</v>
      </c>
      <c r="FJE1" t="s">
        <v>4441</v>
      </c>
      <c r="FJF1" t="s">
        <v>4442</v>
      </c>
      <c r="FJG1" t="s">
        <v>4443</v>
      </c>
      <c r="FJH1" t="s">
        <v>4444</v>
      </c>
      <c r="FJI1" t="s">
        <v>4445</v>
      </c>
      <c r="FJJ1" t="s">
        <v>4446</v>
      </c>
      <c r="FJK1" t="s">
        <v>4447</v>
      </c>
      <c r="FJL1" t="s">
        <v>4448</v>
      </c>
      <c r="FJM1" t="s">
        <v>4449</v>
      </c>
      <c r="FJN1" t="s">
        <v>4450</v>
      </c>
      <c r="FJO1" t="s">
        <v>4451</v>
      </c>
      <c r="FJP1" t="s">
        <v>4452</v>
      </c>
      <c r="FJQ1" t="s">
        <v>4453</v>
      </c>
      <c r="FJR1" t="s">
        <v>4454</v>
      </c>
      <c r="FJS1" t="s">
        <v>4455</v>
      </c>
      <c r="FJT1" t="s">
        <v>4456</v>
      </c>
      <c r="FJU1" t="s">
        <v>4457</v>
      </c>
      <c r="FJV1" t="s">
        <v>4458</v>
      </c>
      <c r="FJW1" t="s">
        <v>4459</v>
      </c>
      <c r="FJX1" t="s">
        <v>4460</v>
      </c>
      <c r="FJY1" t="s">
        <v>4461</v>
      </c>
      <c r="FJZ1" t="s">
        <v>4462</v>
      </c>
      <c r="FKA1" t="s">
        <v>4463</v>
      </c>
      <c r="FKB1" t="s">
        <v>4464</v>
      </c>
      <c r="FKC1" t="s">
        <v>4465</v>
      </c>
      <c r="FKD1" t="s">
        <v>4466</v>
      </c>
      <c r="FKE1" t="s">
        <v>4467</v>
      </c>
      <c r="FKF1" t="s">
        <v>4468</v>
      </c>
      <c r="FKG1" t="s">
        <v>4469</v>
      </c>
      <c r="FKH1" t="s">
        <v>4470</v>
      </c>
      <c r="FKI1" t="s">
        <v>4471</v>
      </c>
      <c r="FKJ1" t="s">
        <v>4472</v>
      </c>
      <c r="FKK1" t="s">
        <v>4473</v>
      </c>
      <c r="FKL1" t="s">
        <v>4474</v>
      </c>
      <c r="FKM1" t="s">
        <v>4475</v>
      </c>
      <c r="FKN1" t="s">
        <v>4476</v>
      </c>
      <c r="FKO1" t="s">
        <v>4477</v>
      </c>
      <c r="FKP1" t="s">
        <v>4478</v>
      </c>
      <c r="FKQ1" t="s">
        <v>4479</v>
      </c>
      <c r="FKR1" t="s">
        <v>4480</v>
      </c>
      <c r="FKS1" t="s">
        <v>4481</v>
      </c>
      <c r="FKT1" t="s">
        <v>4482</v>
      </c>
      <c r="FKU1" t="s">
        <v>4483</v>
      </c>
      <c r="FKV1" t="s">
        <v>4484</v>
      </c>
      <c r="FKW1" t="s">
        <v>4485</v>
      </c>
      <c r="FKX1" t="s">
        <v>4486</v>
      </c>
      <c r="FKY1" t="s">
        <v>4487</v>
      </c>
      <c r="FKZ1" t="s">
        <v>4488</v>
      </c>
      <c r="FLA1" t="s">
        <v>4489</v>
      </c>
      <c r="FLB1" t="s">
        <v>4490</v>
      </c>
      <c r="FLC1" t="s">
        <v>4491</v>
      </c>
      <c r="FLD1" t="s">
        <v>4492</v>
      </c>
      <c r="FLE1" t="s">
        <v>4493</v>
      </c>
      <c r="FLF1" t="s">
        <v>4494</v>
      </c>
      <c r="FLG1" t="s">
        <v>4495</v>
      </c>
      <c r="FLH1" t="s">
        <v>4496</v>
      </c>
      <c r="FLI1" t="s">
        <v>4497</v>
      </c>
      <c r="FLJ1" t="s">
        <v>4498</v>
      </c>
      <c r="FLK1" t="s">
        <v>4499</v>
      </c>
      <c r="FLL1" t="s">
        <v>4500</v>
      </c>
      <c r="FLM1" t="s">
        <v>4501</v>
      </c>
      <c r="FLN1" t="s">
        <v>4502</v>
      </c>
      <c r="FLO1" t="s">
        <v>4503</v>
      </c>
      <c r="FLP1" t="s">
        <v>4504</v>
      </c>
      <c r="FLQ1" t="s">
        <v>4505</v>
      </c>
      <c r="FLR1" t="s">
        <v>4506</v>
      </c>
      <c r="FLS1" t="s">
        <v>4507</v>
      </c>
      <c r="FLT1" t="s">
        <v>4508</v>
      </c>
      <c r="FLU1" t="s">
        <v>4509</v>
      </c>
      <c r="FLV1" t="s">
        <v>4510</v>
      </c>
      <c r="FLW1" t="s">
        <v>4511</v>
      </c>
      <c r="FLX1" t="s">
        <v>4512</v>
      </c>
      <c r="FLY1" t="s">
        <v>4513</v>
      </c>
      <c r="FLZ1" t="s">
        <v>4514</v>
      </c>
      <c r="FMA1" t="s">
        <v>4515</v>
      </c>
      <c r="FMB1" t="s">
        <v>4516</v>
      </c>
      <c r="FMC1" t="s">
        <v>4517</v>
      </c>
      <c r="FMD1" t="s">
        <v>4518</v>
      </c>
      <c r="FME1" t="s">
        <v>4519</v>
      </c>
      <c r="FMF1" t="s">
        <v>4520</v>
      </c>
      <c r="FMG1" t="s">
        <v>4521</v>
      </c>
      <c r="FMH1" t="s">
        <v>4522</v>
      </c>
      <c r="FMI1" t="s">
        <v>4523</v>
      </c>
      <c r="FMJ1" t="s">
        <v>4524</v>
      </c>
      <c r="FMK1" t="s">
        <v>4525</v>
      </c>
      <c r="FML1" t="s">
        <v>4526</v>
      </c>
      <c r="FMM1" t="s">
        <v>4527</v>
      </c>
      <c r="FMN1" t="s">
        <v>4528</v>
      </c>
      <c r="FMO1" t="s">
        <v>4529</v>
      </c>
      <c r="FMP1" t="s">
        <v>4530</v>
      </c>
      <c r="FMQ1" t="s">
        <v>4531</v>
      </c>
      <c r="FMR1" t="s">
        <v>4532</v>
      </c>
      <c r="FMS1" t="s">
        <v>4533</v>
      </c>
      <c r="FMT1" t="s">
        <v>4534</v>
      </c>
      <c r="FMU1" t="s">
        <v>4535</v>
      </c>
      <c r="FMV1" t="s">
        <v>4536</v>
      </c>
      <c r="FMW1" t="s">
        <v>4537</v>
      </c>
      <c r="FMX1" t="s">
        <v>4538</v>
      </c>
      <c r="FMY1" t="s">
        <v>4539</v>
      </c>
      <c r="FMZ1" t="s">
        <v>4540</v>
      </c>
      <c r="FNA1" t="s">
        <v>4541</v>
      </c>
      <c r="FNB1" t="s">
        <v>4542</v>
      </c>
      <c r="FNC1" t="s">
        <v>4543</v>
      </c>
      <c r="FND1" t="s">
        <v>4544</v>
      </c>
      <c r="FNE1" t="s">
        <v>4545</v>
      </c>
      <c r="FNF1" t="s">
        <v>4546</v>
      </c>
      <c r="FNG1" t="s">
        <v>4547</v>
      </c>
      <c r="FNH1" t="s">
        <v>4548</v>
      </c>
      <c r="FNI1" t="s">
        <v>4549</v>
      </c>
      <c r="FNJ1" t="s">
        <v>4550</v>
      </c>
      <c r="FNK1" t="s">
        <v>4551</v>
      </c>
      <c r="FNL1" t="s">
        <v>4552</v>
      </c>
      <c r="FNM1" t="s">
        <v>4553</v>
      </c>
      <c r="FNN1" t="s">
        <v>4554</v>
      </c>
      <c r="FNO1" t="s">
        <v>4555</v>
      </c>
      <c r="FNP1" t="s">
        <v>4556</v>
      </c>
      <c r="FNQ1" t="s">
        <v>4557</v>
      </c>
      <c r="FNR1" t="s">
        <v>4558</v>
      </c>
      <c r="FNS1" t="s">
        <v>4559</v>
      </c>
      <c r="FNT1" t="s">
        <v>4560</v>
      </c>
      <c r="FNU1" t="s">
        <v>4561</v>
      </c>
      <c r="FNV1" t="s">
        <v>4562</v>
      </c>
      <c r="FNW1" t="s">
        <v>4563</v>
      </c>
      <c r="FNX1" t="s">
        <v>4564</v>
      </c>
      <c r="FNY1" t="s">
        <v>4565</v>
      </c>
      <c r="FNZ1" t="s">
        <v>4566</v>
      </c>
      <c r="FOA1" t="s">
        <v>4567</v>
      </c>
      <c r="FOB1" t="s">
        <v>4568</v>
      </c>
      <c r="FOC1" t="s">
        <v>4569</v>
      </c>
      <c r="FOD1" t="s">
        <v>4570</v>
      </c>
      <c r="FOE1" t="s">
        <v>4571</v>
      </c>
      <c r="FOF1" t="s">
        <v>4572</v>
      </c>
      <c r="FOG1" t="s">
        <v>4573</v>
      </c>
      <c r="FOH1" t="s">
        <v>4574</v>
      </c>
      <c r="FOI1" t="s">
        <v>4575</v>
      </c>
      <c r="FOJ1" t="s">
        <v>4576</v>
      </c>
      <c r="FOK1" t="s">
        <v>4577</v>
      </c>
      <c r="FOL1" t="s">
        <v>4578</v>
      </c>
      <c r="FOM1" t="s">
        <v>4579</v>
      </c>
      <c r="FON1" t="s">
        <v>4580</v>
      </c>
      <c r="FOO1" t="s">
        <v>4581</v>
      </c>
      <c r="FOP1" t="s">
        <v>4582</v>
      </c>
      <c r="FOQ1" t="s">
        <v>4583</v>
      </c>
      <c r="FOR1" t="s">
        <v>4584</v>
      </c>
      <c r="FOS1" t="s">
        <v>4585</v>
      </c>
      <c r="FOT1" t="s">
        <v>4586</v>
      </c>
      <c r="FOU1" t="s">
        <v>4587</v>
      </c>
      <c r="FOV1" t="s">
        <v>4588</v>
      </c>
      <c r="FOW1" t="s">
        <v>4589</v>
      </c>
      <c r="FOX1" t="s">
        <v>4590</v>
      </c>
      <c r="FOY1" t="s">
        <v>4591</v>
      </c>
      <c r="FOZ1" t="s">
        <v>4592</v>
      </c>
      <c r="FPA1" t="s">
        <v>4593</v>
      </c>
      <c r="FPB1" t="s">
        <v>4594</v>
      </c>
      <c r="FPC1" t="s">
        <v>4595</v>
      </c>
      <c r="FPD1" t="s">
        <v>4596</v>
      </c>
      <c r="FPE1" t="s">
        <v>4597</v>
      </c>
      <c r="FPF1" t="s">
        <v>4598</v>
      </c>
      <c r="FPG1" t="s">
        <v>4599</v>
      </c>
      <c r="FPH1" t="s">
        <v>4600</v>
      </c>
      <c r="FPI1" t="s">
        <v>4601</v>
      </c>
      <c r="FPJ1" t="s">
        <v>4602</v>
      </c>
      <c r="FPK1" t="s">
        <v>4603</v>
      </c>
      <c r="FPL1" t="s">
        <v>4604</v>
      </c>
      <c r="FPM1" t="s">
        <v>4605</v>
      </c>
      <c r="FPN1" t="s">
        <v>4606</v>
      </c>
      <c r="FPO1" t="s">
        <v>4607</v>
      </c>
      <c r="FPP1" t="s">
        <v>4608</v>
      </c>
      <c r="FPQ1" t="s">
        <v>4609</v>
      </c>
      <c r="FPR1" t="s">
        <v>4610</v>
      </c>
      <c r="FPS1" t="s">
        <v>4611</v>
      </c>
      <c r="FPT1" t="s">
        <v>4612</v>
      </c>
      <c r="FPU1" t="s">
        <v>4613</v>
      </c>
      <c r="FPV1" t="s">
        <v>4614</v>
      </c>
      <c r="FPW1" t="s">
        <v>4615</v>
      </c>
      <c r="FPX1" t="s">
        <v>4616</v>
      </c>
      <c r="FPY1" t="s">
        <v>4617</v>
      </c>
      <c r="FPZ1" t="s">
        <v>4618</v>
      </c>
      <c r="FQA1" t="s">
        <v>4619</v>
      </c>
      <c r="FQB1" t="s">
        <v>4620</v>
      </c>
      <c r="FQC1" t="s">
        <v>4621</v>
      </c>
      <c r="FQD1" t="s">
        <v>4622</v>
      </c>
      <c r="FQE1" t="s">
        <v>4623</v>
      </c>
      <c r="FQF1" t="s">
        <v>4624</v>
      </c>
      <c r="FQG1" t="s">
        <v>4625</v>
      </c>
      <c r="FQH1" t="s">
        <v>4626</v>
      </c>
      <c r="FQI1" t="s">
        <v>4627</v>
      </c>
      <c r="FQJ1" t="s">
        <v>4628</v>
      </c>
      <c r="FQK1" t="s">
        <v>4629</v>
      </c>
      <c r="FQL1" t="s">
        <v>4630</v>
      </c>
      <c r="FQM1" t="s">
        <v>4631</v>
      </c>
      <c r="FQN1" t="s">
        <v>4632</v>
      </c>
      <c r="FQO1" t="s">
        <v>4633</v>
      </c>
      <c r="FQP1" t="s">
        <v>4634</v>
      </c>
      <c r="FQQ1" t="s">
        <v>4635</v>
      </c>
      <c r="FQR1" t="s">
        <v>4636</v>
      </c>
      <c r="FQS1" t="s">
        <v>4637</v>
      </c>
      <c r="FQT1" t="s">
        <v>4638</v>
      </c>
      <c r="FQU1" t="s">
        <v>4639</v>
      </c>
      <c r="FQV1" t="s">
        <v>4640</v>
      </c>
      <c r="FQW1" t="s">
        <v>4641</v>
      </c>
      <c r="FQX1" t="s">
        <v>4642</v>
      </c>
      <c r="FQY1" t="s">
        <v>4643</v>
      </c>
      <c r="FQZ1" t="s">
        <v>4644</v>
      </c>
      <c r="FRA1" t="s">
        <v>4645</v>
      </c>
      <c r="FRB1" t="s">
        <v>4646</v>
      </c>
      <c r="FRC1" t="s">
        <v>4647</v>
      </c>
      <c r="FRD1" t="s">
        <v>4648</v>
      </c>
      <c r="FRE1" t="s">
        <v>4649</v>
      </c>
      <c r="FRF1" t="s">
        <v>4650</v>
      </c>
      <c r="FRG1" t="s">
        <v>4651</v>
      </c>
      <c r="FRH1" t="s">
        <v>4652</v>
      </c>
      <c r="FRI1" t="s">
        <v>4653</v>
      </c>
      <c r="FRJ1" t="s">
        <v>4654</v>
      </c>
      <c r="FRK1" t="s">
        <v>4655</v>
      </c>
      <c r="FRL1" t="s">
        <v>4656</v>
      </c>
      <c r="FRM1" t="s">
        <v>4657</v>
      </c>
      <c r="FRN1" t="s">
        <v>4658</v>
      </c>
      <c r="FRO1" t="s">
        <v>4659</v>
      </c>
      <c r="FRP1" t="s">
        <v>4660</v>
      </c>
      <c r="FRQ1" t="s">
        <v>4661</v>
      </c>
      <c r="FRR1" t="s">
        <v>4662</v>
      </c>
      <c r="FRS1" t="s">
        <v>4663</v>
      </c>
      <c r="FRT1" t="s">
        <v>4664</v>
      </c>
      <c r="FRU1" t="s">
        <v>4665</v>
      </c>
      <c r="FRV1" t="s">
        <v>4666</v>
      </c>
      <c r="FRW1" t="s">
        <v>4667</v>
      </c>
      <c r="FRX1" t="s">
        <v>4668</v>
      </c>
      <c r="FRY1" t="s">
        <v>4669</v>
      </c>
      <c r="FRZ1" t="s">
        <v>4670</v>
      </c>
      <c r="FSA1" t="s">
        <v>4671</v>
      </c>
      <c r="FSB1" t="s">
        <v>4672</v>
      </c>
      <c r="FSC1" t="s">
        <v>4673</v>
      </c>
      <c r="FSD1" t="s">
        <v>4674</v>
      </c>
      <c r="FSE1" t="s">
        <v>4675</v>
      </c>
      <c r="FSF1" t="s">
        <v>4676</v>
      </c>
      <c r="FSG1" t="s">
        <v>4677</v>
      </c>
      <c r="FSH1" t="s">
        <v>4678</v>
      </c>
      <c r="FSI1" t="s">
        <v>4679</v>
      </c>
      <c r="FSJ1" t="s">
        <v>4680</v>
      </c>
      <c r="FSK1" t="s">
        <v>4681</v>
      </c>
      <c r="FSL1" t="s">
        <v>4682</v>
      </c>
      <c r="FSM1" t="s">
        <v>4683</v>
      </c>
      <c r="FSN1" t="s">
        <v>4684</v>
      </c>
      <c r="FSO1" t="s">
        <v>4685</v>
      </c>
      <c r="FSP1" t="s">
        <v>4686</v>
      </c>
      <c r="FSQ1" t="s">
        <v>4687</v>
      </c>
      <c r="FSR1" t="s">
        <v>4688</v>
      </c>
      <c r="FSS1" t="s">
        <v>4689</v>
      </c>
      <c r="FST1" t="s">
        <v>4690</v>
      </c>
      <c r="FSU1" t="s">
        <v>4691</v>
      </c>
      <c r="FSV1" t="s">
        <v>4692</v>
      </c>
      <c r="FSW1" t="s">
        <v>4693</v>
      </c>
      <c r="FSX1" t="s">
        <v>4694</v>
      </c>
      <c r="FSY1" t="s">
        <v>4695</v>
      </c>
      <c r="FSZ1" t="s">
        <v>4696</v>
      </c>
      <c r="FTA1" t="s">
        <v>4697</v>
      </c>
      <c r="FTB1" t="s">
        <v>4698</v>
      </c>
      <c r="FTC1" t="s">
        <v>4699</v>
      </c>
      <c r="FTD1" t="s">
        <v>4700</v>
      </c>
      <c r="FTE1" t="s">
        <v>4701</v>
      </c>
      <c r="FTF1" t="s">
        <v>4702</v>
      </c>
      <c r="FTG1" t="s">
        <v>4703</v>
      </c>
      <c r="FTH1" t="s">
        <v>4704</v>
      </c>
      <c r="FTI1" t="s">
        <v>4705</v>
      </c>
      <c r="FTJ1" t="s">
        <v>4706</v>
      </c>
      <c r="FTK1" t="s">
        <v>4707</v>
      </c>
      <c r="FTL1" t="s">
        <v>4708</v>
      </c>
      <c r="FTM1" t="s">
        <v>4709</v>
      </c>
      <c r="FTN1" t="s">
        <v>4710</v>
      </c>
      <c r="FTO1" t="s">
        <v>4711</v>
      </c>
      <c r="FTP1" t="s">
        <v>4712</v>
      </c>
      <c r="FTQ1" t="s">
        <v>4713</v>
      </c>
      <c r="FTR1" t="s">
        <v>4714</v>
      </c>
      <c r="FTS1" t="s">
        <v>4715</v>
      </c>
      <c r="FTT1" t="s">
        <v>4716</v>
      </c>
      <c r="FTU1" t="s">
        <v>4717</v>
      </c>
      <c r="FTV1" t="s">
        <v>4718</v>
      </c>
      <c r="FTW1" t="s">
        <v>4719</v>
      </c>
      <c r="FTX1" t="s">
        <v>4720</v>
      </c>
      <c r="FTY1" t="s">
        <v>4721</v>
      </c>
      <c r="FTZ1" t="s">
        <v>4722</v>
      </c>
      <c r="FUA1" t="s">
        <v>4723</v>
      </c>
      <c r="FUB1" t="s">
        <v>4724</v>
      </c>
      <c r="FUC1" t="s">
        <v>4725</v>
      </c>
      <c r="FUD1" t="s">
        <v>4726</v>
      </c>
      <c r="FUE1" t="s">
        <v>4727</v>
      </c>
      <c r="FUF1" t="s">
        <v>4728</v>
      </c>
      <c r="FUG1" t="s">
        <v>4729</v>
      </c>
      <c r="FUH1" t="s">
        <v>4730</v>
      </c>
      <c r="FUI1" t="s">
        <v>4731</v>
      </c>
      <c r="FUJ1" t="s">
        <v>4732</v>
      </c>
      <c r="FUK1" t="s">
        <v>4733</v>
      </c>
      <c r="FUL1" t="s">
        <v>4734</v>
      </c>
      <c r="FUM1" t="s">
        <v>4735</v>
      </c>
      <c r="FUN1" t="s">
        <v>4736</v>
      </c>
      <c r="FUO1" t="s">
        <v>4737</v>
      </c>
      <c r="FUP1" t="s">
        <v>4738</v>
      </c>
      <c r="FUQ1" t="s">
        <v>4739</v>
      </c>
      <c r="FUR1" t="s">
        <v>4740</v>
      </c>
      <c r="FUS1" t="s">
        <v>4741</v>
      </c>
      <c r="FUT1" t="s">
        <v>4742</v>
      </c>
      <c r="FUU1" t="s">
        <v>4743</v>
      </c>
      <c r="FUV1" t="s">
        <v>4744</v>
      </c>
      <c r="FUW1" t="s">
        <v>4745</v>
      </c>
      <c r="FUX1" t="s">
        <v>4746</v>
      </c>
      <c r="FUY1" t="s">
        <v>4747</v>
      </c>
      <c r="FUZ1" t="s">
        <v>4748</v>
      </c>
      <c r="FVA1" t="s">
        <v>4749</v>
      </c>
      <c r="FVB1" t="s">
        <v>4750</v>
      </c>
      <c r="FVC1" t="s">
        <v>4751</v>
      </c>
      <c r="FVD1" t="s">
        <v>4752</v>
      </c>
      <c r="FVE1" t="s">
        <v>4753</v>
      </c>
      <c r="FVF1" t="s">
        <v>4754</v>
      </c>
      <c r="FVG1" t="s">
        <v>4755</v>
      </c>
      <c r="FVH1" t="s">
        <v>4756</v>
      </c>
      <c r="FVI1" t="s">
        <v>4757</v>
      </c>
      <c r="FVJ1" t="s">
        <v>4758</v>
      </c>
      <c r="FVK1" t="s">
        <v>4759</v>
      </c>
      <c r="FVL1" t="s">
        <v>4760</v>
      </c>
      <c r="FVM1" t="s">
        <v>4761</v>
      </c>
      <c r="FVN1" t="s">
        <v>4762</v>
      </c>
      <c r="FVO1" t="s">
        <v>4763</v>
      </c>
      <c r="FVP1" t="s">
        <v>4764</v>
      </c>
      <c r="FVQ1" t="s">
        <v>4765</v>
      </c>
      <c r="FVR1" t="s">
        <v>4766</v>
      </c>
      <c r="FVS1" t="s">
        <v>4767</v>
      </c>
      <c r="FVT1" t="s">
        <v>4768</v>
      </c>
      <c r="FVU1" t="s">
        <v>4769</v>
      </c>
      <c r="FVV1" t="s">
        <v>4770</v>
      </c>
      <c r="FVW1" t="s">
        <v>4771</v>
      </c>
      <c r="FVX1" t="s">
        <v>4772</v>
      </c>
      <c r="FVY1" t="s">
        <v>4773</v>
      </c>
      <c r="FVZ1" t="s">
        <v>4774</v>
      </c>
      <c r="FWA1" t="s">
        <v>4775</v>
      </c>
      <c r="FWB1" t="s">
        <v>4776</v>
      </c>
      <c r="FWC1" t="s">
        <v>4777</v>
      </c>
      <c r="FWD1" t="s">
        <v>4778</v>
      </c>
      <c r="FWE1" t="s">
        <v>4779</v>
      </c>
      <c r="FWF1" t="s">
        <v>4780</v>
      </c>
      <c r="FWG1" t="s">
        <v>4781</v>
      </c>
      <c r="FWH1" t="s">
        <v>4782</v>
      </c>
      <c r="FWI1" t="s">
        <v>4783</v>
      </c>
      <c r="FWJ1" t="s">
        <v>4784</v>
      </c>
      <c r="FWK1" t="s">
        <v>4785</v>
      </c>
      <c r="FWL1" t="s">
        <v>4786</v>
      </c>
      <c r="FWM1" t="s">
        <v>4787</v>
      </c>
      <c r="FWN1" t="s">
        <v>4788</v>
      </c>
      <c r="FWO1" t="s">
        <v>4789</v>
      </c>
      <c r="FWP1" t="s">
        <v>4790</v>
      </c>
      <c r="FWQ1" t="s">
        <v>4791</v>
      </c>
      <c r="FWR1" t="s">
        <v>4792</v>
      </c>
      <c r="FWS1" t="s">
        <v>4793</v>
      </c>
      <c r="FWT1" t="s">
        <v>4794</v>
      </c>
      <c r="FWU1" t="s">
        <v>4795</v>
      </c>
      <c r="FWV1" t="s">
        <v>4796</v>
      </c>
      <c r="FWW1" t="s">
        <v>4797</v>
      </c>
      <c r="FWX1" t="s">
        <v>4798</v>
      </c>
      <c r="FWY1" t="s">
        <v>4799</v>
      </c>
      <c r="FWZ1" t="s">
        <v>4800</v>
      </c>
      <c r="FXA1" t="s">
        <v>4801</v>
      </c>
      <c r="FXB1" t="s">
        <v>4802</v>
      </c>
      <c r="FXC1" t="s">
        <v>4803</v>
      </c>
      <c r="FXD1" t="s">
        <v>4804</v>
      </c>
      <c r="FXE1" t="s">
        <v>4805</v>
      </c>
      <c r="FXF1" t="s">
        <v>4806</v>
      </c>
      <c r="FXG1" t="s">
        <v>4807</v>
      </c>
      <c r="FXH1" t="s">
        <v>4808</v>
      </c>
      <c r="FXI1" t="s">
        <v>4809</v>
      </c>
      <c r="FXJ1" t="s">
        <v>4810</v>
      </c>
      <c r="FXK1" t="s">
        <v>4811</v>
      </c>
      <c r="FXL1" t="s">
        <v>4812</v>
      </c>
      <c r="FXM1" t="s">
        <v>4813</v>
      </c>
      <c r="FXN1" t="s">
        <v>4814</v>
      </c>
      <c r="FXO1" t="s">
        <v>4815</v>
      </c>
      <c r="FXP1" t="s">
        <v>4816</v>
      </c>
      <c r="FXQ1" t="s">
        <v>4817</v>
      </c>
      <c r="FXR1" t="s">
        <v>4818</v>
      </c>
      <c r="FXS1" t="s">
        <v>4819</v>
      </c>
      <c r="FXT1" t="s">
        <v>4820</v>
      </c>
      <c r="FXU1" t="s">
        <v>4821</v>
      </c>
      <c r="FXV1" t="s">
        <v>4822</v>
      </c>
      <c r="FXW1" t="s">
        <v>4823</v>
      </c>
      <c r="FXX1" t="s">
        <v>4824</v>
      </c>
      <c r="FXY1" t="s">
        <v>4825</v>
      </c>
      <c r="FXZ1" t="s">
        <v>4826</v>
      </c>
      <c r="FYA1" t="s">
        <v>4827</v>
      </c>
      <c r="FYB1" t="s">
        <v>4828</v>
      </c>
      <c r="FYC1" t="s">
        <v>4829</v>
      </c>
      <c r="FYD1" t="s">
        <v>4830</v>
      </c>
      <c r="FYE1" t="s">
        <v>4831</v>
      </c>
      <c r="FYF1" t="s">
        <v>4832</v>
      </c>
      <c r="FYG1" t="s">
        <v>4833</v>
      </c>
      <c r="FYH1" t="s">
        <v>4834</v>
      </c>
      <c r="FYI1" t="s">
        <v>4835</v>
      </c>
      <c r="FYJ1" t="s">
        <v>4836</v>
      </c>
      <c r="FYK1" t="s">
        <v>4837</v>
      </c>
      <c r="FYL1" t="s">
        <v>4838</v>
      </c>
      <c r="FYM1" t="s">
        <v>4839</v>
      </c>
      <c r="FYN1" t="s">
        <v>4840</v>
      </c>
      <c r="FYO1" t="s">
        <v>4841</v>
      </c>
      <c r="FYP1" t="s">
        <v>4842</v>
      </c>
      <c r="FYQ1" t="s">
        <v>4843</v>
      </c>
      <c r="FYR1" t="s">
        <v>4844</v>
      </c>
      <c r="FYS1" t="s">
        <v>4845</v>
      </c>
      <c r="FYT1" t="s">
        <v>4846</v>
      </c>
      <c r="FYU1" t="s">
        <v>4847</v>
      </c>
      <c r="FYV1" t="s">
        <v>4848</v>
      </c>
      <c r="FYW1" t="s">
        <v>4849</v>
      </c>
      <c r="FYX1" t="s">
        <v>4850</v>
      </c>
      <c r="FYY1" t="s">
        <v>4851</v>
      </c>
      <c r="FYZ1" t="s">
        <v>4852</v>
      </c>
      <c r="FZA1" t="s">
        <v>4853</v>
      </c>
      <c r="FZB1" t="s">
        <v>4854</v>
      </c>
      <c r="FZC1" t="s">
        <v>4855</v>
      </c>
      <c r="FZD1" t="s">
        <v>4856</v>
      </c>
      <c r="FZE1" t="s">
        <v>4857</v>
      </c>
      <c r="FZF1" t="s">
        <v>4858</v>
      </c>
      <c r="FZG1" t="s">
        <v>4859</v>
      </c>
      <c r="FZH1" t="s">
        <v>4860</v>
      </c>
      <c r="FZI1" t="s">
        <v>4861</v>
      </c>
      <c r="FZJ1" t="s">
        <v>4862</v>
      </c>
      <c r="FZK1" t="s">
        <v>4863</v>
      </c>
      <c r="FZL1" t="s">
        <v>4864</v>
      </c>
      <c r="FZM1" t="s">
        <v>4865</v>
      </c>
      <c r="FZN1" t="s">
        <v>4866</v>
      </c>
      <c r="FZO1" t="s">
        <v>4867</v>
      </c>
      <c r="FZP1" t="s">
        <v>4868</v>
      </c>
      <c r="FZQ1" t="s">
        <v>4869</v>
      </c>
      <c r="FZR1" t="s">
        <v>4870</v>
      </c>
      <c r="FZS1" t="s">
        <v>4871</v>
      </c>
      <c r="FZT1" t="s">
        <v>4872</v>
      </c>
      <c r="FZU1" t="s">
        <v>4873</v>
      </c>
      <c r="FZV1" t="s">
        <v>4874</v>
      </c>
      <c r="FZW1" t="s">
        <v>4875</v>
      </c>
      <c r="FZX1" t="s">
        <v>4876</v>
      </c>
      <c r="FZY1" t="s">
        <v>4877</v>
      </c>
      <c r="FZZ1" t="s">
        <v>4878</v>
      </c>
      <c r="GAA1" t="s">
        <v>4879</v>
      </c>
      <c r="GAB1" t="s">
        <v>4880</v>
      </c>
      <c r="GAC1" t="s">
        <v>4881</v>
      </c>
      <c r="GAD1" t="s">
        <v>4882</v>
      </c>
      <c r="GAE1" t="s">
        <v>4883</v>
      </c>
      <c r="GAF1" t="s">
        <v>4884</v>
      </c>
      <c r="GAG1" t="s">
        <v>4885</v>
      </c>
      <c r="GAH1" t="s">
        <v>4886</v>
      </c>
      <c r="GAI1" t="s">
        <v>4887</v>
      </c>
      <c r="GAJ1" t="s">
        <v>4888</v>
      </c>
      <c r="GAK1" t="s">
        <v>4889</v>
      </c>
      <c r="GAL1" t="s">
        <v>4890</v>
      </c>
      <c r="GAM1" t="s">
        <v>4891</v>
      </c>
      <c r="GAN1" t="s">
        <v>4892</v>
      </c>
      <c r="GAO1" t="s">
        <v>4893</v>
      </c>
      <c r="GAP1" t="s">
        <v>4894</v>
      </c>
      <c r="GAQ1" t="s">
        <v>4895</v>
      </c>
      <c r="GAR1" t="s">
        <v>4896</v>
      </c>
      <c r="GAS1" t="s">
        <v>4897</v>
      </c>
      <c r="GAT1" t="s">
        <v>4898</v>
      </c>
      <c r="GAU1" t="s">
        <v>4899</v>
      </c>
      <c r="GAV1" t="s">
        <v>4900</v>
      </c>
      <c r="GAW1" t="s">
        <v>4901</v>
      </c>
      <c r="GAX1" t="s">
        <v>4902</v>
      </c>
      <c r="GAY1" t="s">
        <v>4903</v>
      </c>
      <c r="GAZ1" t="s">
        <v>4904</v>
      </c>
      <c r="GBA1" t="s">
        <v>4905</v>
      </c>
      <c r="GBB1" t="s">
        <v>4906</v>
      </c>
      <c r="GBC1" t="s">
        <v>4907</v>
      </c>
      <c r="GBD1" t="s">
        <v>4908</v>
      </c>
      <c r="GBE1" t="s">
        <v>4909</v>
      </c>
      <c r="GBF1" t="s">
        <v>4910</v>
      </c>
      <c r="GBG1" t="s">
        <v>4911</v>
      </c>
      <c r="GBH1" t="s">
        <v>4912</v>
      </c>
      <c r="GBI1" t="s">
        <v>4913</v>
      </c>
      <c r="GBJ1" t="s">
        <v>4914</v>
      </c>
      <c r="GBK1" t="s">
        <v>4915</v>
      </c>
      <c r="GBL1" t="s">
        <v>4916</v>
      </c>
      <c r="GBM1" t="s">
        <v>4917</v>
      </c>
      <c r="GBN1" t="s">
        <v>4918</v>
      </c>
      <c r="GBO1" t="s">
        <v>4919</v>
      </c>
      <c r="GBP1" t="s">
        <v>4920</v>
      </c>
      <c r="GBQ1" t="s">
        <v>4921</v>
      </c>
      <c r="GBR1" t="s">
        <v>4922</v>
      </c>
      <c r="GBS1" t="s">
        <v>4923</v>
      </c>
      <c r="GBT1" t="s">
        <v>4924</v>
      </c>
      <c r="GBU1" t="s">
        <v>4925</v>
      </c>
      <c r="GBV1" t="s">
        <v>4926</v>
      </c>
      <c r="GBW1" t="s">
        <v>4927</v>
      </c>
      <c r="GBX1" t="s">
        <v>4928</v>
      </c>
      <c r="GBY1" t="s">
        <v>4929</v>
      </c>
      <c r="GBZ1" t="s">
        <v>4930</v>
      </c>
      <c r="GCA1" t="s">
        <v>4931</v>
      </c>
      <c r="GCB1" t="s">
        <v>4932</v>
      </c>
      <c r="GCC1" t="s">
        <v>4933</v>
      </c>
      <c r="GCD1" t="s">
        <v>4934</v>
      </c>
      <c r="GCE1" t="s">
        <v>4935</v>
      </c>
      <c r="GCF1" t="s">
        <v>4936</v>
      </c>
      <c r="GCG1" t="s">
        <v>4937</v>
      </c>
      <c r="GCH1" t="s">
        <v>4938</v>
      </c>
      <c r="GCI1" t="s">
        <v>4939</v>
      </c>
      <c r="GCJ1" t="s">
        <v>4940</v>
      </c>
      <c r="GCK1" t="s">
        <v>4941</v>
      </c>
      <c r="GCL1" t="s">
        <v>4942</v>
      </c>
      <c r="GCM1" t="s">
        <v>4943</v>
      </c>
      <c r="GCN1" t="s">
        <v>4944</v>
      </c>
      <c r="GCO1" t="s">
        <v>4945</v>
      </c>
      <c r="GCP1" t="s">
        <v>4946</v>
      </c>
      <c r="GCQ1" t="s">
        <v>4947</v>
      </c>
      <c r="GCR1" t="s">
        <v>4948</v>
      </c>
      <c r="GCS1" t="s">
        <v>4949</v>
      </c>
      <c r="GCT1" t="s">
        <v>4950</v>
      </c>
      <c r="GCU1" t="s">
        <v>4951</v>
      </c>
      <c r="GCV1" t="s">
        <v>4952</v>
      </c>
      <c r="GCW1" t="s">
        <v>4953</v>
      </c>
      <c r="GCX1" t="s">
        <v>4954</v>
      </c>
      <c r="GCY1" t="s">
        <v>4955</v>
      </c>
      <c r="GCZ1" t="s">
        <v>4956</v>
      </c>
      <c r="GDA1" t="s">
        <v>4957</v>
      </c>
      <c r="GDB1" t="s">
        <v>4958</v>
      </c>
      <c r="GDC1" t="s">
        <v>4959</v>
      </c>
      <c r="GDD1" t="s">
        <v>4960</v>
      </c>
      <c r="GDE1" t="s">
        <v>4961</v>
      </c>
      <c r="GDF1" t="s">
        <v>4962</v>
      </c>
      <c r="GDG1" t="s">
        <v>4963</v>
      </c>
      <c r="GDH1" t="s">
        <v>4964</v>
      </c>
      <c r="GDI1" t="s">
        <v>4965</v>
      </c>
      <c r="GDJ1" t="s">
        <v>4966</v>
      </c>
      <c r="GDK1" t="s">
        <v>4967</v>
      </c>
      <c r="GDL1" t="s">
        <v>4968</v>
      </c>
      <c r="GDM1" t="s">
        <v>4969</v>
      </c>
      <c r="GDN1" t="s">
        <v>4970</v>
      </c>
      <c r="GDO1" t="s">
        <v>4971</v>
      </c>
      <c r="GDP1" t="s">
        <v>4972</v>
      </c>
      <c r="GDQ1" t="s">
        <v>4973</v>
      </c>
      <c r="GDR1" t="s">
        <v>4974</v>
      </c>
      <c r="GDS1" t="s">
        <v>4975</v>
      </c>
      <c r="GDT1" t="s">
        <v>4976</v>
      </c>
      <c r="GDU1" t="s">
        <v>4977</v>
      </c>
      <c r="GDV1" t="s">
        <v>4978</v>
      </c>
      <c r="GDW1" t="s">
        <v>4979</v>
      </c>
      <c r="GDX1" t="s">
        <v>4980</v>
      </c>
      <c r="GDY1" t="s">
        <v>4981</v>
      </c>
      <c r="GDZ1" t="s">
        <v>4982</v>
      </c>
      <c r="GEA1" t="s">
        <v>4983</v>
      </c>
      <c r="GEB1" t="s">
        <v>4984</v>
      </c>
      <c r="GEC1" t="s">
        <v>4985</v>
      </c>
      <c r="GED1" t="s">
        <v>4986</v>
      </c>
      <c r="GEE1" t="s">
        <v>4987</v>
      </c>
      <c r="GEF1" t="s">
        <v>4988</v>
      </c>
      <c r="GEG1" t="s">
        <v>4989</v>
      </c>
      <c r="GEH1" t="s">
        <v>4990</v>
      </c>
      <c r="GEI1" t="s">
        <v>4991</v>
      </c>
      <c r="GEJ1" t="s">
        <v>4992</v>
      </c>
      <c r="GEK1" t="s">
        <v>4993</v>
      </c>
      <c r="GEL1" t="s">
        <v>4994</v>
      </c>
      <c r="GEM1" t="s">
        <v>4995</v>
      </c>
      <c r="GEN1" t="s">
        <v>4996</v>
      </c>
      <c r="GEO1" t="s">
        <v>4997</v>
      </c>
      <c r="GEP1" t="s">
        <v>4998</v>
      </c>
      <c r="GEQ1" t="s">
        <v>4999</v>
      </c>
      <c r="GER1" t="s">
        <v>5000</v>
      </c>
      <c r="GES1" t="s">
        <v>5001</v>
      </c>
      <c r="GET1" t="s">
        <v>5002</v>
      </c>
      <c r="GEU1" t="s">
        <v>5003</v>
      </c>
      <c r="GEV1" t="s">
        <v>5004</v>
      </c>
      <c r="GEW1" t="s">
        <v>5005</v>
      </c>
      <c r="GEX1" t="s">
        <v>5006</v>
      </c>
      <c r="GEY1" t="s">
        <v>5007</v>
      </c>
      <c r="GEZ1" t="s">
        <v>5008</v>
      </c>
      <c r="GFA1" t="s">
        <v>5009</v>
      </c>
      <c r="GFB1" t="s">
        <v>5010</v>
      </c>
      <c r="GFC1" t="s">
        <v>5011</v>
      </c>
      <c r="GFD1" t="s">
        <v>5012</v>
      </c>
      <c r="GFE1" t="s">
        <v>5013</v>
      </c>
      <c r="GFF1" t="s">
        <v>5014</v>
      </c>
      <c r="GFG1" t="s">
        <v>5015</v>
      </c>
      <c r="GFH1" t="s">
        <v>5016</v>
      </c>
      <c r="GFI1" t="s">
        <v>5017</v>
      </c>
      <c r="GFJ1" t="s">
        <v>5018</v>
      </c>
      <c r="GFK1" t="s">
        <v>5019</v>
      </c>
      <c r="GFL1" t="s">
        <v>5020</v>
      </c>
      <c r="GFM1" t="s">
        <v>5021</v>
      </c>
      <c r="GFN1" t="s">
        <v>5022</v>
      </c>
      <c r="GFO1" t="s">
        <v>5023</v>
      </c>
      <c r="GFP1" t="s">
        <v>5024</v>
      </c>
      <c r="GFQ1" t="s">
        <v>5025</v>
      </c>
      <c r="GFR1" t="s">
        <v>5026</v>
      </c>
      <c r="GFS1" t="s">
        <v>5027</v>
      </c>
      <c r="GFT1" t="s">
        <v>5028</v>
      </c>
      <c r="GFU1" t="s">
        <v>5029</v>
      </c>
      <c r="GFV1" t="s">
        <v>5030</v>
      </c>
      <c r="GFW1" t="s">
        <v>5031</v>
      </c>
      <c r="GFX1" t="s">
        <v>5032</v>
      </c>
      <c r="GFY1" t="s">
        <v>5033</v>
      </c>
      <c r="GFZ1" t="s">
        <v>5034</v>
      </c>
      <c r="GGA1" t="s">
        <v>5035</v>
      </c>
      <c r="GGB1" t="s">
        <v>5036</v>
      </c>
      <c r="GGC1" t="s">
        <v>5037</v>
      </c>
      <c r="GGD1" t="s">
        <v>5038</v>
      </c>
      <c r="GGE1" t="s">
        <v>5039</v>
      </c>
      <c r="GGF1" t="s">
        <v>5040</v>
      </c>
      <c r="GGG1" t="s">
        <v>5041</v>
      </c>
      <c r="GGH1" t="s">
        <v>5042</v>
      </c>
      <c r="GGI1" t="s">
        <v>5043</v>
      </c>
      <c r="GGJ1" t="s">
        <v>5044</v>
      </c>
      <c r="GGK1" t="s">
        <v>5045</v>
      </c>
      <c r="GGL1" t="s">
        <v>5046</v>
      </c>
      <c r="GGM1" t="s">
        <v>5047</v>
      </c>
      <c r="GGN1" t="s">
        <v>5048</v>
      </c>
      <c r="GGO1" t="s">
        <v>5049</v>
      </c>
      <c r="GGP1" t="s">
        <v>5050</v>
      </c>
      <c r="GGQ1" t="s">
        <v>5051</v>
      </c>
      <c r="GGR1" t="s">
        <v>5052</v>
      </c>
      <c r="GGS1" t="s">
        <v>5053</v>
      </c>
      <c r="GGT1" t="s">
        <v>5054</v>
      </c>
      <c r="GGU1" t="s">
        <v>5055</v>
      </c>
      <c r="GGV1" t="s">
        <v>5056</v>
      </c>
      <c r="GGW1" t="s">
        <v>5057</v>
      </c>
      <c r="GGX1" t="s">
        <v>5058</v>
      </c>
      <c r="GGY1" t="s">
        <v>5059</v>
      </c>
      <c r="GGZ1" t="s">
        <v>5060</v>
      </c>
      <c r="GHA1" t="s">
        <v>5061</v>
      </c>
      <c r="GHB1" t="s">
        <v>5062</v>
      </c>
      <c r="GHC1" t="s">
        <v>5063</v>
      </c>
      <c r="GHD1" t="s">
        <v>5064</v>
      </c>
      <c r="GHE1" t="s">
        <v>5065</v>
      </c>
      <c r="GHF1" t="s">
        <v>5066</v>
      </c>
      <c r="GHG1" t="s">
        <v>5067</v>
      </c>
      <c r="GHH1" t="s">
        <v>5068</v>
      </c>
      <c r="GHI1" t="s">
        <v>5069</v>
      </c>
      <c r="GHJ1" t="s">
        <v>5070</v>
      </c>
      <c r="GHK1" t="s">
        <v>5071</v>
      </c>
      <c r="GHL1" t="s">
        <v>5072</v>
      </c>
      <c r="GHM1" t="s">
        <v>5073</v>
      </c>
      <c r="GHN1" t="s">
        <v>5074</v>
      </c>
      <c r="GHO1" t="s">
        <v>5075</v>
      </c>
      <c r="GHP1" t="s">
        <v>5076</v>
      </c>
      <c r="GHQ1" t="s">
        <v>5077</v>
      </c>
      <c r="GHR1" t="s">
        <v>5078</v>
      </c>
      <c r="GHS1" t="s">
        <v>5079</v>
      </c>
      <c r="GHT1" t="s">
        <v>5080</v>
      </c>
      <c r="GHU1" t="s">
        <v>5081</v>
      </c>
      <c r="GHV1" t="s">
        <v>5082</v>
      </c>
      <c r="GHW1" t="s">
        <v>5083</v>
      </c>
      <c r="GHX1" t="s">
        <v>5084</v>
      </c>
      <c r="GHY1" t="s">
        <v>5085</v>
      </c>
      <c r="GHZ1" t="s">
        <v>5086</v>
      </c>
      <c r="GIA1" t="s">
        <v>5087</v>
      </c>
      <c r="GIB1" t="s">
        <v>5088</v>
      </c>
      <c r="GIC1" t="s">
        <v>5089</v>
      </c>
      <c r="GID1" t="s">
        <v>5090</v>
      </c>
      <c r="GIE1" t="s">
        <v>5091</v>
      </c>
      <c r="GIF1" t="s">
        <v>5092</v>
      </c>
      <c r="GIG1" t="s">
        <v>5093</v>
      </c>
      <c r="GIH1" t="s">
        <v>5094</v>
      </c>
      <c r="GII1" t="s">
        <v>5095</v>
      </c>
      <c r="GIJ1" t="s">
        <v>5096</v>
      </c>
      <c r="GIK1" t="s">
        <v>5097</v>
      </c>
      <c r="GIL1" t="s">
        <v>5098</v>
      </c>
      <c r="GIM1" t="s">
        <v>5099</v>
      </c>
      <c r="GIN1" t="s">
        <v>5100</v>
      </c>
      <c r="GIO1" t="s">
        <v>5101</v>
      </c>
      <c r="GIP1" t="s">
        <v>5102</v>
      </c>
      <c r="GIQ1" t="s">
        <v>5103</v>
      </c>
      <c r="GIR1" t="s">
        <v>5104</v>
      </c>
      <c r="GIS1" t="s">
        <v>5105</v>
      </c>
      <c r="GIT1" t="s">
        <v>5106</v>
      </c>
      <c r="GIU1" t="s">
        <v>5107</v>
      </c>
      <c r="GIV1" t="s">
        <v>5108</v>
      </c>
      <c r="GIW1" t="s">
        <v>5109</v>
      </c>
      <c r="GIX1" t="s">
        <v>5110</v>
      </c>
      <c r="GIY1" t="s">
        <v>5111</v>
      </c>
      <c r="GIZ1" t="s">
        <v>5112</v>
      </c>
      <c r="GJA1" t="s">
        <v>5113</v>
      </c>
      <c r="GJB1" t="s">
        <v>5114</v>
      </c>
      <c r="GJC1" t="s">
        <v>5115</v>
      </c>
      <c r="GJD1" t="s">
        <v>5116</v>
      </c>
      <c r="GJE1" t="s">
        <v>5117</v>
      </c>
      <c r="GJF1" t="s">
        <v>5118</v>
      </c>
      <c r="GJG1" t="s">
        <v>5119</v>
      </c>
      <c r="GJH1" t="s">
        <v>5120</v>
      </c>
      <c r="GJI1" t="s">
        <v>5121</v>
      </c>
      <c r="GJJ1" t="s">
        <v>5122</v>
      </c>
      <c r="GJK1" t="s">
        <v>5123</v>
      </c>
      <c r="GJL1" t="s">
        <v>5124</v>
      </c>
      <c r="GJM1" t="s">
        <v>5125</v>
      </c>
      <c r="GJN1" t="s">
        <v>5126</v>
      </c>
      <c r="GJO1" t="s">
        <v>5127</v>
      </c>
      <c r="GJP1" t="s">
        <v>5128</v>
      </c>
      <c r="GJQ1" t="s">
        <v>5129</v>
      </c>
      <c r="GJR1" t="s">
        <v>5130</v>
      </c>
      <c r="GJS1" t="s">
        <v>5131</v>
      </c>
      <c r="GJT1" t="s">
        <v>5132</v>
      </c>
      <c r="GJU1" t="s">
        <v>5133</v>
      </c>
      <c r="GJV1" t="s">
        <v>5134</v>
      </c>
      <c r="GJW1" t="s">
        <v>5135</v>
      </c>
      <c r="GJX1" t="s">
        <v>5136</v>
      </c>
      <c r="GJY1" t="s">
        <v>5137</v>
      </c>
      <c r="GJZ1" t="s">
        <v>5138</v>
      </c>
      <c r="GKA1" t="s">
        <v>5139</v>
      </c>
      <c r="GKB1" t="s">
        <v>5140</v>
      </c>
      <c r="GKC1" t="s">
        <v>5141</v>
      </c>
      <c r="GKD1" t="s">
        <v>5142</v>
      </c>
      <c r="GKE1" t="s">
        <v>5143</v>
      </c>
      <c r="GKF1" t="s">
        <v>5144</v>
      </c>
      <c r="GKG1" t="s">
        <v>5145</v>
      </c>
      <c r="GKH1" t="s">
        <v>5146</v>
      </c>
      <c r="GKI1" t="s">
        <v>5147</v>
      </c>
      <c r="GKJ1" t="s">
        <v>5148</v>
      </c>
      <c r="GKK1" t="s">
        <v>5149</v>
      </c>
      <c r="GKL1" t="s">
        <v>5150</v>
      </c>
      <c r="GKM1" t="s">
        <v>5151</v>
      </c>
      <c r="GKN1" t="s">
        <v>5152</v>
      </c>
      <c r="GKO1" t="s">
        <v>5153</v>
      </c>
      <c r="GKP1" t="s">
        <v>5154</v>
      </c>
      <c r="GKQ1" t="s">
        <v>5155</v>
      </c>
      <c r="GKR1" t="s">
        <v>5156</v>
      </c>
      <c r="GKS1" t="s">
        <v>5157</v>
      </c>
      <c r="GKT1" t="s">
        <v>5158</v>
      </c>
      <c r="GKU1" t="s">
        <v>5159</v>
      </c>
      <c r="GKV1" t="s">
        <v>5160</v>
      </c>
      <c r="GKW1" t="s">
        <v>5161</v>
      </c>
      <c r="GKX1" t="s">
        <v>5162</v>
      </c>
      <c r="GKY1" t="s">
        <v>5163</v>
      </c>
      <c r="GKZ1" t="s">
        <v>5164</v>
      </c>
      <c r="GLA1" t="s">
        <v>5165</v>
      </c>
      <c r="GLB1" t="s">
        <v>5166</v>
      </c>
      <c r="GLC1" t="s">
        <v>5167</v>
      </c>
      <c r="GLD1" t="s">
        <v>5168</v>
      </c>
      <c r="GLE1" t="s">
        <v>5169</v>
      </c>
      <c r="GLF1" t="s">
        <v>5170</v>
      </c>
      <c r="GLG1" t="s">
        <v>5171</v>
      </c>
      <c r="GLH1" t="s">
        <v>5172</v>
      </c>
      <c r="GLI1" t="s">
        <v>5173</v>
      </c>
      <c r="GLJ1" t="s">
        <v>5174</v>
      </c>
      <c r="GLK1" t="s">
        <v>5175</v>
      </c>
      <c r="GLL1" t="s">
        <v>5176</v>
      </c>
      <c r="GLM1" t="s">
        <v>5177</v>
      </c>
      <c r="GLN1" t="s">
        <v>5178</v>
      </c>
      <c r="GLO1" t="s">
        <v>5179</v>
      </c>
      <c r="GLP1" t="s">
        <v>5180</v>
      </c>
      <c r="GLQ1" t="s">
        <v>5181</v>
      </c>
      <c r="GLR1" t="s">
        <v>5182</v>
      </c>
      <c r="GLS1" t="s">
        <v>5183</v>
      </c>
      <c r="GLT1" t="s">
        <v>5184</v>
      </c>
      <c r="GLU1" t="s">
        <v>5185</v>
      </c>
      <c r="GLV1" t="s">
        <v>5186</v>
      </c>
      <c r="GLW1" t="s">
        <v>5187</v>
      </c>
      <c r="GLX1" t="s">
        <v>5188</v>
      </c>
      <c r="GLY1" t="s">
        <v>5189</v>
      </c>
      <c r="GLZ1" t="s">
        <v>5190</v>
      </c>
      <c r="GMA1" t="s">
        <v>5191</v>
      </c>
      <c r="GMB1" t="s">
        <v>5192</v>
      </c>
      <c r="GMC1" t="s">
        <v>5193</v>
      </c>
      <c r="GMD1" t="s">
        <v>5194</v>
      </c>
      <c r="GME1" t="s">
        <v>5195</v>
      </c>
      <c r="GMF1" t="s">
        <v>5196</v>
      </c>
      <c r="GMG1" t="s">
        <v>5197</v>
      </c>
      <c r="GMH1" t="s">
        <v>5198</v>
      </c>
      <c r="GMI1" t="s">
        <v>5199</v>
      </c>
      <c r="GMJ1" t="s">
        <v>5200</v>
      </c>
      <c r="GMK1" t="s">
        <v>5201</v>
      </c>
      <c r="GML1" t="s">
        <v>5202</v>
      </c>
      <c r="GMM1" t="s">
        <v>5203</v>
      </c>
      <c r="GMN1" t="s">
        <v>5204</v>
      </c>
      <c r="GMO1" t="s">
        <v>5205</v>
      </c>
      <c r="GMP1" t="s">
        <v>5206</v>
      </c>
      <c r="GMQ1" t="s">
        <v>5207</v>
      </c>
      <c r="GMR1" t="s">
        <v>5208</v>
      </c>
      <c r="GMS1" t="s">
        <v>5209</v>
      </c>
      <c r="GMT1" t="s">
        <v>5210</v>
      </c>
      <c r="GMU1" t="s">
        <v>5211</v>
      </c>
      <c r="GMV1" t="s">
        <v>5212</v>
      </c>
      <c r="GMW1" t="s">
        <v>5213</v>
      </c>
      <c r="GMX1" t="s">
        <v>5214</v>
      </c>
      <c r="GMY1" t="s">
        <v>5215</v>
      </c>
      <c r="GMZ1" t="s">
        <v>5216</v>
      </c>
      <c r="GNA1" t="s">
        <v>5217</v>
      </c>
      <c r="GNB1" t="s">
        <v>5218</v>
      </c>
      <c r="GNC1" t="s">
        <v>5219</v>
      </c>
      <c r="GND1" t="s">
        <v>5220</v>
      </c>
      <c r="GNE1" t="s">
        <v>5221</v>
      </c>
      <c r="GNF1" t="s">
        <v>5222</v>
      </c>
      <c r="GNG1" t="s">
        <v>5223</v>
      </c>
      <c r="GNH1" t="s">
        <v>5224</v>
      </c>
      <c r="GNI1" t="s">
        <v>5225</v>
      </c>
      <c r="GNJ1" t="s">
        <v>5226</v>
      </c>
      <c r="GNK1" t="s">
        <v>5227</v>
      </c>
      <c r="GNL1" t="s">
        <v>5228</v>
      </c>
      <c r="GNM1" t="s">
        <v>5229</v>
      </c>
      <c r="GNN1" t="s">
        <v>5230</v>
      </c>
      <c r="GNO1" t="s">
        <v>5231</v>
      </c>
      <c r="GNP1" t="s">
        <v>5232</v>
      </c>
      <c r="GNQ1" t="s">
        <v>5233</v>
      </c>
      <c r="GNR1" t="s">
        <v>5234</v>
      </c>
      <c r="GNS1" t="s">
        <v>5235</v>
      </c>
      <c r="GNT1" t="s">
        <v>5236</v>
      </c>
      <c r="GNU1" t="s">
        <v>5237</v>
      </c>
      <c r="GNV1" t="s">
        <v>5238</v>
      </c>
      <c r="GNW1" t="s">
        <v>5239</v>
      </c>
      <c r="GNX1" t="s">
        <v>5240</v>
      </c>
      <c r="GNY1" t="s">
        <v>5241</v>
      </c>
      <c r="GNZ1" t="s">
        <v>5242</v>
      </c>
      <c r="GOA1" t="s">
        <v>5243</v>
      </c>
      <c r="GOB1" t="s">
        <v>5244</v>
      </c>
      <c r="GOC1" t="s">
        <v>5245</v>
      </c>
      <c r="GOD1" t="s">
        <v>5246</v>
      </c>
      <c r="GOE1" t="s">
        <v>5247</v>
      </c>
      <c r="GOF1" t="s">
        <v>5248</v>
      </c>
      <c r="GOG1" t="s">
        <v>5249</v>
      </c>
      <c r="GOH1" t="s">
        <v>5250</v>
      </c>
      <c r="GOI1" t="s">
        <v>5251</v>
      </c>
      <c r="GOJ1" t="s">
        <v>5252</v>
      </c>
      <c r="GOK1" t="s">
        <v>5253</v>
      </c>
      <c r="GOL1" t="s">
        <v>5254</v>
      </c>
      <c r="GOM1" t="s">
        <v>5255</v>
      </c>
      <c r="GON1" t="s">
        <v>5256</v>
      </c>
      <c r="GOO1" t="s">
        <v>5257</v>
      </c>
      <c r="GOP1" t="s">
        <v>5258</v>
      </c>
      <c r="GOQ1" t="s">
        <v>5259</v>
      </c>
      <c r="GOR1" t="s">
        <v>5260</v>
      </c>
      <c r="GOS1" t="s">
        <v>5261</v>
      </c>
      <c r="GOT1" t="s">
        <v>5262</v>
      </c>
      <c r="GOU1" t="s">
        <v>5263</v>
      </c>
      <c r="GOV1" t="s">
        <v>5264</v>
      </c>
      <c r="GOW1" t="s">
        <v>5265</v>
      </c>
      <c r="GOX1" t="s">
        <v>5266</v>
      </c>
      <c r="GOY1" t="s">
        <v>5267</v>
      </c>
      <c r="GOZ1" t="s">
        <v>5268</v>
      </c>
      <c r="GPA1" t="s">
        <v>5269</v>
      </c>
      <c r="GPB1" t="s">
        <v>5270</v>
      </c>
      <c r="GPC1" t="s">
        <v>5271</v>
      </c>
      <c r="GPD1" t="s">
        <v>5272</v>
      </c>
      <c r="GPE1" t="s">
        <v>5273</v>
      </c>
      <c r="GPF1" t="s">
        <v>5274</v>
      </c>
      <c r="GPG1" t="s">
        <v>5275</v>
      </c>
      <c r="GPH1" t="s">
        <v>5276</v>
      </c>
      <c r="GPI1" t="s">
        <v>5277</v>
      </c>
      <c r="GPJ1" t="s">
        <v>5278</v>
      </c>
      <c r="GPK1" t="s">
        <v>5279</v>
      </c>
      <c r="GPL1" t="s">
        <v>5280</v>
      </c>
      <c r="GPM1" t="s">
        <v>5281</v>
      </c>
      <c r="GPN1" t="s">
        <v>5282</v>
      </c>
      <c r="GPO1" t="s">
        <v>5283</v>
      </c>
      <c r="GPP1" t="s">
        <v>5284</v>
      </c>
      <c r="GPQ1" t="s">
        <v>5285</v>
      </c>
      <c r="GPR1" t="s">
        <v>5286</v>
      </c>
      <c r="GPS1" t="s">
        <v>5287</v>
      </c>
      <c r="GPT1" t="s">
        <v>5288</v>
      </c>
      <c r="GPU1" t="s">
        <v>5289</v>
      </c>
      <c r="GPV1" t="s">
        <v>5290</v>
      </c>
      <c r="GPW1" t="s">
        <v>5291</v>
      </c>
      <c r="GPX1" t="s">
        <v>5292</v>
      </c>
      <c r="GPY1" t="s">
        <v>5293</v>
      </c>
      <c r="GPZ1" t="s">
        <v>5294</v>
      </c>
      <c r="GQA1" t="s">
        <v>5295</v>
      </c>
      <c r="GQB1" t="s">
        <v>5296</v>
      </c>
      <c r="GQC1" t="s">
        <v>5297</v>
      </c>
      <c r="GQD1" t="s">
        <v>5298</v>
      </c>
      <c r="GQE1" t="s">
        <v>5299</v>
      </c>
      <c r="GQF1" t="s">
        <v>5300</v>
      </c>
      <c r="GQG1" t="s">
        <v>5301</v>
      </c>
      <c r="GQH1" t="s">
        <v>5302</v>
      </c>
      <c r="GQI1" t="s">
        <v>5303</v>
      </c>
      <c r="GQJ1" t="s">
        <v>5304</v>
      </c>
      <c r="GQK1" t="s">
        <v>5305</v>
      </c>
      <c r="GQL1" t="s">
        <v>5306</v>
      </c>
      <c r="GQM1" t="s">
        <v>5307</v>
      </c>
      <c r="GQN1" t="s">
        <v>5308</v>
      </c>
      <c r="GQO1" t="s">
        <v>5309</v>
      </c>
      <c r="GQP1" t="s">
        <v>5310</v>
      </c>
      <c r="GQQ1" t="s">
        <v>5311</v>
      </c>
      <c r="GQR1" t="s">
        <v>5312</v>
      </c>
      <c r="GQS1" t="s">
        <v>5313</v>
      </c>
      <c r="GQT1" t="s">
        <v>5314</v>
      </c>
      <c r="GQU1" t="s">
        <v>5315</v>
      </c>
      <c r="GQV1" t="s">
        <v>5316</v>
      </c>
      <c r="GQW1" t="s">
        <v>5317</v>
      </c>
      <c r="GQX1" t="s">
        <v>5318</v>
      </c>
      <c r="GQY1" t="s">
        <v>5319</v>
      </c>
      <c r="GQZ1" t="s">
        <v>5320</v>
      </c>
      <c r="GRA1" t="s">
        <v>5321</v>
      </c>
      <c r="GRB1" t="s">
        <v>5322</v>
      </c>
      <c r="GRC1" t="s">
        <v>5323</v>
      </c>
      <c r="GRD1" t="s">
        <v>5324</v>
      </c>
      <c r="GRE1" t="s">
        <v>5325</v>
      </c>
      <c r="GRF1" t="s">
        <v>5326</v>
      </c>
      <c r="GRG1" t="s">
        <v>5327</v>
      </c>
      <c r="GRH1" t="s">
        <v>5328</v>
      </c>
      <c r="GRI1" t="s">
        <v>5329</v>
      </c>
      <c r="GRJ1" t="s">
        <v>5330</v>
      </c>
      <c r="GRK1" t="s">
        <v>5331</v>
      </c>
      <c r="GRL1" t="s">
        <v>5332</v>
      </c>
      <c r="GRM1" t="s">
        <v>5333</v>
      </c>
      <c r="GRN1" t="s">
        <v>5334</v>
      </c>
      <c r="GRO1" t="s">
        <v>5335</v>
      </c>
      <c r="GRP1" t="s">
        <v>5336</v>
      </c>
      <c r="GRQ1" t="s">
        <v>5337</v>
      </c>
      <c r="GRR1" t="s">
        <v>5338</v>
      </c>
      <c r="GRS1" t="s">
        <v>5339</v>
      </c>
      <c r="GRT1" t="s">
        <v>5340</v>
      </c>
      <c r="GRU1" t="s">
        <v>5341</v>
      </c>
      <c r="GRV1" t="s">
        <v>5342</v>
      </c>
      <c r="GRW1" t="s">
        <v>5343</v>
      </c>
      <c r="GRX1" t="s">
        <v>5344</v>
      </c>
      <c r="GRY1" t="s">
        <v>5345</v>
      </c>
      <c r="GRZ1" t="s">
        <v>5346</v>
      </c>
      <c r="GSA1" t="s">
        <v>5347</v>
      </c>
      <c r="GSB1" t="s">
        <v>5348</v>
      </c>
      <c r="GSC1" t="s">
        <v>5349</v>
      </c>
      <c r="GSD1" t="s">
        <v>5350</v>
      </c>
      <c r="GSE1" t="s">
        <v>5351</v>
      </c>
      <c r="GSF1" t="s">
        <v>5352</v>
      </c>
      <c r="GSG1" t="s">
        <v>5353</v>
      </c>
      <c r="GSH1" t="s">
        <v>5354</v>
      </c>
      <c r="GSI1" t="s">
        <v>5355</v>
      </c>
      <c r="GSJ1" t="s">
        <v>5356</v>
      </c>
      <c r="GSK1" t="s">
        <v>5357</v>
      </c>
      <c r="GSL1" t="s">
        <v>5358</v>
      </c>
      <c r="GSM1" t="s">
        <v>5359</v>
      </c>
      <c r="GSN1" t="s">
        <v>5360</v>
      </c>
      <c r="GSO1" t="s">
        <v>5361</v>
      </c>
      <c r="GSP1" t="s">
        <v>5362</v>
      </c>
      <c r="GSQ1" t="s">
        <v>5363</v>
      </c>
      <c r="GSR1" t="s">
        <v>5364</v>
      </c>
      <c r="GSS1" t="s">
        <v>5365</v>
      </c>
      <c r="GST1" t="s">
        <v>5366</v>
      </c>
      <c r="GSU1" t="s">
        <v>5367</v>
      </c>
      <c r="GSV1" t="s">
        <v>5368</v>
      </c>
      <c r="GSW1" t="s">
        <v>5369</v>
      </c>
      <c r="GSX1" t="s">
        <v>5370</v>
      </c>
      <c r="GSY1" t="s">
        <v>5371</v>
      </c>
      <c r="GSZ1" t="s">
        <v>5372</v>
      </c>
      <c r="GTA1" t="s">
        <v>5373</v>
      </c>
      <c r="GTB1" t="s">
        <v>5374</v>
      </c>
      <c r="GTC1" t="s">
        <v>5375</v>
      </c>
      <c r="GTD1" t="s">
        <v>5376</v>
      </c>
      <c r="GTE1" t="s">
        <v>5377</v>
      </c>
      <c r="GTF1" t="s">
        <v>5378</v>
      </c>
      <c r="GTG1" t="s">
        <v>5379</v>
      </c>
      <c r="GTH1" t="s">
        <v>5380</v>
      </c>
      <c r="GTI1" t="s">
        <v>5381</v>
      </c>
      <c r="GTJ1" t="s">
        <v>5382</v>
      </c>
      <c r="GTK1" t="s">
        <v>5383</v>
      </c>
      <c r="GTL1" t="s">
        <v>5384</v>
      </c>
      <c r="GTM1" t="s">
        <v>5385</v>
      </c>
      <c r="GTN1" t="s">
        <v>5386</v>
      </c>
      <c r="GTO1" t="s">
        <v>5387</v>
      </c>
      <c r="GTP1" t="s">
        <v>5388</v>
      </c>
      <c r="GTQ1" t="s">
        <v>5389</v>
      </c>
      <c r="GTR1" t="s">
        <v>5390</v>
      </c>
      <c r="GTS1" t="s">
        <v>5391</v>
      </c>
      <c r="GTT1" t="s">
        <v>5392</v>
      </c>
      <c r="GTU1" t="s">
        <v>5393</v>
      </c>
      <c r="GTV1" t="s">
        <v>5394</v>
      </c>
      <c r="GTW1" t="s">
        <v>5395</v>
      </c>
      <c r="GTX1" t="s">
        <v>5396</v>
      </c>
      <c r="GTY1" t="s">
        <v>5397</v>
      </c>
      <c r="GTZ1" t="s">
        <v>5398</v>
      </c>
      <c r="GUA1" t="s">
        <v>5399</v>
      </c>
      <c r="GUB1" t="s">
        <v>5400</v>
      </c>
      <c r="GUC1" t="s">
        <v>5401</v>
      </c>
      <c r="GUD1" t="s">
        <v>5402</v>
      </c>
      <c r="GUE1" t="s">
        <v>5403</v>
      </c>
      <c r="GUF1" t="s">
        <v>5404</v>
      </c>
      <c r="GUG1" t="s">
        <v>5405</v>
      </c>
      <c r="GUH1" t="s">
        <v>5406</v>
      </c>
      <c r="GUI1" t="s">
        <v>5407</v>
      </c>
      <c r="GUJ1" t="s">
        <v>5408</v>
      </c>
      <c r="GUK1" t="s">
        <v>5409</v>
      </c>
      <c r="GUL1" t="s">
        <v>5410</v>
      </c>
      <c r="GUM1" t="s">
        <v>5411</v>
      </c>
      <c r="GUN1" t="s">
        <v>5412</v>
      </c>
      <c r="GUO1" t="s">
        <v>5413</v>
      </c>
      <c r="GUP1" t="s">
        <v>5414</v>
      </c>
      <c r="GUQ1" t="s">
        <v>5415</v>
      </c>
      <c r="GUR1" t="s">
        <v>5416</v>
      </c>
      <c r="GUS1" t="s">
        <v>5417</v>
      </c>
      <c r="GUT1" t="s">
        <v>5418</v>
      </c>
      <c r="GUU1" t="s">
        <v>5419</v>
      </c>
      <c r="GUV1" t="s">
        <v>5420</v>
      </c>
      <c r="GUW1" t="s">
        <v>5421</v>
      </c>
      <c r="GUX1" t="s">
        <v>5422</v>
      </c>
      <c r="GUY1" t="s">
        <v>5423</v>
      </c>
      <c r="GUZ1" t="s">
        <v>5424</v>
      </c>
      <c r="GVA1" t="s">
        <v>5425</v>
      </c>
      <c r="GVB1" t="s">
        <v>5426</v>
      </c>
      <c r="GVC1" t="s">
        <v>5427</v>
      </c>
      <c r="GVD1" t="s">
        <v>5428</v>
      </c>
      <c r="GVE1" t="s">
        <v>5429</v>
      </c>
      <c r="GVF1" t="s">
        <v>5430</v>
      </c>
      <c r="GVG1" t="s">
        <v>5431</v>
      </c>
      <c r="GVH1" t="s">
        <v>5432</v>
      </c>
      <c r="GVI1" t="s">
        <v>5433</v>
      </c>
      <c r="GVJ1" t="s">
        <v>5434</v>
      </c>
      <c r="GVK1" t="s">
        <v>5435</v>
      </c>
      <c r="GVL1" t="s">
        <v>5436</v>
      </c>
      <c r="GVM1" t="s">
        <v>5437</v>
      </c>
      <c r="GVN1" t="s">
        <v>5438</v>
      </c>
      <c r="GVO1" t="s">
        <v>5439</v>
      </c>
      <c r="GVP1" t="s">
        <v>5440</v>
      </c>
      <c r="GVQ1" t="s">
        <v>5441</v>
      </c>
      <c r="GVR1" t="s">
        <v>5442</v>
      </c>
      <c r="GVS1" t="s">
        <v>5443</v>
      </c>
      <c r="GVT1" t="s">
        <v>5444</v>
      </c>
      <c r="GVU1" t="s">
        <v>5445</v>
      </c>
      <c r="GVV1" t="s">
        <v>5446</v>
      </c>
      <c r="GVW1" t="s">
        <v>5447</v>
      </c>
      <c r="GVX1" t="s">
        <v>5448</v>
      </c>
      <c r="GVY1" t="s">
        <v>5449</v>
      </c>
      <c r="GVZ1" t="s">
        <v>5450</v>
      </c>
      <c r="GWA1" t="s">
        <v>5451</v>
      </c>
      <c r="GWB1" t="s">
        <v>5452</v>
      </c>
      <c r="GWC1" t="s">
        <v>5453</v>
      </c>
      <c r="GWD1" t="s">
        <v>5454</v>
      </c>
      <c r="GWE1" t="s">
        <v>5455</v>
      </c>
      <c r="GWF1" t="s">
        <v>5456</v>
      </c>
      <c r="GWG1" t="s">
        <v>5457</v>
      </c>
      <c r="GWH1" t="s">
        <v>5458</v>
      </c>
      <c r="GWI1" t="s">
        <v>5459</v>
      </c>
      <c r="GWJ1" t="s">
        <v>5460</v>
      </c>
      <c r="GWK1" t="s">
        <v>5461</v>
      </c>
      <c r="GWL1" t="s">
        <v>5462</v>
      </c>
      <c r="GWM1" t="s">
        <v>5463</v>
      </c>
      <c r="GWN1" t="s">
        <v>5464</v>
      </c>
      <c r="GWO1" t="s">
        <v>5465</v>
      </c>
      <c r="GWP1" t="s">
        <v>5466</v>
      </c>
      <c r="GWQ1" t="s">
        <v>5467</v>
      </c>
      <c r="GWR1" t="s">
        <v>5468</v>
      </c>
      <c r="GWS1" t="s">
        <v>5469</v>
      </c>
      <c r="GWT1" t="s">
        <v>5470</v>
      </c>
      <c r="GWU1" t="s">
        <v>5471</v>
      </c>
      <c r="GWV1" t="s">
        <v>5472</v>
      </c>
      <c r="GWW1" t="s">
        <v>5473</v>
      </c>
      <c r="GWX1" t="s">
        <v>5474</v>
      </c>
      <c r="GWY1" t="s">
        <v>5475</v>
      </c>
      <c r="GWZ1" t="s">
        <v>5476</v>
      </c>
      <c r="GXA1" t="s">
        <v>5477</v>
      </c>
      <c r="GXB1" t="s">
        <v>5478</v>
      </c>
      <c r="GXC1" t="s">
        <v>5479</v>
      </c>
      <c r="GXD1" t="s">
        <v>5480</v>
      </c>
      <c r="GXE1" t="s">
        <v>5481</v>
      </c>
      <c r="GXF1" t="s">
        <v>5482</v>
      </c>
      <c r="GXG1" t="s">
        <v>5483</v>
      </c>
      <c r="GXH1" t="s">
        <v>5484</v>
      </c>
      <c r="GXI1" t="s">
        <v>5485</v>
      </c>
      <c r="GXJ1" t="s">
        <v>5486</v>
      </c>
      <c r="GXK1" t="s">
        <v>5487</v>
      </c>
      <c r="GXL1" t="s">
        <v>5488</v>
      </c>
      <c r="GXM1" t="s">
        <v>5489</v>
      </c>
      <c r="GXN1" t="s">
        <v>5490</v>
      </c>
      <c r="GXO1" t="s">
        <v>5491</v>
      </c>
      <c r="GXP1" t="s">
        <v>5492</v>
      </c>
      <c r="GXQ1" t="s">
        <v>5493</v>
      </c>
      <c r="GXR1" t="s">
        <v>5494</v>
      </c>
      <c r="GXS1" t="s">
        <v>5495</v>
      </c>
      <c r="GXT1" t="s">
        <v>5496</v>
      </c>
      <c r="GXU1" t="s">
        <v>5497</v>
      </c>
      <c r="GXV1" t="s">
        <v>5498</v>
      </c>
      <c r="GXW1" t="s">
        <v>5499</v>
      </c>
      <c r="GXX1" t="s">
        <v>5500</v>
      </c>
      <c r="GXY1" t="s">
        <v>5501</v>
      </c>
      <c r="GXZ1" t="s">
        <v>5502</v>
      </c>
      <c r="GYA1" t="s">
        <v>5503</v>
      </c>
      <c r="GYB1" t="s">
        <v>5504</v>
      </c>
      <c r="GYC1" t="s">
        <v>5505</v>
      </c>
      <c r="GYD1" t="s">
        <v>5506</v>
      </c>
      <c r="GYE1" t="s">
        <v>5507</v>
      </c>
      <c r="GYF1" t="s">
        <v>5508</v>
      </c>
      <c r="GYG1" t="s">
        <v>5509</v>
      </c>
      <c r="GYH1" t="s">
        <v>5510</v>
      </c>
      <c r="GYI1" t="s">
        <v>5511</v>
      </c>
      <c r="GYJ1" t="s">
        <v>5512</v>
      </c>
      <c r="GYK1" t="s">
        <v>5513</v>
      </c>
      <c r="GYL1" t="s">
        <v>5514</v>
      </c>
      <c r="GYM1" t="s">
        <v>5515</v>
      </c>
      <c r="GYN1" t="s">
        <v>5516</v>
      </c>
      <c r="GYO1" t="s">
        <v>5517</v>
      </c>
      <c r="GYP1" t="s">
        <v>5518</v>
      </c>
      <c r="GYQ1" t="s">
        <v>5519</v>
      </c>
      <c r="GYR1" t="s">
        <v>5520</v>
      </c>
      <c r="GYS1" t="s">
        <v>5521</v>
      </c>
      <c r="GYT1" t="s">
        <v>5522</v>
      </c>
      <c r="GYU1" t="s">
        <v>5523</v>
      </c>
      <c r="GYV1" t="s">
        <v>5524</v>
      </c>
      <c r="GYW1" t="s">
        <v>5525</v>
      </c>
      <c r="GYX1" t="s">
        <v>5526</v>
      </c>
      <c r="GYY1" t="s">
        <v>5527</v>
      </c>
      <c r="GYZ1" t="s">
        <v>5528</v>
      </c>
      <c r="GZA1" t="s">
        <v>5529</v>
      </c>
      <c r="GZB1" t="s">
        <v>5530</v>
      </c>
      <c r="GZC1" t="s">
        <v>5531</v>
      </c>
      <c r="GZD1" t="s">
        <v>5532</v>
      </c>
      <c r="GZE1" t="s">
        <v>5533</v>
      </c>
      <c r="GZF1" t="s">
        <v>5534</v>
      </c>
      <c r="GZG1" t="s">
        <v>5535</v>
      </c>
      <c r="GZH1" t="s">
        <v>5536</v>
      </c>
      <c r="GZI1" t="s">
        <v>5537</v>
      </c>
      <c r="GZJ1" t="s">
        <v>5538</v>
      </c>
      <c r="GZK1" t="s">
        <v>5539</v>
      </c>
      <c r="GZL1" t="s">
        <v>5540</v>
      </c>
      <c r="GZM1" t="s">
        <v>5541</v>
      </c>
      <c r="GZN1" t="s">
        <v>5542</v>
      </c>
      <c r="GZO1" t="s">
        <v>5543</v>
      </c>
      <c r="GZP1" t="s">
        <v>5544</v>
      </c>
      <c r="GZQ1" t="s">
        <v>5545</v>
      </c>
      <c r="GZR1" t="s">
        <v>5546</v>
      </c>
      <c r="GZS1" t="s">
        <v>5547</v>
      </c>
      <c r="GZT1" t="s">
        <v>5548</v>
      </c>
      <c r="GZU1" t="s">
        <v>5549</v>
      </c>
      <c r="GZV1" t="s">
        <v>5550</v>
      </c>
      <c r="GZW1" t="s">
        <v>5551</v>
      </c>
      <c r="GZX1" t="s">
        <v>5552</v>
      </c>
      <c r="GZY1" t="s">
        <v>5553</v>
      </c>
      <c r="GZZ1" t="s">
        <v>5554</v>
      </c>
      <c r="HAA1" t="s">
        <v>5555</v>
      </c>
      <c r="HAB1" t="s">
        <v>5556</v>
      </c>
      <c r="HAC1" t="s">
        <v>5557</v>
      </c>
      <c r="HAD1" t="s">
        <v>5558</v>
      </c>
      <c r="HAE1" t="s">
        <v>5559</v>
      </c>
      <c r="HAF1" t="s">
        <v>5560</v>
      </c>
      <c r="HAG1" t="s">
        <v>5561</v>
      </c>
      <c r="HAH1" t="s">
        <v>5562</v>
      </c>
      <c r="HAI1" t="s">
        <v>5563</v>
      </c>
      <c r="HAJ1" t="s">
        <v>5564</v>
      </c>
      <c r="HAK1" t="s">
        <v>5565</v>
      </c>
      <c r="HAL1" t="s">
        <v>5566</v>
      </c>
      <c r="HAM1" t="s">
        <v>5567</v>
      </c>
      <c r="HAN1" t="s">
        <v>5568</v>
      </c>
      <c r="HAO1" t="s">
        <v>5569</v>
      </c>
      <c r="HAP1" t="s">
        <v>5570</v>
      </c>
      <c r="HAQ1" t="s">
        <v>5571</v>
      </c>
      <c r="HAR1" t="s">
        <v>5572</v>
      </c>
      <c r="HAS1" t="s">
        <v>5573</v>
      </c>
      <c r="HAT1" t="s">
        <v>5574</v>
      </c>
      <c r="HAU1" t="s">
        <v>5575</v>
      </c>
      <c r="HAV1" t="s">
        <v>5576</v>
      </c>
      <c r="HAW1" t="s">
        <v>5577</v>
      </c>
      <c r="HAX1" t="s">
        <v>5578</v>
      </c>
      <c r="HAY1" t="s">
        <v>5579</v>
      </c>
      <c r="HAZ1" t="s">
        <v>5580</v>
      </c>
      <c r="HBA1" t="s">
        <v>5581</v>
      </c>
      <c r="HBB1" t="s">
        <v>5582</v>
      </c>
      <c r="HBC1" t="s">
        <v>5583</v>
      </c>
      <c r="HBD1" t="s">
        <v>5584</v>
      </c>
      <c r="HBE1" t="s">
        <v>5585</v>
      </c>
      <c r="HBF1" t="s">
        <v>5586</v>
      </c>
      <c r="HBG1" t="s">
        <v>5587</v>
      </c>
      <c r="HBH1" t="s">
        <v>5588</v>
      </c>
      <c r="HBI1" t="s">
        <v>5589</v>
      </c>
      <c r="HBJ1" t="s">
        <v>5590</v>
      </c>
      <c r="HBK1" t="s">
        <v>5591</v>
      </c>
      <c r="HBL1" t="s">
        <v>5592</v>
      </c>
      <c r="HBM1" t="s">
        <v>5593</v>
      </c>
      <c r="HBN1" t="s">
        <v>5594</v>
      </c>
      <c r="HBO1" t="s">
        <v>5595</v>
      </c>
      <c r="HBP1" t="s">
        <v>5596</v>
      </c>
      <c r="HBQ1" t="s">
        <v>5597</v>
      </c>
      <c r="HBR1" t="s">
        <v>5598</v>
      </c>
      <c r="HBS1" t="s">
        <v>5599</v>
      </c>
      <c r="HBT1" t="s">
        <v>5600</v>
      </c>
      <c r="HBU1" t="s">
        <v>5601</v>
      </c>
      <c r="HBV1" t="s">
        <v>5602</v>
      </c>
      <c r="HBW1" t="s">
        <v>5603</v>
      </c>
      <c r="HBX1" t="s">
        <v>5604</v>
      </c>
      <c r="HBY1" t="s">
        <v>5605</v>
      </c>
      <c r="HBZ1" t="s">
        <v>5606</v>
      </c>
      <c r="HCA1" t="s">
        <v>5607</v>
      </c>
      <c r="HCB1" t="s">
        <v>5608</v>
      </c>
      <c r="HCC1" t="s">
        <v>5609</v>
      </c>
      <c r="HCD1" t="s">
        <v>5610</v>
      </c>
      <c r="HCE1" t="s">
        <v>5611</v>
      </c>
      <c r="HCF1" t="s">
        <v>5612</v>
      </c>
      <c r="HCG1" t="s">
        <v>5613</v>
      </c>
      <c r="HCH1" t="s">
        <v>5614</v>
      </c>
      <c r="HCI1" t="s">
        <v>5615</v>
      </c>
      <c r="HCJ1" t="s">
        <v>5616</v>
      </c>
      <c r="HCK1" t="s">
        <v>5617</v>
      </c>
      <c r="HCL1" t="s">
        <v>5618</v>
      </c>
      <c r="HCM1" t="s">
        <v>5619</v>
      </c>
      <c r="HCN1" t="s">
        <v>5620</v>
      </c>
      <c r="HCO1" t="s">
        <v>5621</v>
      </c>
      <c r="HCP1" t="s">
        <v>5622</v>
      </c>
      <c r="HCQ1" t="s">
        <v>5623</v>
      </c>
      <c r="HCR1" t="s">
        <v>5624</v>
      </c>
      <c r="HCS1" t="s">
        <v>5625</v>
      </c>
      <c r="HCT1" t="s">
        <v>5626</v>
      </c>
      <c r="HCU1" t="s">
        <v>5627</v>
      </c>
      <c r="HCV1" t="s">
        <v>5628</v>
      </c>
      <c r="HCW1" t="s">
        <v>5629</v>
      </c>
      <c r="HCX1" t="s">
        <v>5630</v>
      </c>
      <c r="HCY1" t="s">
        <v>5631</v>
      </c>
      <c r="HCZ1" t="s">
        <v>5632</v>
      </c>
      <c r="HDA1" t="s">
        <v>5633</v>
      </c>
      <c r="HDB1" t="s">
        <v>5634</v>
      </c>
      <c r="HDC1" t="s">
        <v>5635</v>
      </c>
      <c r="HDD1" t="s">
        <v>5636</v>
      </c>
      <c r="HDE1" t="s">
        <v>5637</v>
      </c>
      <c r="HDF1" t="s">
        <v>5638</v>
      </c>
      <c r="HDG1" t="s">
        <v>5639</v>
      </c>
      <c r="HDH1" t="s">
        <v>5640</v>
      </c>
      <c r="HDI1" t="s">
        <v>5641</v>
      </c>
      <c r="HDJ1" t="s">
        <v>5642</v>
      </c>
      <c r="HDK1" t="s">
        <v>5643</v>
      </c>
      <c r="HDL1" t="s">
        <v>5644</v>
      </c>
      <c r="HDM1" t="s">
        <v>5645</v>
      </c>
      <c r="HDN1" t="s">
        <v>5646</v>
      </c>
      <c r="HDO1" t="s">
        <v>5647</v>
      </c>
      <c r="HDP1" t="s">
        <v>5648</v>
      </c>
      <c r="HDQ1" t="s">
        <v>5649</v>
      </c>
      <c r="HDR1" t="s">
        <v>5650</v>
      </c>
      <c r="HDS1" t="s">
        <v>5651</v>
      </c>
      <c r="HDT1" t="s">
        <v>5652</v>
      </c>
      <c r="HDU1" t="s">
        <v>5653</v>
      </c>
      <c r="HDV1" t="s">
        <v>5654</v>
      </c>
      <c r="HDW1" t="s">
        <v>5655</v>
      </c>
      <c r="HDX1" t="s">
        <v>5656</v>
      </c>
      <c r="HDY1" t="s">
        <v>5657</v>
      </c>
      <c r="HDZ1" t="s">
        <v>5658</v>
      </c>
      <c r="HEA1" t="s">
        <v>5659</v>
      </c>
      <c r="HEB1" t="s">
        <v>5660</v>
      </c>
      <c r="HEC1" t="s">
        <v>5661</v>
      </c>
      <c r="HED1" t="s">
        <v>5662</v>
      </c>
      <c r="HEE1" t="s">
        <v>5663</v>
      </c>
      <c r="HEF1" t="s">
        <v>5664</v>
      </c>
      <c r="HEG1" t="s">
        <v>5665</v>
      </c>
      <c r="HEH1" t="s">
        <v>5666</v>
      </c>
      <c r="HEI1" t="s">
        <v>5667</v>
      </c>
      <c r="HEJ1" t="s">
        <v>5668</v>
      </c>
      <c r="HEK1" t="s">
        <v>5669</v>
      </c>
      <c r="HEL1" t="s">
        <v>5670</v>
      </c>
      <c r="HEM1" t="s">
        <v>5671</v>
      </c>
      <c r="HEN1" t="s">
        <v>5672</v>
      </c>
      <c r="HEO1" t="s">
        <v>5673</v>
      </c>
      <c r="HEP1" t="s">
        <v>5674</v>
      </c>
      <c r="HEQ1" t="s">
        <v>5675</v>
      </c>
      <c r="HER1" t="s">
        <v>5676</v>
      </c>
      <c r="HES1" t="s">
        <v>5677</v>
      </c>
      <c r="HET1" t="s">
        <v>5678</v>
      </c>
      <c r="HEU1" t="s">
        <v>5679</v>
      </c>
      <c r="HEV1" t="s">
        <v>5680</v>
      </c>
      <c r="HEW1" t="s">
        <v>5681</v>
      </c>
      <c r="HEX1" t="s">
        <v>5682</v>
      </c>
      <c r="HEY1" t="s">
        <v>5683</v>
      </c>
      <c r="HEZ1" t="s">
        <v>5684</v>
      </c>
      <c r="HFA1" t="s">
        <v>5685</v>
      </c>
      <c r="HFB1" t="s">
        <v>5686</v>
      </c>
      <c r="HFC1" t="s">
        <v>5687</v>
      </c>
      <c r="HFD1" t="s">
        <v>5688</v>
      </c>
      <c r="HFE1" t="s">
        <v>5689</v>
      </c>
      <c r="HFF1" t="s">
        <v>5690</v>
      </c>
      <c r="HFG1" t="s">
        <v>5691</v>
      </c>
      <c r="HFH1" t="s">
        <v>5692</v>
      </c>
      <c r="HFI1" t="s">
        <v>5693</v>
      </c>
      <c r="HFJ1" t="s">
        <v>5694</v>
      </c>
      <c r="HFK1" t="s">
        <v>5695</v>
      </c>
      <c r="HFL1" t="s">
        <v>5696</v>
      </c>
      <c r="HFM1" t="s">
        <v>5697</v>
      </c>
      <c r="HFN1" t="s">
        <v>5698</v>
      </c>
      <c r="HFO1" t="s">
        <v>5699</v>
      </c>
      <c r="HFP1" t="s">
        <v>5700</v>
      </c>
      <c r="HFQ1" t="s">
        <v>5701</v>
      </c>
      <c r="HFR1" t="s">
        <v>5702</v>
      </c>
      <c r="HFS1" t="s">
        <v>5703</v>
      </c>
      <c r="HFT1" t="s">
        <v>5704</v>
      </c>
      <c r="HFU1" t="s">
        <v>5705</v>
      </c>
      <c r="HFV1" t="s">
        <v>5706</v>
      </c>
      <c r="HFW1" t="s">
        <v>5707</v>
      </c>
      <c r="HFX1" t="s">
        <v>5708</v>
      </c>
      <c r="HFY1" t="s">
        <v>5709</v>
      </c>
      <c r="HFZ1" t="s">
        <v>5710</v>
      </c>
      <c r="HGA1" t="s">
        <v>5711</v>
      </c>
      <c r="HGB1" t="s">
        <v>5712</v>
      </c>
      <c r="HGC1" t="s">
        <v>5713</v>
      </c>
      <c r="HGD1" t="s">
        <v>5714</v>
      </c>
      <c r="HGE1" t="s">
        <v>5715</v>
      </c>
      <c r="HGF1" t="s">
        <v>5716</v>
      </c>
      <c r="HGG1" t="s">
        <v>5717</v>
      </c>
      <c r="HGH1" t="s">
        <v>5718</v>
      </c>
      <c r="HGI1" t="s">
        <v>5719</v>
      </c>
      <c r="HGJ1" t="s">
        <v>5720</v>
      </c>
      <c r="HGK1" t="s">
        <v>5721</v>
      </c>
      <c r="HGL1" t="s">
        <v>5722</v>
      </c>
      <c r="HGM1" t="s">
        <v>5723</v>
      </c>
      <c r="HGN1" t="s">
        <v>5724</v>
      </c>
      <c r="HGO1" t="s">
        <v>5725</v>
      </c>
      <c r="HGP1" t="s">
        <v>5726</v>
      </c>
      <c r="HGQ1" t="s">
        <v>5727</v>
      </c>
      <c r="HGR1" t="s">
        <v>5728</v>
      </c>
      <c r="HGS1" t="s">
        <v>5729</v>
      </c>
      <c r="HGT1" t="s">
        <v>5730</v>
      </c>
      <c r="HGU1" t="s">
        <v>5731</v>
      </c>
      <c r="HGV1" t="s">
        <v>5732</v>
      </c>
      <c r="HGW1" t="s">
        <v>5733</v>
      </c>
      <c r="HGX1" t="s">
        <v>5734</v>
      </c>
      <c r="HGY1" t="s">
        <v>5735</v>
      </c>
      <c r="HGZ1" t="s">
        <v>5736</v>
      </c>
      <c r="HHA1" t="s">
        <v>5737</v>
      </c>
      <c r="HHB1" t="s">
        <v>5738</v>
      </c>
      <c r="HHC1" t="s">
        <v>5739</v>
      </c>
      <c r="HHD1" t="s">
        <v>5740</v>
      </c>
      <c r="HHE1" t="s">
        <v>5741</v>
      </c>
      <c r="HHF1" t="s">
        <v>5742</v>
      </c>
      <c r="HHG1" t="s">
        <v>5743</v>
      </c>
      <c r="HHH1" t="s">
        <v>5744</v>
      </c>
      <c r="HHI1" t="s">
        <v>5745</v>
      </c>
      <c r="HHJ1" t="s">
        <v>5746</v>
      </c>
      <c r="HHK1" t="s">
        <v>5747</v>
      </c>
      <c r="HHL1" t="s">
        <v>5748</v>
      </c>
      <c r="HHM1" t="s">
        <v>5749</v>
      </c>
      <c r="HHN1" t="s">
        <v>5750</v>
      </c>
      <c r="HHO1" t="s">
        <v>5751</v>
      </c>
      <c r="HHP1" t="s">
        <v>5752</v>
      </c>
      <c r="HHQ1" t="s">
        <v>5753</v>
      </c>
      <c r="HHR1" t="s">
        <v>5754</v>
      </c>
      <c r="HHS1" t="s">
        <v>5755</v>
      </c>
      <c r="HHT1" t="s">
        <v>5756</v>
      </c>
      <c r="HHU1" t="s">
        <v>5757</v>
      </c>
      <c r="HHV1" t="s">
        <v>5758</v>
      </c>
      <c r="HHW1" t="s">
        <v>5759</v>
      </c>
      <c r="HHX1" t="s">
        <v>5760</v>
      </c>
      <c r="HHY1" t="s">
        <v>5761</v>
      </c>
      <c r="HHZ1" t="s">
        <v>5762</v>
      </c>
      <c r="HIA1" t="s">
        <v>5763</v>
      </c>
      <c r="HIB1" t="s">
        <v>5764</v>
      </c>
      <c r="HIC1" t="s">
        <v>5765</v>
      </c>
      <c r="HID1" t="s">
        <v>5766</v>
      </c>
      <c r="HIE1" t="s">
        <v>5767</v>
      </c>
      <c r="HIF1" t="s">
        <v>5768</v>
      </c>
      <c r="HIG1" t="s">
        <v>5769</v>
      </c>
      <c r="HIH1" t="s">
        <v>5770</v>
      </c>
      <c r="HII1" t="s">
        <v>5771</v>
      </c>
      <c r="HIJ1" t="s">
        <v>5772</v>
      </c>
      <c r="HIK1" t="s">
        <v>5773</v>
      </c>
      <c r="HIL1" t="s">
        <v>5774</v>
      </c>
      <c r="HIM1" t="s">
        <v>5775</v>
      </c>
      <c r="HIN1" t="s">
        <v>5776</v>
      </c>
      <c r="HIO1" t="s">
        <v>5777</v>
      </c>
      <c r="HIP1" t="s">
        <v>5778</v>
      </c>
      <c r="HIQ1" t="s">
        <v>5779</v>
      </c>
      <c r="HIR1" t="s">
        <v>5780</v>
      </c>
      <c r="HIS1" t="s">
        <v>5781</v>
      </c>
      <c r="HIT1" t="s">
        <v>5782</v>
      </c>
      <c r="HIU1" t="s">
        <v>5783</v>
      </c>
      <c r="HIV1" t="s">
        <v>5784</v>
      </c>
      <c r="HIW1" t="s">
        <v>5785</v>
      </c>
      <c r="HIX1" t="s">
        <v>5786</v>
      </c>
      <c r="HIY1" t="s">
        <v>5787</v>
      </c>
      <c r="HIZ1" t="s">
        <v>5788</v>
      </c>
      <c r="HJA1" t="s">
        <v>5789</v>
      </c>
      <c r="HJB1" t="s">
        <v>5790</v>
      </c>
      <c r="HJC1" t="s">
        <v>5791</v>
      </c>
      <c r="HJD1" t="s">
        <v>5792</v>
      </c>
      <c r="HJE1" t="s">
        <v>5793</v>
      </c>
      <c r="HJF1" t="s">
        <v>5794</v>
      </c>
      <c r="HJG1" t="s">
        <v>5795</v>
      </c>
      <c r="HJH1" t="s">
        <v>5796</v>
      </c>
      <c r="HJI1" t="s">
        <v>5797</v>
      </c>
      <c r="HJJ1" t="s">
        <v>5798</v>
      </c>
      <c r="HJK1" t="s">
        <v>5799</v>
      </c>
      <c r="HJL1" t="s">
        <v>5800</v>
      </c>
      <c r="HJM1" t="s">
        <v>5801</v>
      </c>
      <c r="HJN1" t="s">
        <v>5802</v>
      </c>
      <c r="HJO1" t="s">
        <v>5803</v>
      </c>
      <c r="HJP1" t="s">
        <v>5804</v>
      </c>
      <c r="HJQ1" t="s">
        <v>5805</v>
      </c>
      <c r="HJR1" t="s">
        <v>5806</v>
      </c>
      <c r="HJS1" t="s">
        <v>5807</v>
      </c>
      <c r="HJT1" t="s">
        <v>5808</v>
      </c>
      <c r="HJU1" t="s">
        <v>5809</v>
      </c>
      <c r="HJV1" t="s">
        <v>5810</v>
      </c>
      <c r="HJW1" t="s">
        <v>5811</v>
      </c>
      <c r="HJX1" t="s">
        <v>5812</v>
      </c>
      <c r="HJY1" t="s">
        <v>5813</v>
      </c>
      <c r="HJZ1" t="s">
        <v>5814</v>
      </c>
      <c r="HKA1" t="s">
        <v>5815</v>
      </c>
      <c r="HKB1" t="s">
        <v>5816</v>
      </c>
      <c r="HKC1" t="s">
        <v>5817</v>
      </c>
      <c r="HKD1" t="s">
        <v>5818</v>
      </c>
      <c r="HKE1" t="s">
        <v>5819</v>
      </c>
      <c r="HKF1" t="s">
        <v>5820</v>
      </c>
      <c r="HKG1" t="s">
        <v>5821</v>
      </c>
      <c r="HKH1" t="s">
        <v>5822</v>
      </c>
      <c r="HKI1" t="s">
        <v>5823</v>
      </c>
      <c r="HKJ1" t="s">
        <v>5824</v>
      </c>
      <c r="HKK1" t="s">
        <v>5825</v>
      </c>
      <c r="HKL1" t="s">
        <v>5826</v>
      </c>
      <c r="HKM1" t="s">
        <v>5827</v>
      </c>
      <c r="HKN1" t="s">
        <v>5828</v>
      </c>
      <c r="HKO1" t="s">
        <v>5829</v>
      </c>
      <c r="HKP1" t="s">
        <v>5830</v>
      </c>
      <c r="HKQ1" t="s">
        <v>5831</v>
      </c>
      <c r="HKR1" t="s">
        <v>5832</v>
      </c>
      <c r="HKS1" t="s">
        <v>5833</v>
      </c>
      <c r="HKT1" t="s">
        <v>5834</v>
      </c>
      <c r="HKU1" t="s">
        <v>5835</v>
      </c>
      <c r="HKV1" t="s">
        <v>5836</v>
      </c>
      <c r="HKW1" t="s">
        <v>5837</v>
      </c>
      <c r="HKX1" t="s">
        <v>5838</v>
      </c>
      <c r="HKY1" t="s">
        <v>5839</v>
      </c>
      <c r="HKZ1" t="s">
        <v>5840</v>
      </c>
      <c r="HLA1" t="s">
        <v>5841</v>
      </c>
      <c r="HLB1" t="s">
        <v>5842</v>
      </c>
      <c r="HLC1" t="s">
        <v>5843</v>
      </c>
      <c r="HLD1" t="s">
        <v>5844</v>
      </c>
      <c r="HLE1" t="s">
        <v>5845</v>
      </c>
      <c r="HLF1" t="s">
        <v>5846</v>
      </c>
      <c r="HLG1" t="s">
        <v>5847</v>
      </c>
      <c r="HLH1" t="s">
        <v>5848</v>
      </c>
      <c r="HLI1" t="s">
        <v>5849</v>
      </c>
      <c r="HLJ1" t="s">
        <v>5850</v>
      </c>
      <c r="HLK1" t="s">
        <v>5851</v>
      </c>
      <c r="HLL1" t="s">
        <v>5852</v>
      </c>
      <c r="HLM1" t="s">
        <v>5853</v>
      </c>
      <c r="HLN1" t="s">
        <v>5854</v>
      </c>
      <c r="HLO1" t="s">
        <v>5855</v>
      </c>
      <c r="HLP1" t="s">
        <v>5856</v>
      </c>
      <c r="HLQ1" t="s">
        <v>5857</v>
      </c>
      <c r="HLR1" t="s">
        <v>5858</v>
      </c>
      <c r="HLS1" t="s">
        <v>5859</v>
      </c>
      <c r="HLT1" t="s">
        <v>5860</v>
      </c>
      <c r="HLU1" t="s">
        <v>5861</v>
      </c>
      <c r="HLV1" t="s">
        <v>5862</v>
      </c>
      <c r="HLW1" t="s">
        <v>5863</v>
      </c>
      <c r="HLX1" t="s">
        <v>5864</v>
      </c>
      <c r="HLY1" t="s">
        <v>5865</v>
      </c>
      <c r="HLZ1" t="s">
        <v>5866</v>
      </c>
      <c r="HMA1" t="s">
        <v>5867</v>
      </c>
      <c r="HMB1" t="s">
        <v>5868</v>
      </c>
      <c r="HMC1" t="s">
        <v>5869</v>
      </c>
      <c r="HMD1" t="s">
        <v>5870</v>
      </c>
      <c r="HME1" t="s">
        <v>5871</v>
      </c>
      <c r="HMF1" t="s">
        <v>5872</v>
      </c>
      <c r="HMG1" t="s">
        <v>5873</v>
      </c>
      <c r="HMH1" t="s">
        <v>5874</v>
      </c>
      <c r="HMI1" t="s">
        <v>5875</v>
      </c>
      <c r="HMJ1" t="s">
        <v>5876</v>
      </c>
      <c r="HMK1" t="s">
        <v>5877</v>
      </c>
      <c r="HML1" t="s">
        <v>5878</v>
      </c>
      <c r="HMM1" t="s">
        <v>5879</v>
      </c>
      <c r="HMN1" t="s">
        <v>5880</v>
      </c>
      <c r="HMO1" t="s">
        <v>5881</v>
      </c>
      <c r="HMP1" t="s">
        <v>5882</v>
      </c>
      <c r="HMQ1" t="s">
        <v>5883</v>
      </c>
      <c r="HMR1" t="s">
        <v>5884</v>
      </c>
      <c r="HMS1" t="s">
        <v>5885</v>
      </c>
      <c r="HMT1" t="s">
        <v>5886</v>
      </c>
      <c r="HMU1" t="s">
        <v>5887</v>
      </c>
      <c r="HMV1" t="s">
        <v>5888</v>
      </c>
      <c r="HMW1" t="s">
        <v>5889</v>
      </c>
      <c r="HMX1" t="s">
        <v>5890</v>
      </c>
      <c r="HMY1" t="s">
        <v>5891</v>
      </c>
      <c r="HMZ1" t="s">
        <v>5892</v>
      </c>
      <c r="HNA1" t="s">
        <v>5893</v>
      </c>
      <c r="HNB1" t="s">
        <v>5894</v>
      </c>
      <c r="HNC1" t="s">
        <v>5895</v>
      </c>
      <c r="HND1" t="s">
        <v>5896</v>
      </c>
      <c r="HNE1" t="s">
        <v>5897</v>
      </c>
      <c r="HNF1" t="s">
        <v>5898</v>
      </c>
      <c r="HNG1" t="s">
        <v>5899</v>
      </c>
      <c r="HNH1" t="s">
        <v>5900</v>
      </c>
      <c r="HNI1" t="s">
        <v>5901</v>
      </c>
      <c r="HNJ1" t="s">
        <v>5902</v>
      </c>
      <c r="HNK1" t="s">
        <v>5903</v>
      </c>
      <c r="HNL1" t="s">
        <v>5904</v>
      </c>
      <c r="HNM1" t="s">
        <v>5905</v>
      </c>
      <c r="HNN1" t="s">
        <v>5906</v>
      </c>
      <c r="HNO1" t="s">
        <v>5907</v>
      </c>
      <c r="HNP1" t="s">
        <v>5908</v>
      </c>
      <c r="HNQ1" t="s">
        <v>5909</v>
      </c>
      <c r="HNR1" t="s">
        <v>5910</v>
      </c>
      <c r="HNS1" t="s">
        <v>5911</v>
      </c>
      <c r="HNT1" t="s">
        <v>5912</v>
      </c>
      <c r="HNU1" t="s">
        <v>5913</v>
      </c>
      <c r="HNV1" t="s">
        <v>5914</v>
      </c>
      <c r="HNW1" t="s">
        <v>5915</v>
      </c>
      <c r="HNX1" t="s">
        <v>5916</v>
      </c>
      <c r="HNY1" t="s">
        <v>5917</v>
      </c>
      <c r="HNZ1" t="s">
        <v>5918</v>
      </c>
      <c r="HOA1" t="s">
        <v>5919</v>
      </c>
      <c r="HOB1" t="s">
        <v>5920</v>
      </c>
      <c r="HOC1" t="s">
        <v>5921</v>
      </c>
      <c r="HOD1" t="s">
        <v>5922</v>
      </c>
      <c r="HOE1" t="s">
        <v>5923</v>
      </c>
      <c r="HOF1" t="s">
        <v>5924</v>
      </c>
      <c r="HOG1" t="s">
        <v>5925</v>
      </c>
      <c r="HOH1" t="s">
        <v>5926</v>
      </c>
      <c r="HOI1" t="s">
        <v>5927</v>
      </c>
      <c r="HOJ1" t="s">
        <v>5928</v>
      </c>
      <c r="HOK1" t="s">
        <v>5929</v>
      </c>
      <c r="HOL1" t="s">
        <v>5930</v>
      </c>
      <c r="HOM1" t="s">
        <v>5931</v>
      </c>
      <c r="HON1" t="s">
        <v>5932</v>
      </c>
      <c r="HOO1" t="s">
        <v>5933</v>
      </c>
      <c r="HOP1" t="s">
        <v>5934</v>
      </c>
      <c r="HOQ1" t="s">
        <v>5935</v>
      </c>
      <c r="HOR1" t="s">
        <v>5936</v>
      </c>
      <c r="HOS1" t="s">
        <v>5937</v>
      </c>
      <c r="HOT1" t="s">
        <v>5938</v>
      </c>
      <c r="HOU1" t="s">
        <v>5939</v>
      </c>
      <c r="HOV1" t="s">
        <v>5940</v>
      </c>
      <c r="HOW1" t="s">
        <v>5941</v>
      </c>
      <c r="HOX1" t="s">
        <v>5942</v>
      </c>
      <c r="HOY1" t="s">
        <v>5943</v>
      </c>
      <c r="HOZ1" t="s">
        <v>5944</v>
      </c>
      <c r="HPA1" t="s">
        <v>5945</v>
      </c>
      <c r="HPB1" t="s">
        <v>5946</v>
      </c>
      <c r="HPC1" t="s">
        <v>5947</v>
      </c>
      <c r="HPD1" t="s">
        <v>5948</v>
      </c>
      <c r="HPE1" t="s">
        <v>5949</v>
      </c>
      <c r="HPF1" t="s">
        <v>5950</v>
      </c>
      <c r="HPG1" t="s">
        <v>5951</v>
      </c>
      <c r="HPH1" t="s">
        <v>5952</v>
      </c>
      <c r="HPI1" t="s">
        <v>5953</v>
      </c>
      <c r="HPJ1" t="s">
        <v>5954</v>
      </c>
      <c r="HPK1" t="s">
        <v>5955</v>
      </c>
      <c r="HPL1" t="s">
        <v>5956</v>
      </c>
      <c r="HPM1" t="s">
        <v>5957</v>
      </c>
      <c r="HPN1" t="s">
        <v>5958</v>
      </c>
      <c r="HPO1" t="s">
        <v>5959</v>
      </c>
      <c r="HPP1" t="s">
        <v>5960</v>
      </c>
      <c r="HPQ1" t="s">
        <v>5961</v>
      </c>
      <c r="HPR1" t="s">
        <v>5962</v>
      </c>
      <c r="HPS1" t="s">
        <v>5963</v>
      </c>
      <c r="HPT1" t="s">
        <v>5964</v>
      </c>
      <c r="HPU1" t="s">
        <v>5965</v>
      </c>
      <c r="HPV1" t="s">
        <v>5966</v>
      </c>
      <c r="HPW1" t="s">
        <v>5967</v>
      </c>
      <c r="HPX1" t="s">
        <v>5968</v>
      </c>
      <c r="HPY1" t="s">
        <v>5969</v>
      </c>
      <c r="HPZ1" t="s">
        <v>5970</v>
      </c>
      <c r="HQA1" t="s">
        <v>5971</v>
      </c>
      <c r="HQB1" t="s">
        <v>5972</v>
      </c>
      <c r="HQC1" t="s">
        <v>5973</v>
      </c>
      <c r="HQD1" t="s">
        <v>5974</v>
      </c>
      <c r="HQE1" t="s">
        <v>5975</v>
      </c>
      <c r="HQF1" t="s">
        <v>5976</v>
      </c>
      <c r="HQG1" t="s">
        <v>5977</v>
      </c>
      <c r="HQH1" t="s">
        <v>5978</v>
      </c>
      <c r="HQI1" t="s">
        <v>5979</v>
      </c>
      <c r="HQJ1" t="s">
        <v>5980</v>
      </c>
      <c r="HQK1" t="s">
        <v>5981</v>
      </c>
      <c r="HQL1" t="s">
        <v>5982</v>
      </c>
      <c r="HQM1" t="s">
        <v>5983</v>
      </c>
      <c r="HQN1" t="s">
        <v>5984</v>
      </c>
      <c r="HQO1" t="s">
        <v>5985</v>
      </c>
      <c r="HQP1" t="s">
        <v>5986</v>
      </c>
      <c r="HQQ1" t="s">
        <v>5987</v>
      </c>
      <c r="HQR1" t="s">
        <v>5988</v>
      </c>
      <c r="HQS1" t="s">
        <v>5989</v>
      </c>
      <c r="HQT1" t="s">
        <v>5990</v>
      </c>
      <c r="HQU1" t="s">
        <v>5991</v>
      </c>
      <c r="HQV1" t="s">
        <v>5992</v>
      </c>
      <c r="HQW1" t="s">
        <v>5993</v>
      </c>
      <c r="HQX1" t="s">
        <v>5994</v>
      </c>
      <c r="HQY1" t="s">
        <v>5995</v>
      </c>
      <c r="HQZ1" t="s">
        <v>5996</v>
      </c>
      <c r="HRA1" t="s">
        <v>5997</v>
      </c>
      <c r="HRB1" t="s">
        <v>5998</v>
      </c>
      <c r="HRC1" t="s">
        <v>5999</v>
      </c>
      <c r="HRD1" t="s">
        <v>6000</v>
      </c>
      <c r="HRE1" t="s">
        <v>6001</v>
      </c>
      <c r="HRF1" t="s">
        <v>6002</v>
      </c>
      <c r="HRG1" t="s">
        <v>6003</v>
      </c>
      <c r="HRH1" t="s">
        <v>6004</v>
      </c>
      <c r="HRI1" t="s">
        <v>6005</v>
      </c>
      <c r="HRJ1" t="s">
        <v>6006</v>
      </c>
      <c r="HRK1" t="s">
        <v>6007</v>
      </c>
      <c r="HRL1" t="s">
        <v>6008</v>
      </c>
      <c r="HRM1" t="s">
        <v>6009</v>
      </c>
      <c r="HRN1" t="s">
        <v>6010</v>
      </c>
      <c r="HRO1" t="s">
        <v>6011</v>
      </c>
      <c r="HRP1" t="s">
        <v>6012</v>
      </c>
      <c r="HRQ1" t="s">
        <v>6013</v>
      </c>
      <c r="HRR1" t="s">
        <v>6014</v>
      </c>
      <c r="HRS1" t="s">
        <v>6015</v>
      </c>
      <c r="HRT1" t="s">
        <v>6016</v>
      </c>
      <c r="HRU1" t="s">
        <v>6017</v>
      </c>
      <c r="HRV1" t="s">
        <v>6018</v>
      </c>
      <c r="HRW1" t="s">
        <v>6019</v>
      </c>
      <c r="HRX1" t="s">
        <v>6020</v>
      </c>
      <c r="HRY1" t="s">
        <v>6021</v>
      </c>
      <c r="HRZ1" t="s">
        <v>6022</v>
      </c>
      <c r="HSA1" t="s">
        <v>6023</v>
      </c>
      <c r="HSB1" t="s">
        <v>6024</v>
      </c>
      <c r="HSC1" t="s">
        <v>6025</v>
      </c>
      <c r="HSD1" t="s">
        <v>6026</v>
      </c>
      <c r="HSE1" t="s">
        <v>6027</v>
      </c>
      <c r="HSF1" t="s">
        <v>6028</v>
      </c>
      <c r="HSG1" t="s">
        <v>6029</v>
      </c>
      <c r="HSH1" t="s">
        <v>6030</v>
      </c>
      <c r="HSI1" t="s">
        <v>6031</v>
      </c>
      <c r="HSJ1" t="s">
        <v>6032</v>
      </c>
      <c r="HSK1" t="s">
        <v>6033</v>
      </c>
      <c r="HSL1" t="s">
        <v>6034</v>
      </c>
      <c r="HSM1" t="s">
        <v>6035</v>
      </c>
      <c r="HSN1" t="s">
        <v>6036</v>
      </c>
      <c r="HSO1" t="s">
        <v>6037</v>
      </c>
      <c r="HSP1" t="s">
        <v>6038</v>
      </c>
      <c r="HSQ1" t="s">
        <v>6039</v>
      </c>
      <c r="HSR1" t="s">
        <v>6040</v>
      </c>
      <c r="HSS1" t="s">
        <v>6041</v>
      </c>
      <c r="HST1" t="s">
        <v>6042</v>
      </c>
      <c r="HSU1" t="s">
        <v>6043</v>
      </c>
      <c r="HSV1" t="s">
        <v>6044</v>
      </c>
      <c r="HSW1" t="s">
        <v>6045</v>
      </c>
      <c r="HSX1" t="s">
        <v>6046</v>
      </c>
      <c r="HSY1" t="s">
        <v>6047</v>
      </c>
      <c r="HSZ1" t="s">
        <v>6048</v>
      </c>
      <c r="HTA1" t="s">
        <v>6049</v>
      </c>
      <c r="HTB1" t="s">
        <v>6050</v>
      </c>
      <c r="HTC1" t="s">
        <v>6051</v>
      </c>
      <c r="HTD1" t="s">
        <v>6052</v>
      </c>
      <c r="HTE1" t="s">
        <v>6053</v>
      </c>
      <c r="HTF1" t="s">
        <v>6054</v>
      </c>
      <c r="HTG1" t="s">
        <v>6055</v>
      </c>
      <c r="HTH1" t="s">
        <v>6056</v>
      </c>
      <c r="HTI1" t="s">
        <v>6057</v>
      </c>
      <c r="HTJ1" t="s">
        <v>6058</v>
      </c>
      <c r="HTK1" t="s">
        <v>6059</v>
      </c>
      <c r="HTL1" t="s">
        <v>6060</v>
      </c>
      <c r="HTM1" t="s">
        <v>6061</v>
      </c>
      <c r="HTN1" t="s">
        <v>6062</v>
      </c>
      <c r="HTO1" t="s">
        <v>6063</v>
      </c>
      <c r="HTP1" t="s">
        <v>6064</v>
      </c>
      <c r="HTQ1" t="s">
        <v>6065</v>
      </c>
      <c r="HTR1" t="s">
        <v>6066</v>
      </c>
      <c r="HTS1" t="s">
        <v>6067</v>
      </c>
      <c r="HTT1" t="s">
        <v>6068</v>
      </c>
      <c r="HTU1" t="s">
        <v>6069</v>
      </c>
      <c r="HTV1" t="s">
        <v>6070</v>
      </c>
      <c r="HTW1" t="s">
        <v>6071</v>
      </c>
      <c r="HTX1" t="s">
        <v>6072</v>
      </c>
      <c r="HTY1" t="s">
        <v>6073</v>
      </c>
      <c r="HTZ1" t="s">
        <v>6074</v>
      </c>
      <c r="HUA1" t="s">
        <v>6075</v>
      </c>
      <c r="HUB1" t="s">
        <v>6076</v>
      </c>
      <c r="HUC1" t="s">
        <v>6077</v>
      </c>
      <c r="HUD1" t="s">
        <v>6078</v>
      </c>
      <c r="HUE1" t="s">
        <v>6079</v>
      </c>
      <c r="HUF1" t="s">
        <v>6080</v>
      </c>
      <c r="HUG1" t="s">
        <v>6081</v>
      </c>
      <c r="HUH1" t="s">
        <v>6082</v>
      </c>
      <c r="HUI1" t="s">
        <v>6083</v>
      </c>
      <c r="HUJ1" t="s">
        <v>6084</v>
      </c>
      <c r="HUK1" t="s">
        <v>6085</v>
      </c>
      <c r="HUL1" t="s">
        <v>6086</v>
      </c>
      <c r="HUM1" t="s">
        <v>6087</v>
      </c>
      <c r="HUN1" t="s">
        <v>6088</v>
      </c>
      <c r="HUO1" t="s">
        <v>6089</v>
      </c>
      <c r="HUP1" t="s">
        <v>6090</v>
      </c>
      <c r="HUQ1" t="s">
        <v>6091</v>
      </c>
      <c r="HUR1" t="s">
        <v>6092</v>
      </c>
      <c r="HUS1" t="s">
        <v>6093</v>
      </c>
      <c r="HUT1" t="s">
        <v>6094</v>
      </c>
      <c r="HUU1" t="s">
        <v>6095</v>
      </c>
      <c r="HUV1" t="s">
        <v>6096</v>
      </c>
      <c r="HUW1" t="s">
        <v>6097</v>
      </c>
      <c r="HUX1" t="s">
        <v>6098</v>
      </c>
      <c r="HUY1" t="s">
        <v>6099</v>
      </c>
      <c r="HUZ1" t="s">
        <v>6100</v>
      </c>
      <c r="HVA1" t="s">
        <v>6101</v>
      </c>
      <c r="HVB1" t="s">
        <v>6102</v>
      </c>
      <c r="HVC1" t="s">
        <v>6103</v>
      </c>
      <c r="HVD1" t="s">
        <v>6104</v>
      </c>
      <c r="HVE1" t="s">
        <v>6105</v>
      </c>
      <c r="HVF1" t="s">
        <v>6106</v>
      </c>
      <c r="HVG1" t="s">
        <v>6107</v>
      </c>
      <c r="HVH1" t="s">
        <v>6108</v>
      </c>
      <c r="HVI1" t="s">
        <v>6109</v>
      </c>
      <c r="HVJ1" t="s">
        <v>6110</v>
      </c>
      <c r="HVK1" t="s">
        <v>6111</v>
      </c>
      <c r="HVL1" t="s">
        <v>6112</v>
      </c>
      <c r="HVM1" t="s">
        <v>6113</v>
      </c>
      <c r="HVN1" t="s">
        <v>6114</v>
      </c>
      <c r="HVO1" t="s">
        <v>6115</v>
      </c>
      <c r="HVP1" t="s">
        <v>6116</v>
      </c>
      <c r="HVQ1" t="s">
        <v>6117</v>
      </c>
      <c r="HVR1" t="s">
        <v>6118</v>
      </c>
      <c r="HVS1" t="s">
        <v>6119</v>
      </c>
      <c r="HVT1" t="s">
        <v>6120</v>
      </c>
      <c r="HVU1" t="s">
        <v>6121</v>
      </c>
      <c r="HVV1" t="s">
        <v>6122</v>
      </c>
      <c r="HVW1" t="s">
        <v>6123</v>
      </c>
      <c r="HVX1" t="s">
        <v>6124</v>
      </c>
      <c r="HVY1" t="s">
        <v>6125</v>
      </c>
      <c r="HVZ1" t="s">
        <v>6126</v>
      </c>
      <c r="HWA1" t="s">
        <v>6127</v>
      </c>
      <c r="HWB1" t="s">
        <v>6128</v>
      </c>
      <c r="HWC1" t="s">
        <v>6129</v>
      </c>
      <c r="HWD1" t="s">
        <v>6130</v>
      </c>
      <c r="HWE1" t="s">
        <v>6131</v>
      </c>
      <c r="HWF1" t="s">
        <v>6132</v>
      </c>
      <c r="HWG1" t="s">
        <v>6133</v>
      </c>
      <c r="HWH1" t="s">
        <v>6134</v>
      </c>
      <c r="HWI1" t="s">
        <v>6135</v>
      </c>
      <c r="HWJ1" t="s">
        <v>6136</v>
      </c>
      <c r="HWK1" t="s">
        <v>6137</v>
      </c>
      <c r="HWL1" t="s">
        <v>6138</v>
      </c>
      <c r="HWM1" t="s">
        <v>6139</v>
      </c>
      <c r="HWN1" t="s">
        <v>6140</v>
      </c>
      <c r="HWO1" t="s">
        <v>6141</v>
      </c>
      <c r="HWP1" t="s">
        <v>6142</v>
      </c>
      <c r="HWQ1" t="s">
        <v>6143</v>
      </c>
      <c r="HWR1" t="s">
        <v>6144</v>
      </c>
      <c r="HWS1" t="s">
        <v>6145</v>
      </c>
      <c r="HWT1" t="s">
        <v>6146</v>
      </c>
      <c r="HWU1" t="s">
        <v>6147</v>
      </c>
      <c r="HWV1" t="s">
        <v>6148</v>
      </c>
      <c r="HWW1" t="s">
        <v>6149</v>
      </c>
      <c r="HWX1" t="s">
        <v>6150</v>
      </c>
      <c r="HWY1" t="s">
        <v>6151</v>
      </c>
      <c r="HWZ1" t="s">
        <v>6152</v>
      </c>
      <c r="HXA1" t="s">
        <v>6153</v>
      </c>
      <c r="HXB1" t="s">
        <v>6154</v>
      </c>
      <c r="HXC1" t="s">
        <v>6155</v>
      </c>
      <c r="HXD1" t="s">
        <v>6156</v>
      </c>
      <c r="HXE1" t="s">
        <v>6157</v>
      </c>
      <c r="HXF1" t="s">
        <v>6158</v>
      </c>
      <c r="HXG1" t="s">
        <v>6159</v>
      </c>
      <c r="HXH1" t="s">
        <v>6160</v>
      </c>
      <c r="HXI1" t="s">
        <v>6161</v>
      </c>
      <c r="HXJ1" t="s">
        <v>6162</v>
      </c>
      <c r="HXK1" t="s">
        <v>6163</v>
      </c>
      <c r="HXL1" t="s">
        <v>6164</v>
      </c>
      <c r="HXM1" t="s">
        <v>6165</v>
      </c>
      <c r="HXN1" t="s">
        <v>6166</v>
      </c>
      <c r="HXO1" t="s">
        <v>6167</v>
      </c>
      <c r="HXP1" t="s">
        <v>6168</v>
      </c>
      <c r="HXQ1" t="s">
        <v>6169</v>
      </c>
      <c r="HXR1" t="s">
        <v>6170</v>
      </c>
      <c r="HXS1" t="s">
        <v>6171</v>
      </c>
      <c r="HXT1" t="s">
        <v>6172</v>
      </c>
      <c r="HXU1" t="s">
        <v>6173</v>
      </c>
      <c r="HXV1" t="s">
        <v>6174</v>
      </c>
      <c r="HXW1" t="s">
        <v>6175</v>
      </c>
      <c r="HXX1" t="s">
        <v>6176</v>
      </c>
      <c r="HXY1" t="s">
        <v>6177</v>
      </c>
      <c r="HXZ1" t="s">
        <v>6178</v>
      </c>
      <c r="HYA1" t="s">
        <v>6179</v>
      </c>
      <c r="HYB1" t="s">
        <v>6180</v>
      </c>
      <c r="HYC1" t="s">
        <v>6181</v>
      </c>
      <c r="HYD1" t="s">
        <v>6182</v>
      </c>
      <c r="HYE1" t="s">
        <v>6183</v>
      </c>
      <c r="HYF1" t="s">
        <v>6184</v>
      </c>
      <c r="HYG1" t="s">
        <v>6185</v>
      </c>
      <c r="HYH1" t="s">
        <v>6186</v>
      </c>
      <c r="HYI1" t="s">
        <v>6187</v>
      </c>
      <c r="HYJ1" t="s">
        <v>6188</v>
      </c>
      <c r="HYK1" t="s">
        <v>6189</v>
      </c>
      <c r="HYL1" t="s">
        <v>6190</v>
      </c>
      <c r="HYM1" t="s">
        <v>6191</v>
      </c>
      <c r="HYN1" t="s">
        <v>6192</v>
      </c>
      <c r="HYO1" t="s">
        <v>6193</v>
      </c>
      <c r="HYP1" t="s">
        <v>6194</v>
      </c>
      <c r="HYQ1" t="s">
        <v>6195</v>
      </c>
      <c r="HYR1" t="s">
        <v>6196</v>
      </c>
      <c r="HYS1" t="s">
        <v>6197</v>
      </c>
      <c r="HYT1" t="s">
        <v>6198</v>
      </c>
      <c r="HYU1" t="s">
        <v>6199</v>
      </c>
      <c r="HYV1" t="s">
        <v>6200</v>
      </c>
      <c r="HYW1" t="s">
        <v>6201</v>
      </c>
      <c r="HYX1" t="s">
        <v>6202</v>
      </c>
      <c r="HYY1" t="s">
        <v>6203</v>
      </c>
      <c r="HYZ1" t="s">
        <v>6204</v>
      </c>
      <c r="HZA1" t="s">
        <v>6205</v>
      </c>
      <c r="HZB1" t="s">
        <v>6206</v>
      </c>
      <c r="HZC1" t="s">
        <v>6207</v>
      </c>
      <c r="HZD1" t="s">
        <v>6208</v>
      </c>
      <c r="HZE1" t="s">
        <v>6209</v>
      </c>
      <c r="HZF1" t="s">
        <v>6210</v>
      </c>
      <c r="HZG1" t="s">
        <v>6211</v>
      </c>
      <c r="HZH1" t="s">
        <v>6212</v>
      </c>
      <c r="HZI1" t="s">
        <v>6213</v>
      </c>
      <c r="HZJ1" t="s">
        <v>6214</v>
      </c>
      <c r="HZK1" t="s">
        <v>6215</v>
      </c>
      <c r="HZL1" t="s">
        <v>6216</v>
      </c>
      <c r="HZM1" t="s">
        <v>6217</v>
      </c>
      <c r="HZN1" t="s">
        <v>6218</v>
      </c>
      <c r="HZO1" t="s">
        <v>6219</v>
      </c>
      <c r="HZP1" t="s">
        <v>6220</v>
      </c>
      <c r="HZQ1" t="s">
        <v>6221</v>
      </c>
      <c r="HZR1" t="s">
        <v>6222</v>
      </c>
      <c r="HZS1" t="s">
        <v>6223</v>
      </c>
      <c r="HZT1" t="s">
        <v>6224</v>
      </c>
      <c r="HZU1" t="s">
        <v>6225</v>
      </c>
      <c r="HZV1" t="s">
        <v>6226</v>
      </c>
      <c r="HZW1" t="s">
        <v>6227</v>
      </c>
      <c r="HZX1" t="s">
        <v>6228</v>
      </c>
      <c r="HZY1" t="s">
        <v>6229</v>
      </c>
      <c r="HZZ1" t="s">
        <v>6230</v>
      </c>
      <c r="IAA1" t="s">
        <v>6231</v>
      </c>
      <c r="IAB1" t="s">
        <v>6232</v>
      </c>
      <c r="IAC1" t="s">
        <v>6233</v>
      </c>
      <c r="IAD1" t="s">
        <v>6234</v>
      </c>
      <c r="IAE1" t="s">
        <v>6235</v>
      </c>
      <c r="IAF1" t="s">
        <v>6236</v>
      </c>
      <c r="IAG1" t="s">
        <v>6237</v>
      </c>
      <c r="IAH1" t="s">
        <v>6238</v>
      </c>
      <c r="IAI1" t="s">
        <v>6239</v>
      </c>
      <c r="IAJ1" t="s">
        <v>6240</v>
      </c>
      <c r="IAK1" t="s">
        <v>6241</v>
      </c>
      <c r="IAL1" t="s">
        <v>6242</v>
      </c>
      <c r="IAM1" t="s">
        <v>6243</v>
      </c>
      <c r="IAN1" t="s">
        <v>6244</v>
      </c>
      <c r="IAO1" t="s">
        <v>6245</v>
      </c>
      <c r="IAP1" t="s">
        <v>6246</v>
      </c>
      <c r="IAQ1" t="s">
        <v>6247</v>
      </c>
      <c r="IAR1" t="s">
        <v>6248</v>
      </c>
      <c r="IAS1" t="s">
        <v>6249</v>
      </c>
      <c r="IAT1" t="s">
        <v>6250</v>
      </c>
      <c r="IAU1" t="s">
        <v>6251</v>
      </c>
      <c r="IAV1" t="s">
        <v>6252</v>
      </c>
      <c r="IAW1" t="s">
        <v>6253</v>
      </c>
      <c r="IAX1" t="s">
        <v>6254</v>
      </c>
      <c r="IAY1" t="s">
        <v>6255</v>
      </c>
      <c r="IAZ1" t="s">
        <v>6256</v>
      </c>
      <c r="IBA1" t="s">
        <v>6257</v>
      </c>
      <c r="IBB1" t="s">
        <v>6258</v>
      </c>
      <c r="IBC1" t="s">
        <v>6259</v>
      </c>
      <c r="IBD1" t="s">
        <v>6260</v>
      </c>
      <c r="IBE1" t="s">
        <v>6261</v>
      </c>
      <c r="IBF1" t="s">
        <v>6262</v>
      </c>
      <c r="IBG1" t="s">
        <v>6263</v>
      </c>
      <c r="IBH1" t="s">
        <v>6264</v>
      </c>
      <c r="IBI1" t="s">
        <v>6265</v>
      </c>
      <c r="IBJ1" t="s">
        <v>6266</v>
      </c>
      <c r="IBK1" t="s">
        <v>6267</v>
      </c>
      <c r="IBL1" t="s">
        <v>6268</v>
      </c>
      <c r="IBM1" t="s">
        <v>6269</v>
      </c>
      <c r="IBN1" t="s">
        <v>6270</v>
      </c>
      <c r="IBO1" t="s">
        <v>6271</v>
      </c>
      <c r="IBP1" t="s">
        <v>6272</v>
      </c>
      <c r="IBQ1" t="s">
        <v>6273</v>
      </c>
      <c r="IBR1" t="s">
        <v>6274</v>
      </c>
      <c r="IBS1" t="s">
        <v>6275</v>
      </c>
      <c r="IBT1" t="s">
        <v>6276</v>
      </c>
      <c r="IBU1" t="s">
        <v>6277</v>
      </c>
      <c r="IBV1" t="s">
        <v>6278</v>
      </c>
      <c r="IBW1" t="s">
        <v>6279</v>
      </c>
      <c r="IBX1" t="s">
        <v>6280</v>
      </c>
      <c r="IBY1" t="s">
        <v>6281</v>
      </c>
      <c r="IBZ1" t="s">
        <v>6282</v>
      </c>
      <c r="ICA1" t="s">
        <v>6283</v>
      </c>
      <c r="ICB1" t="s">
        <v>6284</v>
      </c>
      <c r="ICC1" t="s">
        <v>6285</v>
      </c>
      <c r="ICD1" t="s">
        <v>6286</v>
      </c>
      <c r="ICE1" t="s">
        <v>6287</v>
      </c>
      <c r="ICF1" t="s">
        <v>6288</v>
      </c>
      <c r="ICG1" t="s">
        <v>6289</v>
      </c>
      <c r="ICH1" t="s">
        <v>6290</v>
      </c>
      <c r="ICI1" t="s">
        <v>6291</v>
      </c>
      <c r="ICJ1" t="s">
        <v>6292</v>
      </c>
      <c r="ICK1" t="s">
        <v>6293</v>
      </c>
      <c r="ICL1" t="s">
        <v>6294</v>
      </c>
      <c r="ICM1" t="s">
        <v>6295</v>
      </c>
      <c r="ICN1" t="s">
        <v>6296</v>
      </c>
      <c r="ICO1" t="s">
        <v>6297</v>
      </c>
      <c r="ICP1" t="s">
        <v>6298</v>
      </c>
      <c r="ICQ1" t="s">
        <v>6299</v>
      </c>
      <c r="ICR1" t="s">
        <v>6300</v>
      </c>
      <c r="ICS1" t="s">
        <v>6301</v>
      </c>
      <c r="ICT1" t="s">
        <v>6302</v>
      </c>
      <c r="ICU1" t="s">
        <v>6303</v>
      </c>
      <c r="ICV1" t="s">
        <v>6304</v>
      </c>
      <c r="ICW1" t="s">
        <v>6305</v>
      </c>
      <c r="ICX1" t="s">
        <v>6306</v>
      </c>
      <c r="ICY1" t="s">
        <v>6307</v>
      </c>
      <c r="ICZ1" t="s">
        <v>6308</v>
      </c>
      <c r="IDA1" t="s">
        <v>6309</v>
      </c>
      <c r="IDB1" t="s">
        <v>6310</v>
      </c>
      <c r="IDC1" t="s">
        <v>6311</v>
      </c>
      <c r="IDD1" t="s">
        <v>6312</v>
      </c>
      <c r="IDE1" t="s">
        <v>6313</v>
      </c>
      <c r="IDF1" t="s">
        <v>6314</v>
      </c>
      <c r="IDG1" t="s">
        <v>6315</v>
      </c>
      <c r="IDH1" t="s">
        <v>6316</v>
      </c>
      <c r="IDI1" t="s">
        <v>6317</v>
      </c>
      <c r="IDJ1" t="s">
        <v>6318</v>
      </c>
      <c r="IDK1" t="s">
        <v>6319</v>
      </c>
      <c r="IDL1" t="s">
        <v>6320</v>
      </c>
      <c r="IDM1" t="s">
        <v>6321</v>
      </c>
      <c r="IDN1" t="s">
        <v>6322</v>
      </c>
      <c r="IDO1" t="s">
        <v>6323</v>
      </c>
      <c r="IDP1" t="s">
        <v>6324</v>
      </c>
      <c r="IDQ1" t="s">
        <v>6325</v>
      </c>
      <c r="IDR1" t="s">
        <v>6326</v>
      </c>
      <c r="IDS1" t="s">
        <v>6327</v>
      </c>
      <c r="IDT1" t="s">
        <v>6328</v>
      </c>
      <c r="IDU1" t="s">
        <v>6329</v>
      </c>
      <c r="IDV1" t="s">
        <v>6330</v>
      </c>
      <c r="IDW1" t="s">
        <v>6331</v>
      </c>
      <c r="IDX1" t="s">
        <v>6332</v>
      </c>
      <c r="IDY1" t="s">
        <v>6333</v>
      </c>
      <c r="IDZ1" t="s">
        <v>6334</v>
      </c>
      <c r="IEA1" t="s">
        <v>6335</v>
      </c>
      <c r="IEB1" t="s">
        <v>6336</v>
      </c>
      <c r="IEC1" t="s">
        <v>6337</v>
      </c>
      <c r="IED1" t="s">
        <v>6338</v>
      </c>
      <c r="IEE1" t="s">
        <v>6339</v>
      </c>
      <c r="IEF1" t="s">
        <v>6340</v>
      </c>
      <c r="IEG1" t="s">
        <v>6341</v>
      </c>
      <c r="IEH1" t="s">
        <v>6342</v>
      </c>
      <c r="IEI1" t="s">
        <v>6343</v>
      </c>
      <c r="IEJ1" t="s">
        <v>6344</v>
      </c>
      <c r="IEK1" t="s">
        <v>6345</v>
      </c>
      <c r="IEL1" t="s">
        <v>6346</v>
      </c>
      <c r="IEM1" t="s">
        <v>6347</v>
      </c>
      <c r="IEN1" t="s">
        <v>6348</v>
      </c>
      <c r="IEO1" t="s">
        <v>6349</v>
      </c>
      <c r="IEP1" t="s">
        <v>6350</v>
      </c>
      <c r="IEQ1" t="s">
        <v>6351</v>
      </c>
      <c r="IER1" t="s">
        <v>6352</v>
      </c>
      <c r="IES1" t="s">
        <v>6353</v>
      </c>
      <c r="IET1" t="s">
        <v>6354</v>
      </c>
      <c r="IEU1" t="s">
        <v>6355</v>
      </c>
      <c r="IEV1" t="s">
        <v>6356</v>
      </c>
      <c r="IEW1" t="s">
        <v>6357</v>
      </c>
      <c r="IEX1" t="s">
        <v>6358</v>
      </c>
      <c r="IEY1" t="s">
        <v>6359</v>
      </c>
      <c r="IEZ1" t="s">
        <v>6360</v>
      </c>
      <c r="IFA1" t="s">
        <v>6361</v>
      </c>
      <c r="IFB1" t="s">
        <v>6362</v>
      </c>
      <c r="IFC1" t="s">
        <v>6363</v>
      </c>
      <c r="IFD1" t="s">
        <v>6364</v>
      </c>
      <c r="IFE1" t="s">
        <v>6365</v>
      </c>
      <c r="IFF1" t="s">
        <v>6366</v>
      </c>
      <c r="IFG1" t="s">
        <v>6367</v>
      </c>
      <c r="IFH1" t="s">
        <v>6368</v>
      </c>
      <c r="IFI1" t="s">
        <v>6369</v>
      </c>
      <c r="IFJ1" t="s">
        <v>6370</v>
      </c>
      <c r="IFK1" t="s">
        <v>6371</v>
      </c>
      <c r="IFL1" t="s">
        <v>6372</v>
      </c>
      <c r="IFM1" t="s">
        <v>6373</v>
      </c>
      <c r="IFN1" t="s">
        <v>6374</v>
      </c>
      <c r="IFO1" t="s">
        <v>6375</v>
      </c>
      <c r="IFP1" t="s">
        <v>6376</v>
      </c>
      <c r="IFQ1" t="s">
        <v>6377</v>
      </c>
      <c r="IFR1" t="s">
        <v>6378</v>
      </c>
      <c r="IFS1" t="s">
        <v>6379</v>
      </c>
      <c r="IFT1" t="s">
        <v>6380</v>
      </c>
      <c r="IFU1" t="s">
        <v>6381</v>
      </c>
      <c r="IFV1" t="s">
        <v>6382</v>
      </c>
      <c r="IFW1" t="s">
        <v>6383</v>
      </c>
      <c r="IFX1" t="s">
        <v>6384</v>
      </c>
      <c r="IFY1" t="s">
        <v>6385</v>
      </c>
      <c r="IFZ1" t="s">
        <v>6386</v>
      </c>
      <c r="IGA1" t="s">
        <v>6387</v>
      </c>
      <c r="IGB1" t="s">
        <v>6388</v>
      </c>
      <c r="IGC1" t="s">
        <v>6389</v>
      </c>
      <c r="IGD1" t="s">
        <v>6390</v>
      </c>
      <c r="IGE1" t="s">
        <v>6391</v>
      </c>
      <c r="IGF1" t="s">
        <v>6392</v>
      </c>
      <c r="IGG1" t="s">
        <v>6393</v>
      </c>
      <c r="IGH1" t="s">
        <v>6394</v>
      </c>
      <c r="IGI1" t="s">
        <v>6395</v>
      </c>
      <c r="IGJ1" t="s">
        <v>6396</v>
      </c>
      <c r="IGK1" t="s">
        <v>6397</v>
      </c>
      <c r="IGL1" t="s">
        <v>6398</v>
      </c>
      <c r="IGM1" t="s">
        <v>6399</v>
      </c>
      <c r="IGN1" t="s">
        <v>6400</v>
      </c>
      <c r="IGO1" t="s">
        <v>6401</v>
      </c>
      <c r="IGP1" t="s">
        <v>6402</v>
      </c>
      <c r="IGQ1" t="s">
        <v>6403</v>
      </c>
      <c r="IGR1" t="s">
        <v>6404</v>
      </c>
      <c r="IGS1" t="s">
        <v>6405</v>
      </c>
      <c r="IGT1" t="s">
        <v>6406</v>
      </c>
      <c r="IGU1" t="s">
        <v>6407</v>
      </c>
      <c r="IGV1" t="s">
        <v>6408</v>
      </c>
      <c r="IGW1" t="s">
        <v>6409</v>
      </c>
      <c r="IGX1" t="s">
        <v>6410</v>
      </c>
      <c r="IGY1" t="s">
        <v>6411</v>
      </c>
      <c r="IGZ1" t="s">
        <v>6412</v>
      </c>
      <c r="IHA1" t="s">
        <v>6413</v>
      </c>
      <c r="IHB1" t="s">
        <v>6414</v>
      </c>
      <c r="IHC1" t="s">
        <v>6415</v>
      </c>
      <c r="IHD1" t="s">
        <v>6416</v>
      </c>
      <c r="IHE1" t="s">
        <v>6417</v>
      </c>
      <c r="IHF1" t="s">
        <v>6418</v>
      </c>
      <c r="IHG1" t="s">
        <v>6419</v>
      </c>
      <c r="IHH1" t="s">
        <v>6420</v>
      </c>
      <c r="IHI1" t="s">
        <v>6421</v>
      </c>
      <c r="IHJ1" t="s">
        <v>6422</v>
      </c>
      <c r="IHK1" t="s">
        <v>6423</v>
      </c>
      <c r="IHL1" t="s">
        <v>6424</v>
      </c>
      <c r="IHM1" t="s">
        <v>6425</v>
      </c>
      <c r="IHN1" t="s">
        <v>6426</v>
      </c>
      <c r="IHO1" t="s">
        <v>6427</v>
      </c>
      <c r="IHP1" t="s">
        <v>6428</v>
      </c>
      <c r="IHQ1" t="s">
        <v>6429</v>
      </c>
      <c r="IHR1" t="s">
        <v>6430</v>
      </c>
      <c r="IHS1" t="s">
        <v>6431</v>
      </c>
      <c r="IHT1" t="s">
        <v>6432</v>
      </c>
      <c r="IHU1" t="s">
        <v>6433</v>
      </c>
      <c r="IHV1" t="s">
        <v>6434</v>
      </c>
      <c r="IHW1" t="s">
        <v>6435</v>
      </c>
      <c r="IHX1" t="s">
        <v>6436</v>
      </c>
      <c r="IHY1" t="s">
        <v>6437</v>
      </c>
      <c r="IHZ1" t="s">
        <v>6438</v>
      </c>
      <c r="IIA1" t="s">
        <v>6439</v>
      </c>
      <c r="IIB1" t="s">
        <v>6440</v>
      </c>
      <c r="IIC1" t="s">
        <v>6441</v>
      </c>
      <c r="IID1" t="s">
        <v>6442</v>
      </c>
      <c r="IIE1" t="s">
        <v>6443</v>
      </c>
      <c r="IIF1" t="s">
        <v>6444</v>
      </c>
      <c r="IIG1" t="s">
        <v>6445</v>
      </c>
      <c r="IIH1" t="s">
        <v>6446</v>
      </c>
      <c r="III1" t="s">
        <v>6447</v>
      </c>
      <c r="IIJ1" t="s">
        <v>6448</v>
      </c>
      <c r="IIK1" t="s">
        <v>6449</v>
      </c>
      <c r="IIL1" t="s">
        <v>6450</v>
      </c>
      <c r="IIM1" t="s">
        <v>6451</v>
      </c>
      <c r="IIN1" t="s">
        <v>6452</v>
      </c>
      <c r="IIO1" t="s">
        <v>6453</v>
      </c>
      <c r="IIP1" t="s">
        <v>6454</v>
      </c>
      <c r="IIQ1" t="s">
        <v>6455</v>
      </c>
      <c r="IIR1" t="s">
        <v>6456</v>
      </c>
      <c r="IIS1" t="s">
        <v>6457</v>
      </c>
      <c r="IIT1" t="s">
        <v>6458</v>
      </c>
      <c r="IIU1" t="s">
        <v>6459</v>
      </c>
      <c r="IIV1" t="s">
        <v>6460</v>
      </c>
      <c r="IIW1" t="s">
        <v>6461</v>
      </c>
      <c r="IIX1" t="s">
        <v>6462</v>
      </c>
      <c r="IIY1" t="s">
        <v>6463</v>
      </c>
      <c r="IIZ1" t="s">
        <v>6464</v>
      </c>
      <c r="IJA1" t="s">
        <v>6465</v>
      </c>
      <c r="IJB1" t="s">
        <v>6466</v>
      </c>
      <c r="IJC1" t="s">
        <v>6467</v>
      </c>
      <c r="IJD1" t="s">
        <v>6468</v>
      </c>
      <c r="IJE1" t="s">
        <v>6469</v>
      </c>
      <c r="IJF1" t="s">
        <v>6470</v>
      </c>
      <c r="IJG1" t="s">
        <v>6471</v>
      </c>
      <c r="IJH1" t="s">
        <v>6472</v>
      </c>
      <c r="IJI1" t="s">
        <v>6473</v>
      </c>
      <c r="IJJ1" t="s">
        <v>6474</v>
      </c>
      <c r="IJK1" t="s">
        <v>6475</v>
      </c>
      <c r="IJL1" t="s">
        <v>6476</v>
      </c>
      <c r="IJM1" t="s">
        <v>6477</v>
      </c>
      <c r="IJN1" t="s">
        <v>6478</v>
      </c>
      <c r="IJO1" t="s">
        <v>6479</v>
      </c>
      <c r="IJP1" t="s">
        <v>6480</v>
      </c>
      <c r="IJQ1" t="s">
        <v>6481</v>
      </c>
      <c r="IJR1" t="s">
        <v>6482</v>
      </c>
      <c r="IJS1" t="s">
        <v>6483</v>
      </c>
      <c r="IJT1" t="s">
        <v>6484</v>
      </c>
      <c r="IJU1" t="s">
        <v>6485</v>
      </c>
      <c r="IJV1" t="s">
        <v>6486</v>
      </c>
      <c r="IJW1" t="s">
        <v>6487</v>
      </c>
      <c r="IJX1" t="s">
        <v>6488</v>
      </c>
      <c r="IJY1" t="s">
        <v>6489</v>
      </c>
      <c r="IJZ1" t="s">
        <v>6490</v>
      </c>
      <c r="IKA1" t="s">
        <v>6491</v>
      </c>
      <c r="IKB1" t="s">
        <v>6492</v>
      </c>
      <c r="IKC1" t="s">
        <v>6493</v>
      </c>
      <c r="IKD1" t="s">
        <v>6494</v>
      </c>
      <c r="IKE1" t="s">
        <v>6495</v>
      </c>
      <c r="IKF1" t="s">
        <v>6496</v>
      </c>
      <c r="IKG1" t="s">
        <v>6497</v>
      </c>
      <c r="IKH1" t="s">
        <v>6498</v>
      </c>
      <c r="IKI1" t="s">
        <v>6499</v>
      </c>
      <c r="IKJ1" t="s">
        <v>6500</v>
      </c>
      <c r="IKK1" t="s">
        <v>6501</v>
      </c>
      <c r="IKL1" t="s">
        <v>6502</v>
      </c>
      <c r="IKM1" t="s">
        <v>6503</v>
      </c>
      <c r="IKN1" t="s">
        <v>6504</v>
      </c>
      <c r="IKO1" t="s">
        <v>6505</v>
      </c>
      <c r="IKP1" t="s">
        <v>6506</v>
      </c>
      <c r="IKQ1" t="s">
        <v>6507</v>
      </c>
      <c r="IKR1" t="s">
        <v>6508</v>
      </c>
      <c r="IKS1" t="s">
        <v>6509</v>
      </c>
      <c r="IKT1" t="s">
        <v>6510</v>
      </c>
      <c r="IKU1" t="s">
        <v>6511</v>
      </c>
      <c r="IKV1" t="s">
        <v>6512</v>
      </c>
      <c r="IKW1" t="s">
        <v>6513</v>
      </c>
      <c r="IKX1" t="s">
        <v>6514</v>
      </c>
      <c r="IKY1" t="s">
        <v>6515</v>
      </c>
      <c r="IKZ1" t="s">
        <v>6516</v>
      </c>
      <c r="ILA1" t="s">
        <v>6517</v>
      </c>
      <c r="ILB1" t="s">
        <v>6518</v>
      </c>
      <c r="ILC1" t="s">
        <v>6519</v>
      </c>
      <c r="ILD1" t="s">
        <v>6520</v>
      </c>
      <c r="ILE1" t="s">
        <v>6521</v>
      </c>
      <c r="ILF1" t="s">
        <v>6522</v>
      </c>
      <c r="ILG1" t="s">
        <v>6523</v>
      </c>
      <c r="ILH1" t="s">
        <v>6524</v>
      </c>
      <c r="ILI1" t="s">
        <v>6525</v>
      </c>
      <c r="ILJ1" t="s">
        <v>6526</v>
      </c>
      <c r="ILK1" t="s">
        <v>6527</v>
      </c>
      <c r="ILL1" t="s">
        <v>6528</v>
      </c>
      <c r="ILM1" t="s">
        <v>6529</v>
      </c>
      <c r="ILN1" t="s">
        <v>6530</v>
      </c>
      <c r="ILO1" t="s">
        <v>6531</v>
      </c>
      <c r="ILP1" t="s">
        <v>6532</v>
      </c>
      <c r="ILQ1" t="s">
        <v>6533</v>
      </c>
      <c r="ILR1" t="s">
        <v>6534</v>
      </c>
      <c r="ILS1" t="s">
        <v>6535</v>
      </c>
      <c r="ILT1" t="s">
        <v>6536</v>
      </c>
      <c r="ILU1" t="s">
        <v>6537</v>
      </c>
      <c r="ILV1" t="s">
        <v>6538</v>
      </c>
      <c r="ILW1" t="s">
        <v>6539</v>
      </c>
      <c r="ILX1" t="s">
        <v>6540</v>
      </c>
      <c r="ILY1" t="s">
        <v>6541</v>
      </c>
      <c r="ILZ1" t="s">
        <v>6542</v>
      </c>
      <c r="IMA1" t="s">
        <v>6543</v>
      </c>
      <c r="IMB1" t="s">
        <v>6544</v>
      </c>
      <c r="IMC1" t="s">
        <v>6545</v>
      </c>
      <c r="IMD1" t="s">
        <v>6546</v>
      </c>
      <c r="IME1" t="s">
        <v>6547</v>
      </c>
      <c r="IMF1" t="s">
        <v>6548</v>
      </c>
      <c r="IMG1" t="s">
        <v>6549</v>
      </c>
      <c r="IMH1" t="s">
        <v>6550</v>
      </c>
      <c r="IMI1" t="s">
        <v>6551</v>
      </c>
      <c r="IMJ1" t="s">
        <v>6552</v>
      </c>
      <c r="IMK1" t="s">
        <v>6553</v>
      </c>
      <c r="IML1" t="s">
        <v>6554</v>
      </c>
      <c r="IMM1" t="s">
        <v>6555</v>
      </c>
      <c r="IMN1" t="s">
        <v>6556</v>
      </c>
      <c r="IMO1" t="s">
        <v>6557</v>
      </c>
      <c r="IMP1" t="s">
        <v>6558</v>
      </c>
      <c r="IMQ1" t="s">
        <v>6559</v>
      </c>
      <c r="IMR1" t="s">
        <v>6560</v>
      </c>
      <c r="IMS1" t="s">
        <v>6561</v>
      </c>
      <c r="IMT1" t="s">
        <v>6562</v>
      </c>
      <c r="IMU1" t="s">
        <v>6563</v>
      </c>
      <c r="IMV1" t="s">
        <v>6564</v>
      </c>
      <c r="IMW1" t="s">
        <v>6565</v>
      </c>
      <c r="IMX1" t="s">
        <v>6566</v>
      </c>
      <c r="IMY1" t="s">
        <v>6567</v>
      </c>
      <c r="IMZ1" t="s">
        <v>6568</v>
      </c>
      <c r="INA1" t="s">
        <v>6569</v>
      </c>
      <c r="INB1" t="s">
        <v>6570</v>
      </c>
      <c r="INC1" t="s">
        <v>6571</v>
      </c>
      <c r="IND1" t="s">
        <v>6572</v>
      </c>
      <c r="INE1" t="s">
        <v>6573</v>
      </c>
      <c r="INF1" t="s">
        <v>6574</v>
      </c>
      <c r="ING1" t="s">
        <v>6575</v>
      </c>
      <c r="INH1" t="s">
        <v>6576</v>
      </c>
      <c r="INI1" t="s">
        <v>6577</v>
      </c>
      <c r="INJ1" t="s">
        <v>6578</v>
      </c>
      <c r="INK1" t="s">
        <v>6579</v>
      </c>
      <c r="INL1" t="s">
        <v>6580</v>
      </c>
      <c r="INM1" t="s">
        <v>6581</v>
      </c>
      <c r="INN1" t="s">
        <v>6582</v>
      </c>
      <c r="INO1" t="s">
        <v>6583</v>
      </c>
      <c r="INP1" t="s">
        <v>6584</v>
      </c>
      <c r="INQ1" t="s">
        <v>6585</v>
      </c>
      <c r="INR1" t="s">
        <v>6586</v>
      </c>
      <c r="INS1" t="s">
        <v>6587</v>
      </c>
      <c r="INT1" t="s">
        <v>6588</v>
      </c>
      <c r="INU1" t="s">
        <v>6589</v>
      </c>
      <c r="INV1" t="s">
        <v>6590</v>
      </c>
      <c r="INW1" t="s">
        <v>6591</v>
      </c>
      <c r="INX1" t="s">
        <v>6592</v>
      </c>
      <c r="INY1" t="s">
        <v>6593</v>
      </c>
      <c r="INZ1" t="s">
        <v>6594</v>
      </c>
      <c r="IOA1" t="s">
        <v>6595</v>
      </c>
      <c r="IOB1" t="s">
        <v>6596</v>
      </c>
      <c r="IOC1" t="s">
        <v>6597</v>
      </c>
      <c r="IOD1" t="s">
        <v>6598</v>
      </c>
      <c r="IOE1" t="s">
        <v>6599</v>
      </c>
      <c r="IOF1" t="s">
        <v>6600</v>
      </c>
      <c r="IOG1" t="s">
        <v>6601</v>
      </c>
      <c r="IOH1" t="s">
        <v>6602</v>
      </c>
      <c r="IOI1" t="s">
        <v>6603</v>
      </c>
      <c r="IOJ1" t="s">
        <v>6604</v>
      </c>
      <c r="IOK1" t="s">
        <v>6605</v>
      </c>
      <c r="IOL1" t="s">
        <v>6606</v>
      </c>
      <c r="IOM1" t="s">
        <v>6607</v>
      </c>
      <c r="ION1" t="s">
        <v>6608</v>
      </c>
      <c r="IOO1" t="s">
        <v>6609</v>
      </c>
      <c r="IOP1" t="s">
        <v>6610</v>
      </c>
      <c r="IOQ1" t="s">
        <v>6611</v>
      </c>
      <c r="IOR1" t="s">
        <v>6612</v>
      </c>
      <c r="IOS1" t="s">
        <v>6613</v>
      </c>
      <c r="IOT1" t="s">
        <v>6614</v>
      </c>
      <c r="IOU1" t="s">
        <v>6615</v>
      </c>
      <c r="IOV1" t="s">
        <v>6616</v>
      </c>
      <c r="IOW1" t="s">
        <v>6617</v>
      </c>
      <c r="IOX1" t="s">
        <v>6618</v>
      </c>
      <c r="IOY1" t="s">
        <v>6619</v>
      </c>
      <c r="IOZ1" t="s">
        <v>6620</v>
      </c>
      <c r="IPA1" t="s">
        <v>6621</v>
      </c>
      <c r="IPB1" t="s">
        <v>6622</v>
      </c>
      <c r="IPC1" t="s">
        <v>6623</v>
      </c>
      <c r="IPD1" t="s">
        <v>6624</v>
      </c>
      <c r="IPE1" t="s">
        <v>6625</v>
      </c>
      <c r="IPF1" t="s">
        <v>6626</v>
      </c>
      <c r="IPG1" t="s">
        <v>6627</v>
      </c>
      <c r="IPH1" t="s">
        <v>6628</v>
      </c>
      <c r="IPI1" t="s">
        <v>6629</v>
      </c>
      <c r="IPJ1" t="s">
        <v>6630</v>
      </c>
      <c r="IPK1" t="s">
        <v>6631</v>
      </c>
      <c r="IPL1" t="s">
        <v>6632</v>
      </c>
      <c r="IPM1" t="s">
        <v>6633</v>
      </c>
      <c r="IPN1" t="s">
        <v>6634</v>
      </c>
      <c r="IPO1" t="s">
        <v>6635</v>
      </c>
      <c r="IPP1" t="s">
        <v>6636</v>
      </c>
      <c r="IPQ1" t="s">
        <v>6637</v>
      </c>
      <c r="IPR1" t="s">
        <v>6638</v>
      </c>
      <c r="IPS1" t="s">
        <v>6639</v>
      </c>
      <c r="IPT1" t="s">
        <v>6640</v>
      </c>
      <c r="IPU1" t="s">
        <v>6641</v>
      </c>
      <c r="IPV1" t="s">
        <v>6642</v>
      </c>
      <c r="IPW1" t="s">
        <v>6643</v>
      </c>
      <c r="IPX1" t="s">
        <v>6644</v>
      </c>
      <c r="IPY1" t="s">
        <v>6645</v>
      </c>
      <c r="IPZ1" t="s">
        <v>6646</v>
      </c>
      <c r="IQA1" t="s">
        <v>6647</v>
      </c>
      <c r="IQB1" t="s">
        <v>6648</v>
      </c>
      <c r="IQC1" t="s">
        <v>6649</v>
      </c>
      <c r="IQD1" t="s">
        <v>6650</v>
      </c>
      <c r="IQE1" t="s">
        <v>6651</v>
      </c>
      <c r="IQF1" t="s">
        <v>6652</v>
      </c>
      <c r="IQG1" t="s">
        <v>6653</v>
      </c>
      <c r="IQH1" t="s">
        <v>6654</v>
      </c>
      <c r="IQI1" t="s">
        <v>6655</v>
      </c>
      <c r="IQJ1" t="s">
        <v>6656</v>
      </c>
      <c r="IQK1" t="s">
        <v>6657</v>
      </c>
      <c r="IQL1" t="s">
        <v>6658</v>
      </c>
      <c r="IQM1" t="s">
        <v>6659</v>
      </c>
      <c r="IQN1" t="s">
        <v>6660</v>
      </c>
      <c r="IQO1" t="s">
        <v>6661</v>
      </c>
      <c r="IQP1" t="s">
        <v>6662</v>
      </c>
      <c r="IQQ1" t="s">
        <v>6663</v>
      </c>
      <c r="IQR1" t="s">
        <v>6664</v>
      </c>
      <c r="IQS1" t="s">
        <v>6665</v>
      </c>
      <c r="IQT1" t="s">
        <v>6666</v>
      </c>
      <c r="IQU1" t="s">
        <v>6667</v>
      </c>
      <c r="IQV1" t="s">
        <v>6668</v>
      </c>
      <c r="IQW1" t="s">
        <v>6669</v>
      </c>
      <c r="IQX1" t="s">
        <v>6670</v>
      </c>
      <c r="IQY1" t="s">
        <v>6671</v>
      </c>
      <c r="IQZ1" t="s">
        <v>6672</v>
      </c>
      <c r="IRA1" t="s">
        <v>6673</v>
      </c>
      <c r="IRB1" t="s">
        <v>6674</v>
      </c>
      <c r="IRC1" t="s">
        <v>6675</v>
      </c>
      <c r="IRD1" t="s">
        <v>6676</v>
      </c>
      <c r="IRE1" t="s">
        <v>6677</v>
      </c>
      <c r="IRF1" t="s">
        <v>6678</v>
      </c>
      <c r="IRG1" t="s">
        <v>6679</v>
      </c>
      <c r="IRH1" t="s">
        <v>6680</v>
      </c>
      <c r="IRI1" t="s">
        <v>6681</v>
      </c>
      <c r="IRJ1" t="s">
        <v>6682</v>
      </c>
      <c r="IRK1" t="s">
        <v>6683</v>
      </c>
      <c r="IRL1" t="s">
        <v>6684</v>
      </c>
      <c r="IRM1" t="s">
        <v>6685</v>
      </c>
      <c r="IRN1" t="s">
        <v>6686</v>
      </c>
      <c r="IRO1" t="s">
        <v>6687</v>
      </c>
      <c r="IRP1" t="s">
        <v>6688</v>
      </c>
      <c r="IRQ1" t="s">
        <v>6689</v>
      </c>
      <c r="IRR1" t="s">
        <v>6690</v>
      </c>
      <c r="IRS1" t="s">
        <v>6691</v>
      </c>
      <c r="IRT1" t="s">
        <v>6692</v>
      </c>
      <c r="IRU1" t="s">
        <v>6693</v>
      </c>
      <c r="IRV1" t="s">
        <v>6694</v>
      </c>
      <c r="IRW1" t="s">
        <v>6695</v>
      </c>
      <c r="IRX1" t="s">
        <v>6696</v>
      </c>
      <c r="IRY1" t="s">
        <v>6697</v>
      </c>
      <c r="IRZ1" t="s">
        <v>6698</v>
      </c>
      <c r="ISA1" t="s">
        <v>6699</v>
      </c>
      <c r="ISB1" t="s">
        <v>6700</v>
      </c>
      <c r="ISC1" t="s">
        <v>6701</v>
      </c>
      <c r="ISD1" t="s">
        <v>6702</v>
      </c>
      <c r="ISE1" t="s">
        <v>6703</v>
      </c>
      <c r="ISF1" t="s">
        <v>6704</v>
      </c>
      <c r="ISG1" t="s">
        <v>6705</v>
      </c>
      <c r="ISH1" t="s">
        <v>6706</v>
      </c>
      <c r="ISI1" t="s">
        <v>6707</v>
      </c>
      <c r="ISJ1" t="s">
        <v>6708</v>
      </c>
      <c r="ISK1" t="s">
        <v>6709</v>
      </c>
      <c r="ISL1" t="s">
        <v>6710</v>
      </c>
      <c r="ISM1" t="s">
        <v>6711</v>
      </c>
      <c r="ISN1" t="s">
        <v>6712</v>
      </c>
      <c r="ISO1" t="s">
        <v>6713</v>
      </c>
      <c r="ISP1" t="s">
        <v>6714</v>
      </c>
      <c r="ISQ1" t="s">
        <v>6715</v>
      </c>
      <c r="ISR1" t="s">
        <v>6716</v>
      </c>
      <c r="ISS1" t="s">
        <v>6717</v>
      </c>
      <c r="IST1" t="s">
        <v>6718</v>
      </c>
      <c r="ISU1" t="s">
        <v>6719</v>
      </c>
      <c r="ISV1" t="s">
        <v>6720</v>
      </c>
      <c r="ISW1" t="s">
        <v>6721</v>
      </c>
      <c r="ISX1" t="s">
        <v>6722</v>
      </c>
      <c r="ISY1" t="s">
        <v>6723</v>
      </c>
      <c r="ISZ1" t="s">
        <v>6724</v>
      </c>
      <c r="ITA1" t="s">
        <v>6725</v>
      </c>
      <c r="ITB1" t="s">
        <v>6726</v>
      </c>
      <c r="ITC1" t="s">
        <v>6727</v>
      </c>
      <c r="ITD1" t="s">
        <v>6728</v>
      </c>
      <c r="ITE1" t="s">
        <v>6729</v>
      </c>
      <c r="ITF1" t="s">
        <v>6730</v>
      </c>
      <c r="ITG1" t="s">
        <v>6731</v>
      </c>
      <c r="ITH1" t="s">
        <v>6732</v>
      </c>
      <c r="ITI1" t="s">
        <v>6733</v>
      </c>
      <c r="ITJ1" t="s">
        <v>6734</v>
      </c>
      <c r="ITK1" t="s">
        <v>6735</v>
      </c>
      <c r="ITL1" t="s">
        <v>6736</v>
      </c>
      <c r="ITM1" t="s">
        <v>6737</v>
      </c>
      <c r="ITN1" t="s">
        <v>6738</v>
      </c>
      <c r="ITO1" t="s">
        <v>6739</v>
      </c>
      <c r="ITP1" t="s">
        <v>6740</v>
      </c>
      <c r="ITQ1" t="s">
        <v>6741</v>
      </c>
      <c r="ITR1" t="s">
        <v>6742</v>
      </c>
      <c r="ITS1" t="s">
        <v>6743</v>
      </c>
      <c r="ITT1" t="s">
        <v>6744</v>
      </c>
      <c r="ITU1" t="s">
        <v>6745</v>
      </c>
      <c r="ITV1" t="s">
        <v>6746</v>
      </c>
      <c r="ITW1" t="s">
        <v>6747</v>
      </c>
      <c r="ITX1" t="s">
        <v>6748</v>
      </c>
      <c r="ITY1" t="s">
        <v>6749</v>
      </c>
      <c r="ITZ1" t="s">
        <v>6750</v>
      </c>
      <c r="IUA1" t="s">
        <v>6751</v>
      </c>
      <c r="IUB1" t="s">
        <v>6752</v>
      </c>
      <c r="IUC1" t="s">
        <v>6753</v>
      </c>
      <c r="IUD1" t="s">
        <v>6754</v>
      </c>
      <c r="IUE1" t="s">
        <v>6755</v>
      </c>
      <c r="IUF1" t="s">
        <v>6756</v>
      </c>
      <c r="IUG1" t="s">
        <v>6757</v>
      </c>
      <c r="IUH1" t="s">
        <v>6758</v>
      </c>
      <c r="IUI1" t="s">
        <v>6759</v>
      </c>
      <c r="IUJ1" t="s">
        <v>6760</v>
      </c>
      <c r="IUK1" t="s">
        <v>6761</v>
      </c>
      <c r="IUL1" t="s">
        <v>6762</v>
      </c>
      <c r="IUM1" t="s">
        <v>6763</v>
      </c>
      <c r="IUN1" t="s">
        <v>6764</v>
      </c>
      <c r="IUO1" t="s">
        <v>6765</v>
      </c>
      <c r="IUP1" t="s">
        <v>6766</v>
      </c>
      <c r="IUQ1" t="s">
        <v>6767</v>
      </c>
      <c r="IUR1" t="s">
        <v>6768</v>
      </c>
      <c r="IUS1" t="s">
        <v>6769</v>
      </c>
      <c r="IUT1" t="s">
        <v>6770</v>
      </c>
      <c r="IUU1" t="s">
        <v>6771</v>
      </c>
      <c r="IUV1" t="s">
        <v>6772</v>
      </c>
      <c r="IUW1" t="s">
        <v>6773</v>
      </c>
      <c r="IUX1" t="s">
        <v>6774</v>
      </c>
      <c r="IUY1" t="s">
        <v>6775</v>
      </c>
      <c r="IUZ1" t="s">
        <v>6776</v>
      </c>
      <c r="IVA1" t="s">
        <v>6777</v>
      </c>
      <c r="IVB1" t="s">
        <v>6778</v>
      </c>
      <c r="IVC1" t="s">
        <v>6779</v>
      </c>
      <c r="IVD1" t="s">
        <v>6780</v>
      </c>
      <c r="IVE1" t="s">
        <v>6781</v>
      </c>
      <c r="IVF1" t="s">
        <v>6782</v>
      </c>
      <c r="IVG1" t="s">
        <v>6783</v>
      </c>
      <c r="IVH1" t="s">
        <v>6784</v>
      </c>
      <c r="IVI1" t="s">
        <v>6785</v>
      </c>
      <c r="IVJ1" t="s">
        <v>6786</v>
      </c>
      <c r="IVK1" t="s">
        <v>6787</v>
      </c>
      <c r="IVL1" t="s">
        <v>6788</v>
      </c>
      <c r="IVM1" t="s">
        <v>6789</v>
      </c>
      <c r="IVN1" t="s">
        <v>6790</v>
      </c>
      <c r="IVO1" t="s">
        <v>6791</v>
      </c>
      <c r="IVP1" t="s">
        <v>6792</v>
      </c>
      <c r="IVQ1" t="s">
        <v>6793</v>
      </c>
      <c r="IVR1" t="s">
        <v>6794</v>
      </c>
      <c r="IVS1" t="s">
        <v>6795</v>
      </c>
      <c r="IVT1" t="s">
        <v>6796</v>
      </c>
      <c r="IVU1" t="s">
        <v>6797</v>
      </c>
      <c r="IVV1" t="s">
        <v>6798</v>
      </c>
      <c r="IVW1" t="s">
        <v>6799</v>
      </c>
      <c r="IVX1" t="s">
        <v>6800</v>
      </c>
      <c r="IVY1" t="s">
        <v>6801</v>
      </c>
      <c r="IVZ1" t="s">
        <v>6802</v>
      </c>
      <c r="IWA1" t="s">
        <v>6803</v>
      </c>
      <c r="IWB1" t="s">
        <v>6804</v>
      </c>
      <c r="IWC1" t="s">
        <v>6805</v>
      </c>
      <c r="IWD1" t="s">
        <v>6806</v>
      </c>
      <c r="IWE1" t="s">
        <v>6807</v>
      </c>
      <c r="IWF1" t="s">
        <v>6808</v>
      </c>
      <c r="IWG1" t="s">
        <v>6809</v>
      </c>
      <c r="IWH1" t="s">
        <v>6810</v>
      </c>
      <c r="IWI1" t="s">
        <v>6811</v>
      </c>
      <c r="IWJ1" t="s">
        <v>6812</v>
      </c>
      <c r="IWK1" t="s">
        <v>6813</v>
      </c>
      <c r="IWL1" t="s">
        <v>6814</v>
      </c>
      <c r="IWM1" t="s">
        <v>6815</v>
      </c>
      <c r="IWN1" t="s">
        <v>6816</v>
      </c>
      <c r="IWO1" t="s">
        <v>6817</v>
      </c>
      <c r="IWP1" t="s">
        <v>6818</v>
      </c>
      <c r="IWQ1" t="s">
        <v>6819</v>
      </c>
      <c r="IWR1" t="s">
        <v>6820</v>
      </c>
      <c r="IWS1" t="s">
        <v>6821</v>
      </c>
      <c r="IWT1" t="s">
        <v>6822</v>
      </c>
      <c r="IWU1" t="s">
        <v>6823</v>
      </c>
      <c r="IWV1" t="s">
        <v>6824</v>
      </c>
      <c r="IWW1" t="s">
        <v>6825</v>
      </c>
      <c r="IWX1" t="s">
        <v>6826</v>
      </c>
      <c r="IWY1" t="s">
        <v>6827</v>
      </c>
      <c r="IWZ1" t="s">
        <v>6828</v>
      </c>
      <c r="IXA1" t="s">
        <v>6829</v>
      </c>
      <c r="IXB1" t="s">
        <v>6830</v>
      </c>
      <c r="IXC1" t="s">
        <v>6831</v>
      </c>
      <c r="IXD1" t="s">
        <v>6832</v>
      </c>
      <c r="IXE1" t="s">
        <v>6833</v>
      </c>
      <c r="IXF1" t="s">
        <v>6834</v>
      </c>
      <c r="IXG1" t="s">
        <v>6835</v>
      </c>
      <c r="IXH1" t="s">
        <v>6836</v>
      </c>
      <c r="IXI1" t="s">
        <v>6837</v>
      </c>
      <c r="IXJ1" t="s">
        <v>6838</v>
      </c>
      <c r="IXK1" t="s">
        <v>6839</v>
      </c>
      <c r="IXL1" t="s">
        <v>6840</v>
      </c>
      <c r="IXM1" t="s">
        <v>6841</v>
      </c>
      <c r="IXN1" t="s">
        <v>6842</v>
      </c>
      <c r="IXO1" t="s">
        <v>6843</v>
      </c>
      <c r="IXP1" t="s">
        <v>6844</v>
      </c>
      <c r="IXQ1" t="s">
        <v>6845</v>
      </c>
      <c r="IXR1" t="s">
        <v>6846</v>
      </c>
      <c r="IXS1" t="s">
        <v>6847</v>
      </c>
      <c r="IXT1" t="s">
        <v>6848</v>
      </c>
      <c r="IXU1" t="s">
        <v>6849</v>
      </c>
      <c r="IXV1" t="s">
        <v>6850</v>
      </c>
      <c r="IXW1" t="s">
        <v>6851</v>
      </c>
      <c r="IXX1" t="s">
        <v>6852</v>
      </c>
      <c r="IXY1" t="s">
        <v>6853</v>
      </c>
      <c r="IXZ1" t="s">
        <v>6854</v>
      </c>
      <c r="IYA1" t="s">
        <v>6855</v>
      </c>
      <c r="IYB1" t="s">
        <v>6856</v>
      </c>
      <c r="IYC1" t="s">
        <v>6857</v>
      </c>
      <c r="IYD1" t="s">
        <v>6858</v>
      </c>
      <c r="IYE1" t="s">
        <v>6859</v>
      </c>
      <c r="IYF1" t="s">
        <v>6860</v>
      </c>
      <c r="IYG1" t="s">
        <v>6861</v>
      </c>
      <c r="IYH1" t="s">
        <v>6862</v>
      </c>
      <c r="IYI1" t="s">
        <v>6863</v>
      </c>
      <c r="IYJ1" t="s">
        <v>6864</v>
      </c>
      <c r="IYK1" t="s">
        <v>6865</v>
      </c>
      <c r="IYL1" t="s">
        <v>6866</v>
      </c>
      <c r="IYM1" t="s">
        <v>6867</v>
      </c>
      <c r="IYN1" t="s">
        <v>6868</v>
      </c>
      <c r="IYO1" t="s">
        <v>6869</v>
      </c>
      <c r="IYP1" t="s">
        <v>6870</v>
      </c>
      <c r="IYQ1" t="s">
        <v>6871</v>
      </c>
      <c r="IYR1" t="s">
        <v>6872</v>
      </c>
      <c r="IYS1" t="s">
        <v>6873</v>
      </c>
      <c r="IYT1" t="s">
        <v>6874</v>
      </c>
      <c r="IYU1" t="s">
        <v>6875</v>
      </c>
      <c r="IYV1" t="s">
        <v>6876</v>
      </c>
      <c r="IYW1" t="s">
        <v>6877</v>
      </c>
      <c r="IYX1" t="s">
        <v>6878</v>
      </c>
      <c r="IYY1" t="s">
        <v>6879</v>
      </c>
      <c r="IYZ1" t="s">
        <v>6880</v>
      </c>
      <c r="IZA1" t="s">
        <v>6881</v>
      </c>
      <c r="IZB1" t="s">
        <v>6882</v>
      </c>
      <c r="IZC1" t="s">
        <v>6883</v>
      </c>
      <c r="IZD1" t="s">
        <v>6884</v>
      </c>
      <c r="IZE1" t="s">
        <v>6885</v>
      </c>
      <c r="IZF1" t="s">
        <v>6886</v>
      </c>
      <c r="IZG1" t="s">
        <v>6887</v>
      </c>
      <c r="IZH1" t="s">
        <v>6888</v>
      </c>
      <c r="IZI1" t="s">
        <v>6889</v>
      </c>
      <c r="IZJ1" t="s">
        <v>6890</v>
      </c>
      <c r="IZK1" t="s">
        <v>6891</v>
      </c>
      <c r="IZL1" t="s">
        <v>6892</v>
      </c>
      <c r="IZM1" t="s">
        <v>6893</v>
      </c>
      <c r="IZN1" t="s">
        <v>6894</v>
      </c>
      <c r="IZO1" t="s">
        <v>6895</v>
      </c>
      <c r="IZP1" t="s">
        <v>6896</v>
      </c>
      <c r="IZQ1" t="s">
        <v>6897</v>
      </c>
      <c r="IZR1" t="s">
        <v>6898</v>
      </c>
      <c r="IZS1" t="s">
        <v>6899</v>
      </c>
      <c r="IZT1" t="s">
        <v>6900</v>
      </c>
      <c r="IZU1" t="s">
        <v>6901</v>
      </c>
      <c r="IZV1" t="s">
        <v>6902</v>
      </c>
      <c r="IZW1" t="s">
        <v>6903</v>
      </c>
      <c r="IZX1" t="s">
        <v>6904</v>
      </c>
      <c r="IZY1" t="s">
        <v>6905</v>
      </c>
      <c r="IZZ1" t="s">
        <v>6906</v>
      </c>
      <c r="JAA1" t="s">
        <v>6907</v>
      </c>
      <c r="JAB1" t="s">
        <v>6908</v>
      </c>
      <c r="JAC1" t="s">
        <v>6909</v>
      </c>
      <c r="JAD1" t="s">
        <v>6910</v>
      </c>
      <c r="JAE1" t="s">
        <v>6911</v>
      </c>
      <c r="JAF1" t="s">
        <v>6912</v>
      </c>
      <c r="JAG1" t="s">
        <v>6913</v>
      </c>
      <c r="JAH1" t="s">
        <v>6914</v>
      </c>
      <c r="JAI1" t="s">
        <v>6915</v>
      </c>
      <c r="JAJ1" t="s">
        <v>6916</v>
      </c>
      <c r="JAK1" t="s">
        <v>6917</v>
      </c>
      <c r="JAL1" t="s">
        <v>6918</v>
      </c>
      <c r="JAM1" t="s">
        <v>6919</v>
      </c>
      <c r="JAN1" t="s">
        <v>6920</v>
      </c>
      <c r="JAO1" t="s">
        <v>6921</v>
      </c>
      <c r="JAP1" t="s">
        <v>6922</v>
      </c>
      <c r="JAQ1" t="s">
        <v>6923</v>
      </c>
      <c r="JAR1" t="s">
        <v>6924</v>
      </c>
      <c r="JAS1" t="s">
        <v>6925</v>
      </c>
      <c r="JAT1" t="s">
        <v>6926</v>
      </c>
      <c r="JAU1" t="s">
        <v>6927</v>
      </c>
      <c r="JAV1" t="s">
        <v>6928</v>
      </c>
      <c r="JAW1" t="s">
        <v>6929</v>
      </c>
      <c r="JAX1" t="s">
        <v>6930</v>
      </c>
      <c r="JAY1" t="s">
        <v>6931</v>
      </c>
      <c r="JAZ1" t="s">
        <v>6932</v>
      </c>
      <c r="JBA1" t="s">
        <v>6933</v>
      </c>
      <c r="JBB1" t="s">
        <v>6934</v>
      </c>
      <c r="JBC1" t="s">
        <v>6935</v>
      </c>
      <c r="JBD1" t="s">
        <v>6936</v>
      </c>
      <c r="JBE1" t="s">
        <v>6937</v>
      </c>
      <c r="JBF1" t="s">
        <v>6938</v>
      </c>
      <c r="JBG1" t="s">
        <v>6939</v>
      </c>
      <c r="JBH1" t="s">
        <v>6940</v>
      </c>
      <c r="JBI1" t="s">
        <v>6941</v>
      </c>
      <c r="JBJ1" t="s">
        <v>6942</v>
      </c>
      <c r="JBK1" t="s">
        <v>6943</v>
      </c>
      <c r="JBL1" t="s">
        <v>6944</v>
      </c>
      <c r="JBM1" t="s">
        <v>6945</v>
      </c>
      <c r="JBN1" t="s">
        <v>6946</v>
      </c>
      <c r="JBO1" t="s">
        <v>6947</v>
      </c>
      <c r="JBP1" t="s">
        <v>6948</v>
      </c>
      <c r="JBQ1" t="s">
        <v>6949</v>
      </c>
      <c r="JBR1" t="s">
        <v>6950</v>
      </c>
      <c r="JBS1" t="s">
        <v>6951</v>
      </c>
      <c r="JBT1" t="s">
        <v>6952</v>
      </c>
      <c r="JBU1" t="s">
        <v>6953</v>
      </c>
      <c r="JBV1" t="s">
        <v>6954</v>
      </c>
      <c r="JBW1" t="s">
        <v>6955</v>
      </c>
      <c r="JBX1" t="s">
        <v>6956</v>
      </c>
      <c r="JBY1" t="s">
        <v>6957</v>
      </c>
      <c r="JBZ1" t="s">
        <v>6958</v>
      </c>
      <c r="JCA1" t="s">
        <v>6959</v>
      </c>
      <c r="JCB1" t="s">
        <v>6960</v>
      </c>
      <c r="JCC1" t="s">
        <v>6961</v>
      </c>
      <c r="JCD1" t="s">
        <v>6962</v>
      </c>
      <c r="JCE1" t="s">
        <v>6963</v>
      </c>
      <c r="JCF1" t="s">
        <v>6964</v>
      </c>
      <c r="JCG1" t="s">
        <v>6965</v>
      </c>
      <c r="JCH1" t="s">
        <v>6966</v>
      </c>
      <c r="JCI1" t="s">
        <v>6967</v>
      </c>
      <c r="JCJ1" t="s">
        <v>6968</v>
      </c>
      <c r="JCK1" t="s">
        <v>6969</v>
      </c>
      <c r="JCL1" t="s">
        <v>6970</v>
      </c>
      <c r="JCM1" t="s">
        <v>6971</v>
      </c>
      <c r="JCN1" t="s">
        <v>6972</v>
      </c>
      <c r="JCO1" t="s">
        <v>6973</v>
      </c>
      <c r="JCP1" t="s">
        <v>6974</v>
      </c>
      <c r="JCQ1" t="s">
        <v>6975</v>
      </c>
      <c r="JCR1" t="s">
        <v>6976</v>
      </c>
      <c r="JCS1" t="s">
        <v>6977</v>
      </c>
      <c r="JCT1" t="s">
        <v>6978</v>
      </c>
      <c r="JCU1" t="s">
        <v>6979</v>
      </c>
      <c r="JCV1" t="s">
        <v>6980</v>
      </c>
      <c r="JCW1" t="s">
        <v>6981</v>
      </c>
      <c r="JCX1" t="s">
        <v>6982</v>
      </c>
      <c r="JCY1" t="s">
        <v>6983</v>
      </c>
      <c r="JCZ1" t="s">
        <v>6984</v>
      </c>
      <c r="JDA1" t="s">
        <v>6985</v>
      </c>
      <c r="JDB1" t="s">
        <v>6986</v>
      </c>
      <c r="JDC1" t="s">
        <v>6987</v>
      </c>
      <c r="JDD1" t="s">
        <v>6988</v>
      </c>
      <c r="JDE1" t="s">
        <v>6989</v>
      </c>
      <c r="JDF1" t="s">
        <v>6990</v>
      </c>
      <c r="JDG1" t="s">
        <v>6991</v>
      </c>
      <c r="JDH1" t="s">
        <v>6992</v>
      </c>
      <c r="JDI1" t="s">
        <v>6993</v>
      </c>
      <c r="JDJ1" t="s">
        <v>6994</v>
      </c>
      <c r="JDK1" t="s">
        <v>6995</v>
      </c>
      <c r="JDL1" t="s">
        <v>6996</v>
      </c>
      <c r="JDM1" t="s">
        <v>6997</v>
      </c>
      <c r="JDN1" t="s">
        <v>6998</v>
      </c>
      <c r="JDO1" t="s">
        <v>6999</v>
      </c>
      <c r="JDP1" t="s">
        <v>7000</v>
      </c>
      <c r="JDQ1" t="s">
        <v>7001</v>
      </c>
      <c r="JDR1" t="s">
        <v>7002</v>
      </c>
      <c r="JDS1" t="s">
        <v>7003</v>
      </c>
      <c r="JDT1" t="s">
        <v>7004</v>
      </c>
      <c r="JDU1" t="s">
        <v>7005</v>
      </c>
      <c r="JDV1" t="s">
        <v>7006</v>
      </c>
      <c r="JDW1" t="s">
        <v>7007</v>
      </c>
      <c r="JDX1" t="s">
        <v>7008</v>
      </c>
      <c r="JDY1" t="s">
        <v>7009</v>
      </c>
      <c r="JDZ1" t="s">
        <v>7010</v>
      </c>
      <c r="JEA1" t="s">
        <v>7011</v>
      </c>
      <c r="JEB1" t="s">
        <v>7012</v>
      </c>
      <c r="JEC1" t="s">
        <v>7013</v>
      </c>
      <c r="JED1" t="s">
        <v>7014</v>
      </c>
      <c r="JEE1" t="s">
        <v>7015</v>
      </c>
      <c r="JEF1" t="s">
        <v>7016</v>
      </c>
      <c r="JEG1" t="s">
        <v>7017</v>
      </c>
      <c r="JEH1" t="s">
        <v>7018</v>
      </c>
      <c r="JEI1" t="s">
        <v>7019</v>
      </c>
      <c r="JEJ1" t="s">
        <v>7020</v>
      </c>
      <c r="JEK1" t="s">
        <v>7021</v>
      </c>
      <c r="JEL1" t="s">
        <v>7022</v>
      </c>
      <c r="JEM1" t="s">
        <v>7023</v>
      </c>
      <c r="JEN1" t="s">
        <v>7024</v>
      </c>
      <c r="JEO1" t="s">
        <v>7025</v>
      </c>
      <c r="JEP1" t="s">
        <v>7026</v>
      </c>
      <c r="JEQ1" t="s">
        <v>7027</v>
      </c>
      <c r="JER1" t="s">
        <v>7028</v>
      </c>
      <c r="JES1" t="s">
        <v>7029</v>
      </c>
      <c r="JET1" t="s">
        <v>7030</v>
      </c>
      <c r="JEU1" t="s">
        <v>7031</v>
      </c>
      <c r="JEV1" t="s">
        <v>7032</v>
      </c>
      <c r="JEW1" t="s">
        <v>7033</v>
      </c>
      <c r="JEX1" t="s">
        <v>7034</v>
      </c>
      <c r="JEY1" t="s">
        <v>7035</v>
      </c>
      <c r="JEZ1" t="s">
        <v>7036</v>
      </c>
      <c r="JFA1" t="s">
        <v>7037</v>
      </c>
      <c r="JFB1" t="s">
        <v>7038</v>
      </c>
      <c r="JFC1" t="s">
        <v>7039</v>
      </c>
      <c r="JFD1" t="s">
        <v>7040</v>
      </c>
      <c r="JFE1" t="s">
        <v>7041</v>
      </c>
      <c r="JFF1" t="s">
        <v>7042</v>
      </c>
      <c r="JFG1" t="s">
        <v>7043</v>
      </c>
      <c r="JFH1" t="s">
        <v>7044</v>
      </c>
      <c r="JFI1" t="s">
        <v>7045</v>
      </c>
      <c r="JFJ1" t="s">
        <v>7046</v>
      </c>
      <c r="JFK1" t="s">
        <v>7047</v>
      </c>
      <c r="JFL1" t="s">
        <v>7048</v>
      </c>
      <c r="JFM1" t="s">
        <v>7049</v>
      </c>
      <c r="JFN1" t="s">
        <v>7050</v>
      </c>
      <c r="JFO1" t="s">
        <v>7051</v>
      </c>
      <c r="JFP1" t="s">
        <v>7052</v>
      </c>
      <c r="JFQ1" t="s">
        <v>7053</v>
      </c>
      <c r="JFR1" t="s">
        <v>7054</v>
      </c>
      <c r="JFS1" t="s">
        <v>7055</v>
      </c>
      <c r="JFT1" t="s">
        <v>7056</v>
      </c>
      <c r="JFU1" t="s">
        <v>7057</v>
      </c>
      <c r="JFV1" t="s">
        <v>7058</v>
      </c>
      <c r="JFW1" t="s">
        <v>7059</v>
      </c>
      <c r="JFX1" t="s">
        <v>7060</v>
      </c>
      <c r="JFY1" t="s">
        <v>7061</v>
      </c>
      <c r="JFZ1" t="s">
        <v>7062</v>
      </c>
      <c r="JGA1" t="s">
        <v>7063</v>
      </c>
      <c r="JGB1" t="s">
        <v>7064</v>
      </c>
      <c r="JGC1" t="s">
        <v>7065</v>
      </c>
      <c r="JGD1" t="s">
        <v>7066</v>
      </c>
      <c r="JGE1" t="s">
        <v>7067</v>
      </c>
      <c r="JGF1" t="s">
        <v>7068</v>
      </c>
      <c r="JGG1" t="s">
        <v>7069</v>
      </c>
      <c r="JGH1" t="s">
        <v>7070</v>
      </c>
      <c r="JGI1" t="s">
        <v>7071</v>
      </c>
      <c r="JGJ1" t="s">
        <v>7072</v>
      </c>
      <c r="JGK1" t="s">
        <v>7073</v>
      </c>
      <c r="JGL1" t="s">
        <v>7074</v>
      </c>
      <c r="JGM1" t="s">
        <v>7075</v>
      </c>
      <c r="JGN1" t="s">
        <v>7076</v>
      </c>
      <c r="JGO1" t="s">
        <v>7077</v>
      </c>
      <c r="JGP1" t="s">
        <v>7078</v>
      </c>
      <c r="JGQ1" t="s">
        <v>7079</v>
      </c>
      <c r="JGR1" t="s">
        <v>7080</v>
      </c>
      <c r="JGS1" t="s">
        <v>7081</v>
      </c>
      <c r="JGT1" t="s">
        <v>7082</v>
      </c>
      <c r="JGU1" t="s">
        <v>7083</v>
      </c>
      <c r="JGV1" t="s">
        <v>7084</v>
      </c>
      <c r="JGW1" t="s">
        <v>7085</v>
      </c>
      <c r="JGX1" t="s">
        <v>7086</v>
      </c>
      <c r="JGY1" t="s">
        <v>7087</v>
      </c>
      <c r="JGZ1" t="s">
        <v>7088</v>
      </c>
      <c r="JHA1" t="s">
        <v>7089</v>
      </c>
      <c r="JHB1" t="s">
        <v>7090</v>
      </c>
      <c r="JHC1" t="s">
        <v>7091</v>
      </c>
      <c r="JHD1" t="s">
        <v>7092</v>
      </c>
      <c r="JHE1" t="s">
        <v>7093</v>
      </c>
      <c r="JHF1" t="s">
        <v>7094</v>
      </c>
      <c r="JHG1" t="s">
        <v>7095</v>
      </c>
      <c r="JHH1" t="s">
        <v>7096</v>
      </c>
      <c r="JHI1" t="s">
        <v>7097</v>
      </c>
      <c r="JHJ1" t="s">
        <v>7098</v>
      </c>
      <c r="JHK1" t="s">
        <v>7099</v>
      </c>
      <c r="JHL1" t="s">
        <v>7100</v>
      </c>
      <c r="JHM1" t="s">
        <v>7101</v>
      </c>
      <c r="JHN1" t="s">
        <v>7102</v>
      </c>
      <c r="JHO1" t="s">
        <v>7103</v>
      </c>
      <c r="JHP1" t="s">
        <v>7104</v>
      </c>
      <c r="JHQ1" t="s">
        <v>7105</v>
      </c>
      <c r="JHR1" t="s">
        <v>7106</v>
      </c>
      <c r="JHS1" t="s">
        <v>7107</v>
      </c>
      <c r="JHT1" t="s">
        <v>7108</v>
      </c>
      <c r="JHU1" t="s">
        <v>7109</v>
      </c>
      <c r="JHV1" t="s">
        <v>7110</v>
      </c>
      <c r="JHW1" t="s">
        <v>7111</v>
      </c>
      <c r="JHX1" t="s">
        <v>7112</v>
      </c>
      <c r="JHY1" t="s">
        <v>7113</v>
      </c>
      <c r="JHZ1" t="s">
        <v>7114</v>
      </c>
      <c r="JIA1" t="s">
        <v>7115</v>
      </c>
      <c r="JIB1" t="s">
        <v>7116</v>
      </c>
      <c r="JIC1" t="s">
        <v>7117</v>
      </c>
      <c r="JID1" t="s">
        <v>7118</v>
      </c>
      <c r="JIE1" t="s">
        <v>7119</v>
      </c>
      <c r="JIF1" t="s">
        <v>7120</v>
      </c>
      <c r="JIG1" t="s">
        <v>7121</v>
      </c>
      <c r="JIH1" t="s">
        <v>7122</v>
      </c>
      <c r="JII1" t="s">
        <v>7123</v>
      </c>
      <c r="JIJ1" t="s">
        <v>7124</v>
      </c>
      <c r="JIK1" t="s">
        <v>7125</v>
      </c>
      <c r="JIL1" t="s">
        <v>7126</v>
      </c>
      <c r="JIM1" t="s">
        <v>7127</v>
      </c>
      <c r="JIN1" t="s">
        <v>7128</v>
      </c>
      <c r="JIO1" t="s">
        <v>7129</v>
      </c>
      <c r="JIP1" t="s">
        <v>7130</v>
      </c>
      <c r="JIQ1" t="s">
        <v>7131</v>
      </c>
      <c r="JIR1" t="s">
        <v>7132</v>
      </c>
      <c r="JIS1" t="s">
        <v>7133</v>
      </c>
      <c r="JIT1" t="s">
        <v>7134</v>
      </c>
      <c r="JIU1" t="s">
        <v>7135</v>
      </c>
      <c r="JIV1" t="s">
        <v>7136</v>
      </c>
      <c r="JIW1" t="s">
        <v>7137</v>
      </c>
      <c r="JIX1" t="s">
        <v>7138</v>
      </c>
      <c r="JIY1" t="s">
        <v>7139</v>
      </c>
      <c r="JIZ1" t="s">
        <v>7140</v>
      </c>
      <c r="JJA1" t="s">
        <v>7141</v>
      </c>
      <c r="JJB1" t="s">
        <v>7142</v>
      </c>
      <c r="JJC1" t="s">
        <v>7143</v>
      </c>
      <c r="JJD1" t="s">
        <v>7144</v>
      </c>
      <c r="JJE1" t="s">
        <v>7145</v>
      </c>
      <c r="JJF1" t="s">
        <v>7146</v>
      </c>
      <c r="JJG1" t="s">
        <v>7147</v>
      </c>
      <c r="JJH1" t="s">
        <v>7148</v>
      </c>
      <c r="JJI1" t="s">
        <v>7149</v>
      </c>
      <c r="JJJ1" t="s">
        <v>7150</v>
      </c>
      <c r="JJK1" t="s">
        <v>7151</v>
      </c>
      <c r="JJL1" t="s">
        <v>7152</v>
      </c>
      <c r="JJM1" t="s">
        <v>7153</v>
      </c>
      <c r="JJN1" t="s">
        <v>7154</v>
      </c>
      <c r="JJO1" t="s">
        <v>7155</v>
      </c>
      <c r="JJP1" t="s">
        <v>7156</v>
      </c>
      <c r="JJQ1" t="s">
        <v>7157</v>
      </c>
      <c r="JJR1" t="s">
        <v>7158</v>
      </c>
      <c r="JJS1" t="s">
        <v>7159</v>
      </c>
      <c r="JJT1" t="s">
        <v>7160</v>
      </c>
      <c r="JJU1" t="s">
        <v>7161</v>
      </c>
      <c r="JJV1" t="s">
        <v>7162</v>
      </c>
      <c r="JJW1" t="s">
        <v>7163</v>
      </c>
      <c r="JJX1" t="s">
        <v>7164</v>
      </c>
      <c r="JJY1" t="s">
        <v>7165</v>
      </c>
      <c r="JJZ1" t="s">
        <v>7166</v>
      </c>
      <c r="JKA1" t="s">
        <v>7167</v>
      </c>
      <c r="JKB1" t="s">
        <v>7168</v>
      </c>
      <c r="JKC1" t="s">
        <v>7169</v>
      </c>
      <c r="JKD1" t="s">
        <v>7170</v>
      </c>
      <c r="JKE1" t="s">
        <v>7171</v>
      </c>
      <c r="JKF1" t="s">
        <v>7172</v>
      </c>
      <c r="JKG1" t="s">
        <v>7173</v>
      </c>
      <c r="JKH1" t="s">
        <v>7174</v>
      </c>
      <c r="JKI1" t="s">
        <v>7175</v>
      </c>
      <c r="JKJ1" t="s">
        <v>7176</v>
      </c>
      <c r="JKK1" t="s">
        <v>7177</v>
      </c>
      <c r="JKL1" t="s">
        <v>7178</v>
      </c>
      <c r="JKM1" t="s">
        <v>7179</v>
      </c>
      <c r="JKN1" t="s">
        <v>7180</v>
      </c>
      <c r="JKO1" t="s">
        <v>7181</v>
      </c>
      <c r="JKP1" t="s">
        <v>7182</v>
      </c>
      <c r="JKQ1" t="s">
        <v>7183</v>
      </c>
      <c r="JKR1" t="s">
        <v>7184</v>
      </c>
      <c r="JKS1" t="s">
        <v>7185</v>
      </c>
      <c r="JKT1" t="s">
        <v>7186</v>
      </c>
      <c r="JKU1" t="s">
        <v>7187</v>
      </c>
      <c r="JKV1" t="s">
        <v>7188</v>
      </c>
      <c r="JKW1" t="s">
        <v>7189</v>
      </c>
      <c r="JKX1" t="s">
        <v>7190</v>
      </c>
      <c r="JKY1" t="s">
        <v>7191</v>
      </c>
      <c r="JKZ1" t="s">
        <v>7210</v>
      </c>
      <c r="JLA1" t="s">
        <v>7211</v>
      </c>
      <c r="JLB1" t="s">
        <v>7212</v>
      </c>
      <c r="JLC1" t="s">
        <v>7213</v>
      </c>
      <c r="JLD1" t="s">
        <v>7214</v>
      </c>
      <c r="JLE1" t="s">
        <v>7215</v>
      </c>
      <c r="JLF1" t="s">
        <v>7216</v>
      </c>
      <c r="JLG1" t="s">
        <v>7217</v>
      </c>
      <c r="JLH1" t="s">
        <v>7218</v>
      </c>
      <c r="JLI1" t="s">
        <v>7219</v>
      </c>
      <c r="JLJ1" t="s">
        <v>7220</v>
      </c>
      <c r="JLK1" t="s">
        <v>7221</v>
      </c>
      <c r="JLL1" t="s">
        <v>7222</v>
      </c>
      <c r="JLM1" t="s">
        <v>7223</v>
      </c>
      <c r="JLN1" t="s">
        <v>7224</v>
      </c>
      <c r="JLO1" t="s">
        <v>7225</v>
      </c>
      <c r="JLP1" t="s">
        <v>7226</v>
      </c>
      <c r="JLQ1" t="s">
        <v>7227</v>
      </c>
      <c r="JLR1" t="s">
        <v>7228</v>
      </c>
      <c r="JLS1" t="s">
        <v>7229</v>
      </c>
      <c r="JLT1" t="s">
        <v>7230</v>
      </c>
      <c r="JLU1" t="s">
        <v>7231</v>
      </c>
      <c r="JLV1" t="s">
        <v>7232</v>
      </c>
      <c r="JLW1" t="s">
        <v>7233</v>
      </c>
      <c r="JLX1" t="s">
        <v>7234</v>
      </c>
      <c r="JLY1" t="s">
        <v>7235</v>
      </c>
      <c r="JLZ1" t="s">
        <v>7236</v>
      </c>
      <c r="JMA1" t="s">
        <v>7237</v>
      </c>
      <c r="JMB1" t="s">
        <v>7238</v>
      </c>
      <c r="JMC1" t="s">
        <v>7239</v>
      </c>
      <c r="JMD1" t="s">
        <v>7240</v>
      </c>
      <c r="JME1" t="s">
        <v>7241</v>
      </c>
      <c r="JMF1" t="s">
        <v>7242</v>
      </c>
      <c r="JMG1" t="s">
        <v>7243</v>
      </c>
      <c r="JMH1" t="s">
        <v>7244</v>
      </c>
      <c r="JMI1" t="s">
        <v>7245</v>
      </c>
      <c r="JMJ1" t="s">
        <v>7246</v>
      </c>
      <c r="JMK1" t="s">
        <v>7247</v>
      </c>
      <c r="JML1" t="s">
        <v>7248</v>
      </c>
      <c r="JMM1" t="s">
        <v>7249</v>
      </c>
      <c r="JMN1" t="s">
        <v>7250</v>
      </c>
      <c r="JMO1" t="s">
        <v>7251</v>
      </c>
      <c r="JMP1" t="s">
        <v>7252</v>
      </c>
      <c r="JMQ1" t="s">
        <v>7253</v>
      </c>
      <c r="JMR1" t="s">
        <v>7254</v>
      </c>
      <c r="JMS1" t="s">
        <v>7255</v>
      </c>
      <c r="JMT1" t="s">
        <v>7256</v>
      </c>
      <c r="JMU1" t="s">
        <v>7257</v>
      </c>
      <c r="JMV1" t="s">
        <v>7258</v>
      </c>
      <c r="JMW1" t="s">
        <v>7259</v>
      </c>
      <c r="JMX1" t="s">
        <v>7260</v>
      </c>
      <c r="JMY1" t="s">
        <v>7261</v>
      </c>
      <c r="JMZ1" t="s">
        <v>7262</v>
      </c>
      <c r="JNA1" t="s">
        <v>7263</v>
      </c>
      <c r="JNB1" t="s">
        <v>7264</v>
      </c>
      <c r="JNC1" t="s">
        <v>7265</v>
      </c>
      <c r="JND1" t="s">
        <v>7266</v>
      </c>
      <c r="JNE1" t="s">
        <v>7267</v>
      </c>
      <c r="JNF1" t="s">
        <v>7268</v>
      </c>
      <c r="JNG1" t="s">
        <v>7269</v>
      </c>
      <c r="JNH1" t="s">
        <v>7270</v>
      </c>
      <c r="JNI1" t="s">
        <v>7271</v>
      </c>
      <c r="JNJ1" t="s">
        <v>7272</v>
      </c>
      <c r="JNK1" t="s">
        <v>7273</v>
      </c>
      <c r="JNL1" t="s">
        <v>7274</v>
      </c>
      <c r="JNM1" t="s">
        <v>7275</v>
      </c>
      <c r="JNN1" t="s">
        <v>7276</v>
      </c>
      <c r="JNO1" t="s">
        <v>7277</v>
      </c>
      <c r="JNP1" t="s">
        <v>7278</v>
      </c>
      <c r="JNQ1" t="s">
        <v>7279</v>
      </c>
      <c r="JNR1" t="s">
        <v>7280</v>
      </c>
      <c r="JNS1" t="s">
        <v>7281</v>
      </c>
      <c r="JNT1" t="s">
        <v>7282</v>
      </c>
      <c r="JNU1" t="s">
        <v>7283</v>
      </c>
      <c r="JNV1" t="s">
        <v>7284</v>
      </c>
      <c r="JNW1" t="s">
        <v>7285</v>
      </c>
      <c r="JNX1" t="s">
        <v>7286</v>
      </c>
      <c r="JNY1" t="s">
        <v>7287</v>
      </c>
      <c r="JNZ1" t="s">
        <v>7288</v>
      </c>
      <c r="JOA1" t="s">
        <v>7289</v>
      </c>
      <c r="JOB1" t="s">
        <v>7290</v>
      </c>
      <c r="JOC1" t="s">
        <v>7291</v>
      </c>
      <c r="JOD1" t="s">
        <v>7292</v>
      </c>
      <c r="JOE1" t="s">
        <v>7293</v>
      </c>
      <c r="JOF1" t="s">
        <v>7294</v>
      </c>
      <c r="JOG1" t="s">
        <v>7295</v>
      </c>
      <c r="JOH1" t="s">
        <v>7296</v>
      </c>
      <c r="JOI1" t="s">
        <v>7297</v>
      </c>
      <c r="JOJ1" t="s">
        <v>7298</v>
      </c>
      <c r="JOK1" t="s">
        <v>7299</v>
      </c>
      <c r="JOL1" t="s">
        <v>7300</v>
      </c>
      <c r="JOM1" t="s">
        <v>7301</v>
      </c>
      <c r="JON1" t="s">
        <v>7302</v>
      </c>
      <c r="JOO1" t="s">
        <v>7303</v>
      </c>
      <c r="JOP1" t="s">
        <v>7304</v>
      </c>
      <c r="JOQ1" t="s">
        <v>7305</v>
      </c>
      <c r="JOR1" t="s">
        <v>7306</v>
      </c>
      <c r="JOS1" t="s">
        <v>7307</v>
      </c>
      <c r="JOT1" t="s">
        <v>7308</v>
      </c>
      <c r="JOU1" t="s">
        <v>7309</v>
      </c>
      <c r="JOV1" t="s">
        <v>7310</v>
      </c>
      <c r="JOW1" t="s">
        <v>7311</v>
      </c>
      <c r="JOX1" t="s">
        <v>7312</v>
      </c>
      <c r="JOY1" t="s">
        <v>7313</v>
      </c>
      <c r="JOZ1" t="s">
        <v>7314</v>
      </c>
      <c r="JPA1" t="s">
        <v>7315</v>
      </c>
      <c r="JPB1" t="s">
        <v>7316</v>
      </c>
      <c r="JPC1" t="s">
        <v>7317</v>
      </c>
      <c r="JPD1" t="s">
        <v>7318</v>
      </c>
      <c r="JPE1" t="s">
        <v>7319</v>
      </c>
      <c r="JPF1" t="s">
        <v>7320</v>
      </c>
      <c r="JPG1" t="s">
        <v>7321</v>
      </c>
      <c r="JPH1" t="s">
        <v>7322</v>
      </c>
      <c r="JPI1" t="s">
        <v>7323</v>
      </c>
      <c r="JPJ1" t="s">
        <v>7324</v>
      </c>
      <c r="JPK1" t="s">
        <v>7325</v>
      </c>
      <c r="JPL1" t="s">
        <v>7326</v>
      </c>
      <c r="JPM1" t="s">
        <v>7327</v>
      </c>
      <c r="JPN1" t="s">
        <v>7328</v>
      </c>
      <c r="JPO1" t="s">
        <v>7329</v>
      </c>
      <c r="JPP1" t="s">
        <v>7330</v>
      </c>
      <c r="JPQ1" t="s">
        <v>7331</v>
      </c>
      <c r="JPR1" t="s">
        <v>7332</v>
      </c>
      <c r="JPS1" t="s">
        <v>7333</v>
      </c>
      <c r="JPT1" t="s">
        <v>7334</v>
      </c>
      <c r="JPU1" t="s">
        <v>7335</v>
      </c>
      <c r="JPV1" t="s">
        <v>7337</v>
      </c>
      <c r="JPW1" t="s">
        <v>7338</v>
      </c>
      <c r="JPX1" t="s">
        <v>7339</v>
      </c>
      <c r="JPY1" t="s">
        <v>7340</v>
      </c>
      <c r="JPZ1" t="s">
        <v>7341</v>
      </c>
      <c r="JQA1" t="s">
        <v>7342</v>
      </c>
      <c r="JQB1" t="s">
        <v>7343</v>
      </c>
      <c r="JQC1" t="s">
        <v>7344</v>
      </c>
      <c r="JQD1" t="s">
        <v>7345</v>
      </c>
      <c r="JQE1" t="s">
        <v>7346</v>
      </c>
      <c r="JQF1" t="s">
        <v>7347</v>
      </c>
      <c r="JQG1" t="s">
        <v>7348</v>
      </c>
      <c r="JQH1" t="s">
        <v>7349</v>
      </c>
      <c r="JQI1" t="s">
        <v>7350</v>
      </c>
      <c r="JQJ1" t="s">
        <v>7351</v>
      </c>
      <c r="JQK1" t="s">
        <v>7352</v>
      </c>
      <c r="JQL1" t="s">
        <v>7353</v>
      </c>
      <c r="JQM1" t="s">
        <v>7354</v>
      </c>
      <c r="JQN1" t="s">
        <v>7355</v>
      </c>
      <c r="JQO1" t="s">
        <v>7356</v>
      </c>
      <c r="JQP1" t="s">
        <v>7357</v>
      </c>
      <c r="JQQ1" t="s">
        <v>7358</v>
      </c>
      <c r="JQR1" t="s">
        <v>7359</v>
      </c>
      <c r="JQS1" t="s">
        <v>7360</v>
      </c>
      <c r="JQT1" t="s">
        <v>7361</v>
      </c>
      <c r="JQU1" t="s">
        <v>7362</v>
      </c>
      <c r="JQV1" t="s">
        <v>7363</v>
      </c>
      <c r="JQW1" t="s">
        <v>7364</v>
      </c>
      <c r="JQX1" t="s">
        <v>7365</v>
      </c>
      <c r="JQY1" t="s">
        <v>7366</v>
      </c>
      <c r="JQZ1" t="s">
        <v>7367</v>
      </c>
      <c r="JRA1" t="s">
        <v>7368</v>
      </c>
      <c r="JRB1" t="s">
        <v>7369</v>
      </c>
      <c r="JRC1" t="s">
        <v>7460</v>
      </c>
      <c r="JRD1" t="s">
        <v>7461</v>
      </c>
      <c r="JRE1" t="s">
        <v>7462</v>
      </c>
      <c r="JRF1" t="s">
        <v>7463</v>
      </c>
      <c r="JRG1" t="s">
        <v>7464</v>
      </c>
      <c r="JRH1" t="s">
        <v>7630</v>
      </c>
      <c r="JRI1" t="s">
        <v>7645</v>
      </c>
      <c r="JRJ1" t="s">
        <v>7646</v>
      </c>
      <c r="JRK1" t="s">
        <v>7647</v>
      </c>
      <c r="JRL1" t="s">
        <v>7648</v>
      </c>
      <c r="JRM1" t="s">
        <v>7649</v>
      </c>
      <c r="JRN1" t="s">
        <v>7650</v>
      </c>
      <c r="JRO1" t="s">
        <v>7651</v>
      </c>
      <c r="JRP1" t="s">
        <v>7652</v>
      </c>
      <c r="JRQ1" t="s">
        <v>7653</v>
      </c>
      <c r="JRR1" t="s">
        <v>7654</v>
      </c>
      <c r="JRS1" t="s">
        <v>7655</v>
      </c>
      <c r="JRT1" t="s">
        <v>7656</v>
      </c>
      <c r="JRU1" t="s">
        <v>7657</v>
      </c>
      <c r="JRV1" t="s">
        <v>7658</v>
      </c>
      <c r="JRW1" t="s">
        <v>7659</v>
      </c>
      <c r="JRX1" t="s">
        <v>7660</v>
      </c>
      <c r="JRY1" t="s">
        <v>7661</v>
      </c>
      <c r="JRZ1" t="s">
        <v>7662</v>
      </c>
      <c r="JSA1" t="s">
        <v>7663</v>
      </c>
      <c r="JSB1" t="s">
        <v>7664</v>
      </c>
      <c r="JSC1" t="s">
        <v>7665</v>
      </c>
      <c r="JSD1" t="s">
        <v>7666</v>
      </c>
      <c r="JSE1" t="s">
        <v>7667</v>
      </c>
      <c r="JSF1" t="s">
        <v>7668</v>
      </c>
      <c r="JSG1" t="s">
        <v>7669</v>
      </c>
      <c r="JSH1" t="s">
        <v>7670</v>
      </c>
      <c r="JSI1" t="s">
        <v>7671</v>
      </c>
      <c r="JSJ1" t="s">
        <v>7672</v>
      </c>
      <c r="JSK1" t="s">
        <v>7673</v>
      </c>
      <c r="JSL1" t="s">
        <v>7674</v>
      </c>
      <c r="JSM1" t="s">
        <v>7675</v>
      </c>
      <c r="JSN1" t="s">
        <v>7678</v>
      </c>
      <c r="JSO1" t="s">
        <v>7679</v>
      </c>
      <c r="JSP1" t="s">
        <v>7680</v>
      </c>
      <c r="JSQ1" t="s">
        <v>7681</v>
      </c>
      <c r="JSR1" t="s">
        <v>7682</v>
      </c>
      <c r="JSS1" t="s">
        <v>7683</v>
      </c>
      <c r="JST1" t="s">
        <v>7684</v>
      </c>
      <c r="JSU1" t="s">
        <v>7685</v>
      </c>
      <c r="JSV1" t="s">
        <v>7686</v>
      </c>
      <c r="JSW1" t="s">
        <v>7687</v>
      </c>
      <c r="JSX1" t="s">
        <v>7688</v>
      </c>
      <c r="JSY1" t="s">
        <v>7689</v>
      </c>
      <c r="JSZ1" t="s">
        <v>7692</v>
      </c>
      <c r="JTA1" t="s">
        <v>7693</v>
      </c>
      <c r="JTB1" t="s">
        <v>7694</v>
      </c>
      <c r="JTC1" t="s">
        <v>7695</v>
      </c>
      <c r="JTD1" t="s">
        <v>7696</v>
      </c>
      <c r="JTE1" t="s">
        <v>7697</v>
      </c>
      <c r="JTF1" t="s">
        <v>7698</v>
      </c>
      <c r="JTG1" t="s">
        <v>7699</v>
      </c>
      <c r="JTH1" t="s">
        <v>7700</v>
      </c>
      <c r="JTI1" t="s">
        <v>7701</v>
      </c>
      <c r="JTJ1" t="s">
        <v>7702</v>
      </c>
      <c r="JTK1" t="s">
        <v>7703</v>
      </c>
      <c r="JTL1" t="s">
        <v>7704</v>
      </c>
      <c r="JTM1" t="s">
        <v>7705</v>
      </c>
      <c r="JTN1" t="s">
        <v>7706</v>
      </c>
      <c r="JTO1" t="s">
        <v>7707</v>
      </c>
      <c r="JTP1" t="s">
        <v>7708</v>
      </c>
      <c r="JTQ1" t="s">
        <v>7709</v>
      </c>
      <c r="JTR1" t="s">
        <v>7710</v>
      </c>
      <c r="JTS1" t="s">
        <v>7820</v>
      </c>
      <c r="JTT1" t="s">
        <v>7822</v>
      </c>
      <c r="JTU1" t="s">
        <v>7830</v>
      </c>
      <c r="JTV1" t="s">
        <v>7831</v>
      </c>
      <c r="JTW1" t="s">
        <v>7832</v>
      </c>
    </row>
    <row r="2" spans="1:7303" s="4" customFormat="1" x14ac:dyDescent="0.25">
      <c r="JOY2"/>
      <c r="JOZ2"/>
      <c r="JPA2"/>
      <c r="JPB2"/>
      <c r="JPC2"/>
      <c r="JPD2"/>
      <c r="JPE2"/>
      <c r="JPF2"/>
      <c r="JPG2"/>
      <c r="JPH2"/>
      <c r="JPI2"/>
      <c r="JPJ2"/>
      <c r="JPK2"/>
      <c r="JPL2"/>
      <c r="JPM2"/>
      <c r="JPN2"/>
      <c r="JPO2"/>
      <c r="JPP2"/>
      <c r="JPQ2"/>
      <c r="JPR2"/>
      <c r="JPS2"/>
      <c r="JPT2"/>
      <c r="JPU2"/>
      <c r="JPV2"/>
      <c r="JPW2"/>
      <c r="JPX2"/>
      <c r="JPY2"/>
      <c r="JPZ2"/>
      <c r="JQA2"/>
      <c r="JQB2"/>
      <c r="JQC2"/>
      <c r="JQD2"/>
      <c r="JQE2"/>
      <c r="JQF2"/>
      <c r="JQG2"/>
      <c r="JQH2"/>
      <c r="JQI2"/>
      <c r="JQJ2"/>
      <c r="JQK2"/>
      <c r="JQL2"/>
      <c r="JQM2"/>
      <c r="JQN2"/>
      <c r="JQO2"/>
      <c r="JQP2"/>
      <c r="JQQ2"/>
      <c r="JQR2"/>
      <c r="JQS2"/>
      <c r="JQT2"/>
      <c r="JQU2"/>
      <c r="JQV2"/>
      <c r="JQW2"/>
      <c r="JQX2"/>
      <c r="JQY2"/>
      <c r="JQZ2"/>
      <c r="JRA2"/>
      <c r="JRB2"/>
      <c r="JRC2"/>
      <c r="JRD2"/>
      <c r="JRE2"/>
      <c r="JRF2"/>
      <c r="JRG2"/>
      <c r="JRH2"/>
      <c r="JRI2"/>
      <c r="JRJ2"/>
      <c r="JRK2"/>
      <c r="JRL2"/>
      <c r="JRM2"/>
      <c r="JRN2"/>
      <c r="JRO2"/>
      <c r="JRP2"/>
      <c r="JRQ2"/>
      <c r="JRR2"/>
      <c r="JRS2"/>
      <c r="JRT2"/>
      <c r="JRU2"/>
      <c r="JRV2"/>
      <c r="JRW2"/>
      <c r="JRX2"/>
      <c r="JRY2"/>
      <c r="JRZ2"/>
      <c r="JSA2"/>
      <c r="JSB2"/>
      <c r="JSC2"/>
      <c r="JSD2"/>
      <c r="JSE2"/>
      <c r="JSF2"/>
      <c r="JSG2"/>
      <c r="JSH2"/>
      <c r="JSI2"/>
      <c r="JSJ2"/>
      <c r="JSK2"/>
      <c r="JSL2"/>
      <c r="JSM2"/>
      <c r="JSN2"/>
      <c r="JSO2"/>
      <c r="JSP2"/>
      <c r="JSQ2"/>
      <c r="JSR2"/>
      <c r="JSS2"/>
      <c r="JST2"/>
      <c r="JSU2"/>
      <c r="JSV2"/>
      <c r="JSW2"/>
      <c r="JSX2"/>
      <c r="JSY2"/>
      <c r="JSZ2"/>
      <c r="JTA2"/>
      <c r="JTB2"/>
      <c r="JTC2"/>
      <c r="JTD2"/>
      <c r="JTE2"/>
      <c r="JTF2"/>
      <c r="JTG2"/>
      <c r="JTH2"/>
      <c r="JTI2"/>
      <c r="JTJ2"/>
      <c r="JTK2"/>
      <c r="JTL2"/>
      <c r="JTM2"/>
      <c r="JTN2"/>
      <c r="JTO2"/>
      <c r="JTP2"/>
      <c r="JTQ2"/>
      <c r="JTR2"/>
      <c r="JTS2"/>
      <c r="JTT2"/>
      <c r="JTU2"/>
      <c r="JTV2"/>
      <c r="JTW2"/>
    </row>
    <row r="3" spans="1:7303" x14ac:dyDescent="0.25">
      <c r="A3" t="s">
        <v>121</v>
      </c>
      <c r="B3">
        <v>46224</v>
      </c>
      <c r="C3">
        <v>46223</v>
      </c>
      <c r="D3">
        <v>46220</v>
      </c>
      <c r="E3">
        <v>46219</v>
      </c>
      <c r="F3">
        <v>46218</v>
      </c>
      <c r="G3">
        <v>46217</v>
      </c>
      <c r="H3">
        <v>46216</v>
      </c>
      <c r="I3">
        <v>46213</v>
      </c>
      <c r="J3">
        <v>46212</v>
      </c>
      <c r="K3">
        <v>46211</v>
      </c>
      <c r="L3">
        <v>46210</v>
      </c>
      <c r="M3">
        <v>46209</v>
      </c>
      <c r="N3">
        <v>46206</v>
      </c>
      <c r="O3">
        <v>46205</v>
      </c>
      <c r="P3">
        <v>46204</v>
      </c>
      <c r="Q3">
        <v>46203</v>
      </c>
      <c r="R3">
        <v>46202</v>
      </c>
      <c r="S3">
        <v>46199</v>
      </c>
      <c r="T3">
        <v>46198</v>
      </c>
      <c r="U3">
        <v>46197</v>
      </c>
      <c r="V3">
        <v>46196</v>
      </c>
      <c r="W3">
        <v>46195</v>
      </c>
      <c r="X3">
        <v>46192</v>
      </c>
      <c r="Y3">
        <v>46191</v>
      </c>
      <c r="Z3">
        <v>46190</v>
      </c>
      <c r="AA3">
        <v>46189</v>
      </c>
      <c r="AB3">
        <v>46188</v>
      </c>
      <c r="AC3">
        <v>46185</v>
      </c>
      <c r="AD3">
        <v>46184</v>
      </c>
      <c r="AE3">
        <v>46183</v>
      </c>
      <c r="AF3">
        <v>46182</v>
      </c>
      <c r="AG3">
        <v>46181</v>
      </c>
      <c r="AH3">
        <v>46178</v>
      </c>
      <c r="AI3">
        <v>46177</v>
      </c>
      <c r="AJ3">
        <v>46176</v>
      </c>
      <c r="AK3">
        <v>46175</v>
      </c>
      <c r="AL3">
        <v>46174</v>
      </c>
      <c r="AM3">
        <v>46171</v>
      </c>
      <c r="AN3">
        <v>46170</v>
      </c>
      <c r="AO3">
        <v>46169</v>
      </c>
      <c r="AP3">
        <v>46168</v>
      </c>
      <c r="AQ3">
        <v>46167</v>
      </c>
      <c r="AR3">
        <v>46164</v>
      </c>
      <c r="AS3">
        <v>46163</v>
      </c>
      <c r="AT3">
        <v>46162</v>
      </c>
      <c r="AU3">
        <v>46161</v>
      </c>
      <c r="AV3">
        <v>46160</v>
      </c>
      <c r="AW3">
        <v>46157</v>
      </c>
      <c r="AX3">
        <v>46156</v>
      </c>
      <c r="AY3">
        <v>46155</v>
      </c>
      <c r="AZ3">
        <v>46154</v>
      </c>
      <c r="BA3">
        <v>46153</v>
      </c>
      <c r="BB3">
        <v>46150</v>
      </c>
      <c r="BC3">
        <v>46149</v>
      </c>
      <c r="BD3">
        <v>46148</v>
      </c>
      <c r="BE3">
        <v>46147</v>
      </c>
      <c r="BF3">
        <v>46146</v>
      </c>
      <c r="BG3">
        <v>46143</v>
      </c>
      <c r="BH3">
        <v>46142</v>
      </c>
      <c r="BI3">
        <v>46141</v>
      </c>
      <c r="BJ3">
        <v>46140</v>
      </c>
      <c r="BK3">
        <v>46139</v>
      </c>
      <c r="BL3">
        <v>46136</v>
      </c>
      <c r="BM3">
        <v>46135</v>
      </c>
      <c r="BN3">
        <v>46134</v>
      </c>
      <c r="BO3">
        <v>46133</v>
      </c>
      <c r="BP3">
        <v>46132</v>
      </c>
      <c r="BQ3">
        <v>46129</v>
      </c>
      <c r="BR3">
        <v>46128</v>
      </c>
      <c r="BS3">
        <v>46127</v>
      </c>
      <c r="BT3">
        <v>46126</v>
      </c>
      <c r="BU3">
        <v>46125</v>
      </c>
      <c r="BV3">
        <v>46122</v>
      </c>
      <c r="BW3">
        <v>46121</v>
      </c>
      <c r="BX3">
        <v>46120</v>
      </c>
      <c r="BY3">
        <v>46119</v>
      </c>
      <c r="BZ3">
        <v>46118</v>
      </c>
      <c r="CA3">
        <v>46115</v>
      </c>
      <c r="CB3">
        <v>46114</v>
      </c>
      <c r="CC3">
        <v>46113</v>
      </c>
      <c r="CD3">
        <v>46112</v>
      </c>
      <c r="CE3">
        <v>46111</v>
      </c>
      <c r="CF3">
        <v>46108</v>
      </c>
      <c r="CG3">
        <v>46107</v>
      </c>
      <c r="CH3">
        <v>46106</v>
      </c>
      <c r="CI3">
        <v>46105</v>
      </c>
      <c r="CJ3">
        <v>46104</v>
      </c>
      <c r="CK3">
        <v>46101</v>
      </c>
      <c r="CL3">
        <v>46100</v>
      </c>
      <c r="CM3">
        <v>46099</v>
      </c>
      <c r="CN3">
        <v>46098</v>
      </c>
      <c r="CO3">
        <v>46097</v>
      </c>
      <c r="CP3">
        <v>46094</v>
      </c>
      <c r="CQ3">
        <v>46093</v>
      </c>
      <c r="CR3">
        <v>46092</v>
      </c>
      <c r="CS3">
        <v>46091</v>
      </c>
      <c r="CT3">
        <v>46090</v>
      </c>
      <c r="CU3">
        <v>46087</v>
      </c>
      <c r="CV3">
        <v>46086</v>
      </c>
      <c r="CW3">
        <v>46085</v>
      </c>
      <c r="CX3">
        <v>46084</v>
      </c>
      <c r="CY3">
        <v>46083</v>
      </c>
      <c r="CZ3">
        <v>46080</v>
      </c>
      <c r="DA3">
        <v>46079</v>
      </c>
      <c r="DB3">
        <v>46078</v>
      </c>
      <c r="DC3">
        <v>46077</v>
      </c>
      <c r="DD3">
        <v>46076</v>
      </c>
      <c r="DE3">
        <v>46073</v>
      </c>
      <c r="DF3">
        <v>46072</v>
      </c>
      <c r="DG3">
        <v>46071</v>
      </c>
      <c r="DH3">
        <v>46070</v>
      </c>
      <c r="DI3">
        <v>46069</v>
      </c>
      <c r="DJ3">
        <v>46066</v>
      </c>
      <c r="DK3">
        <v>46065</v>
      </c>
      <c r="DL3">
        <v>46064</v>
      </c>
      <c r="DM3">
        <v>46063</v>
      </c>
      <c r="DN3">
        <v>46062</v>
      </c>
      <c r="DO3">
        <v>46059</v>
      </c>
      <c r="DP3">
        <v>46058</v>
      </c>
      <c r="DQ3">
        <v>46057</v>
      </c>
      <c r="DR3">
        <v>46056</v>
      </c>
      <c r="DS3">
        <v>46055</v>
      </c>
      <c r="DT3">
        <v>46052</v>
      </c>
      <c r="DU3">
        <v>46051</v>
      </c>
      <c r="DV3">
        <v>46050</v>
      </c>
      <c r="DW3">
        <v>46049</v>
      </c>
      <c r="DX3">
        <v>46048</v>
      </c>
      <c r="DY3">
        <v>46045</v>
      </c>
      <c r="DZ3">
        <v>46044</v>
      </c>
      <c r="EA3">
        <v>46043</v>
      </c>
      <c r="EB3">
        <v>46042</v>
      </c>
      <c r="EC3">
        <v>46041</v>
      </c>
      <c r="ED3">
        <v>46038</v>
      </c>
      <c r="EE3">
        <v>46037</v>
      </c>
      <c r="EF3">
        <v>46036</v>
      </c>
      <c r="EG3">
        <v>46035</v>
      </c>
      <c r="EH3">
        <v>46034</v>
      </c>
      <c r="EI3">
        <v>46031</v>
      </c>
      <c r="EJ3">
        <v>46030</v>
      </c>
      <c r="EK3">
        <v>46029</v>
      </c>
      <c r="EL3">
        <v>46028</v>
      </c>
      <c r="EM3">
        <v>46027</v>
      </c>
      <c r="EN3">
        <v>46024</v>
      </c>
      <c r="EO3">
        <v>46023</v>
      </c>
      <c r="EP3">
        <v>46022</v>
      </c>
      <c r="EQ3">
        <v>46021</v>
      </c>
      <c r="ER3">
        <v>46020</v>
      </c>
      <c r="ES3">
        <v>46017</v>
      </c>
      <c r="ET3">
        <v>46016</v>
      </c>
      <c r="EU3">
        <v>46015</v>
      </c>
      <c r="EV3">
        <v>46014</v>
      </c>
      <c r="EW3">
        <v>46013</v>
      </c>
      <c r="EX3">
        <v>46010</v>
      </c>
      <c r="EY3">
        <v>46009</v>
      </c>
      <c r="EZ3">
        <v>46008</v>
      </c>
      <c r="FA3">
        <v>46007</v>
      </c>
      <c r="FB3">
        <v>46006</v>
      </c>
      <c r="FC3">
        <v>46003</v>
      </c>
      <c r="FD3">
        <v>46002</v>
      </c>
      <c r="FE3">
        <v>46001</v>
      </c>
      <c r="FF3">
        <v>46000</v>
      </c>
      <c r="FG3">
        <v>45999</v>
      </c>
      <c r="FH3">
        <v>45996</v>
      </c>
      <c r="FI3">
        <v>45995</v>
      </c>
      <c r="FJ3">
        <v>45994</v>
      </c>
      <c r="FK3">
        <v>45993</v>
      </c>
      <c r="FL3">
        <v>45992</v>
      </c>
      <c r="FM3">
        <v>45989</v>
      </c>
      <c r="FN3">
        <v>45988</v>
      </c>
      <c r="FO3">
        <v>45987</v>
      </c>
      <c r="FP3">
        <v>45986</v>
      </c>
      <c r="FQ3">
        <v>45985</v>
      </c>
      <c r="FR3">
        <v>45982</v>
      </c>
      <c r="FS3">
        <v>45981</v>
      </c>
      <c r="FT3">
        <v>45980</v>
      </c>
      <c r="FU3">
        <v>45979</v>
      </c>
      <c r="FV3">
        <v>45978</v>
      </c>
      <c r="FW3">
        <v>45975</v>
      </c>
      <c r="FX3">
        <v>45974</v>
      </c>
      <c r="FY3">
        <v>45973</v>
      </c>
      <c r="FZ3">
        <v>45972</v>
      </c>
      <c r="GA3">
        <v>45971</v>
      </c>
      <c r="GB3">
        <v>45968</v>
      </c>
      <c r="GC3">
        <v>45967</v>
      </c>
      <c r="GD3">
        <v>45966</v>
      </c>
      <c r="GE3">
        <v>45965</v>
      </c>
      <c r="GF3">
        <v>45964</v>
      </c>
      <c r="GG3">
        <v>45961</v>
      </c>
      <c r="GH3">
        <v>45960</v>
      </c>
      <c r="GI3">
        <v>45959</v>
      </c>
      <c r="GJ3">
        <v>45958</v>
      </c>
      <c r="GK3">
        <v>45957</v>
      </c>
      <c r="GL3">
        <v>45954</v>
      </c>
      <c r="GM3">
        <v>45953</v>
      </c>
      <c r="GN3">
        <v>45952</v>
      </c>
      <c r="GO3">
        <v>45951</v>
      </c>
      <c r="GP3">
        <v>45950</v>
      </c>
      <c r="GQ3">
        <v>45947</v>
      </c>
      <c r="GR3">
        <v>45946</v>
      </c>
      <c r="GS3">
        <v>45945</v>
      </c>
      <c r="GT3">
        <v>45944</v>
      </c>
      <c r="GU3">
        <v>45943</v>
      </c>
      <c r="GV3">
        <v>45940</v>
      </c>
      <c r="GW3">
        <v>45939</v>
      </c>
      <c r="GX3">
        <v>45938</v>
      </c>
      <c r="GY3">
        <v>45937</v>
      </c>
      <c r="GZ3">
        <v>45936</v>
      </c>
      <c r="HA3">
        <v>45933</v>
      </c>
      <c r="HB3">
        <v>45932</v>
      </c>
      <c r="HC3">
        <v>45931</v>
      </c>
      <c r="HD3">
        <v>45930</v>
      </c>
      <c r="HE3">
        <v>45929</v>
      </c>
      <c r="HF3">
        <v>45926</v>
      </c>
      <c r="HG3">
        <v>45925</v>
      </c>
      <c r="HH3">
        <v>45924</v>
      </c>
      <c r="HI3">
        <v>45923</v>
      </c>
      <c r="HJ3">
        <v>45922</v>
      </c>
      <c r="HK3">
        <v>45919</v>
      </c>
      <c r="HL3">
        <v>45918</v>
      </c>
      <c r="HM3">
        <v>45917</v>
      </c>
      <c r="HN3">
        <v>45916</v>
      </c>
      <c r="HO3">
        <v>45915</v>
      </c>
      <c r="HP3">
        <v>45912</v>
      </c>
      <c r="HQ3">
        <v>45911</v>
      </c>
      <c r="HR3">
        <v>45910</v>
      </c>
      <c r="HS3">
        <v>45909</v>
      </c>
      <c r="HT3">
        <v>45908</v>
      </c>
      <c r="HU3">
        <v>45905</v>
      </c>
      <c r="HV3">
        <v>45904</v>
      </c>
      <c r="HW3">
        <v>45903</v>
      </c>
      <c r="HX3">
        <v>45902</v>
      </c>
      <c r="HY3">
        <v>45901</v>
      </c>
      <c r="HZ3">
        <v>45898</v>
      </c>
      <c r="IA3">
        <v>45897</v>
      </c>
      <c r="IB3">
        <v>45896</v>
      </c>
      <c r="IC3">
        <v>45895</v>
      </c>
      <c r="ID3">
        <v>45894</v>
      </c>
      <c r="IE3">
        <v>45891</v>
      </c>
      <c r="IF3">
        <v>45890</v>
      </c>
      <c r="IG3">
        <v>45889</v>
      </c>
      <c r="IH3">
        <v>45888</v>
      </c>
      <c r="II3">
        <v>45887</v>
      </c>
      <c r="IJ3">
        <v>45884</v>
      </c>
      <c r="IK3">
        <v>45883</v>
      </c>
      <c r="IL3">
        <v>45882</v>
      </c>
      <c r="IM3">
        <v>45881</v>
      </c>
      <c r="IN3">
        <v>45880</v>
      </c>
      <c r="IO3">
        <v>45877</v>
      </c>
      <c r="IP3">
        <v>45876</v>
      </c>
      <c r="IQ3">
        <v>45875</v>
      </c>
      <c r="IR3">
        <v>45874</v>
      </c>
      <c r="IS3">
        <v>45873</v>
      </c>
      <c r="IT3">
        <v>45870</v>
      </c>
      <c r="IU3">
        <v>45869</v>
      </c>
      <c r="IV3">
        <v>45868</v>
      </c>
      <c r="IW3">
        <v>45867</v>
      </c>
      <c r="IX3">
        <v>45866</v>
      </c>
      <c r="IY3">
        <v>45863</v>
      </c>
      <c r="IZ3">
        <v>45862</v>
      </c>
      <c r="JA3">
        <v>45861</v>
      </c>
      <c r="JB3">
        <v>45860</v>
      </c>
      <c r="JC3">
        <v>45859</v>
      </c>
      <c r="JD3">
        <v>45856</v>
      </c>
      <c r="JE3">
        <v>45855</v>
      </c>
      <c r="JF3">
        <v>45854</v>
      </c>
      <c r="JG3">
        <v>45853</v>
      </c>
      <c r="JH3">
        <v>45852</v>
      </c>
      <c r="JI3">
        <v>45849</v>
      </c>
      <c r="JJ3">
        <v>45848</v>
      </c>
      <c r="JK3">
        <v>45847</v>
      </c>
      <c r="JL3">
        <v>45846</v>
      </c>
      <c r="JM3">
        <v>45845</v>
      </c>
      <c r="JN3">
        <v>45842</v>
      </c>
      <c r="JO3">
        <v>45841</v>
      </c>
      <c r="JP3">
        <v>45840</v>
      </c>
      <c r="JQ3">
        <v>45839</v>
      </c>
      <c r="JR3">
        <v>45838</v>
      </c>
      <c r="JS3">
        <v>45835</v>
      </c>
      <c r="JT3">
        <v>45834</v>
      </c>
      <c r="JU3">
        <v>45833</v>
      </c>
      <c r="JV3">
        <v>45832</v>
      </c>
      <c r="JW3">
        <v>45831</v>
      </c>
      <c r="JX3">
        <v>45828</v>
      </c>
      <c r="JY3">
        <v>45827</v>
      </c>
      <c r="JZ3">
        <v>45826</v>
      </c>
      <c r="KA3">
        <v>45825</v>
      </c>
      <c r="KB3">
        <v>45824</v>
      </c>
      <c r="KC3">
        <v>45821</v>
      </c>
      <c r="KD3">
        <v>45820</v>
      </c>
      <c r="KE3">
        <v>45819</v>
      </c>
      <c r="KF3">
        <v>45818</v>
      </c>
      <c r="KG3">
        <v>45817</v>
      </c>
      <c r="KH3">
        <v>45814</v>
      </c>
      <c r="KI3">
        <v>45813</v>
      </c>
      <c r="KJ3">
        <v>45812</v>
      </c>
      <c r="KK3">
        <v>45811</v>
      </c>
      <c r="KL3">
        <v>45810</v>
      </c>
      <c r="KM3">
        <v>45807</v>
      </c>
      <c r="KN3">
        <v>45806</v>
      </c>
      <c r="KO3">
        <v>45805</v>
      </c>
      <c r="KP3">
        <v>45804</v>
      </c>
      <c r="KQ3">
        <v>45803</v>
      </c>
      <c r="KR3">
        <v>45800</v>
      </c>
      <c r="KS3">
        <v>45799</v>
      </c>
      <c r="KT3">
        <v>45798</v>
      </c>
      <c r="KU3">
        <v>45797</v>
      </c>
      <c r="KV3">
        <v>45796</v>
      </c>
      <c r="KW3">
        <v>45793</v>
      </c>
      <c r="KX3">
        <v>45792</v>
      </c>
      <c r="KY3">
        <v>45791</v>
      </c>
      <c r="KZ3">
        <v>45790</v>
      </c>
      <c r="LA3">
        <v>45789</v>
      </c>
      <c r="LB3">
        <v>45786</v>
      </c>
      <c r="LC3">
        <v>45785</v>
      </c>
      <c r="LD3">
        <v>45784</v>
      </c>
      <c r="LE3">
        <v>45783</v>
      </c>
      <c r="LF3">
        <v>45782</v>
      </c>
      <c r="LG3">
        <v>45779</v>
      </c>
      <c r="LH3">
        <v>45778</v>
      </c>
      <c r="LI3">
        <v>45777</v>
      </c>
      <c r="LJ3">
        <v>45776</v>
      </c>
      <c r="LK3">
        <v>45775</v>
      </c>
      <c r="LL3">
        <v>45772</v>
      </c>
      <c r="LM3">
        <v>45771</v>
      </c>
      <c r="LN3">
        <v>45770</v>
      </c>
      <c r="LO3">
        <v>45769</v>
      </c>
      <c r="LP3">
        <v>45768</v>
      </c>
      <c r="LQ3">
        <v>45765</v>
      </c>
      <c r="LR3">
        <v>45764</v>
      </c>
      <c r="LS3">
        <v>45763</v>
      </c>
      <c r="LT3">
        <v>45762</v>
      </c>
      <c r="LU3">
        <v>45761</v>
      </c>
      <c r="LV3">
        <v>45758</v>
      </c>
      <c r="LW3">
        <v>45757</v>
      </c>
      <c r="LX3">
        <v>45756</v>
      </c>
      <c r="LY3">
        <v>45755</v>
      </c>
      <c r="LZ3">
        <v>45754</v>
      </c>
      <c r="MA3">
        <v>45751</v>
      </c>
      <c r="MB3">
        <v>45750</v>
      </c>
      <c r="MC3">
        <v>45749</v>
      </c>
      <c r="MD3">
        <v>45748</v>
      </c>
      <c r="ME3">
        <v>45747</v>
      </c>
      <c r="MF3">
        <v>45744</v>
      </c>
      <c r="MG3">
        <v>45743</v>
      </c>
      <c r="MH3">
        <v>45742</v>
      </c>
      <c r="MI3">
        <v>45741</v>
      </c>
      <c r="MJ3">
        <v>45740</v>
      </c>
      <c r="MK3">
        <v>45737</v>
      </c>
      <c r="ML3">
        <v>45736</v>
      </c>
      <c r="MM3">
        <v>45735</v>
      </c>
      <c r="MN3">
        <v>45734</v>
      </c>
      <c r="MO3">
        <v>45733</v>
      </c>
      <c r="MP3">
        <v>45730</v>
      </c>
      <c r="MQ3">
        <v>45729</v>
      </c>
      <c r="MR3">
        <v>45728</v>
      </c>
      <c r="MS3">
        <v>45727</v>
      </c>
      <c r="MT3">
        <v>45726</v>
      </c>
      <c r="MU3">
        <v>45723</v>
      </c>
      <c r="MV3">
        <v>45722</v>
      </c>
      <c r="MW3">
        <v>45721</v>
      </c>
      <c r="MX3">
        <v>45720</v>
      </c>
      <c r="MY3">
        <v>45719</v>
      </c>
      <c r="MZ3">
        <v>45716</v>
      </c>
      <c r="NA3">
        <v>45715</v>
      </c>
      <c r="NB3">
        <v>45714</v>
      </c>
      <c r="NC3">
        <v>45713</v>
      </c>
      <c r="ND3">
        <v>45712</v>
      </c>
      <c r="NE3">
        <v>45709</v>
      </c>
      <c r="NF3">
        <v>45708</v>
      </c>
      <c r="NG3">
        <v>45707</v>
      </c>
      <c r="NH3">
        <v>45706</v>
      </c>
      <c r="NI3">
        <v>45705</v>
      </c>
      <c r="NJ3">
        <v>45702</v>
      </c>
      <c r="NK3">
        <v>45701</v>
      </c>
      <c r="NL3">
        <v>45700</v>
      </c>
      <c r="NM3">
        <v>45699</v>
      </c>
      <c r="NN3">
        <v>45698</v>
      </c>
      <c r="NO3">
        <v>45695</v>
      </c>
      <c r="NP3">
        <v>45694</v>
      </c>
      <c r="NQ3">
        <v>45693</v>
      </c>
      <c r="NR3">
        <v>45692</v>
      </c>
      <c r="NS3">
        <v>45691</v>
      </c>
      <c r="NT3">
        <v>45688</v>
      </c>
      <c r="NU3">
        <v>45687</v>
      </c>
      <c r="NV3">
        <v>45686</v>
      </c>
      <c r="NW3">
        <v>45685</v>
      </c>
      <c r="NX3">
        <v>45684</v>
      </c>
      <c r="NY3">
        <v>45681</v>
      </c>
      <c r="NZ3">
        <v>45680</v>
      </c>
      <c r="OA3">
        <v>45679</v>
      </c>
      <c r="OB3">
        <v>45678</v>
      </c>
      <c r="OC3">
        <v>45677</v>
      </c>
      <c r="OD3">
        <v>45674</v>
      </c>
      <c r="OE3">
        <v>45673</v>
      </c>
      <c r="OF3">
        <v>45672</v>
      </c>
      <c r="OG3">
        <v>45671</v>
      </c>
      <c r="OH3">
        <v>45670</v>
      </c>
      <c r="OI3">
        <v>45667</v>
      </c>
      <c r="OJ3">
        <v>45666</v>
      </c>
      <c r="OK3">
        <v>45665</v>
      </c>
      <c r="OL3">
        <v>45664</v>
      </c>
      <c r="OM3">
        <v>45663</v>
      </c>
      <c r="ON3">
        <v>45660</v>
      </c>
      <c r="OO3">
        <v>45659</v>
      </c>
      <c r="OP3">
        <v>45658</v>
      </c>
      <c r="OQ3">
        <v>45657</v>
      </c>
      <c r="OR3">
        <v>45656</v>
      </c>
      <c r="OS3">
        <v>45653</v>
      </c>
      <c r="OT3">
        <v>45652</v>
      </c>
      <c r="OU3">
        <v>45651</v>
      </c>
      <c r="OV3">
        <v>45650</v>
      </c>
      <c r="OW3">
        <v>45649</v>
      </c>
      <c r="OX3">
        <v>45646</v>
      </c>
      <c r="OY3">
        <v>45645</v>
      </c>
      <c r="OZ3">
        <v>45644</v>
      </c>
      <c r="PA3">
        <v>45643</v>
      </c>
      <c r="PB3">
        <v>45642</v>
      </c>
      <c r="PC3">
        <v>45639</v>
      </c>
      <c r="PD3">
        <v>45638</v>
      </c>
      <c r="PE3">
        <v>45637</v>
      </c>
      <c r="PF3">
        <v>45636</v>
      </c>
      <c r="PG3">
        <v>45635</v>
      </c>
      <c r="PH3">
        <v>45632</v>
      </c>
      <c r="PI3">
        <v>45631</v>
      </c>
      <c r="PJ3">
        <v>45630</v>
      </c>
      <c r="PK3">
        <v>45629</v>
      </c>
      <c r="PL3">
        <v>45628</v>
      </c>
      <c r="PM3">
        <v>45625</v>
      </c>
      <c r="PN3">
        <v>45624</v>
      </c>
      <c r="PO3">
        <v>45623</v>
      </c>
      <c r="PP3">
        <v>45622</v>
      </c>
      <c r="PQ3">
        <v>45621</v>
      </c>
      <c r="PR3">
        <v>45618</v>
      </c>
      <c r="PS3">
        <v>45617</v>
      </c>
      <c r="PT3">
        <v>45616</v>
      </c>
      <c r="PU3">
        <v>45615</v>
      </c>
      <c r="PV3">
        <v>45614</v>
      </c>
      <c r="PW3">
        <v>45611</v>
      </c>
      <c r="PX3">
        <v>45610</v>
      </c>
      <c r="PY3">
        <v>45609</v>
      </c>
      <c r="PZ3">
        <v>45608</v>
      </c>
      <c r="QA3">
        <v>45607</v>
      </c>
      <c r="QB3">
        <v>45604</v>
      </c>
      <c r="QC3">
        <v>45603</v>
      </c>
      <c r="QD3">
        <v>45602</v>
      </c>
      <c r="QE3">
        <v>45601</v>
      </c>
      <c r="QF3">
        <v>45600</v>
      </c>
      <c r="QG3">
        <v>45597</v>
      </c>
      <c r="QH3">
        <v>45596</v>
      </c>
      <c r="QI3">
        <v>45595</v>
      </c>
      <c r="QJ3">
        <v>45594</v>
      </c>
      <c r="QK3">
        <v>45593</v>
      </c>
      <c r="QL3">
        <v>45590</v>
      </c>
      <c r="QM3">
        <v>45589</v>
      </c>
      <c r="QN3">
        <v>45588</v>
      </c>
      <c r="QO3">
        <v>45587</v>
      </c>
      <c r="QP3">
        <v>45586</v>
      </c>
      <c r="QQ3">
        <v>45583</v>
      </c>
      <c r="QR3">
        <v>45582</v>
      </c>
      <c r="QS3">
        <v>45581</v>
      </c>
      <c r="QT3">
        <v>45580</v>
      </c>
      <c r="QU3">
        <v>45579</v>
      </c>
      <c r="QV3">
        <v>45576</v>
      </c>
      <c r="QW3">
        <v>45575</v>
      </c>
      <c r="QX3">
        <v>45574</v>
      </c>
      <c r="QY3">
        <v>45573</v>
      </c>
      <c r="QZ3">
        <v>45572</v>
      </c>
      <c r="RA3">
        <v>45569</v>
      </c>
      <c r="RB3">
        <v>45568</v>
      </c>
      <c r="RC3">
        <v>45567</v>
      </c>
      <c r="RD3">
        <v>45566</v>
      </c>
      <c r="RE3">
        <v>45565</v>
      </c>
      <c r="RF3">
        <v>45562</v>
      </c>
      <c r="RG3">
        <v>45561</v>
      </c>
      <c r="RH3">
        <v>45560</v>
      </c>
      <c r="RI3">
        <v>45559</v>
      </c>
      <c r="RJ3">
        <v>45558</v>
      </c>
      <c r="RK3">
        <v>45555</v>
      </c>
      <c r="RL3">
        <v>45554</v>
      </c>
      <c r="RM3">
        <v>45553</v>
      </c>
      <c r="RN3">
        <v>45552</v>
      </c>
      <c r="RO3">
        <v>45551</v>
      </c>
      <c r="RP3">
        <v>45548</v>
      </c>
      <c r="RQ3">
        <v>45547</v>
      </c>
      <c r="RR3">
        <v>45546</v>
      </c>
      <c r="RS3">
        <v>45545</v>
      </c>
      <c r="RT3">
        <v>45544</v>
      </c>
      <c r="RU3">
        <v>45541</v>
      </c>
      <c r="RV3">
        <v>45540</v>
      </c>
      <c r="RW3">
        <v>45539</v>
      </c>
      <c r="RX3">
        <v>45538</v>
      </c>
      <c r="RY3">
        <v>45537</v>
      </c>
      <c r="RZ3">
        <v>45534</v>
      </c>
      <c r="SA3">
        <v>45533</v>
      </c>
      <c r="SB3">
        <v>45532</v>
      </c>
      <c r="SC3">
        <v>45531</v>
      </c>
      <c r="SD3">
        <v>45530</v>
      </c>
      <c r="SE3">
        <v>45527</v>
      </c>
      <c r="SF3">
        <v>45526</v>
      </c>
      <c r="SG3">
        <v>45525</v>
      </c>
      <c r="SH3">
        <v>45524</v>
      </c>
      <c r="SI3">
        <v>45523</v>
      </c>
      <c r="SJ3">
        <v>45520</v>
      </c>
      <c r="SK3">
        <v>45519</v>
      </c>
      <c r="SL3">
        <v>45518</v>
      </c>
      <c r="SM3">
        <v>45517</v>
      </c>
      <c r="SN3">
        <v>45516</v>
      </c>
      <c r="SO3">
        <v>45513</v>
      </c>
      <c r="SP3">
        <v>45512</v>
      </c>
      <c r="SQ3">
        <v>45511</v>
      </c>
      <c r="SR3">
        <v>45510</v>
      </c>
      <c r="SS3">
        <v>45509</v>
      </c>
      <c r="ST3">
        <v>45506</v>
      </c>
      <c r="SU3">
        <v>45505</v>
      </c>
      <c r="SV3">
        <v>45504</v>
      </c>
      <c r="SW3">
        <v>45503</v>
      </c>
      <c r="SX3">
        <v>45502</v>
      </c>
      <c r="SY3">
        <v>45499</v>
      </c>
      <c r="SZ3">
        <v>45498</v>
      </c>
      <c r="TA3">
        <v>45497</v>
      </c>
      <c r="TB3">
        <v>45496</v>
      </c>
      <c r="TC3">
        <v>45495</v>
      </c>
      <c r="TD3">
        <v>45492</v>
      </c>
      <c r="TE3">
        <v>45491</v>
      </c>
      <c r="TF3">
        <v>45490</v>
      </c>
      <c r="TG3">
        <v>45489</v>
      </c>
      <c r="TH3">
        <v>45488</v>
      </c>
      <c r="TI3">
        <v>45485</v>
      </c>
      <c r="TJ3">
        <v>45484</v>
      </c>
      <c r="TK3">
        <v>45483</v>
      </c>
      <c r="TL3">
        <v>45482</v>
      </c>
      <c r="TM3">
        <v>45481</v>
      </c>
      <c r="TN3">
        <v>45478</v>
      </c>
      <c r="TO3">
        <v>45477</v>
      </c>
      <c r="TP3">
        <v>45476</v>
      </c>
      <c r="TQ3">
        <v>45475</v>
      </c>
      <c r="TR3">
        <v>45474</v>
      </c>
      <c r="TS3">
        <v>45471</v>
      </c>
      <c r="TT3">
        <v>45470</v>
      </c>
      <c r="TU3">
        <v>45469</v>
      </c>
      <c r="TV3">
        <v>45468</v>
      </c>
      <c r="TW3">
        <v>45467</v>
      </c>
      <c r="TX3">
        <v>45464</v>
      </c>
      <c r="TY3">
        <v>45463</v>
      </c>
      <c r="TZ3">
        <v>45462</v>
      </c>
      <c r="UA3">
        <v>45461</v>
      </c>
      <c r="UB3">
        <v>45460</v>
      </c>
      <c r="UC3">
        <v>45457</v>
      </c>
      <c r="UD3">
        <v>45456</v>
      </c>
      <c r="UE3">
        <v>45455</v>
      </c>
      <c r="UF3">
        <v>45454</v>
      </c>
      <c r="UG3">
        <v>45453</v>
      </c>
      <c r="UH3">
        <v>45450</v>
      </c>
      <c r="UI3">
        <v>45449</v>
      </c>
      <c r="UJ3">
        <v>45448</v>
      </c>
      <c r="UK3">
        <v>45447</v>
      </c>
      <c r="UL3">
        <v>45446</v>
      </c>
      <c r="UM3">
        <v>45443</v>
      </c>
      <c r="UN3">
        <v>45442</v>
      </c>
      <c r="UO3">
        <v>45441</v>
      </c>
      <c r="UP3">
        <v>45440</v>
      </c>
      <c r="UQ3">
        <v>45439</v>
      </c>
      <c r="UR3">
        <v>45436</v>
      </c>
      <c r="US3">
        <v>45435</v>
      </c>
      <c r="UT3">
        <v>45434</v>
      </c>
      <c r="UU3">
        <v>45433</v>
      </c>
      <c r="UV3">
        <v>45432</v>
      </c>
      <c r="UW3">
        <v>45429</v>
      </c>
      <c r="UX3">
        <v>45428</v>
      </c>
      <c r="UY3">
        <v>45427</v>
      </c>
      <c r="UZ3">
        <v>45426</v>
      </c>
      <c r="VA3">
        <v>45425</v>
      </c>
      <c r="VB3">
        <v>45422</v>
      </c>
      <c r="VC3">
        <v>45421</v>
      </c>
      <c r="VD3">
        <v>45420</v>
      </c>
      <c r="VE3">
        <v>45419</v>
      </c>
      <c r="VF3">
        <v>45418</v>
      </c>
      <c r="VG3">
        <v>45415</v>
      </c>
      <c r="VH3">
        <v>45414</v>
      </c>
      <c r="VI3">
        <v>45413</v>
      </c>
      <c r="VJ3">
        <v>45412</v>
      </c>
      <c r="VK3">
        <v>45411</v>
      </c>
      <c r="VL3">
        <v>45408</v>
      </c>
      <c r="VM3">
        <v>45407</v>
      </c>
      <c r="VN3">
        <v>45406</v>
      </c>
      <c r="VO3">
        <v>45405</v>
      </c>
      <c r="VP3">
        <v>45404</v>
      </c>
      <c r="VQ3">
        <v>45401</v>
      </c>
      <c r="VR3">
        <v>45400</v>
      </c>
      <c r="VS3">
        <v>45399</v>
      </c>
      <c r="VT3">
        <v>45398</v>
      </c>
      <c r="VU3">
        <v>45397</v>
      </c>
      <c r="VV3">
        <v>45394</v>
      </c>
      <c r="VW3">
        <v>45393</v>
      </c>
      <c r="VX3">
        <v>45392</v>
      </c>
      <c r="VY3">
        <v>45391</v>
      </c>
      <c r="VZ3">
        <v>45390</v>
      </c>
      <c r="WA3">
        <v>45387</v>
      </c>
      <c r="WB3">
        <v>45386</v>
      </c>
      <c r="WC3">
        <v>45385</v>
      </c>
      <c r="WD3">
        <v>45384</v>
      </c>
      <c r="WE3">
        <v>45383</v>
      </c>
      <c r="WF3">
        <v>45380</v>
      </c>
      <c r="WG3">
        <v>45379</v>
      </c>
      <c r="WH3">
        <v>45378</v>
      </c>
      <c r="WI3">
        <v>45377</v>
      </c>
      <c r="WJ3">
        <v>45376</v>
      </c>
      <c r="WK3">
        <v>45373</v>
      </c>
      <c r="WL3">
        <v>45372</v>
      </c>
      <c r="WM3">
        <v>45371</v>
      </c>
      <c r="WN3">
        <v>45370</v>
      </c>
      <c r="WO3">
        <v>45369</v>
      </c>
      <c r="WP3">
        <v>45366</v>
      </c>
      <c r="WQ3">
        <v>45365</v>
      </c>
      <c r="WR3">
        <v>45364</v>
      </c>
      <c r="WS3">
        <v>45363</v>
      </c>
      <c r="WT3">
        <v>45362</v>
      </c>
      <c r="WU3">
        <v>45359</v>
      </c>
      <c r="WV3">
        <v>45358</v>
      </c>
      <c r="WW3">
        <v>45357</v>
      </c>
      <c r="WX3">
        <v>45356</v>
      </c>
      <c r="WY3">
        <v>45355</v>
      </c>
      <c r="WZ3">
        <v>45352</v>
      </c>
      <c r="XA3">
        <v>45351</v>
      </c>
      <c r="XB3">
        <v>45350</v>
      </c>
      <c r="XC3">
        <v>45349</v>
      </c>
      <c r="XD3">
        <v>45348</v>
      </c>
      <c r="XE3">
        <v>45345</v>
      </c>
      <c r="XF3">
        <v>45344</v>
      </c>
      <c r="XG3">
        <v>45343</v>
      </c>
      <c r="XH3">
        <v>45342</v>
      </c>
      <c r="XI3">
        <v>45341</v>
      </c>
      <c r="XJ3">
        <v>45338</v>
      </c>
      <c r="XK3">
        <v>45337</v>
      </c>
      <c r="XL3">
        <v>45336</v>
      </c>
      <c r="XM3">
        <v>45335</v>
      </c>
      <c r="XN3">
        <v>45334</v>
      </c>
      <c r="XO3">
        <v>45331</v>
      </c>
      <c r="XP3">
        <v>45330</v>
      </c>
      <c r="XQ3">
        <v>45329</v>
      </c>
      <c r="XR3">
        <v>45328</v>
      </c>
      <c r="XS3">
        <v>45327</v>
      </c>
      <c r="XT3">
        <v>45324</v>
      </c>
      <c r="XU3">
        <v>45323</v>
      </c>
      <c r="XV3">
        <v>45322</v>
      </c>
      <c r="XW3">
        <v>45321</v>
      </c>
      <c r="XX3">
        <v>45320</v>
      </c>
      <c r="XY3">
        <v>45317</v>
      </c>
      <c r="XZ3">
        <v>45316</v>
      </c>
      <c r="YA3">
        <v>45315</v>
      </c>
      <c r="YB3">
        <v>45314</v>
      </c>
      <c r="YC3">
        <v>45313</v>
      </c>
      <c r="YD3">
        <v>45310</v>
      </c>
      <c r="YE3">
        <v>45309</v>
      </c>
      <c r="YF3">
        <v>45308</v>
      </c>
      <c r="YG3">
        <v>45307</v>
      </c>
      <c r="YH3">
        <v>45306</v>
      </c>
      <c r="YI3">
        <v>45303</v>
      </c>
      <c r="YJ3">
        <v>45302</v>
      </c>
      <c r="YK3">
        <v>45301</v>
      </c>
      <c r="YL3">
        <v>45300</v>
      </c>
      <c r="YM3">
        <v>45299</v>
      </c>
      <c r="YN3">
        <v>45296</v>
      </c>
      <c r="YO3">
        <v>45295</v>
      </c>
      <c r="YP3">
        <v>45294</v>
      </c>
      <c r="YQ3">
        <v>45293</v>
      </c>
      <c r="YR3">
        <v>45292</v>
      </c>
      <c r="YS3">
        <v>45289</v>
      </c>
      <c r="YT3">
        <v>45288</v>
      </c>
      <c r="YU3">
        <v>45287</v>
      </c>
      <c r="YV3">
        <v>45286</v>
      </c>
      <c r="YW3">
        <v>45285</v>
      </c>
      <c r="YX3">
        <v>45282</v>
      </c>
      <c r="YY3">
        <v>45281</v>
      </c>
      <c r="YZ3">
        <v>45280</v>
      </c>
      <c r="ZA3">
        <v>45279</v>
      </c>
      <c r="ZB3">
        <v>45278</v>
      </c>
      <c r="ZC3">
        <v>45275</v>
      </c>
      <c r="ZD3">
        <v>45274</v>
      </c>
      <c r="ZE3">
        <v>45273</v>
      </c>
      <c r="ZF3">
        <v>45272</v>
      </c>
      <c r="ZG3">
        <v>45271</v>
      </c>
      <c r="ZH3">
        <v>45268</v>
      </c>
      <c r="ZI3">
        <v>45267</v>
      </c>
      <c r="ZJ3">
        <v>45266</v>
      </c>
      <c r="ZK3">
        <v>45265</v>
      </c>
      <c r="ZL3">
        <v>45264</v>
      </c>
      <c r="ZM3">
        <v>45261</v>
      </c>
      <c r="ZN3">
        <v>45260</v>
      </c>
      <c r="ZO3">
        <v>45259</v>
      </c>
      <c r="ZP3">
        <v>45258</v>
      </c>
      <c r="ZQ3">
        <v>45257</v>
      </c>
      <c r="ZR3">
        <v>45254</v>
      </c>
      <c r="ZS3">
        <v>45253</v>
      </c>
      <c r="ZT3">
        <v>45252</v>
      </c>
      <c r="ZU3">
        <v>45251</v>
      </c>
      <c r="ZV3">
        <v>45250</v>
      </c>
      <c r="ZW3">
        <v>45247</v>
      </c>
      <c r="ZX3">
        <v>45246</v>
      </c>
      <c r="ZY3">
        <v>45245</v>
      </c>
      <c r="ZZ3">
        <v>45244</v>
      </c>
      <c r="AAA3">
        <v>45243</v>
      </c>
      <c r="AAB3">
        <v>45240</v>
      </c>
      <c r="AAC3">
        <v>45239</v>
      </c>
      <c r="AAD3">
        <v>45238</v>
      </c>
      <c r="AAE3">
        <v>45237</v>
      </c>
      <c r="AAF3">
        <v>45236</v>
      </c>
      <c r="AAG3">
        <v>45233</v>
      </c>
      <c r="AAH3">
        <v>45232</v>
      </c>
      <c r="AAI3">
        <v>45231</v>
      </c>
      <c r="AAJ3">
        <v>45230</v>
      </c>
      <c r="AAK3">
        <v>45229</v>
      </c>
      <c r="AAL3">
        <v>45226</v>
      </c>
      <c r="AAM3">
        <v>45225</v>
      </c>
      <c r="AAN3">
        <v>45224</v>
      </c>
      <c r="AAO3">
        <v>45223</v>
      </c>
      <c r="AAP3">
        <v>45222</v>
      </c>
      <c r="AAQ3">
        <v>45219</v>
      </c>
      <c r="AAR3">
        <v>45218</v>
      </c>
      <c r="AAS3">
        <v>45217</v>
      </c>
      <c r="AAT3">
        <v>45216</v>
      </c>
      <c r="AAU3">
        <v>45215</v>
      </c>
      <c r="AAV3">
        <v>45212</v>
      </c>
      <c r="AAW3">
        <v>45211</v>
      </c>
      <c r="AAX3">
        <v>45210</v>
      </c>
      <c r="AAY3">
        <v>45209</v>
      </c>
      <c r="AAZ3">
        <v>45208</v>
      </c>
      <c r="ABA3">
        <v>45205</v>
      </c>
      <c r="ABB3">
        <v>45204</v>
      </c>
      <c r="ABC3">
        <v>45203</v>
      </c>
      <c r="ABD3">
        <v>45202</v>
      </c>
      <c r="ABE3">
        <v>45201</v>
      </c>
      <c r="ABF3">
        <v>45198</v>
      </c>
      <c r="ABG3">
        <v>45197</v>
      </c>
      <c r="ABH3">
        <v>45196</v>
      </c>
      <c r="ABI3">
        <v>45195</v>
      </c>
      <c r="ABJ3">
        <v>45194</v>
      </c>
      <c r="ABK3">
        <v>45191</v>
      </c>
      <c r="ABL3">
        <v>45190</v>
      </c>
      <c r="ABM3">
        <v>45189</v>
      </c>
      <c r="ABN3">
        <v>45188</v>
      </c>
      <c r="ABO3">
        <v>45187</v>
      </c>
      <c r="ABP3">
        <v>45184</v>
      </c>
      <c r="ABQ3">
        <v>45183</v>
      </c>
      <c r="ABR3">
        <v>45182</v>
      </c>
      <c r="ABS3">
        <v>45181</v>
      </c>
      <c r="ABT3">
        <v>45180</v>
      </c>
      <c r="ABU3">
        <v>45177</v>
      </c>
      <c r="ABV3">
        <v>45176</v>
      </c>
      <c r="ABW3">
        <v>45175</v>
      </c>
      <c r="ABX3">
        <v>45174</v>
      </c>
      <c r="ABY3">
        <v>45173</v>
      </c>
      <c r="ABZ3">
        <v>45170</v>
      </c>
      <c r="ACA3">
        <v>45169</v>
      </c>
      <c r="ACB3">
        <v>45168</v>
      </c>
      <c r="ACC3">
        <v>45167</v>
      </c>
      <c r="ACD3">
        <v>45166</v>
      </c>
      <c r="ACE3">
        <v>45163</v>
      </c>
      <c r="ACF3">
        <v>45162</v>
      </c>
      <c r="ACG3">
        <v>45161</v>
      </c>
      <c r="ACH3">
        <v>45160</v>
      </c>
      <c r="ACI3">
        <v>45159</v>
      </c>
      <c r="ACJ3">
        <v>45156</v>
      </c>
      <c r="ACK3">
        <v>45155</v>
      </c>
      <c r="ACL3">
        <v>45154</v>
      </c>
      <c r="ACM3">
        <v>45153</v>
      </c>
      <c r="ACN3">
        <v>45152</v>
      </c>
      <c r="ACO3">
        <v>45149</v>
      </c>
      <c r="ACP3">
        <v>45148</v>
      </c>
      <c r="ACQ3">
        <v>45147</v>
      </c>
      <c r="ACR3">
        <v>45146</v>
      </c>
      <c r="ACS3">
        <v>45145</v>
      </c>
      <c r="ACT3">
        <v>45142</v>
      </c>
      <c r="ACU3">
        <v>45141</v>
      </c>
      <c r="ACV3">
        <v>45140</v>
      </c>
      <c r="ACW3">
        <v>45139</v>
      </c>
      <c r="ACX3">
        <v>45138</v>
      </c>
      <c r="ACY3">
        <v>45135</v>
      </c>
      <c r="ACZ3">
        <v>45134</v>
      </c>
      <c r="ADA3">
        <v>45133</v>
      </c>
      <c r="ADB3">
        <v>45132</v>
      </c>
      <c r="ADC3">
        <v>45131</v>
      </c>
      <c r="ADD3">
        <v>45128</v>
      </c>
      <c r="ADE3">
        <v>45127</v>
      </c>
      <c r="ADF3">
        <v>45126</v>
      </c>
      <c r="ADG3">
        <v>45125</v>
      </c>
      <c r="ADH3">
        <v>45124</v>
      </c>
      <c r="ADI3">
        <v>45121</v>
      </c>
      <c r="ADJ3">
        <v>45120</v>
      </c>
      <c r="ADK3">
        <v>45119</v>
      </c>
      <c r="ADL3">
        <v>45118</v>
      </c>
      <c r="ADM3">
        <v>45117</v>
      </c>
      <c r="ADN3">
        <v>45114</v>
      </c>
      <c r="ADO3">
        <v>45113</v>
      </c>
      <c r="ADP3">
        <v>45112</v>
      </c>
      <c r="ADQ3">
        <v>45111</v>
      </c>
      <c r="ADR3">
        <v>45110</v>
      </c>
      <c r="ADS3">
        <v>45107</v>
      </c>
      <c r="ADT3">
        <v>45106</v>
      </c>
      <c r="ADU3">
        <v>45105</v>
      </c>
      <c r="ADV3">
        <v>45104</v>
      </c>
      <c r="ADW3">
        <v>45103</v>
      </c>
      <c r="ADX3">
        <v>45100</v>
      </c>
      <c r="ADY3">
        <v>45099</v>
      </c>
      <c r="ADZ3">
        <v>45098</v>
      </c>
      <c r="AEA3">
        <v>45097</v>
      </c>
      <c r="AEB3">
        <v>45096</v>
      </c>
      <c r="AEC3">
        <v>45093</v>
      </c>
      <c r="AED3">
        <v>45092</v>
      </c>
      <c r="AEE3">
        <v>45091</v>
      </c>
      <c r="AEF3">
        <v>45090</v>
      </c>
      <c r="AEG3">
        <v>45089</v>
      </c>
      <c r="AEH3">
        <v>45086</v>
      </c>
      <c r="AEI3">
        <v>45085</v>
      </c>
      <c r="AEJ3">
        <v>45084</v>
      </c>
      <c r="AEK3">
        <v>45083</v>
      </c>
      <c r="AEL3">
        <v>45082</v>
      </c>
      <c r="AEM3">
        <v>45079</v>
      </c>
      <c r="AEN3">
        <v>45078</v>
      </c>
      <c r="AEO3">
        <v>45077</v>
      </c>
      <c r="AEP3">
        <v>45076</v>
      </c>
      <c r="AEQ3">
        <v>45075</v>
      </c>
      <c r="AER3">
        <v>45072</v>
      </c>
      <c r="AES3">
        <v>45071</v>
      </c>
      <c r="AET3">
        <v>45070</v>
      </c>
      <c r="AEU3">
        <v>45069</v>
      </c>
      <c r="AEV3">
        <v>45068</v>
      </c>
      <c r="AEW3">
        <v>45065</v>
      </c>
      <c r="AEX3">
        <v>45064</v>
      </c>
      <c r="AEY3">
        <v>45063</v>
      </c>
      <c r="AEZ3">
        <v>45062</v>
      </c>
      <c r="AFA3">
        <v>45061</v>
      </c>
      <c r="AFB3">
        <v>45058</v>
      </c>
      <c r="AFC3">
        <v>45057</v>
      </c>
      <c r="AFD3">
        <v>45056</v>
      </c>
      <c r="AFE3">
        <v>45055</v>
      </c>
      <c r="AFF3">
        <v>45054</v>
      </c>
      <c r="AFG3">
        <v>45051</v>
      </c>
      <c r="AFH3">
        <v>45050</v>
      </c>
      <c r="AFI3">
        <v>45049</v>
      </c>
      <c r="AFJ3">
        <v>45048</v>
      </c>
      <c r="AFK3">
        <v>45047</v>
      </c>
      <c r="AFL3">
        <v>45044</v>
      </c>
      <c r="AFM3">
        <v>45043</v>
      </c>
      <c r="AFN3">
        <v>45042</v>
      </c>
      <c r="AFO3">
        <v>45041</v>
      </c>
      <c r="AFP3">
        <v>45040</v>
      </c>
      <c r="AFQ3">
        <v>45037</v>
      </c>
      <c r="AFR3">
        <v>45036</v>
      </c>
      <c r="AFS3">
        <v>45035</v>
      </c>
      <c r="AFT3">
        <v>45034</v>
      </c>
      <c r="AFU3">
        <v>45033</v>
      </c>
      <c r="AFV3">
        <v>45030</v>
      </c>
      <c r="AFW3">
        <v>45029</v>
      </c>
      <c r="AFX3">
        <v>45028</v>
      </c>
      <c r="AFY3">
        <v>45027</v>
      </c>
      <c r="AFZ3">
        <v>45026</v>
      </c>
      <c r="AGA3">
        <v>45023</v>
      </c>
      <c r="AGB3">
        <v>45022</v>
      </c>
      <c r="AGC3">
        <v>45021</v>
      </c>
      <c r="AGD3">
        <v>45020</v>
      </c>
      <c r="AGE3">
        <v>45019</v>
      </c>
      <c r="AGF3">
        <v>45016</v>
      </c>
      <c r="AGG3">
        <v>45015</v>
      </c>
      <c r="AGH3">
        <v>45014</v>
      </c>
      <c r="AGI3">
        <v>45013</v>
      </c>
      <c r="AGJ3">
        <v>45012</v>
      </c>
      <c r="AGK3">
        <v>45009</v>
      </c>
      <c r="AGL3">
        <v>45008</v>
      </c>
      <c r="AGM3">
        <v>45007</v>
      </c>
      <c r="AGN3">
        <v>45006</v>
      </c>
      <c r="AGO3">
        <v>45005</v>
      </c>
      <c r="AGP3">
        <v>45002</v>
      </c>
      <c r="AGQ3">
        <v>45001</v>
      </c>
      <c r="AGR3">
        <v>45000</v>
      </c>
      <c r="AGS3">
        <v>44999</v>
      </c>
      <c r="AGT3">
        <v>44998</v>
      </c>
      <c r="AGU3">
        <v>44995</v>
      </c>
      <c r="AGV3">
        <v>44994</v>
      </c>
      <c r="AGW3">
        <v>44993</v>
      </c>
      <c r="AGX3">
        <v>44992</v>
      </c>
      <c r="AGY3">
        <v>44991</v>
      </c>
      <c r="AGZ3">
        <v>44988</v>
      </c>
      <c r="AHA3">
        <v>44987</v>
      </c>
      <c r="AHB3">
        <v>44986</v>
      </c>
      <c r="AHC3">
        <v>44985</v>
      </c>
      <c r="AHD3">
        <v>44984</v>
      </c>
      <c r="AHE3">
        <v>44981</v>
      </c>
      <c r="AHF3">
        <v>44980</v>
      </c>
      <c r="AHG3">
        <v>44979</v>
      </c>
      <c r="AHH3">
        <v>44978</v>
      </c>
      <c r="AHI3">
        <v>44977</v>
      </c>
      <c r="AHJ3">
        <v>44974</v>
      </c>
      <c r="AHK3">
        <v>44973</v>
      </c>
      <c r="AHL3">
        <v>44972</v>
      </c>
      <c r="AHM3">
        <v>44971</v>
      </c>
      <c r="AHN3">
        <v>44970</v>
      </c>
      <c r="AHO3">
        <v>44967</v>
      </c>
      <c r="AHP3">
        <v>44966</v>
      </c>
      <c r="AHQ3">
        <v>44965</v>
      </c>
      <c r="AHR3">
        <v>44964</v>
      </c>
      <c r="AHS3">
        <v>44963</v>
      </c>
      <c r="AHT3">
        <v>44960</v>
      </c>
      <c r="AHU3">
        <v>44959</v>
      </c>
      <c r="AHV3">
        <v>44958</v>
      </c>
      <c r="AHW3">
        <v>44957</v>
      </c>
      <c r="AHX3">
        <v>44956</v>
      </c>
      <c r="AHY3">
        <v>44953</v>
      </c>
      <c r="AHZ3">
        <v>44952</v>
      </c>
      <c r="AIA3">
        <v>44951</v>
      </c>
      <c r="AIB3">
        <v>44950</v>
      </c>
      <c r="AIC3">
        <v>44949</v>
      </c>
      <c r="AID3">
        <v>44946</v>
      </c>
      <c r="AIE3">
        <v>44945</v>
      </c>
      <c r="AIF3">
        <v>44944</v>
      </c>
      <c r="AIG3">
        <v>44943</v>
      </c>
      <c r="AIH3">
        <v>44942</v>
      </c>
      <c r="AII3">
        <v>44939</v>
      </c>
      <c r="AIJ3">
        <v>44938</v>
      </c>
      <c r="AIK3">
        <v>44937</v>
      </c>
      <c r="AIL3">
        <v>44936</v>
      </c>
      <c r="AIM3">
        <v>44935</v>
      </c>
      <c r="AIN3">
        <v>44932</v>
      </c>
      <c r="AIO3">
        <v>44931</v>
      </c>
      <c r="AIP3">
        <v>44930</v>
      </c>
      <c r="AIQ3">
        <v>44929</v>
      </c>
      <c r="AIR3">
        <v>44928</v>
      </c>
      <c r="AIS3">
        <v>44925</v>
      </c>
      <c r="AIT3">
        <v>44924</v>
      </c>
      <c r="AIU3">
        <v>44923</v>
      </c>
      <c r="AIV3">
        <v>44922</v>
      </c>
      <c r="AIW3">
        <v>44921</v>
      </c>
      <c r="AIX3">
        <v>44918</v>
      </c>
      <c r="AIY3">
        <v>44917</v>
      </c>
      <c r="AIZ3">
        <v>44916</v>
      </c>
      <c r="AJA3">
        <v>44915</v>
      </c>
      <c r="AJB3">
        <v>44914</v>
      </c>
      <c r="AJC3">
        <v>44911</v>
      </c>
      <c r="AJD3">
        <v>44910</v>
      </c>
      <c r="AJE3">
        <v>44909</v>
      </c>
      <c r="AJF3">
        <v>44908</v>
      </c>
      <c r="AJG3">
        <v>44907</v>
      </c>
      <c r="AJH3">
        <v>44904</v>
      </c>
      <c r="AJI3">
        <v>44903</v>
      </c>
      <c r="AJJ3">
        <v>44902</v>
      </c>
      <c r="AJK3">
        <v>44901</v>
      </c>
      <c r="AJL3">
        <v>44900</v>
      </c>
      <c r="AJM3">
        <v>44897</v>
      </c>
      <c r="AJN3">
        <v>44896</v>
      </c>
      <c r="AJO3">
        <v>44895</v>
      </c>
      <c r="AJP3">
        <v>44894</v>
      </c>
      <c r="AJQ3">
        <v>44893</v>
      </c>
      <c r="AJR3">
        <v>44890</v>
      </c>
      <c r="AJS3">
        <v>44889</v>
      </c>
      <c r="AJT3">
        <v>44888</v>
      </c>
      <c r="AJU3">
        <v>44887</v>
      </c>
      <c r="AJV3">
        <v>44886</v>
      </c>
      <c r="AJW3">
        <v>44883</v>
      </c>
      <c r="AJX3">
        <v>44882</v>
      </c>
      <c r="AJY3">
        <v>44881</v>
      </c>
      <c r="AJZ3">
        <v>44880</v>
      </c>
      <c r="AKA3">
        <v>44879</v>
      </c>
      <c r="AKB3">
        <v>44876</v>
      </c>
      <c r="AKC3">
        <v>44875</v>
      </c>
      <c r="AKD3">
        <v>44874</v>
      </c>
      <c r="AKE3">
        <v>44873</v>
      </c>
      <c r="AKF3">
        <v>44872</v>
      </c>
      <c r="AKG3">
        <v>44869</v>
      </c>
      <c r="AKH3">
        <v>44868</v>
      </c>
      <c r="AKI3">
        <v>44867</v>
      </c>
      <c r="AKJ3">
        <v>44866</v>
      </c>
      <c r="AKK3">
        <v>44865</v>
      </c>
      <c r="AKL3">
        <v>44862</v>
      </c>
      <c r="AKM3">
        <v>44861</v>
      </c>
      <c r="AKN3">
        <v>44860</v>
      </c>
      <c r="AKO3">
        <v>44859</v>
      </c>
      <c r="AKP3">
        <v>44858</v>
      </c>
      <c r="AKQ3">
        <v>44855</v>
      </c>
      <c r="AKR3">
        <v>44854</v>
      </c>
      <c r="AKS3">
        <v>44853</v>
      </c>
      <c r="AKT3">
        <v>44852</v>
      </c>
      <c r="AKU3">
        <v>44851</v>
      </c>
      <c r="AKV3">
        <v>44848</v>
      </c>
      <c r="AKW3">
        <v>44847</v>
      </c>
      <c r="AKX3">
        <v>44846</v>
      </c>
      <c r="AKY3">
        <v>44845</v>
      </c>
      <c r="AKZ3">
        <v>44844</v>
      </c>
      <c r="ALA3">
        <v>44841</v>
      </c>
      <c r="ALB3">
        <v>44840</v>
      </c>
      <c r="ALC3">
        <v>44839</v>
      </c>
      <c r="ALD3">
        <v>44838</v>
      </c>
      <c r="ALE3">
        <v>44837</v>
      </c>
      <c r="ALF3">
        <v>44834</v>
      </c>
      <c r="ALG3">
        <v>44833</v>
      </c>
      <c r="ALH3">
        <v>44832</v>
      </c>
      <c r="ALI3">
        <v>44831</v>
      </c>
      <c r="ALJ3">
        <v>44830</v>
      </c>
      <c r="ALK3">
        <v>44827</v>
      </c>
      <c r="ALL3">
        <v>44826</v>
      </c>
      <c r="ALM3">
        <v>44825</v>
      </c>
      <c r="ALN3">
        <v>44824</v>
      </c>
      <c r="ALO3">
        <v>44823</v>
      </c>
      <c r="ALP3">
        <v>44820</v>
      </c>
      <c r="ALQ3">
        <v>44819</v>
      </c>
      <c r="ALR3">
        <v>44818</v>
      </c>
      <c r="ALS3">
        <v>44817</v>
      </c>
      <c r="ALT3">
        <v>44816</v>
      </c>
      <c r="ALU3">
        <v>44813</v>
      </c>
      <c r="ALV3">
        <v>44812</v>
      </c>
      <c r="ALW3">
        <v>44811</v>
      </c>
      <c r="ALX3">
        <v>44810</v>
      </c>
      <c r="ALY3">
        <v>44809</v>
      </c>
      <c r="ALZ3">
        <v>44806</v>
      </c>
      <c r="AMA3">
        <v>44805</v>
      </c>
      <c r="AMB3">
        <v>44804</v>
      </c>
      <c r="AMC3">
        <v>44803</v>
      </c>
      <c r="AMD3">
        <v>44802</v>
      </c>
      <c r="AME3">
        <v>44799</v>
      </c>
      <c r="AMF3">
        <v>44798</v>
      </c>
      <c r="AMG3">
        <v>44797</v>
      </c>
      <c r="AMH3">
        <v>44796</v>
      </c>
      <c r="AMI3">
        <v>44795</v>
      </c>
      <c r="AMJ3">
        <v>44792</v>
      </c>
      <c r="AMK3">
        <v>44791</v>
      </c>
      <c r="AML3">
        <v>44790</v>
      </c>
      <c r="AMM3">
        <v>44789</v>
      </c>
      <c r="AMN3">
        <v>44788</v>
      </c>
      <c r="AMO3">
        <v>44785</v>
      </c>
      <c r="AMP3">
        <v>44784</v>
      </c>
      <c r="AMQ3">
        <v>44783</v>
      </c>
      <c r="AMR3">
        <v>44782</v>
      </c>
      <c r="AMS3">
        <v>44781</v>
      </c>
      <c r="AMT3">
        <v>44778</v>
      </c>
      <c r="AMU3">
        <v>44777</v>
      </c>
      <c r="AMV3">
        <v>44776</v>
      </c>
      <c r="AMW3">
        <v>44775</v>
      </c>
      <c r="AMX3">
        <v>44774</v>
      </c>
      <c r="AMY3">
        <v>44771</v>
      </c>
      <c r="AMZ3">
        <v>44770</v>
      </c>
      <c r="ANA3">
        <v>44769</v>
      </c>
      <c r="ANB3">
        <v>44768</v>
      </c>
      <c r="ANC3">
        <v>44767</v>
      </c>
      <c r="AND3">
        <v>44764</v>
      </c>
      <c r="ANE3">
        <v>44763</v>
      </c>
      <c r="ANF3">
        <v>44762</v>
      </c>
      <c r="ANG3">
        <v>44761</v>
      </c>
      <c r="ANH3">
        <v>44760</v>
      </c>
      <c r="ANI3">
        <v>44757</v>
      </c>
      <c r="ANJ3">
        <v>44756</v>
      </c>
      <c r="ANK3">
        <v>44755</v>
      </c>
      <c r="ANL3">
        <v>44754</v>
      </c>
      <c r="ANM3">
        <v>44753</v>
      </c>
      <c r="ANN3">
        <v>44750</v>
      </c>
      <c r="ANO3">
        <v>44749</v>
      </c>
      <c r="ANP3">
        <v>44748</v>
      </c>
      <c r="ANQ3">
        <v>44747</v>
      </c>
      <c r="ANR3">
        <v>44746</v>
      </c>
      <c r="ANS3">
        <v>44743</v>
      </c>
      <c r="ANT3">
        <v>44742</v>
      </c>
      <c r="ANU3">
        <v>44741</v>
      </c>
      <c r="ANV3">
        <v>44740</v>
      </c>
      <c r="ANW3">
        <v>44739</v>
      </c>
      <c r="ANX3">
        <v>44736</v>
      </c>
      <c r="ANY3">
        <v>44735</v>
      </c>
      <c r="ANZ3">
        <v>44734</v>
      </c>
      <c r="AOA3">
        <v>44733</v>
      </c>
      <c r="AOB3">
        <v>44732</v>
      </c>
      <c r="AOC3">
        <v>44729</v>
      </c>
      <c r="AOD3">
        <v>44728</v>
      </c>
      <c r="AOE3">
        <v>44727</v>
      </c>
      <c r="AOF3">
        <v>44726</v>
      </c>
      <c r="AOG3">
        <v>44725</v>
      </c>
      <c r="AOH3">
        <v>44722</v>
      </c>
      <c r="AOI3">
        <v>44721</v>
      </c>
      <c r="AOJ3">
        <v>44720</v>
      </c>
      <c r="AOK3">
        <v>44719</v>
      </c>
      <c r="AOL3">
        <v>44718</v>
      </c>
      <c r="AOM3">
        <v>44715</v>
      </c>
      <c r="AON3">
        <v>44714</v>
      </c>
      <c r="AOO3">
        <v>44713</v>
      </c>
      <c r="AOP3">
        <v>44712</v>
      </c>
      <c r="AOQ3">
        <v>44711</v>
      </c>
      <c r="AOR3">
        <v>44708</v>
      </c>
      <c r="AOS3">
        <v>44707</v>
      </c>
      <c r="AOT3">
        <v>44706</v>
      </c>
      <c r="AOU3">
        <v>44705</v>
      </c>
      <c r="AOV3">
        <v>44704</v>
      </c>
      <c r="AOW3">
        <v>44701</v>
      </c>
      <c r="AOX3">
        <v>44700</v>
      </c>
      <c r="AOY3">
        <v>44699</v>
      </c>
      <c r="AOZ3">
        <v>44698</v>
      </c>
      <c r="APA3">
        <v>44697</v>
      </c>
      <c r="APB3">
        <v>44694</v>
      </c>
      <c r="APC3">
        <v>44693</v>
      </c>
      <c r="APD3">
        <v>44692</v>
      </c>
      <c r="APE3">
        <v>44691</v>
      </c>
      <c r="APF3">
        <v>44690</v>
      </c>
      <c r="APG3">
        <v>44687</v>
      </c>
      <c r="APH3">
        <v>44686</v>
      </c>
      <c r="API3">
        <v>44685</v>
      </c>
      <c r="APJ3">
        <v>44684</v>
      </c>
      <c r="APK3">
        <v>44683</v>
      </c>
      <c r="APL3">
        <v>44680</v>
      </c>
      <c r="APM3">
        <v>44679</v>
      </c>
      <c r="APN3">
        <v>44678</v>
      </c>
      <c r="APO3">
        <v>44677</v>
      </c>
      <c r="APP3">
        <v>44676</v>
      </c>
      <c r="APQ3">
        <v>44673</v>
      </c>
      <c r="APR3">
        <v>44672</v>
      </c>
      <c r="APS3">
        <v>44671</v>
      </c>
      <c r="APT3">
        <v>44670</v>
      </c>
      <c r="APU3">
        <v>44669</v>
      </c>
      <c r="APV3">
        <v>44666</v>
      </c>
      <c r="APW3">
        <v>44665</v>
      </c>
      <c r="APX3">
        <v>44664</v>
      </c>
      <c r="APY3">
        <v>44663</v>
      </c>
      <c r="APZ3">
        <v>44662</v>
      </c>
      <c r="AQA3">
        <v>44659</v>
      </c>
      <c r="AQB3">
        <v>44658</v>
      </c>
      <c r="AQC3">
        <v>44657</v>
      </c>
      <c r="AQD3">
        <v>44656</v>
      </c>
      <c r="AQE3">
        <v>44655</v>
      </c>
      <c r="AQF3">
        <v>44652</v>
      </c>
      <c r="AQG3">
        <v>44651</v>
      </c>
      <c r="AQH3">
        <v>44650</v>
      </c>
      <c r="AQI3">
        <v>44649</v>
      </c>
      <c r="AQJ3">
        <v>44648</v>
      </c>
      <c r="AQK3">
        <v>44645</v>
      </c>
      <c r="AQL3">
        <v>44644</v>
      </c>
      <c r="AQM3">
        <v>44643</v>
      </c>
      <c r="AQN3">
        <v>44642</v>
      </c>
      <c r="AQO3">
        <v>44641</v>
      </c>
      <c r="AQP3">
        <v>44638</v>
      </c>
      <c r="AQQ3">
        <v>44637</v>
      </c>
      <c r="AQR3">
        <v>44636</v>
      </c>
      <c r="AQS3">
        <v>44635</v>
      </c>
      <c r="AQT3">
        <v>44634</v>
      </c>
      <c r="AQU3">
        <v>44631</v>
      </c>
      <c r="AQV3">
        <v>44630</v>
      </c>
      <c r="AQW3">
        <v>44629</v>
      </c>
      <c r="AQX3">
        <v>44628</v>
      </c>
      <c r="AQY3">
        <v>44627</v>
      </c>
      <c r="AQZ3">
        <v>44624</v>
      </c>
      <c r="ARA3">
        <v>44623</v>
      </c>
      <c r="ARB3">
        <v>44622</v>
      </c>
      <c r="ARC3">
        <v>44621</v>
      </c>
      <c r="ARD3">
        <v>44620</v>
      </c>
      <c r="ARE3">
        <v>44617</v>
      </c>
      <c r="ARF3">
        <v>44616</v>
      </c>
      <c r="ARG3">
        <v>44615</v>
      </c>
      <c r="ARH3">
        <v>44614</v>
      </c>
      <c r="ARI3">
        <v>44613</v>
      </c>
      <c r="ARJ3">
        <v>44610</v>
      </c>
      <c r="ARK3">
        <v>44609</v>
      </c>
      <c r="ARL3">
        <v>44608</v>
      </c>
      <c r="ARM3">
        <v>44607</v>
      </c>
      <c r="ARN3">
        <v>44606</v>
      </c>
      <c r="ARO3">
        <v>44603</v>
      </c>
      <c r="ARP3">
        <v>44602</v>
      </c>
      <c r="ARQ3">
        <v>44601</v>
      </c>
      <c r="ARR3">
        <v>44600</v>
      </c>
      <c r="ARS3">
        <v>44599</v>
      </c>
      <c r="ART3">
        <v>44596</v>
      </c>
      <c r="ARU3">
        <v>44595</v>
      </c>
      <c r="ARV3">
        <v>44594</v>
      </c>
      <c r="ARW3">
        <v>44593</v>
      </c>
      <c r="ARX3">
        <v>44592</v>
      </c>
      <c r="ARY3">
        <v>44589</v>
      </c>
      <c r="ARZ3">
        <v>44588</v>
      </c>
      <c r="ASA3">
        <v>44587</v>
      </c>
      <c r="ASB3">
        <v>44586</v>
      </c>
      <c r="ASC3">
        <v>44585</v>
      </c>
      <c r="ASD3">
        <v>44582</v>
      </c>
      <c r="ASE3">
        <v>44581</v>
      </c>
      <c r="ASF3">
        <v>44580</v>
      </c>
      <c r="ASG3">
        <v>44579</v>
      </c>
      <c r="ASH3">
        <v>44578</v>
      </c>
      <c r="ASI3">
        <v>44575</v>
      </c>
      <c r="ASJ3">
        <v>44574</v>
      </c>
      <c r="ASK3">
        <v>44573</v>
      </c>
      <c r="ASL3">
        <v>44572</v>
      </c>
      <c r="ASM3">
        <v>44571</v>
      </c>
      <c r="ASN3">
        <v>44568</v>
      </c>
      <c r="ASO3">
        <v>44567</v>
      </c>
      <c r="ASP3">
        <v>44566</v>
      </c>
      <c r="ASQ3">
        <v>44565</v>
      </c>
      <c r="ASR3">
        <v>44564</v>
      </c>
      <c r="ASS3">
        <v>44561</v>
      </c>
      <c r="AST3">
        <v>44560</v>
      </c>
      <c r="ASU3">
        <v>44559</v>
      </c>
      <c r="ASV3">
        <v>44558</v>
      </c>
      <c r="ASW3">
        <v>44557</v>
      </c>
      <c r="ASX3">
        <v>44554</v>
      </c>
      <c r="ASY3">
        <v>44553</v>
      </c>
      <c r="ASZ3">
        <v>44552</v>
      </c>
      <c r="ATA3">
        <v>44551</v>
      </c>
      <c r="ATB3">
        <v>44550</v>
      </c>
      <c r="ATC3">
        <v>44547</v>
      </c>
      <c r="ATD3">
        <v>44546</v>
      </c>
      <c r="ATE3">
        <v>44545</v>
      </c>
      <c r="ATF3">
        <v>44544</v>
      </c>
      <c r="ATG3">
        <v>44543</v>
      </c>
      <c r="ATH3">
        <v>44540</v>
      </c>
      <c r="ATI3">
        <v>44539</v>
      </c>
      <c r="ATJ3">
        <v>44538</v>
      </c>
      <c r="ATK3">
        <v>44537</v>
      </c>
      <c r="ATL3">
        <v>44536</v>
      </c>
      <c r="ATM3">
        <v>44533</v>
      </c>
      <c r="ATN3">
        <v>44532</v>
      </c>
      <c r="ATO3">
        <v>44531</v>
      </c>
      <c r="ATP3">
        <v>44530</v>
      </c>
      <c r="ATQ3">
        <v>44529</v>
      </c>
      <c r="ATR3">
        <v>44526</v>
      </c>
      <c r="ATS3">
        <v>44525</v>
      </c>
      <c r="ATT3">
        <v>44524</v>
      </c>
      <c r="ATU3">
        <v>44523</v>
      </c>
      <c r="ATV3">
        <v>44522</v>
      </c>
      <c r="ATW3">
        <v>44519</v>
      </c>
      <c r="ATX3">
        <v>44518</v>
      </c>
      <c r="ATY3">
        <v>44517</v>
      </c>
      <c r="ATZ3">
        <v>44516</v>
      </c>
      <c r="AUA3">
        <v>44515</v>
      </c>
      <c r="AUB3">
        <v>44512</v>
      </c>
      <c r="AUC3">
        <v>44511</v>
      </c>
      <c r="AUD3">
        <v>44510</v>
      </c>
      <c r="AUE3">
        <v>44509</v>
      </c>
      <c r="AUF3">
        <v>44508</v>
      </c>
      <c r="AUG3">
        <v>44505</v>
      </c>
      <c r="AUH3">
        <v>44504</v>
      </c>
      <c r="AUI3">
        <v>44503</v>
      </c>
      <c r="AUJ3">
        <v>44502</v>
      </c>
      <c r="AUK3">
        <v>44501</v>
      </c>
      <c r="AUL3">
        <v>44498</v>
      </c>
      <c r="AUM3">
        <v>44497</v>
      </c>
      <c r="AUN3">
        <v>44496</v>
      </c>
      <c r="AUO3">
        <v>44495</v>
      </c>
      <c r="AUP3">
        <v>44494</v>
      </c>
      <c r="AUQ3">
        <v>44491</v>
      </c>
      <c r="AUR3">
        <v>44490</v>
      </c>
      <c r="AUS3">
        <v>44489</v>
      </c>
      <c r="AUT3">
        <v>44488</v>
      </c>
      <c r="AUU3">
        <v>44487</v>
      </c>
      <c r="AUV3">
        <v>44484</v>
      </c>
      <c r="AUW3">
        <v>44483</v>
      </c>
      <c r="AUX3">
        <v>44482</v>
      </c>
      <c r="AUY3">
        <v>44481</v>
      </c>
      <c r="AUZ3">
        <v>44480</v>
      </c>
      <c r="AVA3">
        <v>44477</v>
      </c>
      <c r="AVB3">
        <v>44476</v>
      </c>
      <c r="AVC3">
        <v>44475</v>
      </c>
      <c r="AVD3">
        <v>44474</v>
      </c>
      <c r="AVE3">
        <v>44473</v>
      </c>
      <c r="AVF3">
        <v>44470</v>
      </c>
      <c r="AVG3">
        <v>44469</v>
      </c>
      <c r="AVH3">
        <v>44468</v>
      </c>
      <c r="AVI3">
        <v>44467</v>
      </c>
      <c r="AVJ3">
        <v>44466</v>
      </c>
      <c r="AVK3">
        <v>44463</v>
      </c>
      <c r="AVL3">
        <v>44462</v>
      </c>
      <c r="AVM3">
        <v>44461</v>
      </c>
      <c r="AVN3">
        <v>44460</v>
      </c>
      <c r="AVO3">
        <v>44459</v>
      </c>
      <c r="AVP3">
        <v>44456</v>
      </c>
      <c r="AVQ3">
        <v>44455</v>
      </c>
      <c r="AVR3">
        <v>44454</v>
      </c>
      <c r="AVS3">
        <v>44453</v>
      </c>
      <c r="AVT3">
        <v>44452</v>
      </c>
      <c r="AVU3">
        <v>44449</v>
      </c>
      <c r="AVV3">
        <v>44448</v>
      </c>
      <c r="AVW3">
        <v>44447</v>
      </c>
      <c r="AVX3">
        <v>44446</v>
      </c>
      <c r="AVY3">
        <v>44445</v>
      </c>
      <c r="AVZ3">
        <v>44442</v>
      </c>
      <c r="AWA3">
        <v>44441</v>
      </c>
      <c r="AWB3">
        <v>44440</v>
      </c>
      <c r="AWC3">
        <v>44439</v>
      </c>
      <c r="AWD3">
        <v>44438</v>
      </c>
      <c r="AWE3">
        <v>44435</v>
      </c>
      <c r="AWF3">
        <v>44434</v>
      </c>
      <c r="AWG3">
        <v>44433</v>
      </c>
      <c r="AWH3">
        <v>44432</v>
      </c>
      <c r="AWI3">
        <v>44431</v>
      </c>
      <c r="AWJ3">
        <v>44428</v>
      </c>
      <c r="AWK3">
        <v>44427</v>
      </c>
      <c r="AWL3">
        <v>44426</v>
      </c>
      <c r="AWM3">
        <v>44425</v>
      </c>
      <c r="AWN3">
        <v>44424</v>
      </c>
      <c r="AWO3">
        <v>44421</v>
      </c>
      <c r="AWP3">
        <v>44420</v>
      </c>
      <c r="AWQ3">
        <v>44419</v>
      </c>
      <c r="AWR3">
        <v>44418</v>
      </c>
      <c r="AWS3">
        <v>44417</v>
      </c>
      <c r="AWT3">
        <v>44414</v>
      </c>
      <c r="AWU3">
        <v>44413</v>
      </c>
      <c r="AWV3">
        <v>44412</v>
      </c>
      <c r="AWW3">
        <v>44411</v>
      </c>
      <c r="AWX3">
        <v>44410</v>
      </c>
      <c r="AWY3">
        <v>44407</v>
      </c>
      <c r="AWZ3">
        <v>44406</v>
      </c>
      <c r="AXA3">
        <v>44405</v>
      </c>
      <c r="AXB3">
        <v>44404</v>
      </c>
      <c r="AXC3">
        <v>44403</v>
      </c>
      <c r="AXD3">
        <v>44400</v>
      </c>
      <c r="AXE3">
        <v>44399</v>
      </c>
      <c r="AXF3">
        <v>44398</v>
      </c>
      <c r="AXG3">
        <v>44397</v>
      </c>
      <c r="AXH3">
        <v>44396</v>
      </c>
      <c r="AXI3">
        <v>44393</v>
      </c>
      <c r="AXJ3">
        <v>44392</v>
      </c>
      <c r="AXK3">
        <v>44391</v>
      </c>
      <c r="AXL3">
        <v>44390</v>
      </c>
      <c r="AXM3">
        <v>44389</v>
      </c>
      <c r="AXN3">
        <v>44386</v>
      </c>
      <c r="AXO3">
        <v>44385</v>
      </c>
      <c r="AXP3">
        <v>44384</v>
      </c>
      <c r="AXQ3">
        <v>44383</v>
      </c>
      <c r="AXR3">
        <v>44382</v>
      </c>
      <c r="AXS3">
        <v>44379</v>
      </c>
      <c r="AXT3">
        <v>44378</v>
      </c>
      <c r="AXU3">
        <v>44377</v>
      </c>
      <c r="AXV3">
        <v>44376</v>
      </c>
      <c r="AXW3">
        <v>44375</v>
      </c>
      <c r="AXX3">
        <v>44372</v>
      </c>
      <c r="AXY3">
        <v>44371</v>
      </c>
      <c r="AXZ3">
        <v>44370</v>
      </c>
      <c r="AYA3">
        <v>44369</v>
      </c>
      <c r="AYB3">
        <v>44368</v>
      </c>
      <c r="AYC3">
        <v>44365</v>
      </c>
      <c r="AYD3">
        <v>44364</v>
      </c>
      <c r="AYE3">
        <v>44363</v>
      </c>
      <c r="AYF3">
        <v>44362</v>
      </c>
      <c r="AYG3">
        <v>44361</v>
      </c>
      <c r="AYH3">
        <v>44358</v>
      </c>
      <c r="AYI3">
        <v>44357</v>
      </c>
      <c r="AYJ3">
        <v>44356</v>
      </c>
      <c r="AYK3">
        <v>44355</v>
      </c>
      <c r="AYL3">
        <v>44354</v>
      </c>
      <c r="AYM3">
        <v>44351</v>
      </c>
      <c r="AYN3">
        <v>44350</v>
      </c>
      <c r="AYO3">
        <v>44349</v>
      </c>
      <c r="AYP3">
        <v>44348</v>
      </c>
      <c r="AYQ3">
        <v>44347</v>
      </c>
      <c r="AYR3">
        <v>44344</v>
      </c>
      <c r="AYS3">
        <v>44343</v>
      </c>
      <c r="AYT3">
        <v>44342</v>
      </c>
      <c r="AYU3">
        <v>44341</v>
      </c>
      <c r="AYV3">
        <v>44340</v>
      </c>
      <c r="AYW3">
        <v>44337</v>
      </c>
      <c r="AYX3">
        <v>44336</v>
      </c>
      <c r="AYY3">
        <v>44335</v>
      </c>
      <c r="AYZ3">
        <v>44334</v>
      </c>
      <c r="AZA3">
        <v>44333</v>
      </c>
      <c r="AZB3">
        <v>44330</v>
      </c>
      <c r="AZC3">
        <v>44329</v>
      </c>
      <c r="AZD3">
        <v>44328</v>
      </c>
      <c r="AZE3">
        <v>44327</v>
      </c>
      <c r="AZF3">
        <v>44326</v>
      </c>
      <c r="AZG3">
        <v>44323</v>
      </c>
      <c r="AZH3">
        <v>44322</v>
      </c>
      <c r="AZI3">
        <v>44321</v>
      </c>
      <c r="AZJ3">
        <v>44320</v>
      </c>
      <c r="AZK3">
        <v>44319</v>
      </c>
      <c r="AZL3">
        <v>44316</v>
      </c>
      <c r="AZM3">
        <v>44315</v>
      </c>
      <c r="AZN3">
        <v>44314</v>
      </c>
      <c r="AZO3">
        <v>44313</v>
      </c>
      <c r="AZP3">
        <v>44312</v>
      </c>
      <c r="AZQ3">
        <v>44309</v>
      </c>
      <c r="AZR3">
        <v>44308</v>
      </c>
      <c r="AZS3">
        <v>44307</v>
      </c>
      <c r="AZT3">
        <v>44306</v>
      </c>
      <c r="AZU3">
        <v>44305</v>
      </c>
      <c r="AZV3">
        <v>44302</v>
      </c>
      <c r="AZW3">
        <v>44301</v>
      </c>
      <c r="AZX3">
        <v>44300</v>
      </c>
      <c r="AZY3">
        <v>44299</v>
      </c>
      <c r="AZZ3">
        <v>44298</v>
      </c>
      <c r="BAA3">
        <v>44295</v>
      </c>
      <c r="BAB3">
        <v>44294</v>
      </c>
      <c r="BAC3">
        <v>44293</v>
      </c>
      <c r="BAD3">
        <v>44292</v>
      </c>
      <c r="BAE3">
        <v>44291</v>
      </c>
      <c r="BAF3">
        <v>44288</v>
      </c>
      <c r="BAG3">
        <v>44287</v>
      </c>
      <c r="BAH3">
        <v>44286</v>
      </c>
      <c r="BAI3">
        <v>44285</v>
      </c>
      <c r="BAJ3">
        <v>44284</v>
      </c>
      <c r="BAK3">
        <v>44281</v>
      </c>
      <c r="BAL3">
        <v>44280</v>
      </c>
      <c r="BAM3">
        <v>44279</v>
      </c>
      <c r="BAN3">
        <v>44278</v>
      </c>
      <c r="BAO3">
        <v>44277</v>
      </c>
      <c r="BAP3">
        <v>44274</v>
      </c>
      <c r="BAQ3">
        <v>44273</v>
      </c>
      <c r="BAR3">
        <v>44272</v>
      </c>
      <c r="BAS3">
        <v>44271</v>
      </c>
      <c r="BAT3">
        <v>44270</v>
      </c>
      <c r="BAU3">
        <v>44267</v>
      </c>
      <c r="BAV3">
        <v>44266</v>
      </c>
      <c r="BAW3">
        <v>44265</v>
      </c>
      <c r="BAX3">
        <v>44264</v>
      </c>
      <c r="BAY3">
        <v>44263</v>
      </c>
      <c r="BAZ3">
        <v>44260</v>
      </c>
      <c r="BBA3">
        <v>44259</v>
      </c>
      <c r="BBB3">
        <v>44258</v>
      </c>
      <c r="BBC3">
        <v>44257</v>
      </c>
      <c r="BBD3">
        <v>44256</v>
      </c>
      <c r="BBE3">
        <v>44253</v>
      </c>
      <c r="BBF3">
        <v>44252</v>
      </c>
      <c r="BBG3">
        <v>44251</v>
      </c>
      <c r="BBH3">
        <v>44250</v>
      </c>
      <c r="BBI3">
        <v>44249</v>
      </c>
      <c r="BBJ3">
        <v>44246</v>
      </c>
      <c r="BBK3">
        <v>44245</v>
      </c>
      <c r="BBL3">
        <v>44244</v>
      </c>
      <c r="BBM3">
        <v>44243</v>
      </c>
      <c r="BBN3">
        <v>44242</v>
      </c>
      <c r="BBO3">
        <v>44239</v>
      </c>
      <c r="BBP3">
        <v>44238</v>
      </c>
      <c r="BBQ3">
        <v>44237</v>
      </c>
      <c r="BBR3">
        <v>44236</v>
      </c>
      <c r="BBS3">
        <v>44235</v>
      </c>
      <c r="BBT3">
        <v>44232</v>
      </c>
      <c r="BBU3">
        <v>44231</v>
      </c>
      <c r="BBV3">
        <v>44230</v>
      </c>
      <c r="BBW3">
        <v>44229</v>
      </c>
      <c r="BBX3">
        <v>44228</v>
      </c>
      <c r="BBY3">
        <v>44225</v>
      </c>
      <c r="BBZ3">
        <v>44224</v>
      </c>
      <c r="BCA3">
        <v>44223</v>
      </c>
      <c r="BCB3">
        <v>44222</v>
      </c>
      <c r="BCC3">
        <v>44221</v>
      </c>
      <c r="BCD3">
        <v>44218</v>
      </c>
      <c r="BCE3">
        <v>44217</v>
      </c>
      <c r="BCF3">
        <v>44216</v>
      </c>
      <c r="BCG3">
        <v>44215</v>
      </c>
      <c r="BCH3">
        <v>44214</v>
      </c>
      <c r="BCI3">
        <v>44211</v>
      </c>
      <c r="BCJ3">
        <v>44210</v>
      </c>
      <c r="BCK3">
        <v>44209</v>
      </c>
      <c r="BCL3">
        <v>44208</v>
      </c>
      <c r="BCM3">
        <v>44207</v>
      </c>
      <c r="BCN3">
        <v>44204</v>
      </c>
      <c r="BCO3">
        <v>44203</v>
      </c>
      <c r="BCP3">
        <v>44202</v>
      </c>
      <c r="BCQ3">
        <v>44201</v>
      </c>
      <c r="BCR3">
        <v>44200</v>
      </c>
      <c r="BCS3">
        <v>44197</v>
      </c>
      <c r="BCT3">
        <v>44196</v>
      </c>
      <c r="BCU3">
        <v>44195</v>
      </c>
      <c r="BCV3">
        <v>44194</v>
      </c>
      <c r="BCW3">
        <v>44193</v>
      </c>
      <c r="BCX3">
        <v>44190</v>
      </c>
      <c r="BCY3">
        <v>44189</v>
      </c>
      <c r="BCZ3">
        <v>44188</v>
      </c>
      <c r="BDA3">
        <v>44187</v>
      </c>
      <c r="BDB3">
        <v>44186</v>
      </c>
      <c r="BDC3">
        <v>44183</v>
      </c>
      <c r="BDD3">
        <v>44182</v>
      </c>
      <c r="BDE3">
        <v>44181</v>
      </c>
      <c r="BDF3">
        <v>44180</v>
      </c>
      <c r="BDG3">
        <v>44179</v>
      </c>
      <c r="BDH3">
        <v>44176</v>
      </c>
      <c r="BDI3">
        <v>44175</v>
      </c>
      <c r="BDJ3">
        <v>44174</v>
      </c>
      <c r="BDK3">
        <v>44173</v>
      </c>
      <c r="BDL3">
        <v>44172</v>
      </c>
      <c r="BDM3">
        <v>44169</v>
      </c>
      <c r="BDN3">
        <v>44168</v>
      </c>
      <c r="BDO3">
        <v>44167</v>
      </c>
      <c r="BDP3">
        <v>44166</v>
      </c>
      <c r="BDQ3">
        <v>44165</v>
      </c>
      <c r="BDR3">
        <v>44162</v>
      </c>
      <c r="BDS3">
        <v>44161</v>
      </c>
      <c r="BDT3">
        <v>44160</v>
      </c>
      <c r="BDU3">
        <v>44159</v>
      </c>
      <c r="BDV3">
        <v>44158</v>
      </c>
      <c r="BDW3">
        <v>44155</v>
      </c>
      <c r="BDX3">
        <v>44154</v>
      </c>
      <c r="BDY3">
        <v>44153</v>
      </c>
      <c r="BDZ3">
        <v>44152</v>
      </c>
      <c r="BEA3">
        <v>44151</v>
      </c>
      <c r="BEB3">
        <v>44148</v>
      </c>
      <c r="BEC3">
        <v>44147</v>
      </c>
      <c r="BED3">
        <v>44146</v>
      </c>
      <c r="BEE3">
        <v>44145</v>
      </c>
      <c r="BEF3">
        <v>44144</v>
      </c>
      <c r="BEG3">
        <v>44141</v>
      </c>
      <c r="BEH3">
        <v>44140</v>
      </c>
      <c r="BEI3">
        <v>44139</v>
      </c>
      <c r="BEJ3">
        <v>44138</v>
      </c>
      <c r="BEK3">
        <v>44137</v>
      </c>
      <c r="BEL3">
        <v>44134</v>
      </c>
      <c r="BEM3">
        <v>44133</v>
      </c>
      <c r="BEN3">
        <v>44132</v>
      </c>
      <c r="BEO3">
        <v>44131</v>
      </c>
      <c r="BEP3">
        <v>44130</v>
      </c>
      <c r="BEQ3">
        <v>44127</v>
      </c>
      <c r="BER3">
        <v>44126</v>
      </c>
      <c r="BES3">
        <v>44125</v>
      </c>
      <c r="BET3">
        <v>44124</v>
      </c>
      <c r="BEU3">
        <v>44123</v>
      </c>
      <c r="BEV3">
        <v>44120</v>
      </c>
      <c r="BEW3">
        <v>44119</v>
      </c>
      <c r="BEX3">
        <v>44118</v>
      </c>
      <c r="BEY3">
        <v>44117</v>
      </c>
      <c r="BEZ3">
        <v>44116</v>
      </c>
      <c r="BFA3">
        <v>44113</v>
      </c>
      <c r="BFB3">
        <v>44112</v>
      </c>
      <c r="BFC3">
        <v>44111</v>
      </c>
      <c r="BFD3">
        <v>44110</v>
      </c>
      <c r="BFE3">
        <v>44109</v>
      </c>
      <c r="BFF3">
        <v>44106</v>
      </c>
      <c r="BFG3">
        <v>44105</v>
      </c>
      <c r="BFH3">
        <v>44104</v>
      </c>
      <c r="BFI3">
        <v>44103</v>
      </c>
      <c r="BFJ3">
        <v>44102</v>
      </c>
      <c r="BFK3">
        <v>44099</v>
      </c>
      <c r="BFL3">
        <v>44098</v>
      </c>
      <c r="BFM3">
        <v>44097</v>
      </c>
      <c r="BFN3">
        <v>44096</v>
      </c>
      <c r="BFO3">
        <v>44095</v>
      </c>
      <c r="BFP3">
        <v>44092</v>
      </c>
      <c r="BFQ3">
        <v>44091</v>
      </c>
      <c r="BFR3">
        <v>44090</v>
      </c>
      <c r="BFS3">
        <v>44089</v>
      </c>
      <c r="BFT3">
        <v>44088</v>
      </c>
      <c r="BFU3">
        <v>44085</v>
      </c>
      <c r="BFV3">
        <v>44084</v>
      </c>
      <c r="BFW3">
        <v>44083</v>
      </c>
      <c r="BFX3">
        <v>44082</v>
      </c>
      <c r="BFY3">
        <v>44081</v>
      </c>
      <c r="BFZ3">
        <v>44078</v>
      </c>
      <c r="BGA3">
        <v>44077</v>
      </c>
      <c r="BGB3">
        <v>44076</v>
      </c>
      <c r="BGC3">
        <v>44075</v>
      </c>
      <c r="BGD3">
        <v>44074</v>
      </c>
      <c r="BGE3">
        <v>44071</v>
      </c>
      <c r="BGF3">
        <v>44070</v>
      </c>
      <c r="BGG3">
        <v>44069</v>
      </c>
      <c r="BGH3">
        <v>44068</v>
      </c>
      <c r="BGI3">
        <v>44067</v>
      </c>
      <c r="BGJ3">
        <v>44064</v>
      </c>
      <c r="BGK3">
        <v>44063</v>
      </c>
      <c r="BGL3">
        <v>44062</v>
      </c>
      <c r="BGM3">
        <v>44061</v>
      </c>
      <c r="BGN3">
        <v>44060</v>
      </c>
      <c r="BGO3">
        <v>44057</v>
      </c>
      <c r="BGP3">
        <v>44056</v>
      </c>
      <c r="BGQ3">
        <v>44055</v>
      </c>
      <c r="BGR3">
        <v>44054</v>
      </c>
      <c r="BGS3">
        <v>44053</v>
      </c>
      <c r="BGT3">
        <v>44050</v>
      </c>
      <c r="BGU3">
        <v>44049</v>
      </c>
      <c r="BGV3">
        <v>44048</v>
      </c>
      <c r="BGW3">
        <v>44047</v>
      </c>
      <c r="BGX3">
        <v>44046</v>
      </c>
      <c r="BGY3">
        <v>44043</v>
      </c>
      <c r="BGZ3">
        <v>44042</v>
      </c>
      <c r="BHA3">
        <v>44041</v>
      </c>
      <c r="BHB3">
        <v>44040</v>
      </c>
      <c r="BHC3">
        <v>44039</v>
      </c>
      <c r="BHD3">
        <v>44036</v>
      </c>
      <c r="BHE3">
        <v>44035</v>
      </c>
      <c r="BHF3">
        <v>44034</v>
      </c>
      <c r="BHG3">
        <v>44033</v>
      </c>
      <c r="BHH3">
        <v>44032</v>
      </c>
      <c r="BHI3">
        <v>44029</v>
      </c>
      <c r="BHJ3">
        <v>44028</v>
      </c>
      <c r="BHK3">
        <v>44027</v>
      </c>
      <c r="BHL3">
        <v>44026</v>
      </c>
      <c r="BHM3">
        <v>44025</v>
      </c>
      <c r="BHN3">
        <v>44022</v>
      </c>
      <c r="BHO3">
        <v>44021</v>
      </c>
      <c r="BHP3">
        <v>44020</v>
      </c>
      <c r="BHQ3">
        <v>44019</v>
      </c>
      <c r="BHR3">
        <v>44018</v>
      </c>
      <c r="BHS3">
        <v>44015</v>
      </c>
      <c r="BHT3">
        <v>44014</v>
      </c>
      <c r="BHU3">
        <v>44013</v>
      </c>
      <c r="BHV3">
        <v>44012</v>
      </c>
      <c r="BHW3">
        <v>44011</v>
      </c>
      <c r="BHX3">
        <v>44008</v>
      </c>
      <c r="BHY3">
        <v>44007</v>
      </c>
      <c r="BHZ3">
        <v>44006</v>
      </c>
      <c r="BIA3">
        <v>44005</v>
      </c>
      <c r="BIB3">
        <v>44004</v>
      </c>
      <c r="BIC3">
        <v>44001</v>
      </c>
      <c r="BID3">
        <v>44000</v>
      </c>
      <c r="BIE3">
        <v>43999</v>
      </c>
      <c r="BIF3">
        <v>43998</v>
      </c>
      <c r="BIG3">
        <v>43997</v>
      </c>
      <c r="BIH3">
        <v>43994</v>
      </c>
      <c r="BII3">
        <v>43993</v>
      </c>
      <c r="BIJ3">
        <v>43992</v>
      </c>
      <c r="BIK3">
        <v>43991</v>
      </c>
      <c r="BIL3">
        <v>43990</v>
      </c>
      <c r="BIM3">
        <v>43987</v>
      </c>
      <c r="BIN3">
        <v>43986</v>
      </c>
      <c r="BIO3">
        <v>43985</v>
      </c>
      <c r="BIP3">
        <v>43984</v>
      </c>
      <c r="BIQ3">
        <v>43983</v>
      </c>
      <c r="BIR3">
        <v>43980</v>
      </c>
      <c r="BIS3">
        <v>43979</v>
      </c>
      <c r="BIT3">
        <v>43978</v>
      </c>
      <c r="BIU3">
        <v>43977</v>
      </c>
      <c r="BIV3">
        <v>43976</v>
      </c>
      <c r="BIW3">
        <v>43973</v>
      </c>
      <c r="BIX3">
        <v>43972</v>
      </c>
      <c r="BIY3">
        <v>43971</v>
      </c>
      <c r="BIZ3">
        <v>43970</v>
      </c>
      <c r="BJA3">
        <v>43969</v>
      </c>
      <c r="BJB3">
        <v>43966</v>
      </c>
      <c r="BJC3">
        <v>43965</v>
      </c>
      <c r="BJD3">
        <v>43964</v>
      </c>
      <c r="BJE3">
        <v>43963</v>
      </c>
      <c r="BJF3">
        <v>43962</v>
      </c>
      <c r="BJG3">
        <v>43959</v>
      </c>
      <c r="BJH3">
        <v>43958</v>
      </c>
      <c r="BJI3">
        <v>43957</v>
      </c>
      <c r="BJJ3">
        <v>43956</v>
      </c>
      <c r="BJK3">
        <v>43955</v>
      </c>
      <c r="BJL3">
        <v>43952</v>
      </c>
      <c r="BJM3">
        <v>43951</v>
      </c>
      <c r="BJN3">
        <v>43950</v>
      </c>
      <c r="BJO3">
        <v>43949</v>
      </c>
      <c r="BJP3">
        <v>43948</v>
      </c>
      <c r="BJQ3">
        <v>43945</v>
      </c>
      <c r="BJR3">
        <v>43944</v>
      </c>
      <c r="BJS3">
        <v>43943</v>
      </c>
      <c r="BJT3">
        <v>43942</v>
      </c>
      <c r="BJU3">
        <v>43941</v>
      </c>
      <c r="BJV3">
        <v>43938</v>
      </c>
      <c r="BJW3">
        <v>43937</v>
      </c>
      <c r="BJX3">
        <v>43936</v>
      </c>
      <c r="BJY3">
        <v>43935</v>
      </c>
      <c r="BJZ3">
        <v>43934</v>
      </c>
      <c r="BKA3">
        <v>43931</v>
      </c>
      <c r="BKB3">
        <v>43930</v>
      </c>
      <c r="BKC3">
        <v>43929</v>
      </c>
      <c r="BKD3">
        <v>43928</v>
      </c>
      <c r="BKE3">
        <v>43927</v>
      </c>
      <c r="BKF3">
        <v>43924</v>
      </c>
      <c r="BKG3">
        <v>43923</v>
      </c>
      <c r="BKH3">
        <v>43922</v>
      </c>
      <c r="BKI3">
        <v>43921</v>
      </c>
      <c r="BKJ3">
        <v>43920</v>
      </c>
      <c r="BKK3">
        <v>43917</v>
      </c>
      <c r="BKL3">
        <v>43916</v>
      </c>
      <c r="BKM3">
        <v>43915</v>
      </c>
      <c r="BKN3">
        <v>43914</v>
      </c>
      <c r="BKO3">
        <v>43913</v>
      </c>
      <c r="BKP3">
        <v>43910</v>
      </c>
      <c r="BKQ3">
        <v>43909</v>
      </c>
      <c r="BKR3">
        <v>43908</v>
      </c>
      <c r="BKS3">
        <v>43907</v>
      </c>
      <c r="BKT3">
        <v>43906</v>
      </c>
      <c r="BKU3">
        <v>43903</v>
      </c>
      <c r="BKV3">
        <v>43902</v>
      </c>
      <c r="BKW3">
        <v>43901</v>
      </c>
      <c r="BKX3">
        <v>43900</v>
      </c>
      <c r="BKY3">
        <v>43899</v>
      </c>
      <c r="BKZ3">
        <v>43896</v>
      </c>
      <c r="BLA3">
        <v>43895</v>
      </c>
      <c r="BLB3">
        <v>43894</v>
      </c>
      <c r="BLC3">
        <v>43893</v>
      </c>
      <c r="BLD3">
        <v>43892</v>
      </c>
      <c r="BLE3">
        <v>43889</v>
      </c>
      <c r="BLF3">
        <v>43888</v>
      </c>
      <c r="BLG3">
        <v>43887</v>
      </c>
      <c r="BLH3">
        <v>43886</v>
      </c>
      <c r="BLI3">
        <v>43885</v>
      </c>
      <c r="BLJ3">
        <v>43882</v>
      </c>
      <c r="BLK3">
        <v>43881</v>
      </c>
      <c r="BLL3">
        <v>43880</v>
      </c>
      <c r="BLM3">
        <v>43879</v>
      </c>
      <c r="BLN3">
        <v>43878</v>
      </c>
      <c r="BLO3">
        <v>43875</v>
      </c>
      <c r="BLP3">
        <v>43874</v>
      </c>
      <c r="BLQ3">
        <v>43873</v>
      </c>
      <c r="BLR3">
        <v>43872</v>
      </c>
      <c r="BLS3">
        <v>43871</v>
      </c>
      <c r="BLT3">
        <v>43868</v>
      </c>
      <c r="BLU3">
        <v>43867</v>
      </c>
      <c r="BLV3">
        <v>43866</v>
      </c>
      <c r="BLW3">
        <v>43865</v>
      </c>
      <c r="BLX3">
        <v>43864</v>
      </c>
      <c r="BLY3">
        <v>43861</v>
      </c>
      <c r="BLZ3">
        <v>43860</v>
      </c>
      <c r="BMA3">
        <v>43859</v>
      </c>
      <c r="BMB3">
        <v>43858</v>
      </c>
      <c r="BMC3">
        <v>43857</v>
      </c>
      <c r="BMD3">
        <v>43854</v>
      </c>
      <c r="BME3">
        <v>43853</v>
      </c>
      <c r="BMF3">
        <v>43852</v>
      </c>
      <c r="BMG3">
        <v>43851</v>
      </c>
      <c r="BMH3">
        <v>43850</v>
      </c>
      <c r="BMI3">
        <v>43847</v>
      </c>
      <c r="BMJ3">
        <v>43846</v>
      </c>
      <c r="BMK3">
        <v>43845</v>
      </c>
      <c r="BML3">
        <v>43844</v>
      </c>
      <c r="BMM3">
        <v>43843</v>
      </c>
      <c r="BMN3">
        <v>43840</v>
      </c>
      <c r="BMO3">
        <v>43839</v>
      </c>
      <c r="BMP3">
        <v>43838</v>
      </c>
      <c r="BMQ3">
        <v>43837</v>
      </c>
      <c r="BMR3">
        <v>43836</v>
      </c>
      <c r="BMS3">
        <v>43833</v>
      </c>
      <c r="BMT3">
        <v>43832</v>
      </c>
      <c r="BMU3">
        <v>43831</v>
      </c>
      <c r="BMV3">
        <v>43830</v>
      </c>
      <c r="BMW3">
        <v>43829</v>
      </c>
      <c r="BMX3">
        <v>43826</v>
      </c>
      <c r="BMY3">
        <v>43825</v>
      </c>
      <c r="BMZ3">
        <v>43824</v>
      </c>
      <c r="BNA3">
        <v>43823</v>
      </c>
      <c r="BNB3">
        <v>43822</v>
      </c>
      <c r="BNC3">
        <v>43819</v>
      </c>
      <c r="BND3">
        <v>43818</v>
      </c>
      <c r="BNE3">
        <v>43817</v>
      </c>
      <c r="BNF3">
        <v>43816</v>
      </c>
      <c r="BNG3">
        <v>43815</v>
      </c>
      <c r="BNH3">
        <v>43812</v>
      </c>
      <c r="BNI3">
        <v>43811</v>
      </c>
      <c r="BNJ3">
        <v>43810</v>
      </c>
      <c r="BNK3">
        <v>43809</v>
      </c>
      <c r="BNL3">
        <v>43808</v>
      </c>
      <c r="BNM3">
        <v>43805</v>
      </c>
      <c r="BNN3">
        <v>43804</v>
      </c>
      <c r="BNO3">
        <v>43803</v>
      </c>
      <c r="BNP3">
        <v>43802</v>
      </c>
      <c r="BNQ3">
        <v>43801</v>
      </c>
      <c r="BNR3">
        <v>43798</v>
      </c>
      <c r="BNS3">
        <v>43797</v>
      </c>
      <c r="BNT3">
        <v>43796</v>
      </c>
      <c r="BNU3">
        <v>43795</v>
      </c>
      <c r="BNV3">
        <v>43794</v>
      </c>
      <c r="BNW3">
        <v>43791</v>
      </c>
      <c r="BNX3">
        <v>43790</v>
      </c>
      <c r="BNY3">
        <v>43789</v>
      </c>
      <c r="BNZ3">
        <v>43788</v>
      </c>
      <c r="BOA3">
        <v>43787</v>
      </c>
      <c r="BOB3">
        <v>43784</v>
      </c>
      <c r="BOC3">
        <v>43783</v>
      </c>
      <c r="BOD3">
        <v>43782</v>
      </c>
      <c r="BOE3">
        <v>43781</v>
      </c>
      <c r="BOF3">
        <v>43780</v>
      </c>
      <c r="BOG3">
        <v>43777</v>
      </c>
      <c r="BOH3">
        <v>43776</v>
      </c>
      <c r="BOI3">
        <v>43775</v>
      </c>
      <c r="BOJ3">
        <v>43774</v>
      </c>
      <c r="BOK3">
        <v>43773</v>
      </c>
      <c r="BOL3">
        <v>43770</v>
      </c>
      <c r="BOM3">
        <v>43769</v>
      </c>
      <c r="BON3">
        <v>43768</v>
      </c>
      <c r="BOO3">
        <v>43767</v>
      </c>
      <c r="BOP3">
        <v>43766</v>
      </c>
      <c r="BOQ3">
        <v>43763</v>
      </c>
      <c r="BOR3">
        <v>43762</v>
      </c>
      <c r="BOS3">
        <v>43761</v>
      </c>
      <c r="BOT3">
        <v>43760</v>
      </c>
      <c r="BOU3">
        <v>43759</v>
      </c>
      <c r="BOV3">
        <v>43756</v>
      </c>
      <c r="BOW3">
        <v>43755</v>
      </c>
      <c r="BOX3">
        <v>43754</v>
      </c>
      <c r="BOY3">
        <v>43753</v>
      </c>
      <c r="BOZ3">
        <v>43752</v>
      </c>
      <c r="BPA3">
        <v>43749</v>
      </c>
      <c r="BPB3">
        <v>43748</v>
      </c>
      <c r="BPC3">
        <v>43747</v>
      </c>
      <c r="BPD3">
        <v>43746</v>
      </c>
      <c r="BPE3">
        <v>43745</v>
      </c>
      <c r="BPF3">
        <v>43742</v>
      </c>
      <c r="BPG3">
        <v>43741</v>
      </c>
      <c r="BPH3">
        <v>43740</v>
      </c>
      <c r="BPI3">
        <v>43739</v>
      </c>
      <c r="BPJ3">
        <v>43738</v>
      </c>
      <c r="BPK3">
        <v>43735</v>
      </c>
      <c r="BPL3">
        <v>43734</v>
      </c>
      <c r="BPM3">
        <v>43733</v>
      </c>
      <c r="BPN3">
        <v>43732</v>
      </c>
      <c r="BPO3">
        <v>43731</v>
      </c>
      <c r="BPP3">
        <v>43728</v>
      </c>
      <c r="BPQ3">
        <v>43727</v>
      </c>
      <c r="BPR3">
        <v>43726</v>
      </c>
      <c r="BPS3">
        <v>43725</v>
      </c>
      <c r="BPT3">
        <v>43724</v>
      </c>
      <c r="BPU3">
        <v>43721</v>
      </c>
      <c r="BPV3">
        <v>43720</v>
      </c>
      <c r="BPW3">
        <v>43719</v>
      </c>
      <c r="BPX3">
        <v>43718</v>
      </c>
      <c r="BPY3">
        <v>43717</v>
      </c>
      <c r="BPZ3">
        <v>43714</v>
      </c>
      <c r="BQA3">
        <v>43713</v>
      </c>
      <c r="BQB3">
        <v>43712</v>
      </c>
      <c r="BQC3">
        <v>43711</v>
      </c>
      <c r="BQD3">
        <v>43710</v>
      </c>
      <c r="BQE3">
        <v>43707</v>
      </c>
      <c r="BQF3">
        <v>43706</v>
      </c>
      <c r="BQG3">
        <v>43705</v>
      </c>
      <c r="BQH3">
        <v>43704</v>
      </c>
      <c r="BQI3">
        <v>43703</v>
      </c>
      <c r="BQJ3">
        <v>43700</v>
      </c>
      <c r="BQK3">
        <v>43699</v>
      </c>
      <c r="BQL3">
        <v>43698</v>
      </c>
      <c r="BQM3">
        <v>43697</v>
      </c>
      <c r="BQN3">
        <v>43696</v>
      </c>
      <c r="BQO3">
        <v>43693</v>
      </c>
      <c r="BQP3">
        <v>43692</v>
      </c>
      <c r="BQQ3">
        <v>43691</v>
      </c>
      <c r="BQR3">
        <v>43690</v>
      </c>
      <c r="BQS3">
        <v>43689</v>
      </c>
      <c r="BQT3">
        <v>43686</v>
      </c>
      <c r="BQU3">
        <v>43685</v>
      </c>
      <c r="BQV3">
        <v>43684</v>
      </c>
      <c r="BQW3">
        <v>43683</v>
      </c>
      <c r="BQX3">
        <v>43682</v>
      </c>
      <c r="BQY3">
        <v>43679</v>
      </c>
      <c r="BQZ3">
        <v>43678</v>
      </c>
      <c r="BRA3">
        <v>43677</v>
      </c>
      <c r="BRB3">
        <v>43676</v>
      </c>
      <c r="BRC3">
        <v>43675</v>
      </c>
      <c r="BRD3">
        <v>43672</v>
      </c>
      <c r="BRE3">
        <v>43671</v>
      </c>
      <c r="BRF3">
        <v>43670</v>
      </c>
      <c r="BRG3">
        <v>43669</v>
      </c>
      <c r="BRH3">
        <v>43668</v>
      </c>
      <c r="BRI3">
        <v>43665</v>
      </c>
      <c r="BRJ3">
        <v>43664</v>
      </c>
      <c r="BRK3">
        <v>43663</v>
      </c>
      <c r="BRL3">
        <v>43662</v>
      </c>
      <c r="BRM3">
        <v>43661</v>
      </c>
      <c r="BRN3">
        <v>43658</v>
      </c>
      <c r="BRO3">
        <v>43657</v>
      </c>
      <c r="BRP3">
        <v>43656</v>
      </c>
      <c r="BRQ3">
        <v>43655</v>
      </c>
      <c r="BRR3">
        <v>43654</v>
      </c>
      <c r="BRS3">
        <v>43651</v>
      </c>
      <c r="BRT3">
        <v>43650</v>
      </c>
      <c r="BRU3">
        <v>43649</v>
      </c>
      <c r="BRV3">
        <v>43648</v>
      </c>
      <c r="BRW3">
        <v>43647</v>
      </c>
      <c r="BRX3">
        <v>43644</v>
      </c>
      <c r="BRY3">
        <v>43643</v>
      </c>
      <c r="BRZ3">
        <v>43642</v>
      </c>
      <c r="BSA3">
        <v>43641</v>
      </c>
      <c r="BSB3">
        <v>43640</v>
      </c>
      <c r="BSC3">
        <v>43637</v>
      </c>
      <c r="BSD3">
        <v>43636</v>
      </c>
      <c r="BSE3">
        <v>43635</v>
      </c>
      <c r="BSF3">
        <v>43634</v>
      </c>
      <c r="BSG3">
        <v>43633</v>
      </c>
      <c r="BSH3">
        <v>43630</v>
      </c>
      <c r="BSI3">
        <v>43629</v>
      </c>
      <c r="BSJ3">
        <v>43628</v>
      </c>
      <c r="BSK3">
        <v>43627</v>
      </c>
      <c r="BSL3">
        <v>43626</v>
      </c>
      <c r="BSM3">
        <v>43623</v>
      </c>
      <c r="BSN3">
        <v>43622</v>
      </c>
      <c r="BSO3">
        <v>43621</v>
      </c>
      <c r="BSP3">
        <v>43620</v>
      </c>
      <c r="BSQ3">
        <v>43619</v>
      </c>
      <c r="BSR3">
        <v>43616</v>
      </c>
      <c r="BSS3">
        <v>43615</v>
      </c>
      <c r="BST3">
        <v>43614</v>
      </c>
      <c r="BSU3">
        <v>43613</v>
      </c>
      <c r="BSV3">
        <v>43612</v>
      </c>
      <c r="BSW3">
        <v>43609</v>
      </c>
      <c r="BSX3">
        <v>43608</v>
      </c>
      <c r="BSY3">
        <v>43607</v>
      </c>
      <c r="BSZ3">
        <v>43606</v>
      </c>
      <c r="BTA3">
        <v>43605</v>
      </c>
      <c r="BTB3">
        <v>43602</v>
      </c>
      <c r="BTC3">
        <v>43601</v>
      </c>
      <c r="BTD3">
        <v>43600</v>
      </c>
      <c r="BTE3">
        <v>43599</v>
      </c>
      <c r="BTF3">
        <v>43598</v>
      </c>
      <c r="BTG3">
        <v>43595</v>
      </c>
      <c r="BTH3">
        <v>43594</v>
      </c>
      <c r="BTI3">
        <v>43593</v>
      </c>
      <c r="BTJ3">
        <v>43592</v>
      </c>
      <c r="BTK3">
        <v>43591</v>
      </c>
      <c r="BTL3">
        <v>43588</v>
      </c>
      <c r="BTM3">
        <v>43587</v>
      </c>
      <c r="BTN3">
        <v>43586</v>
      </c>
      <c r="BTO3">
        <v>43585</v>
      </c>
      <c r="BTP3">
        <v>43584</v>
      </c>
      <c r="BTQ3">
        <v>43581</v>
      </c>
      <c r="BTR3">
        <v>43580</v>
      </c>
      <c r="BTS3">
        <v>43579</v>
      </c>
      <c r="BTT3">
        <v>43578</v>
      </c>
      <c r="BTU3">
        <v>43577</v>
      </c>
      <c r="BTV3">
        <v>43574</v>
      </c>
      <c r="BTW3">
        <v>43573</v>
      </c>
      <c r="BTX3">
        <v>43572</v>
      </c>
      <c r="BTY3">
        <v>43571</v>
      </c>
      <c r="BTZ3">
        <v>43570</v>
      </c>
      <c r="BUA3">
        <v>43567</v>
      </c>
      <c r="BUB3">
        <v>43566</v>
      </c>
      <c r="BUC3">
        <v>43565</v>
      </c>
      <c r="BUD3">
        <v>43564</v>
      </c>
      <c r="BUE3">
        <v>43563</v>
      </c>
      <c r="BUF3">
        <v>43560</v>
      </c>
      <c r="BUG3">
        <v>43559</v>
      </c>
      <c r="BUH3">
        <v>43558</v>
      </c>
      <c r="BUI3">
        <v>43557</v>
      </c>
      <c r="BUJ3">
        <v>43556</v>
      </c>
      <c r="BUK3">
        <v>43553</v>
      </c>
      <c r="BUL3">
        <v>43552</v>
      </c>
      <c r="BUM3">
        <v>43551</v>
      </c>
      <c r="BUN3">
        <v>43550</v>
      </c>
      <c r="BUO3">
        <v>43549</v>
      </c>
      <c r="BUP3">
        <v>43546</v>
      </c>
      <c r="BUQ3">
        <v>43545</v>
      </c>
      <c r="BUR3">
        <v>43544</v>
      </c>
      <c r="BUS3">
        <v>43543</v>
      </c>
      <c r="BUT3">
        <v>43542</v>
      </c>
      <c r="BUU3">
        <v>43539</v>
      </c>
      <c r="BUV3">
        <v>43538</v>
      </c>
      <c r="BUW3">
        <v>43537</v>
      </c>
      <c r="BUX3">
        <v>43536</v>
      </c>
      <c r="BUY3">
        <v>43535</v>
      </c>
      <c r="BUZ3">
        <v>43532</v>
      </c>
      <c r="BVA3">
        <v>43531</v>
      </c>
      <c r="BVB3">
        <v>43530</v>
      </c>
      <c r="BVC3">
        <v>43529</v>
      </c>
      <c r="BVD3">
        <v>43528</v>
      </c>
      <c r="BVE3">
        <v>43525</v>
      </c>
      <c r="BVF3">
        <v>43524</v>
      </c>
      <c r="BVG3">
        <v>43523</v>
      </c>
      <c r="BVH3">
        <v>43522</v>
      </c>
      <c r="BVI3">
        <v>43521</v>
      </c>
      <c r="BVJ3">
        <v>43518</v>
      </c>
      <c r="BVK3">
        <v>43517</v>
      </c>
      <c r="BVL3">
        <v>43516</v>
      </c>
      <c r="BVM3">
        <v>43515</v>
      </c>
      <c r="BVN3">
        <v>43514</v>
      </c>
      <c r="BVO3">
        <v>43511</v>
      </c>
      <c r="BVP3">
        <v>43510</v>
      </c>
      <c r="BVQ3">
        <v>43509</v>
      </c>
      <c r="BVR3">
        <v>43508</v>
      </c>
      <c r="BVS3">
        <v>43507</v>
      </c>
      <c r="BVT3">
        <v>43504</v>
      </c>
      <c r="BVU3">
        <v>43503</v>
      </c>
      <c r="BVV3">
        <v>43502</v>
      </c>
      <c r="BVW3">
        <v>43501</v>
      </c>
      <c r="BVX3">
        <v>43500</v>
      </c>
      <c r="BVY3">
        <v>43497</v>
      </c>
      <c r="BVZ3">
        <v>43496</v>
      </c>
      <c r="BWA3">
        <v>43495</v>
      </c>
      <c r="BWB3">
        <v>43494</v>
      </c>
      <c r="BWC3">
        <v>43493</v>
      </c>
      <c r="BWD3">
        <v>43490</v>
      </c>
      <c r="BWE3">
        <v>43489</v>
      </c>
      <c r="BWF3">
        <v>43488</v>
      </c>
      <c r="BWG3">
        <v>43487</v>
      </c>
      <c r="BWH3">
        <v>43486</v>
      </c>
      <c r="BWI3">
        <v>43483</v>
      </c>
      <c r="BWJ3">
        <v>43482</v>
      </c>
      <c r="BWK3">
        <v>43481</v>
      </c>
      <c r="BWL3">
        <v>43480</v>
      </c>
      <c r="BWM3">
        <v>43479</v>
      </c>
      <c r="BWN3">
        <v>43476</v>
      </c>
      <c r="BWO3">
        <v>43475</v>
      </c>
      <c r="BWP3">
        <v>43474</v>
      </c>
      <c r="BWQ3">
        <v>43473</v>
      </c>
      <c r="BWR3">
        <v>43472</v>
      </c>
      <c r="BWS3">
        <v>43469</v>
      </c>
      <c r="BWT3">
        <v>43468</v>
      </c>
      <c r="BWU3">
        <v>43467</v>
      </c>
      <c r="BWV3">
        <v>43466</v>
      </c>
      <c r="BWW3">
        <v>43465</v>
      </c>
      <c r="BWX3">
        <v>43462</v>
      </c>
      <c r="BWY3">
        <v>43461</v>
      </c>
      <c r="BWZ3">
        <v>43460</v>
      </c>
      <c r="BXA3">
        <v>43459</v>
      </c>
      <c r="BXB3">
        <v>43458</v>
      </c>
      <c r="BXC3">
        <v>43455</v>
      </c>
      <c r="BXD3">
        <v>43454</v>
      </c>
      <c r="BXE3">
        <v>43453</v>
      </c>
      <c r="BXF3">
        <v>43452</v>
      </c>
      <c r="BXG3">
        <v>43451</v>
      </c>
      <c r="BXH3">
        <v>43448</v>
      </c>
      <c r="BXI3">
        <v>43447</v>
      </c>
      <c r="BXJ3">
        <v>43446</v>
      </c>
      <c r="BXK3">
        <v>43445</v>
      </c>
      <c r="BXL3">
        <v>43444</v>
      </c>
      <c r="BXM3">
        <v>43441</v>
      </c>
      <c r="BXN3">
        <v>43440</v>
      </c>
      <c r="BXO3">
        <v>43439</v>
      </c>
      <c r="BXP3">
        <v>43438</v>
      </c>
      <c r="BXQ3">
        <v>43437</v>
      </c>
      <c r="BXR3">
        <v>43434</v>
      </c>
      <c r="BXS3">
        <v>43433</v>
      </c>
      <c r="BXT3">
        <v>43432</v>
      </c>
      <c r="BXU3">
        <v>43431</v>
      </c>
      <c r="BXV3">
        <v>43430</v>
      </c>
      <c r="BXW3">
        <v>43427</v>
      </c>
      <c r="BXX3">
        <v>43426</v>
      </c>
      <c r="BXY3">
        <v>43425</v>
      </c>
      <c r="BXZ3">
        <v>43424</v>
      </c>
      <c r="BYA3">
        <v>43423</v>
      </c>
      <c r="BYB3">
        <v>43420</v>
      </c>
      <c r="BYC3">
        <v>43419</v>
      </c>
      <c r="BYD3">
        <v>43418</v>
      </c>
      <c r="BYE3">
        <v>43417</v>
      </c>
      <c r="BYF3">
        <v>43416</v>
      </c>
      <c r="BYG3">
        <v>43413</v>
      </c>
      <c r="BYH3">
        <v>43412</v>
      </c>
      <c r="BYI3">
        <v>43411</v>
      </c>
      <c r="BYJ3">
        <v>43410</v>
      </c>
      <c r="BYK3">
        <v>43409</v>
      </c>
      <c r="BYL3">
        <v>43406</v>
      </c>
      <c r="BYM3">
        <v>43405</v>
      </c>
      <c r="BYN3">
        <v>43404</v>
      </c>
      <c r="BYO3">
        <v>43403</v>
      </c>
      <c r="BYP3">
        <v>43402</v>
      </c>
      <c r="BYQ3">
        <v>43399</v>
      </c>
      <c r="BYR3">
        <v>43398</v>
      </c>
      <c r="BYS3">
        <v>43397</v>
      </c>
      <c r="BYT3">
        <v>43396</v>
      </c>
      <c r="BYU3">
        <v>43395</v>
      </c>
      <c r="BYV3">
        <v>43392</v>
      </c>
      <c r="BYW3">
        <v>43391</v>
      </c>
      <c r="BYX3">
        <v>43390</v>
      </c>
      <c r="BYY3">
        <v>43389</v>
      </c>
      <c r="BYZ3">
        <v>43388</v>
      </c>
      <c r="BZA3">
        <v>43385</v>
      </c>
      <c r="BZB3">
        <v>43384</v>
      </c>
      <c r="BZC3">
        <v>43383</v>
      </c>
      <c r="BZD3">
        <v>43382</v>
      </c>
      <c r="BZE3">
        <v>43381</v>
      </c>
      <c r="BZF3">
        <v>43378</v>
      </c>
      <c r="BZG3">
        <v>43377</v>
      </c>
      <c r="BZH3">
        <v>43376</v>
      </c>
      <c r="BZI3">
        <v>43375</v>
      </c>
      <c r="BZJ3">
        <v>43374</v>
      </c>
      <c r="BZK3">
        <v>43371</v>
      </c>
      <c r="BZL3">
        <v>43370</v>
      </c>
      <c r="BZM3">
        <v>43369</v>
      </c>
      <c r="BZN3">
        <v>43368</v>
      </c>
      <c r="BZO3">
        <v>43367</v>
      </c>
      <c r="BZP3">
        <v>43364</v>
      </c>
      <c r="BZQ3">
        <v>43363</v>
      </c>
      <c r="BZR3">
        <v>43362</v>
      </c>
      <c r="BZS3">
        <v>43361</v>
      </c>
      <c r="BZT3">
        <v>43360</v>
      </c>
      <c r="BZU3">
        <v>43357</v>
      </c>
      <c r="BZV3">
        <v>43356</v>
      </c>
      <c r="BZW3">
        <v>43355</v>
      </c>
      <c r="BZX3">
        <v>43354</v>
      </c>
      <c r="BZY3">
        <v>43353</v>
      </c>
      <c r="BZZ3">
        <v>43350</v>
      </c>
      <c r="CAA3">
        <v>43349</v>
      </c>
      <c r="CAB3">
        <v>43348</v>
      </c>
      <c r="CAC3">
        <v>43347</v>
      </c>
      <c r="CAD3">
        <v>43346</v>
      </c>
      <c r="CAE3">
        <v>43343</v>
      </c>
      <c r="CAF3">
        <v>43342</v>
      </c>
      <c r="CAG3">
        <v>43341</v>
      </c>
      <c r="CAH3">
        <v>43340</v>
      </c>
      <c r="CAI3">
        <v>43339</v>
      </c>
      <c r="CAJ3">
        <v>43336</v>
      </c>
      <c r="CAK3">
        <v>43335</v>
      </c>
      <c r="CAL3">
        <v>43334</v>
      </c>
      <c r="CAM3">
        <v>43333</v>
      </c>
      <c r="CAN3">
        <v>43332</v>
      </c>
      <c r="CAO3">
        <v>43329</v>
      </c>
      <c r="CAP3">
        <v>43328</v>
      </c>
      <c r="CAQ3">
        <v>43327</v>
      </c>
      <c r="CAR3">
        <v>43326</v>
      </c>
      <c r="CAS3">
        <v>43325</v>
      </c>
      <c r="CAT3">
        <v>43322</v>
      </c>
      <c r="CAU3">
        <v>43321</v>
      </c>
      <c r="CAV3">
        <v>43320</v>
      </c>
      <c r="CAW3">
        <v>43319</v>
      </c>
      <c r="CAX3">
        <v>43318</v>
      </c>
      <c r="CAY3">
        <v>43315</v>
      </c>
      <c r="CAZ3">
        <v>43314</v>
      </c>
      <c r="CBA3">
        <v>43313</v>
      </c>
      <c r="CBB3">
        <v>43312</v>
      </c>
      <c r="CBC3">
        <v>43311</v>
      </c>
      <c r="CBD3">
        <v>43308</v>
      </c>
      <c r="CBE3">
        <v>43307</v>
      </c>
      <c r="CBF3">
        <v>43306</v>
      </c>
      <c r="CBG3">
        <v>43305</v>
      </c>
      <c r="CBH3">
        <v>43304</v>
      </c>
      <c r="CBI3">
        <v>43301</v>
      </c>
      <c r="CBJ3">
        <v>43300</v>
      </c>
      <c r="CBK3">
        <v>43299</v>
      </c>
      <c r="CBL3">
        <v>43298</v>
      </c>
      <c r="CBM3">
        <v>43297</v>
      </c>
      <c r="CBN3">
        <v>43294</v>
      </c>
      <c r="CBO3">
        <v>43293</v>
      </c>
      <c r="CBP3">
        <v>43292</v>
      </c>
      <c r="CBQ3">
        <v>43291</v>
      </c>
      <c r="CBR3">
        <v>43290</v>
      </c>
      <c r="CBS3">
        <v>43287</v>
      </c>
      <c r="CBT3">
        <v>43286</v>
      </c>
      <c r="CBU3">
        <v>43285</v>
      </c>
      <c r="CBV3">
        <v>43284</v>
      </c>
      <c r="CBW3">
        <v>43283</v>
      </c>
      <c r="CBX3">
        <v>43280</v>
      </c>
      <c r="CBY3">
        <v>43279</v>
      </c>
      <c r="CBZ3">
        <v>43278</v>
      </c>
      <c r="CCA3">
        <v>43277</v>
      </c>
      <c r="CCB3">
        <v>43276</v>
      </c>
      <c r="CCC3">
        <v>43273</v>
      </c>
      <c r="CCD3">
        <v>43272</v>
      </c>
      <c r="CCE3">
        <v>43271</v>
      </c>
      <c r="CCF3">
        <v>43270</v>
      </c>
      <c r="CCG3">
        <v>43269</v>
      </c>
      <c r="CCH3">
        <v>43266</v>
      </c>
      <c r="CCI3">
        <v>43265</v>
      </c>
      <c r="CCJ3">
        <v>43264</v>
      </c>
      <c r="CCK3">
        <v>43263</v>
      </c>
      <c r="CCL3">
        <v>43262</v>
      </c>
      <c r="CCM3">
        <v>43259</v>
      </c>
      <c r="CCN3">
        <v>43258</v>
      </c>
      <c r="CCO3">
        <v>43257</v>
      </c>
      <c r="CCP3">
        <v>43256</v>
      </c>
      <c r="CCQ3">
        <v>43255</v>
      </c>
      <c r="CCR3">
        <v>43252</v>
      </c>
      <c r="CCS3">
        <v>43251</v>
      </c>
      <c r="CCT3">
        <v>43250</v>
      </c>
      <c r="CCU3">
        <v>43249</v>
      </c>
      <c r="CCV3">
        <v>43248</v>
      </c>
      <c r="CCW3">
        <v>43245</v>
      </c>
      <c r="CCX3">
        <v>43244</v>
      </c>
      <c r="CCY3">
        <v>43243</v>
      </c>
      <c r="CCZ3">
        <v>43242</v>
      </c>
      <c r="CDA3">
        <v>43241</v>
      </c>
      <c r="CDB3">
        <v>43238</v>
      </c>
      <c r="CDC3">
        <v>43237</v>
      </c>
      <c r="CDD3">
        <v>43236</v>
      </c>
      <c r="CDE3">
        <v>43235</v>
      </c>
      <c r="CDF3">
        <v>43234</v>
      </c>
      <c r="CDG3">
        <v>43231</v>
      </c>
      <c r="CDH3">
        <v>43230</v>
      </c>
      <c r="CDI3">
        <v>43229</v>
      </c>
      <c r="CDJ3">
        <v>43228</v>
      </c>
      <c r="CDK3">
        <v>43227</v>
      </c>
      <c r="CDL3">
        <v>43224</v>
      </c>
      <c r="CDM3">
        <v>43223</v>
      </c>
      <c r="CDN3">
        <v>43222</v>
      </c>
      <c r="CDO3">
        <v>43221</v>
      </c>
      <c r="CDP3">
        <v>43220</v>
      </c>
      <c r="CDQ3">
        <v>43217</v>
      </c>
      <c r="CDR3">
        <v>43216</v>
      </c>
      <c r="CDS3">
        <v>43215</v>
      </c>
      <c r="CDT3">
        <v>43214</v>
      </c>
      <c r="CDU3">
        <v>43213</v>
      </c>
      <c r="CDV3">
        <v>43210</v>
      </c>
      <c r="CDW3">
        <v>43209</v>
      </c>
      <c r="CDX3">
        <v>43208</v>
      </c>
      <c r="CDY3">
        <v>43207</v>
      </c>
      <c r="CDZ3">
        <v>43206</v>
      </c>
      <c r="CEA3">
        <v>43203</v>
      </c>
      <c r="CEB3">
        <v>43202</v>
      </c>
      <c r="CEC3">
        <v>43201</v>
      </c>
      <c r="CED3">
        <v>43200</v>
      </c>
      <c r="CEE3">
        <v>43199</v>
      </c>
      <c r="CEF3">
        <v>43196</v>
      </c>
      <c r="CEG3">
        <v>43195</v>
      </c>
      <c r="CEH3">
        <v>43194</v>
      </c>
      <c r="CEI3">
        <v>43193</v>
      </c>
      <c r="CEJ3">
        <v>43192</v>
      </c>
      <c r="CEK3">
        <v>43189</v>
      </c>
      <c r="CEL3">
        <v>43188</v>
      </c>
      <c r="CEM3">
        <v>43187</v>
      </c>
      <c r="CEN3">
        <v>43186</v>
      </c>
      <c r="CEO3">
        <v>43185</v>
      </c>
      <c r="CEP3">
        <v>43182</v>
      </c>
      <c r="CEQ3">
        <v>43181</v>
      </c>
      <c r="CER3">
        <v>43180</v>
      </c>
      <c r="CES3">
        <v>43179</v>
      </c>
      <c r="CET3">
        <v>43178</v>
      </c>
      <c r="CEU3">
        <v>43175</v>
      </c>
      <c r="CEV3">
        <v>43174</v>
      </c>
      <c r="CEW3">
        <v>43173</v>
      </c>
      <c r="CEX3">
        <v>43172</v>
      </c>
      <c r="CEY3">
        <v>43171</v>
      </c>
      <c r="CEZ3">
        <v>43168</v>
      </c>
      <c r="CFA3">
        <v>43167</v>
      </c>
      <c r="CFB3">
        <v>43166</v>
      </c>
      <c r="CFC3">
        <v>43165</v>
      </c>
      <c r="CFD3">
        <v>43164</v>
      </c>
      <c r="CFE3">
        <v>43161</v>
      </c>
      <c r="CFF3">
        <v>43160</v>
      </c>
      <c r="CFG3">
        <v>43159</v>
      </c>
      <c r="CFH3">
        <v>43158</v>
      </c>
      <c r="CFI3">
        <v>43157</v>
      </c>
      <c r="CFJ3">
        <v>43154</v>
      </c>
      <c r="CFK3">
        <v>43153</v>
      </c>
      <c r="CFL3">
        <v>43152</v>
      </c>
      <c r="CFM3">
        <v>43151</v>
      </c>
      <c r="CFN3">
        <v>43150</v>
      </c>
      <c r="CFO3">
        <v>43147</v>
      </c>
      <c r="CFP3">
        <v>43146</v>
      </c>
      <c r="CFQ3">
        <v>43145</v>
      </c>
      <c r="CFR3">
        <v>43144</v>
      </c>
      <c r="CFS3">
        <v>43143</v>
      </c>
      <c r="CFT3">
        <v>43140</v>
      </c>
      <c r="CFU3">
        <v>43139</v>
      </c>
      <c r="CFV3">
        <v>43138</v>
      </c>
      <c r="CFW3">
        <v>43137</v>
      </c>
      <c r="CFX3">
        <v>43136</v>
      </c>
      <c r="CFY3">
        <v>43133</v>
      </c>
      <c r="CFZ3">
        <v>43132</v>
      </c>
      <c r="CGA3">
        <v>43131</v>
      </c>
      <c r="CGB3">
        <v>43130</v>
      </c>
      <c r="CGC3">
        <v>43129</v>
      </c>
      <c r="CGD3">
        <v>43126</v>
      </c>
      <c r="CGE3">
        <v>43125</v>
      </c>
      <c r="CGF3">
        <v>43124</v>
      </c>
      <c r="CGG3">
        <v>43123</v>
      </c>
      <c r="CGH3">
        <v>43122</v>
      </c>
      <c r="CGI3">
        <v>43119</v>
      </c>
      <c r="CGJ3">
        <v>43118</v>
      </c>
      <c r="CGK3">
        <v>43117</v>
      </c>
      <c r="CGL3">
        <v>43116</v>
      </c>
      <c r="CGM3">
        <v>43115</v>
      </c>
      <c r="CGN3">
        <v>43112</v>
      </c>
      <c r="CGO3">
        <v>43111</v>
      </c>
      <c r="CGP3">
        <v>43110</v>
      </c>
      <c r="CGQ3">
        <v>43109</v>
      </c>
      <c r="CGR3">
        <v>43108</v>
      </c>
      <c r="CGS3">
        <v>43105</v>
      </c>
      <c r="CGT3">
        <v>43104</v>
      </c>
      <c r="CGU3">
        <v>43103</v>
      </c>
      <c r="CGV3">
        <v>43102</v>
      </c>
      <c r="CGW3">
        <v>43101</v>
      </c>
      <c r="CGX3">
        <v>43098</v>
      </c>
      <c r="CGY3">
        <v>43097</v>
      </c>
      <c r="CGZ3">
        <v>43096</v>
      </c>
      <c r="CHA3">
        <v>43095</v>
      </c>
      <c r="CHB3">
        <v>43094</v>
      </c>
      <c r="CHC3">
        <v>43091</v>
      </c>
      <c r="CHD3">
        <v>43090</v>
      </c>
      <c r="CHE3">
        <v>43089</v>
      </c>
      <c r="CHF3">
        <v>43088</v>
      </c>
      <c r="CHG3">
        <v>43087</v>
      </c>
      <c r="CHH3">
        <v>43084</v>
      </c>
      <c r="CHI3">
        <v>43083</v>
      </c>
      <c r="CHJ3">
        <v>43082</v>
      </c>
      <c r="CHK3">
        <v>43081</v>
      </c>
      <c r="CHL3">
        <v>43080</v>
      </c>
      <c r="CHM3">
        <v>43077</v>
      </c>
      <c r="CHN3">
        <v>43076</v>
      </c>
      <c r="CHO3">
        <v>43075</v>
      </c>
      <c r="CHP3">
        <v>43074</v>
      </c>
      <c r="CHQ3">
        <v>43073</v>
      </c>
      <c r="CHR3">
        <v>43070</v>
      </c>
      <c r="CHS3">
        <v>43069</v>
      </c>
      <c r="CHT3">
        <v>43068</v>
      </c>
      <c r="CHU3">
        <v>43067</v>
      </c>
      <c r="CHV3">
        <v>43066</v>
      </c>
      <c r="CHW3">
        <v>43063</v>
      </c>
      <c r="CHX3">
        <v>43062</v>
      </c>
      <c r="CHY3">
        <v>43061</v>
      </c>
      <c r="CHZ3">
        <v>43060</v>
      </c>
      <c r="CIA3">
        <v>43059</v>
      </c>
      <c r="CIB3">
        <v>43056</v>
      </c>
      <c r="CIC3">
        <v>43055</v>
      </c>
      <c r="CID3">
        <v>43054</v>
      </c>
      <c r="CIE3">
        <v>43053</v>
      </c>
      <c r="CIF3">
        <v>43052</v>
      </c>
      <c r="CIG3">
        <v>43049</v>
      </c>
      <c r="CIH3">
        <v>43048</v>
      </c>
      <c r="CII3">
        <v>43047</v>
      </c>
      <c r="CIJ3">
        <v>43046</v>
      </c>
      <c r="CIK3">
        <v>43045</v>
      </c>
      <c r="CIL3">
        <v>43042</v>
      </c>
      <c r="CIM3">
        <v>43041</v>
      </c>
      <c r="CIN3">
        <v>43040</v>
      </c>
      <c r="CIO3">
        <v>43039</v>
      </c>
      <c r="CIP3">
        <v>43038</v>
      </c>
      <c r="CIQ3">
        <v>43035</v>
      </c>
      <c r="CIR3">
        <v>43034</v>
      </c>
      <c r="CIS3">
        <v>43033</v>
      </c>
      <c r="CIT3">
        <v>43032</v>
      </c>
      <c r="CIU3">
        <v>43031</v>
      </c>
      <c r="CIV3">
        <v>43028</v>
      </c>
      <c r="CIW3">
        <v>43027</v>
      </c>
      <c r="CIX3">
        <v>43026</v>
      </c>
      <c r="CIY3">
        <v>43025</v>
      </c>
      <c r="CIZ3">
        <v>43024</v>
      </c>
      <c r="CJA3">
        <v>43021</v>
      </c>
      <c r="CJB3">
        <v>43020</v>
      </c>
      <c r="CJC3">
        <v>43019</v>
      </c>
      <c r="CJD3">
        <v>43018</v>
      </c>
      <c r="CJE3">
        <v>43017</v>
      </c>
      <c r="CJF3">
        <v>43014</v>
      </c>
      <c r="CJG3">
        <v>43013</v>
      </c>
      <c r="CJH3">
        <v>43012</v>
      </c>
      <c r="CJI3">
        <v>43011</v>
      </c>
      <c r="CJJ3">
        <v>43010</v>
      </c>
      <c r="CJK3">
        <v>43007</v>
      </c>
      <c r="CJL3">
        <v>43006</v>
      </c>
      <c r="CJM3">
        <v>43005</v>
      </c>
      <c r="CJN3">
        <v>43004</v>
      </c>
      <c r="CJO3">
        <v>43003</v>
      </c>
      <c r="CJP3">
        <v>43000</v>
      </c>
      <c r="CJQ3">
        <v>42999</v>
      </c>
      <c r="CJR3">
        <v>42998</v>
      </c>
      <c r="CJS3">
        <v>42997</v>
      </c>
      <c r="CJT3">
        <v>42996</v>
      </c>
      <c r="CJU3">
        <v>42993</v>
      </c>
      <c r="CJV3">
        <v>42992</v>
      </c>
      <c r="CJW3">
        <v>42991</v>
      </c>
      <c r="CJX3">
        <v>42990</v>
      </c>
      <c r="CJY3">
        <v>42989</v>
      </c>
      <c r="CJZ3">
        <v>42986</v>
      </c>
      <c r="CKA3">
        <v>42985</v>
      </c>
      <c r="CKB3">
        <v>42984</v>
      </c>
      <c r="CKC3">
        <v>42983</v>
      </c>
      <c r="CKD3">
        <v>42982</v>
      </c>
      <c r="CKE3">
        <v>42979</v>
      </c>
      <c r="CKF3">
        <v>42978</v>
      </c>
      <c r="CKG3">
        <v>42977</v>
      </c>
      <c r="CKH3">
        <v>42976</v>
      </c>
      <c r="CKI3">
        <v>42975</v>
      </c>
      <c r="CKJ3">
        <v>42972</v>
      </c>
      <c r="CKK3">
        <v>42971</v>
      </c>
      <c r="CKL3">
        <v>42970</v>
      </c>
      <c r="CKM3">
        <v>42969</v>
      </c>
      <c r="CKN3">
        <v>42968</v>
      </c>
      <c r="CKO3">
        <v>42965</v>
      </c>
      <c r="CKP3">
        <v>42964</v>
      </c>
      <c r="CKQ3">
        <v>42963</v>
      </c>
      <c r="CKR3">
        <v>42962</v>
      </c>
      <c r="CKS3">
        <v>42961</v>
      </c>
      <c r="CKT3">
        <v>42958</v>
      </c>
      <c r="CKU3">
        <v>42957</v>
      </c>
      <c r="CKV3">
        <v>42956</v>
      </c>
      <c r="CKW3">
        <v>42955</v>
      </c>
      <c r="CKX3">
        <v>42954</v>
      </c>
      <c r="CKY3">
        <v>42951</v>
      </c>
      <c r="CKZ3">
        <v>42950</v>
      </c>
      <c r="CLA3">
        <v>42949</v>
      </c>
      <c r="CLB3">
        <v>42948</v>
      </c>
      <c r="CLC3">
        <v>42947</v>
      </c>
      <c r="CLD3">
        <v>42944</v>
      </c>
      <c r="CLE3">
        <v>42943</v>
      </c>
      <c r="CLF3">
        <v>42942</v>
      </c>
      <c r="CLG3">
        <v>42941</v>
      </c>
      <c r="CLH3">
        <v>42940</v>
      </c>
      <c r="CLI3">
        <v>42937</v>
      </c>
      <c r="CLJ3">
        <v>42936</v>
      </c>
      <c r="CLK3">
        <v>42935</v>
      </c>
      <c r="CLL3">
        <v>42934</v>
      </c>
      <c r="CLM3">
        <v>42933</v>
      </c>
      <c r="CLN3">
        <v>42930</v>
      </c>
      <c r="CLO3">
        <v>42929</v>
      </c>
      <c r="CLP3">
        <v>42928</v>
      </c>
      <c r="CLQ3">
        <v>42927</v>
      </c>
      <c r="CLR3">
        <v>42926</v>
      </c>
      <c r="CLS3">
        <v>42923</v>
      </c>
      <c r="CLT3">
        <v>42922</v>
      </c>
      <c r="CLU3">
        <v>42921</v>
      </c>
      <c r="CLV3">
        <v>42920</v>
      </c>
      <c r="CLW3">
        <v>42919</v>
      </c>
      <c r="CLX3">
        <v>42916</v>
      </c>
      <c r="CLY3">
        <v>42915</v>
      </c>
      <c r="CLZ3">
        <v>42914</v>
      </c>
      <c r="CMA3">
        <v>42913</v>
      </c>
      <c r="CMB3">
        <v>42912</v>
      </c>
      <c r="CMC3">
        <v>42909</v>
      </c>
      <c r="CMD3">
        <v>42908</v>
      </c>
      <c r="CME3">
        <v>42907</v>
      </c>
      <c r="CMF3">
        <v>42906</v>
      </c>
      <c r="CMG3">
        <v>42905</v>
      </c>
      <c r="CMH3">
        <v>42902</v>
      </c>
      <c r="CMI3">
        <v>42901</v>
      </c>
      <c r="CMJ3">
        <v>42900</v>
      </c>
      <c r="CMK3">
        <v>42899</v>
      </c>
      <c r="CML3">
        <v>42898</v>
      </c>
      <c r="CMM3">
        <v>42895</v>
      </c>
      <c r="CMN3">
        <v>42894</v>
      </c>
      <c r="CMO3">
        <v>42893</v>
      </c>
      <c r="CMP3">
        <v>42892</v>
      </c>
      <c r="CMQ3">
        <v>42891</v>
      </c>
      <c r="CMR3">
        <v>42888</v>
      </c>
      <c r="CMS3">
        <v>42887</v>
      </c>
      <c r="CMT3">
        <v>42886</v>
      </c>
      <c r="CMU3">
        <v>42885</v>
      </c>
      <c r="CMV3">
        <v>42884</v>
      </c>
      <c r="CMW3">
        <v>42881</v>
      </c>
      <c r="CMX3">
        <v>42880</v>
      </c>
      <c r="CMY3">
        <v>42879</v>
      </c>
      <c r="CMZ3">
        <v>42878</v>
      </c>
      <c r="CNA3">
        <v>42877</v>
      </c>
      <c r="CNB3">
        <v>42874</v>
      </c>
      <c r="CNC3">
        <v>42873</v>
      </c>
      <c r="CND3">
        <v>42872</v>
      </c>
      <c r="CNE3">
        <v>42871</v>
      </c>
      <c r="CNF3">
        <v>42870</v>
      </c>
      <c r="CNG3">
        <v>42867</v>
      </c>
      <c r="CNH3">
        <v>42866</v>
      </c>
      <c r="CNI3">
        <v>42865</v>
      </c>
      <c r="CNJ3">
        <v>42864</v>
      </c>
      <c r="CNK3">
        <v>42863</v>
      </c>
      <c r="CNL3">
        <v>42860</v>
      </c>
      <c r="CNM3">
        <v>42859</v>
      </c>
      <c r="CNN3">
        <v>42858</v>
      </c>
      <c r="CNO3">
        <v>42857</v>
      </c>
      <c r="CNP3">
        <v>42856</v>
      </c>
      <c r="CNQ3">
        <v>42853</v>
      </c>
      <c r="CNR3">
        <v>42852</v>
      </c>
      <c r="CNS3">
        <v>42851</v>
      </c>
      <c r="CNT3">
        <v>42850</v>
      </c>
      <c r="CNU3">
        <v>42849</v>
      </c>
      <c r="CNV3">
        <v>42846</v>
      </c>
      <c r="CNW3">
        <v>42845</v>
      </c>
      <c r="CNX3">
        <v>42844</v>
      </c>
      <c r="CNY3">
        <v>42843</v>
      </c>
      <c r="CNZ3">
        <v>42842</v>
      </c>
      <c r="COA3">
        <v>42839</v>
      </c>
      <c r="COB3">
        <v>42838</v>
      </c>
      <c r="COC3">
        <v>42837</v>
      </c>
      <c r="COD3">
        <v>42836</v>
      </c>
      <c r="COE3">
        <v>42835</v>
      </c>
      <c r="COF3">
        <v>42832</v>
      </c>
      <c r="COG3">
        <v>42831</v>
      </c>
      <c r="COH3">
        <v>42830</v>
      </c>
      <c r="COI3">
        <v>42829</v>
      </c>
      <c r="COJ3">
        <v>42828</v>
      </c>
      <c r="COK3">
        <v>42825</v>
      </c>
      <c r="COL3">
        <v>42824</v>
      </c>
      <c r="COM3">
        <v>42823</v>
      </c>
      <c r="CON3">
        <v>42822</v>
      </c>
      <c r="COO3">
        <v>42821</v>
      </c>
      <c r="COP3">
        <v>42818</v>
      </c>
      <c r="COQ3">
        <v>42817</v>
      </c>
      <c r="COR3">
        <v>42816</v>
      </c>
      <c r="COS3">
        <v>42815</v>
      </c>
      <c r="COT3">
        <v>42814</v>
      </c>
      <c r="COU3">
        <v>42811</v>
      </c>
      <c r="COV3">
        <v>42810</v>
      </c>
      <c r="COW3">
        <v>42809</v>
      </c>
      <c r="COX3">
        <v>42808</v>
      </c>
      <c r="COY3">
        <v>42807</v>
      </c>
      <c r="COZ3">
        <v>42804</v>
      </c>
      <c r="CPA3">
        <v>42803</v>
      </c>
      <c r="CPB3">
        <v>42802</v>
      </c>
      <c r="CPC3">
        <v>42801</v>
      </c>
      <c r="CPD3">
        <v>42800</v>
      </c>
      <c r="CPE3">
        <v>42797</v>
      </c>
      <c r="CPF3">
        <v>42796</v>
      </c>
      <c r="CPG3">
        <v>42795</v>
      </c>
      <c r="CPH3">
        <v>42794</v>
      </c>
      <c r="CPI3">
        <v>42793</v>
      </c>
      <c r="CPJ3">
        <v>42790</v>
      </c>
      <c r="CPK3">
        <v>42789</v>
      </c>
      <c r="CPL3">
        <v>42788</v>
      </c>
      <c r="CPM3">
        <v>42787</v>
      </c>
      <c r="CPN3">
        <v>42786</v>
      </c>
      <c r="CPO3">
        <v>42783</v>
      </c>
      <c r="CPP3">
        <v>42782</v>
      </c>
      <c r="CPQ3">
        <v>42781</v>
      </c>
      <c r="CPR3">
        <v>42780</v>
      </c>
      <c r="CPS3">
        <v>42779</v>
      </c>
      <c r="CPT3">
        <v>42776</v>
      </c>
      <c r="CPU3">
        <v>42775</v>
      </c>
      <c r="CPV3">
        <v>42774</v>
      </c>
      <c r="CPW3">
        <v>42773</v>
      </c>
      <c r="CPX3">
        <v>42772</v>
      </c>
      <c r="CPY3">
        <v>42769</v>
      </c>
      <c r="CPZ3">
        <v>42768</v>
      </c>
      <c r="CQA3">
        <v>42767</v>
      </c>
      <c r="CQB3">
        <v>42766</v>
      </c>
      <c r="CQC3">
        <v>42765</v>
      </c>
      <c r="CQD3">
        <v>42762</v>
      </c>
      <c r="CQE3">
        <v>42761</v>
      </c>
      <c r="CQF3">
        <v>42760</v>
      </c>
      <c r="CQG3">
        <v>42759</v>
      </c>
      <c r="CQH3">
        <v>42758</v>
      </c>
      <c r="CQI3">
        <v>42755</v>
      </c>
      <c r="CQJ3">
        <v>42754</v>
      </c>
      <c r="CQK3">
        <v>42753</v>
      </c>
      <c r="CQL3">
        <v>42752</v>
      </c>
      <c r="CQM3">
        <v>42751</v>
      </c>
      <c r="CQN3">
        <v>42748</v>
      </c>
      <c r="CQO3">
        <v>42747</v>
      </c>
      <c r="CQP3">
        <v>42746</v>
      </c>
      <c r="CQQ3">
        <v>42745</v>
      </c>
      <c r="CQR3">
        <v>42744</v>
      </c>
      <c r="CQS3">
        <v>42741</v>
      </c>
      <c r="CQT3">
        <v>42740</v>
      </c>
      <c r="CQU3">
        <v>42739</v>
      </c>
      <c r="CQV3">
        <v>42738</v>
      </c>
      <c r="CQW3">
        <v>42737</v>
      </c>
      <c r="CQX3">
        <v>42734</v>
      </c>
      <c r="CQY3">
        <v>42733</v>
      </c>
      <c r="CQZ3">
        <v>42732</v>
      </c>
      <c r="CRA3">
        <v>42731</v>
      </c>
      <c r="CRB3">
        <v>42730</v>
      </c>
      <c r="CRC3">
        <v>42727</v>
      </c>
      <c r="CRD3">
        <v>42726</v>
      </c>
      <c r="CRE3">
        <v>42725</v>
      </c>
      <c r="CRF3">
        <v>42724</v>
      </c>
      <c r="CRG3">
        <v>42723</v>
      </c>
      <c r="CRH3">
        <v>42720</v>
      </c>
      <c r="CRI3">
        <v>42719</v>
      </c>
      <c r="CRJ3">
        <v>42718</v>
      </c>
      <c r="CRK3">
        <v>42717</v>
      </c>
      <c r="CRL3">
        <v>42716</v>
      </c>
      <c r="CRM3">
        <v>42713</v>
      </c>
      <c r="CRN3">
        <v>42712</v>
      </c>
      <c r="CRO3">
        <v>42711</v>
      </c>
      <c r="CRP3">
        <v>42710</v>
      </c>
      <c r="CRQ3">
        <v>42709</v>
      </c>
      <c r="CRR3">
        <v>42706</v>
      </c>
      <c r="CRS3">
        <v>42705</v>
      </c>
      <c r="CRT3">
        <v>42704</v>
      </c>
      <c r="CRU3">
        <v>42703</v>
      </c>
      <c r="CRV3">
        <v>42702</v>
      </c>
      <c r="CRW3">
        <v>42699</v>
      </c>
      <c r="CRX3">
        <v>42698</v>
      </c>
      <c r="CRY3">
        <v>42697</v>
      </c>
      <c r="CRZ3">
        <v>42696</v>
      </c>
      <c r="CSA3">
        <v>42695</v>
      </c>
      <c r="CSB3">
        <v>42692</v>
      </c>
      <c r="CSC3">
        <v>42691</v>
      </c>
      <c r="CSD3">
        <v>42690</v>
      </c>
      <c r="CSE3">
        <v>42689</v>
      </c>
      <c r="CSF3">
        <v>42688</v>
      </c>
      <c r="CSG3">
        <v>42685</v>
      </c>
      <c r="CSH3">
        <v>42684</v>
      </c>
      <c r="CSI3">
        <v>42683</v>
      </c>
      <c r="CSJ3">
        <v>42682</v>
      </c>
      <c r="CSK3">
        <v>42681</v>
      </c>
      <c r="CSL3">
        <v>42678</v>
      </c>
      <c r="CSM3">
        <v>42677</v>
      </c>
      <c r="CSN3">
        <v>42676</v>
      </c>
      <c r="CSO3">
        <v>42675</v>
      </c>
      <c r="CSP3">
        <v>42674</v>
      </c>
      <c r="CSQ3">
        <v>42671</v>
      </c>
      <c r="CSR3">
        <v>42670</v>
      </c>
      <c r="CSS3">
        <v>42669</v>
      </c>
      <c r="CST3">
        <v>42668</v>
      </c>
      <c r="CSU3">
        <v>42667</v>
      </c>
      <c r="CSV3">
        <v>42664</v>
      </c>
      <c r="CSW3">
        <v>42663</v>
      </c>
      <c r="CSX3">
        <v>42662</v>
      </c>
      <c r="CSY3">
        <v>42661</v>
      </c>
      <c r="CSZ3">
        <v>42660</v>
      </c>
      <c r="CTA3">
        <v>42657</v>
      </c>
      <c r="CTB3">
        <v>42656</v>
      </c>
      <c r="CTC3">
        <v>42655</v>
      </c>
      <c r="CTD3">
        <v>42654</v>
      </c>
      <c r="CTE3">
        <v>42653</v>
      </c>
      <c r="CTF3">
        <v>42650</v>
      </c>
      <c r="CTG3">
        <v>42649</v>
      </c>
      <c r="CTH3">
        <v>42648</v>
      </c>
      <c r="CTI3">
        <v>42647</v>
      </c>
      <c r="CTJ3">
        <v>42646</v>
      </c>
      <c r="CTK3">
        <v>42643</v>
      </c>
      <c r="CTL3">
        <v>42642</v>
      </c>
      <c r="CTM3">
        <v>42641</v>
      </c>
      <c r="CTN3">
        <v>42640</v>
      </c>
      <c r="CTO3">
        <v>42639</v>
      </c>
      <c r="CTP3">
        <v>42636</v>
      </c>
      <c r="CTQ3">
        <v>42635</v>
      </c>
      <c r="CTR3">
        <v>42634</v>
      </c>
      <c r="CTS3">
        <v>42633</v>
      </c>
      <c r="CTT3">
        <v>42632</v>
      </c>
      <c r="CTU3">
        <v>42629</v>
      </c>
      <c r="CTV3">
        <v>42628</v>
      </c>
      <c r="CTW3">
        <v>42627</v>
      </c>
      <c r="CTX3">
        <v>42626</v>
      </c>
      <c r="CTY3">
        <v>42625</v>
      </c>
      <c r="CTZ3">
        <v>42622</v>
      </c>
      <c r="CUA3">
        <v>42621</v>
      </c>
      <c r="CUB3">
        <v>42620</v>
      </c>
      <c r="CUC3">
        <v>42619</v>
      </c>
      <c r="CUD3">
        <v>42618</v>
      </c>
      <c r="CUE3">
        <v>42615</v>
      </c>
      <c r="CUF3">
        <v>42614</v>
      </c>
      <c r="CUG3">
        <v>42613</v>
      </c>
      <c r="CUH3">
        <v>42612</v>
      </c>
      <c r="CUI3">
        <v>42611</v>
      </c>
      <c r="CUJ3">
        <v>42608</v>
      </c>
      <c r="CUK3">
        <v>42607</v>
      </c>
      <c r="CUL3">
        <v>42606</v>
      </c>
      <c r="CUM3">
        <v>42605</v>
      </c>
      <c r="CUN3">
        <v>42604</v>
      </c>
      <c r="CUO3">
        <v>42601</v>
      </c>
      <c r="CUP3">
        <v>42600</v>
      </c>
      <c r="CUQ3">
        <v>42599</v>
      </c>
      <c r="CUR3">
        <v>42598</v>
      </c>
      <c r="CUS3">
        <v>42597</v>
      </c>
      <c r="CUT3">
        <v>42594</v>
      </c>
      <c r="CUU3">
        <v>42593</v>
      </c>
      <c r="CUV3">
        <v>42592</v>
      </c>
      <c r="CUW3">
        <v>42591</v>
      </c>
      <c r="CUX3">
        <v>42590</v>
      </c>
      <c r="CUY3">
        <v>42587</v>
      </c>
      <c r="CUZ3">
        <v>42586</v>
      </c>
      <c r="CVA3">
        <v>42585</v>
      </c>
      <c r="CVB3">
        <v>42584</v>
      </c>
      <c r="CVC3">
        <v>42583</v>
      </c>
      <c r="CVD3">
        <v>42580</v>
      </c>
      <c r="CVE3">
        <v>42579</v>
      </c>
      <c r="CVF3">
        <v>42578</v>
      </c>
      <c r="CVG3">
        <v>42577</v>
      </c>
      <c r="CVH3">
        <v>42576</v>
      </c>
      <c r="CVI3">
        <v>42573</v>
      </c>
      <c r="CVJ3">
        <v>42572</v>
      </c>
      <c r="CVK3">
        <v>42571</v>
      </c>
      <c r="CVL3">
        <v>42570</v>
      </c>
      <c r="CVM3">
        <v>42569</v>
      </c>
      <c r="CVN3">
        <v>42566</v>
      </c>
      <c r="CVO3">
        <v>42565</v>
      </c>
      <c r="CVP3">
        <v>42564</v>
      </c>
      <c r="CVQ3">
        <v>42563</v>
      </c>
      <c r="CVR3">
        <v>42562</v>
      </c>
      <c r="CVS3">
        <v>42559</v>
      </c>
      <c r="CVT3">
        <v>42558</v>
      </c>
      <c r="CVU3">
        <v>42557</v>
      </c>
      <c r="CVV3">
        <v>42556</v>
      </c>
      <c r="CVW3">
        <v>42555</v>
      </c>
      <c r="CVX3">
        <v>42552</v>
      </c>
      <c r="CVY3">
        <v>42551</v>
      </c>
      <c r="CVZ3">
        <v>42550</v>
      </c>
      <c r="CWA3">
        <v>42549</v>
      </c>
      <c r="CWB3">
        <v>42548</v>
      </c>
      <c r="CWC3">
        <v>42545</v>
      </c>
      <c r="CWD3">
        <v>42544</v>
      </c>
      <c r="CWE3">
        <v>42543</v>
      </c>
      <c r="CWF3">
        <v>42542</v>
      </c>
      <c r="CWG3">
        <v>42541</v>
      </c>
      <c r="CWH3">
        <v>42538</v>
      </c>
      <c r="CWI3">
        <v>42537</v>
      </c>
      <c r="CWJ3">
        <v>42536</v>
      </c>
      <c r="CWK3">
        <v>42535</v>
      </c>
      <c r="CWL3">
        <v>42534</v>
      </c>
      <c r="CWM3">
        <v>42531</v>
      </c>
      <c r="CWN3">
        <v>42530</v>
      </c>
      <c r="CWO3">
        <v>42529</v>
      </c>
      <c r="CWP3">
        <v>42528</v>
      </c>
      <c r="CWQ3">
        <v>42527</v>
      </c>
      <c r="CWR3">
        <v>42524</v>
      </c>
      <c r="CWS3">
        <v>42523</v>
      </c>
      <c r="CWT3">
        <v>42522</v>
      </c>
      <c r="CWU3">
        <v>42521</v>
      </c>
      <c r="CWV3">
        <v>42520</v>
      </c>
      <c r="CWW3">
        <v>42517</v>
      </c>
      <c r="CWX3">
        <v>42516</v>
      </c>
      <c r="CWY3">
        <v>42515</v>
      </c>
      <c r="CWZ3">
        <v>42514</v>
      </c>
      <c r="CXA3">
        <v>42513</v>
      </c>
      <c r="CXB3">
        <v>42510</v>
      </c>
      <c r="CXC3">
        <v>42509</v>
      </c>
      <c r="CXD3">
        <v>42508</v>
      </c>
      <c r="CXE3">
        <v>42507</v>
      </c>
      <c r="CXF3">
        <v>42506</v>
      </c>
      <c r="CXG3">
        <v>42503</v>
      </c>
      <c r="CXH3">
        <v>42502</v>
      </c>
      <c r="CXI3">
        <v>42501</v>
      </c>
      <c r="CXJ3">
        <v>42500</v>
      </c>
      <c r="CXK3">
        <v>42499</v>
      </c>
      <c r="CXL3">
        <v>42496</v>
      </c>
      <c r="CXM3">
        <v>42495</v>
      </c>
      <c r="CXN3">
        <v>42494</v>
      </c>
      <c r="CXO3">
        <v>42493</v>
      </c>
      <c r="CXP3">
        <v>42492</v>
      </c>
      <c r="CXQ3">
        <v>42489</v>
      </c>
      <c r="CXR3">
        <v>42488</v>
      </c>
      <c r="CXS3">
        <v>42487</v>
      </c>
      <c r="CXT3">
        <v>42486</v>
      </c>
      <c r="CXU3">
        <v>42485</v>
      </c>
      <c r="CXV3">
        <v>42482</v>
      </c>
      <c r="CXW3">
        <v>42481</v>
      </c>
      <c r="CXX3">
        <v>42480</v>
      </c>
      <c r="CXY3">
        <v>42479</v>
      </c>
      <c r="CXZ3">
        <v>42478</v>
      </c>
      <c r="CYA3">
        <v>42475</v>
      </c>
      <c r="CYB3">
        <v>42474</v>
      </c>
      <c r="CYC3">
        <v>42473</v>
      </c>
      <c r="CYD3">
        <v>42472</v>
      </c>
      <c r="CYE3">
        <v>42471</v>
      </c>
      <c r="CYF3">
        <v>42468</v>
      </c>
      <c r="CYG3">
        <v>42467</v>
      </c>
      <c r="CYH3">
        <v>42466</v>
      </c>
      <c r="CYI3">
        <v>42465</v>
      </c>
      <c r="CYJ3">
        <v>42464</v>
      </c>
      <c r="CYK3">
        <v>42461</v>
      </c>
      <c r="CYL3">
        <v>42460</v>
      </c>
      <c r="CYM3">
        <v>42459</v>
      </c>
      <c r="CYN3">
        <v>42458</v>
      </c>
      <c r="CYO3">
        <v>42457</v>
      </c>
      <c r="CYP3">
        <v>42454</v>
      </c>
      <c r="CYQ3">
        <v>42453</v>
      </c>
      <c r="CYR3">
        <v>42452</v>
      </c>
      <c r="CYS3">
        <v>42451</v>
      </c>
      <c r="CYT3">
        <v>42450</v>
      </c>
      <c r="CYU3">
        <v>42447</v>
      </c>
      <c r="CYV3">
        <v>42446</v>
      </c>
      <c r="CYW3">
        <v>42445</v>
      </c>
      <c r="CYX3">
        <v>42444</v>
      </c>
      <c r="CYY3">
        <v>42443</v>
      </c>
      <c r="CYZ3">
        <v>42440</v>
      </c>
      <c r="CZA3">
        <v>42439</v>
      </c>
      <c r="CZB3">
        <v>42438</v>
      </c>
      <c r="CZC3">
        <v>42437</v>
      </c>
      <c r="CZD3">
        <v>42436</v>
      </c>
      <c r="CZE3">
        <v>42433</v>
      </c>
      <c r="CZF3">
        <v>42432</v>
      </c>
      <c r="CZG3">
        <v>42431</v>
      </c>
      <c r="CZH3">
        <v>42430</v>
      </c>
      <c r="CZI3">
        <v>42429</v>
      </c>
      <c r="CZJ3">
        <v>42426</v>
      </c>
      <c r="CZK3">
        <v>42425</v>
      </c>
      <c r="CZL3">
        <v>42424</v>
      </c>
      <c r="CZM3">
        <v>42423</v>
      </c>
      <c r="CZN3">
        <v>42422</v>
      </c>
      <c r="CZO3">
        <v>42419</v>
      </c>
      <c r="CZP3">
        <v>42418</v>
      </c>
      <c r="CZQ3">
        <v>42417</v>
      </c>
      <c r="CZR3">
        <v>42416</v>
      </c>
      <c r="CZS3">
        <v>42415</v>
      </c>
      <c r="CZT3">
        <v>42412</v>
      </c>
      <c r="CZU3">
        <v>42411</v>
      </c>
      <c r="CZV3">
        <v>42410</v>
      </c>
      <c r="CZW3">
        <v>42409</v>
      </c>
      <c r="CZX3">
        <v>42408</v>
      </c>
      <c r="CZY3">
        <v>42405</v>
      </c>
      <c r="CZZ3">
        <v>42404</v>
      </c>
      <c r="DAA3">
        <v>42403</v>
      </c>
      <c r="DAB3">
        <v>42402</v>
      </c>
      <c r="DAC3">
        <v>42401</v>
      </c>
      <c r="DAD3">
        <v>42398</v>
      </c>
      <c r="DAE3">
        <v>42397</v>
      </c>
      <c r="DAF3">
        <v>42396</v>
      </c>
      <c r="DAG3">
        <v>42395</v>
      </c>
      <c r="DAH3">
        <v>42394</v>
      </c>
      <c r="DAI3">
        <v>42391</v>
      </c>
      <c r="DAJ3">
        <v>42390</v>
      </c>
      <c r="DAK3">
        <v>42389</v>
      </c>
      <c r="DAL3">
        <v>42388</v>
      </c>
      <c r="DAM3">
        <v>42387</v>
      </c>
      <c r="DAN3">
        <v>42384</v>
      </c>
      <c r="DAO3">
        <v>42383</v>
      </c>
      <c r="DAP3">
        <v>42382</v>
      </c>
      <c r="DAQ3">
        <v>42381</v>
      </c>
      <c r="DAR3">
        <v>42380</v>
      </c>
      <c r="DAS3">
        <v>42377</v>
      </c>
      <c r="DAT3">
        <v>42376</v>
      </c>
      <c r="DAU3">
        <v>42375</v>
      </c>
      <c r="DAV3">
        <v>42374</v>
      </c>
      <c r="DAW3">
        <v>42373</v>
      </c>
      <c r="DAX3">
        <v>42370</v>
      </c>
      <c r="DAY3">
        <v>42369</v>
      </c>
      <c r="DAZ3">
        <v>42368</v>
      </c>
      <c r="DBA3">
        <v>42367</v>
      </c>
      <c r="DBB3">
        <v>42366</v>
      </c>
      <c r="DBC3">
        <v>42363</v>
      </c>
      <c r="DBD3">
        <v>42362</v>
      </c>
      <c r="DBE3">
        <v>42361</v>
      </c>
      <c r="DBF3">
        <v>42360</v>
      </c>
      <c r="DBG3">
        <v>42359</v>
      </c>
      <c r="DBH3">
        <v>42356</v>
      </c>
      <c r="DBI3">
        <v>42355</v>
      </c>
      <c r="DBJ3">
        <v>42354</v>
      </c>
      <c r="DBK3">
        <v>42353</v>
      </c>
      <c r="DBL3">
        <v>42352</v>
      </c>
      <c r="DBM3">
        <v>42349</v>
      </c>
      <c r="DBN3">
        <v>42348</v>
      </c>
      <c r="DBO3">
        <v>42347</v>
      </c>
      <c r="DBP3">
        <v>42346</v>
      </c>
      <c r="DBQ3">
        <v>42345</v>
      </c>
      <c r="DBR3">
        <v>42342</v>
      </c>
      <c r="DBS3">
        <v>42341</v>
      </c>
      <c r="DBT3">
        <v>42340</v>
      </c>
      <c r="DBU3">
        <v>42339</v>
      </c>
      <c r="DBV3">
        <v>42338</v>
      </c>
      <c r="DBW3">
        <v>42335</v>
      </c>
      <c r="DBX3">
        <v>42334</v>
      </c>
      <c r="DBY3">
        <v>42333</v>
      </c>
      <c r="DBZ3">
        <v>42332</v>
      </c>
      <c r="DCA3">
        <v>42331</v>
      </c>
      <c r="DCB3">
        <v>42328</v>
      </c>
      <c r="DCC3">
        <v>42327</v>
      </c>
      <c r="DCD3">
        <v>42326</v>
      </c>
      <c r="DCE3">
        <v>42325</v>
      </c>
      <c r="DCF3">
        <v>42324</v>
      </c>
      <c r="DCG3">
        <v>42321</v>
      </c>
      <c r="DCH3">
        <v>42320</v>
      </c>
      <c r="DCI3">
        <v>42319</v>
      </c>
      <c r="DCJ3">
        <v>42318</v>
      </c>
      <c r="DCK3">
        <v>42317</v>
      </c>
      <c r="DCL3">
        <v>42314</v>
      </c>
      <c r="DCM3">
        <v>42313</v>
      </c>
      <c r="DCN3">
        <v>42312</v>
      </c>
      <c r="DCO3">
        <v>42311</v>
      </c>
      <c r="DCP3">
        <v>42310</v>
      </c>
      <c r="DCQ3">
        <v>42307</v>
      </c>
      <c r="DCR3">
        <v>42306</v>
      </c>
      <c r="DCS3">
        <v>42305</v>
      </c>
      <c r="DCT3">
        <v>42304</v>
      </c>
      <c r="DCU3">
        <v>42303</v>
      </c>
      <c r="DCV3">
        <v>42300</v>
      </c>
      <c r="DCW3">
        <v>42299</v>
      </c>
      <c r="DCX3">
        <v>42298</v>
      </c>
      <c r="DCY3">
        <v>42297</v>
      </c>
      <c r="DCZ3">
        <v>42296</v>
      </c>
      <c r="DDA3">
        <v>42293</v>
      </c>
      <c r="DDB3">
        <v>42292</v>
      </c>
      <c r="DDC3">
        <v>42291</v>
      </c>
      <c r="DDD3">
        <v>42290</v>
      </c>
      <c r="DDE3">
        <v>42289</v>
      </c>
      <c r="DDF3">
        <v>42286</v>
      </c>
      <c r="DDG3">
        <v>42285</v>
      </c>
      <c r="DDH3">
        <v>42284</v>
      </c>
      <c r="DDI3">
        <v>42283</v>
      </c>
      <c r="DDJ3">
        <v>42282</v>
      </c>
      <c r="DDK3">
        <v>42279</v>
      </c>
      <c r="DDL3">
        <v>42278</v>
      </c>
      <c r="DDM3">
        <v>42277</v>
      </c>
      <c r="DDN3">
        <v>42276</v>
      </c>
      <c r="DDO3">
        <v>42275</v>
      </c>
      <c r="DDP3">
        <v>42272</v>
      </c>
      <c r="DDQ3">
        <v>42271</v>
      </c>
      <c r="DDR3">
        <v>42270</v>
      </c>
      <c r="DDS3">
        <v>42269</v>
      </c>
      <c r="DDT3">
        <v>42268</v>
      </c>
      <c r="DDU3">
        <v>42265</v>
      </c>
      <c r="DDV3">
        <v>42264</v>
      </c>
      <c r="DDW3">
        <v>42263</v>
      </c>
      <c r="DDX3">
        <v>42262</v>
      </c>
      <c r="DDY3">
        <v>42261</v>
      </c>
      <c r="DDZ3">
        <v>42258</v>
      </c>
      <c r="DEA3">
        <v>42257</v>
      </c>
      <c r="DEB3">
        <v>42256</v>
      </c>
      <c r="DEC3">
        <v>42255</v>
      </c>
      <c r="DED3">
        <v>42254</v>
      </c>
      <c r="DEE3">
        <v>42251</v>
      </c>
      <c r="DEF3">
        <v>42250</v>
      </c>
      <c r="DEG3">
        <v>42249</v>
      </c>
      <c r="DEH3">
        <v>42248</v>
      </c>
      <c r="DEI3">
        <v>42247</v>
      </c>
      <c r="DEJ3">
        <v>42244</v>
      </c>
      <c r="DEK3">
        <v>42243</v>
      </c>
      <c r="DEL3">
        <v>42242</v>
      </c>
      <c r="DEM3">
        <v>42241</v>
      </c>
      <c r="DEN3">
        <v>42240</v>
      </c>
      <c r="DEO3">
        <v>42237</v>
      </c>
      <c r="DEP3">
        <v>42236</v>
      </c>
      <c r="DEQ3">
        <v>42235</v>
      </c>
      <c r="DER3">
        <v>42234</v>
      </c>
      <c r="DES3">
        <v>42233</v>
      </c>
      <c r="DET3">
        <v>42230</v>
      </c>
      <c r="DEU3">
        <v>42229</v>
      </c>
      <c r="DEV3">
        <v>42228</v>
      </c>
      <c r="DEW3">
        <v>42227</v>
      </c>
      <c r="DEX3">
        <v>42226</v>
      </c>
      <c r="DEY3">
        <v>42223</v>
      </c>
      <c r="DEZ3">
        <v>42222</v>
      </c>
      <c r="DFA3">
        <v>42221</v>
      </c>
      <c r="DFB3">
        <v>42220</v>
      </c>
      <c r="DFC3">
        <v>42219</v>
      </c>
      <c r="DFD3">
        <v>42216</v>
      </c>
      <c r="DFE3">
        <v>42215</v>
      </c>
      <c r="DFF3">
        <v>42214</v>
      </c>
      <c r="DFG3">
        <v>42213</v>
      </c>
      <c r="DFH3">
        <v>42212</v>
      </c>
      <c r="DFI3">
        <v>42209</v>
      </c>
      <c r="DFJ3">
        <v>42208</v>
      </c>
      <c r="DFK3">
        <v>42207</v>
      </c>
      <c r="DFL3">
        <v>42206</v>
      </c>
      <c r="DFM3">
        <v>42205</v>
      </c>
      <c r="DFN3">
        <v>42202</v>
      </c>
      <c r="DFO3">
        <v>42201</v>
      </c>
      <c r="DFP3">
        <v>42200</v>
      </c>
      <c r="DFQ3">
        <v>42199</v>
      </c>
      <c r="DFR3">
        <v>42198</v>
      </c>
      <c r="DFS3">
        <v>42195</v>
      </c>
      <c r="DFT3">
        <v>42194</v>
      </c>
      <c r="DFU3">
        <v>42193</v>
      </c>
      <c r="DFV3">
        <v>42192</v>
      </c>
      <c r="DFW3">
        <v>42191</v>
      </c>
      <c r="DFX3">
        <v>42188</v>
      </c>
      <c r="DFY3">
        <v>42187</v>
      </c>
      <c r="DFZ3">
        <v>42186</v>
      </c>
      <c r="DGA3">
        <v>42185</v>
      </c>
      <c r="DGB3">
        <v>42184</v>
      </c>
      <c r="DGC3">
        <v>42181</v>
      </c>
      <c r="DGD3">
        <v>42180</v>
      </c>
      <c r="DGE3">
        <v>42179</v>
      </c>
      <c r="DGF3">
        <v>42178</v>
      </c>
      <c r="DGG3">
        <v>42177</v>
      </c>
      <c r="DGH3">
        <v>42174</v>
      </c>
      <c r="DGI3">
        <v>42173</v>
      </c>
      <c r="DGJ3">
        <v>42172</v>
      </c>
      <c r="DGK3">
        <v>42171</v>
      </c>
      <c r="DGL3">
        <v>42170</v>
      </c>
      <c r="DGM3">
        <v>42167</v>
      </c>
      <c r="DGN3">
        <v>42166</v>
      </c>
      <c r="DGO3">
        <v>42165</v>
      </c>
      <c r="DGP3">
        <v>42164</v>
      </c>
      <c r="DGQ3">
        <v>42163</v>
      </c>
      <c r="DGR3">
        <v>42160</v>
      </c>
      <c r="DGS3">
        <v>42159</v>
      </c>
      <c r="DGT3">
        <v>42158</v>
      </c>
      <c r="DGU3">
        <v>42157</v>
      </c>
      <c r="DGV3">
        <v>42156</v>
      </c>
      <c r="DGW3">
        <v>42153</v>
      </c>
      <c r="DGX3">
        <v>42152</v>
      </c>
      <c r="DGY3">
        <v>42151</v>
      </c>
      <c r="DGZ3">
        <v>42150</v>
      </c>
      <c r="DHA3">
        <v>42149</v>
      </c>
      <c r="DHB3">
        <v>42146</v>
      </c>
      <c r="DHC3">
        <v>42145</v>
      </c>
      <c r="DHD3">
        <v>42144</v>
      </c>
      <c r="DHE3">
        <v>42143</v>
      </c>
      <c r="DHF3">
        <v>42142</v>
      </c>
      <c r="DHG3">
        <v>42139</v>
      </c>
      <c r="DHH3">
        <v>42138</v>
      </c>
      <c r="DHI3">
        <v>42137</v>
      </c>
      <c r="DHJ3">
        <v>42136</v>
      </c>
      <c r="DHK3">
        <v>42135</v>
      </c>
      <c r="DHL3">
        <v>42132</v>
      </c>
      <c r="DHM3">
        <v>42131</v>
      </c>
      <c r="DHN3">
        <v>42130</v>
      </c>
      <c r="DHO3">
        <v>42129</v>
      </c>
      <c r="DHP3">
        <v>42128</v>
      </c>
      <c r="DHQ3">
        <v>42125</v>
      </c>
      <c r="DHR3">
        <v>42124</v>
      </c>
      <c r="DHS3">
        <v>42123</v>
      </c>
      <c r="DHT3">
        <v>42122</v>
      </c>
      <c r="DHU3">
        <v>42121</v>
      </c>
      <c r="DHV3">
        <v>42118</v>
      </c>
      <c r="DHW3">
        <v>42117</v>
      </c>
      <c r="DHX3">
        <v>42116</v>
      </c>
      <c r="DHY3">
        <v>42115</v>
      </c>
      <c r="DHZ3">
        <v>42114</v>
      </c>
      <c r="DIA3">
        <v>42111</v>
      </c>
      <c r="DIB3">
        <v>42110</v>
      </c>
      <c r="DIC3">
        <v>42109</v>
      </c>
      <c r="DID3">
        <v>42108</v>
      </c>
      <c r="DIE3">
        <v>42107</v>
      </c>
      <c r="DIF3">
        <v>42104</v>
      </c>
      <c r="DIG3">
        <v>42103</v>
      </c>
      <c r="DIH3">
        <v>42102</v>
      </c>
      <c r="DII3">
        <v>42101</v>
      </c>
      <c r="DIJ3">
        <v>42100</v>
      </c>
      <c r="DIK3">
        <v>42097</v>
      </c>
      <c r="DIL3">
        <v>42096</v>
      </c>
      <c r="DIM3">
        <v>42095</v>
      </c>
      <c r="DIN3">
        <v>42094</v>
      </c>
      <c r="DIO3">
        <v>42093</v>
      </c>
      <c r="DIP3">
        <v>42090</v>
      </c>
      <c r="DIQ3">
        <v>42089</v>
      </c>
      <c r="DIR3">
        <v>42088</v>
      </c>
      <c r="DIS3">
        <v>42087</v>
      </c>
      <c r="DIT3">
        <v>42086</v>
      </c>
      <c r="DIU3">
        <v>42083</v>
      </c>
      <c r="DIV3">
        <v>42082</v>
      </c>
      <c r="DIW3">
        <v>42081</v>
      </c>
      <c r="DIX3">
        <v>42080</v>
      </c>
      <c r="DIY3">
        <v>42079</v>
      </c>
      <c r="DIZ3">
        <v>42076</v>
      </c>
      <c r="DJA3">
        <v>42075</v>
      </c>
      <c r="DJB3">
        <v>42074</v>
      </c>
      <c r="DJC3">
        <v>42073</v>
      </c>
      <c r="DJD3">
        <v>42072</v>
      </c>
      <c r="DJE3">
        <v>42069</v>
      </c>
      <c r="DJF3">
        <v>42068</v>
      </c>
      <c r="DJG3">
        <v>42067</v>
      </c>
      <c r="DJH3">
        <v>42066</v>
      </c>
      <c r="DJI3">
        <v>42065</v>
      </c>
      <c r="DJJ3">
        <v>42062</v>
      </c>
      <c r="DJK3">
        <v>42061</v>
      </c>
      <c r="DJL3">
        <v>42060</v>
      </c>
      <c r="DJM3">
        <v>42059</v>
      </c>
      <c r="DJN3">
        <v>42058</v>
      </c>
      <c r="DJO3">
        <v>42055</v>
      </c>
      <c r="DJP3">
        <v>42054</v>
      </c>
      <c r="DJQ3">
        <v>42053</v>
      </c>
      <c r="DJR3">
        <v>42052</v>
      </c>
      <c r="DJS3">
        <v>42051</v>
      </c>
      <c r="DJT3">
        <v>42048</v>
      </c>
      <c r="DJU3">
        <v>42047</v>
      </c>
      <c r="DJV3">
        <v>42046</v>
      </c>
      <c r="DJW3">
        <v>42045</v>
      </c>
      <c r="DJX3">
        <v>42044</v>
      </c>
      <c r="DJY3">
        <v>42041</v>
      </c>
      <c r="DJZ3">
        <v>42040</v>
      </c>
      <c r="DKA3">
        <v>42039</v>
      </c>
      <c r="DKB3">
        <v>42038</v>
      </c>
      <c r="DKC3">
        <v>42037</v>
      </c>
      <c r="DKD3">
        <v>42034</v>
      </c>
      <c r="DKE3">
        <v>42033</v>
      </c>
      <c r="DKF3">
        <v>42032</v>
      </c>
      <c r="DKG3">
        <v>42031</v>
      </c>
      <c r="DKH3">
        <v>42030</v>
      </c>
      <c r="DKI3">
        <v>42027</v>
      </c>
      <c r="DKJ3">
        <v>42026</v>
      </c>
      <c r="DKK3">
        <v>42025</v>
      </c>
      <c r="DKL3">
        <v>42024</v>
      </c>
      <c r="DKM3">
        <v>42023</v>
      </c>
      <c r="DKN3">
        <v>42020</v>
      </c>
      <c r="DKO3">
        <v>42019</v>
      </c>
      <c r="DKP3">
        <v>42018</v>
      </c>
      <c r="DKQ3">
        <v>42017</v>
      </c>
      <c r="DKR3">
        <v>42016</v>
      </c>
      <c r="DKS3">
        <v>42013</v>
      </c>
      <c r="DKT3">
        <v>42012</v>
      </c>
      <c r="DKU3">
        <v>42011</v>
      </c>
      <c r="DKV3">
        <v>42010</v>
      </c>
      <c r="DKW3">
        <v>42009</v>
      </c>
      <c r="DKX3">
        <v>42006</v>
      </c>
      <c r="DKY3">
        <v>42005</v>
      </c>
      <c r="DKZ3">
        <v>42004</v>
      </c>
      <c r="DLA3">
        <v>42003</v>
      </c>
      <c r="DLB3">
        <v>42002</v>
      </c>
      <c r="DLC3">
        <v>41999</v>
      </c>
      <c r="DLD3">
        <v>41998</v>
      </c>
      <c r="DLE3">
        <v>41997</v>
      </c>
      <c r="DLF3">
        <v>41996</v>
      </c>
      <c r="DLG3">
        <v>41995</v>
      </c>
      <c r="DLH3">
        <v>41992</v>
      </c>
      <c r="DLI3">
        <v>41991</v>
      </c>
      <c r="DLJ3">
        <v>41990</v>
      </c>
      <c r="DLK3">
        <v>41989</v>
      </c>
      <c r="DLL3">
        <v>41988</v>
      </c>
      <c r="DLM3">
        <v>41985</v>
      </c>
      <c r="DLN3">
        <v>41984</v>
      </c>
      <c r="DLO3">
        <v>41983</v>
      </c>
      <c r="DLP3">
        <v>41982</v>
      </c>
      <c r="DLQ3">
        <v>41981</v>
      </c>
      <c r="DLR3">
        <v>41978</v>
      </c>
      <c r="DLS3">
        <v>41977</v>
      </c>
      <c r="DLT3">
        <v>41976</v>
      </c>
      <c r="DLU3">
        <v>41975</v>
      </c>
      <c r="DLV3">
        <v>41974</v>
      </c>
      <c r="DLW3">
        <v>41971</v>
      </c>
      <c r="DLX3">
        <v>41970</v>
      </c>
      <c r="DLY3">
        <v>41969</v>
      </c>
      <c r="DLZ3">
        <v>41968</v>
      </c>
      <c r="DMA3">
        <v>41967</v>
      </c>
      <c r="DMB3">
        <v>41964</v>
      </c>
      <c r="DMC3">
        <v>41963</v>
      </c>
      <c r="DMD3">
        <v>41962</v>
      </c>
      <c r="DME3">
        <v>41961</v>
      </c>
      <c r="DMF3">
        <v>41960</v>
      </c>
      <c r="DMG3">
        <v>41957</v>
      </c>
      <c r="DMH3">
        <v>41956</v>
      </c>
      <c r="DMI3">
        <v>41955</v>
      </c>
      <c r="DMJ3">
        <v>41954</v>
      </c>
      <c r="DMK3">
        <v>41953</v>
      </c>
      <c r="DML3">
        <v>41950</v>
      </c>
      <c r="DMM3">
        <v>41949</v>
      </c>
      <c r="DMN3">
        <v>41948</v>
      </c>
      <c r="DMO3">
        <v>41947</v>
      </c>
      <c r="DMP3">
        <v>41946</v>
      </c>
      <c r="DMQ3">
        <v>41943</v>
      </c>
      <c r="DMR3">
        <v>41942</v>
      </c>
      <c r="DMS3">
        <v>41941</v>
      </c>
      <c r="DMT3">
        <v>41940</v>
      </c>
      <c r="DMU3">
        <v>41939</v>
      </c>
      <c r="DMV3">
        <v>41936</v>
      </c>
      <c r="DMW3">
        <v>41935</v>
      </c>
      <c r="DMX3">
        <v>41934</v>
      </c>
      <c r="DMY3">
        <v>41933</v>
      </c>
      <c r="DMZ3">
        <v>41932</v>
      </c>
      <c r="DNA3">
        <v>41929</v>
      </c>
      <c r="DNB3">
        <v>41928</v>
      </c>
      <c r="DNC3">
        <v>41927</v>
      </c>
      <c r="DND3">
        <v>41926</v>
      </c>
      <c r="DNE3">
        <v>41925</v>
      </c>
      <c r="DNF3">
        <v>41922</v>
      </c>
      <c r="DNG3">
        <v>41921</v>
      </c>
      <c r="DNH3">
        <v>41920</v>
      </c>
      <c r="DNI3">
        <v>41919</v>
      </c>
      <c r="DNJ3">
        <v>41918</v>
      </c>
      <c r="DNK3">
        <v>41915</v>
      </c>
      <c r="DNL3">
        <v>41914</v>
      </c>
      <c r="DNM3">
        <v>41913</v>
      </c>
      <c r="DNN3">
        <v>41912</v>
      </c>
      <c r="DNO3">
        <v>41911</v>
      </c>
      <c r="DNP3">
        <v>41908</v>
      </c>
      <c r="DNQ3">
        <v>41907</v>
      </c>
      <c r="DNR3">
        <v>41906</v>
      </c>
      <c r="DNS3">
        <v>41905</v>
      </c>
      <c r="DNT3">
        <v>41904</v>
      </c>
      <c r="DNU3">
        <v>41901</v>
      </c>
      <c r="DNV3">
        <v>41900</v>
      </c>
      <c r="DNW3">
        <v>41899</v>
      </c>
      <c r="DNX3">
        <v>41898</v>
      </c>
      <c r="DNY3">
        <v>41897</v>
      </c>
      <c r="DNZ3">
        <v>41894</v>
      </c>
      <c r="DOA3">
        <v>41893</v>
      </c>
      <c r="DOB3">
        <v>41892</v>
      </c>
      <c r="DOC3">
        <v>41891</v>
      </c>
      <c r="DOD3">
        <v>41890</v>
      </c>
      <c r="DOE3">
        <v>41887</v>
      </c>
      <c r="DOF3">
        <v>41886</v>
      </c>
      <c r="DOG3">
        <v>41885</v>
      </c>
      <c r="DOH3">
        <v>41884</v>
      </c>
      <c r="DOI3">
        <v>41883</v>
      </c>
      <c r="DOJ3">
        <v>41880</v>
      </c>
      <c r="DOK3">
        <v>41879</v>
      </c>
      <c r="DOL3">
        <v>41878</v>
      </c>
      <c r="DOM3">
        <v>41877</v>
      </c>
      <c r="DON3">
        <v>41876</v>
      </c>
      <c r="DOO3">
        <v>41873</v>
      </c>
      <c r="DOP3">
        <v>41872</v>
      </c>
      <c r="DOQ3">
        <v>41871</v>
      </c>
      <c r="DOR3">
        <v>41870</v>
      </c>
      <c r="DOS3">
        <v>41869</v>
      </c>
      <c r="DOT3">
        <v>41866</v>
      </c>
      <c r="DOU3">
        <v>41865</v>
      </c>
      <c r="DOV3">
        <v>41864</v>
      </c>
      <c r="DOW3">
        <v>41863</v>
      </c>
      <c r="DOX3">
        <v>41862</v>
      </c>
      <c r="DOY3">
        <v>41859</v>
      </c>
      <c r="DOZ3">
        <v>41858</v>
      </c>
      <c r="DPA3">
        <v>41857</v>
      </c>
      <c r="DPB3">
        <v>41856</v>
      </c>
      <c r="DPC3">
        <v>41855</v>
      </c>
      <c r="DPD3">
        <v>41852</v>
      </c>
      <c r="DPE3">
        <v>41851</v>
      </c>
      <c r="DPF3">
        <v>41850</v>
      </c>
      <c r="DPG3">
        <v>41849</v>
      </c>
      <c r="DPH3">
        <v>41848</v>
      </c>
      <c r="DPI3">
        <v>41845</v>
      </c>
      <c r="DPJ3">
        <v>41844</v>
      </c>
      <c r="DPK3">
        <v>41843</v>
      </c>
      <c r="DPL3">
        <v>41842</v>
      </c>
      <c r="DPM3">
        <v>41841</v>
      </c>
      <c r="DPN3">
        <v>41838</v>
      </c>
      <c r="DPO3">
        <v>41837</v>
      </c>
      <c r="DPP3">
        <v>41836</v>
      </c>
      <c r="DPQ3">
        <v>41835</v>
      </c>
      <c r="DPR3">
        <v>41834</v>
      </c>
      <c r="DPS3">
        <v>41831</v>
      </c>
      <c r="DPT3">
        <v>41830</v>
      </c>
      <c r="DPU3">
        <v>41829</v>
      </c>
      <c r="DPV3">
        <v>41828</v>
      </c>
      <c r="DPW3">
        <v>41827</v>
      </c>
      <c r="DPX3">
        <v>41824</v>
      </c>
      <c r="DPY3">
        <v>41823</v>
      </c>
      <c r="DPZ3">
        <v>41822</v>
      </c>
      <c r="DQA3">
        <v>41821</v>
      </c>
      <c r="DQB3">
        <v>41820</v>
      </c>
      <c r="DQC3">
        <v>41817</v>
      </c>
      <c r="DQD3">
        <v>41816</v>
      </c>
      <c r="DQE3">
        <v>41815</v>
      </c>
      <c r="DQF3">
        <v>41814</v>
      </c>
      <c r="DQG3">
        <v>41813</v>
      </c>
      <c r="DQH3">
        <v>41810</v>
      </c>
      <c r="DQI3">
        <v>41809</v>
      </c>
      <c r="DQJ3">
        <v>41808</v>
      </c>
      <c r="DQK3">
        <v>41807</v>
      </c>
      <c r="DQL3">
        <v>41806</v>
      </c>
      <c r="DQM3">
        <v>41803</v>
      </c>
      <c r="DQN3">
        <v>41802</v>
      </c>
      <c r="DQO3">
        <v>41801</v>
      </c>
      <c r="DQP3">
        <v>41800</v>
      </c>
      <c r="DQQ3">
        <v>41799</v>
      </c>
      <c r="DQR3">
        <v>41796</v>
      </c>
      <c r="DQS3">
        <v>41795</v>
      </c>
      <c r="DQT3">
        <v>41794</v>
      </c>
      <c r="DQU3">
        <v>41793</v>
      </c>
      <c r="DQV3">
        <v>41792</v>
      </c>
      <c r="DQW3">
        <v>41789</v>
      </c>
      <c r="DQX3">
        <v>41788</v>
      </c>
      <c r="DQY3">
        <v>41787</v>
      </c>
      <c r="DQZ3">
        <v>41786</v>
      </c>
      <c r="DRA3">
        <v>41785</v>
      </c>
      <c r="DRB3">
        <v>41782</v>
      </c>
      <c r="DRC3">
        <v>41781</v>
      </c>
      <c r="DRD3">
        <v>41780</v>
      </c>
      <c r="DRE3">
        <v>41779</v>
      </c>
      <c r="DRF3">
        <v>41778</v>
      </c>
      <c r="DRG3">
        <v>41775</v>
      </c>
      <c r="DRH3">
        <v>41774</v>
      </c>
      <c r="DRI3">
        <v>41773</v>
      </c>
      <c r="DRJ3">
        <v>41772</v>
      </c>
      <c r="DRK3">
        <v>41771</v>
      </c>
      <c r="DRL3">
        <v>41768</v>
      </c>
      <c r="DRM3">
        <v>41767</v>
      </c>
      <c r="DRN3">
        <v>41766</v>
      </c>
      <c r="DRO3">
        <v>41765</v>
      </c>
      <c r="DRP3">
        <v>41764</v>
      </c>
      <c r="DRQ3">
        <v>41761</v>
      </c>
      <c r="DRR3">
        <v>41760</v>
      </c>
      <c r="DRS3">
        <v>41759</v>
      </c>
      <c r="DRT3">
        <v>41758</v>
      </c>
      <c r="DRU3">
        <v>41757</v>
      </c>
      <c r="DRV3">
        <v>41754</v>
      </c>
      <c r="DRW3">
        <v>41753</v>
      </c>
      <c r="DRX3">
        <v>41752</v>
      </c>
      <c r="DRY3">
        <v>41751</v>
      </c>
      <c r="DRZ3">
        <v>41750</v>
      </c>
      <c r="DSA3">
        <v>41747</v>
      </c>
      <c r="DSB3">
        <v>41746</v>
      </c>
      <c r="DSC3">
        <v>41745</v>
      </c>
      <c r="DSD3">
        <v>41744</v>
      </c>
      <c r="DSE3">
        <v>41743</v>
      </c>
      <c r="DSF3">
        <v>41740</v>
      </c>
      <c r="DSG3">
        <v>41739</v>
      </c>
      <c r="DSH3">
        <v>41738</v>
      </c>
      <c r="DSI3">
        <v>41737</v>
      </c>
      <c r="DSJ3">
        <v>41736</v>
      </c>
      <c r="DSK3">
        <v>41733</v>
      </c>
      <c r="DSL3">
        <v>41732</v>
      </c>
      <c r="DSM3">
        <v>41731</v>
      </c>
      <c r="DSN3">
        <v>41730</v>
      </c>
      <c r="DSO3">
        <v>41729</v>
      </c>
      <c r="DSP3">
        <v>41726</v>
      </c>
      <c r="DSQ3">
        <v>41725</v>
      </c>
      <c r="DSR3">
        <v>41724</v>
      </c>
      <c r="DSS3">
        <v>41723</v>
      </c>
      <c r="DST3">
        <v>41722</v>
      </c>
      <c r="DSU3">
        <v>41719</v>
      </c>
      <c r="DSV3">
        <v>41718</v>
      </c>
      <c r="DSW3">
        <v>41717</v>
      </c>
      <c r="DSX3">
        <v>41716</v>
      </c>
      <c r="DSY3">
        <v>41715</v>
      </c>
      <c r="DSZ3">
        <v>41712</v>
      </c>
      <c r="DTA3">
        <v>41711</v>
      </c>
      <c r="DTB3">
        <v>41710</v>
      </c>
      <c r="DTC3">
        <v>41709</v>
      </c>
      <c r="DTD3">
        <v>41708</v>
      </c>
      <c r="DTE3">
        <v>41705</v>
      </c>
      <c r="DTF3">
        <v>41704</v>
      </c>
      <c r="DTG3">
        <v>41703</v>
      </c>
      <c r="DTH3">
        <v>41702</v>
      </c>
      <c r="DTI3">
        <v>41701</v>
      </c>
      <c r="DTJ3">
        <v>41698</v>
      </c>
      <c r="DTK3">
        <v>41697</v>
      </c>
      <c r="DTL3">
        <v>41696</v>
      </c>
      <c r="DTM3">
        <v>41695</v>
      </c>
      <c r="DTN3">
        <v>41694</v>
      </c>
      <c r="DTO3">
        <v>41691</v>
      </c>
      <c r="DTP3">
        <v>41690</v>
      </c>
      <c r="DTQ3">
        <v>41689</v>
      </c>
      <c r="DTR3">
        <v>41688</v>
      </c>
      <c r="DTS3">
        <v>41687</v>
      </c>
      <c r="DTT3">
        <v>41684</v>
      </c>
      <c r="DTU3">
        <v>41683</v>
      </c>
      <c r="DTV3">
        <v>41682</v>
      </c>
      <c r="DTW3">
        <v>41681</v>
      </c>
      <c r="DTX3">
        <v>41680</v>
      </c>
      <c r="DTY3">
        <v>41677</v>
      </c>
      <c r="DTZ3">
        <v>41676</v>
      </c>
      <c r="DUA3">
        <v>41675</v>
      </c>
      <c r="DUB3">
        <v>41674</v>
      </c>
      <c r="DUC3">
        <v>41673</v>
      </c>
      <c r="DUD3">
        <v>41670</v>
      </c>
      <c r="DUE3">
        <v>41669</v>
      </c>
      <c r="DUF3">
        <v>41668</v>
      </c>
      <c r="DUG3">
        <v>41667</v>
      </c>
      <c r="DUH3">
        <v>41666</v>
      </c>
      <c r="DUI3">
        <v>41663</v>
      </c>
      <c r="DUJ3">
        <v>41662</v>
      </c>
      <c r="DUK3">
        <v>41661</v>
      </c>
      <c r="DUL3">
        <v>41660</v>
      </c>
      <c r="DUM3">
        <v>41659</v>
      </c>
      <c r="DUN3">
        <v>41656</v>
      </c>
      <c r="DUO3">
        <v>41655</v>
      </c>
      <c r="DUP3">
        <v>41654</v>
      </c>
      <c r="DUQ3">
        <v>41653</v>
      </c>
      <c r="DUR3">
        <v>41652</v>
      </c>
      <c r="DUS3">
        <v>41649</v>
      </c>
      <c r="DUT3">
        <v>41648</v>
      </c>
      <c r="DUU3">
        <v>41647</v>
      </c>
      <c r="DUV3">
        <v>41646</v>
      </c>
      <c r="DUW3">
        <v>41645</v>
      </c>
      <c r="DUX3">
        <v>41642</v>
      </c>
      <c r="DUY3">
        <v>41641</v>
      </c>
      <c r="DUZ3">
        <v>41640</v>
      </c>
      <c r="DVA3">
        <v>41639</v>
      </c>
      <c r="DVB3">
        <v>41638</v>
      </c>
      <c r="DVC3">
        <v>41635</v>
      </c>
      <c r="DVD3">
        <v>41634</v>
      </c>
      <c r="DVE3">
        <v>41633</v>
      </c>
      <c r="DVF3">
        <v>41632</v>
      </c>
      <c r="DVG3">
        <v>41631</v>
      </c>
      <c r="DVH3">
        <v>41628</v>
      </c>
      <c r="DVI3">
        <v>41627</v>
      </c>
      <c r="DVJ3">
        <v>41626</v>
      </c>
      <c r="DVK3">
        <v>41625</v>
      </c>
      <c r="DVL3">
        <v>41624</v>
      </c>
      <c r="DVM3">
        <v>41621</v>
      </c>
      <c r="DVN3">
        <v>41620</v>
      </c>
      <c r="DVO3">
        <v>41619</v>
      </c>
      <c r="DVP3">
        <v>41618</v>
      </c>
      <c r="DVQ3">
        <v>41617</v>
      </c>
      <c r="DVR3">
        <v>41614</v>
      </c>
      <c r="DVS3">
        <v>41613</v>
      </c>
      <c r="DVT3">
        <v>41612</v>
      </c>
      <c r="DVU3">
        <v>41611</v>
      </c>
      <c r="DVV3">
        <v>41610</v>
      </c>
      <c r="DVW3">
        <v>41607</v>
      </c>
      <c r="DVX3">
        <v>41606</v>
      </c>
      <c r="DVY3">
        <v>41605</v>
      </c>
      <c r="DVZ3">
        <v>41604</v>
      </c>
      <c r="DWA3">
        <v>41603</v>
      </c>
      <c r="DWB3">
        <v>41600</v>
      </c>
      <c r="DWC3">
        <v>41599</v>
      </c>
      <c r="DWD3">
        <v>41598</v>
      </c>
      <c r="DWE3">
        <v>41597</v>
      </c>
      <c r="DWF3">
        <v>41596</v>
      </c>
      <c r="DWG3">
        <v>41593</v>
      </c>
      <c r="DWH3">
        <v>41592</v>
      </c>
      <c r="DWI3">
        <v>41591</v>
      </c>
      <c r="DWJ3">
        <v>41590</v>
      </c>
      <c r="DWK3">
        <v>41589</v>
      </c>
      <c r="DWL3">
        <v>41586</v>
      </c>
      <c r="DWM3">
        <v>41585</v>
      </c>
      <c r="DWN3">
        <v>41584</v>
      </c>
      <c r="DWO3">
        <v>41583</v>
      </c>
      <c r="DWP3">
        <v>41582</v>
      </c>
      <c r="DWQ3">
        <v>41579</v>
      </c>
      <c r="DWR3">
        <v>41578</v>
      </c>
      <c r="DWS3">
        <v>41577</v>
      </c>
      <c r="DWT3">
        <v>41576</v>
      </c>
      <c r="DWU3">
        <v>41575</v>
      </c>
      <c r="DWV3">
        <v>41572</v>
      </c>
      <c r="DWW3">
        <v>41571</v>
      </c>
      <c r="DWX3">
        <v>41570</v>
      </c>
      <c r="DWY3">
        <v>41569</v>
      </c>
      <c r="DWZ3">
        <v>41568</v>
      </c>
      <c r="DXA3">
        <v>41565</v>
      </c>
      <c r="DXB3">
        <v>41564</v>
      </c>
      <c r="DXC3">
        <v>41563</v>
      </c>
      <c r="DXD3">
        <v>41562</v>
      </c>
      <c r="DXE3">
        <v>41561</v>
      </c>
      <c r="DXF3">
        <v>41558</v>
      </c>
      <c r="DXG3">
        <v>41557</v>
      </c>
      <c r="DXH3">
        <v>41556</v>
      </c>
      <c r="DXI3">
        <v>41555</v>
      </c>
      <c r="DXJ3">
        <v>41554</v>
      </c>
      <c r="DXK3">
        <v>41551</v>
      </c>
      <c r="DXL3">
        <v>41550</v>
      </c>
      <c r="DXM3">
        <v>41549</v>
      </c>
      <c r="DXN3">
        <v>41548</v>
      </c>
      <c r="DXO3">
        <v>41547</v>
      </c>
      <c r="DXP3">
        <v>41544</v>
      </c>
      <c r="DXQ3">
        <v>41543</v>
      </c>
      <c r="DXR3">
        <v>41542</v>
      </c>
      <c r="DXS3">
        <v>41541</v>
      </c>
      <c r="DXT3">
        <v>41540</v>
      </c>
      <c r="DXU3">
        <v>41537</v>
      </c>
      <c r="DXV3">
        <v>41536</v>
      </c>
      <c r="DXW3">
        <v>41535</v>
      </c>
      <c r="DXX3">
        <v>41534</v>
      </c>
      <c r="DXY3">
        <v>41533</v>
      </c>
      <c r="DXZ3">
        <v>41530</v>
      </c>
      <c r="DYA3">
        <v>41529</v>
      </c>
      <c r="DYB3">
        <v>41528</v>
      </c>
      <c r="DYC3">
        <v>41527</v>
      </c>
      <c r="DYD3">
        <v>41526</v>
      </c>
      <c r="DYE3">
        <v>41523</v>
      </c>
      <c r="DYF3">
        <v>41522</v>
      </c>
      <c r="DYG3">
        <v>41521</v>
      </c>
      <c r="DYH3">
        <v>41520</v>
      </c>
      <c r="DYI3">
        <v>41519</v>
      </c>
      <c r="DYJ3">
        <v>41516</v>
      </c>
      <c r="DYK3">
        <v>41515</v>
      </c>
      <c r="DYL3">
        <v>41514</v>
      </c>
      <c r="DYM3">
        <v>41513</v>
      </c>
      <c r="DYN3">
        <v>41512</v>
      </c>
      <c r="DYO3">
        <v>41509</v>
      </c>
      <c r="DYP3">
        <v>41508</v>
      </c>
      <c r="DYQ3">
        <v>41507</v>
      </c>
      <c r="DYR3">
        <v>41506</v>
      </c>
      <c r="DYS3">
        <v>41505</v>
      </c>
      <c r="DYT3">
        <v>41502</v>
      </c>
      <c r="DYU3">
        <v>41501</v>
      </c>
      <c r="DYV3">
        <v>41500</v>
      </c>
      <c r="DYW3">
        <v>41499</v>
      </c>
      <c r="DYX3">
        <v>41498</v>
      </c>
      <c r="DYY3">
        <v>41495</v>
      </c>
      <c r="DYZ3">
        <v>41494</v>
      </c>
      <c r="DZA3">
        <v>41493</v>
      </c>
      <c r="DZB3">
        <v>41492</v>
      </c>
      <c r="DZC3">
        <v>41491</v>
      </c>
      <c r="DZD3">
        <v>41488</v>
      </c>
      <c r="DZE3">
        <v>41487</v>
      </c>
      <c r="DZF3">
        <v>41486</v>
      </c>
      <c r="DZG3">
        <v>41485</v>
      </c>
      <c r="DZH3">
        <v>41484</v>
      </c>
      <c r="DZI3">
        <v>41481</v>
      </c>
      <c r="DZJ3">
        <v>41480</v>
      </c>
      <c r="DZK3">
        <v>41479</v>
      </c>
      <c r="DZL3">
        <v>41478</v>
      </c>
      <c r="DZM3">
        <v>41477</v>
      </c>
      <c r="DZN3">
        <v>41474</v>
      </c>
      <c r="DZO3">
        <v>41473</v>
      </c>
      <c r="DZP3">
        <v>41472</v>
      </c>
      <c r="DZQ3">
        <v>41471</v>
      </c>
      <c r="DZR3">
        <v>41470</v>
      </c>
      <c r="DZS3">
        <v>41467</v>
      </c>
      <c r="DZT3">
        <v>41466</v>
      </c>
      <c r="DZU3">
        <v>41465</v>
      </c>
      <c r="DZV3">
        <v>41464</v>
      </c>
      <c r="DZW3">
        <v>41463</v>
      </c>
      <c r="DZX3">
        <v>41460</v>
      </c>
      <c r="DZY3">
        <v>41459</v>
      </c>
      <c r="DZZ3">
        <v>41458</v>
      </c>
      <c r="EAA3">
        <v>41457</v>
      </c>
      <c r="EAB3">
        <v>41456</v>
      </c>
      <c r="EAC3">
        <v>41453</v>
      </c>
      <c r="EAD3">
        <v>41452</v>
      </c>
      <c r="EAE3">
        <v>41451</v>
      </c>
      <c r="EAF3">
        <v>41450</v>
      </c>
      <c r="EAG3">
        <v>41449</v>
      </c>
      <c r="EAH3">
        <v>41446</v>
      </c>
      <c r="EAI3">
        <v>41445</v>
      </c>
      <c r="EAJ3">
        <v>41444</v>
      </c>
      <c r="EAK3">
        <v>41443</v>
      </c>
      <c r="EAL3">
        <v>41442</v>
      </c>
      <c r="EAM3">
        <v>41439</v>
      </c>
      <c r="EAN3">
        <v>41438</v>
      </c>
      <c r="EAO3">
        <v>41437</v>
      </c>
      <c r="EAP3">
        <v>41436</v>
      </c>
      <c r="EAQ3">
        <v>41435</v>
      </c>
      <c r="EAR3">
        <v>41432</v>
      </c>
      <c r="EAS3">
        <v>41431</v>
      </c>
      <c r="EAT3">
        <v>41430</v>
      </c>
      <c r="EAU3">
        <v>41429</v>
      </c>
      <c r="EAV3">
        <v>41428</v>
      </c>
      <c r="EAW3">
        <v>41425</v>
      </c>
      <c r="EAX3">
        <v>41424</v>
      </c>
      <c r="EAY3">
        <v>41423</v>
      </c>
      <c r="EAZ3">
        <v>41422</v>
      </c>
      <c r="EBA3">
        <v>41421</v>
      </c>
      <c r="EBB3">
        <v>41418</v>
      </c>
      <c r="EBC3">
        <v>41417</v>
      </c>
      <c r="EBD3">
        <v>41416</v>
      </c>
      <c r="EBE3">
        <v>41415</v>
      </c>
      <c r="EBF3">
        <v>41414</v>
      </c>
      <c r="EBG3">
        <v>41411</v>
      </c>
      <c r="EBH3">
        <v>41410</v>
      </c>
      <c r="EBI3">
        <v>41409</v>
      </c>
      <c r="EBJ3">
        <v>41408</v>
      </c>
      <c r="EBK3">
        <v>41407</v>
      </c>
      <c r="EBL3">
        <v>41404</v>
      </c>
      <c r="EBM3">
        <v>41403</v>
      </c>
      <c r="EBN3">
        <v>41402</v>
      </c>
      <c r="EBO3">
        <v>41401</v>
      </c>
      <c r="EBP3">
        <v>41400</v>
      </c>
      <c r="EBQ3">
        <v>41397</v>
      </c>
      <c r="EBR3">
        <v>41396</v>
      </c>
      <c r="EBS3">
        <v>41395</v>
      </c>
      <c r="EBT3">
        <v>41394</v>
      </c>
      <c r="EBU3">
        <v>41393</v>
      </c>
      <c r="EBV3">
        <v>41390</v>
      </c>
      <c r="EBW3">
        <v>41389</v>
      </c>
      <c r="EBX3">
        <v>41388</v>
      </c>
      <c r="EBY3">
        <v>41387</v>
      </c>
      <c r="EBZ3">
        <v>41386</v>
      </c>
      <c r="ECA3">
        <v>41383</v>
      </c>
      <c r="ECB3">
        <v>41382</v>
      </c>
      <c r="ECC3">
        <v>41381</v>
      </c>
      <c r="ECD3">
        <v>41380</v>
      </c>
      <c r="ECE3">
        <v>41379</v>
      </c>
      <c r="ECF3">
        <v>41376</v>
      </c>
      <c r="ECG3">
        <v>41375</v>
      </c>
      <c r="ECH3">
        <v>41374</v>
      </c>
      <c r="ECI3">
        <v>41373</v>
      </c>
      <c r="ECJ3">
        <v>41372</v>
      </c>
      <c r="ECK3">
        <v>41369</v>
      </c>
      <c r="ECL3">
        <v>41368</v>
      </c>
      <c r="ECM3">
        <v>41367</v>
      </c>
      <c r="ECN3">
        <v>41366</v>
      </c>
      <c r="ECO3">
        <v>41365</v>
      </c>
      <c r="ECP3">
        <v>41362</v>
      </c>
      <c r="ECQ3">
        <v>41361</v>
      </c>
      <c r="ECR3">
        <v>41360</v>
      </c>
      <c r="ECS3">
        <v>41359</v>
      </c>
      <c r="ECT3">
        <v>41358</v>
      </c>
      <c r="ECU3">
        <v>41355</v>
      </c>
      <c r="ECV3">
        <v>41354</v>
      </c>
      <c r="ECW3">
        <v>41353</v>
      </c>
      <c r="ECX3">
        <v>41352</v>
      </c>
      <c r="ECY3">
        <v>41351</v>
      </c>
      <c r="ECZ3">
        <v>41348</v>
      </c>
      <c r="EDA3">
        <v>41347</v>
      </c>
      <c r="EDB3">
        <v>41346</v>
      </c>
      <c r="EDC3">
        <v>41345</v>
      </c>
      <c r="EDD3">
        <v>41344</v>
      </c>
      <c r="EDE3">
        <v>41341</v>
      </c>
      <c r="EDF3">
        <v>41340</v>
      </c>
      <c r="EDG3">
        <v>41339</v>
      </c>
      <c r="EDH3">
        <v>41338</v>
      </c>
      <c r="EDI3">
        <v>41337</v>
      </c>
      <c r="EDJ3">
        <v>41334</v>
      </c>
      <c r="EDK3">
        <v>41333</v>
      </c>
      <c r="EDL3">
        <v>41332</v>
      </c>
      <c r="EDM3">
        <v>41331</v>
      </c>
      <c r="EDN3">
        <v>41330</v>
      </c>
      <c r="EDO3">
        <v>41327</v>
      </c>
      <c r="EDP3">
        <v>41326</v>
      </c>
      <c r="EDQ3">
        <v>41325</v>
      </c>
      <c r="EDR3">
        <v>41324</v>
      </c>
      <c r="EDS3">
        <v>41323</v>
      </c>
      <c r="EDT3">
        <v>41320</v>
      </c>
      <c r="EDU3">
        <v>41319</v>
      </c>
      <c r="EDV3">
        <v>41318</v>
      </c>
      <c r="EDW3">
        <v>41317</v>
      </c>
      <c r="EDX3">
        <v>41316</v>
      </c>
      <c r="EDY3">
        <v>41313</v>
      </c>
      <c r="EDZ3">
        <v>41312</v>
      </c>
      <c r="EEA3">
        <v>41311</v>
      </c>
      <c r="EEB3">
        <v>41310</v>
      </c>
      <c r="EEC3">
        <v>41309</v>
      </c>
      <c r="EED3">
        <v>41306</v>
      </c>
      <c r="EEE3">
        <v>41305</v>
      </c>
      <c r="EEF3">
        <v>41304</v>
      </c>
      <c r="EEG3">
        <v>41303</v>
      </c>
      <c r="EEH3">
        <v>41302</v>
      </c>
      <c r="EEI3">
        <v>41299</v>
      </c>
      <c r="EEJ3">
        <v>41298</v>
      </c>
      <c r="EEK3">
        <v>41297</v>
      </c>
      <c r="EEL3">
        <v>41296</v>
      </c>
      <c r="EEM3">
        <v>41295</v>
      </c>
      <c r="EEN3">
        <v>41292</v>
      </c>
      <c r="EEO3">
        <v>41291</v>
      </c>
      <c r="EEP3">
        <v>41290</v>
      </c>
      <c r="EEQ3">
        <v>41289</v>
      </c>
      <c r="EER3">
        <v>41288</v>
      </c>
      <c r="EES3">
        <v>41285</v>
      </c>
      <c r="EET3">
        <v>41284</v>
      </c>
      <c r="EEU3">
        <v>41283</v>
      </c>
      <c r="EEV3">
        <v>41282</v>
      </c>
      <c r="EEW3">
        <v>41281</v>
      </c>
      <c r="EEX3">
        <v>41278</v>
      </c>
      <c r="EEY3">
        <v>41277</v>
      </c>
      <c r="EEZ3">
        <v>41276</v>
      </c>
      <c r="EFA3">
        <v>41275</v>
      </c>
      <c r="EFB3">
        <v>41274</v>
      </c>
      <c r="EFC3">
        <v>41271</v>
      </c>
      <c r="EFD3">
        <v>41270</v>
      </c>
      <c r="EFE3">
        <v>41269</v>
      </c>
      <c r="EFF3">
        <v>41268</v>
      </c>
      <c r="EFG3">
        <v>41267</v>
      </c>
      <c r="EFH3">
        <v>41264</v>
      </c>
      <c r="EFI3">
        <v>41263</v>
      </c>
      <c r="EFJ3">
        <v>41262</v>
      </c>
      <c r="EFK3">
        <v>41261</v>
      </c>
      <c r="EFL3">
        <v>41260</v>
      </c>
      <c r="EFM3">
        <v>41257</v>
      </c>
      <c r="EFN3">
        <v>41256</v>
      </c>
      <c r="EFO3">
        <v>41255</v>
      </c>
      <c r="EFP3">
        <v>41254</v>
      </c>
      <c r="EFQ3">
        <v>41253</v>
      </c>
      <c r="EFR3">
        <v>41250</v>
      </c>
      <c r="EFS3">
        <v>41249</v>
      </c>
      <c r="EFT3">
        <v>41248</v>
      </c>
      <c r="EFU3">
        <v>41247</v>
      </c>
      <c r="EFV3">
        <v>41246</v>
      </c>
      <c r="EFW3">
        <v>41243</v>
      </c>
      <c r="EFX3">
        <v>41242</v>
      </c>
      <c r="EFY3">
        <v>41241</v>
      </c>
      <c r="EFZ3">
        <v>41240</v>
      </c>
      <c r="EGA3">
        <v>41239</v>
      </c>
      <c r="EGB3">
        <v>41236</v>
      </c>
      <c r="EGC3">
        <v>41235</v>
      </c>
      <c r="EGD3">
        <v>41234</v>
      </c>
      <c r="EGE3">
        <v>41233</v>
      </c>
      <c r="EGF3">
        <v>41232</v>
      </c>
      <c r="EGG3">
        <v>41229</v>
      </c>
      <c r="EGH3">
        <v>41228</v>
      </c>
      <c r="EGI3">
        <v>41227</v>
      </c>
      <c r="EGJ3">
        <v>41226</v>
      </c>
      <c r="EGK3">
        <v>41225</v>
      </c>
      <c r="EGL3">
        <v>41222</v>
      </c>
      <c r="EGM3">
        <v>41221</v>
      </c>
      <c r="EGN3">
        <v>41220</v>
      </c>
      <c r="EGO3">
        <v>41219</v>
      </c>
      <c r="EGP3">
        <v>41218</v>
      </c>
      <c r="EGQ3">
        <v>41215</v>
      </c>
      <c r="EGR3">
        <v>41214</v>
      </c>
      <c r="EGS3">
        <v>41213</v>
      </c>
      <c r="EGT3">
        <v>41212</v>
      </c>
      <c r="EGU3">
        <v>41211</v>
      </c>
      <c r="EGV3">
        <v>41208</v>
      </c>
      <c r="EGW3">
        <v>41207</v>
      </c>
      <c r="EGX3">
        <v>41206</v>
      </c>
      <c r="EGY3">
        <v>41205</v>
      </c>
      <c r="EGZ3">
        <v>41204</v>
      </c>
      <c r="EHA3">
        <v>41201</v>
      </c>
      <c r="EHB3">
        <v>41200</v>
      </c>
      <c r="EHC3">
        <v>41199</v>
      </c>
      <c r="EHD3">
        <v>41198</v>
      </c>
      <c r="EHE3">
        <v>41197</v>
      </c>
      <c r="EHF3">
        <v>41194</v>
      </c>
      <c r="EHG3">
        <v>41193</v>
      </c>
      <c r="EHH3">
        <v>41192</v>
      </c>
      <c r="EHI3">
        <v>41191</v>
      </c>
      <c r="EHJ3">
        <v>41190</v>
      </c>
      <c r="EHK3">
        <v>41187</v>
      </c>
      <c r="EHL3">
        <v>41186</v>
      </c>
      <c r="EHM3">
        <v>41185</v>
      </c>
      <c r="EHN3">
        <v>41184</v>
      </c>
      <c r="EHO3">
        <v>41183</v>
      </c>
      <c r="EHP3">
        <v>41180</v>
      </c>
      <c r="EHQ3">
        <v>41179</v>
      </c>
      <c r="EHR3">
        <v>41178</v>
      </c>
      <c r="EHS3">
        <v>41177</v>
      </c>
      <c r="EHT3">
        <v>41176</v>
      </c>
      <c r="EHU3">
        <v>41173</v>
      </c>
      <c r="EHV3">
        <v>41172</v>
      </c>
      <c r="EHW3">
        <v>41171</v>
      </c>
      <c r="EHX3">
        <v>41170</v>
      </c>
      <c r="EHY3">
        <v>41169</v>
      </c>
      <c r="EHZ3">
        <v>41166</v>
      </c>
      <c r="EIA3">
        <v>41165</v>
      </c>
      <c r="EIB3">
        <v>41164</v>
      </c>
      <c r="EIC3">
        <v>41163</v>
      </c>
      <c r="EID3">
        <v>41162</v>
      </c>
      <c r="EIE3">
        <v>41159</v>
      </c>
      <c r="EIF3">
        <v>41158</v>
      </c>
      <c r="EIG3">
        <v>41157</v>
      </c>
      <c r="EIH3">
        <v>41156</v>
      </c>
      <c r="EII3">
        <v>41155</v>
      </c>
      <c r="EIJ3">
        <v>41152</v>
      </c>
      <c r="EIK3">
        <v>41151</v>
      </c>
      <c r="EIL3">
        <v>41150</v>
      </c>
      <c r="EIM3">
        <v>41149</v>
      </c>
      <c r="EIN3">
        <v>41148</v>
      </c>
      <c r="EIO3">
        <v>41145</v>
      </c>
      <c r="EIP3">
        <v>41144</v>
      </c>
      <c r="EIQ3">
        <v>41143</v>
      </c>
      <c r="EIR3">
        <v>41142</v>
      </c>
      <c r="EIS3">
        <v>41141</v>
      </c>
      <c r="EIT3">
        <v>41138</v>
      </c>
      <c r="EIU3">
        <v>41137</v>
      </c>
      <c r="EIV3">
        <v>41136</v>
      </c>
      <c r="EIW3">
        <v>41135</v>
      </c>
      <c r="EIX3">
        <v>41134</v>
      </c>
      <c r="EIY3">
        <v>41131</v>
      </c>
      <c r="EIZ3">
        <v>41130</v>
      </c>
      <c r="EJA3">
        <v>41129</v>
      </c>
      <c r="EJB3">
        <v>41128</v>
      </c>
      <c r="EJC3">
        <v>41127</v>
      </c>
      <c r="EJD3">
        <v>41124</v>
      </c>
      <c r="EJE3">
        <v>41123</v>
      </c>
      <c r="EJF3">
        <v>41122</v>
      </c>
      <c r="EJG3">
        <v>41121</v>
      </c>
      <c r="EJH3">
        <v>41120</v>
      </c>
      <c r="EJI3">
        <v>41117</v>
      </c>
      <c r="EJJ3">
        <v>41116</v>
      </c>
      <c r="EJK3">
        <v>41115</v>
      </c>
      <c r="EJL3">
        <v>41114</v>
      </c>
      <c r="EJM3">
        <v>41113</v>
      </c>
      <c r="EJN3">
        <v>41110</v>
      </c>
      <c r="EJO3">
        <v>41109</v>
      </c>
      <c r="EJP3">
        <v>41108</v>
      </c>
      <c r="EJQ3">
        <v>41107</v>
      </c>
      <c r="EJR3">
        <v>41106</v>
      </c>
      <c r="EJS3">
        <v>41103</v>
      </c>
      <c r="EJT3">
        <v>41102</v>
      </c>
      <c r="EJU3">
        <v>41101</v>
      </c>
      <c r="EJV3">
        <v>41100</v>
      </c>
      <c r="EJW3">
        <v>41099</v>
      </c>
      <c r="EJX3">
        <v>41096</v>
      </c>
      <c r="EJY3">
        <v>41095</v>
      </c>
      <c r="EJZ3">
        <v>41094</v>
      </c>
      <c r="EKA3">
        <v>41093</v>
      </c>
      <c r="EKB3">
        <v>41092</v>
      </c>
      <c r="EKC3">
        <v>41089</v>
      </c>
      <c r="EKD3">
        <v>41088</v>
      </c>
      <c r="EKE3">
        <v>41087</v>
      </c>
      <c r="EKF3">
        <v>41086</v>
      </c>
      <c r="EKG3">
        <v>41085</v>
      </c>
      <c r="EKH3">
        <v>41082</v>
      </c>
      <c r="EKI3">
        <v>41081</v>
      </c>
      <c r="EKJ3">
        <v>41080</v>
      </c>
      <c r="EKK3">
        <v>41079</v>
      </c>
      <c r="EKL3">
        <v>41078</v>
      </c>
      <c r="EKM3">
        <v>41075</v>
      </c>
      <c r="EKN3">
        <v>41074</v>
      </c>
      <c r="EKO3">
        <v>41073</v>
      </c>
      <c r="EKP3">
        <v>41072</v>
      </c>
      <c r="EKQ3">
        <v>41071</v>
      </c>
      <c r="EKR3">
        <v>41068</v>
      </c>
      <c r="EKS3">
        <v>41067</v>
      </c>
      <c r="EKT3">
        <v>41066</v>
      </c>
      <c r="EKU3">
        <v>41065</v>
      </c>
      <c r="EKV3">
        <v>41064</v>
      </c>
      <c r="EKW3">
        <v>41061</v>
      </c>
      <c r="EKX3">
        <v>41060</v>
      </c>
      <c r="EKY3">
        <v>41059</v>
      </c>
      <c r="EKZ3">
        <v>41058</v>
      </c>
      <c r="ELA3">
        <v>41057</v>
      </c>
      <c r="ELB3">
        <v>41054</v>
      </c>
      <c r="ELC3">
        <v>41053</v>
      </c>
      <c r="ELD3">
        <v>41052</v>
      </c>
      <c r="ELE3">
        <v>41051</v>
      </c>
      <c r="ELF3">
        <v>41050</v>
      </c>
      <c r="ELG3">
        <v>41047</v>
      </c>
      <c r="ELH3">
        <v>41046</v>
      </c>
      <c r="ELI3">
        <v>41045</v>
      </c>
      <c r="ELJ3">
        <v>41044</v>
      </c>
      <c r="ELK3">
        <v>41043</v>
      </c>
      <c r="ELL3">
        <v>41040</v>
      </c>
      <c r="ELM3">
        <v>41039</v>
      </c>
      <c r="ELN3">
        <v>41038</v>
      </c>
      <c r="ELO3">
        <v>41037</v>
      </c>
      <c r="ELP3">
        <v>41036</v>
      </c>
      <c r="ELQ3">
        <v>41033</v>
      </c>
      <c r="ELR3">
        <v>41032</v>
      </c>
      <c r="ELS3">
        <v>41031</v>
      </c>
      <c r="ELT3">
        <v>41030</v>
      </c>
      <c r="ELU3">
        <v>41029</v>
      </c>
      <c r="ELV3">
        <v>41026</v>
      </c>
      <c r="ELW3">
        <v>41025</v>
      </c>
      <c r="ELX3">
        <v>41024</v>
      </c>
      <c r="ELY3">
        <v>41023</v>
      </c>
      <c r="ELZ3">
        <v>41022</v>
      </c>
      <c r="EMA3">
        <v>41019</v>
      </c>
      <c r="EMB3">
        <v>41018</v>
      </c>
      <c r="EMC3">
        <v>41017</v>
      </c>
      <c r="EMD3">
        <v>41016</v>
      </c>
      <c r="EME3">
        <v>41015</v>
      </c>
      <c r="EMF3">
        <v>41012</v>
      </c>
      <c r="EMG3">
        <v>41011</v>
      </c>
      <c r="EMH3">
        <v>41010</v>
      </c>
      <c r="EMI3">
        <v>41009</v>
      </c>
      <c r="EMJ3">
        <v>41008</v>
      </c>
      <c r="EMK3">
        <v>41005</v>
      </c>
      <c r="EML3">
        <v>41004</v>
      </c>
      <c r="EMM3">
        <v>41003</v>
      </c>
      <c r="EMN3">
        <v>41002</v>
      </c>
      <c r="EMO3">
        <v>41001</v>
      </c>
      <c r="EMP3">
        <v>40998</v>
      </c>
      <c r="EMQ3">
        <v>40997</v>
      </c>
      <c r="EMR3">
        <v>40996</v>
      </c>
      <c r="EMS3">
        <v>40995</v>
      </c>
      <c r="EMT3">
        <v>40994</v>
      </c>
      <c r="EMU3">
        <v>40991</v>
      </c>
      <c r="EMV3">
        <v>40990</v>
      </c>
      <c r="EMW3">
        <v>40989</v>
      </c>
      <c r="EMX3">
        <v>40988</v>
      </c>
      <c r="EMY3">
        <v>40987</v>
      </c>
      <c r="EMZ3">
        <v>40984</v>
      </c>
      <c r="ENA3">
        <v>40983</v>
      </c>
      <c r="ENB3">
        <v>40982</v>
      </c>
      <c r="ENC3">
        <v>40981</v>
      </c>
      <c r="END3">
        <v>40980</v>
      </c>
      <c r="ENE3">
        <v>40977</v>
      </c>
      <c r="ENF3">
        <v>40976</v>
      </c>
      <c r="ENG3">
        <v>40975</v>
      </c>
      <c r="ENH3">
        <v>40974</v>
      </c>
      <c r="ENI3">
        <v>40973</v>
      </c>
      <c r="ENJ3">
        <v>40970</v>
      </c>
      <c r="ENK3">
        <v>40969</v>
      </c>
      <c r="ENL3">
        <v>40968</v>
      </c>
      <c r="ENM3">
        <v>40967</v>
      </c>
      <c r="ENN3">
        <v>40966</v>
      </c>
      <c r="ENO3">
        <v>40963</v>
      </c>
      <c r="ENP3">
        <v>40962</v>
      </c>
      <c r="ENQ3">
        <v>40961</v>
      </c>
      <c r="ENR3">
        <v>40960</v>
      </c>
      <c r="ENS3">
        <v>40959</v>
      </c>
      <c r="ENT3">
        <v>40956</v>
      </c>
      <c r="ENU3">
        <v>40955</v>
      </c>
      <c r="ENV3">
        <v>40954</v>
      </c>
      <c r="ENW3">
        <v>40953</v>
      </c>
      <c r="ENX3">
        <v>40952</v>
      </c>
      <c r="ENY3">
        <v>40949</v>
      </c>
      <c r="ENZ3">
        <v>40948</v>
      </c>
      <c r="EOA3">
        <v>40947</v>
      </c>
      <c r="EOB3">
        <v>40946</v>
      </c>
      <c r="EOC3">
        <v>40945</v>
      </c>
      <c r="EOD3">
        <v>40942</v>
      </c>
      <c r="EOE3">
        <v>40941</v>
      </c>
      <c r="EOF3">
        <v>40940</v>
      </c>
      <c r="EOG3">
        <v>40939</v>
      </c>
      <c r="EOH3">
        <v>40938</v>
      </c>
      <c r="EOI3">
        <v>40935</v>
      </c>
      <c r="EOJ3">
        <v>40934</v>
      </c>
      <c r="EOK3">
        <v>40933</v>
      </c>
      <c r="EOL3">
        <v>40932</v>
      </c>
      <c r="EOM3">
        <v>40931</v>
      </c>
      <c r="EON3">
        <v>40928</v>
      </c>
      <c r="EOO3">
        <v>40927</v>
      </c>
      <c r="EOP3">
        <v>40926</v>
      </c>
      <c r="EOQ3">
        <v>40925</v>
      </c>
      <c r="EOR3">
        <v>40924</v>
      </c>
      <c r="EOS3">
        <v>40921</v>
      </c>
      <c r="EOT3">
        <v>40920</v>
      </c>
      <c r="EOU3">
        <v>40919</v>
      </c>
      <c r="EOV3">
        <v>40918</v>
      </c>
      <c r="EOW3">
        <v>40917</v>
      </c>
      <c r="EOX3">
        <v>40914</v>
      </c>
      <c r="EOY3">
        <v>40913</v>
      </c>
      <c r="EOZ3">
        <v>40912</v>
      </c>
      <c r="EPA3">
        <v>40911</v>
      </c>
      <c r="EPB3">
        <v>40910</v>
      </c>
      <c r="EPC3">
        <v>40907</v>
      </c>
      <c r="EPD3">
        <v>40906</v>
      </c>
      <c r="EPE3">
        <v>40905</v>
      </c>
      <c r="EPF3">
        <v>40904</v>
      </c>
      <c r="EPG3">
        <v>40903</v>
      </c>
      <c r="EPH3">
        <v>40900</v>
      </c>
      <c r="EPI3">
        <v>40899</v>
      </c>
      <c r="EPJ3">
        <v>40898</v>
      </c>
      <c r="EPK3">
        <v>40897</v>
      </c>
      <c r="EPL3">
        <v>40896</v>
      </c>
      <c r="EPM3">
        <v>40893</v>
      </c>
      <c r="EPN3">
        <v>40892</v>
      </c>
      <c r="EPO3">
        <v>40891</v>
      </c>
      <c r="EPP3">
        <v>40890</v>
      </c>
      <c r="EPQ3">
        <v>40889</v>
      </c>
      <c r="EPR3">
        <v>40886</v>
      </c>
      <c r="EPS3">
        <v>40885</v>
      </c>
      <c r="EPT3">
        <v>40884</v>
      </c>
      <c r="EPU3">
        <v>40883</v>
      </c>
      <c r="EPV3">
        <v>40882</v>
      </c>
      <c r="EPW3">
        <v>40879</v>
      </c>
      <c r="EPX3">
        <v>40878</v>
      </c>
      <c r="EPY3">
        <v>40877</v>
      </c>
      <c r="EPZ3">
        <v>40876</v>
      </c>
      <c r="EQA3">
        <v>40875</v>
      </c>
      <c r="EQB3">
        <v>40872</v>
      </c>
      <c r="EQC3">
        <v>40871</v>
      </c>
      <c r="EQD3">
        <v>40870</v>
      </c>
      <c r="EQE3">
        <v>40869</v>
      </c>
      <c r="EQF3">
        <v>40868</v>
      </c>
      <c r="EQG3">
        <v>40865</v>
      </c>
      <c r="EQH3">
        <v>40864</v>
      </c>
      <c r="EQI3">
        <v>40863</v>
      </c>
      <c r="EQJ3">
        <v>40862</v>
      </c>
      <c r="EQK3">
        <v>40861</v>
      </c>
      <c r="EQL3">
        <v>40858</v>
      </c>
      <c r="EQM3">
        <v>40857</v>
      </c>
      <c r="EQN3">
        <v>40856</v>
      </c>
      <c r="EQO3">
        <v>40855</v>
      </c>
      <c r="EQP3">
        <v>40854</v>
      </c>
      <c r="EQQ3">
        <v>40851</v>
      </c>
      <c r="EQR3">
        <v>40850</v>
      </c>
      <c r="EQS3">
        <v>40849</v>
      </c>
      <c r="EQT3">
        <v>40848</v>
      </c>
      <c r="EQU3">
        <v>40847</v>
      </c>
      <c r="EQV3">
        <v>40844</v>
      </c>
      <c r="EQW3">
        <v>40843</v>
      </c>
      <c r="EQX3">
        <v>40842</v>
      </c>
      <c r="EQY3">
        <v>40841</v>
      </c>
      <c r="EQZ3">
        <v>40840</v>
      </c>
      <c r="ERA3">
        <v>40837</v>
      </c>
      <c r="ERB3">
        <v>40836</v>
      </c>
      <c r="ERC3">
        <v>40835</v>
      </c>
      <c r="ERD3">
        <v>40834</v>
      </c>
      <c r="ERE3">
        <v>40833</v>
      </c>
      <c r="ERF3">
        <v>40830</v>
      </c>
      <c r="ERG3">
        <v>40829</v>
      </c>
      <c r="ERH3">
        <v>40828</v>
      </c>
      <c r="ERI3">
        <v>40827</v>
      </c>
      <c r="ERJ3">
        <v>40826</v>
      </c>
      <c r="ERK3">
        <v>40823</v>
      </c>
      <c r="ERL3">
        <v>40822</v>
      </c>
      <c r="ERM3">
        <v>40821</v>
      </c>
      <c r="ERN3">
        <v>40820</v>
      </c>
      <c r="ERO3">
        <v>40819</v>
      </c>
      <c r="ERP3">
        <v>40816</v>
      </c>
      <c r="ERQ3">
        <v>40815</v>
      </c>
      <c r="ERR3">
        <v>40814</v>
      </c>
      <c r="ERS3">
        <v>40813</v>
      </c>
      <c r="ERT3">
        <v>40812</v>
      </c>
      <c r="ERU3">
        <v>40809</v>
      </c>
      <c r="ERV3">
        <v>40808</v>
      </c>
      <c r="ERW3">
        <v>40807</v>
      </c>
      <c r="ERX3">
        <v>40806</v>
      </c>
      <c r="ERY3">
        <v>40805</v>
      </c>
      <c r="ERZ3">
        <v>40802</v>
      </c>
      <c r="ESA3">
        <v>40801</v>
      </c>
      <c r="ESB3">
        <v>40800</v>
      </c>
      <c r="ESC3">
        <v>40799</v>
      </c>
      <c r="ESD3">
        <v>40798</v>
      </c>
      <c r="ESE3">
        <v>40795</v>
      </c>
      <c r="ESF3">
        <v>40794</v>
      </c>
      <c r="ESG3">
        <v>40793</v>
      </c>
      <c r="ESH3">
        <v>40792</v>
      </c>
      <c r="ESI3">
        <v>40791</v>
      </c>
      <c r="ESJ3">
        <v>40788</v>
      </c>
      <c r="ESK3">
        <v>40787</v>
      </c>
      <c r="ESL3">
        <v>40786</v>
      </c>
      <c r="ESM3">
        <v>40785</v>
      </c>
      <c r="ESN3">
        <v>40784</v>
      </c>
      <c r="ESO3">
        <v>40781</v>
      </c>
      <c r="ESP3">
        <v>40780</v>
      </c>
      <c r="ESQ3">
        <v>40779</v>
      </c>
      <c r="ESR3">
        <v>40778</v>
      </c>
      <c r="ESS3">
        <v>40777</v>
      </c>
      <c r="EST3">
        <v>40774</v>
      </c>
      <c r="ESU3">
        <v>40773</v>
      </c>
      <c r="ESV3">
        <v>40772</v>
      </c>
      <c r="ESW3">
        <v>40771</v>
      </c>
      <c r="ESX3">
        <v>40770</v>
      </c>
      <c r="ESY3">
        <v>40767</v>
      </c>
      <c r="ESZ3">
        <v>40766</v>
      </c>
      <c r="ETA3">
        <v>40765</v>
      </c>
      <c r="ETB3">
        <v>40764</v>
      </c>
      <c r="ETC3">
        <v>40763</v>
      </c>
      <c r="ETD3">
        <v>40760</v>
      </c>
      <c r="ETE3">
        <v>40759</v>
      </c>
      <c r="ETF3">
        <v>40758</v>
      </c>
      <c r="ETG3">
        <v>40757</v>
      </c>
      <c r="ETH3">
        <v>40756</v>
      </c>
      <c r="ETI3">
        <v>40753</v>
      </c>
      <c r="ETJ3">
        <v>40752</v>
      </c>
      <c r="ETK3">
        <v>40751</v>
      </c>
      <c r="ETL3">
        <v>40750</v>
      </c>
      <c r="ETM3">
        <v>40749</v>
      </c>
      <c r="ETN3">
        <v>40746</v>
      </c>
      <c r="ETO3">
        <v>40745</v>
      </c>
      <c r="ETP3">
        <v>40744</v>
      </c>
      <c r="ETQ3">
        <v>40743</v>
      </c>
      <c r="ETR3">
        <v>40742</v>
      </c>
      <c r="ETS3">
        <v>40739</v>
      </c>
      <c r="ETT3">
        <v>40738</v>
      </c>
      <c r="ETU3">
        <v>40737</v>
      </c>
      <c r="ETV3">
        <v>40736</v>
      </c>
      <c r="ETW3">
        <v>40735</v>
      </c>
      <c r="ETX3">
        <v>40732</v>
      </c>
      <c r="ETY3">
        <v>40731</v>
      </c>
      <c r="ETZ3">
        <v>40730</v>
      </c>
      <c r="EUA3">
        <v>40729</v>
      </c>
      <c r="EUB3">
        <v>40728</v>
      </c>
      <c r="EUC3">
        <v>40725</v>
      </c>
      <c r="EUD3">
        <v>40724</v>
      </c>
      <c r="EUE3">
        <v>40723</v>
      </c>
      <c r="EUF3">
        <v>40722</v>
      </c>
      <c r="EUG3">
        <v>40721</v>
      </c>
      <c r="EUH3">
        <v>40718</v>
      </c>
      <c r="EUI3">
        <v>40717</v>
      </c>
      <c r="EUJ3">
        <v>40716</v>
      </c>
      <c r="EUK3">
        <v>40715</v>
      </c>
      <c r="EUL3">
        <v>40714</v>
      </c>
      <c r="EUM3">
        <v>40711</v>
      </c>
      <c r="EUN3">
        <v>40710</v>
      </c>
      <c r="EUO3">
        <v>40709</v>
      </c>
      <c r="EUP3">
        <v>40708</v>
      </c>
      <c r="EUQ3">
        <v>40707</v>
      </c>
      <c r="EUR3">
        <v>40704</v>
      </c>
      <c r="EUS3">
        <v>40703</v>
      </c>
      <c r="EUT3">
        <v>40702</v>
      </c>
      <c r="EUU3">
        <v>40701</v>
      </c>
      <c r="EUV3">
        <v>40700</v>
      </c>
      <c r="EUW3">
        <v>40697</v>
      </c>
      <c r="EUX3">
        <v>40696</v>
      </c>
      <c r="EUY3">
        <v>40695</v>
      </c>
      <c r="EUZ3">
        <v>40694</v>
      </c>
      <c r="EVA3">
        <v>40693</v>
      </c>
      <c r="EVB3">
        <v>40690</v>
      </c>
      <c r="EVC3">
        <v>40689</v>
      </c>
      <c r="EVD3">
        <v>40688</v>
      </c>
      <c r="EVE3">
        <v>40687</v>
      </c>
      <c r="EVF3">
        <v>40686</v>
      </c>
      <c r="EVG3">
        <v>40683</v>
      </c>
      <c r="EVH3">
        <v>40682</v>
      </c>
      <c r="EVI3">
        <v>40681</v>
      </c>
      <c r="EVJ3">
        <v>40680</v>
      </c>
      <c r="EVK3">
        <v>40679</v>
      </c>
      <c r="EVL3">
        <v>40676</v>
      </c>
      <c r="EVM3">
        <v>40675</v>
      </c>
      <c r="EVN3">
        <v>40674</v>
      </c>
      <c r="EVO3">
        <v>40673</v>
      </c>
      <c r="EVP3">
        <v>40672</v>
      </c>
      <c r="EVQ3">
        <v>40669</v>
      </c>
      <c r="EVR3">
        <v>40668</v>
      </c>
      <c r="EVS3">
        <v>40667</v>
      </c>
      <c r="EVT3">
        <v>40666</v>
      </c>
      <c r="EVU3">
        <v>40665</v>
      </c>
      <c r="EVV3">
        <v>40662</v>
      </c>
      <c r="EVW3">
        <v>40661</v>
      </c>
      <c r="EVX3">
        <v>40660</v>
      </c>
      <c r="EVY3">
        <v>40659</v>
      </c>
      <c r="EVZ3">
        <v>40658</v>
      </c>
      <c r="EWA3">
        <v>40655</v>
      </c>
      <c r="EWB3">
        <v>40654</v>
      </c>
      <c r="EWC3">
        <v>40653</v>
      </c>
      <c r="EWD3">
        <v>40652</v>
      </c>
      <c r="EWE3">
        <v>40651</v>
      </c>
      <c r="EWF3">
        <v>40648</v>
      </c>
      <c r="EWG3">
        <v>40647</v>
      </c>
      <c r="EWH3">
        <v>40646</v>
      </c>
      <c r="EWI3">
        <v>40645</v>
      </c>
      <c r="EWJ3">
        <v>40644</v>
      </c>
      <c r="EWK3">
        <v>40641</v>
      </c>
      <c r="EWL3">
        <v>40640</v>
      </c>
      <c r="EWM3">
        <v>40639</v>
      </c>
      <c r="EWN3">
        <v>40638</v>
      </c>
      <c r="EWO3">
        <v>40637</v>
      </c>
      <c r="EWP3">
        <v>40634</v>
      </c>
      <c r="EWQ3">
        <v>40633</v>
      </c>
      <c r="EWR3">
        <v>40632</v>
      </c>
      <c r="EWS3">
        <v>40631</v>
      </c>
      <c r="EWT3">
        <v>40630</v>
      </c>
      <c r="EWU3">
        <v>40627</v>
      </c>
      <c r="EWV3">
        <v>40626</v>
      </c>
      <c r="EWW3">
        <v>40625</v>
      </c>
      <c r="EWX3">
        <v>40624</v>
      </c>
      <c r="EWY3">
        <v>40623</v>
      </c>
      <c r="EWZ3">
        <v>40620</v>
      </c>
      <c r="EXA3">
        <v>40619</v>
      </c>
      <c r="EXB3">
        <v>40618</v>
      </c>
      <c r="EXC3">
        <v>40617</v>
      </c>
      <c r="EXD3">
        <v>40616</v>
      </c>
      <c r="EXE3">
        <v>40613</v>
      </c>
      <c r="EXF3">
        <v>40612</v>
      </c>
      <c r="EXG3">
        <v>40611</v>
      </c>
      <c r="EXH3">
        <v>40610</v>
      </c>
      <c r="EXI3">
        <v>40609</v>
      </c>
      <c r="EXJ3">
        <v>40606</v>
      </c>
      <c r="EXK3">
        <v>40605</v>
      </c>
      <c r="EXL3">
        <v>40604</v>
      </c>
      <c r="EXM3">
        <v>40603</v>
      </c>
      <c r="EXN3">
        <v>40602</v>
      </c>
      <c r="EXO3">
        <v>40599</v>
      </c>
      <c r="EXP3">
        <v>40598</v>
      </c>
      <c r="EXQ3">
        <v>40597</v>
      </c>
      <c r="EXR3">
        <v>40596</v>
      </c>
      <c r="EXS3">
        <v>40595</v>
      </c>
      <c r="EXT3">
        <v>40592</v>
      </c>
      <c r="EXU3">
        <v>40591</v>
      </c>
      <c r="EXV3">
        <v>40590</v>
      </c>
      <c r="EXW3">
        <v>40589</v>
      </c>
      <c r="EXX3">
        <v>40588</v>
      </c>
      <c r="EXY3">
        <v>40585</v>
      </c>
      <c r="EXZ3">
        <v>40584</v>
      </c>
      <c r="EYA3">
        <v>40583</v>
      </c>
      <c r="EYB3">
        <v>40582</v>
      </c>
      <c r="EYC3">
        <v>40581</v>
      </c>
      <c r="EYD3">
        <v>40578</v>
      </c>
      <c r="EYE3">
        <v>40577</v>
      </c>
      <c r="EYF3">
        <v>40576</v>
      </c>
      <c r="EYG3">
        <v>40575</v>
      </c>
      <c r="EYH3">
        <v>40574</v>
      </c>
      <c r="EYI3">
        <v>40571</v>
      </c>
      <c r="EYJ3">
        <v>40570</v>
      </c>
      <c r="EYK3">
        <v>40569</v>
      </c>
      <c r="EYL3">
        <v>40568</v>
      </c>
      <c r="EYM3">
        <v>40567</v>
      </c>
      <c r="EYN3">
        <v>40564</v>
      </c>
      <c r="EYO3">
        <v>40563</v>
      </c>
      <c r="EYP3">
        <v>40562</v>
      </c>
      <c r="EYQ3">
        <v>40561</v>
      </c>
      <c r="EYR3">
        <v>40560</v>
      </c>
      <c r="EYS3">
        <v>40557</v>
      </c>
      <c r="EYT3">
        <v>40556</v>
      </c>
      <c r="EYU3">
        <v>40555</v>
      </c>
      <c r="EYV3">
        <v>40554</v>
      </c>
      <c r="EYW3">
        <v>40553</v>
      </c>
      <c r="EYX3">
        <v>40550</v>
      </c>
      <c r="EYY3">
        <v>40549</v>
      </c>
      <c r="EYZ3">
        <v>40548</v>
      </c>
      <c r="EZA3">
        <v>40547</v>
      </c>
      <c r="EZB3">
        <v>40546</v>
      </c>
      <c r="EZC3">
        <v>40543</v>
      </c>
      <c r="EZD3">
        <v>40542</v>
      </c>
      <c r="EZE3">
        <v>40541</v>
      </c>
      <c r="EZF3">
        <v>40540</v>
      </c>
      <c r="EZG3">
        <v>40539</v>
      </c>
      <c r="EZH3">
        <v>40536</v>
      </c>
      <c r="EZI3">
        <v>40535</v>
      </c>
      <c r="EZJ3">
        <v>40534</v>
      </c>
      <c r="EZK3">
        <v>40533</v>
      </c>
      <c r="EZL3">
        <v>40532</v>
      </c>
      <c r="EZM3">
        <v>40529</v>
      </c>
      <c r="EZN3">
        <v>40528</v>
      </c>
      <c r="EZO3">
        <v>40527</v>
      </c>
      <c r="EZP3">
        <v>40526</v>
      </c>
      <c r="EZQ3">
        <v>40525</v>
      </c>
      <c r="EZR3">
        <v>40522</v>
      </c>
      <c r="EZS3">
        <v>40521</v>
      </c>
      <c r="EZT3">
        <v>40520</v>
      </c>
      <c r="EZU3">
        <v>40519</v>
      </c>
      <c r="EZV3">
        <v>40518</v>
      </c>
      <c r="EZW3">
        <v>40515</v>
      </c>
      <c r="EZX3">
        <v>40514</v>
      </c>
      <c r="EZY3">
        <v>40513</v>
      </c>
      <c r="EZZ3">
        <v>40512</v>
      </c>
      <c r="FAA3">
        <v>40511</v>
      </c>
      <c r="FAB3">
        <v>40508</v>
      </c>
      <c r="FAC3">
        <v>40507</v>
      </c>
      <c r="FAD3">
        <v>40506</v>
      </c>
      <c r="FAE3">
        <v>40505</v>
      </c>
      <c r="FAF3">
        <v>40504</v>
      </c>
      <c r="FAG3">
        <v>40501</v>
      </c>
      <c r="FAH3">
        <v>40500</v>
      </c>
      <c r="FAI3">
        <v>40499</v>
      </c>
      <c r="FAJ3">
        <v>40498</v>
      </c>
      <c r="FAK3">
        <v>40497</v>
      </c>
      <c r="FAL3">
        <v>40494</v>
      </c>
      <c r="FAM3">
        <v>40493</v>
      </c>
      <c r="FAN3">
        <v>40492</v>
      </c>
      <c r="FAO3">
        <v>40491</v>
      </c>
      <c r="FAP3">
        <v>40490</v>
      </c>
      <c r="FAQ3">
        <v>40487</v>
      </c>
      <c r="FAR3">
        <v>40486</v>
      </c>
      <c r="FAS3">
        <v>40485</v>
      </c>
      <c r="FAT3">
        <v>40484</v>
      </c>
      <c r="FAU3">
        <v>40483</v>
      </c>
      <c r="FAV3">
        <v>40480</v>
      </c>
      <c r="FAW3">
        <v>40479</v>
      </c>
      <c r="FAX3">
        <v>40478</v>
      </c>
      <c r="FAY3">
        <v>40477</v>
      </c>
      <c r="FAZ3">
        <v>40476</v>
      </c>
      <c r="FBA3">
        <v>40473</v>
      </c>
      <c r="FBB3">
        <v>40472</v>
      </c>
      <c r="FBC3">
        <v>40471</v>
      </c>
      <c r="FBD3">
        <v>40470</v>
      </c>
      <c r="FBE3">
        <v>40469</v>
      </c>
      <c r="FBF3">
        <v>40466</v>
      </c>
      <c r="FBG3">
        <v>40465</v>
      </c>
      <c r="FBH3">
        <v>40464</v>
      </c>
      <c r="FBI3">
        <v>40463</v>
      </c>
      <c r="FBJ3">
        <v>40462</v>
      </c>
      <c r="FBK3">
        <v>40459</v>
      </c>
      <c r="FBL3">
        <v>40458</v>
      </c>
      <c r="FBM3">
        <v>40457</v>
      </c>
      <c r="FBN3">
        <v>40456</v>
      </c>
      <c r="FBO3">
        <v>40455</v>
      </c>
      <c r="FBP3">
        <v>40452</v>
      </c>
      <c r="FBQ3">
        <v>40451</v>
      </c>
      <c r="FBR3">
        <v>40450</v>
      </c>
      <c r="FBS3">
        <v>40449</v>
      </c>
      <c r="FBT3">
        <v>40448</v>
      </c>
      <c r="FBU3">
        <v>40445</v>
      </c>
      <c r="FBV3">
        <v>40444</v>
      </c>
      <c r="FBW3">
        <v>40443</v>
      </c>
      <c r="FBX3">
        <v>40442</v>
      </c>
      <c r="FBY3">
        <v>40441</v>
      </c>
      <c r="FBZ3">
        <v>40438</v>
      </c>
      <c r="FCA3">
        <v>40437</v>
      </c>
      <c r="FCB3">
        <v>40436</v>
      </c>
      <c r="FCC3">
        <v>40435</v>
      </c>
      <c r="FCD3">
        <v>40434</v>
      </c>
      <c r="FCE3">
        <v>40431</v>
      </c>
      <c r="FCF3">
        <v>40430</v>
      </c>
      <c r="FCG3">
        <v>40429</v>
      </c>
      <c r="FCH3">
        <v>40428</v>
      </c>
      <c r="FCI3">
        <v>40427</v>
      </c>
      <c r="FCJ3">
        <v>40424</v>
      </c>
      <c r="FCK3">
        <v>40423</v>
      </c>
      <c r="FCL3">
        <v>40422</v>
      </c>
      <c r="FCM3">
        <v>40421</v>
      </c>
      <c r="FCN3">
        <v>40420</v>
      </c>
      <c r="FCO3">
        <v>40417</v>
      </c>
      <c r="FCP3">
        <v>40416</v>
      </c>
      <c r="FCQ3">
        <v>40415</v>
      </c>
      <c r="FCR3">
        <v>40414</v>
      </c>
      <c r="FCS3">
        <v>40413</v>
      </c>
      <c r="FCT3">
        <v>40410</v>
      </c>
      <c r="FCU3">
        <v>40409</v>
      </c>
      <c r="FCV3">
        <v>40408</v>
      </c>
      <c r="FCW3">
        <v>40407</v>
      </c>
      <c r="FCX3">
        <v>40406</v>
      </c>
      <c r="FCY3">
        <v>40403</v>
      </c>
      <c r="FCZ3">
        <v>40402</v>
      </c>
      <c r="FDA3">
        <v>40401</v>
      </c>
      <c r="FDB3">
        <v>40400</v>
      </c>
      <c r="FDC3">
        <v>40399</v>
      </c>
      <c r="FDD3">
        <v>40396</v>
      </c>
      <c r="FDE3">
        <v>40395</v>
      </c>
      <c r="FDF3">
        <v>40394</v>
      </c>
      <c r="FDG3">
        <v>40393</v>
      </c>
      <c r="FDH3">
        <v>40392</v>
      </c>
      <c r="FDI3">
        <v>40389</v>
      </c>
      <c r="FDJ3">
        <v>40388</v>
      </c>
      <c r="FDK3">
        <v>40387</v>
      </c>
      <c r="FDL3">
        <v>40386</v>
      </c>
      <c r="FDM3">
        <v>40385</v>
      </c>
      <c r="FDN3">
        <v>40382</v>
      </c>
      <c r="FDO3">
        <v>40381</v>
      </c>
      <c r="FDP3">
        <v>40380</v>
      </c>
      <c r="FDQ3">
        <v>40379</v>
      </c>
      <c r="FDR3">
        <v>40378</v>
      </c>
      <c r="FDS3">
        <v>40375</v>
      </c>
      <c r="FDT3">
        <v>40374</v>
      </c>
      <c r="FDU3">
        <v>40373</v>
      </c>
      <c r="FDV3">
        <v>40372</v>
      </c>
      <c r="FDW3">
        <v>40371</v>
      </c>
      <c r="FDX3">
        <v>40368</v>
      </c>
      <c r="FDY3">
        <v>40367</v>
      </c>
      <c r="FDZ3">
        <v>40366</v>
      </c>
      <c r="FEA3">
        <v>40365</v>
      </c>
      <c r="FEB3">
        <v>40364</v>
      </c>
      <c r="FEC3">
        <v>40361</v>
      </c>
      <c r="FED3">
        <v>40360</v>
      </c>
      <c r="FEE3">
        <v>40359</v>
      </c>
      <c r="FEF3">
        <v>40358</v>
      </c>
      <c r="FEG3">
        <v>40357</v>
      </c>
      <c r="FEH3">
        <v>40354</v>
      </c>
      <c r="FEI3">
        <v>40353</v>
      </c>
      <c r="FEJ3">
        <v>40352</v>
      </c>
      <c r="FEK3">
        <v>40351</v>
      </c>
      <c r="FEL3">
        <v>40350</v>
      </c>
      <c r="FEM3">
        <v>40347</v>
      </c>
      <c r="FEN3">
        <v>40346</v>
      </c>
      <c r="FEO3">
        <v>40345</v>
      </c>
      <c r="FEP3">
        <v>40344</v>
      </c>
      <c r="FEQ3">
        <v>40343</v>
      </c>
      <c r="FER3">
        <v>40340</v>
      </c>
      <c r="FES3">
        <v>40339</v>
      </c>
      <c r="FET3">
        <v>40338</v>
      </c>
      <c r="FEU3">
        <v>40337</v>
      </c>
      <c r="FEV3">
        <v>40336</v>
      </c>
      <c r="FEW3">
        <v>40333</v>
      </c>
      <c r="FEX3">
        <v>40332</v>
      </c>
      <c r="FEY3">
        <v>40331</v>
      </c>
      <c r="FEZ3">
        <v>40330</v>
      </c>
      <c r="FFA3">
        <v>40329</v>
      </c>
      <c r="FFB3">
        <v>40326</v>
      </c>
      <c r="FFC3">
        <v>40325</v>
      </c>
      <c r="FFD3">
        <v>40324</v>
      </c>
      <c r="FFE3">
        <v>40323</v>
      </c>
      <c r="FFF3">
        <v>40322</v>
      </c>
      <c r="FFG3">
        <v>40319</v>
      </c>
      <c r="FFH3">
        <v>40318</v>
      </c>
      <c r="FFI3">
        <v>40317</v>
      </c>
      <c r="FFJ3">
        <v>40316</v>
      </c>
      <c r="FFK3">
        <v>40315</v>
      </c>
      <c r="FFL3">
        <v>40312</v>
      </c>
      <c r="FFM3">
        <v>40311</v>
      </c>
      <c r="FFN3">
        <v>40310</v>
      </c>
      <c r="FFO3">
        <v>40309</v>
      </c>
      <c r="FFP3">
        <v>40308</v>
      </c>
      <c r="FFQ3">
        <v>40305</v>
      </c>
      <c r="FFR3">
        <v>40304</v>
      </c>
      <c r="FFS3">
        <v>40303</v>
      </c>
      <c r="FFT3">
        <v>40302</v>
      </c>
      <c r="FFU3">
        <v>40301</v>
      </c>
      <c r="FFV3">
        <v>40298</v>
      </c>
      <c r="FFW3">
        <v>40297</v>
      </c>
      <c r="FFX3">
        <v>40296</v>
      </c>
      <c r="FFY3">
        <v>40295</v>
      </c>
      <c r="FFZ3">
        <v>40294</v>
      </c>
      <c r="FGA3">
        <v>40291</v>
      </c>
      <c r="FGB3">
        <v>40290</v>
      </c>
      <c r="FGC3">
        <v>40289</v>
      </c>
      <c r="FGD3">
        <v>40288</v>
      </c>
      <c r="FGE3">
        <v>40287</v>
      </c>
      <c r="FGF3">
        <v>40284</v>
      </c>
      <c r="FGG3">
        <v>40283</v>
      </c>
      <c r="FGH3">
        <v>40282</v>
      </c>
      <c r="FGI3">
        <v>40281</v>
      </c>
      <c r="FGJ3">
        <v>40280</v>
      </c>
      <c r="FGK3">
        <v>40277</v>
      </c>
      <c r="FGL3">
        <v>40276</v>
      </c>
      <c r="FGM3">
        <v>40275</v>
      </c>
      <c r="FGN3">
        <v>40274</v>
      </c>
      <c r="FGO3">
        <v>40273</v>
      </c>
      <c r="FGP3">
        <v>40270</v>
      </c>
      <c r="FGQ3">
        <v>40269</v>
      </c>
      <c r="FGR3">
        <v>40268</v>
      </c>
      <c r="FGS3">
        <v>40267</v>
      </c>
      <c r="FGT3">
        <v>40266</v>
      </c>
      <c r="FGU3">
        <v>40263</v>
      </c>
      <c r="FGV3">
        <v>40262</v>
      </c>
      <c r="FGW3">
        <v>40261</v>
      </c>
      <c r="FGX3">
        <v>40260</v>
      </c>
      <c r="FGY3">
        <v>40259</v>
      </c>
      <c r="FGZ3">
        <v>40256</v>
      </c>
      <c r="FHA3">
        <v>40255</v>
      </c>
      <c r="FHB3">
        <v>40254</v>
      </c>
      <c r="FHC3">
        <v>40253</v>
      </c>
      <c r="FHD3">
        <v>40252</v>
      </c>
      <c r="FHE3">
        <v>40249</v>
      </c>
      <c r="FHF3">
        <v>40248</v>
      </c>
      <c r="FHG3">
        <v>40247</v>
      </c>
      <c r="FHH3">
        <v>40246</v>
      </c>
      <c r="FHI3">
        <v>40245</v>
      </c>
      <c r="FHJ3">
        <v>40242</v>
      </c>
      <c r="FHK3">
        <v>40241</v>
      </c>
      <c r="FHL3">
        <v>40240</v>
      </c>
      <c r="FHM3">
        <v>40239</v>
      </c>
      <c r="FHN3">
        <v>40238</v>
      </c>
      <c r="FHO3">
        <v>40235</v>
      </c>
      <c r="FHP3">
        <v>40234</v>
      </c>
      <c r="FHQ3">
        <v>40233</v>
      </c>
      <c r="FHR3">
        <v>40232</v>
      </c>
      <c r="FHS3">
        <v>40231</v>
      </c>
      <c r="FHT3">
        <v>40228</v>
      </c>
      <c r="FHU3">
        <v>40227</v>
      </c>
      <c r="FHV3">
        <v>40226</v>
      </c>
      <c r="FHW3">
        <v>40225</v>
      </c>
      <c r="FHX3">
        <v>40224</v>
      </c>
      <c r="FHY3">
        <v>40221</v>
      </c>
      <c r="FHZ3">
        <v>40220</v>
      </c>
      <c r="FIA3">
        <v>40219</v>
      </c>
      <c r="FIB3">
        <v>40218</v>
      </c>
      <c r="FIC3">
        <v>40217</v>
      </c>
      <c r="FID3">
        <v>40214</v>
      </c>
      <c r="FIE3">
        <v>40213</v>
      </c>
      <c r="FIF3">
        <v>40212</v>
      </c>
      <c r="FIG3">
        <v>40211</v>
      </c>
      <c r="FIH3">
        <v>40210</v>
      </c>
      <c r="FII3">
        <v>40207</v>
      </c>
      <c r="FIJ3">
        <v>40206</v>
      </c>
      <c r="FIK3">
        <v>40205</v>
      </c>
      <c r="FIL3">
        <v>40204</v>
      </c>
      <c r="FIM3">
        <v>40203</v>
      </c>
      <c r="FIN3">
        <v>40200</v>
      </c>
      <c r="FIO3">
        <v>40199</v>
      </c>
      <c r="FIP3">
        <v>40198</v>
      </c>
      <c r="FIQ3">
        <v>40197</v>
      </c>
      <c r="FIR3">
        <v>40196</v>
      </c>
      <c r="FIS3">
        <v>40193</v>
      </c>
      <c r="FIT3">
        <v>40192</v>
      </c>
      <c r="FIU3">
        <v>40191</v>
      </c>
      <c r="FIV3">
        <v>40190</v>
      </c>
      <c r="FIW3">
        <v>40189</v>
      </c>
      <c r="FIX3">
        <v>40186</v>
      </c>
      <c r="FIY3">
        <v>40185</v>
      </c>
      <c r="FIZ3">
        <v>40184</v>
      </c>
      <c r="FJA3">
        <v>40183</v>
      </c>
      <c r="FJB3">
        <v>40182</v>
      </c>
      <c r="FJC3">
        <v>40179</v>
      </c>
      <c r="FJD3">
        <v>40178</v>
      </c>
      <c r="FJE3">
        <v>40177</v>
      </c>
      <c r="FJF3">
        <v>40176</v>
      </c>
      <c r="FJG3">
        <v>40175</v>
      </c>
      <c r="FJH3">
        <v>40172</v>
      </c>
      <c r="FJI3">
        <v>40171</v>
      </c>
      <c r="FJJ3">
        <v>40170</v>
      </c>
      <c r="FJK3">
        <v>40169</v>
      </c>
      <c r="FJL3">
        <v>40168</v>
      </c>
      <c r="FJM3">
        <v>40165</v>
      </c>
      <c r="FJN3">
        <v>40164</v>
      </c>
      <c r="FJO3">
        <v>40163</v>
      </c>
      <c r="FJP3">
        <v>40162</v>
      </c>
      <c r="FJQ3">
        <v>40161</v>
      </c>
      <c r="FJR3">
        <v>40158</v>
      </c>
      <c r="FJS3">
        <v>40157</v>
      </c>
      <c r="FJT3">
        <v>40156</v>
      </c>
      <c r="FJU3">
        <v>40155</v>
      </c>
      <c r="FJV3">
        <v>40154</v>
      </c>
      <c r="FJW3">
        <v>40151</v>
      </c>
      <c r="FJX3">
        <v>40150</v>
      </c>
      <c r="FJY3">
        <v>40149</v>
      </c>
      <c r="FJZ3">
        <v>40148</v>
      </c>
      <c r="FKA3">
        <v>40147</v>
      </c>
      <c r="FKB3">
        <v>40144</v>
      </c>
      <c r="FKC3">
        <v>40143</v>
      </c>
      <c r="FKD3">
        <v>40142</v>
      </c>
      <c r="FKE3">
        <v>40141</v>
      </c>
      <c r="FKF3">
        <v>40140</v>
      </c>
      <c r="FKG3">
        <v>40137</v>
      </c>
      <c r="FKH3">
        <v>40136</v>
      </c>
      <c r="FKI3">
        <v>40135</v>
      </c>
      <c r="FKJ3">
        <v>40134</v>
      </c>
      <c r="FKK3">
        <v>40133</v>
      </c>
      <c r="FKL3">
        <v>40130</v>
      </c>
      <c r="FKM3">
        <v>40129</v>
      </c>
      <c r="FKN3">
        <v>40128</v>
      </c>
      <c r="FKO3">
        <v>40127</v>
      </c>
      <c r="FKP3">
        <v>40126</v>
      </c>
      <c r="FKQ3">
        <v>40123</v>
      </c>
      <c r="FKR3">
        <v>40122</v>
      </c>
      <c r="FKS3">
        <v>40121</v>
      </c>
      <c r="FKT3">
        <v>40120</v>
      </c>
      <c r="FKU3">
        <v>40119</v>
      </c>
      <c r="FKV3">
        <v>40116</v>
      </c>
      <c r="FKW3">
        <v>40115</v>
      </c>
      <c r="FKX3">
        <v>40114</v>
      </c>
      <c r="FKY3">
        <v>40113</v>
      </c>
      <c r="FKZ3">
        <v>40112</v>
      </c>
      <c r="FLA3">
        <v>40109</v>
      </c>
      <c r="FLB3">
        <v>40108</v>
      </c>
      <c r="FLC3">
        <v>40107</v>
      </c>
      <c r="FLD3">
        <v>40106</v>
      </c>
      <c r="FLE3">
        <v>40105</v>
      </c>
      <c r="FLF3">
        <v>40102</v>
      </c>
      <c r="FLG3">
        <v>40101</v>
      </c>
      <c r="FLH3">
        <v>40100</v>
      </c>
      <c r="FLI3">
        <v>40099</v>
      </c>
      <c r="FLJ3">
        <v>40098</v>
      </c>
      <c r="FLK3">
        <v>40095</v>
      </c>
      <c r="FLL3">
        <v>40094</v>
      </c>
      <c r="FLM3">
        <v>40093</v>
      </c>
      <c r="FLN3">
        <v>40092</v>
      </c>
      <c r="FLO3">
        <v>40091</v>
      </c>
      <c r="FLP3">
        <v>40088</v>
      </c>
      <c r="FLQ3">
        <v>40087</v>
      </c>
      <c r="FLR3">
        <v>40086</v>
      </c>
      <c r="FLS3">
        <v>40085</v>
      </c>
      <c r="FLT3">
        <v>40084</v>
      </c>
      <c r="FLU3">
        <v>40081</v>
      </c>
      <c r="FLV3">
        <v>40080</v>
      </c>
      <c r="FLW3">
        <v>40079</v>
      </c>
      <c r="FLX3">
        <v>40078</v>
      </c>
      <c r="FLY3">
        <v>40077</v>
      </c>
      <c r="FLZ3">
        <v>40074</v>
      </c>
      <c r="FMA3">
        <v>40073</v>
      </c>
      <c r="FMB3">
        <v>40072</v>
      </c>
      <c r="FMC3">
        <v>40071</v>
      </c>
      <c r="FMD3">
        <v>40070</v>
      </c>
      <c r="FME3">
        <v>40067</v>
      </c>
      <c r="FMF3">
        <v>40066</v>
      </c>
      <c r="FMG3">
        <v>40065</v>
      </c>
      <c r="FMH3">
        <v>40064</v>
      </c>
      <c r="FMI3">
        <v>40063</v>
      </c>
      <c r="FMJ3">
        <v>40060</v>
      </c>
      <c r="FMK3">
        <v>40059</v>
      </c>
      <c r="FML3">
        <v>40058</v>
      </c>
      <c r="FMM3">
        <v>40057</v>
      </c>
      <c r="FMN3">
        <v>40056</v>
      </c>
      <c r="FMO3">
        <v>40053</v>
      </c>
      <c r="FMP3">
        <v>40052</v>
      </c>
      <c r="FMQ3">
        <v>40051</v>
      </c>
      <c r="FMR3">
        <v>40050</v>
      </c>
      <c r="FMS3">
        <v>40049</v>
      </c>
      <c r="FMT3">
        <v>40046</v>
      </c>
      <c r="FMU3">
        <v>40045</v>
      </c>
      <c r="FMV3">
        <v>40044</v>
      </c>
      <c r="FMW3">
        <v>40043</v>
      </c>
      <c r="FMX3">
        <v>40042</v>
      </c>
      <c r="FMY3">
        <v>40039</v>
      </c>
      <c r="FMZ3">
        <v>40038</v>
      </c>
      <c r="FNA3">
        <v>40037</v>
      </c>
      <c r="FNB3">
        <v>40036</v>
      </c>
      <c r="FNC3">
        <v>40035</v>
      </c>
      <c r="FND3">
        <v>40032</v>
      </c>
      <c r="FNE3">
        <v>40031</v>
      </c>
      <c r="FNF3">
        <v>40030</v>
      </c>
      <c r="FNG3">
        <v>40029</v>
      </c>
      <c r="FNH3">
        <v>40028</v>
      </c>
      <c r="FNI3">
        <v>40025</v>
      </c>
      <c r="FNJ3">
        <v>40024</v>
      </c>
      <c r="FNK3">
        <v>40023</v>
      </c>
      <c r="FNL3">
        <v>40022</v>
      </c>
      <c r="FNM3">
        <v>40021</v>
      </c>
      <c r="FNN3">
        <v>40018</v>
      </c>
      <c r="FNO3">
        <v>40017</v>
      </c>
      <c r="FNP3">
        <v>40016</v>
      </c>
      <c r="FNQ3">
        <v>40015</v>
      </c>
      <c r="FNR3">
        <v>40014</v>
      </c>
      <c r="FNS3">
        <v>40011</v>
      </c>
      <c r="FNT3">
        <v>40010</v>
      </c>
      <c r="FNU3">
        <v>40009</v>
      </c>
      <c r="FNV3">
        <v>40008</v>
      </c>
      <c r="FNW3">
        <v>40007</v>
      </c>
      <c r="FNX3">
        <v>40004</v>
      </c>
      <c r="FNY3">
        <v>40003</v>
      </c>
      <c r="FNZ3">
        <v>40002</v>
      </c>
      <c r="FOA3">
        <v>40001</v>
      </c>
      <c r="FOB3">
        <v>40000</v>
      </c>
      <c r="FOC3">
        <v>39997</v>
      </c>
      <c r="FOD3">
        <v>39996</v>
      </c>
      <c r="FOE3">
        <v>39995</v>
      </c>
      <c r="FOF3">
        <v>39994</v>
      </c>
      <c r="FOG3">
        <v>39993</v>
      </c>
      <c r="FOH3">
        <v>39990</v>
      </c>
      <c r="FOI3">
        <v>39989</v>
      </c>
      <c r="FOJ3">
        <v>39988</v>
      </c>
      <c r="FOK3">
        <v>39987</v>
      </c>
      <c r="FOL3">
        <v>39986</v>
      </c>
      <c r="FOM3">
        <v>39983</v>
      </c>
      <c r="FON3">
        <v>39982</v>
      </c>
      <c r="FOO3">
        <v>39981</v>
      </c>
      <c r="FOP3">
        <v>39980</v>
      </c>
      <c r="FOQ3">
        <v>39979</v>
      </c>
      <c r="FOR3">
        <v>39976</v>
      </c>
      <c r="FOS3">
        <v>39975</v>
      </c>
      <c r="FOT3">
        <v>39974</v>
      </c>
      <c r="FOU3">
        <v>39973</v>
      </c>
      <c r="FOV3">
        <v>39972</v>
      </c>
      <c r="FOW3">
        <v>39969</v>
      </c>
      <c r="FOX3">
        <v>39968</v>
      </c>
      <c r="FOY3">
        <v>39967</v>
      </c>
      <c r="FOZ3">
        <v>39966</v>
      </c>
      <c r="FPA3">
        <v>39965</v>
      </c>
      <c r="FPB3">
        <v>39962</v>
      </c>
      <c r="FPC3">
        <v>39961</v>
      </c>
      <c r="FPD3">
        <v>39960</v>
      </c>
      <c r="FPE3">
        <v>39959</v>
      </c>
      <c r="FPF3">
        <v>39958</v>
      </c>
      <c r="FPG3">
        <v>39955</v>
      </c>
      <c r="FPH3">
        <v>39954</v>
      </c>
      <c r="FPI3">
        <v>39953</v>
      </c>
      <c r="FPJ3">
        <v>39952</v>
      </c>
      <c r="FPK3">
        <v>39951</v>
      </c>
      <c r="FPL3">
        <v>39948</v>
      </c>
      <c r="FPM3">
        <v>39947</v>
      </c>
      <c r="FPN3">
        <v>39946</v>
      </c>
      <c r="FPO3">
        <v>39945</v>
      </c>
      <c r="FPP3">
        <v>39944</v>
      </c>
      <c r="FPQ3">
        <v>39941</v>
      </c>
      <c r="FPR3">
        <v>39940</v>
      </c>
      <c r="FPS3">
        <v>39939</v>
      </c>
      <c r="FPT3">
        <v>39938</v>
      </c>
      <c r="FPU3">
        <v>39937</v>
      </c>
      <c r="FPV3">
        <v>39934</v>
      </c>
      <c r="FPW3">
        <v>39933</v>
      </c>
      <c r="FPX3">
        <v>39932</v>
      </c>
      <c r="FPY3">
        <v>39931</v>
      </c>
      <c r="FPZ3">
        <v>39930</v>
      </c>
      <c r="FQA3">
        <v>39927</v>
      </c>
      <c r="FQB3">
        <v>39926</v>
      </c>
      <c r="FQC3">
        <v>39925</v>
      </c>
      <c r="FQD3">
        <v>39924</v>
      </c>
      <c r="FQE3">
        <v>39923</v>
      </c>
      <c r="FQF3">
        <v>39920</v>
      </c>
      <c r="FQG3">
        <v>39919</v>
      </c>
      <c r="FQH3">
        <v>39918</v>
      </c>
      <c r="FQI3">
        <v>39917</v>
      </c>
      <c r="FQJ3">
        <v>39916</v>
      </c>
      <c r="FQK3">
        <v>39913</v>
      </c>
      <c r="FQL3">
        <v>39912</v>
      </c>
      <c r="FQM3">
        <v>39911</v>
      </c>
      <c r="FQN3">
        <v>39910</v>
      </c>
      <c r="FQO3">
        <v>39909</v>
      </c>
      <c r="FQP3">
        <v>39906</v>
      </c>
      <c r="FQQ3">
        <v>39905</v>
      </c>
      <c r="FQR3">
        <v>39904</v>
      </c>
      <c r="FQS3">
        <v>39903</v>
      </c>
      <c r="FQT3">
        <v>39902</v>
      </c>
      <c r="FQU3">
        <v>39899</v>
      </c>
      <c r="FQV3">
        <v>39898</v>
      </c>
      <c r="FQW3">
        <v>39897</v>
      </c>
      <c r="FQX3">
        <v>39896</v>
      </c>
      <c r="FQY3">
        <v>39895</v>
      </c>
      <c r="FQZ3">
        <v>39892</v>
      </c>
      <c r="FRA3">
        <v>39891</v>
      </c>
      <c r="FRB3">
        <v>39890</v>
      </c>
      <c r="FRC3">
        <v>39889</v>
      </c>
      <c r="FRD3">
        <v>39888</v>
      </c>
      <c r="FRE3">
        <v>39885</v>
      </c>
      <c r="FRF3">
        <v>39884</v>
      </c>
      <c r="FRG3">
        <v>39883</v>
      </c>
      <c r="FRH3">
        <v>39882</v>
      </c>
      <c r="FRI3">
        <v>39881</v>
      </c>
      <c r="FRJ3">
        <v>39878</v>
      </c>
      <c r="FRK3">
        <v>39877</v>
      </c>
      <c r="FRL3">
        <v>39876</v>
      </c>
      <c r="FRM3">
        <v>39875</v>
      </c>
      <c r="FRN3">
        <v>39874</v>
      </c>
      <c r="FRO3">
        <v>39871</v>
      </c>
      <c r="FRP3">
        <v>39870</v>
      </c>
      <c r="FRQ3">
        <v>39869</v>
      </c>
      <c r="FRR3">
        <v>39868</v>
      </c>
      <c r="FRS3">
        <v>39867</v>
      </c>
      <c r="FRT3">
        <v>39864</v>
      </c>
      <c r="FRU3">
        <v>39863</v>
      </c>
      <c r="FRV3">
        <v>39862</v>
      </c>
      <c r="FRW3">
        <v>39861</v>
      </c>
      <c r="FRX3">
        <v>39860</v>
      </c>
      <c r="FRY3">
        <v>39857</v>
      </c>
      <c r="FRZ3">
        <v>39856</v>
      </c>
      <c r="FSA3">
        <v>39855</v>
      </c>
      <c r="FSB3">
        <v>39854</v>
      </c>
      <c r="FSC3">
        <v>39853</v>
      </c>
      <c r="FSD3">
        <v>39850</v>
      </c>
      <c r="FSE3">
        <v>39849</v>
      </c>
      <c r="FSF3">
        <v>39848</v>
      </c>
      <c r="FSG3">
        <v>39847</v>
      </c>
      <c r="FSH3">
        <v>39846</v>
      </c>
      <c r="FSI3">
        <v>39843</v>
      </c>
      <c r="FSJ3">
        <v>39842</v>
      </c>
      <c r="FSK3">
        <v>39841</v>
      </c>
      <c r="FSL3">
        <v>39840</v>
      </c>
      <c r="FSM3">
        <v>39839</v>
      </c>
      <c r="FSN3">
        <v>39836</v>
      </c>
      <c r="FSO3">
        <v>39835</v>
      </c>
      <c r="FSP3">
        <v>39834</v>
      </c>
      <c r="FSQ3">
        <v>39833</v>
      </c>
      <c r="FSR3">
        <v>39832</v>
      </c>
      <c r="FSS3">
        <v>39829</v>
      </c>
      <c r="FST3">
        <v>39828</v>
      </c>
      <c r="FSU3">
        <v>39827</v>
      </c>
      <c r="FSV3">
        <v>39826</v>
      </c>
      <c r="FSW3">
        <v>39825</v>
      </c>
      <c r="FSX3">
        <v>39822</v>
      </c>
      <c r="FSY3">
        <v>39821</v>
      </c>
      <c r="FSZ3">
        <v>39820</v>
      </c>
      <c r="FTA3">
        <v>39819</v>
      </c>
      <c r="FTB3">
        <v>39818</v>
      </c>
      <c r="FTC3">
        <v>39815</v>
      </c>
      <c r="FTD3">
        <v>39814</v>
      </c>
      <c r="FTE3">
        <v>39813</v>
      </c>
      <c r="FTF3">
        <v>39812</v>
      </c>
      <c r="FTG3">
        <v>39811</v>
      </c>
      <c r="FTH3">
        <v>39808</v>
      </c>
      <c r="FTI3">
        <v>39807</v>
      </c>
      <c r="FTJ3">
        <v>39806</v>
      </c>
      <c r="FTK3">
        <v>39805</v>
      </c>
      <c r="FTL3">
        <v>39804</v>
      </c>
      <c r="FTM3">
        <v>39801</v>
      </c>
      <c r="FTN3">
        <v>39800</v>
      </c>
      <c r="FTO3">
        <v>39799</v>
      </c>
      <c r="FTP3">
        <v>39798</v>
      </c>
      <c r="FTQ3">
        <v>39797</v>
      </c>
      <c r="FTR3">
        <v>39794</v>
      </c>
      <c r="FTS3">
        <v>39793</v>
      </c>
      <c r="FTT3">
        <v>39792</v>
      </c>
      <c r="FTU3">
        <v>39791</v>
      </c>
      <c r="FTV3">
        <v>39790</v>
      </c>
      <c r="FTW3">
        <v>39787</v>
      </c>
      <c r="FTX3">
        <v>39786</v>
      </c>
      <c r="FTY3">
        <v>39785</v>
      </c>
      <c r="FTZ3">
        <v>39784</v>
      </c>
      <c r="FUA3">
        <v>39783</v>
      </c>
      <c r="FUB3">
        <v>39780</v>
      </c>
      <c r="FUC3">
        <v>39779</v>
      </c>
      <c r="FUD3">
        <v>39778</v>
      </c>
      <c r="FUE3">
        <v>39777</v>
      </c>
      <c r="FUF3">
        <v>39776</v>
      </c>
      <c r="FUG3">
        <v>39773</v>
      </c>
      <c r="FUH3">
        <v>39772</v>
      </c>
      <c r="FUI3">
        <v>39771</v>
      </c>
      <c r="FUJ3">
        <v>39770</v>
      </c>
      <c r="FUK3">
        <v>39769</v>
      </c>
      <c r="FUL3">
        <v>39766</v>
      </c>
      <c r="FUM3">
        <v>39765</v>
      </c>
      <c r="FUN3">
        <v>39764</v>
      </c>
      <c r="FUO3">
        <v>39763</v>
      </c>
      <c r="FUP3">
        <v>39762</v>
      </c>
      <c r="FUQ3">
        <v>39759</v>
      </c>
      <c r="FUR3">
        <v>39758</v>
      </c>
      <c r="FUS3">
        <v>39757</v>
      </c>
      <c r="FUT3">
        <v>39756</v>
      </c>
      <c r="FUU3">
        <v>39755</v>
      </c>
      <c r="FUV3">
        <v>39752</v>
      </c>
      <c r="FUW3">
        <v>39751</v>
      </c>
      <c r="FUX3">
        <v>39750</v>
      </c>
      <c r="FUY3">
        <v>39749</v>
      </c>
      <c r="FUZ3">
        <v>39748</v>
      </c>
      <c r="FVA3">
        <v>39745</v>
      </c>
      <c r="FVB3">
        <v>39744</v>
      </c>
      <c r="FVC3">
        <v>39743</v>
      </c>
      <c r="FVD3">
        <v>39742</v>
      </c>
      <c r="FVE3">
        <v>39741</v>
      </c>
      <c r="FVF3">
        <v>39738</v>
      </c>
      <c r="FVG3">
        <v>39737</v>
      </c>
      <c r="FVH3">
        <v>39736</v>
      </c>
      <c r="FVI3">
        <v>39735</v>
      </c>
      <c r="FVJ3">
        <v>39734</v>
      </c>
      <c r="FVK3">
        <v>39731</v>
      </c>
      <c r="FVL3">
        <v>39730</v>
      </c>
      <c r="FVM3">
        <v>39729</v>
      </c>
      <c r="FVN3">
        <v>39728</v>
      </c>
      <c r="FVO3">
        <v>39727</v>
      </c>
      <c r="FVP3">
        <v>39724</v>
      </c>
      <c r="FVQ3">
        <v>39723</v>
      </c>
      <c r="FVR3">
        <v>39722</v>
      </c>
      <c r="FVS3">
        <v>39721</v>
      </c>
      <c r="FVT3">
        <v>39720</v>
      </c>
      <c r="FVU3">
        <v>39717</v>
      </c>
      <c r="FVV3">
        <v>39716</v>
      </c>
      <c r="FVW3">
        <v>39715</v>
      </c>
      <c r="FVX3">
        <v>39714</v>
      </c>
      <c r="FVY3">
        <v>39713</v>
      </c>
      <c r="FVZ3">
        <v>39710</v>
      </c>
      <c r="FWA3">
        <v>39709</v>
      </c>
      <c r="FWB3">
        <v>39708</v>
      </c>
      <c r="FWC3">
        <v>39707</v>
      </c>
      <c r="FWD3">
        <v>39706</v>
      </c>
      <c r="FWE3">
        <v>39703</v>
      </c>
      <c r="FWF3">
        <v>39702</v>
      </c>
      <c r="FWG3">
        <v>39701</v>
      </c>
      <c r="FWH3">
        <v>39700</v>
      </c>
      <c r="FWI3">
        <v>39699</v>
      </c>
      <c r="FWJ3">
        <v>39696</v>
      </c>
      <c r="FWK3">
        <v>39695</v>
      </c>
      <c r="FWL3">
        <v>39694</v>
      </c>
      <c r="FWM3">
        <v>39693</v>
      </c>
      <c r="FWN3">
        <v>39692</v>
      </c>
      <c r="FWO3">
        <v>39689</v>
      </c>
      <c r="FWP3">
        <v>39688</v>
      </c>
      <c r="FWQ3">
        <v>39687</v>
      </c>
      <c r="FWR3">
        <v>39686</v>
      </c>
      <c r="FWS3">
        <v>39685</v>
      </c>
      <c r="FWT3">
        <v>39682</v>
      </c>
      <c r="FWU3">
        <v>39681</v>
      </c>
      <c r="FWV3">
        <v>39680</v>
      </c>
      <c r="FWW3">
        <v>39679</v>
      </c>
      <c r="FWX3">
        <v>39678</v>
      </c>
      <c r="FWY3">
        <v>39675</v>
      </c>
      <c r="FWZ3">
        <v>39674</v>
      </c>
      <c r="FXA3">
        <v>39673</v>
      </c>
      <c r="FXB3">
        <v>39672</v>
      </c>
      <c r="FXC3">
        <v>39671</v>
      </c>
      <c r="FXD3">
        <v>39668</v>
      </c>
      <c r="FXE3">
        <v>39667</v>
      </c>
      <c r="FXF3">
        <v>39666</v>
      </c>
      <c r="FXG3">
        <v>39665</v>
      </c>
      <c r="FXH3">
        <v>39664</v>
      </c>
      <c r="FXI3">
        <v>39661</v>
      </c>
      <c r="FXJ3">
        <v>39660</v>
      </c>
      <c r="FXK3">
        <v>39659</v>
      </c>
      <c r="FXL3">
        <v>39658</v>
      </c>
      <c r="FXM3">
        <v>39657</v>
      </c>
      <c r="FXN3">
        <v>39654</v>
      </c>
      <c r="FXO3">
        <v>39653</v>
      </c>
      <c r="FXP3">
        <v>39652</v>
      </c>
      <c r="FXQ3">
        <v>39651</v>
      </c>
      <c r="FXR3">
        <v>39650</v>
      </c>
      <c r="FXS3">
        <v>39647</v>
      </c>
      <c r="FXT3">
        <v>39646</v>
      </c>
      <c r="FXU3">
        <v>39645</v>
      </c>
      <c r="FXV3">
        <v>39644</v>
      </c>
      <c r="FXW3">
        <v>39643</v>
      </c>
      <c r="FXX3">
        <v>39640</v>
      </c>
      <c r="FXY3">
        <v>39639</v>
      </c>
      <c r="FXZ3">
        <v>39638</v>
      </c>
      <c r="FYA3">
        <v>39637</v>
      </c>
      <c r="FYB3">
        <v>39636</v>
      </c>
      <c r="FYC3">
        <v>39633</v>
      </c>
      <c r="FYD3">
        <v>39632</v>
      </c>
      <c r="FYE3">
        <v>39631</v>
      </c>
      <c r="FYF3">
        <v>39630</v>
      </c>
      <c r="FYG3">
        <v>39629</v>
      </c>
      <c r="FYH3">
        <v>39626</v>
      </c>
      <c r="FYI3">
        <v>39625</v>
      </c>
      <c r="FYJ3">
        <v>39624</v>
      </c>
      <c r="FYK3">
        <v>39623</v>
      </c>
      <c r="FYL3">
        <v>39622</v>
      </c>
      <c r="FYM3">
        <v>39619</v>
      </c>
      <c r="FYN3">
        <v>39618</v>
      </c>
      <c r="FYO3">
        <v>39617</v>
      </c>
      <c r="FYP3">
        <v>39616</v>
      </c>
      <c r="FYQ3">
        <v>39615</v>
      </c>
      <c r="FYR3">
        <v>39612</v>
      </c>
      <c r="FYS3">
        <v>39611</v>
      </c>
      <c r="FYT3">
        <v>39610</v>
      </c>
      <c r="FYU3">
        <v>39609</v>
      </c>
      <c r="FYV3">
        <v>39608</v>
      </c>
      <c r="FYW3">
        <v>39605</v>
      </c>
      <c r="FYX3">
        <v>39604</v>
      </c>
      <c r="FYY3">
        <v>39603</v>
      </c>
      <c r="FYZ3">
        <v>39602</v>
      </c>
      <c r="FZA3">
        <v>39601</v>
      </c>
      <c r="FZB3">
        <v>39598</v>
      </c>
      <c r="FZC3">
        <v>39597</v>
      </c>
      <c r="FZD3">
        <v>39596</v>
      </c>
      <c r="FZE3">
        <v>39595</v>
      </c>
      <c r="FZF3">
        <v>39594</v>
      </c>
      <c r="FZG3">
        <v>39591</v>
      </c>
      <c r="FZH3">
        <v>39590</v>
      </c>
      <c r="FZI3">
        <v>39589</v>
      </c>
      <c r="FZJ3">
        <v>39588</v>
      </c>
      <c r="FZK3">
        <v>39587</v>
      </c>
      <c r="FZL3">
        <v>39584</v>
      </c>
      <c r="FZM3">
        <v>39583</v>
      </c>
      <c r="FZN3">
        <v>39582</v>
      </c>
      <c r="FZO3">
        <v>39581</v>
      </c>
      <c r="FZP3">
        <v>39580</v>
      </c>
      <c r="FZQ3">
        <v>39577</v>
      </c>
      <c r="FZR3">
        <v>39576</v>
      </c>
      <c r="FZS3">
        <v>39575</v>
      </c>
      <c r="FZT3">
        <v>39574</v>
      </c>
      <c r="FZU3">
        <v>39573</v>
      </c>
      <c r="FZV3">
        <v>39570</v>
      </c>
      <c r="FZW3">
        <v>39569</v>
      </c>
      <c r="FZX3">
        <v>39568</v>
      </c>
      <c r="FZY3">
        <v>39567</v>
      </c>
      <c r="FZZ3">
        <v>39566</v>
      </c>
      <c r="GAA3">
        <v>39563</v>
      </c>
      <c r="GAB3">
        <v>39562</v>
      </c>
      <c r="GAC3">
        <v>39561</v>
      </c>
      <c r="GAD3">
        <v>39560</v>
      </c>
      <c r="GAE3">
        <v>39559</v>
      </c>
      <c r="GAF3">
        <v>39556</v>
      </c>
      <c r="GAG3">
        <v>39555</v>
      </c>
      <c r="GAH3">
        <v>39554</v>
      </c>
      <c r="GAI3">
        <v>39553</v>
      </c>
      <c r="GAJ3">
        <v>39552</v>
      </c>
      <c r="GAK3">
        <v>39549</v>
      </c>
      <c r="GAL3">
        <v>39548</v>
      </c>
      <c r="GAM3">
        <v>39547</v>
      </c>
      <c r="GAN3">
        <v>39546</v>
      </c>
      <c r="GAO3">
        <v>39545</v>
      </c>
      <c r="GAP3">
        <v>39542</v>
      </c>
      <c r="GAQ3">
        <v>39541</v>
      </c>
      <c r="GAR3">
        <v>39540</v>
      </c>
      <c r="GAS3">
        <v>39539</v>
      </c>
      <c r="GAT3">
        <v>39538</v>
      </c>
      <c r="GAU3">
        <v>39535</v>
      </c>
      <c r="GAV3">
        <v>39534</v>
      </c>
      <c r="GAW3">
        <v>39533</v>
      </c>
      <c r="GAX3">
        <v>39532</v>
      </c>
      <c r="GAY3">
        <v>39531</v>
      </c>
      <c r="GAZ3">
        <v>39528</v>
      </c>
      <c r="GBA3">
        <v>39527</v>
      </c>
      <c r="GBB3">
        <v>39526</v>
      </c>
      <c r="GBC3">
        <v>39525</v>
      </c>
      <c r="GBD3">
        <v>39524</v>
      </c>
      <c r="GBE3">
        <v>39521</v>
      </c>
      <c r="GBF3">
        <v>39520</v>
      </c>
      <c r="GBG3">
        <v>39519</v>
      </c>
      <c r="GBH3">
        <v>39518</v>
      </c>
      <c r="GBI3">
        <v>39517</v>
      </c>
      <c r="GBJ3">
        <v>39514</v>
      </c>
      <c r="GBK3">
        <v>39513</v>
      </c>
      <c r="GBL3">
        <v>39512</v>
      </c>
      <c r="GBM3">
        <v>39511</v>
      </c>
      <c r="GBN3">
        <v>39510</v>
      </c>
      <c r="GBO3">
        <v>39507</v>
      </c>
      <c r="GBP3">
        <v>39506</v>
      </c>
      <c r="GBQ3">
        <v>39505</v>
      </c>
      <c r="GBR3">
        <v>39504</v>
      </c>
      <c r="GBS3">
        <v>39503</v>
      </c>
      <c r="GBT3">
        <v>39500</v>
      </c>
      <c r="GBU3">
        <v>39499</v>
      </c>
      <c r="GBV3">
        <v>39498</v>
      </c>
      <c r="GBW3">
        <v>39497</v>
      </c>
      <c r="GBX3">
        <v>39496</v>
      </c>
      <c r="GBY3">
        <v>39493</v>
      </c>
      <c r="GBZ3">
        <v>39492</v>
      </c>
      <c r="GCA3">
        <v>39491</v>
      </c>
      <c r="GCB3">
        <v>39490</v>
      </c>
      <c r="GCC3">
        <v>39489</v>
      </c>
      <c r="GCD3">
        <v>39486</v>
      </c>
      <c r="GCE3">
        <v>39485</v>
      </c>
      <c r="GCF3">
        <v>39484</v>
      </c>
      <c r="GCG3">
        <v>39483</v>
      </c>
      <c r="GCH3">
        <v>39482</v>
      </c>
      <c r="GCI3">
        <v>39479</v>
      </c>
      <c r="GCJ3">
        <v>39478</v>
      </c>
      <c r="GCK3">
        <v>39477</v>
      </c>
      <c r="GCL3">
        <v>39476</v>
      </c>
      <c r="GCM3">
        <v>39475</v>
      </c>
      <c r="GCN3">
        <v>39472</v>
      </c>
      <c r="GCO3">
        <v>39471</v>
      </c>
      <c r="GCP3">
        <v>39470</v>
      </c>
      <c r="GCQ3">
        <v>39469</v>
      </c>
      <c r="GCR3">
        <v>39468</v>
      </c>
      <c r="GCS3">
        <v>39465</v>
      </c>
      <c r="GCT3">
        <v>39464</v>
      </c>
      <c r="GCU3">
        <v>39463</v>
      </c>
      <c r="GCV3">
        <v>39462</v>
      </c>
      <c r="GCW3">
        <v>39461</v>
      </c>
      <c r="GCX3">
        <v>39458</v>
      </c>
      <c r="GCY3">
        <v>39457</v>
      </c>
      <c r="GCZ3">
        <v>39456</v>
      </c>
      <c r="GDA3">
        <v>39455</v>
      </c>
      <c r="GDB3">
        <v>39454</v>
      </c>
      <c r="GDC3">
        <v>39451</v>
      </c>
      <c r="GDD3">
        <v>39450</v>
      </c>
      <c r="GDE3">
        <v>39449</v>
      </c>
      <c r="GDF3">
        <v>39448</v>
      </c>
      <c r="GDG3">
        <v>39447</v>
      </c>
      <c r="GDH3">
        <v>39444</v>
      </c>
      <c r="GDI3">
        <v>39443</v>
      </c>
      <c r="GDJ3">
        <v>39442</v>
      </c>
      <c r="GDK3">
        <v>39441</v>
      </c>
      <c r="GDL3">
        <v>39440</v>
      </c>
      <c r="GDM3">
        <v>39437</v>
      </c>
      <c r="GDN3">
        <v>39436</v>
      </c>
      <c r="GDO3">
        <v>39435</v>
      </c>
      <c r="GDP3">
        <v>39434</v>
      </c>
      <c r="GDQ3">
        <v>39433</v>
      </c>
      <c r="GDR3">
        <v>39430</v>
      </c>
      <c r="GDS3">
        <v>39429</v>
      </c>
      <c r="GDT3">
        <v>39428</v>
      </c>
      <c r="GDU3">
        <v>39427</v>
      </c>
      <c r="GDV3">
        <v>39426</v>
      </c>
      <c r="GDW3">
        <v>39423</v>
      </c>
      <c r="GDX3">
        <v>39422</v>
      </c>
      <c r="GDY3">
        <v>39421</v>
      </c>
      <c r="GDZ3">
        <v>39420</v>
      </c>
      <c r="GEA3">
        <v>39419</v>
      </c>
      <c r="GEB3">
        <v>39416</v>
      </c>
      <c r="GEC3">
        <v>39415</v>
      </c>
      <c r="GED3">
        <v>39414</v>
      </c>
      <c r="GEE3">
        <v>39413</v>
      </c>
      <c r="GEF3">
        <v>39412</v>
      </c>
      <c r="GEG3">
        <v>39409</v>
      </c>
      <c r="GEH3">
        <v>39408</v>
      </c>
      <c r="GEI3">
        <v>39407</v>
      </c>
      <c r="GEJ3">
        <v>39406</v>
      </c>
      <c r="GEK3">
        <v>39405</v>
      </c>
      <c r="GEL3">
        <v>39402</v>
      </c>
      <c r="GEM3">
        <v>39401</v>
      </c>
      <c r="GEN3">
        <v>39400</v>
      </c>
      <c r="GEO3">
        <v>39399</v>
      </c>
      <c r="GEP3">
        <v>39398</v>
      </c>
      <c r="GEQ3">
        <v>39395</v>
      </c>
      <c r="GER3">
        <v>39394</v>
      </c>
      <c r="GES3">
        <v>39393</v>
      </c>
      <c r="GET3">
        <v>39392</v>
      </c>
      <c r="GEU3">
        <v>39391</v>
      </c>
      <c r="GEV3">
        <v>39388</v>
      </c>
      <c r="GEW3">
        <v>39387</v>
      </c>
      <c r="GEX3">
        <v>39386</v>
      </c>
      <c r="GEY3">
        <v>39385</v>
      </c>
      <c r="GEZ3">
        <v>39384</v>
      </c>
      <c r="GFA3">
        <v>39381</v>
      </c>
      <c r="GFB3">
        <v>39380</v>
      </c>
      <c r="GFC3">
        <v>39379</v>
      </c>
      <c r="GFD3">
        <v>39378</v>
      </c>
      <c r="GFE3">
        <v>39377</v>
      </c>
      <c r="GFF3">
        <v>39374</v>
      </c>
      <c r="GFG3">
        <v>39373</v>
      </c>
      <c r="GFH3">
        <v>39372</v>
      </c>
      <c r="GFI3">
        <v>39371</v>
      </c>
      <c r="GFJ3">
        <v>39370</v>
      </c>
      <c r="GFK3">
        <v>39367</v>
      </c>
      <c r="GFL3">
        <v>39366</v>
      </c>
      <c r="GFM3">
        <v>39365</v>
      </c>
      <c r="GFN3">
        <v>39364</v>
      </c>
      <c r="GFO3">
        <v>39363</v>
      </c>
      <c r="GFP3">
        <v>39360</v>
      </c>
      <c r="GFQ3">
        <v>39359</v>
      </c>
      <c r="GFR3">
        <v>39358</v>
      </c>
      <c r="GFS3">
        <v>39357</v>
      </c>
      <c r="GFT3">
        <v>39356</v>
      </c>
      <c r="GFU3">
        <v>39353</v>
      </c>
      <c r="GFV3">
        <v>39352</v>
      </c>
      <c r="GFW3">
        <v>39351</v>
      </c>
      <c r="GFX3">
        <v>39350</v>
      </c>
      <c r="GFY3">
        <v>39349</v>
      </c>
      <c r="GFZ3">
        <v>39346</v>
      </c>
      <c r="GGA3">
        <v>39345</v>
      </c>
      <c r="GGB3">
        <v>39344</v>
      </c>
      <c r="GGC3">
        <v>39343</v>
      </c>
      <c r="GGD3">
        <v>39342</v>
      </c>
      <c r="GGE3">
        <v>39339</v>
      </c>
      <c r="GGF3">
        <v>39338</v>
      </c>
      <c r="GGG3">
        <v>39337</v>
      </c>
      <c r="GGH3">
        <v>39336</v>
      </c>
      <c r="GGI3">
        <v>39335</v>
      </c>
      <c r="GGJ3">
        <v>39332</v>
      </c>
      <c r="GGK3">
        <v>39331</v>
      </c>
      <c r="GGL3">
        <v>39330</v>
      </c>
      <c r="GGM3">
        <v>39329</v>
      </c>
      <c r="GGN3">
        <v>39328</v>
      </c>
      <c r="GGO3">
        <v>39325</v>
      </c>
      <c r="GGP3">
        <v>39324</v>
      </c>
      <c r="GGQ3">
        <v>39323</v>
      </c>
      <c r="GGR3">
        <v>39322</v>
      </c>
      <c r="GGS3">
        <v>39321</v>
      </c>
      <c r="GGT3">
        <v>39318</v>
      </c>
      <c r="GGU3">
        <v>39317</v>
      </c>
      <c r="GGV3">
        <v>39316</v>
      </c>
      <c r="GGW3">
        <v>39315</v>
      </c>
      <c r="GGX3">
        <v>39314</v>
      </c>
      <c r="GGY3">
        <v>39311</v>
      </c>
      <c r="GGZ3">
        <v>39310</v>
      </c>
      <c r="GHA3">
        <v>39309</v>
      </c>
      <c r="GHB3">
        <v>39308</v>
      </c>
      <c r="GHC3">
        <v>39307</v>
      </c>
      <c r="GHD3">
        <v>39304</v>
      </c>
      <c r="GHE3">
        <v>39303</v>
      </c>
      <c r="GHF3">
        <v>39302</v>
      </c>
      <c r="GHG3">
        <v>39301</v>
      </c>
      <c r="GHH3">
        <v>39300</v>
      </c>
      <c r="GHI3">
        <v>39297</v>
      </c>
      <c r="GHJ3">
        <v>39296</v>
      </c>
      <c r="GHK3">
        <v>39295</v>
      </c>
      <c r="GHL3">
        <v>39294</v>
      </c>
      <c r="GHM3">
        <v>39293</v>
      </c>
      <c r="GHN3">
        <v>39290</v>
      </c>
      <c r="GHO3">
        <v>39289</v>
      </c>
      <c r="GHP3">
        <v>39288</v>
      </c>
      <c r="GHQ3">
        <v>39287</v>
      </c>
      <c r="GHR3">
        <v>39286</v>
      </c>
      <c r="GHS3">
        <v>39283</v>
      </c>
      <c r="GHT3">
        <v>39282</v>
      </c>
      <c r="GHU3">
        <v>39281</v>
      </c>
      <c r="GHV3">
        <v>39280</v>
      </c>
      <c r="GHW3">
        <v>39279</v>
      </c>
      <c r="GHX3">
        <v>39276</v>
      </c>
      <c r="GHY3">
        <v>39275</v>
      </c>
      <c r="GHZ3">
        <v>39274</v>
      </c>
      <c r="GIA3">
        <v>39273</v>
      </c>
      <c r="GIB3">
        <v>39272</v>
      </c>
      <c r="GIC3">
        <v>39269</v>
      </c>
      <c r="GID3">
        <v>39268</v>
      </c>
      <c r="GIE3">
        <v>39267</v>
      </c>
      <c r="GIF3">
        <v>39266</v>
      </c>
      <c r="GIG3">
        <v>39265</v>
      </c>
      <c r="GIH3">
        <v>39262</v>
      </c>
      <c r="GII3">
        <v>39261</v>
      </c>
      <c r="GIJ3">
        <v>39260</v>
      </c>
      <c r="GIK3">
        <v>39259</v>
      </c>
      <c r="GIL3">
        <v>39258</v>
      </c>
      <c r="GIM3">
        <v>39255</v>
      </c>
      <c r="GIN3">
        <v>39254</v>
      </c>
      <c r="GIO3">
        <v>39253</v>
      </c>
      <c r="GIP3">
        <v>39252</v>
      </c>
      <c r="GIQ3">
        <v>39251</v>
      </c>
      <c r="GIR3">
        <v>39248</v>
      </c>
      <c r="GIS3">
        <v>39247</v>
      </c>
      <c r="GIT3">
        <v>39246</v>
      </c>
      <c r="GIU3">
        <v>39245</v>
      </c>
      <c r="GIV3">
        <v>39244</v>
      </c>
      <c r="GIW3">
        <v>39241</v>
      </c>
      <c r="GIX3">
        <v>39240</v>
      </c>
      <c r="GIY3">
        <v>39239</v>
      </c>
      <c r="GIZ3">
        <v>39238</v>
      </c>
      <c r="GJA3">
        <v>39237</v>
      </c>
      <c r="GJB3">
        <v>39234</v>
      </c>
      <c r="GJC3">
        <v>39233</v>
      </c>
      <c r="GJD3">
        <v>39232</v>
      </c>
      <c r="GJE3">
        <v>39231</v>
      </c>
      <c r="GJF3">
        <v>39230</v>
      </c>
      <c r="GJG3">
        <v>39227</v>
      </c>
      <c r="GJH3">
        <v>39226</v>
      </c>
      <c r="GJI3">
        <v>39225</v>
      </c>
      <c r="GJJ3">
        <v>39224</v>
      </c>
      <c r="GJK3">
        <v>39223</v>
      </c>
      <c r="GJL3">
        <v>39220</v>
      </c>
      <c r="GJM3">
        <v>39219</v>
      </c>
      <c r="GJN3">
        <v>39218</v>
      </c>
      <c r="GJO3">
        <v>39217</v>
      </c>
      <c r="GJP3">
        <v>39216</v>
      </c>
      <c r="GJQ3">
        <v>39213</v>
      </c>
      <c r="GJR3">
        <v>39212</v>
      </c>
      <c r="GJS3">
        <v>39211</v>
      </c>
      <c r="GJT3">
        <v>39210</v>
      </c>
      <c r="GJU3">
        <v>39209</v>
      </c>
      <c r="GJV3">
        <v>39206</v>
      </c>
      <c r="GJW3">
        <v>39205</v>
      </c>
      <c r="GJX3">
        <v>39204</v>
      </c>
      <c r="GJY3">
        <v>39203</v>
      </c>
      <c r="GJZ3">
        <v>39202</v>
      </c>
      <c r="GKA3">
        <v>39199</v>
      </c>
      <c r="GKB3">
        <v>39198</v>
      </c>
      <c r="GKC3">
        <v>39197</v>
      </c>
      <c r="GKD3">
        <v>39196</v>
      </c>
      <c r="GKE3">
        <v>39195</v>
      </c>
      <c r="GKF3">
        <v>39192</v>
      </c>
      <c r="GKG3">
        <v>39191</v>
      </c>
      <c r="GKH3">
        <v>39190</v>
      </c>
      <c r="GKI3">
        <v>39189</v>
      </c>
      <c r="GKJ3">
        <v>39188</v>
      </c>
      <c r="GKK3">
        <v>39185</v>
      </c>
      <c r="GKL3">
        <v>39184</v>
      </c>
      <c r="GKM3">
        <v>39183</v>
      </c>
      <c r="GKN3">
        <v>39182</v>
      </c>
      <c r="GKO3">
        <v>39181</v>
      </c>
      <c r="GKP3">
        <v>39178</v>
      </c>
      <c r="GKQ3">
        <v>39177</v>
      </c>
      <c r="GKR3">
        <v>39176</v>
      </c>
      <c r="GKS3">
        <v>39175</v>
      </c>
      <c r="GKT3">
        <v>39174</v>
      </c>
      <c r="GKU3">
        <v>39171</v>
      </c>
      <c r="GKV3">
        <v>39170</v>
      </c>
      <c r="GKW3">
        <v>39169</v>
      </c>
      <c r="GKX3">
        <v>39168</v>
      </c>
      <c r="GKY3">
        <v>39167</v>
      </c>
      <c r="GKZ3">
        <v>39164</v>
      </c>
      <c r="GLA3">
        <v>39163</v>
      </c>
      <c r="GLB3">
        <v>39162</v>
      </c>
      <c r="GLC3">
        <v>39161</v>
      </c>
      <c r="GLD3">
        <v>39160</v>
      </c>
      <c r="GLE3">
        <v>39157</v>
      </c>
      <c r="GLF3">
        <v>39156</v>
      </c>
      <c r="GLG3">
        <v>39155</v>
      </c>
      <c r="GLH3">
        <v>39154</v>
      </c>
      <c r="GLI3">
        <v>39153</v>
      </c>
      <c r="GLJ3">
        <v>39150</v>
      </c>
      <c r="GLK3">
        <v>39149</v>
      </c>
      <c r="GLL3">
        <v>39148</v>
      </c>
      <c r="GLM3">
        <v>39147</v>
      </c>
      <c r="GLN3">
        <v>39146</v>
      </c>
      <c r="GLO3">
        <v>39143</v>
      </c>
      <c r="GLP3">
        <v>39142</v>
      </c>
      <c r="GLQ3">
        <v>39141</v>
      </c>
      <c r="GLR3">
        <v>39140</v>
      </c>
      <c r="GLS3">
        <v>39139</v>
      </c>
      <c r="GLT3">
        <v>39136</v>
      </c>
      <c r="GLU3">
        <v>39135</v>
      </c>
      <c r="GLV3">
        <v>39134</v>
      </c>
      <c r="GLW3">
        <v>39133</v>
      </c>
      <c r="GLX3">
        <v>39132</v>
      </c>
      <c r="GLY3">
        <v>39129</v>
      </c>
      <c r="GLZ3">
        <v>39128</v>
      </c>
      <c r="GMA3">
        <v>39127</v>
      </c>
      <c r="GMB3">
        <v>39126</v>
      </c>
      <c r="GMC3">
        <v>39125</v>
      </c>
      <c r="GMD3">
        <v>39122</v>
      </c>
      <c r="GME3">
        <v>39121</v>
      </c>
      <c r="GMF3">
        <v>39120</v>
      </c>
      <c r="GMG3">
        <v>39119</v>
      </c>
      <c r="GMH3">
        <v>39118</v>
      </c>
      <c r="GMI3">
        <v>39115</v>
      </c>
      <c r="GMJ3">
        <v>39114</v>
      </c>
      <c r="GMK3">
        <v>39113</v>
      </c>
      <c r="GML3">
        <v>39112</v>
      </c>
      <c r="GMM3">
        <v>39111</v>
      </c>
      <c r="GMN3">
        <v>39108</v>
      </c>
      <c r="GMO3">
        <v>39107</v>
      </c>
      <c r="GMP3">
        <v>39106</v>
      </c>
      <c r="GMQ3">
        <v>39105</v>
      </c>
      <c r="GMR3">
        <v>39104</v>
      </c>
      <c r="GMS3">
        <v>39101</v>
      </c>
      <c r="GMT3">
        <v>39100</v>
      </c>
      <c r="GMU3">
        <v>39099</v>
      </c>
      <c r="GMV3">
        <v>39098</v>
      </c>
      <c r="GMW3">
        <v>39097</v>
      </c>
      <c r="GMX3">
        <v>39094</v>
      </c>
      <c r="GMY3">
        <v>39093</v>
      </c>
      <c r="GMZ3">
        <v>39092</v>
      </c>
      <c r="GNA3">
        <v>39091</v>
      </c>
      <c r="GNB3">
        <v>39090</v>
      </c>
      <c r="GNC3">
        <v>39087</v>
      </c>
      <c r="GND3">
        <v>39086</v>
      </c>
      <c r="GNE3">
        <v>39085</v>
      </c>
      <c r="GNF3">
        <v>39084</v>
      </c>
      <c r="GNG3">
        <v>39083</v>
      </c>
      <c r="GNH3">
        <v>39080</v>
      </c>
      <c r="GNI3">
        <v>39079</v>
      </c>
      <c r="GNJ3">
        <v>39078</v>
      </c>
      <c r="GNK3">
        <v>39077</v>
      </c>
      <c r="GNL3">
        <v>39076</v>
      </c>
      <c r="GNM3">
        <v>39073</v>
      </c>
      <c r="GNN3">
        <v>39072</v>
      </c>
      <c r="GNO3">
        <v>39071</v>
      </c>
      <c r="GNP3">
        <v>39070</v>
      </c>
      <c r="GNQ3">
        <v>39069</v>
      </c>
      <c r="GNR3">
        <v>39066</v>
      </c>
      <c r="GNS3">
        <v>39065</v>
      </c>
      <c r="GNT3">
        <v>39064</v>
      </c>
      <c r="GNU3">
        <v>39063</v>
      </c>
      <c r="GNV3">
        <v>39062</v>
      </c>
      <c r="GNW3">
        <v>39059</v>
      </c>
      <c r="GNX3">
        <v>39058</v>
      </c>
      <c r="GNY3">
        <v>39057</v>
      </c>
      <c r="GNZ3">
        <v>39056</v>
      </c>
      <c r="GOA3">
        <v>39055</v>
      </c>
      <c r="GOB3">
        <v>39052</v>
      </c>
      <c r="GOC3">
        <v>39051</v>
      </c>
      <c r="GOD3">
        <v>39050</v>
      </c>
      <c r="GOE3">
        <v>39049</v>
      </c>
      <c r="GOF3">
        <v>39048</v>
      </c>
      <c r="GOG3">
        <v>39045</v>
      </c>
      <c r="GOH3">
        <v>39044</v>
      </c>
      <c r="GOI3">
        <v>39043</v>
      </c>
      <c r="GOJ3">
        <v>39042</v>
      </c>
      <c r="GOK3">
        <v>39041</v>
      </c>
      <c r="GOL3">
        <v>39038</v>
      </c>
      <c r="GOM3">
        <v>39037</v>
      </c>
      <c r="GON3">
        <v>39036</v>
      </c>
      <c r="GOO3">
        <v>39035</v>
      </c>
      <c r="GOP3">
        <v>39034</v>
      </c>
      <c r="GOQ3">
        <v>39031</v>
      </c>
      <c r="GOR3">
        <v>39030</v>
      </c>
      <c r="GOS3">
        <v>39029</v>
      </c>
      <c r="GOT3">
        <v>39028</v>
      </c>
      <c r="GOU3">
        <v>39027</v>
      </c>
      <c r="GOV3">
        <v>39024</v>
      </c>
      <c r="GOW3">
        <v>39023</v>
      </c>
      <c r="GOX3">
        <v>39022</v>
      </c>
      <c r="GOY3">
        <v>39021</v>
      </c>
      <c r="GOZ3">
        <v>39020</v>
      </c>
      <c r="GPA3">
        <v>39017</v>
      </c>
      <c r="GPB3">
        <v>39016</v>
      </c>
      <c r="GPC3">
        <v>39015</v>
      </c>
      <c r="GPD3">
        <v>39014</v>
      </c>
      <c r="GPE3">
        <v>39013</v>
      </c>
      <c r="GPF3">
        <v>39010</v>
      </c>
      <c r="GPG3">
        <v>39009</v>
      </c>
      <c r="GPH3">
        <v>39008</v>
      </c>
      <c r="GPI3">
        <v>39007</v>
      </c>
      <c r="GPJ3">
        <v>39006</v>
      </c>
      <c r="GPK3">
        <v>39003</v>
      </c>
      <c r="GPL3">
        <v>39002</v>
      </c>
      <c r="GPM3">
        <v>39001</v>
      </c>
      <c r="GPN3">
        <v>39000</v>
      </c>
      <c r="GPO3">
        <v>38999</v>
      </c>
      <c r="GPP3">
        <v>38996</v>
      </c>
      <c r="GPQ3">
        <v>38995</v>
      </c>
      <c r="GPR3">
        <v>38994</v>
      </c>
      <c r="GPS3">
        <v>38993</v>
      </c>
      <c r="GPT3">
        <v>38992</v>
      </c>
      <c r="GPU3">
        <v>38989</v>
      </c>
      <c r="GPV3">
        <v>38988</v>
      </c>
      <c r="GPW3">
        <v>38987</v>
      </c>
      <c r="GPX3">
        <v>38986</v>
      </c>
      <c r="GPY3">
        <v>38985</v>
      </c>
      <c r="GPZ3">
        <v>38982</v>
      </c>
      <c r="GQA3">
        <v>38981</v>
      </c>
      <c r="GQB3">
        <v>38980</v>
      </c>
      <c r="GQC3">
        <v>38979</v>
      </c>
      <c r="GQD3">
        <v>38978</v>
      </c>
      <c r="GQE3">
        <v>38975</v>
      </c>
      <c r="GQF3">
        <v>38974</v>
      </c>
      <c r="GQG3">
        <v>38973</v>
      </c>
      <c r="GQH3">
        <v>38972</v>
      </c>
      <c r="GQI3">
        <v>38971</v>
      </c>
      <c r="GQJ3">
        <v>38968</v>
      </c>
      <c r="GQK3">
        <v>38967</v>
      </c>
      <c r="GQL3">
        <v>38966</v>
      </c>
      <c r="GQM3">
        <v>38965</v>
      </c>
      <c r="GQN3">
        <v>38964</v>
      </c>
      <c r="GQO3">
        <v>38961</v>
      </c>
      <c r="GQP3">
        <v>38960</v>
      </c>
      <c r="GQQ3">
        <v>38959</v>
      </c>
      <c r="GQR3">
        <v>38958</v>
      </c>
      <c r="GQS3">
        <v>38957</v>
      </c>
      <c r="GQT3">
        <v>38954</v>
      </c>
      <c r="GQU3">
        <v>38953</v>
      </c>
      <c r="GQV3">
        <v>38952</v>
      </c>
      <c r="GQW3">
        <v>38951</v>
      </c>
      <c r="GQX3">
        <v>38950</v>
      </c>
      <c r="GQY3">
        <v>38947</v>
      </c>
      <c r="GQZ3">
        <v>38946</v>
      </c>
      <c r="GRA3">
        <v>38945</v>
      </c>
      <c r="GRB3">
        <v>38944</v>
      </c>
      <c r="GRC3">
        <v>38943</v>
      </c>
      <c r="GRD3">
        <v>38940</v>
      </c>
      <c r="GRE3">
        <v>38939</v>
      </c>
      <c r="GRF3">
        <v>38938</v>
      </c>
      <c r="GRG3">
        <v>38937</v>
      </c>
      <c r="GRH3">
        <v>38936</v>
      </c>
      <c r="GRI3">
        <v>38933</v>
      </c>
      <c r="GRJ3">
        <v>38932</v>
      </c>
      <c r="GRK3">
        <v>38931</v>
      </c>
      <c r="GRL3">
        <v>38930</v>
      </c>
      <c r="GRM3">
        <v>38929</v>
      </c>
      <c r="GRN3">
        <v>38926</v>
      </c>
      <c r="GRO3">
        <v>38925</v>
      </c>
      <c r="GRP3">
        <v>38924</v>
      </c>
      <c r="GRQ3">
        <v>38923</v>
      </c>
      <c r="GRR3">
        <v>38922</v>
      </c>
      <c r="GRS3">
        <v>38919</v>
      </c>
      <c r="GRT3">
        <v>38918</v>
      </c>
      <c r="GRU3">
        <v>38917</v>
      </c>
      <c r="GRV3">
        <v>38916</v>
      </c>
      <c r="GRW3">
        <v>38915</v>
      </c>
      <c r="GRX3">
        <v>38912</v>
      </c>
      <c r="GRY3">
        <v>38911</v>
      </c>
      <c r="GRZ3">
        <v>38910</v>
      </c>
      <c r="GSA3">
        <v>38909</v>
      </c>
      <c r="GSB3">
        <v>38908</v>
      </c>
      <c r="GSC3">
        <v>38905</v>
      </c>
      <c r="GSD3">
        <v>38904</v>
      </c>
      <c r="GSE3">
        <v>38903</v>
      </c>
      <c r="GSF3">
        <v>38902</v>
      </c>
      <c r="GSG3">
        <v>38901</v>
      </c>
      <c r="GSH3">
        <v>38898</v>
      </c>
      <c r="GSI3">
        <v>38897</v>
      </c>
      <c r="GSJ3">
        <v>38896</v>
      </c>
      <c r="GSK3">
        <v>38895</v>
      </c>
      <c r="GSL3">
        <v>38894</v>
      </c>
      <c r="GSM3">
        <v>38891</v>
      </c>
      <c r="GSN3">
        <v>38890</v>
      </c>
      <c r="GSO3">
        <v>38889</v>
      </c>
      <c r="GSP3">
        <v>38888</v>
      </c>
      <c r="GSQ3">
        <v>38887</v>
      </c>
      <c r="GSR3">
        <v>38884</v>
      </c>
      <c r="GSS3">
        <v>38883</v>
      </c>
      <c r="GST3">
        <v>38882</v>
      </c>
      <c r="GSU3">
        <v>38881</v>
      </c>
      <c r="GSV3">
        <v>38880</v>
      </c>
      <c r="GSW3">
        <v>38877</v>
      </c>
      <c r="GSX3">
        <v>38876</v>
      </c>
      <c r="GSY3">
        <v>38875</v>
      </c>
      <c r="GSZ3">
        <v>38874</v>
      </c>
      <c r="GTA3">
        <v>38873</v>
      </c>
      <c r="GTB3">
        <v>38870</v>
      </c>
      <c r="GTC3">
        <v>38869</v>
      </c>
      <c r="GTD3">
        <v>38868</v>
      </c>
      <c r="GTE3">
        <v>38867</v>
      </c>
      <c r="GTF3">
        <v>38866</v>
      </c>
      <c r="GTG3">
        <v>38863</v>
      </c>
      <c r="GTH3">
        <v>38862</v>
      </c>
      <c r="GTI3">
        <v>38861</v>
      </c>
      <c r="GTJ3">
        <v>38860</v>
      </c>
      <c r="GTK3">
        <v>38859</v>
      </c>
      <c r="GTL3">
        <v>38856</v>
      </c>
      <c r="GTM3">
        <v>38855</v>
      </c>
      <c r="GTN3">
        <v>38854</v>
      </c>
      <c r="GTO3">
        <v>38853</v>
      </c>
      <c r="GTP3">
        <v>38852</v>
      </c>
      <c r="GTQ3">
        <v>38849</v>
      </c>
      <c r="GTR3">
        <v>38848</v>
      </c>
      <c r="GTS3">
        <v>38847</v>
      </c>
      <c r="GTT3">
        <v>38846</v>
      </c>
      <c r="GTU3">
        <v>38845</v>
      </c>
      <c r="GTV3">
        <v>38842</v>
      </c>
      <c r="GTW3">
        <v>38841</v>
      </c>
      <c r="GTX3">
        <v>38840</v>
      </c>
      <c r="GTY3">
        <v>38839</v>
      </c>
      <c r="GTZ3">
        <v>38838</v>
      </c>
      <c r="GUA3">
        <v>38835</v>
      </c>
      <c r="GUB3">
        <v>38834</v>
      </c>
      <c r="GUC3">
        <v>38833</v>
      </c>
      <c r="GUD3">
        <v>38832</v>
      </c>
      <c r="GUE3">
        <v>38831</v>
      </c>
      <c r="GUF3">
        <v>38828</v>
      </c>
      <c r="GUG3">
        <v>38827</v>
      </c>
      <c r="GUH3">
        <v>38826</v>
      </c>
      <c r="GUI3">
        <v>38825</v>
      </c>
      <c r="GUJ3">
        <v>38824</v>
      </c>
      <c r="GUK3">
        <v>38821</v>
      </c>
      <c r="GUL3">
        <v>38820</v>
      </c>
      <c r="GUM3">
        <v>38819</v>
      </c>
      <c r="GUN3">
        <v>38818</v>
      </c>
      <c r="GUO3">
        <v>38817</v>
      </c>
      <c r="GUP3">
        <v>38814</v>
      </c>
      <c r="GUQ3">
        <v>38813</v>
      </c>
      <c r="GUR3">
        <v>38812</v>
      </c>
      <c r="GUS3">
        <v>38811</v>
      </c>
      <c r="GUT3">
        <v>38810</v>
      </c>
      <c r="GUU3">
        <v>38807</v>
      </c>
      <c r="GUV3">
        <v>38806</v>
      </c>
      <c r="GUW3">
        <v>38805</v>
      </c>
      <c r="GUX3">
        <v>38804</v>
      </c>
      <c r="GUY3">
        <v>38803</v>
      </c>
      <c r="GUZ3">
        <v>38800</v>
      </c>
      <c r="GVA3">
        <v>38799</v>
      </c>
      <c r="GVB3">
        <v>38798</v>
      </c>
      <c r="GVC3">
        <v>38797</v>
      </c>
      <c r="GVD3">
        <v>38796</v>
      </c>
      <c r="GVE3">
        <v>38793</v>
      </c>
      <c r="GVF3">
        <v>38792</v>
      </c>
      <c r="GVG3">
        <v>38791</v>
      </c>
      <c r="GVH3">
        <v>38790</v>
      </c>
      <c r="GVI3">
        <v>38789</v>
      </c>
      <c r="GVJ3">
        <v>38786</v>
      </c>
      <c r="GVK3">
        <v>38785</v>
      </c>
      <c r="GVL3">
        <v>38784</v>
      </c>
      <c r="GVM3">
        <v>38783</v>
      </c>
      <c r="GVN3">
        <v>38782</v>
      </c>
      <c r="GVO3">
        <v>38779</v>
      </c>
      <c r="GVP3">
        <v>38778</v>
      </c>
      <c r="GVQ3">
        <v>38777</v>
      </c>
      <c r="GVR3">
        <v>38776</v>
      </c>
      <c r="GVS3">
        <v>38775</v>
      </c>
      <c r="GVT3">
        <v>38772</v>
      </c>
      <c r="GVU3">
        <v>38771</v>
      </c>
      <c r="GVV3">
        <v>38770</v>
      </c>
      <c r="GVW3">
        <v>38769</v>
      </c>
      <c r="GVX3">
        <v>38768</v>
      </c>
      <c r="GVY3">
        <v>38765</v>
      </c>
      <c r="GVZ3">
        <v>38764</v>
      </c>
      <c r="GWA3">
        <v>38763</v>
      </c>
      <c r="GWB3">
        <v>38762</v>
      </c>
      <c r="GWC3">
        <v>38761</v>
      </c>
      <c r="GWD3">
        <v>38758</v>
      </c>
      <c r="GWE3">
        <v>38757</v>
      </c>
      <c r="GWF3">
        <v>38756</v>
      </c>
      <c r="GWG3">
        <v>38755</v>
      </c>
      <c r="GWH3">
        <v>38754</v>
      </c>
      <c r="GWI3">
        <v>38751</v>
      </c>
      <c r="GWJ3">
        <v>38750</v>
      </c>
      <c r="GWK3">
        <v>38749</v>
      </c>
      <c r="GWL3">
        <v>38748</v>
      </c>
      <c r="GWM3">
        <v>38747</v>
      </c>
      <c r="GWN3">
        <v>38744</v>
      </c>
      <c r="GWO3">
        <v>38743</v>
      </c>
      <c r="GWP3">
        <v>38742</v>
      </c>
      <c r="GWQ3">
        <v>38741</v>
      </c>
      <c r="GWR3">
        <v>38740</v>
      </c>
      <c r="GWS3">
        <v>38737</v>
      </c>
      <c r="GWT3">
        <v>38736</v>
      </c>
      <c r="GWU3">
        <v>38735</v>
      </c>
      <c r="GWV3">
        <v>38734</v>
      </c>
      <c r="GWW3">
        <v>38733</v>
      </c>
      <c r="GWX3">
        <v>38730</v>
      </c>
      <c r="GWY3">
        <v>38729</v>
      </c>
      <c r="GWZ3">
        <v>38728</v>
      </c>
      <c r="GXA3">
        <v>38727</v>
      </c>
      <c r="GXB3">
        <v>38726</v>
      </c>
      <c r="GXC3">
        <v>38723</v>
      </c>
      <c r="GXD3">
        <v>38722</v>
      </c>
      <c r="GXE3">
        <v>38721</v>
      </c>
      <c r="GXF3">
        <v>38720</v>
      </c>
      <c r="GXG3">
        <v>38719</v>
      </c>
      <c r="GXH3">
        <v>38716</v>
      </c>
      <c r="GXI3">
        <v>38715</v>
      </c>
      <c r="GXJ3">
        <v>38714</v>
      </c>
      <c r="GXK3">
        <v>38713</v>
      </c>
      <c r="GXL3">
        <v>38712</v>
      </c>
      <c r="GXM3">
        <v>38709</v>
      </c>
      <c r="GXN3">
        <v>38708</v>
      </c>
      <c r="GXO3">
        <v>38707</v>
      </c>
      <c r="GXP3">
        <v>38706</v>
      </c>
      <c r="GXQ3">
        <v>38705</v>
      </c>
      <c r="GXR3">
        <v>38702</v>
      </c>
      <c r="GXS3">
        <v>38701</v>
      </c>
      <c r="GXT3">
        <v>38700</v>
      </c>
      <c r="GXU3">
        <v>38699</v>
      </c>
      <c r="GXV3">
        <v>38698</v>
      </c>
      <c r="GXW3">
        <v>38695</v>
      </c>
      <c r="GXX3">
        <v>38694</v>
      </c>
      <c r="GXY3">
        <v>38693</v>
      </c>
      <c r="GXZ3">
        <v>38692</v>
      </c>
      <c r="GYA3">
        <v>38691</v>
      </c>
      <c r="GYB3">
        <v>38688</v>
      </c>
      <c r="GYC3">
        <v>38687</v>
      </c>
      <c r="GYD3">
        <v>38686</v>
      </c>
      <c r="GYE3">
        <v>38685</v>
      </c>
      <c r="GYF3">
        <v>38684</v>
      </c>
      <c r="GYG3">
        <v>38681</v>
      </c>
      <c r="GYH3">
        <v>38680</v>
      </c>
      <c r="GYI3">
        <v>38679</v>
      </c>
      <c r="GYJ3">
        <v>38678</v>
      </c>
      <c r="GYK3">
        <v>38677</v>
      </c>
      <c r="GYL3">
        <v>38674</v>
      </c>
      <c r="GYM3">
        <v>38673</v>
      </c>
      <c r="GYN3">
        <v>38672</v>
      </c>
      <c r="GYO3">
        <v>38671</v>
      </c>
      <c r="GYP3">
        <v>38670</v>
      </c>
      <c r="GYQ3">
        <v>38667</v>
      </c>
      <c r="GYR3">
        <v>38666</v>
      </c>
      <c r="GYS3">
        <v>38665</v>
      </c>
      <c r="GYT3">
        <v>38664</v>
      </c>
      <c r="GYU3">
        <v>38663</v>
      </c>
      <c r="GYV3">
        <v>38660</v>
      </c>
      <c r="GYW3">
        <v>38659</v>
      </c>
      <c r="GYX3">
        <v>38658</v>
      </c>
      <c r="GYY3">
        <v>38657</v>
      </c>
      <c r="GYZ3">
        <v>38656</v>
      </c>
      <c r="GZA3">
        <v>38653</v>
      </c>
      <c r="GZB3">
        <v>38652</v>
      </c>
      <c r="GZC3">
        <v>38651</v>
      </c>
      <c r="GZD3">
        <v>38650</v>
      </c>
      <c r="GZE3">
        <v>38649</v>
      </c>
      <c r="GZF3">
        <v>38646</v>
      </c>
      <c r="GZG3">
        <v>38645</v>
      </c>
      <c r="GZH3">
        <v>38644</v>
      </c>
      <c r="GZI3">
        <v>38643</v>
      </c>
      <c r="GZJ3">
        <v>38642</v>
      </c>
      <c r="GZK3">
        <v>38639</v>
      </c>
      <c r="GZL3">
        <v>38638</v>
      </c>
      <c r="GZM3">
        <v>38637</v>
      </c>
      <c r="GZN3">
        <v>38636</v>
      </c>
      <c r="GZO3">
        <v>38635</v>
      </c>
      <c r="GZP3">
        <v>38632</v>
      </c>
      <c r="GZQ3">
        <v>38631</v>
      </c>
      <c r="GZR3">
        <v>38630</v>
      </c>
      <c r="GZS3">
        <v>38629</v>
      </c>
      <c r="GZT3">
        <v>38628</v>
      </c>
      <c r="GZU3">
        <v>38625</v>
      </c>
      <c r="GZV3">
        <v>38624</v>
      </c>
      <c r="GZW3">
        <v>38623</v>
      </c>
      <c r="GZX3">
        <v>38622</v>
      </c>
      <c r="GZY3">
        <v>38621</v>
      </c>
      <c r="GZZ3">
        <v>38618</v>
      </c>
      <c r="HAA3">
        <v>38617</v>
      </c>
      <c r="HAB3">
        <v>38616</v>
      </c>
      <c r="HAC3">
        <v>38615</v>
      </c>
      <c r="HAD3">
        <v>38614</v>
      </c>
      <c r="HAE3">
        <v>38611</v>
      </c>
      <c r="HAF3">
        <v>38610</v>
      </c>
      <c r="HAG3">
        <v>38609</v>
      </c>
      <c r="HAH3">
        <v>38608</v>
      </c>
      <c r="HAI3">
        <v>38607</v>
      </c>
      <c r="HAJ3">
        <v>38604</v>
      </c>
      <c r="HAK3">
        <v>38603</v>
      </c>
      <c r="HAL3">
        <v>38602</v>
      </c>
      <c r="HAM3">
        <v>38601</v>
      </c>
      <c r="HAN3">
        <v>38600</v>
      </c>
      <c r="HAO3">
        <v>38597</v>
      </c>
      <c r="HAP3">
        <v>38596</v>
      </c>
      <c r="HAQ3">
        <v>38595</v>
      </c>
      <c r="HAR3">
        <v>38594</v>
      </c>
      <c r="HAS3">
        <v>38593</v>
      </c>
      <c r="HAT3">
        <v>38590</v>
      </c>
      <c r="HAU3">
        <v>38589</v>
      </c>
      <c r="HAV3">
        <v>38588</v>
      </c>
      <c r="HAW3">
        <v>38587</v>
      </c>
      <c r="HAX3">
        <v>38586</v>
      </c>
      <c r="HAY3">
        <v>38583</v>
      </c>
      <c r="HAZ3">
        <v>38582</v>
      </c>
      <c r="HBA3">
        <v>38581</v>
      </c>
      <c r="HBB3">
        <v>38580</v>
      </c>
      <c r="HBC3">
        <v>38579</v>
      </c>
      <c r="HBD3">
        <v>38576</v>
      </c>
      <c r="HBE3">
        <v>38575</v>
      </c>
      <c r="HBF3">
        <v>38574</v>
      </c>
      <c r="HBG3">
        <v>38573</v>
      </c>
      <c r="HBH3">
        <v>38572</v>
      </c>
      <c r="HBI3">
        <v>38569</v>
      </c>
      <c r="HBJ3">
        <v>38568</v>
      </c>
      <c r="HBK3">
        <v>38567</v>
      </c>
      <c r="HBL3">
        <v>38566</v>
      </c>
      <c r="HBM3">
        <v>38565</v>
      </c>
      <c r="HBN3">
        <v>38562</v>
      </c>
      <c r="HBO3">
        <v>38561</v>
      </c>
      <c r="HBP3">
        <v>38560</v>
      </c>
      <c r="HBQ3">
        <v>38559</v>
      </c>
      <c r="HBR3">
        <v>38558</v>
      </c>
      <c r="HBS3">
        <v>38555</v>
      </c>
      <c r="HBT3">
        <v>38554</v>
      </c>
      <c r="HBU3">
        <v>38553</v>
      </c>
      <c r="HBV3">
        <v>38552</v>
      </c>
      <c r="HBW3">
        <v>38551</v>
      </c>
      <c r="HBX3">
        <v>38548</v>
      </c>
      <c r="HBY3">
        <v>38547</v>
      </c>
      <c r="HBZ3">
        <v>38546</v>
      </c>
      <c r="HCA3">
        <v>38545</v>
      </c>
      <c r="HCB3">
        <v>38544</v>
      </c>
      <c r="HCC3">
        <v>38541</v>
      </c>
      <c r="HCD3">
        <v>38540</v>
      </c>
      <c r="HCE3">
        <v>38539</v>
      </c>
      <c r="HCF3">
        <v>38538</v>
      </c>
      <c r="HCG3">
        <v>38537</v>
      </c>
      <c r="HCH3">
        <v>38534</v>
      </c>
      <c r="HCI3">
        <v>38533</v>
      </c>
      <c r="HCJ3">
        <v>38532</v>
      </c>
      <c r="HCK3">
        <v>38531</v>
      </c>
      <c r="HCL3">
        <v>38530</v>
      </c>
      <c r="HCM3">
        <v>38527</v>
      </c>
      <c r="HCN3">
        <v>38526</v>
      </c>
      <c r="HCO3">
        <v>38525</v>
      </c>
      <c r="HCP3">
        <v>38524</v>
      </c>
      <c r="HCQ3">
        <v>38523</v>
      </c>
      <c r="HCR3">
        <v>38520</v>
      </c>
      <c r="HCS3">
        <v>38519</v>
      </c>
      <c r="HCT3">
        <v>38518</v>
      </c>
      <c r="HCU3">
        <v>38517</v>
      </c>
      <c r="HCV3">
        <v>38516</v>
      </c>
      <c r="HCW3">
        <v>38513</v>
      </c>
      <c r="HCX3">
        <v>38512</v>
      </c>
      <c r="HCY3">
        <v>38511</v>
      </c>
      <c r="HCZ3">
        <v>38510</v>
      </c>
      <c r="HDA3">
        <v>38509</v>
      </c>
      <c r="HDB3">
        <v>38506</v>
      </c>
      <c r="HDC3">
        <v>38505</v>
      </c>
      <c r="HDD3">
        <v>38504</v>
      </c>
      <c r="HDE3">
        <v>38503</v>
      </c>
      <c r="HDF3">
        <v>38502</v>
      </c>
      <c r="HDG3">
        <v>38499</v>
      </c>
      <c r="HDH3">
        <v>38498</v>
      </c>
      <c r="HDI3">
        <v>38497</v>
      </c>
      <c r="HDJ3">
        <v>38496</v>
      </c>
      <c r="HDK3">
        <v>38495</v>
      </c>
      <c r="HDL3">
        <v>38492</v>
      </c>
      <c r="HDM3">
        <v>38491</v>
      </c>
      <c r="HDN3">
        <v>38490</v>
      </c>
      <c r="HDO3">
        <v>38489</v>
      </c>
      <c r="HDP3">
        <v>38488</v>
      </c>
      <c r="HDQ3">
        <v>38485</v>
      </c>
      <c r="HDR3">
        <v>38484</v>
      </c>
      <c r="HDS3">
        <v>38483</v>
      </c>
      <c r="HDT3">
        <v>38482</v>
      </c>
      <c r="HDU3">
        <v>38481</v>
      </c>
      <c r="HDV3">
        <v>38478</v>
      </c>
      <c r="HDW3">
        <v>38477</v>
      </c>
      <c r="HDX3">
        <v>38476</v>
      </c>
      <c r="HDY3">
        <v>38475</v>
      </c>
      <c r="HDZ3">
        <v>38474</v>
      </c>
      <c r="HEA3">
        <v>38471</v>
      </c>
      <c r="HEB3">
        <v>38470</v>
      </c>
      <c r="HEC3">
        <v>38469</v>
      </c>
      <c r="HED3">
        <v>38468</v>
      </c>
      <c r="HEE3">
        <v>38467</v>
      </c>
      <c r="HEF3">
        <v>38464</v>
      </c>
      <c r="HEG3">
        <v>38463</v>
      </c>
      <c r="HEH3">
        <v>38462</v>
      </c>
      <c r="HEI3">
        <v>38461</v>
      </c>
      <c r="HEJ3">
        <v>38460</v>
      </c>
      <c r="HEK3">
        <v>38457</v>
      </c>
      <c r="HEL3">
        <v>38456</v>
      </c>
      <c r="HEM3">
        <v>38455</v>
      </c>
      <c r="HEN3">
        <v>38454</v>
      </c>
      <c r="HEO3">
        <v>38453</v>
      </c>
      <c r="HEP3">
        <v>38450</v>
      </c>
      <c r="HEQ3">
        <v>38449</v>
      </c>
      <c r="HER3">
        <v>38448</v>
      </c>
      <c r="HES3">
        <v>38447</v>
      </c>
      <c r="HET3">
        <v>38446</v>
      </c>
      <c r="HEU3">
        <v>38443</v>
      </c>
      <c r="HEV3">
        <v>38442</v>
      </c>
      <c r="HEW3">
        <v>38441</v>
      </c>
      <c r="HEX3">
        <v>38440</v>
      </c>
      <c r="HEY3">
        <v>38439</v>
      </c>
      <c r="HEZ3">
        <v>38436</v>
      </c>
      <c r="HFA3">
        <v>38435</v>
      </c>
      <c r="HFB3">
        <v>38434</v>
      </c>
      <c r="HFC3">
        <v>38433</v>
      </c>
      <c r="HFD3">
        <v>38432</v>
      </c>
      <c r="HFE3">
        <v>38429</v>
      </c>
      <c r="HFF3">
        <v>38428</v>
      </c>
      <c r="HFG3">
        <v>38427</v>
      </c>
      <c r="HFH3">
        <v>38426</v>
      </c>
      <c r="HFI3">
        <v>38425</v>
      </c>
      <c r="HFJ3">
        <v>38422</v>
      </c>
      <c r="HFK3">
        <v>38421</v>
      </c>
      <c r="HFL3">
        <v>38420</v>
      </c>
      <c r="HFM3">
        <v>38419</v>
      </c>
      <c r="HFN3">
        <v>38418</v>
      </c>
      <c r="HFO3">
        <v>38415</v>
      </c>
      <c r="HFP3">
        <v>38414</v>
      </c>
      <c r="HFQ3">
        <v>38413</v>
      </c>
      <c r="HFR3">
        <v>38412</v>
      </c>
      <c r="HFS3">
        <v>38411</v>
      </c>
      <c r="HFT3">
        <v>38408</v>
      </c>
      <c r="HFU3">
        <v>38407</v>
      </c>
      <c r="HFV3">
        <v>38406</v>
      </c>
      <c r="HFW3">
        <v>38405</v>
      </c>
      <c r="HFX3">
        <v>38404</v>
      </c>
      <c r="HFY3">
        <v>38401</v>
      </c>
      <c r="HFZ3">
        <v>38400</v>
      </c>
      <c r="HGA3">
        <v>38399</v>
      </c>
      <c r="HGB3">
        <v>38398</v>
      </c>
      <c r="HGC3">
        <v>38397</v>
      </c>
      <c r="HGD3">
        <v>38394</v>
      </c>
      <c r="HGE3">
        <v>38393</v>
      </c>
      <c r="HGF3">
        <v>38392</v>
      </c>
      <c r="HGG3">
        <v>38391</v>
      </c>
      <c r="HGH3">
        <v>38390</v>
      </c>
      <c r="HGI3">
        <v>38387</v>
      </c>
      <c r="HGJ3">
        <v>38386</v>
      </c>
      <c r="HGK3">
        <v>38385</v>
      </c>
      <c r="HGL3">
        <v>38384</v>
      </c>
      <c r="HGM3">
        <v>38383</v>
      </c>
      <c r="HGN3">
        <v>38380</v>
      </c>
      <c r="HGO3">
        <v>38379</v>
      </c>
      <c r="HGP3">
        <v>38378</v>
      </c>
      <c r="HGQ3">
        <v>38377</v>
      </c>
      <c r="HGR3">
        <v>38376</v>
      </c>
      <c r="HGS3">
        <v>38373</v>
      </c>
      <c r="HGT3">
        <v>38372</v>
      </c>
      <c r="HGU3">
        <v>38371</v>
      </c>
      <c r="HGV3">
        <v>38370</v>
      </c>
      <c r="HGW3">
        <v>38369</v>
      </c>
      <c r="HGX3">
        <v>38366</v>
      </c>
      <c r="HGY3">
        <v>38365</v>
      </c>
      <c r="HGZ3">
        <v>38364</v>
      </c>
      <c r="HHA3">
        <v>38363</v>
      </c>
      <c r="HHB3">
        <v>38362</v>
      </c>
      <c r="HHC3">
        <v>38359</v>
      </c>
      <c r="HHD3">
        <v>38358</v>
      </c>
      <c r="HHE3">
        <v>38357</v>
      </c>
      <c r="HHF3">
        <v>38356</v>
      </c>
      <c r="HHG3">
        <v>38355</v>
      </c>
      <c r="HHH3">
        <v>38352</v>
      </c>
      <c r="HHI3">
        <v>38351</v>
      </c>
      <c r="HHJ3">
        <v>38350</v>
      </c>
      <c r="HHK3">
        <v>38349</v>
      </c>
      <c r="HHL3">
        <v>38348</v>
      </c>
      <c r="HHM3">
        <v>38345</v>
      </c>
      <c r="HHN3">
        <v>38344</v>
      </c>
      <c r="HHO3">
        <v>38343</v>
      </c>
      <c r="HHP3">
        <v>38342</v>
      </c>
      <c r="HHQ3">
        <v>38341</v>
      </c>
      <c r="HHR3">
        <v>38338</v>
      </c>
      <c r="HHS3">
        <v>38337</v>
      </c>
      <c r="HHT3">
        <v>38336</v>
      </c>
      <c r="HHU3">
        <v>38335</v>
      </c>
      <c r="HHV3">
        <v>38334</v>
      </c>
      <c r="HHW3">
        <v>38331</v>
      </c>
      <c r="HHX3">
        <v>38330</v>
      </c>
      <c r="HHY3">
        <v>38329</v>
      </c>
      <c r="HHZ3">
        <v>38328</v>
      </c>
      <c r="HIA3">
        <v>38327</v>
      </c>
      <c r="HIB3">
        <v>38324</v>
      </c>
      <c r="HIC3">
        <v>38323</v>
      </c>
      <c r="HID3">
        <v>38322</v>
      </c>
      <c r="HIE3">
        <v>38321</v>
      </c>
      <c r="HIF3">
        <v>38320</v>
      </c>
      <c r="HIG3">
        <v>38317</v>
      </c>
      <c r="HIH3">
        <v>38316</v>
      </c>
      <c r="HII3">
        <v>38315</v>
      </c>
      <c r="HIJ3">
        <v>38314</v>
      </c>
      <c r="HIK3">
        <v>38313</v>
      </c>
      <c r="HIL3">
        <v>38310</v>
      </c>
      <c r="HIM3">
        <v>38309</v>
      </c>
      <c r="HIN3">
        <v>38308</v>
      </c>
      <c r="HIO3">
        <v>38307</v>
      </c>
      <c r="HIP3">
        <v>38306</v>
      </c>
      <c r="HIQ3">
        <v>38303</v>
      </c>
      <c r="HIR3">
        <v>38302</v>
      </c>
      <c r="HIS3">
        <v>38301</v>
      </c>
      <c r="HIT3">
        <v>38300</v>
      </c>
      <c r="HIU3">
        <v>38299</v>
      </c>
      <c r="HIV3">
        <v>38296</v>
      </c>
      <c r="HIW3">
        <v>38295</v>
      </c>
      <c r="HIX3">
        <v>38294</v>
      </c>
      <c r="HIY3">
        <v>38293</v>
      </c>
      <c r="HIZ3">
        <v>38292</v>
      </c>
      <c r="HJA3">
        <v>38289</v>
      </c>
      <c r="HJB3">
        <v>38288</v>
      </c>
      <c r="HJC3">
        <v>38287</v>
      </c>
      <c r="HJD3">
        <v>38286</v>
      </c>
      <c r="HJE3">
        <v>38285</v>
      </c>
      <c r="HJF3">
        <v>38282</v>
      </c>
      <c r="HJG3">
        <v>38281</v>
      </c>
      <c r="HJH3">
        <v>38280</v>
      </c>
      <c r="HJI3">
        <v>38279</v>
      </c>
      <c r="HJJ3">
        <v>38278</v>
      </c>
      <c r="HJK3">
        <v>38275</v>
      </c>
      <c r="HJL3">
        <v>38274</v>
      </c>
      <c r="HJM3">
        <v>38273</v>
      </c>
      <c r="HJN3">
        <v>38272</v>
      </c>
      <c r="HJO3">
        <v>38271</v>
      </c>
      <c r="HJP3">
        <v>38268</v>
      </c>
      <c r="HJQ3">
        <v>38267</v>
      </c>
      <c r="HJR3">
        <v>38266</v>
      </c>
      <c r="HJS3">
        <v>38265</v>
      </c>
      <c r="HJT3">
        <v>38264</v>
      </c>
      <c r="HJU3">
        <v>38261</v>
      </c>
      <c r="HJV3">
        <v>38260</v>
      </c>
      <c r="HJW3">
        <v>38259</v>
      </c>
      <c r="HJX3">
        <v>38258</v>
      </c>
      <c r="HJY3">
        <v>38257</v>
      </c>
      <c r="HJZ3">
        <v>38254</v>
      </c>
      <c r="HKA3">
        <v>38253</v>
      </c>
      <c r="HKB3">
        <v>38252</v>
      </c>
      <c r="HKC3">
        <v>38251</v>
      </c>
      <c r="HKD3">
        <v>38250</v>
      </c>
      <c r="HKE3">
        <v>38247</v>
      </c>
      <c r="HKF3">
        <v>38246</v>
      </c>
      <c r="HKG3">
        <v>38245</v>
      </c>
      <c r="HKH3">
        <v>38244</v>
      </c>
      <c r="HKI3">
        <v>38243</v>
      </c>
      <c r="HKJ3">
        <v>38240</v>
      </c>
      <c r="HKK3">
        <v>38239</v>
      </c>
      <c r="HKL3">
        <v>38238</v>
      </c>
      <c r="HKM3">
        <v>38237</v>
      </c>
      <c r="HKN3">
        <v>38236</v>
      </c>
      <c r="HKO3">
        <v>38233</v>
      </c>
      <c r="HKP3">
        <v>38232</v>
      </c>
      <c r="HKQ3">
        <v>38231</v>
      </c>
      <c r="HKR3">
        <v>38230</v>
      </c>
      <c r="HKS3">
        <v>38229</v>
      </c>
      <c r="HKT3">
        <v>38226</v>
      </c>
      <c r="HKU3">
        <v>38225</v>
      </c>
      <c r="HKV3">
        <v>38224</v>
      </c>
      <c r="HKW3">
        <v>38223</v>
      </c>
      <c r="HKX3">
        <v>38222</v>
      </c>
      <c r="HKY3">
        <v>38219</v>
      </c>
      <c r="HKZ3">
        <v>38218</v>
      </c>
      <c r="HLA3">
        <v>38217</v>
      </c>
      <c r="HLB3">
        <v>38216</v>
      </c>
      <c r="HLC3">
        <v>38215</v>
      </c>
      <c r="HLD3">
        <v>38212</v>
      </c>
      <c r="HLE3">
        <v>38211</v>
      </c>
      <c r="HLF3">
        <v>38210</v>
      </c>
      <c r="HLG3">
        <v>38209</v>
      </c>
      <c r="HLH3">
        <v>38208</v>
      </c>
      <c r="HLI3">
        <v>38205</v>
      </c>
      <c r="HLJ3">
        <v>38204</v>
      </c>
      <c r="HLK3">
        <v>38203</v>
      </c>
      <c r="HLL3">
        <v>38202</v>
      </c>
      <c r="HLM3">
        <v>38201</v>
      </c>
      <c r="HLN3">
        <v>38198</v>
      </c>
      <c r="HLO3">
        <v>38197</v>
      </c>
      <c r="HLP3">
        <v>38196</v>
      </c>
      <c r="HLQ3">
        <v>38195</v>
      </c>
      <c r="HLR3">
        <v>38194</v>
      </c>
      <c r="HLS3">
        <v>38191</v>
      </c>
      <c r="HLT3">
        <v>38190</v>
      </c>
      <c r="HLU3">
        <v>38189</v>
      </c>
      <c r="HLV3">
        <v>38188</v>
      </c>
      <c r="HLW3">
        <v>38187</v>
      </c>
      <c r="HLX3">
        <v>38184</v>
      </c>
      <c r="HLY3">
        <v>38183</v>
      </c>
      <c r="HLZ3">
        <v>38182</v>
      </c>
      <c r="HMA3">
        <v>38181</v>
      </c>
      <c r="HMB3">
        <v>38180</v>
      </c>
      <c r="HMC3">
        <v>38177</v>
      </c>
      <c r="HMD3">
        <v>38176</v>
      </c>
      <c r="HME3">
        <v>38175</v>
      </c>
      <c r="HMF3">
        <v>38174</v>
      </c>
      <c r="HMG3">
        <v>38173</v>
      </c>
      <c r="HMH3">
        <v>38170</v>
      </c>
      <c r="HMI3">
        <v>38169</v>
      </c>
      <c r="HMJ3">
        <v>38168</v>
      </c>
      <c r="HMK3">
        <v>38167</v>
      </c>
      <c r="HML3">
        <v>38166</v>
      </c>
      <c r="HMM3">
        <v>38163</v>
      </c>
      <c r="HMN3">
        <v>38162</v>
      </c>
      <c r="HMO3">
        <v>38161</v>
      </c>
      <c r="HMP3">
        <v>38160</v>
      </c>
      <c r="HMQ3">
        <v>38159</v>
      </c>
      <c r="HMR3">
        <v>38156</v>
      </c>
      <c r="HMS3">
        <v>38155</v>
      </c>
      <c r="HMT3">
        <v>38154</v>
      </c>
      <c r="HMU3">
        <v>38153</v>
      </c>
      <c r="HMV3">
        <v>38152</v>
      </c>
      <c r="HMW3">
        <v>38149</v>
      </c>
      <c r="HMX3">
        <v>38148</v>
      </c>
      <c r="HMY3">
        <v>38147</v>
      </c>
      <c r="HMZ3">
        <v>38146</v>
      </c>
      <c r="HNA3">
        <v>38145</v>
      </c>
      <c r="HNB3">
        <v>38142</v>
      </c>
      <c r="HNC3">
        <v>38141</v>
      </c>
      <c r="HND3">
        <v>38140</v>
      </c>
      <c r="HNE3">
        <v>38139</v>
      </c>
      <c r="HNF3">
        <v>38138</v>
      </c>
      <c r="HNG3">
        <v>38135</v>
      </c>
      <c r="HNH3">
        <v>38134</v>
      </c>
      <c r="HNI3">
        <v>38133</v>
      </c>
      <c r="HNJ3">
        <v>38132</v>
      </c>
      <c r="HNK3">
        <v>38131</v>
      </c>
      <c r="HNL3">
        <v>38128</v>
      </c>
      <c r="HNM3">
        <v>38127</v>
      </c>
      <c r="HNN3">
        <v>38126</v>
      </c>
      <c r="HNO3">
        <v>38125</v>
      </c>
      <c r="HNP3">
        <v>38124</v>
      </c>
      <c r="HNQ3">
        <v>38121</v>
      </c>
      <c r="HNR3">
        <v>38120</v>
      </c>
      <c r="HNS3">
        <v>38119</v>
      </c>
      <c r="HNT3">
        <v>38118</v>
      </c>
      <c r="HNU3">
        <v>38117</v>
      </c>
      <c r="HNV3">
        <v>38114</v>
      </c>
      <c r="HNW3">
        <v>38113</v>
      </c>
      <c r="HNX3">
        <v>38112</v>
      </c>
      <c r="HNY3">
        <v>38111</v>
      </c>
      <c r="HNZ3">
        <v>38110</v>
      </c>
      <c r="HOA3">
        <v>38107</v>
      </c>
      <c r="HOB3">
        <v>38106</v>
      </c>
      <c r="HOC3">
        <v>38105</v>
      </c>
      <c r="HOD3">
        <v>38104</v>
      </c>
      <c r="HOE3">
        <v>38103</v>
      </c>
      <c r="HOF3">
        <v>38100</v>
      </c>
      <c r="HOG3">
        <v>38099</v>
      </c>
      <c r="HOH3">
        <v>38098</v>
      </c>
      <c r="HOI3">
        <v>38097</v>
      </c>
      <c r="HOJ3">
        <v>38096</v>
      </c>
      <c r="HOK3">
        <v>38093</v>
      </c>
      <c r="HOL3">
        <v>38092</v>
      </c>
      <c r="HOM3">
        <v>38091</v>
      </c>
      <c r="HON3">
        <v>38090</v>
      </c>
      <c r="HOO3">
        <v>38089</v>
      </c>
      <c r="HOP3">
        <v>38086</v>
      </c>
      <c r="HOQ3">
        <v>38085</v>
      </c>
      <c r="HOR3">
        <v>38084</v>
      </c>
      <c r="HOS3">
        <v>38083</v>
      </c>
      <c r="HOT3">
        <v>38082</v>
      </c>
      <c r="HOU3">
        <v>38079</v>
      </c>
      <c r="HOV3">
        <v>38078</v>
      </c>
      <c r="HOW3">
        <v>38077</v>
      </c>
      <c r="HOX3">
        <v>38076</v>
      </c>
      <c r="HOY3">
        <v>38075</v>
      </c>
      <c r="HOZ3">
        <v>38072</v>
      </c>
      <c r="HPA3">
        <v>38071</v>
      </c>
      <c r="HPB3">
        <v>38070</v>
      </c>
      <c r="HPC3">
        <v>38069</v>
      </c>
      <c r="HPD3">
        <v>38068</v>
      </c>
      <c r="HPE3">
        <v>38065</v>
      </c>
      <c r="HPF3">
        <v>38064</v>
      </c>
      <c r="HPG3">
        <v>38063</v>
      </c>
      <c r="HPH3">
        <v>38062</v>
      </c>
      <c r="HPI3">
        <v>38061</v>
      </c>
      <c r="HPJ3">
        <v>38058</v>
      </c>
      <c r="HPK3">
        <v>38057</v>
      </c>
      <c r="HPL3">
        <v>38056</v>
      </c>
      <c r="HPM3">
        <v>38055</v>
      </c>
      <c r="HPN3">
        <v>38054</v>
      </c>
      <c r="HPO3">
        <v>38051</v>
      </c>
      <c r="HPP3">
        <v>38050</v>
      </c>
      <c r="HPQ3">
        <v>38049</v>
      </c>
      <c r="HPR3">
        <v>38048</v>
      </c>
      <c r="HPS3">
        <v>38047</v>
      </c>
      <c r="HPT3">
        <v>38044</v>
      </c>
      <c r="HPU3">
        <v>38043</v>
      </c>
      <c r="HPV3">
        <v>38042</v>
      </c>
      <c r="HPW3">
        <v>38041</v>
      </c>
      <c r="HPX3">
        <v>38040</v>
      </c>
      <c r="HPY3">
        <v>38037</v>
      </c>
      <c r="HPZ3">
        <v>38036</v>
      </c>
      <c r="HQA3">
        <v>38035</v>
      </c>
      <c r="HQB3">
        <v>38034</v>
      </c>
      <c r="HQC3">
        <v>38033</v>
      </c>
      <c r="HQD3">
        <v>38030</v>
      </c>
      <c r="HQE3">
        <v>38029</v>
      </c>
      <c r="HQF3">
        <v>38028</v>
      </c>
      <c r="HQG3">
        <v>38027</v>
      </c>
      <c r="HQH3">
        <v>38026</v>
      </c>
      <c r="HQI3">
        <v>38023</v>
      </c>
      <c r="HQJ3">
        <v>38022</v>
      </c>
      <c r="HQK3">
        <v>38021</v>
      </c>
      <c r="HQL3">
        <v>38020</v>
      </c>
      <c r="HQM3">
        <v>38019</v>
      </c>
      <c r="HQN3">
        <v>38016</v>
      </c>
      <c r="HQO3">
        <v>38015</v>
      </c>
      <c r="HQP3">
        <v>38014</v>
      </c>
      <c r="HQQ3">
        <v>38013</v>
      </c>
      <c r="HQR3">
        <v>38012</v>
      </c>
      <c r="HQS3">
        <v>38009</v>
      </c>
      <c r="HQT3">
        <v>38008</v>
      </c>
      <c r="HQU3">
        <v>38007</v>
      </c>
      <c r="HQV3">
        <v>38006</v>
      </c>
      <c r="HQW3">
        <v>38005</v>
      </c>
      <c r="HQX3">
        <v>38002</v>
      </c>
      <c r="HQY3">
        <v>38001</v>
      </c>
      <c r="HQZ3">
        <v>38000</v>
      </c>
      <c r="HRA3">
        <v>37999</v>
      </c>
      <c r="HRB3">
        <v>37998</v>
      </c>
      <c r="HRC3">
        <v>37995</v>
      </c>
      <c r="HRD3">
        <v>37994</v>
      </c>
      <c r="HRE3">
        <v>37993</v>
      </c>
      <c r="HRF3">
        <v>37992</v>
      </c>
      <c r="HRG3">
        <v>37991</v>
      </c>
      <c r="HRH3">
        <v>37988</v>
      </c>
      <c r="HRI3">
        <v>37987</v>
      </c>
      <c r="HRJ3">
        <v>37986</v>
      </c>
      <c r="HRK3">
        <v>37985</v>
      </c>
      <c r="HRL3">
        <v>37984</v>
      </c>
      <c r="HRM3">
        <v>37981</v>
      </c>
      <c r="HRN3">
        <v>37980</v>
      </c>
      <c r="HRO3">
        <v>37979</v>
      </c>
      <c r="HRP3">
        <v>37978</v>
      </c>
      <c r="HRQ3">
        <v>37977</v>
      </c>
      <c r="HRR3">
        <v>37974</v>
      </c>
      <c r="HRS3">
        <v>37973</v>
      </c>
      <c r="HRT3">
        <v>37972</v>
      </c>
      <c r="HRU3">
        <v>37971</v>
      </c>
      <c r="HRV3">
        <v>37970</v>
      </c>
      <c r="HRW3">
        <v>37967</v>
      </c>
      <c r="HRX3">
        <v>37966</v>
      </c>
      <c r="HRY3">
        <v>37965</v>
      </c>
      <c r="HRZ3">
        <v>37964</v>
      </c>
      <c r="HSA3">
        <v>37963</v>
      </c>
      <c r="HSB3">
        <v>37960</v>
      </c>
      <c r="HSC3">
        <v>37959</v>
      </c>
      <c r="HSD3">
        <v>37958</v>
      </c>
      <c r="HSE3">
        <v>37957</v>
      </c>
      <c r="HSF3">
        <v>37956</v>
      </c>
      <c r="HSG3">
        <v>37953</v>
      </c>
      <c r="HSH3">
        <v>37952</v>
      </c>
      <c r="HSI3">
        <v>37951</v>
      </c>
      <c r="HSJ3">
        <v>37950</v>
      </c>
      <c r="HSK3">
        <v>37949</v>
      </c>
      <c r="HSL3">
        <v>37946</v>
      </c>
      <c r="HSM3">
        <v>37945</v>
      </c>
      <c r="HSN3">
        <v>37944</v>
      </c>
      <c r="HSO3">
        <v>37943</v>
      </c>
      <c r="HSP3">
        <v>37942</v>
      </c>
      <c r="HSQ3">
        <v>37939</v>
      </c>
      <c r="HSR3">
        <v>37938</v>
      </c>
      <c r="HSS3">
        <v>37937</v>
      </c>
      <c r="HST3">
        <v>37936</v>
      </c>
      <c r="HSU3">
        <v>37935</v>
      </c>
      <c r="HSV3">
        <v>37932</v>
      </c>
      <c r="HSW3">
        <v>37931</v>
      </c>
      <c r="HSX3">
        <v>37930</v>
      </c>
      <c r="HSY3">
        <v>37929</v>
      </c>
      <c r="HSZ3">
        <v>37928</v>
      </c>
      <c r="HTA3">
        <v>37925</v>
      </c>
      <c r="HTB3">
        <v>37924</v>
      </c>
      <c r="HTC3">
        <v>37923</v>
      </c>
      <c r="HTD3">
        <v>37922</v>
      </c>
      <c r="HTE3">
        <v>37921</v>
      </c>
      <c r="HTF3">
        <v>37918</v>
      </c>
      <c r="HTG3">
        <v>37917</v>
      </c>
      <c r="HTH3">
        <v>37916</v>
      </c>
      <c r="HTI3">
        <v>37915</v>
      </c>
      <c r="HTJ3">
        <v>37914</v>
      </c>
      <c r="HTK3">
        <v>37911</v>
      </c>
      <c r="HTL3">
        <v>37910</v>
      </c>
      <c r="HTM3">
        <v>37909</v>
      </c>
      <c r="HTN3">
        <v>37908</v>
      </c>
      <c r="HTO3">
        <v>37907</v>
      </c>
      <c r="HTP3">
        <v>37904</v>
      </c>
      <c r="HTQ3">
        <v>37903</v>
      </c>
      <c r="HTR3">
        <v>37902</v>
      </c>
      <c r="HTS3">
        <v>37901</v>
      </c>
      <c r="HTT3">
        <v>37900</v>
      </c>
      <c r="HTU3">
        <v>37897</v>
      </c>
      <c r="HTV3">
        <v>37896</v>
      </c>
      <c r="HTW3">
        <v>37895</v>
      </c>
      <c r="HTX3">
        <v>37894</v>
      </c>
      <c r="HTY3">
        <v>37893</v>
      </c>
      <c r="HTZ3">
        <v>37890</v>
      </c>
      <c r="HUA3">
        <v>37889</v>
      </c>
      <c r="HUB3">
        <v>37888</v>
      </c>
      <c r="HUC3">
        <v>37887</v>
      </c>
      <c r="HUD3">
        <v>37886</v>
      </c>
      <c r="HUE3">
        <v>37883</v>
      </c>
      <c r="HUF3">
        <v>37882</v>
      </c>
      <c r="HUG3">
        <v>37881</v>
      </c>
      <c r="HUH3">
        <v>37880</v>
      </c>
      <c r="HUI3">
        <v>37879</v>
      </c>
      <c r="HUJ3">
        <v>37876</v>
      </c>
      <c r="HUK3">
        <v>37875</v>
      </c>
      <c r="HUL3">
        <v>37874</v>
      </c>
      <c r="HUM3">
        <v>37873</v>
      </c>
      <c r="HUN3">
        <v>37872</v>
      </c>
      <c r="HUO3">
        <v>37869</v>
      </c>
      <c r="HUP3">
        <v>37868</v>
      </c>
      <c r="HUQ3">
        <v>37867</v>
      </c>
      <c r="HUR3">
        <v>37866</v>
      </c>
      <c r="HUS3">
        <v>37865</v>
      </c>
      <c r="HUT3">
        <v>37862</v>
      </c>
      <c r="HUU3">
        <v>37861</v>
      </c>
      <c r="HUV3">
        <v>37860</v>
      </c>
      <c r="HUW3">
        <v>37859</v>
      </c>
      <c r="HUX3">
        <v>37858</v>
      </c>
      <c r="HUY3">
        <v>37855</v>
      </c>
      <c r="HUZ3">
        <v>37854</v>
      </c>
      <c r="HVA3">
        <v>37853</v>
      </c>
      <c r="HVB3">
        <v>37852</v>
      </c>
      <c r="HVC3">
        <v>37851</v>
      </c>
      <c r="HVD3">
        <v>37848</v>
      </c>
      <c r="HVE3">
        <v>37847</v>
      </c>
      <c r="HVF3">
        <v>37846</v>
      </c>
      <c r="HVG3">
        <v>37845</v>
      </c>
      <c r="HVH3">
        <v>37844</v>
      </c>
      <c r="HVI3">
        <v>37841</v>
      </c>
      <c r="HVJ3">
        <v>37840</v>
      </c>
      <c r="HVK3">
        <v>37839</v>
      </c>
      <c r="HVL3">
        <v>37838</v>
      </c>
      <c r="HVM3">
        <v>37837</v>
      </c>
      <c r="HVN3">
        <v>37834</v>
      </c>
      <c r="HVO3">
        <v>37833</v>
      </c>
      <c r="HVP3">
        <v>37832</v>
      </c>
      <c r="HVQ3">
        <v>37831</v>
      </c>
      <c r="HVR3">
        <v>37830</v>
      </c>
      <c r="HVS3">
        <v>37827</v>
      </c>
      <c r="HVT3">
        <v>37826</v>
      </c>
      <c r="HVU3">
        <v>37825</v>
      </c>
      <c r="HVV3">
        <v>37824</v>
      </c>
      <c r="HVW3">
        <v>37823</v>
      </c>
      <c r="HVX3">
        <v>37820</v>
      </c>
      <c r="HVY3">
        <v>37819</v>
      </c>
      <c r="HVZ3">
        <v>37818</v>
      </c>
      <c r="HWA3">
        <v>37817</v>
      </c>
      <c r="HWB3">
        <v>37816</v>
      </c>
      <c r="HWC3">
        <v>37813</v>
      </c>
      <c r="HWD3">
        <v>37812</v>
      </c>
      <c r="HWE3">
        <v>37811</v>
      </c>
      <c r="HWF3">
        <v>37810</v>
      </c>
      <c r="HWG3">
        <v>37809</v>
      </c>
      <c r="HWH3">
        <v>37806</v>
      </c>
      <c r="HWI3">
        <v>37805</v>
      </c>
      <c r="HWJ3">
        <v>37804</v>
      </c>
      <c r="HWK3">
        <v>37803</v>
      </c>
      <c r="HWL3">
        <v>37802</v>
      </c>
      <c r="HWM3">
        <v>37799</v>
      </c>
      <c r="HWN3">
        <v>37798</v>
      </c>
      <c r="HWO3">
        <v>37797</v>
      </c>
      <c r="HWP3">
        <v>37796</v>
      </c>
      <c r="HWQ3">
        <v>37795</v>
      </c>
      <c r="HWR3">
        <v>37792</v>
      </c>
      <c r="HWS3">
        <v>37791</v>
      </c>
      <c r="HWT3">
        <v>37790</v>
      </c>
      <c r="HWU3">
        <v>37789</v>
      </c>
      <c r="HWV3">
        <v>37788</v>
      </c>
      <c r="HWW3">
        <v>37785</v>
      </c>
      <c r="HWX3">
        <v>37784</v>
      </c>
      <c r="HWY3">
        <v>37783</v>
      </c>
      <c r="HWZ3">
        <v>37782</v>
      </c>
      <c r="HXA3">
        <v>37781</v>
      </c>
      <c r="HXB3">
        <v>37778</v>
      </c>
      <c r="HXC3">
        <v>37777</v>
      </c>
      <c r="HXD3">
        <v>37776</v>
      </c>
      <c r="HXE3">
        <v>37775</v>
      </c>
      <c r="HXF3">
        <v>37774</v>
      </c>
      <c r="HXG3">
        <v>37771</v>
      </c>
      <c r="HXH3">
        <v>37770</v>
      </c>
      <c r="HXI3">
        <v>37769</v>
      </c>
      <c r="HXJ3">
        <v>37768</v>
      </c>
      <c r="HXK3">
        <v>37767</v>
      </c>
      <c r="HXL3">
        <v>37764</v>
      </c>
      <c r="HXM3">
        <v>37763</v>
      </c>
      <c r="HXN3">
        <v>37762</v>
      </c>
      <c r="HXO3">
        <v>37761</v>
      </c>
      <c r="HXP3">
        <v>37760</v>
      </c>
      <c r="HXQ3">
        <v>37757</v>
      </c>
      <c r="HXR3">
        <v>37756</v>
      </c>
      <c r="HXS3">
        <v>37755</v>
      </c>
      <c r="HXT3">
        <v>37754</v>
      </c>
      <c r="HXU3">
        <v>37753</v>
      </c>
      <c r="HXV3">
        <v>37750</v>
      </c>
      <c r="HXW3">
        <v>37749</v>
      </c>
      <c r="HXX3">
        <v>37748</v>
      </c>
      <c r="HXY3">
        <v>37747</v>
      </c>
      <c r="HXZ3">
        <v>37746</v>
      </c>
      <c r="HYA3">
        <v>37743</v>
      </c>
      <c r="HYB3">
        <v>37742</v>
      </c>
      <c r="HYC3">
        <v>37741</v>
      </c>
      <c r="HYD3">
        <v>37740</v>
      </c>
      <c r="HYE3">
        <v>37739</v>
      </c>
      <c r="HYF3">
        <v>37736</v>
      </c>
      <c r="HYG3">
        <v>37735</v>
      </c>
      <c r="HYH3">
        <v>37734</v>
      </c>
      <c r="HYI3">
        <v>37733</v>
      </c>
      <c r="HYJ3">
        <v>37732</v>
      </c>
      <c r="HYK3">
        <v>37729</v>
      </c>
      <c r="HYL3">
        <v>37728</v>
      </c>
      <c r="HYM3">
        <v>37727</v>
      </c>
      <c r="HYN3">
        <v>37726</v>
      </c>
      <c r="HYO3">
        <v>37725</v>
      </c>
      <c r="HYP3">
        <v>37722</v>
      </c>
      <c r="HYQ3">
        <v>37721</v>
      </c>
      <c r="HYR3">
        <v>37720</v>
      </c>
      <c r="HYS3">
        <v>37719</v>
      </c>
      <c r="HYT3">
        <v>37718</v>
      </c>
      <c r="HYU3">
        <v>37715</v>
      </c>
      <c r="HYV3">
        <v>37714</v>
      </c>
      <c r="HYW3">
        <v>37713</v>
      </c>
      <c r="HYX3">
        <v>37712</v>
      </c>
      <c r="HYY3">
        <v>37711</v>
      </c>
      <c r="HYZ3">
        <v>37708</v>
      </c>
      <c r="HZA3">
        <v>37707</v>
      </c>
      <c r="HZB3">
        <v>37706</v>
      </c>
      <c r="HZC3">
        <v>37705</v>
      </c>
      <c r="HZD3">
        <v>37704</v>
      </c>
      <c r="HZE3">
        <v>37701</v>
      </c>
      <c r="HZF3">
        <v>37700</v>
      </c>
      <c r="HZG3">
        <v>37699</v>
      </c>
      <c r="HZH3">
        <v>37698</v>
      </c>
      <c r="HZI3">
        <v>37697</v>
      </c>
      <c r="HZJ3">
        <v>37694</v>
      </c>
      <c r="HZK3">
        <v>37693</v>
      </c>
      <c r="HZL3">
        <v>37692</v>
      </c>
      <c r="HZM3">
        <v>37691</v>
      </c>
      <c r="HZN3">
        <v>37690</v>
      </c>
      <c r="HZO3">
        <v>37687</v>
      </c>
      <c r="HZP3">
        <v>37686</v>
      </c>
      <c r="HZQ3">
        <v>37685</v>
      </c>
      <c r="HZR3">
        <v>37684</v>
      </c>
      <c r="HZS3">
        <v>37683</v>
      </c>
      <c r="HZT3">
        <v>37680</v>
      </c>
      <c r="HZU3">
        <v>37679</v>
      </c>
      <c r="HZV3">
        <v>37678</v>
      </c>
      <c r="HZW3">
        <v>37677</v>
      </c>
      <c r="HZX3">
        <v>37676</v>
      </c>
      <c r="HZY3">
        <v>37673</v>
      </c>
      <c r="HZZ3">
        <v>37672</v>
      </c>
      <c r="IAA3">
        <v>37671</v>
      </c>
      <c r="IAB3">
        <v>37670</v>
      </c>
      <c r="IAC3">
        <v>37669</v>
      </c>
      <c r="IAD3">
        <v>37666</v>
      </c>
      <c r="IAE3">
        <v>37665</v>
      </c>
      <c r="IAF3">
        <v>37664</v>
      </c>
      <c r="IAG3">
        <v>37663</v>
      </c>
      <c r="IAH3">
        <v>37662</v>
      </c>
      <c r="IAI3">
        <v>37659</v>
      </c>
      <c r="IAJ3">
        <v>37658</v>
      </c>
      <c r="IAK3">
        <v>37657</v>
      </c>
      <c r="IAL3">
        <v>37656</v>
      </c>
      <c r="IAM3">
        <v>37655</v>
      </c>
      <c r="IAN3">
        <v>37652</v>
      </c>
      <c r="IAO3">
        <v>37651</v>
      </c>
      <c r="IAP3">
        <v>37650</v>
      </c>
      <c r="IAQ3">
        <v>37649</v>
      </c>
      <c r="IAR3">
        <v>37648</v>
      </c>
      <c r="IAS3">
        <v>37645</v>
      </c>
      <c r="IAT3">
        <v>37644</v>
      </c>
      <c r="IAU3">
        <v>37643</v>
      </c>
      <c r="IAV3">
        <v>37642</v>
      </c>
      <c r="IAW3">
        <v>37641</v>
      </c>
      <c r="IAX3">
        <v>37638</v>
      </c>
      <c r="IAY3">
        <v>37637</v>
      </c>
      <c r="IAZ3">
        <v>37636</v>
      </c>
      <c r="IBA3">
        <v>37635</v>
      </c>
      <c r="IBB3">
        <v>37634</v>
      </c>
      <c r="IBC3">
        <v>37631</v>
      </c>
      <c r="IBD3">
        <v>37630</v>
      </c>
      <c r="IBE3">
        <v>37629</v>
      </c>
      <c r="IBF3">
        <v>37628</v>
      </c>
      <c r="IBG3">
        <v>37627</v>
      </c>
      <c r="IBH3">
        <v>37624</v>
      </c>
      <c r="IBI3">
        <v>37623</v>
      </c>
      <c r="IBJ3">
        <v>37622</v>
      </c>
      <c r="IBK3">
        <v>37621</v>
      </c>
      <c r="IBL3">
        <v>37620</v>
      </c>
      <c r="IBM3">
        <v>37617</v>
      </c>
      <c r="IBN3">
        <v>37616</v>
      </c>
      <c r="IBO3">
        <v>37615</v>
      </c>
      <c r="IBP3">
        <v>37614</v>
      </c>
      <c r="IBQ3">
        <v>37613</v>
      </c>
      <c r="IBR3">
        <v>37610</v>
      </c>
      <c r="IBS3">
        <v>37609</v>
      </c>
      <c r="IBT3">
        <v>37608</v>
      </c>
      <c r="IBU3">
        <v>37607</v>
      </c>
      <c r="IBV3">
        <v>37606</v>
      </c>
      <c r="IBW3">
        <v>37603</v>
      </c>
      <c r="IBX3">
        <v>37602</v>
      </c>
      <c r="IBY3">
        <v>37601</v>
      </c>
      <c r="IBZ3">
        <v>37600</v>
      </c>
      <c r="ICA3">
        <v>37599</v>
      </c>
      <c r="ICB3">
        <v>37596</v>
      </c>
      <c r="ICC3">
        <v>37595</v>
      </c>
      <c r="ICD3">
        <v>37594</v>
      </c>
      <c r="ICE3">
        <v>37593</v>
      </c>
      <c r="ICF3">
        <v>37592</v>
      </c>
      <c r="ICG3">
        <v>37589</v>
      </c>
      <c r="ICH3">
        <v>37588</v>
      </c>
      <c r="ICI3">
        <v>37587</v>
      </c>
      <c r="ICJ3">
        <v>37586</v>
      </c>
      <c r="ICK3">
        <v>37585</v>
      </c>
      <c r="ICL3">
        <v>37582</v>
      </c>
      <c r="ICM3">
        <v>37581</v>
      </c>
      <c r="ICN3">
        <v>37580</v>
      </c>
      <c r="ICO3">
        <v>37579</v>
      </c>
      <c r="ICP3">
        <v>37578</v>
      </c>
      <c r="ICQ3">
        <v>37575</v>
      </c>
      <c r="ICR3">
        <v>37574</v>
      </c>
      <c r="ICS3">
        <v>37573</v>
      </c>
      <c r="ICT3">
        <v>37572</v>
      </c>
      <c r="ICU3">
        <v>37571</v>
      </c>
      <c r="ICV3">
        <v>37568</v>
      </c>
      <c r="ICW3">
        <v>37567</v>
      </c>
      <c r="ICX3">
        <v>37566</v>
      </c>
      <c r="ICY3">
        <v>37565</v>
      </c>
      <c r="ICZ3">
        <v>37564</v>
      </c>
      <c r="IDA3">
        <v>37561</v>
      </c>
      <c r="IDB3">
        <v>37560</v>
      </c>
      <c r="IDC3">
        <v>37559</v>
      </c>
      <c r="IDD3">
        <v>37558</v>
      </c>
      <c r="IDE3">
        <v>37557</v>
      </c>
      <c r="IDF3">
        <v>37554</v>
      </c>
      <c r="IDG3">
        <v>37553</v>
      </c>
      <c r="IDH3">
        <v>37552</v>
      </c>
      <c r="IDI3">
        <v>37551</v>
      </c>
      <c r="IDJ3">
        <v>37550</v>
      </c>
      <c r="IDK3">
        <v>37547</v>
      </c>
      <c r="IDL3">
        <v>37546</v>
      </c>
      <c r="IDM3">
        <v>37545</v>
      </c>
      <c r="IDN3">
        <v>37544</v>
      </c>
      <c r="IDO3">
        <v>37543</v>
      </c>
      <c r="IDP3">
        <v>37540</v>
      </c>
      <c r="IDQ3">
        <v>37539</v>
      </c>
      <c r="IDR3">
        <v>37538</v>
      </c>
      <c r="IDS3">
        <v>37537</v>
      </c>
      <c r="IDT3">
        <v>37536</v>
      </c>
      <c r="IDU3">
        <v>37533</v>
      </c>
      <c r="IDV3">
        <v>37532</v>
      </c>
      <c r="IDW3">
        <v>37531</v>
      </c>
      <c r="IDX3">
        <v>37530</v>
      </c>
      <c r="IDY3">
        <v>37529</v>
      </c>
      <c r="IDZ3">
        <v>37526</v>
      </c>
      <c r="IEA3">
        <v>37525</v>
      </c>
      <c r="IEB3">
        <v>37524</v>
      </c>
      <c r="IEC3">
        <v>37523</v>
      </c>
      <c r="IED3">
        <v>37522</v>
      </c>
      <c r="IEE3">
        <v>37519</v>
      </c>
      <c r="IEF3">
        <v>37518</v>
      </c>
      <c r="IEG3">
        <v>37517</v>
      </c>
      <c r="IEH3">
        <v>37516</v>
      </c>
      <c r="IEI3">
        <v>37515</v>
      </c>
      <c r="IEJ3">
        <v>37512</v>
      </c>
      <c r="IEK3">
        <v>37511</v>
      </c>
      <c r="IEL3">
        <v>37510</v>
      </c>
      <c r="IEM3">
        <v>37509</v>
      </c>
      <c r="IEN3">
        <v>37508</v>
      </c>
      <c r="IEO3">
        <v>37505</v>
      </c>
      <c r="IEP3">
        <v>37504</v>
      </c>
      <c r="IEQ3">
        <v>37503</v>
      </c>
      <c r="IER3">
        <v>37502</v>
      </c>
      <c r="IES3">
        <v>37501</v>
      </c>
      <c r="IET3">
        <v>37498</v>
      </c>
      <c r="IEU3">
        <v>37497</v>
      </c>
      <c r="IEV3">
        <v>37496</v>
      </c>
      <c r="IEW3">
        <v>37495</v>
      </c>
      <c r="IEX3">
        <v>37494</v>
      </c>
      <c r="IEY3">
        <v>37491</v>
      </c>
      <c r="IEZ3">
        <v>37490</v>
      </c>
      <c r="IFA3">
        <v>37489</v>
      </c>
      <c r="IFB3">
        <v>37488</v>
      </c>
      <c r="IFC3">
        <v>37487</v>
      </c>
      <c r="IFD3">
        <v>37484</v>
      </c>
      <c r="IFE3">
        <v>37483</v>
      </c>
      <c r="IFF3">
        <v>37482</v>
      </c>
      <c r="IFG3">
        <v>37481</v>
      </c>
      <c r="IFH3">
        <v>37480</v>
      </c>
      <c r="IFI3">
        <v>37477</v>
      </c>
      <c r="IFJ3">
        <v>37476</v>
      </c>
      <c r="IFK3">
        <v>37475</v>
      </c>
      <c r="IFL3">
        <v>37474</v>
      </c>
      <c r="IFM3">
        <v>37473</v>
      </c>
      <c r="IFN3">
        <v>37470</v>
      </c>
      <c r="IFO3">
        <v>37469</v>
      </c>
      <c r="IFP3">
        <v>37468</v>
      </c>
      <c r="IFQ3">
        <v>37467</v>
      </c>
      <c r="IFR3">
        <v>37466</v>
      </c>
      <c r="IFS3">
        <v>37463</v>
      </c>
      <c r="IFT3">
        <v>37462</v>
      </c>
      <c r="IFU3">
        <v>37461</v>
      </c>
      <c r="IFV3">
        <v>37460</v>
      </c>
      <c r="IFW3">
        <v>37459</v>
      </c>
      <c r="IFX3">
        <v>37456</v>
      </c>
      <c r="IFY3">
        <v>37455</v>
      </c>
      <c r="IFZ3">
        <v>37454</v>
      </c>
      <c r="IGA3">
        <v>37453</v>
      </c>
      <c r="IGB3">
        <v>37452</v>
      </c>
      <c r="IGC3">
        <v>37449</v>
      </c>
      <c r="IGD3">
        <v>37448</v>
      </c>
      <c r="IGE3">
        <v>37447</v>
      </c>
      <c r="IGF3">
        <v>37446</v>
      </c>
      <c r="IGG3">
        <v>37445</v>
      </c>
      <c r="IGH3">
        <v>37442</v>
      </c>
      <c r="IGI3">
        <v>37441</v>
      </c>
      <c r="IGJ3">
        <v>37440</v>
      </c>
      <c r="IGK3">
        <v>37439</v>
      </c>
      <c r="IGL3">
        <v>37438</v>
      </c>
      <c r="IGM3">
        <v>37435</v>
      </c>
      <c r="IGN3">
        <v>37434</v>
      </c>
      <c r="IGO3">
        <v>37433</v>
      </c>
      <c r="IGP3">
        <v>37432</v>
      </c>
      <c r="IGQ3">
        <v>37431</v>
      </c>
      <c r="IGR3">
        <v>37428</v>
      </c>
      <c r="IGS3">
        <v>37427</v>
      </c>
      <c r="IGT3">
        <v>37426</v>
      </c>
      <c r="IGU3">
        <v>37425</v>
      </c>
      <c r="IGV3">
        <v>37424</v>
      </c>
      <c r="IGW3">
        <v>37421</v>
      </c>
      <c r="IGX3">
        <v>37420</v>
      </c>
      <c r="IGY3">
        <v>37419</v>
      </c>
      <c r="IGZ3">
        <v>37418</v>
      </c>
      <c r="IHA3">
        <v>37417</v>
      </c>
      <c r="IHB3">
        <v>37414</v>
      </c>
      <c r="IHC3">
        <v>37413</v>
      </c>
      <c r="IHD3">
        <v>37412</v>
      </c>
      <c r="IHE3">
        <v>37411</v>
      </c>
      <c r="IHF3">
        <v>37410</v>
      </c>
      <c r="IHG3">
        <v>37407</v>
      </c>
      <c r="IHH3">
        <v>37406</v>
      </c>
      <c r="IHI3">
        <v>37405</v>
      </c>
      <c r="IHJ3">
        <v>37404</v>
      </c>
      <c r="IHK3">
        <v>37403</v>
      </c>
      <c r="IHL3">
        <v>37400</v>
      </c>
      <c r="IHM3">
        <v>37399</v>
      </c>
      <c r="IHN3">
        <v>37398</v>
      </c>
      <c r="IHO3">
        <v>37397</v>
      </c>
      <c r="IHP3">
        <v>37396</v>
      </c>
      <c r="IHQ3">
        <v>37393</v>
      </c>
      <c r="IHR3">
        <v>37392</v>
      </c>
      <c r="IHS3">
        <v>37391</v>
      </c>
      <c r="IHT3">
        <v>37390</v>
      </c>
      <c r="IHU3">
        <v>37389</v>
      </c>
      <c r="IHV3">
        <v>37386</v>
      </c>
      <c r="IHW3">
        <v>37385</v>
      </c>
      <c r="IHX3">
        <v>37384</v>
      </c>
      <c r="IHY3">
        <v>37383</v>
      </c>
      <c r="IHZ3">
        <v>37382</v>
      </c>
      <c r="IIA3">
        <v>37379</v>
      </c>
      <c r="IIB3">
        <v>37378</v>
      </c>
      <c r="IIC3">
        <v>37377</v>
      </c>
      <c r="IID3">
        <v>37376</v>
      </c>
      <c r="IIE3">
        <v>37375</v>
      </c>
      <c r="IIF3">
        <v>37372</v>
      </c>
      <c r="IIG3">
        <v>37371</v>
      </c>
      <c r="IIH3">
        <v>37370</v>
      </c>
      <c r="III3">
        <v>37369</v>
      </c>
      <c r="IIJ3">
        <v>37368</v>
      </c>
      <c r="IIK3">
        <v>37365</v>
      </c>
      <c r="IIL3">
        <v>37364</v>
      </c>
      <c r="IIM3">
        <v>37363</v>
      </c>
      <c r="IIN3">
        <v>37362</v>
      </c>
      <c r="IIO3">
        <v>37361</v>
      </c>
      <c r="IIP3">
        <v>37358</v>
      </c>
      <c r="IIQ3">
        <v>37357</v>
      </c>
      <c r="IIR3">
        <v>37356</v>
      </c>
      <c r="IIS3">
        <v>37355</v>
      </c>
      <c r="IIT3">
        <v>37354</v>
      </c>
      <c r="IIU3">
        <v>37351</v>
      </c>
      <c r="IIV3">
        <v>37350</v>
      </c>
      <c r="IIW3">
        <v>37349</v>
      </c>
      <c r="IIX3">
        <v>37348</v>
      </c>
      <c r="IIY3">
        <v>37347</v>
      </c>
      <c r="IIZ3">
        <v>37344</v>
      </c>
      <c r="IJA3">
        <v>37343</v>
      </c>
      <c r="IJB3">
        <v>37342</v>
      </c>
      <c r="IJC3">
        <v>37341</v>
      </c>
      <c r="IJD3">
        <v>37340</v>
      </c>
      <c r="IJE3">
        <v>37337</v>
      </c>
      <c r="IJF3">
        <v>37336</v>
      </c>
      <c r="IJG3">
        <v>37335</v>
      </c>
      <c r="IJH3">
        <v>37334</v>
      </c>
      <c r="IJI3">
        <v>37333</v>
      </c>
      <c r="IJJ3">
        <v>37330</v>
      </c>
      <c r="IJK3">
        <v>37329</v>
      </c>
      <c r="IJL3">
        <v>37328</v>
      </c>
      <c r="IJM3">
        <v>37327</v>
      </c>
      <c r="IJN3">
        <v>37326</v>
      </c>
      <c r="IJO3">
        <v>37323</v>
      </c>
      <c r="IJP3">
        <v>37322</v>
      </c>
      <c r="IJQ3">
        <v>37321</v>
      </c>
      <c r="IJR3">
        <v>37320</v>
      </c>
      <c r="IJS3">
        <v>37319</v>
      </c>
      <c r="IJT3">
        <v>37316</v>
      </c>
      <c r="IJU3">
        <v>37315</v>
      </c>
      <c r="IJV3">
        <v>37314</v>
      </c>
      <c r="IJW3">
        <v>37313</v>
      </c>
      <c r="IJX3">
        <v>37312</v>
      </c>
      <c r="IJY3">
        <v>37309</v>
      </c>
      <c r="IJZ3">
        <v>37308</v>
      </c>
      <c r="IKA3">
        <v>37307</v>
      </c>
      <c r="IKB3">
        <v>37306</v>
      </c>
      <c r="IKC3">
        <v>37305</v>
      </c>
      <c r="IKD3">
        <v>37302</v>
      </c>
      <c r="IKE3">
        <v>37301</v>
      </c>
      <c r="IKF3">
        <v>37300</v>
      </c>
      <c r="IKG3">
        <v>37299</v>
      </c>
      <c r="IKH3">
        <v>37298</v>
      </c>
      <c r="IKI3">
        <v>37295</v>
      </c>
      <c r="IKJ3">
        <v>37294</v>
      </c>
      <c r="IKK3">
        <v>37293</v>
      </c>
      <c r="IKL3">
        <v>37292</v>
      </c>
      <c r="IKM3">
        <v>37291</v>
      </c>
      <c r="IKN3">
        <v>37288</v>
      </c>
      <c r="IKO3">
        <v>37287</v>
      </c>
      <c r="IKP3">
        <v>37286</v>
      </c>
      <c r="IKQ3">
        <v>37285</v>
      </c>
      <c r="IKR3">
        <v>37284</v>
      </c>
      <c r="IKS3">
        <v>37281</v>
      </c>
      <c r="IKT3">
        <v>37280</v>
      </c>
      <c r="IKU3">
        <v>37279</v>
      </c>
      <c r="IKV3">
        <v>37278</v>
      </c>
      <c r="IKW3">
        <v>37277</v>
      </c>
      <c r="IKX3">
        <v>37274</v>
      </c>
      <c r="IKY3">
        <v>37273</v>
      </c>
      <c r="IKZ3">
        <v>37272</v>
      </c>
      <c r="ILA3">
        <v>37271</v>
      </c>
      <c r="ILB3">
        <v>37270</v>
      </c>
      <c r="ILC3">
        <v>37267</v>
      </c>
      <c r="ILD3">
        <v>37266</v>
      </c>
      <c r="ILE3">
        <v>37265</v>
      </c>
      <c r="ILF3">
        <v>37264</v>
      </c>
      <c r="ILG3">
        <v>37263</v>
      </c>
      <c r="ILH3">
        <v>37260</v>
      </c>
      <c r="ILI3">
        <v>37259</v>
      </c>
      <c r="ILJ3">
        <v>37258</v>
      </c>
      <c r="ILK3">
        <v>37257</v>
      </c>
      <c r="ILL3">
        <v>37256</v>
      </c>
      <c r="ILM3">
        <v>37253</v>
      </c>
      <c r="ILN3">
        <v>37252</v>
      </c>
      <c r="ILO3">
        <v>37251</v>
      </c>
      <c r="ILP3">
        <v>37250</v>
      </c>
      <c r="ILQ3">
        <v>37249</v>
      </c>
      <c r="ILR3">
        <v>37246</v>
      </c>
      <c r="ILS3">
        <v>37245</v>
      </c>
      <c r="ILT3">
        <v>37244</v>
      </c>
      <c r="ILU3">
        <v>37243</v>
      </c>
      <c r="ILV3">
        <v>37242</v>
      </c>
      <c r="ILW3">
        <v>37239</v>
      </c>
      <c r="ILX3">
        <v>37238</v>
      </c>
      <c r="ILY3">
        <v>37237</v>
      </c>
      <c r="ILZ3">
        <v>37236</v>
      </c>
      <c r="IMA3">
        <v>37235</v>
      </c>
      <c r="IMB3">
        <v>37232</v>
      </c>
      <c r="IMC3">
        <v>37231</v>
      </c>
      <c r="IMD3">
        <v>37230</v>
      </c>
      <c r="IME3">
        <v>37229</v>
      </c>
      <c r="IMF3">
        <v>37228</v>
      </c>
      <c r="IMG3">
        <v>37225</v>
      </c>
      <c r="IMH3">
        <v>37224</v>
      </c>
      <c r="IMI3">
        <v>37223</v>
      </c>
      <c r="IMJ3">
        <v>37222</v>
      </c>
      <c r="IMK3">
        <v>37221</v>
      </c>
      <c r="IML3">
        <v>37218</v>
      </c>
      <c r="IMM3">
        <v>37217</v>
      </c>
      <c r="IMN3">
        <v>37216</v>
      </c>
      <c r="IMO3">
        <v>37215</v>
      </c>
      <c r="IMP3">
        <v>37214</v>
      </c>
      <c r="IMQ3">
        <v>37211</v>
      </c>
      <c r="IMR3">
        <v>37210</v>
      </c>
      <c r="IMS3">
        <v>37209</v>
      </c>
      <c r="IMT3">
        <v>37208</v>
      </c>
      <c r="IMU3">
        <v>37207</v>
      </c>
      <c r="IMV3">
        <v>37204</v>
      </c>
      <c r="IMW3">
        <v>37203</v>
      </c>
      <c r="IMX3">
        <v>37202</v>
      </c>
      <c r="IMY3">
        <v>37201</v>
      </c>
      <c r="IMZ3">
        <v>37200</v>
      </c>
      <c r="INA3">
        <v>37197</v>
      </c>
      <c r="INB3">
        <v>37196</v>
      </c>
      <c r="INC3">
        <v>37195</v>
      </c>
      <c r="IND3">
        <v>37194</v>
      </c>
      <c r="INE3">
        <v>37193</v>
      </c>
      <c r="INF3">
        <v>37190</v>
      </c>
      <c r="ING3">
        <v>37189</v>
      </c>
      <c r="INH3">
        <v>37188</v>
      </c>
      <c r="INI3">
        <v>37187</v>
      </c>
      <c r="INJ3">
        <v>37186</v>
      </c>
      <c r="INK3">
        <v>37183</v>
      </c>
      <c r="INL3">
        <v>37182</v>
      </c>
      <c r="INM3">
        <v>37181</v>
      </c>
      <c r="INN3">
        <v>37180</v>
      </c>
      <c r="INO3">
        <v>37179</v>
      </c>
      <c r="INP3">
        <v>37176</v>
      </c>
      <c r="INQ3">
        <v>37175</v>
      </c>
      <c r="INR3">
        <v>37174</v>
      </c>
      <c r="INS3">
        <v>37173</v>
      </c>
      <c r="INT3">
        <v>37172</v>
      </c>
      <c r="INU3">
        <v>37169</v>
      </c>
      <c r="INV3">
        <v>37168</v>
      </c>
      <c r="INW3">
        <v>37167</v>
      </c>
      <c r="INX3">
        <v>37166</v>
      </c>
      <c r="INY3">
        <v>37165</v>
      </c>
      <c r="INZ3">
        <v>37162</v>
      </c>
      <c r="IOA3">
        <v>37161</v>
      </c>
      <c r="IOB3">
        <v>37160</v>
      </c>
      <c r="IOC3">
        <v>37159</v>
      </c>
      <c r="IOD3">
        <v>37158</v>
      </c>
      <c r="IOE3">
        <v>37155</v>
      </c>
      <c r="IOF3">
        <v>37154</v>
      </c>
      <c r="IOG3">
        <v>37153</v>
      </c>
      <c r="IOH3">
        <v>37152</v>
      </c>
      <c r="IOI3">
        <v>37151</v>
      </c>
      <c r="IOJ3">
        <v>37148</v>
      </c>
      <c r="IOK3">
        <v>37147</v>
      </c>
      <c r="IOL3">
        <v>37146</v>
      </c>
      <c r="IOM3">
        <v>37145</v>
      </c>
      <c r="ION3">
        <v>37144</v>
      </c>
      <c r="IOO3">
        <v>37141</v>
      </c>
      <c r="IOP3">
        <v>37140</v>
      </c>
      <c r="IOQ3">
        <v>37139</v>
      </c>
      <c r="IOR3">
        <v>37138</v>
      </c>
      <c r="IOS3">
        <v>37137</v>
      </c>
      <c r="IOT3">
        <v>37134</v>
      </c>
      <c r="IOU3">
        <v>37133</v>
      </c>
      <c r="IOV3">
        <v>37132</v>
      </c>
      <c r="IOW3">
        <v>37131</v>
      </c>
      <c r="IOX3">
        <v>37130</v>
      </c>
      <c r="IOY3">
        <v>37127</v>
      </c>
      <c r="IOZ3">
        <v>37126</v>
      </c>
      <c r="IPA3">
        <v>37125</v>
      </c>
      <c r="IPB3">
        <v>37124</v>
      </c>
      <c r="IPC3">
        <v>37123</v>
      </c>
      <c r="IPD3">
        <v>37120</v>
      </c>
      <c r="IPE3">
        <v>37119</v>
      </c>
      <c r="IPF3">
        <v>37118</v>
      </c>
      <c r="IPG3">
        <v>37117</v>
      </c>
      <c r="IPH3">
        <v>37116</v>
      </c>
      <c r="IPI3">
        <v>37113</v>
      </c>
      <c r="IPJ3">
        <v>37112</v>
      </c>
      <c r="IPK3">
        <v>37111</v>
      </c>
      <c r="IPL3">
        <v>37110</v>
      </c>
      <c r="IPM3">
        <v>37109</v>
      </c>
      <c r="IPN3">
        <v>37106</v>
      </c>
      <c r="IPO3">
        <v>37105</v>
      </c>
      <c r="IPP3">
        <v>37104</v>
      </c>
      <c r="IPQ3">
        <v>37103</v>
      </c>
      <c r="IPR3">
        <v>37102</v>
      </c>
      <c r="IPS3">
        <v>37099</v>
      </c>
      <c r="IPT3">
        <v>37098</v>
      </c>
      <c r="IPU3">
        <v>37097</v>
      </c>
      <c r="IPV3">
        <v>37096</v>
      </c>
      <c r="IPW3">
        <v>37095</v>
      </c>
      <c r="IPX3">
        <v>37092</v>
      </c>
      <c r="IPY3">
        <v>37091</v>
      </c>
      <c r="IPZ3">
        <v>37090</v>
      </c>
      <c r="IQA3">
        <v>37089</v>
      </c>
      <c r="IQB3">
        <v>37088</v>
      </c>
      <c r="IQC3">
        <v>37085</v>
      </c>
      <c r="IQD3">
        <v>37084</v>
      </c>
      <c r="IQE3">
        <v>37083</v>
      </c>
      <c r="IQF3">
        <v>37082</v>
      </c>
      <c r="IQG3">
        <v>37081</v>
      </c>
      <c r="IQH3">
        <v>37078</v>
      </c>
      <c r="IQI3">
        <v>37077</v>
      </c>
      <c r="IQJ3">
        <v>37076</v>
      </c>
      <c r="IQK3">
        <v>37075</v>
      </c>
      <c r="IQL3">
        <v>37074</v>
      </c>
      <c r="IQM3">
        <v>37071</v>
      </c>
      <c r="IQN3">
        <v>37070</v>
      </c>
      <c r="IQO3">
        <v>37069</v>
      </c>
      <c r="IQP3">
        <v>37068</v>
      </c>
      <c r="IQQ3">
        <v>37067</v>
      </c>
      <c r="IQR3">
        <v>37064</v>
      </c>
      <c r="IQS3">
        <v>37063</v>
      </c>
      <c r="IQT3">
        <v>37062</v>
      </c>
      <c r="IQU3">
        <v>37061</v>
      </c>
      <c r="IQV3">
        <v>37060</v>
      </c>
      <c r="IQW3">
        <v>37057</v>
      </c>
      <c r="IQX3">
        <v>37056</v>
      </c>
      <c r="IQY3">
        <v>37055</v>
      </c>
      <c r="IQZ3">
        <v>37054</v>
      </c>
      <c r="IRA3">
        <v>37053</v>
      </c>
      <c r="IRB3">
        <v>37050</v>
      </c>
      <c r="IRC3">
        <v>37049</v>
      </c>
      <c r="IRD3">
        <v>37048</v>
      </c>
      <c r="IRE3">
        <v>37047</v>
      </c>
      <c r="IRF3">
        <v>37046</v>
      </c>
      <c r="IRG3">
        <v>37043</v>
      </c>
      <c r="IRH3">
        <v>37042</v>
      </c>
      <c r="IRI3">
        <v>37041</v>
      </c>
      <c r="IRJ3">
        <v>37040</v>
      </c>
      <c r="IRK3">
        <v>37039</v>
      </c>
      <c r="IRL3">
        <v>37036</v>
      </c>
      <c r="IRM3">
        <v>37035</v>
      </c>
      <c r="IRN3">
        <v>37034</v>
      </c>
      <c r="IRO3">
        <v>37033</v>
      </c>
      <c r="IRP3">
        <v>37032</v>
      </c>
      <c r="IRQ3">
        <v>37029</v>
      </c>
      <c r="IRR3">
        <v>37028</v>
      </c>
      <c r="IRS3">
        <v>37027</v>
      </c>
      <c r="IRT3">
        <v>37026</v>
      </c>
      <c r="IRU3">
        <v>37025</v>
      </c>
      <c r="IRV3">
        <v>37022</v>
      </c>
      <c r="IRW3">
        <v>37021</v>
      </c>
      <c r="IRX3">
        <v>37020</v>
      </c>
      <c r="IRY3">
        <v>37019</v>
      </c>
      <c r="IRZ3">
        <v>37018</v>
      </c>
      <c r="ISA3">
        <v>37015</v>
      </c>
      <c r="ISB3">
        <v>37014</v>
      </c>
      <c r="ISC3">
        <v>37013</v>
      </c>
      <c r="ISD3">
        <v>37012</v>
      </c>
      <c r="ISE3">
        <v>37011</v>
      </c>
      <c r="ISF3">
        <v>37008</v>
      </c>
      <c r="ISG3">
        <v>37007</v>
      </c>
      <c r="ISH3">
        <v>37006</v>
      </c>
      <c r="ISI3">
        <v>37005</v>
      </c>
      <c r="ISJ3">
        <v>37004</v>
      </c>
      <c r="ISK3">
        <v>37001</v>
      </c>
      <c r="ISL3">
        <v>37000</v>
      </c>
      <c r="ISM3">
        <v>36999</v>
      </c>
      <c r="ISN3">
        <v>36998</v>
      </c>
      <c r="ISO3">
        <v>36997</v>
      </c>
      <c r="ISP3">
        <v>36994</v>
      </c>
      <c r="ISQ3">
        <v>36993</v>
      </c>
      <c r="ISR3">
        <v>36992</v>
      </c>
      <c r="ISS3">
        <v>36991</v>
      </c>
      <c r="IST3">
        <v>36990</v>
      </c>
      <c r="ISU3">
        <v>36987</v>
      </c>
      <c r="ISV3">
        <v>36986</v>
      </c>
      <c r="ISW3">
        <v>36985</v>
      </c>
      <c r="ISX3">
        <v>36984</v>
      </c>
      <c r="ISY3">
        <v>36983</v>
      </c>
      <c r="ISZ3">
        <v>36980</v>
      </c>
      <c r="ITA3">
        <v>36979</v>
      </c>
      <c r="ITB3">
        <v>36978</v>
      </c>
      <c r="ITC3">
        <v>36977</v>
      </c>
      <c r="ITD3">
        <v>36976</v>
      </c>
      <c r="ITE3">
        <v>36973</v>
      </c>
      <c r="ITF3">
        <v>36972</v>
      </c>
      <c r="ITG3">
        <v>36971</v>
      </c>
      <c r="ITH3">
        <v>36970</v>
      </c>
      <c r="ITI3">
        <v>36969</v>
      </c>
      <c r="ITJ3">
        <v>36966</v>
      </c>
      <c r="ITK3">
        <v>36965</v>
      </c>
      <c r="ITL3">
        <v>36964</v>
      </c>
      <c r="ITM3">
        <v>36963</v>
      </c>
      <c r="ITN3">
        <v>36962</v>
      </c>
      <c r="ITO3">
        <v>36959</v>
      </c>
      <c r="ITP3">
        <v>36958</v>
      </c>
      <c r="ITQ3">
        <v>36957</v>
      </c>
      <c r="ITR3">
        <v>36956</v>
      </c>
      <c r="ITS3">
        <v>36955</v>
      </c>
      <c r="ITT3">
        <v>36952</v>
      </c>
      <c r="ITU3">
        <v>36951</v>
      </c>
      <c r="ITV3">
        <v>36950</v>
      </c>
      <c r="ITW3">
        <v>36949</v>
      </c>
      <c r="ITX3">
        <v>36948</v>
      </c>
      <c r="ITY3">
        <v>36945</v>
      </c>
      <c r="ITZ3">
        <v>36944</v>
      </c>
      <c r="IUA3">
        <v>36943</v>
      </c>
      <c r="IUB3">
        <v>36942</v>
      </c>
      <c r="IUC3">
        <v>36941</v>
      </c>
      <c r="IUD3">
        <v>36938</v>
      </c>
      <c r="IUE3">
        <v>36937</v>
      </c>
      <c r="IUF3">
        <v>36936</v>
      </c>
      <c r="IUG3">
        <v>36935</v>
      </c>
      <c r="IUH3">
        <v>36934</v>
      </c>
      <c r="IUI3">
        <v>36931</v>
      </c>
      <c r="IUJ3">
        <v>36930</v>
      </c>
      <c r="IUK3">
        <v>36929</v>
      </c>
      <c r="IUL3">
        <v>36928</v>
      </c>
      <c r="IUM3">
        <v>36927</v>
      </c>
      <c r="IUN3">
        <v>36924</v>
      </c>
      <c r="IUO3">
        <v>36923</v>
      </c>
      <c r="IUP3">
        <v>36922</v>
      </c>
      <c r="IUQ3">
        <v>36921</v>
      </c>
      <c r="IUR3">
        <v>36920</v>
      </c>
      <c r="IUS3">
        <v>36917</v>
      </c>
      <c r="IUT3">
        <v>36916</v>
      </c>
      <c r="IUU3">
        <v>36915</v>
      </c>
      <c r="IUV3">
        <v>36914</v>
      </c>
      <c r="IUW3">
        <v>36913</v>
      </c>
      <c r="IUX3">
        <v>36910</v>
      </c>
      <c r="IUY3">
        <v>36909</v>
      </c>
      <c r="IUZ3">
        <v>36908</v>
      </c>
      <c r="IVA3">
        <v>36907</v>
      </c>
      <c r="IVB3">
        <v>36906</v>
      </c>
      <c r="IVC3">
        <v>36903</v>
      </c>
      <c r="IVD3">
        <v>36902</v>
      </c>
      <c r="IVE3">
        <v>36901</v>
      </c>
      <c r="IVF3">
        <v>36900</v>
      </c>
      <c r="IVG3">
        <v>36899</v>
      </c>
      <c r="IVH3">
        <v>36896</v>
      </c>
      <c r="IVI3">
        <v>36895</v>
      </c>
      <c r="IVJ3">
        <v>36894</v>
      </c>
      <c r="IVK3">
        <v>36893</v>
      </c>
      <c r="IVL3">
        <v>36892</v>
      </c>
      <c r="IVM3">
        <v>36889</v>
      </c>
      <c r="IVN3">
        <v>36888</v>
      </c>
      <c r="IVO3">
        <v>36887</v>
      </c>
      <c r="IVP3">
        <v>36886</v>
      </c>
      <c r="IVQ3">
        <v>36885</v>
      </c>
      <c r="IVR3">
        <v>36882</v>
      </c>
      <c r="IVS3">
        <v>36881</v>
      </c>
      <c r="IVT3">
        <v>36880</v>
      </c>
      <c r="IVU3">
        <v>36879</v>
      </c>
      <c r="IVV3">
        <v>36878</v>
      </c>
      <c r="IVW3">
        <v>36875</v>
      </c>
      <c r="IVX3">
        <v>36874</v>
      </c>
      <c r="IVY3">
        <v>36873</v>
      </c>
      <c r="IVZ3">
        <v>36872</v>
      </c>
      <c r="IWA3">
        <v>36871</v>
      </c>
      <c r="IWB3">
        <v>36868</v>
      </c>
      <c r="IWC3">
        <v>36867</v>
      </c>
      <c r="IWD3">
        <v>36866</v>
      </c>
      <c r="IWE3">
        <v>36865</v>
      </c>
      <c r="IWF3">
        <v>36864</v>
      </c>
      <c r="IWG3">
        <v>36861</v>
      </c>
      <c r="IWH3">
        <v>36860</v>
      </c>
      <c r="IWI3">
        <v>36859</v>
      </c>
      <c r="IWJ3">
        <v>36858</v>
      </c>
      <c r="IWK3">
        <v>36857</v>
      </c>
      <c r="IWL3">
        <v>36854</v>
      </c>
      <c r="IWM3">
        <v>36853</v>
      </c>
      <c r="IWN3">
        <v>36852</v>
      </c>
      <c r="IWO3">
        <v>36851</v>
      </c>
      <c r="IWP3">
        <v>36850</v>
      </c>
      <c r="IWQ3">
        <v>36847</v>
      </c>
      <c r="IWR3">
        <v>36846</v>
      </c>
      <c r="IWS3">
        <v>36845</v>
      </c>
      <c r="IWT3">
        <v>36844</v>
      </c>
      <c r="IWU3">
        <v>36843</v>
      </c>
      <c r="IWV3">
        <v>36840</v>
      </c>
      <c r="IWW3">
        <v>36839</v>
      </c>
      <c r="IWX3">
        <v>36838</v>
      </c>
      <c r="IWY3">
        <v>36837</v>
      </c>
      <c r="IWZ3">
        <v>36836</v>
      </c>
      <c r="IXA3">
        <v>36833</v>
      </c>
      <c r="IXB3">
        <v>36832</v>
      </c>
      <c r="IXC3">
        <v>36831</v>
      </c>
      <c r="IXD3">
        <v>36830</v>
      </c>
      <c r="IXE3">
        <v>36829</v>
      </c>
      <c r="IXF3">
        <v>36826</v>
      </c>
      <c r="IXG3">
        <v>36825</v>
      </c>
      <c r="IXH3">
        <v>36824</v>
      </c>
      <c r="IXI3">
        <v>36823</v>
      </c>
      <c r="IXJ3">
        <v>36822</v>
      </c>
      <c r="IXK3">
        <v>36819</v>
      </c>
      <c r="IXL3">
        <v>36818</v>
      </c>
      <c r="IXM3">
        <v>36817</v>
      </c>
      <c r="IXN3">
        <v>36816</v>
      </c>
      <c r="IXO3">
        <v>36815</v>
      </c>
      <c r="IXP3">
        <v>36812</v>
      </c>
      <c r="IXQ3">
        <v>36811</v>
      </c>
      <c r="IXR3">
        <v>36810</v>
      </c>
      <c r="IXS3">
        <v>36809</v>
      </c>
      <c r="IXT3">
        <v>36808</v>
      </c>
      <c r="IXU3">
        <v>36805</v>
      </c>
      <c r="IXV3">
        <v>36804</v>
      </c>
      <c r="IXW3">
        <v>36803</v>
      </c>
      <c r="IXX3">
        <v>36802</v>
      </c>
      <c r="IXY3">
        <v>36801</v>
      </c>
      <c r="IXZ3">
        <v>36798</v>
      </c>
      <c r="IYA3">
        <v>36797</v>
      </c>
      <c r="IYB3">
        <v>36796</v>
      </c>
      <c r="IYC3">
        <v>36795</v>
      </c>
      <c r="IYD3">
        <v>36794</v>
      </c>
      <c r="IYE3">
        <v>36791</v>
      </c>
      <c r="IYF3">
        <v>36790</v>
      </c>
      <c r="IYG3">
        <v>36789</v>
      </c>
      <c r="IYH3">
        <v>36788</v>
      </c>
      <c r="IYI3">
        <v>36787</v>
      </c>
      <c r="IYJ3">
        <v>36784</v>
      </c>
      <c r="IYK3">
        <v>36783</v>
      </c>
      <c r="IYL3">
        <v>36782</v>
      </c>
      <c r="IYM3">
        <v>36781</v>
      </c>
      <c r="IYN3">
        <v>36780</v>
      </c>
      <c r="IYO3">
        <v>36777</v>
      </c>
      <c r="IYP3">
        <v>36776</v>
      </c>
      <c r="IYQ3">
        <v>36775</v>
      </c>
      <c r="IYR3">
        <v>36774</v>
      </c>
      <c r="IYS3">
        <v>36773</v>
      </c>
      <c r="IYT3">
        <v>36770</v>
      </c>
      <c r="IYU3">
        <v>36769</v>
      </c>
      <c r="IYV3">
        <v>36768</v>
      </c>
      <c r="IYW3">
        <v>36767</v>
      </c>
      <c r="IYX3">
        <v>36766</v>
      </c>
      <c r="IYY3">
        <v>36763</v>
      </c>
      <c r="IYZ3">
        <v>36762</v>
      </c>
      <c r="IZA3">
        <v>36761</v>
      </c>
      <c r="IZB3">
        <v>36760</v>
      </c>
      <c r="IZC3">
        <v>36759</v>
      </c>
      <c r="IZD3">
        <v>36756</v>
      </c>
      <c r="IZE3">
        <v>36755</v>
      </c>
      <c r="IZF3">
        <v>36754</v>
      </c>
      <c r="IZG3">
        <v>36753</v>
      </c>
      <c r="IZH3">
        <v>36752</v>
      </c>
      <c r="IZI3">
        <v>36749</v>
      </c>
      <c r="IZJ3">
        <v>36748</v>
      </c>
      <c r="IZK3">
        <v>36747</v>
      </c>
      <c r="IZL3">
        <v>36746</v>
      </c>
      <c r="IZM3">
        <v>36745</v>
      </c>
      <c r="IZN3">
        <v>36742</v>
      </c>
      <c r="IZO3">
        <v>36741</v>
      </c>
      <c r="IZP3">
        <v>36740</v>
      </c>
      <c r="IZQ3">
        <v>36739</v>
      </c>
      <c r="IZR3">
        <v>36738</v>
      </c>
      <c r="IZS3">
        <v>36735</v>
      </c>
      <c r="IZT3">
        <v>36734</v>
      </c>
      <c r="IZU3">
        <v>36733</v>
      </c>
      <c r="IZV3">
        <v>36732</v>
      </c>
      <c r="IZW3">
        <v>36731</v>
      </c>
      <c r="IZX3">
        <v>36728</v>
      </c>
      <c r="IZY3">
        <v>36727</v>
      </c>
      <c r="IZZ3">
        <v>36726</v>
      </c>
      <c r="JAA3">
        <v>36725</v>
      </c>
      <c r="JAB3">
        <v>36724</v>
      </c>
      <c r="JAC3">
        <v>36721</v>
      </c>
      <c r="JAD3">
        <v>36720</v>
      </c>
      <c r="JAE3">
        <v>36719</v>
      </c>
      <c r="JAF3">
        <v>36718</v>
      </c>
      <c r="JAG3">
        <v>36717</v>
      </c>
      <c r="JAH3">
        <v>36714</v>
      </c>
      <c r="JAI3">
        <v>36713</v>
      </c>
      <c r="JAJ3">
        <v>36712</v>
      </c>
      <c r="JAK3">
        <v>36711</v>
      </c>
      <c r="JAL3">
        <v>36710</v>
      </c>
      <c r="JAM3">
        <v>36707</v>
      </c>
      <c r="JAN3">
        <v>36706</v>
      </c>
      <c r="JAO3">
        <v>36705</v>
      </c>
      <c r="JAP3">
        <v>36704</v>
      </c>
      <c r="JAQ3">
        <v>36703</v>
      </c>
      <c r="JAR3">
        <v>36700</v>
      </c>
      <c r="JAS3">
        <v>36699</v>
      </c>
      <c r="JAT3">
        <v>36698</v>
      </c>
      <c r="JAU3">
        <v>36697</v>
      </c>
      <c r="JAV3">
        <v>36696</v>
      </c>
      <c r="JAW3">
        <v>36693</v>
      </c>
      <c r="JAX3">
        <v>36692</v>
      </c>
      <c r="JAY3">
        <v>36691</v>
      </c>
      <c r="JAZ3">
        <v>36690</v>
      </c>
      <c r="JBA3">
        <v>36689</v>
      </c>
      <c r="JBB3">
        <v>36686</v>
      </c>
      <c r="JBC3">
        <v>36685</v>
      </c>
      <c r="JBD3">
        <v>36684</v>
      </c>
      <c r="JBE3">
        <v>36683</v>
      </c>
      <c r="JBF3">
        <v>36682</v>
      </c>
      <c r="JBG3">
        <v>36679</v>
      </c>
      <c r="JBH3">
        <v>36678</v>
      </c>
      <c r="JBI3">
        <v>36677</v>
      </c>
      <c r="JBJ3">
        <v>36676</v>
      </c>
      <c r="JBK3">
        <v>36675</v>
      </c>
      <c r="JBL3">
        <v>36672</v>
      </c>
      <c r="JBM3">
        <v>36671</v>
      </c>
      <c r="JBN3">
        <v>36670</v>
      </c>
      <c r="JBO3">
        <v>36669</v>
      </c>
      <c r="JBP3">
        <v>36668</v>
      </c>
      <c r="JBQ3">
        <v>36665</v>
      </c>
      <c r="JBR3">
        <v>36664</v>
      </c>
      <c r="JBS3">
        <v>36663</v>
      </c>
      <c r="JBT3">
        <v>36662</v>
      </c>
      <c r="JBU3">
        <v>36661</v>
      </c>
      <c r="JBV3">
        <v>36658</v>
      </c>
      <c r="JBW3">
        <v>36657</v>
      </c>
      <c r="JBX3">
        <v>36656</v>
      </c>
      <c r="JBY3">
        <v>36655</v>
      </c>
      <c r="JBZ3">
        <v>36654</v>
      </c>
      <c r="JCA3">
        <v>36651</v>
      </c>
      <c r="JCB3">
        <v>36650</v>
      </c>
      <c r="JCC3">
        <v>36649</v>
      </c>
      <c r="JCD3">
        <v>36648</v>
      </c>
      <c r="JCE3">
        <v>36647</v>
      </c>
      <c r="JCF3">
        <v>36644</v>
      </c>
      <c r="JCG3">
        <v>36643</v>
      </c>
      <c r="JCH3">
        <v>36642</v>
      </c>
      <c r="JCI3">
        <v>36641</v>
      </c>
      <c r="JCJ3">
        <v>36640</v>
      </c>
      <c r="JCK3">
        <v>36637</v>
      </c>
      <c r="JCL3">
        <v>36636</v>
      </c>
      <c r="JCM3">
        <v>36635</v>
      </c>
      <c r="JCN3">
        <v>36634</v>
      </c>
      <c r="JCO3">
        <v>36633</v>
      </c>
      <c r="JCP3">
        <v>36630</v>
      </c>
      <c r="JCQ3">
        <v>36629</v>
      </c>
      <c r="JCR3">
        <v>36628</v>
      </c>
      <c r="JCS3">
        <v>36627</v>
      </c>
      <c r="JCT3">
        <v>36626</v>
      </c>
      <c r="JCU3">
        <v>36623</v>
      </c>
      <c r="JCV3">
        <v>36622</v>
      </c>
      <c r="JCW3">
        <v>36621</v>
      </c>
      <c r="JCX3">
        <v>36620</v>
      </c>
      <c r="JCY3">
        <v>36619</v>
      </c>
      <c r="JCZ3">
        <v>36616</v>
      </c>
      <c r="JDA3">
        <v>36615</v>
      </c>
      <c r="JDB3">
        <v>36614</v>
      </c>
      <c r="JDC3">
        <v>36613</v>
      </c>
      <c r="JDD3">
        <v>36612</v>
      </c>
      <c r="JDE3">
        <v>36609</v>
      </c>
      <c r="JDF3">
        <v>36608</v>
      </c>
      <c r="JDG3">
        <v>36607</v>
      </c>
      <c r="JDH3">
        <v>36606</v>
      </c>
      <c r="JDI3">
        <v>36605</v>
      </c>
      <c r="JDJ3">
        <v>36602</v>
      </c>
      <c r="JDK3">
        <v>36601</v>
      </c>
      <c r="JDL3">
        <v>36600</v>
      </c>
      <c r="JDM3">
        <v>36599</v>
      </c>
      <c r="JDN3">
        <v>36598</v>
      </c>
      <c r="JDO3">
        <v>36595</v>
      </c>
      <c r="JDP3">
        <v>36594</v>
      </c>
      <c r="JDQ3">
        <v>36593</v>
      </c>
      <c r="JDR3">
        <v>36592</v>
      </c>
      <c r="JDS3">
        <v>36591</v>
      </c>
      <c r="JDT3">
        <v>36588</v>
      </c>
      <c r="JDU3">
        <v>36587</v>
      </c>
      <c r="JDV3">
        <v>36586</v>
      </c>
      <c r="JDW3">
        <v>36585</v>
      </c>
      <c r="JDX3">
        <v>36584</v>
      </c>
      <c r="JDY3">
        <v>36581</v>
      </c>
      <c r="JDZ3">
        <v>36580</v>
      </c>
      <c r="JEA3">
        <v>36579</v>
      </c>
      <c r="JEB3">
        <v>36578</v>
      </c>
      <c r="JEC3">
        <v>36577</v>
      </c>
      <c r="JED3">
        <v>36574</v>
      </c>
      <c r="JEE3">
        <v>36573</v>
      </c>
      <c r="JEF3">
        <v>36572</v>
      </c>
      <c r="JEG3">
        <v>36571</v>
      </c>
      <c r="JEH3">
        <v>36570</v>
      </c>
      <c r="JEI3">
        <v>36567</v>
      </c>
      <c r="JEJ3">
        <v>36566</v>
      </c>
      <c r="JEK3">
        <v>36565</v>
      </c>
      <c r="JEL3">
        <v>36564</v>
      </c>
      <c r="JEM3">
        <v>36563</v>
      </c>
      <c r="JEN3">
        <v>36560</v>
      </c>
      <c r="JEO3">
        <v>36559</v>
      </c>
      <c r="JEP3">
        <v>36558</v>
      </c>
      <c r="JEQ3">
        <v>36557</v>
      </c>
      <c r="JER3">
        <v>36556</v>
      </c>
      <c r="JES3">
        <v>36553</v>
      </c>
      <c r="JET3">
        <v>36552</v>
      </c>
      <c r="JEU3">
        <v>36551</v>
      </c>
      <c r="JEV3">
        <v>36550</v>
      </c>
      <c r="JEW3">
        <v>36549</v>
      </c>
      <c r="JEX3">
        <v>36546</v>
      </c>
      <c r="JEY3">
        <v>36545</v>
      </c>
      <c r="JEZ3">
        <v>36544</v>
      </c>
      <c r="JFA3">
        <v>36543</v>
      </c>
      <c r="JFB3">
        <v>36542</v>
      </c>
      <c r="JFC3">
        <v>36539</v>
      </c>
      <c r="JFD3">
        <v>36538</v>
      </c>
      <c r="JFE3">
        <v>36537</v>
      </c>
      <c r="JFF3">
        <v>36536</v>
      </c>
      <c r="JFG3">
        <v>36535</v>
      </c>
      <c r="JFH3">
        <v>36532</v>
      </c>
      <c r="JFI3">
        <v>36531</v>
      </c>
      <c r="JFJ3">
        <v>36530</v>
      </c>
      <c r="JFK3">
        <v>36529</v>
      </c>
      <c r="JFL3">
        <v>36528</v>
      </c>
      <c r="JFM3">
        <v>36525</v>
      </c>
      <c r="JFN3">
        <v>36524</v>
      </c>
      <c r="JFO3">
        <v>36523</v>
      </c>
      <c r="JFP3">
        <v>36522</v>
      </c>
      <c r="JFQ3">
        <v>36521</v>
      </c>
      <c r="JFR3">
        <v>36518</v>
      </c>
      <c r="JFS3">
        <v>36517</v>
      </c>
      <c r="JFT3">
        <v>36516</v>
      </c>
      <c r="JFU3">
        <v>36515</v>
      </c>
      <c r="JFV3">
        <v>36514</v>
      </c>
      <c r="JFW3">
        <v>36511</v>
      </c>
      <c r="JFX3">
        <v>36510</v>
      </c>
      <c r="JFY3">
        <v>36509</v>
      </c>
      <c r="JFZ3">
        <v>36508</v>
      </c>
      <c r="JGA3">
        <v>36507</v>
      </c>
      <c r="JGB3">
        <v>36504</v>
      </c>
      <c r="JGC3">
        <v>36503</v>
      </c>
      <c r="JGD3">
        <v>36502</v>
      </c>
      <c r="JGE3">
        <v>36501</v>
      </c>
      <c r="JGF3">
        <v>36500</v>
      </c>
      <c r="JGG3">
        <v>36497</v>
      </c>
      <c r="JGH3">
        <v>36496</v>
      </c>
      <c r="JGI3">
        <v>36495</v>
      </c>
      <c r="JGJ3">
        <v>36494</v>
      </c>
      <c r="JGK3">
        <v>36493</v>
      </c>
      <c r="JGL3">
        <v>36490</v>
      </c>
      <c r="JGM3">
        <v>36489</v>
      </c>
      <c r="JGN3">
        <v>36488</v>
      </c>
      <c r="JGO3">
        <v>36487</v>
      </c>
      <c r="JGP3">
        <v>36486</v>
      </c>
      <c r="JGQ3">
        <v>36483</v>
      </c>
      <c r="JGR3">
        <v>36482</v>
      </c>
      <c r="JGS3">
        <v>36481</v>
      </c>
      <c r="JGT3">
        <v>36480</v>
      </c>
      <c r="JGU3">
        <v>36479</v>
      </c>
      <c r="JGV3">
        <v>36476</v>
      </c>
      <c r="JGW3">
        <v>36475</v>
      </c>
      <c r="JGX3">
        <v>36474</v>
      </c>
      <c r="JGY3">
        <v>36473</v>
      </c>
      <c r="JGZ3">
        <v>36472</v>
      </c>
      <c r="JHA3">
        <v>36469</v>
      </c>
      <c r="JHB3">
        <v>36468</v>
      </c>
      <c r="JHC3">
        <v>36467</v>
      </c>
      <c r="JHD3">
        <v>36466</v>
      </c>
      <c r="JHE3">
        <v>36465</v>
      </c>
      <c r="JHF3">
        <v>36462</v>
      </c>
      <c r="JHG3">
        <v>36461</v>
      </c>
      <c r="JHH3">
        <v>36460</v>
      </c>
      <c r="JHI3">
        <v>36459</v>
      </c>
      <c r="JHJ3">
        <v>36458</v>
      </c>
      <c r="JHK3">
        <v>36455</v>
      </c>
      <c r="JHL3">
        <v>36454</v>
      </c>
      <c r="JHM3">
        <v>36453</v>
      </c>
      <c r="JHN3">
        <v>36452</v>
      </c>
      <c r="JHO3">
        <v>36451</v>
      </c>
      <c r="JHP3">
        <v>36448</v>
      </c>
      <c r="JHQ3">
        <v>36447</v>
      </c>
      <c r="JHR3">
        <v>36446</v>
      </c>
      <c r="JHS3">
        <v>36445</v>
      </c>
      <c r="JHT3">
        <v>36444</v>
      </c>
      <c r="JHU3">
        <v>36441</v>
      </c>
      <c r="JHV3">
        <v>36440</v>
      </c>
      <c r="JHW3">
        <v>36439</v>
      </c>
      <c r="JHX3">
        <v>36438</v>
      </c>
      <c r="JHY3">
        <v>36437</v>
      </c>
      <c r="JHZ3">
        <v>36434</v>
      </c>
      <c r="JIA3">
        <v>36433</v>
      </c>
      <c r="JIB3">
        <v>36432</v>
      </c>
      <c r="JIC3">
        <v>36431</v>
      </c>
      <c r="JID3">
        <v>36430</v>
      </c>
      <c r="JIE3">
        <v>36427</v>
      </c>
      <c r="JIF3">
        <v>36426</v>
      </c>
      <c r="JIG3">
        <v>36425</v>
      </c>
      <c r="JIH3">
        <v>36424</v>
      </c>
      <c r="JII3">
        <v>36423</v>
      </c>
      <c r="JIJ3">
        <v>36420</v>
      </c>
      <c r="JIK3">
        <v>36419</v>
      </c>
      <c r="JIL3">
        <v>36418</v>
      </c>
      <c r="JIM3">
        <v>36417</v>
      </c>
      <c r="JIN3">
        <v>36416</v>
      </c>
      <c r="JIO3">
        <v>36413</v>
      </c>
      <c r="JIP3">
        <v>36412</v>
      </c>
      <c r="JIQ3">
        <v>36411</v>
      </c>
      <c r="JIR3">
        <v>36410</v>
      </c>
      <c r="JIS3">
        <v>36409</v>
      </c>
      <c r="JIT3">
        <v>36406</v>
      </c>
      <c r="JIU3">
        <v>36405</v>
      </c>
      <c r="JIV3">
        <v>36404</v>
      </c>
      <c r="JIW3">
        <v>36403</v>
      </c>
      <c r="JIX3">
        <v>36402</v>
      </c>
      <c r="JIY3">
        <v>36399</v>
      </c>
      <c r="JIZ3">
        <v>36398</v>
      </c>
      <c r="JJA3">
        <v>36397</v>
      </c>
      <c r="JJB3">
        <v>36396</v>
      </c>
      <c r="JJC3">
        <v>36395</v>
      </c>
      <c r="JJD3">
        <v>36392</v>
      </c>
      <c r="JJE3">
        <v>36391</v>
      </c>
      <c r="JJF3">
        <v>36390</v>
      </c>
      <c r="JJG3">
        <v>36389</v>
      </c>
      <c r="JJH3">
        <v>36388</v>
      </c>
      <c r="JJI3">
        <v>36385</v>
      </c>
      <c r="JJJ3">
        <v>36384</v>
      </c>
      <c r="JJK3">
        <v>36383</v>
      </c>
      <c r="JJL3">
        <v>36382</v>
      </c>
      <c r="JJM3">
        <v>36381</v>
      </c>
      <c r="JJN3">
        <v>36378</v>
      </c>
      <c r="JJO3">
        <v>36377</v>
      </c>
      <c r="JJP3">
        <v>36376</v>
      </c>
      <c r="JJQ3">
        <v>36375</v>
      </c>
      <c r="JJR3">
        <v>36374</v>
      </c>
      <c r="JJS3">
        <v>36371</v>
      </c>
      <c r="JJT3">
        <v>36370</v>
      </c>
      <c r="JJU3">
        <v>36369</v>
      </c>
      <c r="JJV3">
        <v>36368</v>
      </c>
      <c r="JJW3">
        <v>36367</v>
      </c>
      <c r="JJX3">
        <v>36364</v>
      </c>
      <c r="JJY3">
        <v>36363</v>
      </c>
      <c r="JJZ3">
        <v>36362</v>
      </c>
      <c r="JKA3">
        <v>36361</v>
      </c>
      <c r="JKB3">
        <v>36360</v>
      </c>
      <c r="JKC3">
        <v>36357</v>
      </c>
      <c r="JKD3">
        <v>36356</v>
      </c>
      <c r="JKE3">
        <v>36355</v>
      </c>
      <c r="JKF3">
        <v>36354</v>
      </c>
      <c r="JKG3">
        <v>36353</v>
      </c>
      <c r="JKH3">
        <v>36350</v>
      </c>
      <c r="JKI3">
        <v>36349</v>
      </c>
      <c r="JKJ3">
        <v>36348</v>
      </c>
      <c r="JKK3">
        <v>36347</v>
      </c>
      <c r="JKL3">
        <v>36346</v>
      </c>
      <c r="JKM3">
        <v>36343</v>
      </c>
      <c r="JKN3">
        <v>36342</v>
      </c>
      <c r="JKO3">
        <v>36341</v>
      </c>
      <c r="JKP3">
        <v>36340</v>
      </c>
      <c r="JKQ3">
        <v>36339</v>
      </c>
      <c r="JKR3">
        <v>36336</v>
      </c>
      <c r="JKS3">
        <v>36335</v>
      </c>
      <c r="JKT3">
        <v>36334</v>
      </c>
      <c r="JKU3">
        <v>36333</v>
      </c>
      <c r="JKV3">
        <v>36332</v>
      </c>
      <c r="JKW3">
        <v>36329</v>
      </c>
      <c r="JKX3">
        <v>36328</v>
      </c>
      <c r="JKY3">
        <v>36327</v>
      </c>
      <c r="JKZ3">
        <v>36326</v>
      </c>
      <c r="JLA3">
        <v>36325</v>
      </c>
      <c r="JLB3">
        <v>36322</v>
      </c>
      <c r="JLC3">
        <v>36321</v>
      </c>
      <c r="JLD3">
        <v>36320</v>
      </c>
      <c r="JLE3">
        <v>36319</v>
      </c>
      <c r="JLF3">
        <v>36318</v>
      </c>
      <c r="JLG3">
        <v>36315</v>
      </c>
      <c r="JLH3">
        <v>36314</v>
      </c>
      <c r="JLI3">
        <v>36313</v>
      </c>
      <c r="JLJ3">
        <v>36312</v>
      </c>
      <c r="JLK3">
        <v>36311</v>
      </c>
      <c r="JLL3">
        <v>36308</v>
      </c>
      <c r="JLM3">
        <v>36307</v>
      </c>
      <c r="JLN3">
        <v>36306</v>
      </c>
      <c r="JLO3">
        <v>36305</v>
      </c>
      <c r="JLP3">
        <v>36304</v>
      </c>
      <c r="JLQ3">
        <v>36301</v>
      </c>
      <c r="JLR3">
        <v>36300</v>
      </c>
      <c r="JLS3">
        <v>36299</v>
      </c>
      <c r="JLT3">
        <v>36298</v>
      </c>
      <c r="JLU3">
        <v>36297</v>
      </c>
      <c r="JLV3">
        <v>36294</v>
      </c>
      <c r="JLW3">
        <v>36293</v>
      </c>
      <c r="JLX3">
        <v>36292</v>
      </c>
      <c r="JLY3">
        <v>36291</v>
      </c>
      <c r="JLZ3">
        <v>36290</v>
      </c>
      <c r="JMA3">
        <v>36287</v>
      </c>
      <c r="JMB3">
        <v>36286</v>
      </c>
      <c r="JMC3">
        <v>36285</v>
      </c>
      <c r="JMD3">
        <v>36284</v>
      </c>
      <c r="JME3">
        <v>36283</v>
      </c>
      <c r="JMF3">
        <v>36280</v>
      </c>
      <c r="JMG3">
        <v>36279</v>
      </c>
      <c r="JMH3">
        <v>36278</v>
      </c>
      <c r="JMI3">
        <v>36277</v>
      </c>
      <c r="JMJ3">
        <v>36276</v>
      </c>
      <c r="JMK3">
        <v>36273</v>
      </c>
      <c r="JML3">
        <v>36272</v>
      </c>
      <c r="JMM3">
        <v>36271</v>
      </c>
      <c r="JMN3">
        <v>36270</v>
      </c>
      <c r="JMO3">
        <v>36269</v>
      </c>
      <c r="JMP3">
        <v>36266</v>
      </c>
      <c r="JMQ3">
        <v>36265</v>
      </c>
      <c r="JMR3">
        <v>36264</v>
      </c>
      <c r="JMS3">
        <v>36263</v>
      </c>
      <c r="JMT3">
        <v>36262</v>
      </c>
      <c r="JMU3">
        <v>36259</v>
      </c>
      <c r="JMV3">
        <v>36258</v>
      </c>
      <c r="JMW3">
        <v>36257</v>
      </c>
      <c r="JMX3">
        <v>36256</v>
      </c>
      <c r="JMY3">
        <v>36255</v>
      </c>
      <c r="JMZ3">
        <v>36252</v>
      </c>
      <c r="JNA3">
        <v>36251</v>
      </c>
      <c r="JNB3">
        <v>36250</v>
      </c>
      <c r="JNC3">
        <v>36249</v>
      </c>
      <c r="JND3">
        <v>36248</v>
      </c>
      <c r="JNE3">
        <v>36245</v>
      </c>
      <c r="JNF3">
        <v>36244</v>
      </c>
      <c r="JNG3">
        <v>36243</v>
      </c>
      <c r="JNH3">
        <v>36242</v>
      </c>
      <c r="JNI3">
        <v>36241</v>
      </c>
      <c r="JNJ3">
        <v>36238</v>
      </c>
      <c r="JNK3">
        <v>36237</v>
      </c>
      <c r="JNL3">
        <v>36236</v>
      </c>
      <c r="JNM3">
        <v>36235</v>
      </c>
      <c r="JNN3">
        <v>36234</v>
      </c>
      <c r="JNO3">
        <v>36231</v>
      </c>
      <c r="JNP3">
        <v>36230</v>
      </c>
      <c r="JNQ3">
        <v>36229</v>
      </c>
      <c r="JNR3">
        <v>36228</v>
      </c>
      <c r="JNS3">
        <v>36227</v>
      </c>
      <c r="JNT3">
        <v>36224</v>
      </c>
      <c r="JNU3">
        <v>36223</v>
      </c>
      <c r="JNV3">
        <v>36222</v>
      </c>
      <c r="JNW3">
        <v>36221</v>
      </c>
      <c r="JNX3">
        <v>36220</v>
      </c>
      <c r="JNY3">
        <v>36217</v>
      </c>
      <c r="JNZ3">
        <v>36216</v>
      </c>
      <c r="JOA3">
        <v>36215</v>
      </c>
      <c r="JOB3">
        <v>36214</v>
      </c>
      <c r="JOC3">
        <v>36213</v>
      </c>
      <c r="JOD3">
        <v>36210</v>
      </c>
      <c r="JOE3">
        <v>36209</v>
      </c>
      <c r="JOF3">
        <v>36208</v>
      </c>
      <c r="JOG3">
        <v>36207</v>
      </c>
      <c r="JOH3">
        <v>36206</v>
      </c>
      <c r="JOI3">
        <v>36203</v>
      </c>
      <c r="JOJ3">
        <v>36202</v>
      </c>
      <c r="JOK3">
        <v>36201</v>
      </c>
      <c r="JOL3">
        <v>36200</v>
      </c>
      <c r="JOM3">
        <v>36199</v>
      </c>
      <c r="JON3">
        <v>36196</v>
      </c>
      <c r="JOO3">
        <v>36195</v>
      </c>
      <c r="JOP3">
        <v>36194</v>
      </c>
      <c r="JOQ3">
        <v>36193</v>
      </c>
      <c r="JOR3">
        <v>36192</v>
      </c>
      <c r="JOS3">
        <v>36189</v>
      </c>
      <c r="JOT3">
        <v>36188</v>
      </c>
      <c r="JOU3">
        <v>36187</v>
      </c>
      <c r="JOV3">
        <v>36186</v>
      </c>
      <c r="JOW3">
        <v>36185</v>
      </c>
      <c r="JOX3">
        <v>36182</v>
      </c>
      <c r="JOY3">
        <v>36181</v>
      </c>
      <c r="JOZ3">
        <v>36180</v>
      </c>
      <c r="JPA3">
        <v>36179</v>
      </c>
      <c r="JPB3">
        <v>36178</v>
      </c>
      <c r="JPC3">
        <v>36175</v>
      </c>
      <c r="JPD3">
        <v>36174</v>
      </c>
      <c r="JPE3">
        <v>36173</v>
      </c>
      <c r="JPF3">
        <v>36172</v>
      </c>
      <c r="JPG3">
        <v>36171</v>
      </c>
      <c r="JPH3">
        <v>36168</v>
      </c>
      <c r="JPI3">
        <v>36167</v>
      </c>
      <c r="JPJ3">
        <v>36166</v>
      </c>
      <c r="JPK3">
        <v>36165</v>
      </c>
      <c r="JPL3">
        <v>36164</v>
      </c>
      <c r="JPM3">
        <v>36161</v>
      </c>
      <c r="JPN3">
        <v>36160</v>
      </c>
      <c r="JPO3">
        <v>36159</v>
      </c>
      <c r="JPP3">
        <v>36158</v>
      </c>
      <c r="JPQ3">
        <v>36157</v>
      </c>
      <c r="JPR3">
        <v>36154</v>
      </c>
      <c r="JPS3">
        <v>36153</v>
      </c>
      <c r="JPT3">
        <v>36152</v>
      </c>
      <c r="JPU3">
        <v>36151</v>
      </c>
      <c r="JPV3">
        <v>36150</v>
      </c>
      <c r="JPW3">
        <v>36147</v>
      </c>
      <c r="JPX3">
        <v>36146</v>
      </c>
      <c r="JPY3">
        <v>36145</v>
      </c>
      <c r="JPZ3">
        <v>36144</v>
      </c>
      <c r="JQA3">
        <v>36143</v>
      </c>
      <c r="JQB3">
        <v>36140</v>
      </c>
      <c r="JQC3">
        <v>36139</v>
      </c>
      <c r="JQD3">
        <v>36138</v>
      </c>
      <c r="JQE3">
        <v>36137</v>
      </c>
      <c r="JQF3">
        <v>36136</v>
      </c>
      <c r="JQG3">
        <v>36133</v>
      </c>
      <c r="JQH3">
        <v>36132</v>
      </c>
      <c r="JQI3">
        <v>36131</v>
      </c>
      <c r="JQJ3">
        <v>36130</v>
      </c>
      <c r="JQK3">
        <v>36129</v>
      </c>
      <c r="JQL3">
        <v>36126</v>
      </c>
      <c r="JQM3">
        <v>36125</v>
      </c>
      <c r="JQN3">
        <v>36124</v>
      </c>
      <c r="JQO3">
        <v>36123</v>
      </c>
      <c r="JQP3">
        <v>36122</v>
      </c>
      <c r="JQQ3">
        <v>36119</v>
      </c>
      <c r="JQR3">
        <v>36118</v>
      </c>
      <c r="JQS3">
        <v>36117</v>
      </c>
      <c r="JQT3">
        <v>36116</v>
      </c>
      <c r="JQU3">
        <v>36115</v>
      </c>
      <c r="JQV3">
        <v>36112</v>
      </c>
      <c r="JQW3">
        <v>36111</v>
      </c>
      <c r="JQX3">
        <v>36110</v>
      </c>
      <c r="JQY3">
        <v>36109</v>
      </c>
      <c r="JQZ3">
        <v>36108</v>
      </c>
      <c r="JRA3">
        <v>36105</v>
      </c>
      <c r="JRB3">
        <v>36104</v>
      </c>
      <c r="JRC3">
        <v>36103</v>
      </c>
      <c r="JRD3">
        <v>36102</v>
      </c>
      <c r="JRE3">
        <v>36101</v>
      </c>
      <c r="JRF3">
        <v>36098</v>
      </c>
      <c r="JRG3">
        <v>36097</v>
      </c>
      <c r="JRH3">
        <v>36096</v>
      </c>
      <c r="JRI3">
        <v>36095</v>
      </c>
      <c r="JRJ3">
        <v>36094</v>
      </c>
      <c r="JRK3">
        <v>36091</v>
      </c>
      <c r="JRL3">
        <v>36090</v>
      </c>
      <c r="JRM3">
        <v>36089</v>
      </c>
      <c r="JRN3">
        <v>36088</v>
      </c>
      <c r="JRO3">
        <v>36087</v>
      </c>
      <c r="JRP3">
        <v>36084</v>
      </c>
      <c r="JRQ3">
        <v>36083</v>
      </c>
      <c r="JRR3">
        <v>36082</v>
      </c>
      <c r="JRS3">
        <v>36081</v>
      </c>
      <c r="JRT3">
        <v>36080</v>
      </c>
      <c r="JRU3">
        <v>36077</v>
      </c>
      <c r="JRV3">
        <v>36076</v>
      </c>
      <c r="JRW3">
        <v>36075</v>
      </c>
      <c r="JRX3">
        <v>36074</v>
      </c>
      <c r="JRY3">
        <v>36073</v>
      </c>
      <c r="JRZ3">
        <v>36070</v>
      </c>
      <c r="JSA3">
        <v>36069</v>
      </c>
      <c r="JSB3">
        <v>36068</v>
      </c>
      <c r="JSC3">
        <v>36067</v>
      </c>
      <c r="JSD3">
        <v>36066</v>
      </c>
      <c r="JSE3">
        <v>36063</v>
      </c>
      <c r="JSF3">
        <v>36062</v>
      </c>
      <c r="JSG3">
        <v>36061</v>
      </c>
      <c r="JSH3">
        <v>36060</v>
      </c>
      <c r="JSI3">
        <v>36059</v>
      </c>
      <c r="JSJ3">
        <v>36056</v>
      </c>
      <c r="JSK3">
        <v>36055</v>
      </c>
      <c r="JSL3">
        <v>36054</v>
      </c>
      <c r="JSM3">
        <v>36053</v>
      </c>
      <c r="JSN3">
        <v>36052</v>
      </c>
      <c r="JSO3">
        <v>36049</v>
      </c>
      <c r="JSP3">
        <v>36048</v>
      </c>
      <c r="JSQ3">
        <v>36047</v>
      </c>
      <c r="JSR3">
        <v>36046</v>
      </c>
      <c r="JSS3">
        <v>36045</v>
      </c>
      <c r="JST3">
        <v>36042</v>
      </c>
      <c r="JSU3">
        <v>36041</v>
      </c>
      <c r="JSV3">
        <v>36040</v>
      </c>
      <c r="JSW3">
        <v>36039</v>
      </c>
      <c r="JSX3">
        <v>36038</v>
      </c>
      <c r="JSY3">
        <v>36035</v>
      </c>
      <c r="JSZ3">
        <v>36034</v>
      </c>
      <c r="JTA3">
        <v>36033</v>
      </c>
      <c r="JTB3">
        <v>36032</v>
      </c>
      <c r="JTC3">
        <v>36031</v>
      </c>
      <c r="JTD3">
        <v>36028</v>
      </c>
      <c r="JTE3">
        <v>36027</v>
      </c>
      <c r="JTF3">
        <v>36026</v>
      </c>
      <c r="JTG3">
        <v>36025</v>
      </c>
      <c r="JTH3">
        <v>36024</v>
      </c>
      <c r="JTI3">
        <v>36021</v>
      </c>
      <c r="JTJ3">
        <v>36020</v>
      </c>
      <c r="JTK3">
        <v>36019</v>
      </c>
      <c r="JTL3">
        <v>36018</v>
      </c>
      <c r="JTM3">
        <v>36017</v>
      </c>
      <c r="JTN3">
        <v>36014</v>
      </c>
      <c r="JTO3">
        <v>36013</v>
      </c>
      <c r="JTP3">
        <v>36012</v>
      </c>
      <c r="JTQ3">
        <v>36011</v>
      </c>
      <c r="JTR3">
        <v>36010</v>
      </c>
      <c r="JTS3">
        <v>36007</v>
      </c>
      <c r="JTT3">
        <v>36006</v>
      </c>
      <c r="JTU3">
        <v>36005</v>
      </c>
      <c r="JTV3">
        <v>36004</v>
      </c>
      <c r="JTW3">
        <v>36003</v>
      </c>
    </row>
    <row r="4" spans="1:7303" x14ac:dyDescent="0.25">
      <c r="A4" t="s">
        <v>7192</v>
      </c>
      <c r="B4">
        <v>4378918</v>
      </c>
      <c r="C4">
        <v>4378918</v>
      </c>
      <c r="D4">
        <v>4386706</v>
      </c>
      <c r="E4">
        <v>4402711</v>
      </c>
      <c r="F4">
        <v>4424698</v>
      </c>
      <c r="G4">
        <v>4463876</v>
      </c>
      <c r="H4">
        <v>4518588</v>
      </c>
      <c r="I4">
        <v>4487700</v>
      </c>
      <c r="J4">
        <v>4447407</v>
      </c>
      <c r="K4">
        <v>4462722</v>
      </c>
      <c r="L4">
        <v>4459668</v>
      </c>
      <c r="M4">
        <v>4490463</v>
      </c>
      <c r="N4">
        <v>4590998</v>
      </c>
      <c r="O4">
        <v>4488446</v>
      </c>
      <c r="P4">
        <v>4507460</v>
      </c>
      <c r="Q4">
        <v>11555</v>
      </c>
      <c r="R4">
        <v>11680</v>
      </c>
      <c r="S4">
        <v>11680</v>
      </c>
      <c r="T4">
        <v>11469</v>
      </c>
      <c r="U4">
        <v>11417</v>
      </c>
      <c r="V4">
        <v>11389</v>
      </c>
      <c r="W4">
        <v>11406</v>
      </c>
      <c r="X4">
        <v>11713</v>
      </c>
      <c r="Y4">
        <v>11713</v>
      </c>
      <c r="Z4">
        <v>11718</v>
      </c>
      <c r="AA4">
        <v>12466</v>
      </c>
      <c r="AB4">
        <v>12573</v>
      </c>
      <c r="AC4">
        <v>12559</v>
      </c>
      <c r="AD4">
        <v>12706</v>
      </c>
      <c r="AE4">
        <v>12441</v>
      </c>
      <c r="AF4">
        <v>14557</v>
      </c>
      <c r="AG4">
        <v>18560</v>
      </c>
      <c r="AH4">
        <v>18328</v>
      </c>
      <c r="AI4">
        <v>20319</v>
      </c>
      <c r="AJ4">
        <v>27839</v>
      </c>
      <c r="AK4">
        <v>33872</v>
      </c>
      <c r="AL4">
        <v>40534</v>
      </c>
      <c r="AM4">
        <v>49486</v>
      </c>
      <c r="AN4">
        <v>68123</v>
      </c>
      <c r="AO4">
        <v>243769</v>
      </c>
      <c r="AP4">
        <v>1091095</v>
      </c>
      <c r="AQ4">
        <v>2378924</v>
      </c>
      <c r="AR4">
        <v>2378924</v>
      </c>
      <c r="AS4">
        <v>3342942</v>
      </c>
      <c r="AT4">
        <v>4287634</v>
      </c>
      <c r="AU4">
        <v>4533959</v>
      </c>
      <c r="AV4">
        <v>4652418</v>
      </c>
      <c r="AW4">
        <v>4712376</v>
      </c>
      <c r="AX4">
        <v>4712930</v>
      </c>
      <c r="AY4">
        <v>4701117</v>
      </c>
      <c r="AZ4">
        <v>4669460</v>
      </c>
      <c r="BA4">
        <v>4625433</v>
      </c>
      <c r="BB4">
        <v>4607222</v>
      </c>
      <c r="BC4">
        <v>4612157</v>
      </c>
      <c r="BD4">
        <v>4655005</v>
      </c>
      <c r="BE4">
        <v>4721058</v>
      </c>
      <c r="BF4">
        <v>4698363</v>
      </c>
      <c r="BG4">
        <v>4694981</v>
      </c>
      <c r="BH4">
        <v>4709735</v>
      </c>
      <c r="BI4">
        <v>4752297</v>
      </c>
      <c r="BJ4">
        <v>4731638</v>
      </c>
      <c r="BK4">
        <v>4720990</v>
      </c>
      <c r="BL4">
        <v>4733206</v>
      </c>
      <c r="BM4">
        <v>4723169</v>
      </c>
      <c r="BN4">
        <v>4673348</v>
      </c>
      <c r="BO4">
        <v>4691395</v>
      </c>
      <c r="BP4">
        <v>4730970</v>
      </c>
      <c r="BQ4">
        <v>4732246</v>
      </c>
      <c r="BR4">
        <v>4723566</v>
      </c>
      <c r="BS4">
        <v>4706514</v>
      </c>
      <c r="BT4">
        <v>4697264</v>
      </c>
      <c r="BU4">
        <v>4665947</v>
      </c>
      <c r="BV4">
        <v>4634157</v>
      </c>
      <c r="BW4">
        <v>4651681</v>
      </c>
      <c r="BX4">
        <v>4673635</v>
      </c>
      <c r="BY4">
        <v>4704887</v>
      </c>
      <c r="BZ4">
        <v>4696908</v>
      </c>
      <c r="CA4">
        <v>4699109</v>
      </c>
      <c r="CB4">
        <v>4697702</v>
      </c>
      <c r="CC4">
        <v>4671659</v>
      </c>
      <c r="CD4">
        <v>15491</v>
      </c>
      <c r="CE4">
        <v>15493</v>
      </c>
      <c r="CF4">
        <v>25472</v>
      </c>
      <c r="CG4">
        <v>27284</v>
      </c>
      <c r="CH4">
        <v>28543</v>
      </c>
      <c r="CI4">
        <v>28694</v>
      </c>
      <c r="CJ4">
        <v>29661</v>
      </c>
      <c r="CK4">
        <v>32102</v>
      </c>
      <c r="CL4">
        <v>37318</v>
      </c>
      <c r="CM4">
        <v>39498</v>
      </c>
      <c r="CN4">
        <v>40754</v>
      </c>
      <c r="CO4">
        <v>41285</v>
      </c>
      <c r="CP4">
        <v>42225</v>
      </c>
      <c r="CQ4">
        <v>43630</v>
      </c>
      <c r="CR4">
        <v>52541</v>
      </c>
      <c r="CS4">
        <v>53261</v>
      </c>
      <c r="CT4">
        <v>54034</v>
      </c>
      <c r="CU4">
        <v>55029</v>
      </c>
      <c r="CV4">
        <v>56710</v>
      </c>
      <c r="CW4">
        <v>61094</v>
      </c>
      <c r="CX4">
        <v>61310</v>
      </c>
      <c r="CY4">
        <v>81179</v>
      </c>
      <c r="CZ4">
        <v>96710</v>
      </c>
      <c r="DA4">
        <v>101550</v>
      </c>
      <c r="DB4">
        <v>172173</v>
      </c>
      <c r="DC4">
        <v>710124</v>
      </c>
      <c r="DD4">
        <v>2087929</v>
      </c>
      <c r="DE4">
        <v>3336076</v>
      </c>
      <c r="DF4">
        <v>4140128</v>
      </c>
      <c r="DG4">
        <v>4446896</v>
      </c>
      <c r="DH4">
        <v>4579946</v>
      </c>
      <c r="DI4">
        <v>4632640</v>
      </c>
      <c r="DJ4">
        <v>4632640</v>
      </c>
      <c r="DK4">
        <v>4616067</v>
      </c>
      <c r="DL4">
        <v>4645782</v>
      </c>
      <c r="DM4">
        <v>4656489</v>
      </c>
      <c r="DN4">
        <v>4703183</v>
      </c>
      <c r="DO4">
        <v>4688031</v>
      </c>
      <c r="DP4">
        <v>4761007</v>
      </c>
      <c r="DQ4">
        <v>4719317</v>
      </c>
      <c r="DR4">
        <v>4631951</v>
      </c>
      <c r="DS4">
        <v>4639203</v>
      </c>
      <c r="DT4">
        <v>4616039</v>
      </c>
      <c r="DU4">
        <v>4651073</v>
      </c>
      <c r="DV4">
        <v>4625467</v>
      </c>
      <c r="DW4">
        <v>4605046</v>
      </c>
      <c r="DX4">
        <v>4642310</v>
      </c>
      <c r="DY4">
        <v>4603403</v>
      </c>
      <c r="DZ4">
        <v>4579282</v>
      </c>
      <c r="EA4">
        <v>4583891</v>
      </c>
      <c r="EB4">
        <v>4577177</v>
      </c>
      <c r="EC4">
        <v>4569710</v>
      </c>
      <c r="ED4">
        <v>4569710</v>
      </c>
      <c r="EE4">
        <v>4508715</v>
      </c>
      <c r="EF4">
        <v>4465481</v>
      </c>
      <c r="EG4">
        <v>4469225</v>
      </c>
      <c r="EH4">
        <v>4464369</v>
      </c>
      <c r="EI4">
        <v>4478285</v>
      </c>
      <c r="EJ4">
        <v>4513106</v>
      </c>
      <c r="EK4">
        <v>4522628</v>
      </c>
      <c r="EL4">
        <v>4567206</v>
      </c>
      <c r="EM4">
        <v>4569157</v>
      </c>
      <c r="EN4">
        <v>4517813</v>
      </c>
      <c r="EO4">
        <v>5</v>
      </c>
      <c r="EP4">
        <v>5</v>
      </c>
      <c r="EQ4">
        <v>2102</v>
      </c>
      <c r="ER4">
        <v>2102</v>
      </c>
      <c r="ES4">
        <v>2102</v>
      </c>
      <c r="ET4">
        <v>2102</v>
      </c>
      <c r="EU4">
        <v>2102</v>
      </c>
      <c r="EV4">
        <v>2102</v>
      </c>
      <c r="EW4">
        <v>2255</v>
      </c>
      <c r="EX4">
        <v>2616</v>
      </c>
      <c r="EY4">
        <v>2682</v>
      </c>
      <c r="EZ4">
        <v>2909</v>
      </c>
      <c r="FA4">
        <v>3092</v>
      </c>
      <c r="FB4">
        <v>3256</v>
      </c>
      <c r="FC4">
        <v>3572</v>
      </c>
      <c r="FD4">
        <v>3639</v>
      </c>
      <c r="FE4">
        <v>4180</v>
      </c>
      <c r="FF4">
        <v>3787</v>
      </c>
      <c r="FG4">
        <v>3790</v>
      </c>
      <c r="FH4">
        <v>3703</v>
      </c>
      <c r="FI4">
        <v>3924</v>
      </c>
      <c r="FJ4">
        <v>5176</v>
      </c>
      <c r="FK4">
        <v>7025</v>
      </c>
      <c r="FL4">
        <v>14663</v>
      </c>
      <c r="FM4">
        <v>15719</v>
      </c>
      <c r="FN4">
        <v>93776</v>
      </c>
      <c r="FO4">
        <v>93776</v>
      </c>
      <c r="FP4">
        <v>300030</v>
      </c>
      <c r="FQ4">
        <v>1039540</v>
      </c>
      <c r="FR4">
        <v>2130773</v>
      </c>
      <c r="FS4">
        <v>3187267</v>
      </c>
      <c r="FT4">
        <v>4018492</v>
      </c>
      <c r="FU4">
        <v>4370934</v>
      </c>
      <c r="FV4">
        <v>4507287</v>
      </c>
      <c r="FW4">
        <v>4538456</v>
      </c>
      <c r="FX4">
        <v>4565871</v>
      </c>
      <c r="FY4">
        <v>4598569</v>
      </c>
      <c r="FZ4">
        <v>4642706</v>
      </c>
      <c r="GA4">
        <v>4628965</v>
      </c>
      <c r="GB4">
        <v>4653405</v>
      </c>
      <c r="GC4">
        <v>4663989</v>
      </c>
      <c r="GD4">
        <v>4625515</v>
      </c>
      <c r="GE4">
        <v>4603426</v>
      </c>
      <c r="GF4">
        <v>4596654</v>
      </c>
      <c r="GG4">
        <v>4591349</v>
      </c>
      <c r="GH4">
        <v>4565661</v>
      </c>
      <c r="GI4">
        <v>4606065</v>
      </c>
      <c r="GJ4">
        <v>4540074</v>
      </c>
      <c r="GK4">
        <v>4538536</v>
      </c>
      <c r="GL4">
        <v>4502089</v>
      </c>
      <c r="GM4">
        <v>4531513</v>
      </c>
      <c r="GN4">
        <v>4537822</v>
      </c>
      <c r="GO4">
        <v>4525779</v>
      </c>
      <c r="GP4">
        <v>4522070</v>
      </c>
      <c r="GQ4">
        <v>4530267</v>
      </c>
      <c r="GR4">
        <v>4523470</v>
      </c>
      <c r="GS4">
        <v>4527423</v>
      </c>
      <c r="GT4">
        <v>4553734</v>
      </c>
      <c r="GU4">
        <v>4613433</v>
      </c>
      <c r="GV4">
        <v>4583835</v>
      </c>
      <c r="GW4">
        <v>4588576</v>
      </c>
      <c r="GX4">
        <v>4605317</v>
      </c>
      <c r="GY4">
        <v>4597651</v>
      </c>
      <c r="GZ4">
        <v>4590741</v>
      </c>
      <c r="HA4">
        <v>4576722</v>
      </c>
      <c r="HB4">
        <v>4581926</v>
      </c>
      <c r="HC4">
        <v>4590342</v>
      </c>
      <c r="HD4">
        <v>41652</v>
      </c>
      <c r="HE4">
        <v>41781</v>
      </c>
      <c r="HF4">
        <v>54068</v>
      </c>
      <c r="HG4">
        <v>54130</v>
      </c>
      <c r="HH4">
        <v>54917</v>
      </c>
      <c r="HI4">
        <v>54918</v>
      </c>
      <c r="HJ4">
        <v>54918</v>
      </c>
      <c r="HK4">
        <v>54922</v>
      </c>
      <c r="HL4">
        <v>54922</v>
      </c>
      <c r="HM4">
        <v>55979</v>
      </c>
      <c r="HN4">
        <v>55996</v>
      </c>
      <c r="HO4">
        <v>56183</v>
      </c>
      <c r="HP4">
        <v>56381</v>
      </c>
      <c r="HQ4">
        <v>56254</v>
      </c>
      <c r="HR4">
        <v>56245</v>
      </c>
      <c r="HS4">
        <v>56215</v>
      </c>
      <c r="HT4">
        <v>57634</v>
      </c>
      <c r="HU4">
        <v>57706</v>
      </c>
      <c r="HV4">
        <v>57632</v>
      </c>
      <c r="HW4">
        <v>58946</v>
      </c>
      <c r="HX4">
        <v>59350</v>
      </c>
      <c r="HY4">
        <v>62888</v>
      </c>
      <c r="HZ4">
        <v>62888</v>
      </c>
      <c r="IA4">
        <v>95380</v>
      </c>
      <c r="IB4">
        <v>191424</v>
      </c>
      <c r="IC4">
        <v>585560</v>
      </c>
      <c r="ID4">
        <v>1645795</v>
      </c>
      <c r="IE4">
        <v>2799931</v>
      </c>
      <c r="IF4">
        <v>3524449</v>
      </c>
      <c r="IG4">
        <v>4064529</v>
      </c>
      <c r="IH4">
        <v>4299302</v>
      </c>
      <c r="II4">
        <v>4390392</v>
      </c>
      <c r="IJ4">
        <v>4452121</v>
      </c>
      <c r="IK4">
        <v>4457156</v>
      </c>
      <c r="IL4">
        <v>4493728</v>
      </c>
      <c r="IM4">
        <v>4509933</v>
      </c>
      <c r="IN4">
        <v>4560629</v>
      </c>
      <c r="IO4">
        <v>4572785</v>
      </c>
      <c r="IP4">
        <v>4576293</v>
      </c>
      <c r="IQ4">
        <v>4575795</v>
      </c>
      <c r="IR4">
        <v>4560638</v>
      </c>
      <c r="IS4">
        <v>4547259</v>
      </c>
      <c r="IT4">
        <v>4545921</v>
      </c>
      <c r="IU4">
        <v>4534737</v>
      </c>
      <c r="IV4">
        <v>4451292</v>
      </c>
      <c r="IW4">
        <v>4420912</v>
      </c>
      <c r="IX4">
        <v>4382663</v>
      </c>
      <c r="IY4">
        <v>4379877</v>
      </c>
      <c r="IZ4">
        <v>4373738</v>
      </c>
      <c r="JA4">
        <v>4372011</v>
      </c>
      <c r="JB4">
        <v>4378179</v>
      </c>
      <c r="JC4">
        <v>4372097</v>
      </c>
      <c r="JD4">
        <v>4359019</v>
      </c>
      <c r="JE4">
        <v>4365072</v>
      </c>
      <c r="JF4">
        <v>4371554</v>
      </c>
      <c r="JG4">
        <v>4357380</v>
      </c>
      <c r="JH4">
        <v>4353213</v>
      </c>
      <c r="JI4">
        <v>4360666</v>
      </c>
      <c r="JJ4">
        <v>4332538</v>
      </c>
      <c r="JK4">
        <v>4346457</v>
      </c>
      <c r="JL4">
        <v>4354255</v>
      </c>
      <c r="JM4">
        <v>4285962</v>
      </c>
      <c r="JN4">
        <v>4277341</v>
      </c>
      <c r="JO4">
        <v>4275953</v>
      </c>
      <c r="JP4">
        <v>4276660</v>
      </c>
      <c r="JQ4">
        <v>4309391</v>
      </c>
      <c r="JR4">
        <v>11</v>
      </c>
      <c r="JS4">
        <v>11</v>
      </c>
      <c r="JT4">
        <v>22</v>
      </c>
      <c r="JU4">
        <v>74</v>
      </c>
      <c r="JV4">
        <v>100</v>
      </c>
      <c r="JW4">
        <v>53</v>
      </c>
      <c r="JX4">
        <v>54</v>
      </c>
      <c r="JY4">
        <v>58</v>
      </c>
      <c r="JZ4">
        <v>58</v>
      </c>
      <c r="KA4">
        <v>117</v>
      </c>
      <c r="KB4">
        <v>137</v>
      </c>
      <c r="KC4">
        <v>213</v>
      </c>
      <c r="KD4">
        <v>213</v>
      </c>
      <c r="KE4">
        <v>248</v>
      </c>
      <c r="KF4">
        <v>247</v>
      </c>
      <c r="KG4">
        <v>425</v>
      </c>
      <c r="KH4">
        <v>819</v>
      </c>
      <c r="KI4">
        <v>999</v>
      </c>
      <c r="KJ4">
        <v>2691</v>
      </c>
      <c r="KK4">
        <v>3522</v>
      </c>
      <c r="KL4">
        <v>7981</v>
      </c>
      <c r="KM4">
        <v>11073</v>
      </c>
      <c r="KN4">
        <v>56317</v>
      </c>
      <c r="KO4">
        <v>138242</v>
      </c>
      <c r="KP4">
        <v>629289</v>
      </c>
      <c r="KQ4">
        <v>1958126</v>
      </c>
      <c r="KR4">
        <v>1958126</v>
      </c>
      <c r="KS4">
        <v>2659426</v>
      </c>
      <c r="KT4">
        <v>3579347</v>
      </c>
      <c r="KU4">
        <v>3955503</v>
      </c>
      <c r="KV4">
        <v>4025991</v>
      </c>
      <c r="KW4">
        <v>4039188</v>
      </c>
      <c r="KX4">
        <v>4056215</v>
      </c>
      <c r="KY4">
        <v>4064777</v>
      </c>
      <c r="KZ4">
        <v>4069249</v>
      </c>
      <c r="LA4">
        <v>4069747</v>
      </c>
      <c r="LB4">
        <v>4093359</v>
      </c>
      <c r="LC4">
        <v>4070176</v>
      </c>
      <c r="LD4">
        <v>4085876</v>
      </c>
      <c r="LE4">
        <v>4097367</v>
      </c>
      <c r="LF4">
        <v>4072824</v>
      </c>
      <c r="LG4">
        <v>4071317</v>
      </c>
      <c r="LH4">
        <v>4177719</v>
      </c>
      <c r="LI4">
        <v>4135112</v>
      </c>
      <c r="LJ4">
        <v>4086092</v>
      </c>
      <c r="LK4">
        <v>4092993</v>
      </c>
      <c r="LL4">
        <v>4075582</v>
      </c>
      <c r="LM4">
        <v>4093805</v>
      </c>
      <c r="LN4">
        <v>4117136</v>
      </c>
      <c r="LO4">
        <v>4088844</v>
      </c>
      <c r="LP4">
        <v>4082707</v>
      </c>
      <c r="LQ4">
        <v>4055267</v>
      </c>
      <c r="LR4">
        <v>4055267</v>
      </c>
      <c r="LS4">
        <v>4033902</v>
      </c>
      <c r="LT4">
        <v>3990944</v>
      </c>
      <c r="LU4">
        <v>3990143</v>
      </c>
      <c r="LV4">
        <v>3995866</v>
      </c>
      <c r="LW4">
        <v>4006811</v>
      </c>
      <c r="LX4">
        <v>3969565</v>
      </c>
      <c r="LY4">
        <v>4022145</v>
      </c>
      <c r="LZ4">
        <v>3998015</v>
      </c>
      <c r="MA4">
        <v>3981724</v>
      </c>
      <c r="MB4">
        <v>3999920</v>
      </c>
      <c r="MC4">
        <v>3931635</v>
      </c>
      <c r="MD4">
        <v>3918568</v>
      </c>
      <c r="ME4">
        <v>343</v>
      </c>
      <c r="MF4">
        <v>5</v>
      </c>
      <c r="MG4">
        <v>18</v>
      </c>
      <c r="MH4">
        <v>18</v>
      </c>
      <c r="MI4">
        <v>506</v>
      </c>
      <c r="MJ4">
        <v>511</v>
      </c>
      <c r="MK4">
        <v>25</v>
      </c>
      <c r="ML4">
        <v>349</v>
      </c>
      <c r="MM4">
        <v>355</v>
      </c>
      <c r="MN4">
        <v>363</v>
      </c>
      <c r="MO4">
        <v>363</v>
      </c>
      <c r="MP4">
        <v>367</v>
      </c>
      <c r="MQ4">
        <v>371</v>
      </c>
      <c r="MR4">
        <v>358</v>
      </c>
      <c r="MS4">
        <v>577</v>
      </c>
      <c r="MT4">
        <v>456</v>
      </c>
      <c r="MU4">
        <v>7477</v>
      </c>
      <c r="MV4">
        <v>1535</v>
      </c>
      <c r="MW4">
        <v>525</v>
      </c>
      <c r="MX4">
        <v>2097</v>
      </c>
      <c r="MY4">
        <v>3272</v>
      </c>
      <c r="MZ4">
        <v>3130</v>
      </c>
      <c r="NA4">
        <v>60803</v>
      </c>
      <c r="NB4">
        <v>184392</v>
      </c>
      <c r="NC4">
        <v>704518</v>
      </c>
      <c r="ND4">
        <v>2005312</v>
      </c>
      <c r="NE4">
        <v>2871450</v>
      </c>
      <c r="NF4">
        <v>3458406</v>
      </c>
      <c r="NG4">
        <v>3788654</v>
      </c>
      <c r="NH4">
        <v>3930361</v>
      </c>
      <c r="NI4">
        <v>3944705</v>
      </c>
      <c r="NJ4">
        <v>3944705</v>
      </c>
      <c r="NK4">
        <v>4058451</v>
      </c>
      <c r="NL4">
        <v>4084648</v>
      </c>
      <c r="NM4">
        <v>4109783</v>
      </c>
      <c r="NN4">
        <v>4097523</v>
      </c>
      <c r="NO4">
        <v>4097189</v>
      </c>
      <c r="NP4">
        <v>4092514</v>
      </c>
      <c r="NQ4">
        <v>4108058</v>
      </c>
      <c r="NR4">
        <v>4103501</v>
      </c>
      <c r="NS4">
        <v>4104521</v>
      </c>
      <c r="NT4">
        <v>4185411</v>
      </c>
      <c r="NU4">
        <v>4201993</v>
      </c>
      <c r="NV4">
        <v>4209983</v>
      </c>
      <c r="NW4">
        <v>4220060</v>
      </c>
      <c r="NX4">
        <v>4196161</v>
      </c>
      <c r="NY4">
        <v>4218276</v>
      </c>
      <c r="NZ4">
        <v>4203828</v>
      </c>
      <c r="OA4">
        <v>4167563</v>
      </c>
      <c r="OB4">
        <v>4155099</v>
      </c>
      <c r="OC4">
        <v>4183844</v>
      </c>
      <c r="OD4">
        <v>4183844</v>
      </c>
      <c r="OE4">
        <v>4209457</v>
      </c>
      <c r="OF4">
        <v>4266889</v>
      </c>
      <c r="OG4">
        <v>4302379</v>
      </c>
      <c r="OH4">
        <v>4309031</v>
      </c>
      <c r="OI4">
        <v>4296021</v>
      </c>
      <c r="OJ4">
        <v>4307905</v>
      </c>
      <c r="OK4">
        <v>4297391</v>
      </c>
      <c r="OL4">
        <v>4275342</v>
      </c>
      <c r="OM4">
        <v>4315093</v>
      </c>
      <c r="ON4">
        <v>4303841</v>
      </c>
      <c r="OO4">
        <v>4271006</v>
      </c>
      <c r="OP4">
        <v>7</v>
      </c>
      <c r="OQ4">
        <v>7</v>
      </c>
      <c r="OR4">
        <v>7</v>
      </c>
      <c r="OS4">
        <v>7</v>
      </c>
      <c r="OT4">
        <v>11</v>
      </c>
      <c r="OU4">
        <v>20</v>
      </c>
      <c r="OV4">
        <v>20</v>
      </c>
      <c r="OW4">
        <v>21</v>
      </c>
      <c r="OX4">
        <v>44</v>
      </c>
      <c r="OY4">
        <v>81</v>
      </c>
      <c r="OZ4">
        <v>52</v>
      </c>
      <c r="PA4">
        <v>130</v>
      </c>
      <c r="PB4">
        <v>227</v>
      </c>
      <c r="PC4">
        <v>1617</v>
      </c>
      <c r="PD4">
        <v>189</v>
      </c>
      <c r="PE4">
        <v>853</v>
      </c>
      <c r="PF4">
        <v>1940</v>
      </c>
      <c r="PG4">
        <v>2700</v>
      </c>
      <c r="PH4">
        <v>2786</v>
      </c>
      <c r="PI4">
        <v>3143</v>
      </c>
      <c r="PJ4">
        <v>3065</v>
      </c>
      <c r="PK4">
        <v>4899</v>
      </c>
      <c r="PL4">
        <v>9704</v>
      </c>
      <c r="PM4">
        <v>17483</v>
      </c>
      <c r="PN4">
        <v>51810</v>
      </c>
      <c r="PO4">
        <v>51810</v>
      </c>
      <c r="PP4">
        <v>259370</v>
      </c>
      <c r="PQ4">
        <v>1010095</v>
      </c>
      <c r="PR4">
        <v>2268196</v>
      </c>
      <c r="PS4">
        <v>3149227</v>
      </c>
      <c r="PT4">
        <v>3904661</v>
      </c>
      <c r="PU4">
        <v>4251809</v>
      </c>
      <c r="PV4">
        <v>4437650</v>
      </c>
      <c r="PW4">
        <v>4518784</v>
      </c>
      <c r="PX4">
        <v>4539792</v>
      </c>
      <c r="PY4">
        <v>4544867</v>
      </c>
      <c r="PZ4">
        <v>4578023</v>
      </c>
      <c r="QA4">
        <v>4527766</v>
      </c>
      <c r="QB4">
        <v>4521779</v>
      </c>
      <c r="QC4">
        <v>4460360</v>
      </c>
      <c r="QD4">
        <v>4429440</v>
      </c>
      <c r="QE4">
        <v>4395233</v>
      </c>
      <c r="QF4">
        <v>4440827</v>
      </c>
      <c r="QG4">
        <v>4424482</v>
      </c>
      <c r="QH4">
        <v>4497660</v>
      </c>
      <c r="QI4">
        <v>4502793</v>
      </c>
      <c r="QJ4">
        <v>4524936</v>
      </c>
      <c r="QK4">
        <v>4537227</v>
      </c>
      <c r="QL4">
        <v>4513680</v>
      </c>
      <c r="QM4">
        <v>4525647</v>
      </c>
      <c r="QN4">
        <v>4538484</v>
      </c>
      <c r="QO4">
        <v>4544817</v>
      </c>
      <c r="QP4">
        <v>4582018</v>
      </c>
      <c r="QQ4">
        <v>4540625</v>
      </c>
      <c r="QR4">
        <v>4460886</v>
      </c>
      <c r="QS4">
        <v>4449189</v>
      </c>
      <c r="QT4">
        <v>4460989</v>
      </c>
      <c r="QU4">
        <v>4455565</v>
      </c>
      <c r="QV4">
        <v>4452794</v>
      </c>
      <c r="QW4">
        <v>4436749</v>
      </c>
      <c r="QX4">
        <v>4435612</v>
      </c>
      <c r="QY4">
        <v>4440969</v>
      </c>
      <c r="QZ4">
        <v>4469488</v>
      </c>
      <c r="RA4">
        <v>4491119</v>
      </c>
      <c r="RB4">
        <v>4444021</v>
      </c>
      <c r="RC4">
        <v>4455293</v>
      </c>
      <c r="RD4">
        <v>4465481</v>
      </c>
      <c r="RE4">
        <v>14</v>
      </c>
      <c r="RF4">
        <v>29</v>
      </c>
      <c r="RG4">
        <v>31</v>
      </c>
      <c r="RH4">
        <v>107</v>
      </c>
      <c r="RI4">
        <v>120</v>
      </c>
      <c r="RJ4">
        <v>120</v>
      </c>
      <c r="RK4">
        <v>125</v>
      </c>
      <c r="RL4">
        <v>206</v>
      </c>
      <c r="RM4">
        <v>298</v>
      </c>
      <c r="RN4">
        <v>203</v>
      </c>
      <c r="RO4">
        <v>206</v>
      </c>
      <c r="RP4">
        <v>222</v>
      </c>
      <c r="RQ4">
        <v>233</v>
      </c>
      <c r="RR4">
        <v>232</v>
      </c>
      <c r="RS4">
        <v>288</v>
      </c>
      <c r="RT4">
        <v>273</v>
      </c>
      <c r="RU4">
        <v>320</v>
      </c>
      <c r="RV4">
        <v>546</v>
      </c>
      <c r="RW4">
        <v>3245</v>
      </c>
      <c r="RX4">
        <v>2475</v>
      </c>
      <c r="RY4">
        <v>6588</v>
      </c>
      <c r="RZ4">
        <v>6588</v>
      </c>
      <c r="SA4">
        <v>55723</v>
      </c>
      <c r="SB4">
        <v>174191</v>
      </c>
      <c r="SC4">
        <v>691460</v>
      </c>
      <c r="SD4">
        <v>1741363</v>
      </c>
      <c r="SE4">
        <v>2983656</v>
      </c>
      <c r="SF4">
        <v>3604345</v>
      </c>
      <c r="SG4">
        <v>4125322</v>
      </c>
      <c r="SH4">
        <v>4289473</v>
      </c>
      <c r="SI4">
        <v>4333582</v>
      </c>
      <c r="SJ4">
        <v>4350071</v>
      </c>
      <c r="SK4">
        <v>4349192</v>
      </c>
      <c r="SL4">
        <v>4401723</v>
      </c>
      <c r="SM4">
        <v>4420722</v>
      </c>
      <c r="SN4">
        <v>4411433</v>
      </c>
      <c r="SO4">
        <v>4411986</v>
      </c>
      <c r="SP4">
        <v>4410689</v>
      </c>
      <c r="SQ4">
        <v>4394582</v>
      </c>
      <c r="SR4">
        <v>4405536</v>
      </c>
      <c r="SS4">
        <v>4385454</v>
      </c>
      <c r="ST4">
        <v>4450467</v>
      </c>
      <c r="SU4">
        <v>4466296</v>
      </c>
      <c r="SV4">
        <v>4392100</v>
      </c>
      <c r="SW4">
        <v>4401139</v>
      </c>
      <c r="SX4">
        <v>4376204</v>
      </c>
      <c r="SY4">
        <v>4396188</v>
      </c>
      <c r="SZ4">
        <v>4374974</v>
      </c>
      <c r="TA4">
        <v>4458103</v>
      </c>
      <c r="TB4">
        <v>4438631</v>
      </c>
      <c r="TC4">
        <v>4439218</v>
      </c>
      <c r="TD4">
        <v>4455899</v>
      </c>
      <c r="TE4">
        <v>4427141</v>
      </c>
      <c r="TF4">
        <v>4416227</v>
      </c>
      <c r="TG4">
        <v>4433809</v>
      </c>
      <c r="TH4">
        <v>4356642</v>
      </c>
      <c r="TI4">
        <v>4332388</v>
      </c>
      <c r="TJ4">
        <v>4303542</v>
      </c>
      <c r="TK4">
        <v>4289022</v>
      </c>
      <c r="TL4">
        <v>4307196</v>
      </c>
      <c r="TM4">
        <v>4291317</v>
      </c>
      <c r="TN4">
        <v>4287479</v>
      </c>
      <c r="TO4">
        <v>4262877</v>
      </c>
      <c r="TP4">
        <v>4262877</v>
      </c>
      <c r="TQ4">
        <v>4251318</v>
      </c>
      <c r="TR4">
        <v>4243641</v>
      </c>
      <c r="TS4">
        <v>6</v>
      </c>
      <c r="TT4">
        <v>6</v>
      </c>
      <c r="TU4">
        <v>121</v>
      </c>
      <c r="TV4">
        <v>121</v>
      </c>
      <c r="TW4">
        <v>143</v>
      </c>
      <c r="TX4">
        <v>143</v>
      </c>
      <c r="TY4">
        <v>143</v>
      </c>
      <c r="TZ4">
        <v>225</v>
      </c>
      <c r="UA4">
        <v>225</v>
      </c>
      <c r="UB4">
        <v>249</v>
      </c>
      <c r="UC4">
        <v>253</v>
      </c>
      <c r="UD4">
        <v>249</v>
      </c>
      <c r="UE4">
        <v>322</v>
      </c>
      <c r="UF4">
        <v>363</v>
      </c>
      <c r="UG4">
        <v>605</v>
      </c>
      <c r="UH4">
        <v>602</v>
      </c>
      <c r="UI4">
        <v>758</v>
      </c>
      <c r="UJ4">
        <v>1868</v>
      </c>
      <c r="UK4">
        <v>2746</v>
      </c>
      <c r="UL4">
        <v>4662</v>
      </c>
      <c r="UM4">
        <v>9493</v>
      </c>
      <c r="UN4">
        <v>86717</v>
      </c>
      <c r="UO4">
        <v>215606</v>
      </c>
      <c r="UP4">
        <v>775304</v>
      </c>
      <c r="UQ4">
        <v>2149470</v>
      </c>
      <c r="UR4">
        <v>2149470</v>
      </c>
      <c r="US4">
        <v>2842342</v>
      </c>
      <c r="UT4">
        <v>3614796</v>
      </c>
      <c r="UU4">
        <v>3914608</v>
      </c>
      <c r="UV4">
        <v>4004410</v>
      </c>
      <c r="UW4">
        <v>4050556</v>
      </c>
      <c r="UX4">
        <v>4039343</v>
      </c>
      <c r="UY4">
        <v>4035283</v>
      </c>
      <c r="UZ4">
        <v>4031523</v>
      </c>
      <c r="VA4">
        <v>4050479</v>
      </c>
      <c r="VB4">
        <v>4054696</v>
      </c>
      <c r="VC4">
        <v>4081426</v>
      </c>
      <c r="VD4">
        <v>4062828</v>
      </c>
      <c r="VE4">
        <v>4070220</v>
      </c>
      <c r="VF4">
        <v>4082117</v>
      </c>
      <c r="VG4">
        <v>4091281</v>
      </c>
      <c r="VH4">
        <v>4151047</v>
      </c>
      <c r="VI4">
        <v>4108983</v>
      </c>
      <c r="VJ4">
        <v>4099332</v>
      </c>
      <c r="VK4">
        <v>4086318</v>
      </c>
      <c r="VL4">
        <v>4080930</v>
      </c>
      <c r="VM4">
        <v>4111208</v>
      </c>
      <c r="VN4">
        <v>4089609</v>
      </c>
      <c r="VO4">
        <v>4051949</v>
      </c>
      <c r="VP4">
        <v>4024545</v>
      </c>
      <c r="VQ4">
        <v>4011527</v>
      </c>
      <c r="VR4">
        <v>4009490</v>
      </c>
      <c r="VS4">
        <v>4008704</v>
      </c>
      <c r="VT4">
        <v>3987219</v>
      </c>
      <c r="VU4">
        <v>3954628</v>
      </c>
      <c r="VV4">
        <v>3955265</v>
      </c>
      <c r="VW4">
        <v>3942160</v>
      </c>
      <c r="VX4">
        <v>3928836</v>
      </c>
      <c r="VY4">
        <v>3859526</v>
      </c>
      <c r="VZ4">
        <v>3851123</v>
      </c>
      <c r="WA4">
        <v>3850193</v>
      </c>
      <c r="WB4">
        <v>3846648</v>
      </c>
      <c r="WC4">
        <v>3812929</v>
      </c>
      <c r="WD4">
        <v>3802214</v>
      </c>
      <c r="WE4">
        <v>3782294</v>
      </c>
      <c r="WF4">
        <v>18</v>
      </c>
      <c r="WG4">
        <v>18</v>
      </c>
      <c r="WH4">
        <v>30</v>
      </c>
      <c r="WI4">
        <v>36</v>
      </c>
      <c r="WJ4">
        <v>36</v>
      </c>
      <c r="WK4">
        <v>38</v>
      </c>
      <c r="WL4">
        <v>40</v>
      </c>
      <c r="WM4">
        <v>50</v>
      </c>
      <c r="WN4">
        <v>74</v>
      </c>
      <c r="WO4">
        <v>104</v>
      </c>
      <c r="WP4">
        <v>141</v>
      </c>
      <c r="WQ4">
        <v>330</v>
      </c>
      <c r="WR4">
        <v>557</v>
      </c>
      <c r="WS4">
        <v>554</v>
      </c>
      <c r="WT4">
        <v>531</v>
      </c>
      <c r="WU4">
        <v>689</v>
      </c>
      <c r="WV4">
        <v>1232</v>
      </c>
      <c r="WW4">
        <v>2886</v>
      </c>
      <c r="WX4">
        <v>2289</v>
      </c>
      <c r="WY4">
        <v>5623</v>
      </c>
      <c r="WZ4">
        <v>6926</v>
      </c>
      <c r="XA4">
        <v>31194</v>
      </c>
      <c r="XB4">
        <v>85481</v>
      </c>
      <c r="XC4">
        <v>213144</v>
      </c>
      <c r="XD4">
        <v>692229</v>
      </c>
      <c r="XE4">
        <v>2070607</v>
      </c>
      <c r="XF4">
        <v>2834419</v>
      </c>
      <c r="XG4">
        <v>3578519</v>
      </c>
      <c r="XH4">
        <v>3857320</v>
      </c>
      <c r="XI4">
        <v>3917996</v>
      </c>
      <c r="XJ4">
        <v>3917996</v>
      </c>
      <c r="XK4">
        <v>3893484</v>
      </c>
      <c r="XL4">
        <v>3896413</v>
      </c>
      <c r="XM4">
        <v>3933570</v>
      </c>
      <c r="XN4">
        <v>3953139</v>
      </c>
      <c r="XO4">
        <v>3947405</v>
      </c>
      <c r="XP4">
        <v>3961617</v>
      </c>
      <c r="XQ4">
        <v>3952102</v>
      </c>
      <c r="XR4">
        <v>3935061</v>
      </c>
      <c r="XS4">
        <v>3917143</v>
      </c>
      <c r="XT4">
        <v>3913107</v>
      </c>
      <c r="XU4">
        <v>3914910</v>
      </c>
      <c r="XV4">
        <v>3946545</v>
      </c>
      <c r="XW4">
        <v>3921243</v>
      </c>
      <c r="XX4">
        <v>3943178</v>
      </c>
      <c r="XY4">
        <v>3965492</v>
      </c>
      <c r="XZ4">
        <v>3954092</v>
      </c>
      <c r="YA4">
        <v>3952678</v>
      </c>
      <c r="YB4">
        <v>3940883</v>
      </c>
      <c r="YC4">
        <v>3903815</v>
      </c>
      <c r="YD4">
        <v>3921251</v>
      </c>
      <c r="YE4">
        <v>3912520</v>
      </c>
      <c r="YF4">
        <v>3895429</v>
      </c>
      <c r="YG4">
        <v>3900656</v>
      </c>
      <c r="YH4">
        <v>3864283</v>
      </c>
      <c r="YI4">
        <v>3864283</v>
      </c>
      <c r="YJ4">
        <v>3823179</v>
      </c>
      <c r="YK4">
        <v>3808149</v>
      </c>
      <c r="YL4">
        <v>3781482</v>
      </c>
      <c r="YM4">
        <v>3753467</v>
      </c>
      <c r="YN4">
        <v>3735530</v>
      </c>
      <c r="YO4">
        <v>3760996</v>
      </c>
      <c r="YP4">
        <v>3770457</v>
      </c>
      <c r="YQ4">
        <v>3770523</v>
      </c>
      <c r="YR4">
        <v>4</v>
      </c>
      <c r="YS4">
        <v>4</v>
      </c>
      <c r="YT4">
        <v>25</v>
      </c>
      <c r="YU4">
        <v>36</v>
      </c>
      <c r="YV4">
        <v>36</v>
      </c>
      <c r="YW4">
        <v>86</v>
      </c>
      <c r="YX4">
        <v>86</v>
      </c>
      <c r="YY4">
        <v>86</v>
      </c>
      <c r="YZ4">
        <v>146</v>
      </c>
      <c r="ZA4">
        <v>244</v>
      </c>
      <c r="ZB4">
        <v>319</v>
      </c>
      <c r="ZC4">
        <v>331</v>
      </c>
      <c r="ZD4">
        <v>149</v>
      </c>
      <c r="ZE4">
        <v>413</v>
      </c>
      <c r="ZF4">
        <v>368</v>
      </c>
      <c r="ZG4">
        <v>1252</v>
      </c>
      <c r="ZH4">
        <v>1799</v>
      </c>
      <c r="ZI4">
        <v>1869</v>
      </c>
      <c r="ZJ4">
        <v>6874</v>
      </c>
      <c r="ZK4">
        <v>3621</v>
      </c>
      <c r="ZL4">
        <v>4129</v>
      </c>
      <c r="ZM4">
        <v>6704</v>
      </c>
      <c r="ZN4">
        <v>9000</v>
      </c>
      <c r="ZO4">
        <v>82594</v>
      </c>
      <c r="ZP4">
        <v>186530</v>
      </c>
      <c r="ZQ4">
        <v>735237</v>
      </c>
      <c r="ZR4">
        <v>2173074</v>
      </c>
      <c r="ZS4">
        <v>2622940</v>
      </c>
      <c r="ZT4">
        <v>2622940</v>
      </c>
      <c r="ZU4">
        <v>3353490</v>
      </c>
      <c r="ZV4">
        <v>3876191</v>
      </c>
      <c r="ZW4">
        <v>4057349</v>
      </c>
      <c r="ZX4">
        <v>4092901</v>
      </c>
      <c r="ZY4">
        <v>4099967</v>
      </c>
      <c r="ZZ4">
        <v>4136160</v>
      </c>
      <c r="AAA4">
        <v>4142875</v>
      </c>
      <c r="AAB4">
        <v>4159956</v>
      </c>
      <c r="AAC4">
        <v>4140331</v>
      </c>
      <c r="AAD4">
        <v>4123496</v>
      </c>
      <c r="AAE4">
        <v>4131839</v>
      </c>
      <c r="AAF4">
        <v>4166001</v>
      </c>
      <c r="AAG4">
        <v>4180314</v>
      </c>
      <c r="AAH4">
        <v>4157074</v>
      </c>
      <c r="AAI4">
        <v>4264329</v>
      </c>
      <c r="AAJ4">
        <v>4173872</v>
      </c>
      <c r="AAK4">
        <v>4180597</v>
      </c>
      <c r="AAL4">
        <v>4230440</v>
      </c>
      <c r="AAM4">
        <v>4227629</v>
      </c>
      <c r="AAN4">
        <v>4222363</v>
      </c>
      <c r="AAO4">
        <v>4198809</v>
      </c>
      <c r="AAP4">
        <v>4191486</v>
      </c>
      <c r="AAQ4">
        <v>4174036</v>
      </c>
      <c r="AAR4">
        <v>4180236</v>
      </c>
      <c r="AAS4">
        <v>4115851</v>
      </c>
      <c r="AAT4">
        <v>4027146</v>
      </c>
      <c r="AAU4">
        <v>4006185</v>
      </c>
      <c r="AAV4">
        <v>3996174</v>
      </c>
      <c r="AAW4">
        <v>3994241</v>
      </c>
      <c r="AAX4">
        <v>3977510</v>
      </c>
      <c r="AAY4">
        <v>4009426</v>
      </c>
      <c r="AAZ4">
        <v>3987500</v>
      </c>
      <c r="ABA4">
        <v>3989749</v>
      </c>
      <c r="ABB4">
        <v>3983919</v>
      </c>
      <c r="ABC4">
        <v>3959729</v>
      </c>
      <c r="ABD4">
        <v>3958655</v>
      </c>
      <c r="ABE4">
        <v>3925344</v>
      </c>
      <c r="ABF4">
        <v>9</v>
      </c>
      <c r="ABG4">
        <v>78</v>
      </c>
      <c r="ABH4">
        <v>126</v>
      </c>
      <c r="ABI4">
        <v>154</v>
      </c>
      <c r="ABJ4">
        <v>202</v>
      </c>
      <c r="ABK4">
        <v>204</v>
      </c>
      <c r="ABL4">
        <v>205</v>
      </c>
      <c r="ABM4">
        <v>206</v>
      </c>
      <c r="ABN4">
        <v>403</v>
      </c>
      <c r="ABO4">
        <v>448</v>
      </c>
      <c r="ABP4">
        <v>699</v>
      </c>
      <c r="ABQ4">
        <v>752</v>
      </c>
      <c r="ABR4">
        <v>1432</v>
      </c>
      <c r="ABS4">
        <v>881</v>
      </c>
      <c r="ABT4">
        <v>1749</v>
      </c>
      <c r="ABU4">
        <v>1851</v>
      </c>
      <c r="ABV4">
        <v>3035</v>
      </c>
      <c r="ABW4">
        <v>6848</v>
      </c>
      <c r="ABX4">
        <v>3664</v>
      </c>
      <c r="ABY4">
        <v>6808</v>
      </c>
      <c r="ABZ4">
        <v>6808</v>
      </c>
      <c r="ACA4">
        <v>16509</v>
      </c>
      <c r="ACB4">
        <v>91176</v>
      </c>
      <c r="ACC4">
        <v>166325</v>
      </c>
      <c r="ACD4">
        <v>542020</v>
      </c>
      <c r="ACE4">
        <v>1459202</v>
      </c>
      <c r="ACF4">
        <v>2570505</v>
      </c>
      <c r="ACG4">
        <v>3514368</v>
      </c>
      <c r="ACH4">
        <v>3676983</v>
      </c>
      <c r="ACI4">
        <v>3800460</v>
      </c>
      <c r="ACJ4">
        <v>3836674</v>
      </c>
      <c r="ACK4">
        <v>3828064</v>
      </c>
      <c r="ACL4">
        <v>3785756</v>
      </c>
      <c r="ACM4">
        <v>3773467</v>
      </c>
      <c r="ACN4">
        <v>3762387</v>
      </c>
      <c r="ACO4">
        <v>3774226</v>
      </c>
      <c r="ACP4">
        <v>3764608</v>
      </c>
      <c r="ACQ4">
        <v>3720209</v>
      </c>
      <c r="ACR4">
        <v>3740684</v>
      </c>
      <c r="ACS4">
        <v>3723584</v>
      </c>
      <c r="ACT4">
        <v>3698280</v>
      </c>
      <c r="ACU4">
        <v>3679053</v>
      </c>
      <c r="ACV4">
        <v>3641205</v>
      </c>
      <c r="ACW4">
        <v>3633761</v>
      </c>
      <c r="ACX4">
        <v>3631657</v>
      </c>
      <c r="ACY4">
        <v>3651524</v>
      </c>
      <c r="ACZ4">
        <v>3619938</v>
      </c>
      <c r="ADA4">
        <v>3653998</v>
      </c>
      <c r="ADB4">
        <v>3631374</v>
      </c>
      <c r="ADC4">
        <v>3622752</v>
      </c>
      <c r="ADD4">
        <v>3611317</v>
      </c>
      <c r="ADE4">
        <v>3604114</v>
      </c>
      <c r="ADF4">
        <v>3620285</v>
      </c>
      <c r="ADG4">
        <v>3654770</v>
      </c>
      <c r="ADH4">
        <v>3658552</v>
      </c>
      <c r="ADI4">
        <v>3680565</v>
      </c>
      <c r="ADJ4">
        <v>3693520</v>
      </c>
      <c r="ADK4">
        <v>3718653</v>
      </c>
      <c r="ADL4">
        <v>3678542</v>
      </c>
      <c r="ADM4">
        <v>3712690</v>
      </c>
      <c r="ADN4">
        <v>3711174</v>
      </c>
      <c r="ADO4">
        <v>3721368</v>
      </c>
      <c r="ADP4">
        <v>3710665</v>
      </c>
      <c r="ADQ4">
        <v>3667917</v>
      </c>
      <c r="ADR4">
        <v>3667917</v>
      </c>
      <c r="ADS4">
        <v>160</v>
      </c>
      <c r="ADT4">
        <v>240</v>
      </c>
      <c r="ADU4">
        <v>301</v>
      </c>
      <c r="ADV4">
        <v>429</v>
      </c>
      <c r="ADW4">
        <v>831</v>
      </c>
      <c r="ADX4">
        <v>937</v>
      </c>
      <c r="ADY4">
        <v>939</v>
      </c>
      <c r="ADZ4">
        <v>1066</v>
      </c>
      <c r="AEA4">
        <v>1282</v>
      </c>
      <c r="AEB4">
        <v>1684</v>
      </c>
      <c r="AEC4">
        <v>1684</v>
      </c>
      <c r="AED4">
        <v>1851</v>
      </c>
      <c r="AEE4">
        <v>2459</v>
      </c>
      <c r="AEF4">
        <v>1791</v>
      </c>
      <c r="AEG4">
        <v>2882</v>
      </c>
      <c r="AEH4">
        <v>2901</v>
      </c>
      <c r="AEI4">
        <v>2865</v>
      </c>
      <c r="AEJ4">
        <v>5671</v>
      </c>
      <c r="AEK4">
        <v>3253</v>
      </c>
      <c r="AEL4">
        <v>4254</v>
      </c>
      <c r="AEM4">
        <v>5042</v>
      </c>
      <c r="AEN4">
        <v>22055</v>
      </c>
      <c r="AEO4">
        <v>39826</v>
      </c>
      <c r="AEP4">
        <v>53866</v>
      </c>
      <c r="AEQ4">
        <v>220003</v>
      </c>
      <c r="AER4">
        <v>220003</v>
      </c>
      <c r="AES4">
        <v>536634</v>
      </c>
      <c r="AET4">
        <v>1132967</v>
      </c>
      <c r="AEU4">
        <v>2075428</v>
      </c>
      <c r="AEV4">
        <v>2680366</v>
      </c>
      <c r="AEW4">
        <v>2881839</v>
      </c>
      <c r="AEX4">
        <v>3019450</v>
      </c>
      <c r="AEY4">
        <v>3058966</v>
      </c>
      <c r="AEZ4">
        <v>3090826</v>
      </c>
      <c r="AFA4">
        <v>3055483</v>
      </c>
      <c r="AFB4">
        <v>3026770</v>
      </c>
      <c r="AFC4">
        <v>3004254</v>
      </c>
      <c r="AFD4">
        <v>2998990</v>
      </c>
      <c r="AFE4">
        <v>2983541</v>
      </c>
      <c r="AFF4">
        <v>2930300</v>
      </c>
      <c r="AFG4">
        <v>2871110</v>
      </c>
      <c r="AFH4">
        <v>2849467</v>
      </c>
      <c r="AFI4">
        <v>2827652</v>
      </c>
      <c r="AFJ4">
        <v>2756852</v>
      </c>
      <c r="AFK4">
        <v>2749167</v>
      </c>
      <c r="AFL4">
        <v>2729604</v>
      </c>
      <c r="AFM4">
        <v>2712244</v>
      </c>
      <c r="AFN4">
        <v>2716475</v>
      </c>
      <c r="AFO4">
        <v>2719339</v>
      </c>
      <c r="AFP4">
        <v>2684219</v>
      </c>
      <c r="AFQ4">
        <v>2678363</v>
      </c>
      <c r="AFR4">
        <v>2668428</v>
      </c>
      <c r="AFS4">
        <v>2656756</v>
      </c>
      <c r="AFT4">
        <v>2642230</v>
      </c>
      <c r="AFU4">
        <v>2633234</v>
      </c>
      <c r="AFV4">
        <v>2595083</v>
      </c>
      <c r="AFW4">
        <v>2563446</v>
      </c>
      <c r="AFX4">
        <v>2536133</v>
      </c>
      <c r="AFY4">
        <v>2531928</v>
      </c>
      <c r="AFZ4">
        <v>2498910</v>
      </c>
      <c r="AGA4">
        <v>2460813</v>
      </c>
      <c r="AGB4">
        <v>2430863</v>
      </c>
      <c r="AGC4">
        <v>2370394</v>
      </c>
      <c r="AGD4">
        <v>2351641</v>
      </c>
      <c r="AGE4">
        <v>2363778</v>
      </c>
      <c r="AGF4">
        <v>50</v>
      </c>
      <c r="AGG4">
        <v>50</v>
      </c>
      <c r="AGH4">
        <v>50</v>
      </c>
      <c r="AGI4">
        <v>75</v>
      </c>
      <c r="AGJ4">
        <v>475</v>
      </c>
      <c r="AGK4">
        <v>475</v>
      </c>
      <c r="AGL4">
        <v>475</v>
      </c>
      <c r="AGM4">
        <v>475</v>
      </c>
      <c r="AGN4">
        <v>535</v>
      </c>
      <c r="AGO4">
        <v>545</v>
      </c>
      <c r="AGP4">
        <v>541</v>
      </c>
      <c r="AGQ4">
        <v>564</v>
      </c>
      <c r="AGR4">
        <v>1261</v>
      </c>
      <c r="AGS4">
        <v>1260</v>
      </c>
      <c r="AGT4">
        <v>1999</v>
      </c>
      <c r="AGU4">
        <v>1279</v>
      </c>
      <c r="AGV4">
        <v>1751</v>
      </c>
      <c r="AGW4">
        <v>5140</v>
      </c>
      <c r="AGX4">
        <v>2873</v>
      </c>
      <c r="AGY4">
        <v>4840</v>
      </c>
      <c r="AGZ4">
        <v>2918</v>
      </c>
      <c r="AHA4">
        <v>9011</v>
      </c>
      <c r="AHB4">
        <v>17247</v>
      </c>
      <c r="AHC4">
        <v>32519</v>
      </c>
      <c r="AHD4">
        <v>73079</v>
      </c>
      <c r="AHE4">
        <v>205414</v>
      </c>
      <c r="AHF4">
        <v>530561</v>
      </c>
      <c r="AHG4">
        <v>1426494</v>
      </c>
      <c r="AHH4">
        <v>2303849</v>
      </c>
      <c r="AHI4">
        <v>2570109</v>
      </c>
      <c r="AHJ4">
        <v>2570109</v>
      </c>
      <c r="AHK4">
        <v>2645178</v>
      </c>
      <c r="AHL4">
        <v>2657121</v>
      </c>
      <c r="AHM4">
        <v>2677244</v>
      </c>
      <c r="AHN4">
        <v>2621839</v>
      </c>
      <c r="AHO4">
        <v>2598150</v>
      </c>
      <c r="AHP4">
        <v>2592620</v>
      </c>
      <c r="AHQ4">
        <v>2577204</v>
      </c>
      <c r="AHR4">
        <v>2543796</v>
      </c>
      <c r="AHS4">
        <v>2543974</v>
      </c>
      <c r="AHT4">
        <v>2501352</v>
      </c>
      <c r="AHU4">
        <v>2488547</v>
      </c>
      <c r="AHV4">
        <v>2480916</v>
      </c>
      <c r="AHW4">
        <v>2424479</v>
      </c>
      <c r="AHX4">
        <v>2412222</v>
      </c>
      <c r="AHY4">
        <v>2409537</v>
      </c>
      <c r="AHZ4">
        <v>2404589</v>
      </c>
      <c r="AIA4">
        <v>2414548</v>
      </c>
      <c r="AIB4">
        <v>2415023</v>
      </c>
      <c r="AIC4">
        <v>2397283</v>
      </c>
      <c r="AID4">
        <v>2389320</v>
      </c>
      <c r="AIE4">
        <v>2383490</v>
      </c>
      <c r="AIF4">
        <v>2376300</v>
      </c>
      <c r="AIG4">
        <v>2335885</v>
      </c>
      <c r="AIH4">
        <v>2359099</v>
      </c>
      <c r="AII4">
        <v>2359099</v>
      </c>
      <c r="AIJ4">
        <v>2348627</v>
      </c>
      <c r="AIK4">
        <v>2312170</v>
      </c>
      <c r="AIL4">
        <v>2319854</v>
      </c>
      <c r="AIM4">
        <v>2303626</v>
      </c>
      <c r="AIN4">
        <v>2284667</v>
      </c>
      <c r="AIO4">
        <v>2236763</v>
      </c>
      <c r="AIP4">
        <v>2244626</v>
      </c>
      <c r="AIQ4">
        <v>2219799</v>
      </c>
      <c r="AIR4">
        <v>250</v>
      </c>
      <c r="AIS4">
        <v>250</v>
      </c>
      <c r="AIT4">
        <v>251</v>
      </c>
      <c r="AIU4">
        <v>257</v>
      </c>
      <c r="AIV4">
        <v>328</v>
      </c>
      <c r="AIW4">
        <v>331</v>
      </c>
      <c r="AIX4">
        <v>331</v>
      </c>
      <c r="AIY4">
        <v>370</v>
      </c>
      <c r="AIZ4">
        <v>815</v>
      </c>
      <c r="AJA4">
        <v>810</v>
      </c>
      <c r="AJB4">
        <v>1655</v>
      </c>
      <c r="AJC4">
        <v>1655</v>
      </c>
      <c r="AJD4">
        <v>1935</v>
      </c>
      <c r="AJE4">
        <v>2263</v>
      </c>
      <c r="AJF4">
        <v>4846</v>
      </c>
      <c r="AJG4">
        <v>4734</v>
      </c>
      <c r="AJH4">
        <v>7693</v>
      </c>
      <c r="AJI4">
        <v>12167</v>
      </c>
      <c r="AJJ4">
        <v>10195</v>
      </c>
      <c r="AJK4">
        <v>11048</v>
      </c>
      <c r="AJL4">
        <v>14182</v>
      </c>
      <c r="AJM4">
        <v>22509</v>
      </c>
      <c r="AJN4">
        <v>26082</v>
      </c>
      <c r="AJO4">
        <v>37750</v>
      </c>
      <c r="AJP4">
        <v>55504</v>
      </c>
      <c r="AJQ4">
        <v>139441</v>
      </c>
      <c r="AJR4">
        <v>405076</v>
      </c>
      <c r="AJS4">
        <v>535057</v>
      </c>
      <c r="AJT4">
        <v>535057</v>
      </c>
      <c r="AJU4">
        <v>1005449</v>
      </c>
      <c r="AJV4">
        <v>1802043</v>
      </c>
      <c r="AJW4">
        <v>2093805</v>
      </c>
      <c r="AJX4">
        <v>2174536</v>
      </c>
      <c r="AJY4">
        <v>2195204</v>
      </c>
      <c r="AJZ4">
        <v>2203622</v>
      </c>
      <c r="AKA4">
        <v>2209349</v>
      </c>
      <c r="AKB4">
        <v>2203929</v>
      </c>
      <c r="AKC4">
        <v>2173022</v>
      </c>
      <c r="AKD4">
        <v>2177131</v>
      </c>
      <c r="AKE4">
        <v>2177711</v>
      </c>
      <c r="AKF4">
        <v>2192282</v>
      </c>
      <c r="AKG4">
        <v>2199166</v>
      </c>
      <c r="AKH4">
        <v>2231246</v>
      </c>
      <c r="AKI4">
        <v>2260732</v>
      </c>
      <c r="AKJ4">
        <v>2231219</v>
      </c>
      <c r="AKK4">
        <v>2235165</v>
      </c>
      <c r="AKL4">
        <v>2208444</v>
      </c>
      <c r="AKM4">
        <v>2199946</v>
      </c>
      <c r="AKN4">
        <v>2192131</v>
      </c>
      <c r="AKO4">
        <v>2131042</v>
      </c>
      <c r="AKP4">
        <v>2112870</v>
      </c>
      <c r="AKQ4">
        <v>2088894</v>
      </c>
      <c r="AKR4">
        <v>2041862</v>
      </c>
      <c r="AKS4">
        <v>2029216</v>
      </c>
      <c r="AKT4">
        <v>2044069</v>
      </c>
      <c r="AKU4">
        <v>2052313</v>
      </c>
      <c r="AKV4">
        <v>2055617</v>
      </c>
      <c r="AKW4">
        <v>2061393</v>
      </c>
      <c r="AKX4">
        <v>2034970</v>
      </c>
      <c r="AKY4">
        <v>2045872</v>
      </c>
      <c r="AKZ4">
        <v>2025018</v>
      </c>
      <c r="ALA4">
        <v>2018364</v>
      </c>
      <c r="ALB4">
        <v>1969456</v>
      </c>
      <c r="ALC4">
        <v>1967553</v>
      </c>
      <c r="ALD4">
        <v>1963462</v>
      </c>
      <c r="ALE4">
        <v>1956706</v>
      </c>
      <c r="ALF4">
        <v>27</v>
      </c>
      <c r="ALG4">
        <v>27</v>
      </c>
      <c r="ALH4">
        <v>39</v>
      </c>
      <c r="ALI4">
        <v>286</v>
      </c>
      <c r="ALJ4">
        <v>294</v>
      </c>
      <c r="ALK4">
        <v>296</v>
      </c>
      <c r="ALL4">
        <v>1450</v>
      </c>
      <c r="ALM4">
        <v>1423</v>
      </c>
      <c r="ALN4">
        <v>14525</v>
      </c>
      <c r="ALO4">
        <v>16037</v>
      </c>
      <c r="ALP4">
        <v>18819</v>
      </c>
      <c r="ALQ4">
        <v>18828</v>
      </c>
      <c r="ALR4">
        <v>19507</v>
      </c>
      <c r="ALS4">
        <v>20425</v>
      </c>
      <c r="ALT4">
        <v>21609</v>
      </c>
      <c r="ALU4">
        <v>21848</v>
      </c>
      <c r="ALV4">
        <v>23777</v>
      </c>
      <c r="ALW4">
        <v>26362</v>
      </c>
      <c r="ALX4">
        <v>35044</v>
      </c>
      <c r="ALY4">
        <v>38469</v>
      </c>
      <c r="ALZ4">
        <v>38469</v>
      </c>
      <c r="AMA4">
        <v>42535</v>
      </c>
      <c r="AMB4">
        <v>47030</v>
      </c>
      <c r="AMC4">
        <v>69868</v>
      </c>
      <c r="AMD4">
        <v>127590</v>
      </c>
      <c r="AME4">
        <v>305187</v>
      </c>
      <c r="AMF4">
        <v>619091</v>
      </c>
      <c r="AMG4">
        <v>1482472</v>
      </c>
      <c r="AMH4">
        <v>1855824</v>
      </c>
      <c r="AMI4">
        <v>2051783</v>
      </c>
      <c r="AMJ4">
        <v>2083795</v>
      </c>
      <c r="AMK4">
        <v>2116892</v>
      </c>
      <c r="AML4">
        <v>2107737</v>
      </c>
      <c r="AMM4">
        <v>2089204</v>
      </c>
      <c r="AMN4">
        <v>2094104</v>
      </c>
      <c r="AMO4">
        <v>2081100</v>
      </c>
      <c r="AMP4">
        <v>2105845</v>
      </c>
      <c r="AMQ4">
        <v>2139111</v>
      </c>
      <c r="AMR4">
        <v>2103288</v>
      </c>
      <c r="AMS4">
        <v>2065287</v>
      </c>
      <c r="AMT4">
        <v>2071585</v>
      </c>
      <c r="AMU4">
        <v>2042408</v>
      </c>
      <c r="AMV4">
        <v>2051513</v>
      </c>
      <c r="AMW4">
        <v>2058173</v>
      </c>
      <c r="AMX4">
        <v>2010166</v>
      </c>
      <c r="AMY4">
        <v>1992027</v>
      </c>
      <c r="AMZ4">
        <v>1992141</v>
      </c>
      <c r="ANA4">
        <v>2016986</v>
      </c>
      <c r="ANB4">
        <v>2018050</v>
      </c>
      <c r="ANC4">
        <v>2003888</v>
      </c>
      <c r="AND4">
        <v>2022034</v>
      </c>
      <c r="ANE4">
        <v>2047269</v>
      </c>
      <c r="ANF4">
        <v>2080574</v>
      </c>
      <c r="ANG4">
        <v>2079265</v>
      </c>
      <c r="ANH4">
        <v>2068599</v>
      </c>
      <c r="ANI4">
        <v>2085290</v>
      </c>
      <c r="ANJ4">
        <v>2077893</v>
      </c>
      <c r="ANK4">
        <v>2091906</v>
      </c>
      <c r="ANL4">
        <v>2064383</v>
      </c>
      <c r="ANM4">
        <v>2082846</v>
      </c>
      <c r="ANN4">
        <v>2079418</v>
      </c>
      <c r="ANO4">
        <v>2087241</v>
      </c>
      <c r="ANP4">
        <v>2113481</v>
      </c>
      <c r="ANQ4">
        <v>2103356</v>
      </c>
      <c r="ANR4">
        <v>2111321</v>
      </c>
      <c r="ANS4">
        <v>2111321</v>
      </c>
      <c r="ANT4">
        <v>16381</v>
      </c>
      <c r="ANU4">
        <v>16544</v>
      </c>
      <c r="ANV4">
        <v>17060</v>
      </c>
      <c r="ANW4">
        <v>18473</v>
      </c>
      <c r="ANX4">
        <v>17558</v>
      </c>
      <c r="ANY4">
        <v>17608</v>
      </c>
      <c r="ANZ4">
        <v>17604</v>
      </c>
      <c r="AOA4">
        <v>17946</v>
      </c>
      <c r="AOB4">
        <v>20589</v>
      </c>
      <c r="AOC4">
        <v>20589</v>
      </c>
      <c r="AOD4">
        <v>23186</v>
      </c>
      <c r="AOE4">
        <v>23347</v>
      </c>
      <c r="AOF4">
        <v>23258</v>
      </c>
      <c r="AOG4">
        <v>25643</v>
      </c>
      <c r="AOH4">
        <v>26839</v>
      </c>
      <c r="AOI4">
        <v>28097</v>
      </c>
      <c r="AOJ4">
        <v>28806</v>
      </c>
      <c r="AOK4">
        <v>31176</v>
      </c>
      <c r="AOL4">
        <v>37560</v>
      </c>
      <c r="AOM4">
        <v>35958</v>
      </c>
      <c r="AON4">
        <v>37870</v>
      </c>
      <c r="AOO4">
        <v>42381</v>
      </c>
      <c r="AOP4">
        <v>52102</v>
      </c>
      <c r="AOQ4">
        <v>105357</v>
      </c>
      <c r="AOR4">
        <v>105357</v>
      </c>
      <c r="AOS4">
        <v>283415</v>
      </c>
      <c r="AOT4">
        <v>630938</v>
      </c>
      <c r="AOU4">
        <v>1458929</v>
      </c>
      <c r="AOV4">
        <v>2193992</v>
      </c>
      <c r="AOW4">
        <v>2324162</v>
      </c>
      <c r="AOX4">
        <v>2408459</v>
      </c>
      <c r="AOY4">
        <v>2380747</v>
      </c>
      <c r="AOZ4">
        <v>2354378</v>
      </c>
      <c r="APA4">
        <v>2309582</v>
      </c>
      <c r="APB4">
        <v>2293729</v>
      </c>
      <c r="APC4">
        <v>2277876</v>
      </c>
      <c r="APD4">
        <v>2287493</v>
      </c>
      <c r="APE4">
        <v>2260880</v>
      </c>
      <c r="APF4">
        <v>2260236</v>
      </c>
      <c r="APG4">
        <v>2244395</v>
      </c>
      <c r="APH4">
        <v>2227520</v>
      </c>
      <c r="API4">
        <v>2229838</v>
      </c>
      <c r="APJ4">
        <v>2232054</v>
      </c>
      <c r="APK4">
        <v>2199957</v>
      </c>
      <c r="APL4">
        <v>2208519</v>
      </c>
      <c r="APM4">
        <v>2234248</v>
      </c>
      <c r="APN4">
        <v>2224856</v>
      </c>
      <c r="APO4">
        <v>2212141</v>
      </c>
      <c r="APP4">
        <v>2226142</v>
      </c>
      <c r="APQ4">
        <v>2267690</v>
      </c>
      <c r="APR4">
        <v>2281090</v>
      </c>
      <c r="APS4">
        <v>2250530</v>
      </c>
      <c r="APT4">
        <v>2233873</v>
      </c>
      <c r="APU4">
        <v>2214462</v>
      </c>
      <c r="APV4">
        <v>2209369</v>
      </c>
      <c r="APW4">
        <v>2209369</v>
      </c>
      <c r="APX4">
        <v>2221539</v>
      </c>
      <c r="APY4">
        <v>2207478</v>
      </c>
      <c r="APZ4">
        <v>2253518</v>
      </c>
      <c r="AQA4">
        <v>2260490</v>
      </c>
      <c r="AQB4">
        <v>2237444</v>
      </c>
      <c r="AQC4">
        <v>2241682</v>
      </c>
      <c r="AQD4">
        <v>2196593</v>
      </c>
      <c r="AQE4">
        <v>2209724</v>
      </c>
      <c r="AQF4">
        <v>2197764</v>
      </c>
      <c r="AQG4">
        <v>20210</v>
      </c>
      <c r="AQH4">
        <v>20166</v>
      </c>
      <c r="AQI4">
        <v>20349</v>
      </c>
      <c r="AQJ4">
        <v>20428</v>
      </c>
      <c r="AQK4">
        <v>20493</v>
      </c>
      <c r="AQL4">
        <v>20697</v>
      </c>
      <c r="AQM4">
        <v>20697</v>
      </c>
      <c r="AQN4">
        <v>20697</v>
      </c>
      <c r="AQO4">
        <v>20697</v>
      </c>
      <c r="AQP4">
        <v>20701</v>
      </c>
      <c r="AQQ4">
        <v>20700</v>
      </c>
      <c r="AQR4">
        <v>20700</v>
      </c>
      <c r="AQS4">
        <v>20913</v>
      </c>
      <c r="AQT4">
        <v>20883</v>
      </c>
      <c r="AQU4">
        <v>20882</v>
      </c>
      <c r="AQV4">
        <v>21219</v>
      </c>
      <c r="AQW4">
        <v>21895</v>
      </c>
      <c r="AQX4">
        <v>22047</v>
      </c>
      <c r="AQY4">
        <v>22487</v>
      </c>
      <c r="AQZ4">
        <v>23213</v>
      </c>
      <c r="ARA4">
        <v>23700</v>
      </c>
      <c r="ARB4">
        <v>24488</v>
      </c>
      <c r="ARC4">
        <v>27259</v>
      </c>
      <c r="ARD4">
        <v>36485</v>
      </c>
      <c r="ARE4">
        <v>85839</v>
      </c>
      <c r="ARF4">
        <v>221181</v>
      </c>
      <c r="ARG4">
        <v>660454</v>
      </c>
      <c r="ARH4">
        <v>1469575</v>
      </c>
      <c r="ARI4">
        <v>2020866</v>
      </c>
      <c r="ARJ4">
        <v>2020866</v>
      </c>
      <c r="ARK4">
        <v>2082867</v>
      </c>
      <c r="ARL4">
        <v>2106805</v>
      </c>
      <c r="ARM4">
        <v>2118958</v>
      </c>
      <c r="ARN4">
        <v>2196142</v>
      </c>
      <c r="ARO4">
        <v>2255866</v>
      </c>
      <c r="ARP4">
        <v>2294166</v>
      </c>
      <c r="ARQ4">
        <v>2306763</v>
      </c>
      <c r="ARR4">
        <v>2291116</v>
      </c>
      <c r="ARS4">
        <v>2287172</v>
      </c>
      <c r="ART4">
        <v>2299170</v>
      </c>
      <c r="ARU4">
        <v>2277726</v>
      </c>
      <c r="ARV4">
        <v>2280556</v>
      </c>
      <c r="ARW4">
        <v>2269916</v>
      </c>
      <c r="ARX4">
        <v>2267423</v>
      </c>
      <c r="ARY4">
        <v>2283156</v>
      </c>
      <c r="ARZ4">
        <v>2251642</v>
      </c>
      <c r="ASA4">
        <v>2164110</v>
      </c>
      <c r="ASB4">
        <v>2112007</v>
      </c>
      <c r="ASC4">
        <v>2122587</v>
      </c>
      <c r="ASD4">
        <v>2127446</v>
      </c>
      <c r="ASE4">
        <v>2115128</v>
      </c>
      <c r="ASF4">
        <v>2125337</v>
      </c>
      <c r="ASG4">
        <v>2107849</v>
      </c>
      <c r="ASH4">
        <v>2088004</v>
      </c>
      <c r="ASI4">
        <v>2088004</v>
      </c>
      <c r="ASJ4">
        <v>2045007</v>
      </c>
      <c r="ASK4">
        <v>2028495</v>
      </c>
      <c r="ASL4">
        <v>2017016</v>
      </c>
      <c r="ASM4">
        <v>2004844</v>
      </c>
      <c r="ASN4">
        <v>2014820</v>
      </c>
      <c r="ASO4">
        <v>1982248</v>
      </c>
      <c r="ASP4">
        <v>1955195</v>
      </c>
      <c r="ASQ4">
        <v>1947598</v>
      </c>
      <c r="ASR4">
        <v>1936021</v>
      </c>
      <c r="ASS4">
        <v>11873</v>
      </c>
      <c r="AST4">
        <v>10452</v>
      </c>
      <c r="ASU4">
        <v>10497</v>
      </c>
      <c r="ASV4">
        <v>9790</v>
      </c>
      <c r="ASW4">
        <v>9015</v>
      </c>
      <c r="ASX4">
        <v>9117</v>
      </c>
      <c r="ASY4">
        <v>9117</v>
      </c>
      <c r="ASZ4">
        <v>9544</v>
      </c>
      <c r="ATA4">
        <v>9597</v>
      </c>
      <c r="ATB4">
        <v>11425</v>
      </c>
      <c r="ATC4">
        <v>11429</v>
      </c>
      <c r="ATD4">
        <v>11828</v>
      </c>
      <c r="ATE4">
        <v>11873</v>
      </c>
      <c r="ATF4">
        <v>12288</v>
      </c>
      <c r="ATG4">
        <v>12296</v>
      </c>
      <c r="ATH4">
        <v>12624</v>
      </c>
      <c r="ATI4">
        <v>12652</v>
      </c>
      <c r="ATJ4">
        <v>16550</v>
      </c>
      <c r="ATK4">
        <v>25723</v>
      </c>
      <c r="ATL4">
        <v>27015</v>
      </c>
      <c r="ATM4">
        <v>27941</v>
      </c>
      <c r="ATN4">
        <v>29698</v>
      </c>
      <c r="ATO4">
        <v>34726</v>
      </c>
      <c r="ATP4">
        <v>40761</v>
      </c>
      <c r="ATQ4">
        <v>103979</v>
      </c>
      <c r="ATR4">
        <v>197159</v>
      </c>
      <c r="ATS4">
        <v>385118</v>
      </c>
      <c r="ATT4">
        <v>385118</v>
      </c>
      <c r="ATU4">
        <v>800175</v>
      </c>
      <c r="ATV4">
        <v>1640995</v>
      </c>
      <c r="ATW4">
        <v>1916797</v>
      </c>
      <c r="ATX4">
        <v>2055683</v>
      </c>
      <c r="ATY4">
        <v>2029176</v>
      </c>
      <c r="ATZ4">
        <v>1995331</v>
      </c>
      <c r="AUA4">
        <v>1988008</v>
      </c>
      <c r="AUB4">
        <v>1970293</v>
      </c>
      <c r="AUC4">
        <v>1992049</v>
      </c>
      <c r="AUD4">
        <v>1993903</v>
      </c>
      <c r="AUE4">
        <v>2013560</v>
      </c>
      <c r="AUF4">
        <v>2006260</v>
      </c>
      <c r="AUG4">
        <v>1999887</v>
      </c>
      <c r="AUH4">
        <v>2025666</v>
      </c>
      <c r="AUI4">
        <v>2075855</v>
      </c>
      <c r="AUJ4">
        <v>2052476</v>
      </c>
      <c r="AUK4">
        <v>2053204</v>
      </c>
      <c r="AUL4">
        <v>2068120</v>
      </c>
      <c r="AUM4">
        <v>2082058</v>
      </c>
      <c r="AUN4">
        <v>2082638</v>
      </c>
      <c r="AUO4">
        <v>2029042</v>
      </c>
      <c r="AUP4">
        <v>2056787</v>
      </c>
      <c r="AUQ4">
        <v>2077902</v>
      </c>
      <c r="AUR4">
        <v>2061495</v>
      </c>
      <c r="AUS4">
        <v>2002510</v>
      </c>
      <c r="AUT4">
        <v>1991687</v>
      </c>
      <c r="AUU4">
        <v>1969030</v>
      </c>
      <c r="AUV4">
        <v>1935955</v>
      </c>
      <c r="AUW4">
        <v>2004686</v>
      </c>
      <c r="AUX4">
        <v>1873843</v>
      </c>
      <c r="AUY4">
        <v>1845268</v>
      </c>
      <c r="AUZ4">
        <v>1824997</v>
      </c>
      <c r="AVA4">
        <v>1803929</v>
      </c>
      <c r="AVB4">
        <v>1785461</v>
      </c>
      <c r="AVC4">
        <v>1786933</v>
      </c>
      <c r="AVD4">
        <v>1773473</v>
      </c>
      <c r="AVE4">
        <v>1781561</v>
      </c>
      <c r="AVF4">
        <v>1798755</v>
      </c>
      <c r="AVG4">
        <v>4431</v>
      </c>
      <c r="AVH4">
        <v>4431</v>
      </c>
      <c r="AVI4">
        <v>5361</v>
      </c>
      <c r="AVJ4">
        <v>7008</v>
      </c>
      <c r="AVK4">
        <v>7071</v>
      </c>
      <c r="AVL4">
        <v>7112</v>
      </c>
      <c r="AVM4">
        <v>7657</v>
      </c>
      <c r="AVN4">
        <v>9175</v>
      </c>
      <c r="AVO4">
        <v>9312</v>
      </c>
      <c r="AVP4">
        <v>9278</v>
      </c>
      <c r="AVQ4">
        <v>9404</v>
      </c>
      <c r="AVR4">
        <v>12122</v>
      </c>
      <c r="AVS4">
        <v>12912</v>
      </c>
      <c r="AVT4">
        <v>18505</v>
      </c>
      <c r="AVU4">
        <v>17999</v>
      </c>
      <c r="AVV4">
        <v>19591</v>
      </c>
      <c r="AVW4">
        <v>24440</v>
      </c>
      <c r="AVX4">
        <v>26628</v>
      </c>
      <c r="AVY4">
        <v>31483</v>
      </c>
      <c r="AVZ4">
        <v>31483</v>
      </c>
      <c r="AWA4">
        <v>35599</v>
      </c>
      <c r="AWB4">
        <v>41441</v>
      </c>
      <c r="AWC4">
        <v>48249</v>
      </c>
      <c r="AWD4">
        <v>122783</v>
      </c>
      <c r="AWE4">
        <v>193361</v>
      </c>
      <c r="AWF4">
        <v>485350</v>
      </c>
      <c r="AWG4">
        <v>1025002</v>
      </c>
      <c r="AWH4">
        <v>1552561</v>
      </c>
      <c r="AWI4">
        <v>1749016</v>
      </c>
      <c r="AWJ4">
        <v>1894127</v>
      </c>
      <c r="AWK4">
        <v>1928246</v>
      </c>
      <c r="AWL4">
        <v>1949248</v>
      </c>
      <c r="AWM4">
        <v>1955911</v>
      </c>
      <c r="AWN4">
        <v>1955045</v>
      </c>
      <c r="AWO4">
        <v>1964834</v>
      </c>
      <c r="AWP4">
        <v>1965596</v>
      </c>
      <c r="AWQ4">
        <v>1958489</v>
      </c>
      <c r="AWR4">
        <v>1955912</v>
      </c>
      <c r="AWS4">
        <v>1976505</v>
      </c>
      <c r="AWT4">
        <v>1971832</v>
      </c>
      <c r="AWU4">
        <v>1977904</v>
      </c>
      <c r="AWV4">
        <v>1989537</v>
      </c>
      <c r="AWW4">
        <v>1986479</v>
      </c>
      <c r="AWX4">
        <v>1996526</v>
      </c>
      <c r="AWY4">
        <v>1988186</v>
      </c>
      <c r="AWZ4">
        <v>1982840</v>
      </c>
      <c r="AXA4">
        <v>1966143</v>
      </c>
      <c r="AXB4">
        <v>1975544</v>
      </c>
      <c r="AXC4">
        <v>1961570</v>
      </c>
      <c r="AXD4">
        <v>1977488</v>
      </c>
      <c r="AXE4">
        <v>1976172</v>
      </c>
      <c r="AXF4">
        <v>1995216</v>
      </c>
      <c r="AXG4">
        <v>2013033</v>
      </c>
      <c r="AXH4">
        <v>1995196</v>
      </c>
      <c r="AXI4">
        <v>1995842</v>
      </c>
      <c r="AXJ4">
        <v>1993334</v>
      </c>
      <c r="AXK4">
        <v>1994907</v>
      </c>
      <c r="AXL4">
        <v>2006188</v>
      </c>
      <c r="AXM4">
        <v>2037544</v>
      </c>
      <c r="AXN4">
        <v>2016493</v>
      </c>
      <c r="AXO4">
        <v>2038304</v>
      </c>
      <c r="AXP4">
        <v>2039839</v>
      </c>
      <c r="AXQ4">
        <v>2080199</v>
      </c>
      <c r="AXR4">
        <v>2100392</v>
      </c>
      <c r="AXS4">
        <v>2100392</v>
      </c>
      <c r="AXT4">
        <v>2101607</v>
      </c>
      <c r="AXU4">
        <v>10744</v>
      </c>
      <c r="AXV4">
        <v>10762</v>
      </c>
      <c r="AXW4">
        <v>11780</v>
      </c>
      <c r="AXX4">
        <v>12270</v>
      </c>
      <c r="AXY4">
        <v>12273</v>
      </c>
      <c r="AXZ4">
        <v>12597</v>
      </c>
      <c r="AYA4">
        <v>12645</v>
      </c>
      <c r="AYB4">
        <v>12635</v>
      </c>
      <c r="AYC4">
        <v>12757</v>
      </c>
      <c r="AYD4">
        <v>12752</v>
      </c>
      <c r="AYE4">
        <v>14458</v>
      </c>
      <c r="AYF4">
        <v>18353</v>
      </c>
      <c r="AYG4">
        <v>18363</v>
      </c>
      <c r="AYH4">
        <v>19113</v>
      </c>
      <c r="AYI4">
        <v>19390</v>
      </c>
      <c r="AYJ4">
        <v>20503</v>
      </c>
      <c r="AYK4">
        <v>20582</v>
      </c>
      <c r="AYL4">
        <v>24026</v>
      </c>
      <c r="AYM4">
        <v>29040</v>
      </c>
      <c r="AYN4">
        <v>34929</v>
      </c>
      <c r="AYO4">
        <v>39182</v>
      </c>
      <c r="AYP4">
        <v>49731</v>
      </c>
      <c r="AYQ4">
        <v>68544</v>
      </c>
      <c r="AYR4">
        <v>68544</v>
      </c>
      <c r="AYS4">
        <v>116690</v>
      </c>
      <c r="AYT4">
        <v>287409</v>
      </c>
      <c r="AYU4">
        <v>827744</v>
      </c>
      <c r="AYV4">
        <v>1631738</v>
      </c>
      <c r="AYW4">
        <v>2083810</v>
      </c>
      <c r="AYX4">
        <v>2221614</v>
      </c>
      <c r="AYY4">
        <v>2264401</v>
      </c>
      <c r="AYZ4">
        <v>2267721</v>
      </c>
      <c r="AZA4">
        <v>2272212</v>
      </c>
      <c r="AZB4">
        <v>2276317</v>
      </c>
      <c r="AZC4">
        <v>2283051</v>
      </c>
      <c r="AZD4">
        <v>2277848</v>
      </c>
      <c r="AZE4">
        <v>2295095</v>
      </c>
      <c r="AZF4">
        <v>2296757</v>
      </c>
      <c r="AZG4">
        <v>2280293</v>
      </c>
      <c r="AZH4">
        <v>2335946</v>
      </c>
      <c r="AZI4">
        <v>2366368</v>
      </c>
      <c r="AZJ4">
        <v>2362279</v>
      </c>
      <c r="AZK4">
        <v>2346738</v>
      </c>
      <c r="AZL4">
        <v>2309944</v>
      </c>
      <c r="AZM4">
        <v>2302539</v>
      </c>
      <c r="AZN4">
        <v>2302239</v>
      </c>
      <c r="AZO4">
        <v>2294460</v>
      </c>
      <c r="AZP4">
        <v>2292121</v>
      </c>
      <c r="AZQ4">
        <v>2292355</v>
      </c>
      <c r="AZR4">
        <v>2274901</v>
      </c>
      <c r="AZS4">
        <v>2282372</v>
      </c>
      <c r="AZT4">
        <v>2265662</v>
      </c>
      <c r="AZU4">
        <v>2256268</v>
      </c>
      <c r="AZV4">
        <v>2270631</v>
      </c>
      <c r="AZW4">
        <v>2280143</v>
      </c>
      <c r="AZX4">
        <v>2280035</v>
      </c>
      <c r="AZY4">
        <v>2285180</v>
      </c>
      <c r="AZZ4">
        <v>2303261</v>
      </c>
      <c r="BAA4">
        <v>2311921</v>
      </c>
      <c r="BAB4">
        <v>2316757</v>
      </c>
      <c r="BAC4">
        <v>2305995</v>
      </c>
      <c r="BAD4">
        <v>2311671</v>
      </c>
      <c r="BAE4">
        <v>2303009</v>
      </c>
      <c r="BAF4">
        <v>2285054</v>
      </c>
      <c r="BAG4">
        <v>2312534</v>
      </c>
      <c r="BAH4">
        <v>24059</v>
      </c>
      <c r="BAI4">
        <v>24558</v>
      </c>
      <c r="BAJ4">
        <v>24566</v>
      </c>
      <c r="BAK4">
        <v>24564</v>
      </c>
      <c r="BAL4">
        <v>24567</v>
      </c>
      <c r="BAM4">
        <v>29923</v>
      </c>
      <c r="BAN4">
        <v>30176</v>
      </c>
      <c r="BAO4">
        <v>30177</v>
      </c>
      <c r="BAP4">
        <v>30240</v>
      </c>
      <c r="BAQ4">
        <v>31964</v>
      </c>
      <c r="BAR4">
        <v>32335</v>
      </c>
      <c r="BAS4">
        <v>38329</v>
      </c>
      <c r="BAT4">
        <v>38650</v>
      </c>
      <c r="BAU4">
        <v>38668</v>
      </c>
      <c r="BAV4">
        <v>38691</v>
      </c>
      <c r="BAW4">
        <v>39594</v>
      </c>
      <c r="BAX4">
        <v>40360</v>
      </c>
      <c r="BAY4">
        <v>41685</v>
      </c>
      <c r="BAZ4">
        <v>42408</v>
      </c>
      <c r="BBA4">
        <v>44716</v>
      </c>
      <c r="BBB4">
        <v>46540</v>
      </c>
      <c r="BBC4">
        <v>57277</v>
      </c>
      <c r="BBD4">
        <v>71239</v>
      </c>
      <c r="BBE4">
        <v>80308</v>
      </c>
      <c r="BBF4">
        <v>107895</v>
      </c>
      <c r="BBG4">
        <v>233208</v>
      </c>
      <c r="BBH4">
        <v>844090</v>
      </c>
      <c r="BBI4">
        <v>1670303</v>
      </c>
      <c r="BBJ4">
        <v>2173524</v>
      </c>
      <c r="BBK4">
        <v>2206011</v>
      </c>
      <c r="BBL4">
        <v>2249954</v>
      </c>
      <c r="BBM4">
        <v>2279208</v>
      </c>
      <c r="BBN4">
        <v>2257944</v>
      </c>
      <c r="BBO4">
        <v>2257944</v>
      </c>
      <c r="BBP4">
        <v>2250705</v>
      </c>
      <c r="BBQ4">
        <v>2256734</v>
      </c>
      <c r="BBR4">
        <v>2229542</v>
      </c>
      <c r="BBS4">
        <v>2204790</v>
      </c>
      <c r="BBT4">
        <v>2174994</v>
      </c>
      <c r="BBU4">
        <v>2160717</v>
      </c>
      <c r="BBV4">
        <v>2166558</v>
      </c>
      <c r="BBW4">
        <v>2160991</v>
      </c>
      <c r="BBX4">
        <v>2190529</v>
      </c>
      <c r="BBY4">
        <v>2222515</v>
      </c>
      <c r="BBZ4">
        <v>2167849</v>
      </c>
      <c r="BCA4">
        <v>2158613</v>
      </c>
      <c r="BCB4">
        <v>2124683</v>
      </c>
      <c r="BCC4">
        <v>2117525</v>
      </c>
      <c r="BCD4">
        <v>2065121</v>
      </c>
      <c r="BCE4">
        <v>2024864</v>
      </c>
      <c r="BCF4">
        <v>2000488</v>
      </c>
      <c r="BCG4">
        <v>1971964</v>
      </c>
      <c r="BCH4">
        <v>1934815</v>
      </c>
      <c r="BCI4">
        <v>1934815</v>
      </c>
      <c r="BCJ4">
        <v>1965783</v>
      </c>
      <c r="BCK4">
        <v>1950556</v>
      </c>
      <c r="BCL4">
        <v>1974734</v>
      </c>
      <c r="BCM4">
        <v>1984282</v>
      </c>
      <c r="BCN4">
        <v>1961349</v>
      </c>
      <c r="BCO4">
        <v>1942638</v>
      </c>
      <c r="BCP4">
        <v>1928604</v>
      </c>
      <c r="BCQ4">
        <v>1928625</v>
      </c>
      <c r="BCR4">
        <v>1905761</v>
      </c>
      <c r="BCS4">
        <v>18052</v>
      </c>
      <c r="BCT4">
        <v>18052</v>
      </c>
      <c r="BCU4">
        <v>18108</v>
      </c>
      <c r="BCV4">
        <v>18115</v>
      </c>
      <c r="BCW4">
        <v>23006</v>
      </c>
      <c r="BCX4">
        <v>23032</v>
      </c>
      <c r="BCY4">
        <v>23032</v>
      </c>
      <c r="BCZ4">
        <v>23032</v>
      </c>
      <c r="BDA4">
        <v>23073</v>
      </c>
      <c r="BDB4">
        <v>23139</v>
      </c>
      <c r="BDC4">
        <v>23139</v>
      </c>
      <c r="BDD4">
        <v>24074</v>
      </c>
      <c r="BDE4">
        <v>24282</v>
      </c>
      <c r="BDF4">
        <v>24908</v>
      </c>
      <c r="BDG4">
        <v>25865</v>
      </c>
      <c r="BDH4">
        <v>26505</v>
      </c>
      <c r="BDI4">
        <v>27075</v>
      </c>
      <c r="BDJ4">
        <v>27894</v>
      </c>
      <c r="BDK4">
        <v>27915</v>
      </c>
      <c r="BDL4">
        <v>28786</v>
      </c>
      <c r="BDM4">
        <v>32154</v>
      </c>
      <c r="BDN4">
        <v>34382</v>
      </c>
      <c r="BDO4">
        <v>40276</v>
      </c>
      <c r="BDP4">
        <v>42468</v>
      </c>
      <c r="BDQ4">
        <v>62158</v>
      </c>
      <c r="BDR4">
        <v>95308</v>
      </c>
      <c r="BDS4">
        <v>241307</v>
      </c>
      <c r="BDT4">
        <v>241307</v>
      </c>
      <c r="BDU4">
        <v>600580</v>
      </c>
      <c r="BDV4">
        <v>1210573</v>
      </c>
      <c r="BDW4">
        <v>1712376</v>
      </c>
      <c r="BDX4">
        <v>1870994</v>
      </c>
      <c r="BDY4">
        <v>1967443</v>
      </c>
      <c r="BDZ4">
        <v>1983650</v>
      </c>
      <c r="BEA4">
        <v>1998206</v>
      </c>
      <c r="BEB4">
        <v>2018791</v>
      </c>
      <c r="BEC4">
        <v>2012127</v>
      </c>
      <c r="BED4">
        <v>1997174</v>
      </c>
      <c r="BEE4">
        <v>2000258</v>
      </c>
      <c r="BEF4">
        <v>1999134</v>
      </c>
      <c r="BEG4">
        <v>1976336</v>
      </c>
      <c r="BEH4">
        <v>1960701</v>
      </c>
      <c r="BEI4">
        <v>1974620</v>
      </c>
      <c r="BEJ4">
        <v>1964789</v>
      </c>
      <c r="BEK4">
        <v>1967543</v>
      </c>
      <c r="BEL4">
        <v>1994944</v>
      </c>
      <c r="BEM4">
        <v>1988039</v>
      </c>
      <c r="BEN4">
        <v>1990787</v>
      </c>
      <c r="BEO4">
        <v>1993706</v>
      </c>
      <c r="BEP4">
        <v>1984150</v>
      </c>
      <c r="BEQ4">
        <v>1974415</v>
      </c>
      <c r="BER4">
        <v>1967267</v>
      </c>
      <c r="BES4">
        <v>1959706</v>
      </c>
      <c r="BET4">
        <v>1963107</v>
      </c>
      <c r="BEU4">
        <v>1963934</v>
      </c>
      <c r="BEV4">
        <v>1958541</v>
      </c>
      <c r="BEW4">
        <v>1966600</v>
      </c>
      <c r="BEX4">
        <v>1976689</v>
      </c>
      <c r="BEY4">
        <v>1985582</v>
      </c>
      <c r="BEZ4">
        <v>1990878</v>
      </c>
      <c r="BFA4">
        <v>1992477</v>
      </c>
      <c r="BFB4">
        <v>1998090</v>
      </c>
      <c r="BFC4">
        <v>2003483</v>
      </c>
      <c r="BFD4">
        <v>1988403</v>
      </c>
      <c r="BFE4">
        <v>1985494</v>
      </c>
      <c r="BFF4">
        <v>1993370</v>
      </c>
      <c r="BFG4">
        <v>2000447</v>
      </c>
      <c r="BFH4">
        <v>31177</v>
      </c>
      <c r="BFI4">
        <v>33534</v>
      </c>
      <c r="BFJ4">
        <v>36822</v>
      </c>
      <c r="BFK4">
        <v>38567</v>
      </c>
      <c r="BFL4">
        <v>40675</v>
      </c>
      <c r="BFM4">
        <v>40670</v>
      </c>
      <c r="BFN4">
        <v>40680</v>
      </c>
      <c r="BFO4">
        <v>40978</v>
      </c>
      <c r="BFP4">
        <v>41393</v>
      </c>
      <c r="BFQ4">
        <v>41405</v>
      </c>
      <c r="BFR4">
        <v>42271</v>
      </c>
      <c r="BFS4">
        <v>41771</v>
      </c>
      <c r="BFT4">
        <v>42321</v>
      </c>
      <c r="BFU4">
        <v>43125</v>
      </c>
      <c r="BFV4">
        <v>44848</v>
      </c>
      <c r="BFW4">
        <v>48668</v>
      </c>
      <c r="BFX4">
        <v>49559</v>
      </c>
      <c r="BFY4">
        <v>51672</v>
      </c>
      <c r="BFZ4">
        <v>51672</v>
      </c>
      <c r="BGA4">
        <v>55801</v>
      </c>
      <c r="BGB4">
        <v>62344</v>
      </c>
      <c r="BGC4">
        <v>70380</v>
      </c>
      <c r="BGD4">
        <v>87647</v>
      </c>
      <c r="BGE4">
        <v>86576</v>
      </c>
      <c r="BGF4">
        <v>279853</v>
      </c>
      <c r="BGG4">
        <v>586679</v>
      </c>
      <c r="BGH4">
        <v>1185013</v>
      </c>
      <c r="BGI4">
        <v>1729749</v>
      </c>
      <c r="BGJ4">
        <v>1940551</v>
      </c>
      <c r="BGK4">
        <v>2011788</v>
      </c>
      <c r="BGL4">
        <v>2038512</v>
      </c>
      <c r="BGM4">
        <v>2081322</v>
      </c>
      <c r="BGN4">
        <v>2095553</v>
      </c>
      <c r="BGO4">
        <v>2112673</v>
      </c>
      <c r="BGP4">
        <v>2127361</v>
      </c>
      <c r="BGQ4">
        <v>2135441</v>
      </c>
      <c r="BGR4">
        <v>2163015</v>
      </c>
      <c r="BGS4">
        <v>2163322</v>
      </c>
      <c r="BGT4">
        <v>2157627</v>
      </c>
      <c r="BGU4">
        <v>2178980</v>
      </c>
      <c r="BGV4">
        <v>2184352</v>
      </c>
      <c r="BGW4">
        <v>2209756</v>
      </c>
      <c r="BGX4">
        <v>2222626</v>
      </c>
      <c r="BGY4">
        <v>2200775</v>
      </c>
      <c r="BGZ4">
        <v>2126573</v>
      </c>
      <c r="BHA4">
        <v>2123001</v>
      </c>
      <c r="BHB4">
        <v>2116364</v>
      </c>
      <c r="BHC4">
        <v>2111995</v>
      </c>
      <c r="BHD4">
        <v>2100193</v>
      </c>
      <c r="BHE4">
        <v>2110428</v>
      </c>
      <c r="BHF4">
        <v>2117816</v>
      </c>
      <c r="BHG4">
        <v>2120531</v>
      </c>
      <c r="BHH4">
        <v>2108907</v>
      </c>
      <c r="BHI4">
        <v>2118403</v>
      </c>
      <c r="BHJ4">
        <v>2110726</v>
      </c>
      <c r="BHK4">
        <v>2101845</v>
      </c>
      <c r="BHL4">
        <v>2096189</v>
      </c>
      <c r="BHM4">
        <v>2104578</v>
      </c>
      <c r="BHN4">
        <v>2106957</v>
      </c>
      <c r="BHO4">
        <v>2102772</v>
      </c>
      <c r="BHP4">
        <v>2107001</v>
      </c>
      <c r="BHQ4">
        <v>2085770</v>
      </c>
      <c r="BHR4">
        <v>2087519</v>
      </c>
      <c r="BHS4">
        <v>2081053</v>
      </c>
      <c r="BHT4">
        <v>2081053</v>
      </c>
      <c r="BHU4">
        <v>2084693</v>
      </c>
      <c r="BHV4">
        <v>23904</v>
      </c>
      <c r="BHW4">
        <v>23909</v>
      </c>
      <c r="BHX4">
        <v>25719</v>
      </c>
      <c r="BHY4">
        <v>28405</v>
      </c>
      <c r="BHZ4">
        <v>32339</v>
      </c>
      <c r="BIA4">
        <v>39484</v>
      </c>
      <c r="BIB4">
        <v>40996</v>
      </c>
      <c r="BIC4">
        <v>43275</v>
      </c>
      <c r="BID4">
        <v>43283</v>
      </c>
      <c r="BIE4">
        <v>48222</v>
      </c>
      <c r="BIF4">
        <v>50971</v>
      </c>
      <c r="BIG4">
        <v>51510</v>
      </c>
      <c r="BIH4">
        <v>52484</v>
      </c>
      <c r="BII4">
        <v>57215</v>
      </c>
      <c r="BIJ4">
        <v>60529</v>
      </c>
      <c r="BIK4">
        <v>62738</v>
      </c>
      <c r="BIL4">
        <v>71689</v>
      </c>
      <c r="BIM4">
        <v>76098</v>
      </c>
      <c r="BIN4">
        <v>88120</v>
      </c>
      <c r="BIO4">
        <v>92157</v>
      </c>
      <c r="BIP4">
        <v>103606</v>
      </c>
      <c r="BIQ4">
        <v>107083</v>
      </c>
      <c r="BIR4">
        <v>110590</v>
      </c>
      <c r="BIS4">
        <v>148934</v>
      </c>
      <c r="BIT4">
        <v>331577</v>
      </c>
      <c r="BIU4">
        <v>823105</v>
      </c>
      <c r="BIV4">
        <v>1508482</v>
      </c>
      <c r="BIW4">
        <v>1508482</v>
      </c>
      <c r="BIX4">
        <v>1920993</v>
      </c>
      <c r="BIY4">
        <v>2159735</v>
      </c>
      <c r="BIZ4">
        <v>2236813</v>
      </c>
      <c r="BJA4">
        <v>2290339</v>
      </c>
      <c r="BJB4">
        <v>2306556</v>
      </c>
      <c r="BJC4">
        <v>2315873</v>
      </c>
      <c r="BJD4">
        <v>2314947</v>
      </c>
      <c r="BJE4">
        <v>2334313</v>
      </c>
      <c r="BJF4">
        <v>2349455</v>
      </c>
      <c r="BJG4">
        <v>2372538</v>
      </c>
      <c r="BJH4">
        <v>2371732</v>
      </c>
      <c r="BJI4">
        <v>2393666</v>
      </c>
      <c r="BJJ4">
        <v>2361419</v>
      </c>
      <c r="BJK4">
        <v>2369686</v>
      </c>
      <c r="BJL4">
        <v>2368695</v>
      </c>
      <c r="BJM4">
        <v>2402020</v>
      </c>
      <c r="BJN4">
        <v>2436565</v>
      </c>
      <c r="BJO4">
        <v>2481815</v>
      </c>
      <c r="BJP4">
        <v>2501111</v>
      </c>
      <c r="BJQ4">
        <v>2507905</v>
      </c>
      <c r="BJR4">
        <v>2520110</v>
      </c>
      <c r="BJS4">
        <v>2546154</v>
      </c>
      <c r="BJT4">
        <v>2548879</v>
      </c>
      <c r="BJU4">
        <v>2553454</v>
      </c>
      <c r="BJV4">
        <v>2597529</v>
      </c>
      <c r="BJW4">
        <v>2630370</v>
      </c>
      <c r="BJX4">
        <v>2643892</v>
      </c>
      <c r="BJY4">
        <v>2648446</v>
      </c>
      <c r="BJZ4">
        <v>2649198</v>
      </c>
      <c r="BKA4">
        <v>2678663</v>
      </c>
      <c r="BKB4">
        <v>2678663</v>
      </c>
      <c r="BKC4">
        <v>2645695</v>
      </c>
      <c r="BKD4">
        <v>2669019</v>
      </c>
      <c r="BKE4">
        <v>2716649</v>
      </c>
      <c r="BKF4">
        <v>2707959</v>
      </c>
      <c r="BKG4">
        <v>2708511</v>
      </c>
      <c r="BKH4">
        <v>2758472</v>
      </c>
      <c r="BKI4">
        <v>9484</v>
      </c>
      <c r="BKJ4">
        <v>10920</v>
      </c>
      <c r="BKK4">
        <v>30935</v>
      </c>
      <c r="BKL4">
        <v>32649</v>
      </c>
      <c r="BKM4">
        <v>33251</v>
      </c>
      <c r="BKN4">
        <v>34243</v>
      </c>
      <c r="BKO4">
        <v>35647</v>
      </c>
      <c r="BKP4">
        <v>43532</v>
      </c>
      <c r="BKQ4">
        <v>46471</v>
      </c>
      <c r="BKR4">
        <v>47818</v>
      </c>
      <c r="BKS4">
        <v>49336</v>
      </c>
      <c r="BKT4">
        <v>52888</v>
      </c>
      <c r="BKU4">
        <v>55510</v>
      </c>
      <c r="BKV4">
        <v>58933</v>
      </c>
      <c r="BKW4">
        <v>59256</v>
      </c>
      <c r="BKX4">
        <v>59870</v>
      </c>
      <c r="BKY4">
        <v>60144</v>
      </c>
      <c r="BKZ4">
        <v>60211</v>
      </c>
      <c r="BLA4">
        <v>63034</v>
      </c>
      <c r="BLB4">
        <v>78056</v>
      </c>
      <c r="BLC4">
        <v>91258</v>
      </c>
      <c r="BLD4">
        <v>90258</v>
      </c>
      <c r="BLE4">
        <v>105208</v>
      </c>
      <c r="BLF4">
        <v>150949</v>
      </c>
      <c r="BLG4">
        <v>407764</v>
      </c>
      <c r="BLH4">
        <v>865869</v>
      </c>
      <c r="BLI4">
        <v>1918571</v>
      </c>
      <c r="BLJ4">
        <v>2545830</v>
      </c>
      <c r="BLK4">
        <v>2909096</v>
      </c>
      <c r="BLL4">
        <v>3242941</v>
      </c>
      <c r="BLM4">
        <v>3420746</v>
      </c>
      <c r="BLN4">
        <v>3487072</v>
      </c>
      <c r="BLO4">
        <v>3487072</v>
      </c>
      <c r="BLP4">
        <v>3508660</v>
      </c>
      <c r="BLQ4">
        <v>3553464</v>
      </c>
      <c r="BLR4">
        <v>3580584</v>
      </c>
      <c r="BLS4">
        <v>3574399</v>
      </c>
      <c r="BLT4">
        <v>3596785</v>
      </c>
      <c r="BLU4">
        <v>3593751</v>
      </c>
      <c r="BLV4">
        <v>3610256</v>
      </c>
      <c r="BLW4">
        <v>3618336</v>
      </c>
      <c r="BLX4">
        <v>3638963</v>
      </c>
      <c r="BLY4">
        <v>3659659</v>
      </c>
      <c r="BLZ4">
        <v>3601983</v>
      </c>
      <c r="BMA4">
        <v>3619564</v>
      </c>
      <c r="BMB4">
        <v>3573125</v>
      </c>
      <c r="BMC4">
        <v>3567426</v>
      </c>
      <c r="BMD4">
        <v>3569387</v>
      </c>
      <c r="BME4">
        <v>3573105</v>
      </c>
      <c r="BMF4">
        <v>3600838</v>
      </c>
      <c r="BMG4">
        <v>3587643</v>
      </c>
      <c r="BMH4">
        <v>3589167</v>
      </c>
      <c r="BMI4">
        <v>3589167</v>
      </c>
      <c r="BMJ4">
        <v>3569910</v>
      </c>
      <c r="BMK4">
        <v>3561900</v>
      </c>
      <c r="BML4">
        <v>3572567</v>
      </c>
      <c r="BMM4">
        <v>3585591</v>
      </c>
      <c r="BMN4">
        <v>3589784</v>
      </c>
      <c r="BMO4">
        <v>3574294</v>
      </c>
      <c r="BMP4">
        <v>3561123</v>
      </c>
      <c r="BMQ4">
        <v>3533654</v>
      </c>
      <c r="BMR4">
        <v>3518702</v>
      </c>
      <c r="BMS4">
        <v>3531342</v>
      </c>
      <c r="BMT4">
        <v>3576110</v>
      </c>
      <c r="BMU4">
        <v>11109</v>
      </c>
      <c r="BMV4">
        <v>11109</v>
      </c>
      <c r="BMW4">
        <v>11108</v>
      </c>
      <c r="BMX4">
        <v>12336</v>
      </c>
      <c r="BMY4">
        <v>16674</v>
      </c>
      <c r="BMZ4">
        <v>17382</v>
      </c>
      <c r="BNA4">
        <v>17382</v>
      </c>
      <c r="BNB4">
        <v>17404</v>
      </c>
      <c r="BNC4">
        <v>17404</v>
      </c>
      <c r="BND4">
        <v>19457</v>
      </c>
      <c r="BNE4">
        <v>24938</v>
      </c>
      <c r="BNF4">
        <v>25202</v>
      </c>
      <c r="BNG4">
        <v>25991</v>
      </c>
      <c r="BNH4">
        <v>26161</v>
      </c>
      <c r="BNI4">
        <v>27824</v>
      </c>
      <c r="BNJ4">
        <v>33956</v>
      </c>
      <c r="BNK4">
        <v>37042</v>
      </c>
      <c r="BNL4">
        <v>46493</v>
      </c>
      <c r="BNM4">
        <v>54564</v>
      </c>
      <c r="BNN4">
        <v>58544</v>
      </c>
      <c r="BNO4">
        <v>61640</v>
      </c>
      <c r="BNP4">
        <v>71499</v>
      </c>
      <c r="BNQ4">
        <v>107812</v>
      </c>
      <c r="BNR4">
        <v>145528</v>
      </c>
      <c r="BNS4">
        <v>176857</v>
      </c>
      <c r="BNT4">
        <v>176857</v>
      </c>
      <c r="BNU4">
        <v>517736</v>
      </c>
      <c r="BNV4">
        <v>1201967</v>
      </c>
      <c r="BNW4">
        <v>2116362</v>
      </c>
      <c r="BNX4">
        <v>2716937</v>
      </c>
      <c r="BNY4">
        <v>3243342</v>
      </c>
      <c r="BNZ4">
        <v>3388280</v>
      </c>
      <c r="BOA4">
        <v>3532185</v>
      </c>
      <c r="BOB4">
        <v>3584980</v>
      </c>
      <c r="BOC4">
        <v>3649942</v>
      </c>
      <c r="BOD4">
        <v>3718867</v>
      </c>
      <c r="BOE4">
        <v>3716228</v>
      </c>
      <c r="BOF4">
        <v>3718538</v>
      </c>
      <c r="BOG4">
        <v>3719734</v>
      </c>
      <c r="BOH4">
        <v>3748879</v>
      </c>
      <c r="BOI4">
        <v>3774551</v>
      </c>
      <c r="BOJ4">
        <v>3793951</v>
      </c>
      <c r="BOK4">
        <v>3762317</v>
      </c>
      <c r="BOL4">
        <v>3760521</v>
      </c>
      <c r="BOM4">
        <v>3771160</v>
      </c>
      <c r="BON4">
        <v>3742728</v>
      </c>
      <c r="BOO4">
        <v>3745271</v>
      </c>
      <c r="BOP4">
        <v>3763393</v>
      </c>
      <c r="BOQ4">
        <v>3779506</v>
      </c>
      <c r="BOR4">
        <v>3802079</v>
      </c>
      <c r="BOS4">
        <v>3795575</v>
      </c>
      <c r="BOT4">
        <v>3843943</v>
      </c>
      <c r="BOU4">
        <v>3835873</v>
      </c>
      <c r="BOV4">
        <v>3821222</v>
      </c>
      <c r="BOW4">
        <v>3810102</v>
      </c>
      <c r="BOX4">
        <v>3788343</v>
      </c>
      <c r="BOY4">
        <v>3801444</v>
      </c>
      <c r="BOZ4">
        <v>3791400</v>
      </c>
      <c r="BPA4">
        <v>3797292</v>
      </c>
      <c r="BPB4">
        <v>3783326</v>
      </c>
      <c r="BPC4">
        <v>3815076</v>
      </c>
      <c r="BPD4">
        <v>3782383</v>
      </c>
      <c r="BPE4">
        <v>3738060</v>
      </c>
      <c r="BPF4">
        <v>3733389</v>
      </c>
      <c r="BPG4">
        <v>3789799</v>
      </c>
      <c r="BPH4">
        <v>3731475</v>
      </c>
      <c r="BPI4">
        <v>3709520</v>
      </c>
      <c r="BPJ4">
        <v>459</v>
      </c>
      <c r="BPK4">
        <v>1697</v>
      </c>
      <c r="BPL4">
        <v>8460</v>
      </c>
      <c r="BPM4">
        <v>9874</v>
      </c>
      <c r="BPN4">
        <v>22181</v>
      </c>
      <c r="BPO4">
        <v>22512</v>
      </c>
      <c r="BPP4">
        <v>26191</v>
      </c>
      <c r="BPQ4">
        <v>40670</v>
      </c>
      <c r="BPR4">
        <v>41061</v>
      </c>
      <c r="BPS4">
        <v>46447</v>
      </c>
      <c r="BPT4">
        <v>47288</v>
      </c>
      <c r="BPU4">
        <v>48684</v>
      </c>
      <c r="BPV4">
        <v>53973</v>
      </c>
      <c r="BPW4">
        <v>58449</v>
      </c>
      <c r="BPX4">
        <v>63529</v>
      </c>
      <c r="BPY4">
        <v>68159</v>
      </c>
      <c r="BPZ4">
        <v>71963</v>
      </c>
      <c r="BQA4">
        <v>79023</v>
      </c>
      <c r="BQB4">
        <v>88418</v>
      </c>
      <c r="BQC4">
        <v>96323</v>
      </c>
      <c r="BQD4">
        <v>118937</v>
      </c>
      <c r="BQE4">
        <v>118937</v>
      </c>
      <c r="BQF4">
        <v>152410</v>
      </c>
      <c r="BQG4">
        <v>329726</v>
      </c>
      <c r="BQH4">
        <v>879873</v>
      </c>
      <c r="BQI4">
        <v>1855347</v>
      </c>
      <c r="BQJ4">
        <v>2482197</v>
      </c>
      <c r="BQK4">
        <v>2944237</v>
      </c>
      <c r="BQL4">
        <v>3248954</v>
      </c>
      <c r="BQM4">
        <v>3370184</v>
      </c>
      <c r="BQN4">
        <v>3440639</v>
      </c>
      <c r="BQO4">
        <v>3500617</v>
      </c>
      <c r="BQP4">
        <v>3515154</v>
      </c>
      <c r="BQQ4">
        <v>3535133</v>
      </c>
      <c r="BQR4">
        <v>3582801</v>
      </c>
      <c r="BQS4">
        <v>3627687</v>
      </c>
      <c r="BQT4">
        <v>3630136</v>
      </c>
      <c r="BQU4">
        <v>3669623</v>
      </c>
      <c r="BQV4">
        <v>3666969</v>
      </c>
      <c r="BQW4">
        <v>3729535</v>
      </c>
      <c r="BQX4">
        <v>3703821</v>
      </c>
      <c r="BQY4">
        <v>3693198</v>
      </c>
      <c r="BQZ4">
        <v>3761717</v>
      </c>
      <c r="BRA4">
        <v>3727077</v>
      </c>
      <c r="BRB4">
        <v>3690769</v>
      </c>
      <c r="BRC4">
        <v>3607457</v>
      </c>
      <c r="BRD4">
        <v>3625965</v>
      </c>
      <c r="BRE4">
        <v>3597645</v>
      </c>
      <c r="BRF4">
        <v>3596742</v>
      </c>
      <c r="BRG4">
        <v>3585847</v>
      </c>
      <c r="BRH4">
        <v>3587426</v>
      </c>
      <c r="BRI4">
        <v>3569305</v>
      </c>
      <c r="BRJ4">
        <v>3594564</v>
      </c>
      <c r="BRK4">
        <v>3584004</v>
      </c>
      <c r="BRL4">
        <v>3534090</v>
      </c>
      <c r="BRM4">
        <v>3524610</v>
      </c>
      <c r="BRN4">
        <v>3502362</v>
      </c>
      <c r="BRO4">
        <v>3493233</v>
      </c>
      <c r="BRP4">
        <v>3471437</v>
      </c>
      <c r="BRQ4">
        <v>3477613</v>
      </c>
      <c r="BRR4">
        <v>3478488</v>
      </c>
      <c r="BRS4">
        <v>3526325</v>
      </c>
      <c r="BRT4">
        <v>3552474</v>
      </c>
      <c r="BRU4">
        <v>3552474</v>
      </c>
      <c r="BRV4">
        <v>3526472</v>
      </c>
      <c r="BRW4">
        <v>3578237</v>
      </c>
      <c r="BRX4">
        <v>69</v>
      </c>
      <c r="BRY4">
        <v>310</v>
      </c>
      <c r="BRZ4">
        <v>478</v>
      </c>
      <c r="BSA4">
        <v>611</v>
      </c>
      <c r="BSB4">
        <v>1564</v>
      </c>
      <c r="BSC4">
        <v>3840</v>
      </c>
      <c r="BSD4">
        <v>3878</v>
      </c>
      <c r="BSE4">
        <v>4011</v>
      </c>
      <c r="BSF4">
        <v>4203</v>
      </c>
      <c r="BSG4">
        <v>4195</v>
      </c>
      <c r="BSH4">
        <v>4211</v>
      </c>
      <c r="BSI4">
        <v>4213</v>
      </c>
      <c r="BSJ4">
        <v>4615</v>
      </c>
      <c r="BSK4">
        <v>4746</v>
      </c>
      <c r="BSL4">
        <v>6522</v>
      </c>
      <c r="BSM4">
        <v>7852</v>
      </c>
      <c r="BSN4">
        <v>6852</v>
      </c>
      <c r="BSO4">
        <v>10271</v>
      </c>
      <c r="BSP4">
        <v>13183</v>
      </c>
      <c r="BSQ4">
        <v>26127</v>
      </c>
      <c r="BSR4">
        <v>47539</v>
      </c>
      <c r="BSS4">
        <v>123089</v>
      </c>
      <c r="BST4">
        <v>360433</v>
      </c>
      <c r="BSU4">
        <v>1016700</v>
      </c>
      <c r="BSV4">
        <v>1854974</v>
      </c>
      <c r="BSW4">
        <v>1854974</v>
      </c>
      <c r="BSX4">
        <v>2190213</v>
      </c>
      <c r="BSY4">
        <v>2669167</v>
      </c>
      <c r="BSZ4">
        <v>2993013</v>
      </c>
      <c r="BTA4">
        <v>3209759</v>
      </c>
      <c r="BTB4">
        <v>3515951</v>
      </c>
      <c r="BTC4">
        <v>3603655</v>
      </c>
      <c r="BTD4">
        <v>3698829</v>
      </c>
      <c r="BTE4">
        <v>3745496</v>
      </c>
      <c r="BTF4">
        <v>3790713</v>
      </c>
      <c r="BTG4">
        <v>3771307</v>
      </c>
      <c r="BTH4">
        <v>3713920</v>
      </c>
      <c r="BTI4">
        <v>3741490</v>
      </c>
      <c r="BTJ4">
        <v>3727157</v>
      </c>
      <c r="BTK4">
        <v>3738612</v>
      </c>
      <c r="BTL4">
        <v>3742608</v>
      </c>
      <c r="BTM4">
        <v>3713316</v>
      </c>
      <c r="BTN4">
        <v>3711878</v>
      </c>
      <c r="BTO4">
        <v>3728307</v>
      </c>
      <c r="BTP4">
        <v>3682915</v>
      </c>
      <c r="BTQ4">
        <v>3626451</v>
      </c>
      <c r="BTR4">
        <v>3542636</v>
      </c>
      <c r="BTS4">
        <v>3530256</v>
      </c>
      <c r="BTT4">
        <v>3524025</v>
      </c>
      <c r="BTU4">
        <v>3481356</v>
      </c>
      <c r="BTV4">
        <v>3459655</v>
      </c>
      <c r="BTW4">
        <v>3459655</v>
      </c>
      <c r="BTX4">
        <v>3461470</v>
      </c>
      <c r="BTY4">
        <v>3415082</v>
      </c>
      <c r="BTZ4">
        <v>3398424</v>
      </c>
      <c r="BUA4">
        <v>3426458</v>
      </c>
      <c r="BUB4">
        <v>3415495</v>
      </c>
      <c r="BUC4">
        <v>3419178</v>
      </c>
      <c r="BUD4">
        <v>3407265</v>
      </c>
      <c r="BUE4">
        <v>3370259</v>
      </c>
      <c r="BUF4">
        <v>3359693</v>
      </c>
      <c r="BUG4">
        <v>3341424</v>
      </c>
      <c r="BUH4">
        <v>3341458</v>
      </c>
      <c r="BUI4">
        <v>3286072</v>
      </c>
      <c r="BUJ4">
        <v>3218991</v>
      </c>
      <c r="BUK4">
        <v>191</v>
      </c>
      <c r="BUL4">
        <v>278</v>
      </c>
      <c r="BUM4">
        <v>599</v>
      </c>
      <c r="BUN4">
        <v>1051</v>
      </c>
      <c r="BUO4">
        <v>1857</v>
      </c>
      <c r="BUP4">
        <v>2504</v>
      </c>
      <c r="BUQ4">
        <v>2548</v>
      </c>
      <c r="BUR4">
        <v>2604</v>
      </c>
      <c r="BUS4">
        <v>3168</v>
      </c>
      <c r="BUT4">
        <v>5271</v>
      </c>
      <c r="BUU4">
        <v>5446</v>
      </c>
      <c r="BUV4">
        <v>5475</v>
      </c>
      <c r="BUW4">
        <v>5649</v>
      </c>
      <c r="BUX4">
        <v>9261</v>
      </c>
      <c r="BUY4">
        <v>9853</v>
      </c>
      <c r="BUZ4">
        <v>12002</v>
      </c>
      <c r="BVA4">
        <v>14781</v>
      </c>
      <c r="BVB4">
        <v>19255</v>
      </c>
      <c r="BVC4">
        <v>25837</v>
      </c>
      <c r="BVD4">
        <v>31817</v>
      </c>
      <c r="BVE4">
        <v>41888</v>
      </c>
      <c r="BVF4">
        <v>58214</v>
      </c>
      <c r="BVG4">
        <v>156145</v>
      </c>
      <c r="BVH4">
        <v>506414</v>
      </c>
      <c r="BVI4">
        <v>1200973</v>
      </c>
      <c r="BVJ4">
        <v>1889139</v>
      </c>
      <c r="BVK4">
        <v>2162020</v>
      </c>
      <c r="BVL4">
        <v>2522682</v>
      </c>
      <c r="BVM4">
        <v>2767918</v>
      </c>
      <c r="BVN4">
        <v>2775077</v>
      </c>
      <c r="BVO4">
        <v>2775077</v>
      </c>
      <c r="BVP4">
        <v>2840132</v>
      </c>
      <c r="BVQ4">
        <v>2870428</v>
      </c>
      <c r="BVR4">
        <v>2945325</v>
      </c>
      <c r="BVS4">
        <v>2938990</v>
      </c>
      <c r="BVT4">
        <v>2943209</v>
      </c>
      <c r="BVU4">
        <v>2922432</v>
      </c>
      <c r="BVV4">
        <v>2813025</v>
      </c>
      <c r="BVW4">
        <v>2802064</v>
      </c>
      <c r="BVX4">
        <v>2772824</v>
      </c>
      <c r="BVY4">
        <v>2777584</v>
      </c>
      <c r="BVZ4">
        <v>2756579</v>
      </c>
      <c r="BWA4">
        <v>2702865</v>
      </c>
      <c r="BWB4">
        <v>2648550</v>
      </c>
      <c r="BWC4">
        <v>2616724</v>
      </c>
      <c r="BWD4">
        <v>2595999</v>
      </c>
      <c r="BWE4">
        <v>2566242</v>
      </c>
      <c r="BWF4">
        <v>2553415</v>
      </c>
      <c r="BWG4">
        <v>2556789</v>
      </c>
      <c r="BWH4">
        <v>2589509</v>
      </c>
      <c r="BWI4">
        <v>2589509</v>
      </c>
      <c r="BWJ4">
        <v>2596895</v>
      </c>
      <c r="BWK4">
        <v>2617182</v>
      </c>
      <c r="BWL4">
        <v>2637173</v>
      </c>
      <c r="BWM4">
        <v>2627319</v>
      </c>
      <c r="BWN4">
        <v>2577129</v>
      </c>
      <c r="BWO4">
        <v>2578292</v>
      </c>
      <c r="BWP4">
        <v>2564532</v>
      </c>
      <c r="BWQ4">
        <v>2564036</v>
      </c>
      <c r="BWR4">
        <v>2531683</v>
      </c>
      <c r="BWS4">
        <v>2552998</v>
      </c>
      <c r="BWT4">
        <v>2688278</v>
      </c>
      <c r="BWU4">
        <v>2737277</v>
      </c>
      <c r="BWV4">
        <v>23</v>
      </c>
      <c r="BWW4">
        <v>23</v>
      </c>
      <c r="BWX4">
        <v>58</v>
      </c>
      <c r="BWY4">
        <v>922</v>
      </c>
      <c r="BWZ4">
        <v>1394</v>
      </c>
      <c r="BXA4">
        <v>1494</v>
      </c>
      <c r="BXB4">
        <v>1494</v>
      </c>
      <c r="BXC4">
        <v>1596</v>
      </c>
      <c r="BXD4">
        <v>2291</v>
      </c>
      <c r="BXE4">
        <v>2323</v>
      </c>
      <c r="BXF4">
        <v>4582</v>
      </c>
      <c r="BXG4">
        <v>4770</v>
      </c>
      <c r="BXH4">
        <v>4907</v>
      </c>
      <c r="BXI4">
        <v>5399</v>
      </c>
      <c r="BXJ4">
        <v>5636</v>
      </c>
      <c r="BXK4">
        <v>6175</v>
      </c>
      <c r="BXL4">
        <v>6346</v>
      </c>
      <c r="BXM4">
        <v>8999</v>
      </c>
      <c r="BXN4">
        <v>17321</v>
      </c>
      <c r="BXO4">
        <v>25801</v>
      </c>
      <c r="BXP4">
        <v>42323</v>
      </c>
      <c r="BXQ4">
        <v>67323</v>
      </c>
      <c r="BXR4">
        <v>92780</v>
      </c>
      <c r="BXS4">
        <v>163309</v>
      </c>
      <c r="BXT4">
        <v>502803</v>
      </c>
      <c r="BXU4">
        <v>1007063</v>
      </c>
      <c r="BXV4">
        <v>2000626</v>
      </c>
      <c r="BXW4">
        <v>2536715</v>
      </c>
      <c r="BXX4">
        <v>2537648</v>
      </c>
      <c r="BXY4">
        <v>2537648</v>
      </c>
      <c r="BXZ4">
        <v>2594952</v>
      </c>
      <c r="BYA4">
        <v>2630009</v>
      </c>
      <c r="BYB4">
        <v>2593256</v>
      </c>
      <c r="BYC4">
        <v>2533681</v>
      </c>
      <c r="BYD4">
        <v>2523389</v>
      </c>
      <c r="BYE4">
        <v>2469359</v>
      </c>
      <c r="BYF4">
        <v>2445705</v>
      </c>
      <c r="BYG4">
        <v>2418268</v>
      </c>
      <c r="BYH4">
        <v>2390012</v>
      </c>
      <c r="BYI4">
        <v>2377532</v>
      </c>
      <c r="BYJ4">
        <v>2394655</v>
      </c>
      <c r="BYK4">
        <v>2418615</v>
      </c>
      <c r="BYL4">
        <v>2431534</v>
      </c>
      <c r="BYM4">
        <v>2417696</v>
      </c>
      <c r="BYN4">
        <v>2402587</v>
      </c>
      <c r="BYO4">
        <v>2416184</v>
      </c>
      <c r="BYP4">
        <v>2368080</v>
      </c>
      <c r="BYQ4">
        <v>2377819</v>
      </c>
      <c r="BYR4">
        <v>2324989</v>
      </c>
      <c r="BYS4">
        <v>2272382</v>
      </c>
      <c r="BYT4">
        <v>2266491</v>
      </c>
      <c r="BYU4">
        <v>2253111</v>
      </c>
      <c r="BYV4">
        <v>2234110</v>
      </c>
      <c r="BYW4">
        <v>2229724</v>
      </c>
      <c r="BYX4">
        <v>2232084</v>
      </c>
      <c r="BYY4">
        <v>2221696</v>
      </c>
      <c r="BYZ4">
        <v>2221819</v>
      </c>
      <c r="BZA4">
        <v>2231715</v>
      </c>
      <c r="BZB4">
        <v>2237166</v>
      </c>
      <c r="BZC4">
        <v>2227143</v>
      </c>
      <c r="BZD4">
        <v>2231833</v>
      </c>
      <c r="BZE4">
        <v>2239424</v>
      </c>
      <c r="BZF4">
        <v>2233205</v>
      </c>
      <c r="BZG4">
        <v>2213177</v>
      </c>
      <c r="BZH4">
        <v>2208814</v>
      </c>
      <c r="BZI4">
        <v>2184417</v>
      </c>
      <c r="BZJ4">
        <v>2216939</v>
      </c>
      <c r="BZK4">
        <v>7488</v>
      </c>
      <c r="BZL4">
        <v>8131</v>
      </c>
      <c r="BZM4">
        <v>12118</v>
      </c>
      <c r="BZN4">
        <v>12628</v>
      </c>
      <c r="BZO4">
        <v>12653</v>
      </c>
      <c r="BZP4">
        <v>13920</v>
      </c>
      <c r="BZQ4">
        <v>15808</v>
      </c>
      <c r="BZR4">
        <v>15803</v>
      </c>
      <c r="BZS4">
        <v>17195</v>
      </c>
      <c r="BZT4">
        <v>17987</v>
      </c>
      <c r="BZU4">
        <v>18027</v>
      </c>
      <c r="BZV4">
        <v>18678</v>
      </c>
      <c r="BZW4">
        <v>20442</v>
      </c>
      <c r="BZX4">
        <v>22953</v>
      </c>
      <c r="BZY4">
        <v>24572</v>
      </c>
      <c r="BZZ4">
        <v>24840</v>
      </c>
      <c r="CAA4">
        <v>28942</v>
      </c>
      <c r="CAB4">
        <v>35528</v>
      </c>
      <c r="CAC4">
        <v>56043</v>
      </c>
      <c r="CAD4">
        <v>67790</v>
      </c>
      <c r="CAE4">
        <v>67790</v>
      </c>
      <c r="CAF4">
        <v>121228</v>
      </c>
      <c r="CAG4">
        <v>274247</v>
      </c>
      <c r="CAH4">
        <v>603417</v>
      </c>
      <c r="CAI4">
        <v>1198507</v>
      </c>
      <c r="CAJ4">
        <v>1581660</v>
      </c>
      <c r="CAK4">
        <v>1716662</v>
      </c>
      <c r="CAL4">
        <v>1791333</v>
      </c>
      <c r="CAM4">
        <v>1925810</v>
      </c>
      <c r="CAN4">
        <v>1964788</v>
      </c>
      <c r="CAO4">
        <v>1972523</v>
      </c>
      <c r="CAP4">
        <v>1990715</v>
      </c>
      <c r="CAQ4">
        <v>2025072</v>
      </c>
      <c r="CAR4">
        <v>1983163</v>
      </c>
      <c r="CAS4">
        <v>2002943</v>
      </c>
      <c r="CAT4">
        <v>1980172</v>
      </c>
      <c r="CAU4">
        <v>1966420</v>
      </c>
      <c r="CAV4">
        <v>1945117</v>
      </c>
      <c r="CAW4">
        <v>1928947</v>
      </c>
      <c r="CAX4">
        <v>1935945</v>
      </c>
      <c r="CAY4">
        <v>1938007</v>
      </c>
      <c r="CAZ4">
        <v>1948155</v>
      </c>
      <c r="CBA4">
        <v>1947545</v>
      </c>
      <c r="CBB4">
        <v>1957011</v>
      </c>
      <c r="CBC4">
        <v>1965560</v>
      </c>
      <c r="CBD4">
        <v>1951069</v>
      </c>
      <c r="CBE4">
        <v>1952153</v>
      </c>
      <c r="CBF4">
        <v>1972911</v>
      </c>
      <c r="CBG4">
        <v>1926671</v>
      </c>
      <c r="CBH4">
        <v>1937042</v>
      </c>
      <c r="CBI4">
        <v>1947144</v>
      </c>
      <c r="CBJ4">
        <v>1936720</v>
      </c>
      <c r="CBK4">
        <v>1928864</v>
      </c>
      <c r="CBL4">
        <v>1919329</v>
      </c>
      <c r="CBM4">
        <v>1921096</v>
      </c>
      <c r="CBN4">
        <v>1928274</v>
      </c>
      <c r="CBO4">
        <v>1921885</v>
      </c>
      <c r="CBP4">
        <v>1909823</v>
      </c>
      <c r="CBQ4">
        <v>1904027</v>
      </c>
      <c r="CBR4">
        <v>1913975</v>
      </c>
      <c r="CBS4">
        <v>1924388</v>
      </c>
      <c r="CBT4">
        <v>1907898</v>
      </c>
      <c r="CBU4">
        <v>1893076</v>
      </c>
      <c r="CBV4">
        <v>1893076</v>
      </c>
      <c r="CBW4">
        <v>1889764</v>
      </c>
      <c r="CBX4">
        <v>3831</v>
      </c>
      <c r="CBY4">
        <v>3833</v>
      </c>
      <c r="CBZ4">
        <v>6205</v>
      </c>
      <c r="CCA4">
        <v>6193</v>
      </c>
      <c r="CCB4">
        <v>6407</v>
      </c>
      <c r="CCC4">
        <v>7668</v>
      </c>
      <c r="CCD4">
        <v>7668</v>
      </c>
      <c r="CCE4">
        <v>7669</v>
      </c>
      <c r="CCF4">
        <v>7684</v>
      </c>
      <c r="CCG4">
        <v>7779</v>
      </c>
      <c r="CCH4">
        <v>7776</v>
      </c>
      <c r="CCI4">
        <v>9633</v>
      </c>
      <c r="CCJ4">
        <v>10604</v>
      </c>
      <c r="CCK4">
        <v>13101</v>
      </c>
      <c r="CCL4">
        <v>12622</v>
      </c>
      <c r="CCM4">
        <v>13166</v>
      </c>
      <c r="CCN4">
        <v>15988</v>
      </c>
      <c r="CCO4">
        <v>17084</v>
      </c>
      <c r="CCP4">
        <v>20801</v>
      </c>
      <c r="CCQ4">
        <v>31712</v>
      </c>
      <c r="CCR4">
        <v>45490</v>
      </c>
      <c r="CCS4">
        <v>65320</v>
      </c>
      <c r="CCT4">
        <v>130547</v>
      </c>
      <c r="CCU4">
        <v>378583</v>
      </c>
      <c r="CCV4">
        <v>1060789</v>
      </c>
      <c r="CCW4">
        <v>1060789</v>
      </c>
      <c r="CCX4">
        <v>1331541</v>
      </c>
      <c r="CCY4">
        <v>1675432</v>
      </c>
      <c r="CCZ4">
        <v>1871785</v>
      </c>
      <c r="CDA4">
        <v>2005512</v>
      </c>
      <c r="CDB4">
        <v>2045054</v>
      </c>
      <c r="CDC4">
        <v>2066147</v>
      </c>
      <c r="CDD4">
        <v>2060517</v>
      </c>
      <c r="CDE4">
        <v>2079581</v>
      </c>
      <c r="CDF4">
        <v>2057344</v>
      </c>
      <c r="CDG4">
        <v>2044469</v>
      </c>
      <c r="CDH4">
        <v>2051352</v>
      </c>
      <c r="CDI4">
        <v>2054010</v>
      </c>
      <c r="CDJ4">
        <v>2051295</v>
      </c>
      <c r="CDK4">
        <v>2048872</v>
      </c>
      <c r="CDL4">
        <v>2046106</v>
      </c>
      <c r="CDM4">
        <v>2033033</v>
      </c>
      <c r="CDN4">
        <v>2018423</v>
      </c>
      <c r="CDO4">
        <v>1986816</v>
      </c>
      <c r="CDP4">
        <v>2001730</v>
      </c>
      <c r="CDQ4">
        <v>1981619</v>
      </c>
      <c r="CDR4">
        <v>1996741</v>
      </c>
      <c r="CDS4">
        <v>2008885</v>
      </c>
      <c r="CDT4">
        <v>1993067</v>
      </c>
      <c r="CDU4">
        <v>1998287</v>
      </c>
      <c r="CDV4">
        <v>2005097</v>
      </c>
      <c r="CDW4">
        <v>1999133</v>
      </c>
      <c r="CDX4">
        <v>1989212</v>
      </c>
      <c r="CDY4">
        <v>1994332</v>
      </c>
      <c r="CDZ4">
        <v>2011307</v>
      </c>
      <c r="CEA4">
        <v>1977435</v>
      </c>
      <c r="CEB4">
        <v>1971572</v>
      </c>
      <c r="CEC4">
        <v>1956306</v>
      </c>
      <c r="CED4">
        <v>1932954</v>
      </c>
      <c r="CEE4">
        <v>1931362</v>
      </c>
      <c r="CEF4">
        <v>1949839</v>
      </c>
      <c r="CEG4">
        <v>1936917</v>
      </c>
      <c r="CEH4">
        <v>1918764</v>
      </c>
      <c r="CEI4">
        <v>1918159</v>
      </c>
      <c r="CEJ4">
        <v>1924760</v>
      </c>
      <c r="CEK4">
        <v>6720</v>
      </c>
      <c r="CEL4">
        <v>6720</v>
      </c>
      <c r="CEM4">
        <v>6720</v>
      </c>
      <c r="CEN4">
        <v>9681</v>
      </c>
      <c r="CEO4">
        <v>11641</v>
      </c>
      <c r="CEP4">
        <v>11811</v>
      </c>
      <c r="CEQ4">
        <v>12484</v>
      </c>
      <c r="CER4">
        <v>14919</v>
      </c>
      <c r="CES4">
        <v>24113</v>
      </c>
      <c r="CET4">
        <v>27354</v>
      </c>
      <c r="CEU4">
        <v>28330</v>
      </c>
      <c r="CEV4">
        <v>29292</v>
      </c>
      <c r="CEW4">
        <v>29316</v>
      </c>
      <c r="CEX4">
        <v>29476</v>
      </c>
      <c r="CEY4">
        <v>29883</v>
      </c>
      <c r="CEZ4">
        <v>30099</v>
      </c>
      <c r="CFA4">
        <v>30927</v>
      </c>
      <c r="CFB4">
        <v>33715</v>
      </c>
      <c r="CFC4">
        <v>38969</v>
      </c>
      <c r="CFD4">
        <v>43412</v>
      </c>
      <c r="CFE4">
        <v>51574</v>
      </c>
      <c r="CFF4">
        <v>62975</v>
      </c>
      <c r="CFG4">
        <v>100316</v>
      </c>
      <c r="CFH4">
        <v>183034</v>
      </c>
      <c r="CFI4">
        <v>427902</v>
      </c>
      <c r="CFJ4">
        <v>937873</v>
      </c>
      <c r="CFK4">
        <v>1438446</v>
      </c>
      <c r="CFL4">
        <v>1762669</v>
      </c>
      <c r="CFM4">
        <v>1874258</v>
      </c>
      <c r="CFN4">
        <v>1994949</v>
      </c>
      <c r="CFO4">
        <v>1994949</v>
      </c>
      <c r="CFP4">
        <v>1997927</v>
      </c>
      <c r="CFQ4">
        <v>1993698</v>
      </c>
      <c r="CFR4">
        <v>1966748</v>
      </c>
      <c r="CFS4">
        <v>2001152</v>
      </c>
      <c r="CFT4">
        <v>1998992</v>
      </c>
      <c r="CFU4">
        <v>1960844</v>
      </c>
      <c r="CFV4">
        <v>1966644</v>
      </c>
      <c r="CFW4">
        <v>1966722</v>
      </c>
      <c r="CFX4">
        <v>1967539</v>
      </c>
      <c r="CFY4">
        <v>2003079</v>
      </c>
      <c r="CFZ4">
        <v>1985735</v>
      </c>
      <c r="CGA4">
        <v>1979870</v>
      </c>
      <c r="CGB4">
        <v>1960729</v>
      </c>
      <c r="CGC4">
        <v>1978760</v>
      </c>
      <c r="CGD4">
        <v>1996094</v>
      </c>
      <c r="CGE4">
        <v>1985136</v>
      </c>
      <c r="CGF4">
        <v>1955535</v>
      </c>
      <c r="CGG4">
        <v>1925316</v>
      </c>
      <c r="CGH4">
        <v>1928653</v>
      </c>
      <c r="CGI4">
        <v>1915082</v>
      </c>
      <c r="CGJ4">
        <v>1886648</v>
      </c>
      <c r="CGK4">
        <v>1898941</v>
      </c>
      <c r="CGL4">
        <v>1876100</v>
      </c>
      <c r="CGM4">
        <v>1871641</v>
      </c>
      <c r="CGN4">
        <v>1871641</v>
      </c>
      <c r="CGO4">
        <v>1850111</v>
      </c>
      <c r="CGP4">
        <v>1848247</v>
      </c>
      <c r="CGQ4">
        <v>1851906</v>
      </c>
      <c r="CGR4">
        <v>1842719</v>
      </c>
      <c r="CGS4">
        <v>1832448</v>
      </c>
      <c r="CGT4">
        <v>1829578</v>
      </c>
      <c r="CGU4">
        <v>1816655</v>
      </c>
      <c r="CGV4">
        <v>1797752</v>
      </c>
      <c r="CGW4">
        <v>4026</v>
      </c>
      <c r="CGX4">
        <v>4026</v>
      </c>
      <c r="CGY4">
        <v>4026</v>
      </c>
      <c r="CGZ4">
        <v>7833</v>
      </c>
      <c r="CHA4">
        <v>8674</v>
      </c>
      <c r="CHB4">
        <v>10535</v>
      </c>
      <c r="CHC4">
        <v>10535</v>
      </c>
      <c r="CHD4">
        <v>10583</v>
      </c>
      <c r="CHE4">
        <v>11106</v>
      </c>
      <c r="CHF4">
        <v>12708</v>
      </c>
      <c r="CHG4">
        <v>14891</v>
      </c>
      <c r="CHH4">
        <v>17079</v>
      </c>
      <c r="CHI4">
        <v>19841</v>
      </c>
      <c r="CHJ4">
        <v>20983</v>
      </c>
      <c r="CHK4">
        <v>25571</v>
      </c>
      <c r="CHL4">
        <v>30500</v>
      </c>
      <c r="CHM4">
        <v>33584</v>
      </c>
      <c r="CHN4">
        <v>34748</v>
      </c>
      <c r="CHO4">
        <v>41642</v>
      </c>
      <c r="CHP4">
        <v>45247</v>
      </c>
      <c r="CHQ4">
        <v>55573</v>
      </c>
      <c r="CHR4">
        <v>65611</v>
      </c>
      <c r="CHS4">
        <v>81436</v>
      </c>
      <c r="CHT4">
        <v>139194</v>
      </c>
      <c r="CHU4">
        <v>335440</v>
      </c>
      <c r="CHV4">
        <v>706307</v>
      </c>
      <c r="CHW4">
        <v>1156983</v>
      </c>
      <c r="CHX4">
        <v>1300417</v>
      </c>
      <c r="CHY4">
        <v>1300417</v>
      </c>
      <c r="CHZ4">
        <v>1575755</v>
      </c>
      <c r="CIA4">
        <v>1739370</v>
      </c>
      <c r="CIB4">
        <v>1768384</v>
      </c>
      <c r="CIC4">
        <v>1741621</v>
      </c>
      <c r="CID4">
        <v>1731804</v>
      </c>
      <c r="CIE4">
        <v>1755213</v>
      </c>
      <c r="CIF4">
        <v>1752754</v>
      </c>
      <c r="CIG4">
        <v>1739250</v>
      </c>
      <c r="CIH4">
        <v>1749579</v>
      </c>
      <c r="CII4">
        <v>1749783</v>
      </c>
      <c r="CIJ4">
        <v>1743218</v>
      </c>
      <c r="CIK4">
        <v>1724027</v>
      </c>
      <c r="CIL4">
        <v>1696803</v>
      </c>
      <c r="CIM4">
        <v>1674202</v>
      </c>
      <c r="CIN4">
        <v>1645329</v>
      </c>
      <c r="CIO4">
        <v>1638617</v>
      </c>
      <c r="CIP4">
        <v>1632980</v>
      </c>
      <c r="CIQ4">
        <v>1654914</v>
      </c>
      <c r="CIR4">
        <v>1672511</v>
      </c>
      <c r="CIS4">
        <v>1673091</v>
      </c>
      <c r="CIT4">
        <v>1697991</v>
      </c>
      <c r="CIU4">
        <v>1708842</v>
      </c>
      <c r="CIV4">
        <v>1717493</v>
      </c>
      <c r="CIW4">
        <v>1700599</v>
      </c>
      <c r="CIX4">
        <v>1715199</v>
      </c>
      <c r="CIY4">
        <v>1735962</v>
      </c>
      <c r="CIZ4">
        <v>1740140</v>
      </c>
      <c r="CJA4">
        <v>1715411</v>
      </c>
      <c r="CJB4">
        <v>1689929</v>
      </c>
      <c r="CJC4">
        <v>1674728</v>
      </c>
      <c r="CJD4">
        <v>1663880</v>
      </c>
      <c r="CJE4">
        <v>1618623</v>
      </c>
      <c r="CJF4">
        <v>1615293</v>
      </c>
      <c r="CJG4">
        <v>1604294</v>
      </c>
      <c r="CJH4">
        <v>1593051</v>
      </c>
      <c r="CJI4">
        <v>1580756</v>
      </c>
      <c r="CJJ4">
        <v>1584819</v>
      </c>
      <c r="CJK4">
        <v>6936</v>
      </c>
      <c r="CJL4">
        <v>7218</v>
      </c>
      <c r="CJM4">
        <v>8646</v>
      </c>
      <c r="CJN4">
        <v>9493</v>
      </c>
      <c r="CJO4">
        <v>9950</v>
      </c>
      <c r="CJP4">
        <v>11227</v>
      </c>
      <c r="CJQ4">
        <v>11252</v>
      </c>
      <c r="CJR4">
        <v>11982</v>
      </c>
      <c r="CJS4">
        <v>13308</v>
      </c>
      <c r="CJT4">
        <v>13920</v>
      </c>
      <c r="CJU4">
        <v>15446</v>
      </c>
      <c r="CJV4">
        <v>16462</v>
      </c>
      <c r="CJW4">
        <v>17978</v>
      </c>
      <c r="CJX4">
        <v>20298</v>
      </c>
      <c r="CJY4">
        <v>21859</v>
      </c>
      <c r="CJZ4">
        <v>24092</v>
      </c>
      <c r="CKA4">
        <v>24434</v>
      </c>
      <c r="CKB4">
        <v>28578</v>
      </c>
      <c r="CKC4">
        <v>31564</v>
      </c>
      <c r="CKD4">
        <v>42122</v>
      </c>
      <c r="CKE4">
        <v>42122</v>
      </c>
      <c r="CKF4">
        <v>53560</v>
      </c>
      <c r="CKG4">
        <v>106949</v>
      </c>
      <c r="CKH4">
        <v>280832</v>
      </c>
      <c r="CKI4">
        <v>643451</v>
      </c>
      <c r="CKJ4">
        <v>916888</v>
      </c>
      <c r="CKK4">
        <v>1162273</v>
      </c>
      <c r="CKL4">
        <v>1329753</v>
      </c>
      <c r="CKM4">
        <v>1379240</v>
      </c>
      <c r="CKN4">
        <v>1438350</v>
      </c>
      <c r="CKO4">
        <v>1447694</v>
      </c>
      <c r="CKP4">
        <v>1447562</v>
      </c>
      <c r="CKQ4">
        <v>1411496</v>
      </c>
      <c r="CKR4">
        <v>1442276</v>
      </c>
      <c r="CKS4">
        <v>1432493</v>
      </c>
      <c r="CKT4">
        <v>1427710</v>
      </c>
      <c r="CKU4">
        <v>1421258</v>
      </c>
      <c r="CKV4">
        <v>1399964</v>
      </c>
      <c r="CKW4">
        <v>1400846</v>
      </c>
      <c r="CKX4">
        <v>1401418</v>
      </c>
      <c r="CKY4">
        <v>1399682</v>
      </c>
      <c r="CKZ4">
        <v>1399084</v>
      </c>
      <c r="CLA4">
        <v>1409389</v>
      </c>
      <c r="CLB4">
        <v>1379907</v>
      </c>
      <c r="CLC4">
        <v>1376251</v>
      </c>
      <c r="CLD4">
        <v>1348709</v>
      </c>
      <c r="CLE4">
        <v>1368038</v>
      </c>
      <c r="CLF4">
        <v>1358555</v>
      </c>
      <c r="CLG4">
        <v>1364255</v>
      </c>
      <c r="CLH4">
        <v>1346786</v>
      </c>
      <c r="CLI4">
        <v>1346954</v>
      </c>
      <c r="CLJ4">
        <v>1343730</v>
      </c>
      <c r="CLK4">
        <v>1363749</v>
      </c>
      <c r="CLL4">
        <v>1355869</v>
      </c>
      <c r="CLM4">
        <v>1339035</v>
      </c>
      <c r="CLN4">
        <v>1329862</v>
      </c>
      <c r="CLO4">
        <v>1315721</v>
      </c>
      <c r="CLP4">
        <v>1317197</v>
      </c>
      <c r="CLQ4">
        <v>1333159</v>
      </c>
      <c r="CLR4">
        <v>1351360</v>
      </c>
      <c r="CLS4">
        <v>1363896</v>
      </c>
      <c r="CLT4">
        <v>1392387</v>
      </c>
      <c r="CLU4">
        <v>1379463</v>
      </c>
      <c r="CLV4">
        <v>1364943</v>
      </c>
      <c r="CLW4">
        <v>1364943</v>
      </c>
      <c r="CLX4">
        <v>422</v>
      </c>
      <c r="CLY4">
        <v>483</v>
      </c>
      <c r="CLZ4">
        <v>3001</v>
      </c>
      <c r="CMA4">
        <v>3610</v>
      </c>
      <c r="CMB4">
        <v>5927</v>
      </c>
      <c r="CMC4">
        <v>6128</v>
      </c>
      <c r="CMD4">
        <v>6798</v>
      </c>
      <c r="CME4">
        <v>6805</v>
      </c>
      <c r="CMF4">
        <v>7446</v>
      </c>
      <c r="CMG4">
        <v>8315</v>
      </c>
      <c r="CMH4">
        <v>8354</v>
      </c>
      <c r="CMI4">
        <v>8640</v>
      </c>
      <c r="CMJ4">
        <v>9735</v>
      </c>
      <c r="CMK4">
        <v>11027</v>
      </c>
      <c r="CML4">
        <v>11795</v>
      </c>
      <c r="CMM4">
        <v>16307</v>
      </c>
      <c r="CMN4">
        <v>19253</v>
      </c>
      <c r="CMO4">
        <v>26450</v>
      </c>
      <c r="CMP4">
        <v>29743</v>
      </c>
      <c r="CMQ4">
        <v>44690</v>
      </c>
      <c r="CMR4">
        <v>50852</v>
      </c>
      <c r="CMS4">
        <v>60822</v>
      </c>
      <c r="CMT4">
        <v>80212</v>
      </c>
      <c r="CMU4">
        <v>104040</v>
      </c>
      <c r="CMV4">
        <v>271463</v>
      </c>
      <c r="CMW4">
        <v>271463</v>
      </c>
      <c r="CMX4">
        <v>484479</v>
      </c>
      <c r="CMY4">
        <v>762427</v>
      </c>
      <c r="CMZ4">
        <v>1114597</v>
      </c>
      <c r="CNA4">
        <v>1232571</v>
      </c>
      <c r="CNB4">
        <v>1326648</v>
      </c>
      <c r="CNC4">
        <v>1375252</v>
      </c>
      <c r="CND4">
        <v>1394562</v>
      </c>
      <c r="CNE4">
        <v>1398423</v>
      </c>
      <c r="CNF4">
        <v>1404123</v>
      </c>
      <c r="CNG4">
        <v>1407811</v>
      </c>
      <c r="CNH4">
        <v>1398978</v>
      </c>
      <c r="CNI4">
        <v>1370692</v>
      </c>
      <c r="CNJ4">
        <v>1344772</v>
      </c>
      <c r="CNK4">
        <v>1353380</v>
      </c>
      <c r="CNL4">
        <v>1362364</v>
      </c>
      <c r="CNM4">
        <v>1381220</v>
      </c>
      <c r="CNN4">
        <v>1388074</v>
      </c>
      <c r="CNO4">
        <v>1385706</v>
      </c>
      <c r="CNP4">
        <v>1375556</v>
      </c>
      <c r="CNQ4">
        <v>1380876</v>
      </c>
      <c r="CNR4">
        <v>1382677</v>
      </c>
      <c r="CNS4">
        <v>1375378</v>
      </c>
      <c r="CNT4">
        <v>1394158</v>
      </c>
      <c r="CNU4">
        <v>1388705</v>
      </c>
      <c r="CNV4">
        <v>1396408</v>
      </c>
      <c r="CNW4">
        <v>1392552</v>
      </c>
      <c r="CNX4">
        <v>1407188</v>
      </c>
      <c r="CNY4">
        <v>1377679</v>
      </c>
      <c r="CNZ4">
        <v>1378733</v>
      </c>
      <c r="COA4">
        <v>1377916</v>
      </c>
      <c r="COB4">
        <v>1377916</v>
      </c>
      <c r="COC4">
        <v>1389473</v>
      </c>
      <c r="COD4">
        <v>1376104</v>
      </c>
      <c r="COE4">
        <v>1350787</v>
      </c>
      <c r="COF4">
        <v>1346956</v>
      </c>
      <c r="COG4">
        <v>1354394</v>
      </c>
      <c r="COH4">
        <v>1356035</v>
      </c>
      <c r="COI4">
        <v>1365836</v>
      </c>
      <c r="COJ4">
        <v>1375903</v>
      </c>
      <c r="COK4">
        <v>7283</v>
      </c>
      <c r="COL4">
        <v>7283</v>
      </c>
      <c r="COM4">
        <v>7289</v>
      </c>
      <c r="CON4">
        <v>7289</v>
      </c>
      <c r="COO4">
        <v>7289</v>
      </c>
      <c r="COP4">
        <v>7833</v>
      </c>
      <c r="COQ4">
        <v>7921</v>
      </c>
      <c r="COR4">
        <v>8707</v>
      </c>
      <c r="COS4">
        <v>8721</v>
      </c>
      <c r="COT4">
        <v>8918</v>
      </c>
      <c r="COU4">
        <v>9115</v>
      </c>
      <c r="COV4">
        <v>12814</v>
      </c>
      <c r="COW4">
        <v>13156</v>
      </c>
      <c r="COX4">
        <v>13835</v>
      </c>
      <c r="COY4">
        <v>14856</v>
      </c>
      <c r="COZ4">
        <v>16058</v>
      </c>
      <c r="CPA4">
        <v>19327</v>
      </c>
      <c r="CPB4">
        <v>21314</v>
      </c>
      <c r="CPC4">
        <v>23374</v>
      </c>
      <c r="CPD4">
        <v>24487</v>
      </c>
      <c r="CPE4">
        <v>31183</v>
      </c>
      <c r="CPF4">
        <v>40967</v>
      </c>
      <c r="CPG4">
        <v>52221</v>
      </c>
      <c r="CPH4">
        <v>70164</v>
      </c>
      <c r="CPI4">
        <v>145577</v>
      </c>
      <c r="CPJ4">
        <v>338593</v>
      </c>
      <c r="CPK4">
        <v>596575</v>
      </c>
      <c r="CPL4">
        <v>998899</v>
      </c>
      <c r="CPM4">
        <v>1324021</v>
      </c>
      <c r="CPN4">
        <v>1440255</v>
      </c>
      <c r="CPO4">
        <v>1440255</v>
      </c>
      <c r="CPP4">
        <v>1466534</v>
      </c>
      <c r="CPQ4">
        <v>1426053</v>
      </c>
      <c r="CPR4">
        <v>1429249</v>
      </c>
      <c r="CPS4">
        <v>1402040</v>
      </c>
      <c r="CPT4">
        <v>1386087</v>
      </c>
      <c r="CPU4">
        <v>1363426</v>
      </c>
      <c r="CPV4">
        <v>1349070</v>
      </c>
      <c r="CPW4">
        <v>1343233</v>
      </c>
      <c r="CPX4">
        <v>1351948</v>
      </c>
      <c r="CPY4">
        <v>1347293</v>
      </c>
      <c r="CPZ4">
        <v>1334171</v>
      </c>
      <c r="CQA4">
        <v>1333164</v>
      </c>
      <c r="CQB4">
        <v>1317434</v>
      </c>
      <c r="CQC4">
        <v>1286009</v>
      </c>
      <c r="CQD4">
        <v>1295128</v>
      </c>
      <c r="CQE4">
        <v>1289266</v>
      </c>
      <c r="CQF4">
        <v>1277534</v>
      </c>
      <c r="CQG4">
        <v>1251392</v>
      </c>
      <c r="CQH4">
        <v>1232525</v>
      </c>
      <c r="CQI4">
        <v>1218395</v>
      </c>
      <c r="CQJ4">
        <v>1209203</v>
      </c>
      <c r="CQK4">
        <v>1198512</v>
      </c>
      <c r="CQL4">
        <v>1173061</v>
      </c>
      <c r="CQM4">
        <v>1180351</v>
      </c>
      <c r="CQN4">
        <v>1180351</v>
      </c>
      <c r="CQO4">
        <v>1187966</v>
      </c>
      <c r="CQP4">
        <v>1187418</v>
      </c>
      <c r="CQQ4">
        <v>1185935</v>
      </c>
      <c r="CQR4">
        <v>1182590</v>
      </c>
      <c r="CQS4">
        <v>1175833</v>
      </c>
      <c r="CQT4">
        <v>1163662</v>
      </c>
      <c r="CQU4">
        <v>1151948</v>
      </c>
      <c r="CQV4">
        <v>1139636</v>
      </c>
      <c r="CQW4">
        <v>1537</v>
      </c>
      <c r="CQX4">
        <v>1537</v>
      </c>
      <c r="CQY4">
        <v>1706</v>
      </c>
      <c r="CQZ4">
        <v>2301</v>
      </c>
      <c r="CRA4">
        <v>3893</v>
      </c>
      <c r="CRB4">
        <v>4046</v>
      </c>
      <c r="CRC4">
        <v>4046</v>
      </c>
      <c r="CRD4">
        <v>4215</v>
      </c>
      <c r="CRE4">
        <v>5094</v>
      </c>
      <c r="CRF4">
        <v>5159</v>
      </c>
      <c r="CRG4">
        <v>6032</v>
      </c>
      <c r="CRH4">
        <v>6879</v>
      </c>
      <c r="CRI4">
        <v>8455</v>
      </c>
      <c r="CRJ4">
        <v>10343</v>
      </c>
      <c r="CRK4">
        <v>12663</v>
      </c>
      <c r="CRL4">
        <v>15233</v>
      </c>
      <c r="CRM4">
        <v>17118</v>
      </c>
      <c r="CRN4">
        <v>19307</v>
      </c>
      <c r="CRO4">
        <v>19692</v>
      </c>
      <c r="CRP4">
        <v>21212</v>
      </c>
      <c r="CRQ4">
        <v>24484</v>
      </c>
      <c r="CRR4">
        <v>37215</v>
      </c>
      <c r="CRS4">
        <v>41407</v>
      </c>
      <c r="CRT4">
        <v>67743</v>
      </c>
      <c r="CRU4">
        <v>101099</v>
      </c>
      <c r="CRV4">
        <v>205920</v>
      </c>
      <c r="CRW4">
        <v>509545</v>
      </c>
      <c r="CRX4">
        <v>636973</v>
      </c>
      <c r="CRY4">
        <v>636973</v>
      </c>
      <c r="CRZ4">
        <v>838515</v>
      </c>
      <c r="CSA4">
        <v>1051328</v>
      </c>
      <c r="CSB4">
        <v>1150413</v>
      </c>
      <c r="CSC4">
        <v>1155378</v>
      </c>
      <c r="CSD4">
        <v>1148143</v>
      </c>
      <c r="CSE4">
        <v>1152345</v>
      </c>
      <c r="CSF4">
        <v>1160097</v>
      </c>
      <c r="CSG4">
        <v>1168116</v>
      </c>
      <c r="CSH4">
        <v>1162518</v>
      </c>
      <c r="CSI4">
        <v>1175319</v>
      </c>
      <c r="CSJ4">
        <v>1190744</v>
      </c>
      <c r="CSK4">
        <v>1210707</v>
      </c>
      <c r="CSL4">
        <v>1238377</v>
      </c>
      <c r="CSM4">
        <v>1262553</v>
      </c>
      <c r="CSN4">
        <v>1259392</v>
      </c>
      <c r="CSO4">
        <v>1250909</v>
      </c>
      <c r="CSP4">
        <v>1238470</v>
      </c>
      <c r="CSQ4">
        <v>1243500</v>
      </c>
      <c r="CSR4">
        <v>1244174</v>
      </c>
      <c r="CSS4">
        <v>1240928</v>
      </c>
      <c r="CST4">
        <v>1242919</v>
      </c>
      <c r="CSU4">
        <v>1240275</v>
      </c>
      <c r="CSV4">
        <v>1254903</v>
      </c>
      <c r="CSW4">
        <v>1267587</v>
      </c>
      <c r="CSX4">
        <v>1288788</v>
      </c>
      <c r="CSY4">
        <v>1303017</v>
      </c>
      <c r="CSZ4">
        <v>1258391</v>
      </c>
      <c r="CTA4">
        <v>1260204</v>
      </c>
      <c r="CTB4">
        <v>1269317</v>
      </c>
      <c r="CTC4">
        <v>1267754</v>
      </c>
      <c r="CTD4">
        <v>1271521</v>
      </c>
      <c r="CTE4">
        <v>1171842</v>
      </c>
      <c r="CTF4">
        <v>1167329</v>
      </c>
      <c r="CTG4">
        <v>1137042</v>
      </c>
      <c r="CTH4">
        <v>1120835</v>
      </c>
      <c r="CTI4">
        <v>1109419</v>
      </c>
      <c r="CTJ4">
        <v>1072828</v>
      </c>
      <c r="CTK4">
        <v>952</v>
      </c>
      <c r="CTL4">
        <v>1076</v>
      </c>
      <c r="CTM4">
        <v>1753</v>
      </c>
      <c r="CTN4">
        <v>2304</v>
      </c>
      <c r="CTO4">
        <v>4069</v>
      </c>
      <c r="CTP4">
        <v>4577</v>
      </c>
      <c r="CTQ4">
        <v>4766</v>
      </c>
      <c r="CTR4">
        <v>4960</v>
      </c>
      <c r="CTS4">
        <v>5925</v>
      </c>
      <c r="CTT4">
        <v>7064</v>
      </c>
      <c r="CTU4">
        <v>7616</v>
      </c>
      <c r="CTV4">
        <v>7827</v>
      </c>
      <c r="CTW4">
        <v>11243</v>
      </c>
      <c r="CTX4">
        <v>13255</v>
      </c>
      <c r="CTY4">
        <v>13996</v>
      </c>
      <c r="CTZ4">
        <v>29934</v>
      </c>
      <c r="CUA4">
        <v>31089</v>
      </c>
      <c r="CUB4">
        <v>33214</v>
      </c>
      <c r="CUC4">
        <v>38552</v>
      </c>
      <c r="CUD4">
        <v>46636</v>
      </c>
      <c r="CUE4">
        <v>46636</v>
      </c>
      <c r="CUF4">
        <v>56927</v>
      </c>
      <c r="CUG4">
        <v>77557</v>
      </c>
      <c r="CUH4">
        <v>108506</v>
      </c>
      <c r="CUI4">
        <v>209468</v>
      </c>
      <c r="CUJ4">
        <v>499458</v>
      </c>
      <c r="CUK4">
        <v>734628</v>
      </c>
      <c r="CUL4">
        <v>890501</v>
      </c>
      <c r="CUM4">
        <v>1006926</v>
      </c>
      <c r="CUN4">
        <v>1068654</v>
      </c>
      <c r="CUO4">
        <v>1077102</v>
      </c>
      <c r="CUP4">
        <v>1071940</v>
      </c>
      <c r="CUQ4">
        <v>1090334</v>
      </c>
      <c r="CUR4">
        <v>1080105</v>
      </c>
      <c r="CUS4">
        <v>1092387</v>
      </c>
      <c r="CUT4">
        <v>1084289</v>
      </c>
      <c r="CUU4">
        <v>1083717</v>
      </c>
      <c r="CUV4">
        <v>1082530</v>
      </c>
      <c r="CUW4">
        <v>1086103</v>
      </c>
      <c r="CUX4">
        <v>1097393</v>
      </c>
      <c r="CUY4">
        <v>1098426</v>
      </c>
      <c r="CUZ4">
        <v>1087454</v>
      </c>
      <c r="CVA4">
        <v>1093980</v>
      </c>
      <c r="CVB4">
        <v>1089190</v>
      </c>
      <c r="CVC4">
        <v>1065309</v>
      </c>
      <c r="CVD4">
        <v>1057741</v>
      </c>
      <c r="CVE4">
        <v>1071634</v>
      </c>
      <c r="CVF4">
        <v>1070377</v>
      </c>
      <c r="CVG4">
        <v>1061850</v>
      </c>
      <c r="CVH4">
        <v>1041255</v>
      </c>
      <c r="CVI4">
        <v>1043954</v>
      </c>
      <c r="CVJ4">
        <v>1036830</v>
      </c>
      <c r="CVK4">
        <v>1037830</v>
      </c>
      <c r="CVL4">
        <v>1032577</v>
      </c>
      <c r="CVM4">
        <v>1026093</v>
      </c>
      <c r="CVN4">
        <v>1026320</v>
      </c>
      <c r="CVO4">
        <v>1020888</v>
      </c>
      <c r="CVP4">
        <v>1007435</v>
      </c>
      <c r="CVQ4">
        <v>1027668</v>
      </c>
      <c r="CVR4">
        <v>1046284</v>
      </c>
      <c r="CVS4">
        <v>1059191</v>
      </c>
      <c r="CVT4">
        <v>1077591</v>
      </c>
      <c r="CVU4">
        <v>1113551</v>
      </c>
      <c r="CVV4">
        <v>1101281</v>
      </c>
      <c r="CVW4">
        <v>1081786</v>
      </c>
      <c r="CVX4">
        <v>1081786</v>
      </c>
      <c r="CVY4">
        <v>4679</v>
      </c>
      <c r="CVZ4">
        <v>4976</v>
      </c>
      <c r="CWA4">
        <v>5610</v>
      </c>
      <c r="CWB4">
        <v>5802</v>
      </c>
      <c r="CWC4">
        <v>6205</v>
      </c>
      <c r="CWD4">
        <v>6244</v>
      </c>
      <c r="CWE4">
        <v>6422</v>
      </c>
      <c r="CWF4">
        <v>6365</v>
      </c>
      <c r="CWG4">
        <v>10449</v>
      </c>
      <c r="CWH4">
        <v>10798</v>
      </c>
      <c r="CWI4">
        <v>11010</v>
      </c>
      <c r="CWJ4">
        <v>11374</v>
      </c>
      <c r="CWK4">
        <v>12215</v>
      </c>
      <c r="CWL4">
        <v>13027</v>
      </c>
      <c r="CWM4">
        <v>14071</v>
      </c>
      <c r="CWN4">
        <v>15424</v>
      </c>
      <c r="CWO4">
        <v>20029</v>
      </c>
      <c r="CWP4">
        <v>20755</v>
      </c>
      <c r="CWQ4">
        <v>32115</v>
      </c>
      <c r="CWR4">
        <v>44035</v>
      </c>
      <c r="CWS4">
        <v>54458</v>
      </c>
      <c r="CWT4">
        <v>63798</v>
      </c>
      <c r="CWU4">
        <v>74027</v>
      </c>
      <c r="CWV4">
        <v>122274</v>
      </c>
      <c r="CWW4">
        <v>122274</v>
      </c>
      <c r="CWX4">
        <v>235640</v>
      </c>
      <c r="CWY4">
        <v>504141</v>
      </c>
      <c r="CWZ4">
        <v>701466</v>
      </c>
      <c r="CXA4">
        <v>863788</v>
      </c>
      <c r="CXB4">
        <v>1012658</v>
      </c>
      <c r="CXC4">
        <v>1030917</v>
      </c>
      <c r="CXD4">
        <v>1040934</v>
      </c>
      <c r="CXE4">
        <v>1048113</v>
      </c>
      <c r="CXF4">
        <v>1054586</v>
      </c>
      <c r="CXG4">
        <v>1078085</v>
      </c>
      <c r="CXH4">
        <v>1095171</v>
      </c>
      <c r="CXI4">
        <v>1108400</v>
      </c>
      <c r="CXJ4">
        <v>1093235</v>
      </c>
      <c r="CXK4">
        <v>1083377</v>
      </c>
      <c r="CXL4">
        <v>1066290</v>
      </c>
      <c r="CXM4">
        <v>1063307</v>
      </c>
      <c r="CXN4">
        <v>1052083</v>
      </c>
      <c r="CXO4">
        <v>1050588</v>
      </c>
      <c r="CXP4">
        <v>1051954</v>
      </c>
      <c r="CXQ4">
        <v>1041363</v>
      </c>
      <c r="CXR4">
        <v>1038299</v>
      </c>
      <c r="CXS4">
        <v>1042164</v>
      </c>
      <c r="CXT4">
        <v>1051591</v>
      </c>
      <c r="CXU4">
        <v>1046620</v>
      </c>
      <c r="CXV4">
        <v>1046040</v>
      </c>
      <c r="CXW4">
        <v>1033258</v>
      </c>
      <c r="CXX4">
        <v>1040840</v>
      </c>
      <c r="CXY4">
        <v>1029480</v>
      </c>
      <c r="CXZ4">
        <v>1020421</v>
      </c>
      <c r="CYA4">
        <v>1026408</v>
      </c>
      <c r="CYB4">
        <v>1009266</v>
      </c>
      <c r="CYC4">
        <v>1008601</v>
      </c>
      <c r="CYD4">
        <v>1004306</v>
      </c>
      <c r="CYE4">
        <v>1006823</v>
      </c>
      <c r="CYF4">
        <v>998622</v>
      </c>
      <c r="CYG4">
        <v>991625</v>
      </c>
      <c r="CYH4">
        <v>991062</v>
      </c>
      <c r="CYI4">
        <v>992724</v>
      </c>
      <c r="CYJ4">
        <v>989617</v>
      </c>
      <c r="CYK4">
        <v>990419</v>
      </c>
      <c r="CYL4">
        <v>10082</v>
      </c>
      <c r="CYM4">
        <v>10423</v>
      </c>
      <c r="CYN4">
        <v>10518</v>
      </c>
      <c r="CYO4">
        <v>11472</v>
      </c>
      <c r="CYP4">
        <v>12707</v>
      </c>
      <c r="CYQ4">
        <v>12707</v>
      </c>
      <c r="CYR4">
        <v>13411</v>
      </c>
      <c r="CYS4">
        <v>13533</v>
      </c>
      <c r="CYT4">
        <v>13554</v>
      </c>
      <c r="CYU4">
        <v>13943</v>
      </c>
      <c r="CYV4">
        <v>15225</v>
      </c>
      <c r="CYW4">
        <v>16092</v>
      </c>
      <c r="CYX4">
        <v>18141</v>
      </c>
      <c r="CYY4">
        <v>20893</v>
      </c>
      <c r="CYZ4">
        <v>22552</v>
      </c>
      <c r="CZA4">
        <v>23043</v>
      </c>
      <c r="CZB4">
        <v>27138</v>
      </c>
      <c r="CZC4">
        <v>29498</v>
      </c>
      <c r="CZD4">
        <v>31606</v>
      </c>
      <c r="CZE4">
        <v>36477</v>
      </c>
      <c r="CZF4">
        <v>48421</v>
      </c>
      <c r="CZG4">
        <v>56261</v>
      </c>
      <c r="CZH4">
        <v>67653</v>
      </c>
      <c r="CZI4">
        <v>74103</v>
      </c>
      <c r="CZJ4">
        <v>95322</v>
      </c>
      <c r="CZK4">
        <v>169520</v>
      </c>
      <c r="CZL4">
        <v>435137</v>
      </c>
      <c r="CZM4">
        <v>694564</v>
      </c>
      <c r="CZN4">
        <v>920878</v>
      </c>
      <c r="CZO4">
        <v>1026899</v>
      </c>
      <c r="CZP4">
        <v>1084275</v>
      </c>
      <c r="CZQ4">
        <v>1105503</v>
      </c>
      <c r="CZR4">
        <v>1119437</v>
      </c>
      <c r="CZS4">
        <v>1108909</v>
      </c>
      <c r="CZT4">
        <v>1108909</v>
      </c>
      <c r="CZU4">
        <v>1143262</v>
      </c>
      <c r="CZV4">
        <v>1157295</v>
      </c>
      <c r="CZW4">
        <v>1147463</v>
      </c>
      <c r="CZX4">
        <v>1124287</v>
      </c>
      <c r="CZY4">
        <v>1112479</v>
      </c>
      <c r="CZZ4">
        <v>1103687</v>
      </c>
      <c r="DAA4">
        <v>1100682</v>
      </c>
      <c r="DAB4">
        <v>1092406</v>
      </c>
      <c r="DAC4">
        <v>1097491</v>
      </c>
      <c r="DAD4">
        <v>1095506</v>
      </c>
      <c r="DAE4">
        <v>1080549</v>
      </c>
      <c r="DAF4">
        <v>1077806</v>
      </c>
      <c r="DAG4">
        <v>1059316</v>
      </c>
      <c r="DAH4">
        <v>1049485</v>
      </c>
      <c r="DAI4">
        <v>1040158</v>
      </c>
      <c r="DAJ4">
        <v>1042653</v>
      </c>
      <c r="DAK4">
        <v>1027646</v>
      </c>
      <c r="DAL4">
        <v>1029906</v>
      </c>
      <c r="DAM4">
        <v>1026772</v>
      </c>
      <c r="DAN4">
        <v>1026772</v>
      </c>
      <c r="DAO4">
        <v>1021805</v>
      </c>
      <c r="DAP4">
        <v>1015770</v>
      </c>
      <c r="DAQ4">
        <v>1032299</v>
      </c>
      <c r="DAR4">
        <v>1038005</v>
      </c>
      <c r="DAS4">
        <v>1033309</v>
      </c>
      <c r="DAT4">
        <v>1044491</v>
      </c>
      <c r="DAU4">
        <v>1018895</v>
      </c>
      <c r="DAV4">
        <v>1031430</v>
      </c>
      <c r="DAW4">
        <v>1016257</v>
      </c>
      <c r="DAX4">
        <v>4226</v>
      </c>
      <c r="DAY4">
        <v>4226</v>
      </c>
      <c r="DAZ4">
        <v>4226</v>
      </c>
      <c r="DBA4">
        <v>10634</v>
      </c>
      <c r="DBB4">
        <v>12631</v>
      </c>
      <c r="DBC4">
        <v>12782</v>
      </c>
      <c r="DBD4">
        <v>12782</v>
      </c>
      <c r="DBE4">
        <v>12972</v>
      </c>
      <c r="DBF4">
        <v>12972</v>
      </c>
      <c r="DBG4">
        <v>13057</v>
      </c>
      <c r="DBH4">
        <v>14866</v>
      </c>
      <c r="DBI4">
        <v>15696</v>
      </c>
      <c r="DBJ4">
        <v>17024</v>
      </c>
      <c r="DBK4">
        <v>18090</v>
      </c>
      <c r="DBL4">
        <v>21647</v>
      </c>
      <c r="DBM4">
        <v>23028</v>
      </c>
      <c r="DBN4">
        <v>25712</v>
      </c>
      <c r="DBO4">
        <v>24528</v>
      </c>
      <c r="DBP4">
        <v>25851</v>
      </c>
      <c r="DBQ4">
        <v>27820</v>
      </c>
      <c r="DBR4">
        <v>31196</v>
      </c>
      <c r="DBS4">
        <v>41852</v>
      </c>
      <c r="DBT4">
        <v>51274</v>
      </c>
      <c r="DBU4">
        <v>55348</v>
      </c>
      <c r="DBV4">
        <v>73874</v>
      </c>
      <c r="DBW4">
        <v>102631</v>
      </c>
      <c r="DBX4">
        <v>164212</v>
      </c>
      <c r="DBY4">
        <v>164212</v>
      </c>
      <c r="DBZ4">
        <v>336834</v>
      </c>
      <c r="DCA4">
        <v>655561</v>
      </c>
      <c r="DCB4">
        <v>850418</v>
      </c>
      <c r="DCC4">
        <v>953058</v>
      </c>
      <c r="DCD4">
        <v>1014002</v>
      </c>
      <c r="DCE4">
        <v>1038388</v>
      </c>
      <c r="DCF4">
        <v>1043471</v>
      </c>
      <c r="DCG4">
        <v>1059681</v>
      </c>
      <c r="DCH4">
        <v>1067686</v>
      </c>
      <c r="DCI4">
        <v>1084766</v>
      </c>
      <c r="DCJ4">
        <v>1086196</v>
      </c>
      <c r="DCK4">
        <v>1112315</v>
      </c>
      <c r="DCL4">
        <v>1114756</v>
      </c>
      <c r="DCM4">
        <v>1127918</v>
      </c>
      <c r="DCN4">
        <v>1087992</v>
      </c>
      <c r="DCO4">
        <v>1089826</v>
      </c>
      <c r="DCP4">
        <v>1095558</v>
      </c>
      <c r="DCQ4">
        <v>1120390</v>
      </c>
      <c r="DCR4">
        <v>1161233</v>
      </c>
      <c r="DCS4">
        <v>1184906</v>
      </c>
      <c r="DCT4">
        <v>1150066</v>
      </c>
      <c r="DCU4">
        <v>1140078</v>
      </c>
      <c r="DCV4">
        <v>1126754</v>
      </c>
      <c r="DCW4">
        <v>1087297</v>
      </c>
      <c r="DCX4">
        <v>1093979</v>
      </c>
      <c r="DCY4">
        <v>1097821</v>
      </c>
      <c r="DCZ4">
        <v>1104117</v>
      </c>
      <c r="DDA4">
        <v>1105227</v>
      </c>
      <c r="DDB4">
        <v>1107057</v>
      </c>
      <c r="DDC4">
        <v>1122995</v>
      </c>
      <c r="DDD4">
        <v>1107199</v>
      </c>
      <c r="DDE4">
        <v>1095200</v>
      </c>
      <c r="DDF4">
        <v>1096057</v>
      </c>
      <c r="DDG4">
        <v>1078215</v>
      </c>
      <c r="DDH4">
        <v>1082177</v>
      </c>
      <c r="DDI4">
        <v>1080486</v>
      </c>
      <c r="DDJ4">
        <v>1088194</v>
      </c>
      <c r="DDK4">
        <v>1109952</v>
      </c>
      <c r="DDL4">
        <v>1106338</v>
      </c>
      <c r="DDM4">
        <v>14279</v>
      </c>
      <c r="DDN4">
        <v>14615</v>
      </c>
      <c r="DDO4">
        <v>15216</v>
      </c>
      <c r="DDP4">
        <v>15513</v>
      </c>
      <c r="DDQ4">
        <v>15528</v>
      </c>
      <c r="DDR4">
        <v>15589</v>
      </c>
      <c r="DDS4">
        <v>15691</v>
      </c>
      <c r="DDT4">
        <v>15955</v>
      </c>
      <c r="DDU4">
        <v>15116</v>
      </c>
      <c r="DDV4">
        <v>17898</v>
      </c>
      <c r="DDW4">
        <v>14684</v>
      </c>
      <c r="DDX4">
        <v>19954</v>
      </c>
      <c r="DDY4">
        <v>20709</v>
      </c>
      <c r="DDZ4">
        <v>20048</v>
      </c>
      <c r="DEA4">
        <v>23105</v>
      </c>
      <c r="DEB4">
        <v>25328</v>
      </c>
      <c r="DEC4">
        <v>27744</v>
      </c>
      <c r="DED4">
        <v>32107</v>
      </c>
      <c r="DEE4">
        <v>32107</v>
      </c>
      <c r="DEF4">
        <v>52028</v>
      </c>
      <c r="DEG4">
        <v>57821</v>
      </c>
      <c r="DEH4">
        <v>76353</v>
      </c>
      <c r="DEI4">
        <v>87849</v>
      </c>
      <c r="DEJ4">
        <v>126554</v>
      </c>
      <c r="DEK4">
        <v>318973</v>
      </c>
      <c r="DEL4">
        <v>629042</v>
      </c>
      <c r="DEM4">
        <v>890067</v>
      </c>
      <c r="DEN4">
        <v>1157468</v>
      </c>
      <c r="DEO4">
        <v>1319102</v>
      </c>
      <c r="DEP4">
        <v>1338752</v>
      </c>
      <c r="DEQ4">
        <v>1330836</v>
      </c>
      <c r="DER4">
        <v>1355600</v>
      </c>
      <c r="DES4">
        <v>1351810</v>
      </c>
      <c r="DET4">
        <v>1344918</v>
      </c>
      <c r="DEU4">
        <v>1347731</v>
      </c>
      <c r="DEV4">
        <v>1376538</v>
      </c>
      <c r="DEW4">
        <v>1381653</v>
      </c>
      <c r="DEX4">
        <v>1347560</v>
      </c>
      <c r="DEY4">
        <v>1339001</v>
      </c>
      <c r="DEZ4">
        <v>1326243</v>
      </c>
      <c r="DFA4">
        <v>1340231</v>
      </c>
      <c r="DFB4">
        <v>1343351</v>
      </c>
      <c r="DFC4">
        <v>1343208</v>
      </c>
      <c r="DFD4">
        <v>1347348</v>
      </c>
      <c r="DFE4">
        <v>1355606</v>
      </c>
      <c r="DFF4">
        <v>1328146</v>
      </c>
      <c r="DFG4">
        <v>1306002</v>
      </c>
      <c r="DFH4">
        <v>1303445</v>
      </c>
      <c r="DFI4">
        <v>1294871</v>
      </c>
      <c r="DFJ4">
        <v>1300443</v>
      </c>
      <c r="DFK4">
        <v>1293976</v>
      </c>
      <c r="DFL4">
        <v>1296913</v>
      </c>
      <c r="DFM4">
        <v>1279727</v>
      </c>
      <c r="DFN4">
        <v>1285555</v>
      </c>
      <c r="DFO4">
        <v>1260949</v>
      </c>
      <c r="DFP4">
        <v>1276036</v>
      </c>
      <c r="DFQ4">
        <v>1280460</v>
      </c>
      <c r="DFR4">
        <v>1266921</v>
      </c>
      <c r="DFS4">
        <v>1234156</v>
      </c>
      <c r="DFT4">
        <v>1232643</v>
      </c>
      <c r="DFU4">
        <v>1240071</v>
      </c>
      <c r="DFV4">
        <v>1224094</v>
      </c>
      <c r="DFW4">
        <v>1214710</v>
      </c>
      <c r="DFX4">
        <v>1202541</v>
      </c>
      <c r="DFY4">
        <v>1202541</v>
      </c>
      <c r="DFZ4">
        <v>1184932</v>
      </c>
      <c r="DGA4">
        <v>4519</v>
      </c>
      <c r="DGB4">
        <v>4524</v>
      </c>
      <c r="DGC4">
        <v>4621</v>
      </c>
      <c r="DGD4">
        <v>4823</v>
      </c>
      <c r="DGE4">
        <v>4962</v>
      </c>
      <c r="DGF4">
        <v>4927</v>
      </c>
      <c r="DGG4">
        <v>5317</v>
      </c>
      <c r="DGH4">
        <v>7030</v>
      </c>
      <c r="DGI4">
        <v>8207</v>
      </c>
      <c r="DGJ4">
        <v>7819</v>
      </c>
      <c r="DGK4">
        <v>8003</v>
      </c>
      <c r="DGL4">
        <v>8092</v>
      </c>
      <c r="DGM4">
        <v>10013</v>
      </c>
      <c r="DGN4">
        <v>10853</v>
      </c>
      <c r="DGO4">
        <v>12614</v>
      </c>
      <c r="DGP4">
        <v>12953</v>
      </c>
      <c r="DGQ4">
        <v>14311</v>
      </c>
      <c r="DGR4">
        <v>17143</v>
      </c>
      <c r="DGS4">
        <v>21672</v>
      </c>
      <c r="DGT4">
        <v>23779</v>
      </c>
      <c r="DGU4">
        <v>62666</v>
      </c>
      <c r="DGV4">
        <v>79246</v>
      </c>
      <c r="DGW4">
        <v>100224</v>
      </c>
      <c r="DGX4">
        <v>143381</v>
      </c>
      <c r="DGY4">
        <v>347487</v>
      </c>
      <c r="DGZ4">
        <v>815445</v>
      </c>
      <c r="DHA4">
        <v>1155972</v>
      </c>
      <c r="DHB4">
        <v>1155972</v>
      </c>
      <c r="DHC4">
        <v>1217338</v>
      </c>
      <c r="DHD4">
        <v>1288076</v>
      </c>
      <c r="DHE4">
        <v>1315723</v>
      </c>
      <c r="DHF4">
        <v>1330860</v>
      </c>
      <c r="DHG4">
        <v>1322772</v>
      </c>
      <c r="DHH4">
        <v>1322107</v>
      </c>
      <c r="DHI4">
        <v>1335332</v>
      </c>
      <c r="DHJ4">
        <v>1331020</v>
      </c>
      <c r="DHK4">
        <v>1359587</v>
      </c>
      <c r="DHL4">
        <v>1372329</v>
      </c>
      <c r="DHM4">
        <v>1390982</v>
      </c>
      <c r="DHN4">
        <v>1389202</v>
      </c>
      <c r="DHO4">
        <v>1404411</v>
      </c>
      <c r="DHP4">
        <v>1411760</v>
      </c>
      <c r="DHQ4">
        <v>1412641</v>
      </c>
      <c r="DHR4">
        <v>1419800</v>
      </c>
      <c r="DHS4">
        <v>1421916</v>
      </c>
      <c r="DHT4">
        <v>1419425</v>
      </c>
      <c r="DHU4">
        <v>1409109</v>
      </c>
      <c r="DHV4">
        <v>1406200</v>
      </c>
      <c r="DHW4">
        <v>1405972</v>
      </c>
      <c r="DHX4">
        <v>1405677</v>
      </c>
      <c r="DHY4">
        <v>1395097</v>
      </c>
      <c r="DHZ4">
        <v>1380661</v>
      </c>
      <c r="DIA4">
        <v>1380752</v>
      </c>
      <c r="DIB4">
        <v>1384114</v>
      </c>
      <c r="DIC4">
        <v>1377643</v>
      </c>
      <c r="DID4">
        <v>1378139</v>
      </c>
      <c r="DIE4">
        <v>1375646</v>
      </c>
      <c r="DIF4">
        <v>1372439</v>
      </c>
      <c r="DIG4">
        <v>1355249</v>
      </c>
      <c r="DIH4">
        <v>1345018</v>
      </c>
      <c r="DII4">
        <v>1333538</v>
      </c>
      <c r="DIJ4">
        <v>1330395</v>
      </c>
      <c r="DIK4">
        <v>1320849</v>
      </c>
      <c r="DIL4">
        <v>1330311</v>
      </c>
      <c r="DIM4">
        <v>1332067</v>
      </c>
      <c r="DIN4">
        <v>4290</v>
      </c>
      <c r="DIO4">
        <v>4290</v>
      </c>
      <c r="DIP4">
        <v>4511</v>
      </c>
      <c r="DIQ4">
        <v>3237</v>
      </c>
      <c r="DIR4">
        <v>3257</v>
      </c>
      <c r="DIS4">
        <v>3757</v>
      </c>
      <c r="DIT4">
        <v>4027</v>
      </c>
      <c r="DIU4">
        <v>4240</v>
      </c>
      <c r="DIV4">
        <v>4447</v>
      </c>
      <c r="DIW4">
        <v>4589</v>
      </c>
      <c r="DIX4">
        <v>4595</v>
      </c>
      <c r="DIY4">
        <v>5095</v>
      </c>
      <c r="DIZ4">
        <v>7613</v>
      </c>
      <c r="DJA4">
        <v>8402</v>
      </c>
      <c r="DJB4">
        <v>9194</v>
      </c>
      <c r="DJC4">
        <v>12442</v>
      </c>
      <c r="DJD4">
        <v>19202</v>
      </c>
      <c r="DJE4">
        <v>31473</v>
      </c>
      <c r="DJF4">
        <v>37309</v>
      </c>
      <c r="DJG4">
        <v>43276</v>
      </c>
      <c r="DJH4">
        <v>48361</v>
      </c>
      <c r="DJI4">
        <v>57067</v>
      </c>
      <c r="DJJ4">
        <v>66931</v>
      </c>
      <c r="DJK4">
        <v>143402</v>
      </c>
      <c r="DJL4">
        <v>302760</v>
      </c>
      <c r="DJM4">
        <v>676671</v>
      </c>
      <c r="DJN4">
        <v>1057064</v>
      </c>
      <c r="DJO4">
        <v>1356230</v>
      </c>
      <c r="DJP4">
        <v>1415872</v>
      </c>
      <c r="DJQ4">
        <v>1429481</v>
      </c>
      <c r="DJR4">
        <v>1453764</v>
      </c>
      <c r="DJS4">
        <v>1395108</v>
      </c>
      <c r="DJT4">
        <v>1395108</v>
      </c>
      <c r="DJU4">
        <v>1373766</v>
      </c>
      <c r="DJV4">
        <v>1368591</v>
      </c>
      <c r="DJW4">
        <v>1361019</v>
      </c>
      <c r="DJX4">
        <v>1345104</v>
      </c>
      <c r="DJY4">
        <v>1336607</v>
      </c>
      <c r="DJZ4">
        <v>1313220</v>
      </c>
      <c r="DKA4">
        <v>1305854</v>
      </c>
      <c r="DKB4">
        <v>1309086</v>
      </c>
      <c r="DKC4">
        <v>1298964</v>
      </c>
      <c r="DKD4">
        <v>1309048</v>
      </c>
      <c r="DKE4">
        <v>1307132</v>
      </c>
      <c r="DKF4">
        <v>1317333</v>
      </c>
      <c r="DKG4">
        <v>1285640</v>
      </c>
      <c r="DKH4">
        <v>1269771</v>
      </c>
      <c r="DKI4">
        <v>1284368</v>
      </c>
      <c r="DKJ4">
        <v>1281141</v>
      </c>
      <c r="DKK4">
        <v>1263145</v>
      </c>
      <c r="DKL4">
        <v>1247437</v>
      </c>
      <c r="DKM4">
        <v>1255274</v>
      </c>
      <c r="DKN4">
        <v>1255274</v>
      </c>
      <c r="DKO4">
        <v>1262678</v>
      </c>
      <c r="DKP4">
        <v>1235308</v>
      </c>
      <c r="DKQ4">
        <v>1242151</v>
      </c>
      <c r="DKR4">
        <v>1244352</v>
      </c>
      <c r="DKS4">
        <v>1231881</v>
      </c>
      <c r="DKT4">
        <v>1222255</v>
      </c>
      <c r="DKU4">
        <v>1227610</v>
      </c>
      <c r="DKV4">
        <v>1246072</v>
      </c>
      <c r="DKW4">
        <v>1234154</v>
      </c>
      <c r="DKX4">
        <v>1236907</v>
      </c>
      <c r="DKY4">
        <v>4580</v>
      </c>
      <c r="DKZ4">
        <v>4580</v>
      </c>
      <c r="DLA4">
        <v>4580</v>
      </c>
      <c r="DLB4">
        <v>4581</v>
      </c>
      <c r="DLC4">
        <v>4600</v>
      </c>
      <c r="DLD4">
        <v>4612</v>
      </c>
      <c r="DLE4">
        <v>4612</v>
      </c>
      <c r="DLF4">
        <v>4616</v>
      </c>
      <c r="DLG4">
        <v>4804</v>
      </c>
      <c r="DLH4">
        <v>5929</v>
      </c>
      <c r="DLI4">
        <v>7408</v>
      </c>
      <c r="DLJ4">
        <v>7576</v>
      </c>
      <c r="DLK4">
        <v>8820</v>
      </c>
      <c r="DLL4">
        <v>9311</v>
      </c>
      <c r="DLM4">
        <v>15089</v>
      </c>
      <c r="DLN4">
        <v>18666</v>
      </c>
      <c r="DLO4">
        <v>18803</v>
      </c>
      <c r="DLP4">
        <v>21830</v>
      </c>
      <c r="DLQ4">
        <v>27354</v>
      </c>
      <c r="DLR4">
        <v>29204</v>
      </c>
      <c r="DLS4">
        <v>34052</v>
      </c>
      <c r="DLT4">
        <v>38682</v>
      </c>
      <c r="DLU4">
        <v>53371</v>
      </c>
      <c r="DLV4">
        <v>88035</v>
      </c>
      <c r="DLW4">
        <v>108908</v>
      </c>
      <c r="DLX4">
        <v>135714</v>
      </c>
      <c r="DLY4">
        <v>135714</v>
      </c>
      <c r="DLZ4">
        <v>408013</v>
      </c>
      <c r="DMA4">
        <v>817500</v>
      </c>
      <c r="DMB4">
        <v>1145743</v>
      </c>
      <c r="DMC4">
        <v>1271157</v>
      </c>
      <c r="DMD4">
        <v>1400776</v>
      </c>
      <c r="DME4">
        <v>1420861</v>
      </c>
      <c r="DMF4">
        <v>1427828</v>
      </c>
      <c r="DMG4">
        <v>1423546</v>
      </c>
      <c r="DMH4">
        <v>1426611</v>
      </c>
      <c r="DMI4">
        <v>1457808</v>
      </c>
      <c r="DMJ4">
        <v>1377629</v>
      </c>
      <c r="DMK4">
        <v>1366217</v>
      </c>
      <c r="DML4">
        <v>1343482</v>
      </c>
      <c r="DMM4">
        <v>1326896</v>
      </c>
      <c r="DMN4">
        <v>1315361</v>
      </c>
      <c r="DMO4">
        <v>1318988</v>
      </c>
      <c r="DMP4">
        <v>1313915</v>
      </c>
      <c r="DMQ4">
        <v>1322570</v>
      </c>
      <c r="DMR4">
        <v>1324832</v>
      </c>
      <c r="DMS4">
        <v>1353724</v>
      </c>
      <c r="DMT4">
        <v>1380310</v>
      </c>
      <c r="DMU4">
        <v>1386035</v>
      </c>
      <c r="DMV4">
        <v>1420104</v>
      </c>
      <c r="DMW4">
        <v>1434936</v>
      </c>
      <c r="DMX4">
        <v>1410653</v>
      </c>
      <c r="DMY4">
        <v>1399171</v>
      </c>
      <c r="DMZ4">
        <v>1395364</v>
      </c>
      <c r="DNA4">
        <v>1402800</v>
      </c>
      <c r="DNB4">
        <v>1384302</v>
      </c>
      <c r="DNC4">
        <v>1401324</v>
      </c>
      <c r="DND4">
        <v>1429337</v>
      </c>
      <c r="DNE4">
        <v>1445508</v>
      </c>
      <c r="DNF4">
        <v>1456882</v>
      </c>
      <c r="DNG4">
        <v>1468826</v>
      </c>
      <c r="DNH4">
        <v>1488940</v>
      </c>
      <c r="DNI4">
        <v>1511884</v>
      </c>
      <c r="DNJ4">
        <v>1464726</v>
      </c>
      <c r="DNK4">
        <v>1461887</v>
      </c>
      <c r="DNL4">
        <v>1473242</v>
      </c>
      <c r="DNM4">
        <v>1497907</v>
      </c>
      <c r="DNN4">
        <v>2513</v>
      </c>
      <c r="DNO4">
        <v>2493</v>
      </c>
      <c r="DNP4">
        <v>4976</v>
      </c>
      <c r="DNQ4">
        <v>5647</v>
      </c>
      <c r="DNR4">
        <v>6224</v>
      </c>
      <c r="DNS4">
        <v>6962</v>
      </c>
      <c r="DNT4">
        <v>10122</v>
      </c>
      <c r="DNU4">
        <v>11006</v>
      </c>
      <c r="DNV4">
        <v>12376</v>
      </c>
      <c r="DNW4">
        <v>16461</v>
      </c>
      <c r="DNX4">
        <v>16782</v>
      </c>
      <c r="DNY4">
        <v>22035</v>
      </c>
      <c r="DNZ4">
        <v>23758</v>
      </c>
      <c r="DOA4">
        <v>27285</v>
      </c>
      <c r="DOB4">
        <v>31242</v>
      </c>
      <c r="DOC4">
        <v>32827</v>
      </c>
      <c r="DOD4">
        <v>34206</v>
      </c>
      <c r="DOE4">
        <v>37798</v>
      </c>
      <c r="DOF4">
        <v>43599</v>
      </c>
      <c r="DOG4">
        <v>87855</v>
      </c>
      <c r="DOH4">
        <v>109441</v>
      </c>
      <c r="DOI4">
        <v>149257</v>
      </c>
      <c r="DOJ4">
        <v>149257</v>
      </c>
      <c r="DOK4">
        <v>221937</v>
      </c>
      <c r="DOL4">
        <v>423844</v>
      </c>
      <c r="DOM4">
        <v>834573</v>
      </c>
      <c r="DON4">
        <v>1165285</v>
      </c>
      <c r="DOO4">
        <v>1263971</v>
      </c>
      <c r="DOP4">
        <v>1316291</v>
      </c>
      <c r="DOQ4">
        <v>1381671</v>
      </c>
      <c r="DOR4">
        <v>1364927</v>
      </c>
      <c r="DOS4">
        <v>1357390</v>
      </c>
      <c r="DOT4">
        <v>1341134</v>
      </c>
      <c r="DOU4">
        <v>1314781</v>
      </c>
      <c r="DOV4">
        <v>1306294</v>
      </c>
      <c r="DOW4">
        <v>1297704</v>
      </c>
      <c r="DOX4">
        <v>1309256</v>
      </c>
      <c r="DOY4">
        <v>1309398</v>
      </c>
      <c r="DOZ4">
        <v>1325415</v>
      </c>
      <c r="DPA4">
        <v>1307473</v>
      </c>
      <c r="DPB4">
        <v>1299115</v>
      </c>
      <c r="DPC4">
        <v>1291522</v>
      </c>
      <c r="DPD4">
        <v>1296721</v>
      </c>
      <c r="DPE4">
        <v>1291189</v>
      </c>
      <c r="DPF4">
        <v>1263322</v>
      </c>
      <c r="DPG4">
        <v>1258126</v>
      </c>
      <c r="DPH4">
        <v>1225313</v>
      </c>
      <c r="DPI4">
        <v>1196357</v>
      </c>
      <c r="DPJ4">
        <v>1195461</v>
      </c>
      <c r="DPK4">
        <v>1184767</v>
      </c>
      <c r="DPL4">
        <v>1179973</v>
      </c>
      <c r="DPM4">
        <v>1162168</v>
      </c>
      <c r="DPN4">
        <v>1160768</v>
      </c>
      <c r="DPO4">
        <v>1159655</v>
      </c>
      <c r="DPP4">
        <v>1157926</v>
      </c>
      <c r="DPQ4">
        <v>1149744</v>
      </c>
      <c r="DPR4">
        <v>1134965</v>
      </c>
      <c r="DPS4">
        <v>1135667</v>
      </c>
      <c r="DPT4">
        <v>1132746</v>
      </c>
      <c r="DPU4">
        <v>1122062</v>
      </c>
      <c r="DPV4">
        <v>1099414</v>
      </c>
      <c r="DPW4">
        <v>1092499</v>
      </c>
      <c r="DPX4">
        <v>1088862</v>
      </c>
      <c r="DPY4">
        <v>1088862</v>
      </c>
      <c r="DPZ4">
        <v>1087431</v>
      </c>
      <c r="DQA4">
        <v>1092864</v>
      </c>
      <c r="DQB4">
        <v>5287</v>
      </c>
      <c r="DQC4">
        <v>5289</v>
      </c>
      <c r="DQD4">
        <v>5945</v>
      </c>
      <c r="DQE4">
        <v>6117</v>
      </c>
      <c r="DQF4">
        <v>6389</v>
      </c>
      <c r="DQG4">
        <v>6604</v>
      </c>
      <c r="DQH4">
        <v>6781</v>
      </c>
      <c r="DQI4">
        <v>8306</v>
      </c>
      <c r="DQJ4">
        <v>9755</v>
      </c>
      <c r="DQK4">
        <v>10520</v>
      </c>
      <c r="DQL4">
        <v>11651</v>
      </c>
      <c r="DQM4">
        <v>12867</v>
      </c>
      <c r="DQN4">
        <v>13274</v>
      </c>
      <c r="DQO4">
        <v>13921</v>
      </c>
      <c r="DQP4">
        <v>15846</v>
      </c>
      <c r="DQQ4">
        <v>18815</v>
      </c>
      <c r="DQR4">
        <v>20859</v>
      </c>
      <c r="DQS4">
        <v>23857</v>
      </c>
      <c r="DQT4">
        <v>29188</v>
      </c>
      <c r="DQU4">
        <v>67003</v>
      </c>
      <c r="DQV4">
        <v>74629</v>
      </c>
      <c r="DQW4">
        <v>87741</v>
      </c>
      <c r="DQX4">
        <v>127115</v>
      </c>
      <c r="DQY4">
        <v>253005</v>
      </c>
      <c r="DQZ4">
        <v>555499</v>
      </c>
      <c r="DRA4">
        <v>853581</v>
      </c>
      <c r="DRB4">
        <v>853581</v>
      </c>
      <c r="DRC4">
        <v>977825</v>
      </c>
      <c r="DRD4">
        <v>1005727</v>
      </c>
      <c r="DRE4">
        <v>1085009</v>
      </c>
      <c r="DRF4">
        <v>1075039</v>
      </c>
      <c r="DRG4">
        <v>1068510</v>
      </c>
      <c r="DRH4">
        <v>1076651</v>
      </c>
      <c r="DRI4">
        <v>1088857</v>
      </c>
      <c r="DRJ4">
        <v>1089051</v>
      </c>
      <c r="DRK4">
        <v>1095061</v>
      </c>
      <c r="DRL4">
        <v>1091947</v>
      </c>
      <c r="DRM4">
        <v>1104695</v>
      </c>
      <c r="DRN4">
        <v>1093526</v>
      </c>
      <c r="DRO4">
        <v>1088934</v>
      </c>
      <c r="DRP4">
        <v>1096421</v>
      </c>
      <c r="DRQ4">
        <v>1104225</v>
      </c>
      <c r="DRR4">
        <v>1089517</v>
      </c>
      <c r="DRS4">
        <v>1083988</v>
      </c>
      <c r="DRT4">
        <v>1085118</v>
      </c>
      <c r="DRU4">
        <v>1081319</v>
      </c>
      <c r="DRV4">
        <v>1082604</v>
      </c>
      <c r="DRW4">
        <v>1095691</v>
      </c>
      <c r="DRX4">
        <v>1090618</v>
      </c>
      <c r="DRY4">
        <v>1075442</v>
      </c>
      <c r="DRZ4">
        <v>1076632</v>
      </c>
      <c r="DSA4">
        <v>1079261</v>
      </c>
      <c r="DSB4">
        <v>1079261</v>
      </c>
      <c r="DSC4">
        <v>1087621</v>
      </c>
      <c r="DSD4">
        <v>1081197</v>
      </c>
      <c r="DSE4">
        <v>1084996</v>
      </c>
      <c r="DSF4">
        <v>1089645</v>
      </c>
      <c r="DSG4">
        <v>1070603</v>
      </c>
      <c r="DSH4">
        <v>1064030</v>
      </c>
      <c r="DSI4">
        <v>1056160</v>
      </c>
      <c r="DSJ4">
        <v>1052130</v>
      </c>
      <c r="DSK4">
        <v>1046893</v>
      </c>
      <c r="DSL4">
        <v>1041422</v>
      </c>
      <c r="DSM4">
        <v>1044137</v>
      </c>
      <c r="DSN4">
        <v>1016124</v>
      </c>
      <c r="DSO4">
        <v>8000</v>
      </c>
      <c r="DSP4">
        <v>8463</v>
      </c>
      <c r="DSQ4">
        <v>8735</v>
      </c>
      <c r="DSR4">
        <v>9508</v>
      </c>
      <c r="DSS4">
        <v>9984</v>
      </c>
      <c r="DST4">
        <v>10433</v>
      </c>
      <c r="DSU4">
        <v>14332</v>
      </c>
      <c r="DSV4">
        <v>15405</v>
      </c>
      <c r="DSW4">
        <v>17304</v>
      </c>
      <c r="DSX4">
        <v>18247</v>
      </c>
      <c r="DSY4">
        <v>18546</v>
      </c>
      <c r="DSZ4">
        <v>19195</v>
      </c>
      <c r="DTA4">
        <v>20854</v>
      </c>
      <c r="DTB4">
        <v>21954</v>
      </c>
      <c r="DTC4">
        <v>22273</v>
      </c>
      <c r="DTD4">
        <v>22414</v>
      </c>
      <c r="DTE4">
        <v>27011</v>
      </c>
      <c r="DTF4">
        <v>30772</v>
      </c>
      <c r="DTG4">
        <v>40822</v>
      </c>
      <c r="DTH4">
        <v>45494</v>
      </c>
      <c r="DTI4">
        <v>56709</v>
      </c>
      <c r="DTJ4">
        <v>77899</v>
      </c>
      <c r="DTK4">
        <v>162875</v>
      </c>
      <c r="DTL4">
        <v>373817</v>
      </c>
      <c r="DTM4">
        <v>613716</v>
      </c>
      <c r="DTN4">
        <v>816110</v>
      </c>
      <c r="DTO4">
        <v>893274</v>
      </c>
      <c r="DTP4">
        <v>902180</v>
      </c>
      <c r="DTQ4">
        <v>895461</v>
      </c>
      <c r="DTR4">
        <v>888685</v>
      </c>
      <c r="DTS4">
        <v>904173</v>
      </c>
      <c r="DTT4">
        <v>904173</v>
      </c>
      <c r="DTU4">
        <v>910563</v>
      </c>
      <c r="DTV4">
        <v>906781</v>
      </c>
      <c r="DTW4">
        <v>880344</v>
      </c>
      <c r="DTX4">
        <v>898723</v>
      </c>
      <c r="DTY4">
        <v>903029</v>
      </c>
      <c r="DTZ4">
        <v>905710</v>
      </c>
      <c r="DUA4">
        <v>897106</v>
      </c>
      <c r="DUB4">
        <v>901506</v>
      </c>
      <c r="DUC4">
        <v>882911</v>
      </c>
      <c r="DUD4">
        <v>887167</v>
      </c>
      <c r="DUE4">
        <v>904518</v>
      </c>
      <c r="DUF4">
        <v>927229</v>
      </c>
      <c r="DUG4">
        <v>934439</v>
      </c>
      <c r="DUH4">
        <v>944141</v>
      </c>
      <c r="DUI4">
        <v>925756</v>
      </c>
      <c r="DUJ4">
        <v>933638</v>
      </c>
      <c r="DUK4">
        <v>936962</v>
      </c>
      <c r="DUL4">
        <v>911829</v>
      </c>
      <c r="DUM4">
        <v>897100</v>
      </c>
      <c r="DUN4">
        <v>897100</v>
      </c>
      <c r="DUO4">
        <v>877917</v>
      </c>
      <c r="DUP4">
        <v>823041</v>
      </c>
      <c r="DUQ4">
        <v>814192</v>
      </c>
      <c r="DUR4">
        <v>810237</v>
      </c>
      <c r="DUS4">
        <v>804799</v>
      </c>
      <c r="DUT4">
        <v>806975</v>
      </c>
      <c r="DUU4">
        <v>788198</v>
      </c>
      <c r="DUV4">
        <v>780421</v>
      </c>
      <c r="DUW4">
        <v>771724</v>
      </c>
      <c r="DUX4">
        <v>752257</v>
      </c>
      <c r="DUY4">
        <v>749611</v>
      </c>
      <c r="DUZ4">
        <v>12007</v>
      </c>
      <c r="DVA4">
        <v>12007</v>
      </c>
      <c r="DVB4">
        <v>12007</v>
      </c>
      <c r="DVC4">
        <v>13081</v>
      </c>
      <c r="DVD4">
        <v>13274</v>
      </c>
      <c r="DVE4">
        <v>13594</v>
      </c>
      <c r="DVF4">
        <v>13594</v>
      </c>
      <c r="DVG4">
        <v>13706</v>
      </c>
      <c r="DVH4">
        <v>13729</v>
      </c>
      <c r="DVI4">
        <v>15915</v>
      </c>
      <c r="DVJ4">
        <v>18987</v>
      </c>
      <c r="DVK4">
        <v>21341</v>
      </c>
      <c r="DVL4">
        <v>28354</v>
      </c>
      <c r="DVM4">
        <v>32878</v>
      </c>
      <c r="DVN4">
        <v>37831</v>
      </c>
      <c r="DVO4">
        <v>38955</v>
      </c>
      <c r="DVP4">
        <v>39961</v>
      </c>
      <c r="DVQ4">
        <v>46792</v>
      </c>
      <c r="DVR4">
        <v>50476</v>
      </c>
      <c r="DVS4">
        <v>54489</v>
      </c>
      <c r="DVT4">
        <v>55222</v>
      </c>
      <c r="DVU4">
        <v>70272</v>
      </c>
      <c r="DVV4">
        <v>95120</v>
      </c>
      <c r="DVW4">
        <v>127393</v>
      </c>
      <c r="DVX4">
        <v>150497</v>
      </c>
      <c r="DVY4">
        <v>150497</v>
      </c>
      <c r="DVZ4">
        <v>304223</v>
      </c>
      <c r="DWA4">
        <v>613650</v>
      </c>
      <c r="DWB4">
        <v>793552</v>
      </c>
      <c r="DWC4">
        <v>902131</v>
      </c>
      <c r="DWD4">
        <v>934875</v>
      </c>
      <c r="DWE4">
        <v>940296</v>
      </c>
      <c r="DWF4">
        <v>966215</v>
      </c>
      <c r="DWG4">
        <v>961317</v>
      </c>
      <c r="DWH4">
        <v>964605</v>
      </c>
      <c r="DWI4">
        <v>963069</v>
      </c>
      <c r="DWJ4">
        <v>954784</v>
      </c>
      <c r="DWK4">
        <v>943258</v>
      </c>
      <c r="DWL4">
        <v>941319</v>
      </c>
      <c r="DWM4">
        <v>953766</v>
      </c>
      <c r="DWN4">
        <v>953936</v>
      </c>
      <c r="DWO4">
        <v>958761</v>
      </c>
      <c r="DWP4">
        <v>932777</v>
      </c>
      <c r="DWQ4">
        <v>936188</v>
      </c>
      <c r="DWR4">
        <v>937664</v>
      </c>
      <c r="DWS4">
        <v>939591</v>
      </c>
      <c r="DWT4">
        <v>943599</v>
      </c>
      <c r="DWU4">
        <v>943358</v>
      </c>
      <c r="DWV4">
        <v>937865</v>
      </c>
      <c r="DWW4">
        <v>933115</v>
      </c>
      <c r="DWX4">
        <v>932379</v>
      </c>
      <c r="DWY4">
        <v>926511</v>
      </c>
      <c r="DWZ4">
        <v>922684</v>
      </c>
      <c r="DXA4">
        <v>919298</v>
      </c>
      <c r="DXB4">
        <v>914872</v>
      </c>
      <c r="DXC4">
        <v>917967</v>
      </c>
      <c r="DXD4">
        <v>925968</v>
      </c>
      <c r="DXE4">
        <v>919011</v>
      </c>
      <c r="DXF4">
        <v>923906</v>
      </c>
      <c r="DXG4">
        <v>929134</v>
      </c>
      <c r="DXH4">
        <v>928832</v>
      </c>
      <c r="DXI4">
        <v>935490</v>
      </c>
      <c r="DXJ4">
        <v>927423</v>
      </c>
      <c r="DXK4">
        <v>909522</v>
      </c>
      <c r="DXL4">
        <v>895350</v>
      </c>
      <c r="DXM4">
        <v>903291</v>
      </c>
      <c r="DXN4">
        <v>892716</v>
      </c>
      <c r="DXO4">
        <v>23341</v>
      </c>
      <c r="DXP4">
        <v>23818</v>
      </c>
      <c r="DXQ4">
        <v>26747</v>
      </c>
      <c r="DXR4">
        <v>27106</v>
      </c>
      <c r="DXS4">
        <v>27107</v>
      </c>
      <c r="DXT4">
        <v>27460</v>
      </c>
      <c r="DXU4">
        <v>30293</v>
      </c>
      <c r="DXV4">
        <v>31603</v>
      </c>
      <c r="DXW4">
        <v>31778</v>
      </c>
      <c r="DXX4">
        <v>33561</v>
      </c>
      <c r="DXY4">
        <v>34376</v>
      </c>
      <c r="DXZ4">
        <v>36024</v>
      </c>
      <c r="DYA4">
        <v>38859</v>
      </c>
      <c r="DYB4">
        <v>44206</v>
      </c>
      <c r="DYC4">
        <v>45403</v>
      </c>
      <c r="DYD4">
        <v>45616</v>
      </c>
      <c r="DYE4">
        <v>45822</v>
      </c>
      <c r="DYF4">
        <v>51521</v>
      </c>
      <c r="DYG4">
        <v>68680</v>
      </c>
      <c r="DYH4">
        <v>75604</v>
      </c>
      <c r="DYI4">
        <v>96304</v>
      </c>
      <c r="DYJ4">
        <v>96304</v>
      </c>
      <c r="DYK4">
        <v>137864</v>
      </c>
      <c r="DYL4">
        <v>285168</v>
      </c>
      <c r="DYM4">
        <v>484678</v>
      </c>
      <c r="DYN4">
        <v>673863</v>
      </c>
      <c r="DYO4">
        <v>750884</v>
      </c>
      <c r="DYP4">
        <v>810530</v>
      </c>
      <c r="DYQ4">
        <v>842372</v>
      </c>
      <c r="DYR4">
        <v>851867</v>
      </c>
      <c r="DYS4">
        <v>852520</v>
      </c>
      <c r="DYT4">
        <v>853034</v>
      </c>
      <c r="DYU4">
        <v>836995</v>
      </c>
      <c r="DYV4">
        <v>855523</v>
      </c>
      <c r="DYW4">
        <v>855848</v>
      </c>
      <c r="DYX4">
        <v>856722</v>
      </c>
      <c r="DYY4">
        <v>850516</v>
      </c>
      <c r="DYZ4">
        <v>856798</v>
      </c>
      <c r="DZA4">
        <v>849931</v>
      </c>
      <c r="DZB4">
        <v>843980</v>
      </c>
      <c r="DZC4">
        <v>842490</v>
      </c>
      <c r="DZD4">
        <v>834446</v>
      </c>
      <c r="DZE4">
        <v>838994</v>
      </c>
      <c r="DZF4">
        <v>841686</v>
      </c>
      <c r="DZG4">
        <v>823309</v>
      </c>
      <c r="DZH4">
        <v>829974</v>
      </c>
      <c r="DZI4">
        <v>839953</v>
      </c>
      <c r="DZJ4">
        <v>833727</v>
      </c>
      <c r="DZK4">
        <v>826828</v>
      </c>
      <c r="DZL4">
        <v>808895</v>
      </c>
      <c r="DZM4">
        <v>800550</v>
      </c>
      <c r="DZN4">
        <v>785656</v>
      </c>
      <c r="DZO4">
        <v>774199</v>
      </c>
      <c r="DZP4">
        <v>777656</v>
      </c>
      <c r="DZQ4">
        <v>783531</v>
      </c>
      <c r="DZR4">
        <v>762815</v>
      </c>
      <c r="DZS4">
        <v>761460</v>
      </c>
      <c r="DZT4">
        <v>765415</v>
      </c>
      <c r="DZU4">
        <v>765669</v>
      </c>
      <c r="DZV4">
        <v>767544</v>
      </c>
      <c r="DZW4">
        <v>767865</v>
      </c>
      <c r="DZX4">
        <v>782500</v>
      </c>
      <c r="DZY4">
        <v>760906</v>
      </c>
      <c r="DZZ4">
        <v>760906</v>
      </c>
      <c r="EAA4">
        <v>769295</v>
      </c>
      <c r="EAB4">
        <v>771567</v>
      </c>
      <c r="EAC4">
        <v>24724</v>
      </c>
      <c r="EAD4">
        <v>24875</v>
      </c>
      <c r="EAE4">
        <v>25832</v>
      </c>
      <c r="EAF4">
        <v>26244</v>
      </c>
      <c r="EAG4">
        <v>26201</v>
      </c>
      <c r="EAH4">
        <v>26248</v>
      </c>
      <c r="EAI4">
        <v>33324</v>
      </c>
      <c r="EAJ4">
        <v>34438</v>
      </c>
      <c r="EAK4">
        <v>34799</v>
      </c>
      <c r="EAL4">
        <v>36352</v>
      </c>
      <c r="EAM4">
        <v>38547</v>
      </c>
      <c r="EAN4">
        <v>43416</v>
      </c>
      <c r="EAO4">
        <v>48578</v>
      </c>
      <c r="EAP4">
        <v>57745</v>
      </c>
      <c r="EAQ4">
        <v>65425</v>
      </c>
      <c r="EAR4">
        <v>69716</v>
      </c>
      <c r="EAS4">
        <v>73438</v>
      </c>
      <c r="EAT4">
        <v>83731</v>
      </c>
      <c r="EAU4">
        <v>99704</v>
      </c>
      <c r="EAV4">
        <v>115439</v>
      </c>
      <c r="EAW4">
        <v>141029</v>
      </c>
      <c r="EAX4">
        <v>193634</v>
      </c>
      <c r="EAY4">
        <v>347526</v>
      </c>
      <c r="EAZ4">
        <v>556159</v>
      </c>
      <c r="EBA4">
        <v>681412</v>
      </c>
      <c r="EBB4">
        <v>681412</v>
      </c>
      <c r="EBC4">
        <v>749309</v>
      </c>
      <c r="EBD4">
        <v>768037</v>
      </c>
      <c r="EBE4">
        <v>830780</v>
      </c>
      <c r="EBF4">
        <v>859287</v>
      </c>
      <c r="EBG4">
        <v>862673</v>
      </c>
      <c r="EBH4">
        <v>869295</v>
      </c>
      <c r="EBI4">
        <v>871202</v>
      </c>
      <c r="EBJ4">
        <v>881461</v>
      </c>
      <c r="EBK4">
        <v>890490</v>
      </c>
      <c r="EBL4">
        <v>903146</v>
      </c>
      <c r="EBM4">
        <v>902958</v>
      </c>
      <c r="EBN4">
        <v>899268</v>
      </c>
      <c r="EBO4">
        <v>914489</v>
      </c>
      <c r="EBP4">
        <v>920368</v>
      </c>
      <c r="EBQ4">
        <v>918663</v>
      </c>
      <c r="EBR4">
        <v>925736</v>
      </c>
      <c r="EBS4">
        <v>924682</v>
      </c>
      <c r="EBT4">
        <v>922828</v>
      </c>
      <c r="EBU4">
        <v>933584</v>
      </c>
      <c r="EBV4">
        <v>931214</v>
      </c>
      <c r="EBW4">
        <v>923254</v>
      </c>
      <c r="EBX4">
        <v>898457</v>
      </c>
      <c r="EBY4">
        <v>885530</v>
      </c>
      <c r="EBZ4">
        <v>901064</v>
      </c>
      <c r="ECA4">
        <v>883088</v>
      </c>
      <c r="ECB4">
        <v>879366</v>
      </c>
      <c r="ECC4">
        <v>881741</v>
      </c>
      <c r="ECD4">
        <v>882077</v>
      </c>
      <c r="ECE4">
        <v>890073</v>
      </c>
      <c r="ECF4">
        <v>888410</v>
      </c>
      <c r="ECG4">
        <v>895092</v>
      </c>
      <c r="ECH4">
        <v>911736</v>
      </c>
      <c r="ECI4">
        <v>909058</v>
      </c>
      <c r="ECJ4">
        <v>905194</v>
      </c>
      <c r="ECK4">
        <v>908637</v>
      </c>
      <c r="ECL4">
        <v>908397</v>
      </c>
      <c r="ECM4">
        <v>918528</v>
      </c>
      <c r="ECN4">
        <v>911050</v>
      </c>
      <c r="ECO4">
        <v>907398</v>
      </c>
      <c r="ECP4">
        <v>23386</v>
      </c>
      <c r="ECQ4">
        <v>23386</v>
      </c>
      <c r="ECR4">
        <v>23386</v>
      </c>
      <c r="ECS4">
        <v>23639</v>
      </c>
      <c r="ECT4">
        <v>25488</v>
      </c>
      <c r="ECU4">
        <v>26041</v>
      </c>
      <c r="ECV4">
        <v>26446</v>
      </c>
      <c r="ECW4">
        <v>27165</v>
      </c>
      <c r="ECX4">
        <v>27946</v>
      </c>
      <c r="ECY4">
        <v>29576</v>
      </c>
      <c r="ECZ4">
        <v>32276</v>
      </c>
      <c r="EDA4">
        <v>33749</v>
      </c>
      <c r="EDB4">
        <v>37688</v>
      </c>
      <c r="EDC4">
        <v>42189</v>
      </c>
      <c r="EDD4">
        <v>45497</v>
      </c>
      <c r="EDE4">
        <v>46079</v>
      </c>
      <c r="EDF4">
        <v>52612</v>
      </c>
      <c r="EDG4">
        <v>68043</v>
      </c>
      <c r="EDH4">
        <v>88724</v>
      </c>
      <c r="EDI4">
        <v>96858</v>
      </c>
      <c r="EDJ4">
        <v>110232</v>
      </c>
      <c r="EDK4">
        <v>133397</v>
      </c>
      <c r="EDL4">
        <v>207704</v>
      </c>
      <c r="EDM4">
        <v>438873</v>
      </c>
      <c r="EDN4">
        <v>626393</v>
      </c>
      <c r="EDO4">
        <v>807818</v>
      </c>
      <c r="EDP4">
        <v>900339</v>
      </c>
      <c r="EDQ4">
        <v>943062</v>
      </c>
      <c r="EDR4">
        <v>947876</v>
      </c>
      <c r="EDS4">
        <v>961538</v>
      </c>
      <c r="EDT4">
        <v>961538</v>
      </c>
      <c r="EDU4">
        <v>976295</v>
      </c>
      <c r="EDV4">
        <v>966393</v>
      </c>
      <c r="EDW4">
        <v>970989</v>
      </c>
      <c r="EDX4">
        <v>974179</v>
      </c>
      <c r="EDY4">
        <v>979904</v>
      </c>
      <c r="EDZ4">
        <v>964651</v>
      </c>
      <c r="EEA4">
        <v>994475</v>
      </c>
      <c r="EEB4">
        <v>1021257</v>
      </c>
      <c r="EEC4">
        <v>996101</v>
      </c>
      <c r="EED4">
        <v>998264</v>
      </c>
      <c r="EEE4">
        <v>1004230</v>
      </c>
      <c r="EEF4">
        <v>977558</v>
      </c>
      <c r="EEG4">
        <v>964479</v>
      </c>
      <c r="EEH4">
        <v>995056</v>
      </c>
      <c r="EEI4">
        <v>1013735</v>
      </c>
      <c r="EEJ4">
        <v>1016630</v>
      </c>
      <c r="EEK4">
        <v>1007447</v>
      </c>
      <c r="EEL4">
        <v>991014</v>
      </c>
      <c r="EEM4">
        <v>990025</v>
      </c>
      <c r="EEN4">
        <v>990025</v>
      </c>
      <c r="EEO4">
        <v>1004829</v>
      </c>
      <c r="EEP4">
        <v>1005751</v>
      </c>
      <c r="EEQ4">
        <v>1014031</v>
      </c>
      <c r="EER4">
        <v>1007580</v>
      </c>
      <c r="EES4">
        <v>995584</v>
      </c>
      <c r="EET4">
        <v>976903</v>
      </c>
      <c r="EEU4">
        <v>971172</v>
      </c>
      <c r="EEV4">
        <v>962738</v>
      </c>
      <c r="EEW4">
        <v>966056</v>
      </c>
      <c r="EEX4">
        <v>986443</v>
      </c>
      <c r="EEY4">
        <v>1010676</v>
      </c>
      <c r="EEZ4">
        <v>1014647</v>
      </c>
      <c r="EFA4">
        <v>16196</v>
      </c>
      <c r="EFB4">
        <v>16196</v>
      </c>
      <c r="EFC4">
        <v>16196</v>
      </c>
      <c r="EFD4">
        <v>17974</v>
      </c>
      <c r="EFE4">
        <v>19980</v>
      </c>
      <c r="EFF4">
        <v>20142</v>
      </c>
      <c r="EFG4">
        <v>20142</v>
      </c>
      <c r="EFH4">
        <v>20143</v>
      </c>
      <c r="EFI4">
        <v>20731</v>
      </c>
      <c r="EFJ4">
        <v>21828</v>
      </c>
      <c r="EFK4">
        <v>23120</v>
      </c>
      <c r="EFL4">
        <v>26005</v>
      </c>
      <c r="EFM4">
        <v>29851</v>
      </c>
      <c r="EFN4">
        <v>33167</v>
      </c>
      <c r="EFO4">
        <v>34917</v>
      </c>
      <c r="EFP4">
        <v>40295</v>
      </c>
      <c r="EFQ4">
        <v>44980</v>
      </c>
      <c r="EFR4">
        <v>58387</v>
      </c>
      <c r="EFS4">
        <v>68174</v>
      </c>
      <c r="EFT4">
        <v>79814</v>
      </c>
      <c r="EFU4">
        <v>105941</v>
      </c>
      <c r="EFV4">
        <v>121156</v>
      </c>
      <c r="EFW4">
        <v>146651</v>
      </c>
      <c r="EFX4">
        <v>171434</v>
      </c>
      <c r="EFY4">
        <v>284478</v>
      </c>
      <c r="EFZ4">
        <v>648425</v>
      </c>
      <c r="EGA4">
        <v>758889</v>
      </c>
      <c r="EGB4">
        <v>838240</v>
      </c>
      <c r="EGC4">
        <v>902198</v>
      </c>
      <c r="EGD4">
        <v>902198</v>
      </c>
      <c r="EGE4">
        <v>951598</v>
      </c>
      <c r="EGF4">
        <v>946999</v>
      </c>
      <c r="EGG4">
        <v>955076</v>
      </c>
      <c r="EGH4">
        <v>986876</v>
      </c>
      <c r="EGI4">
        <v>970978</v>
      </c>
      <c r="EGJ4">
        <v>956011</v>
      </c>
      <c r="EGK4">
        <v>935903</v>
      </c>
      <c r="EGL4">
        <v>928156</v>
      </c>
      <c r="EGM4">
        <v>913057</v>
      </c>
      <c r="EGN4">
        <v>913429</v>
      </c>
      <c r="EGO4">
        <v>896975</v>
      </c>
      <c r="EGP4">
        <v>923786</v>
      </c>
      <c r="EGQ4">
        <v>908143</v>
      </c>
      <c r="EGR4">
        <v>896782</v>
      </c>
      <c r="EGS4">
        <v>894756</v>
      </c>
      <c r="EGT4">
        <v>907403</v>
      </c>
      <c r="EGU4">
        <v>888468</v>
      </c>
      <c r="EGV4">
        <v>894068</v>
      </c>
      <c r="EGW4">
        <v>890230</v>
      </c>
      <c r="EGX4">
        <v>912876</v>
      </c>
      <c r="EGY4">
        <v>945361</v>
      </c>
      <c r="EGZ4">
        <v>946628</v>
      </c>
      <c r="EHA4">
        <v>945023</v>
      </c>
      <c r="EHB4">
        <v>940579</v>
      </c>
      <c r="EHC4">
        <v>943642</v>
      </c>
      <c r="EHD4">
        <v>950850</v>
      </c>
      <c r="EHE4">
        <v>949543</v>
      </c>
      <c r="EHF4">
        <v>948014</v>
      </c>
      <c r="EHG4">
        <v>958557</v>
      </c>
      <c r="EHH4">
        <v>951661</v>
      </c>
      <c r="EHI4">
        <v>928087</v>
      </c>
      <c r="EHJ4">
        <v>917316</v>
      </c>
      <c r="EHK4">
        <v>919227</v>
      </c>
      <c r="EHL4">
        <v>917704</v>
      </c>
      <c r="EHM4">
        <v>917282</v>
      </c>
      <c r="EHN4">
        <v>921762</v>
      </c>
      <c r="EHO4">
        <v>921483</v>
      </c>
      <c r="EHP4">
        <v>9239</v>
      </c>
      <c r="EHQ4">
        <v>11518</v>
      </c>
      <c r="EHR4">
        <v>12512</v>
      </c>
      <c r="EHS4">
        <v>14712</v>
      </c>
      <c r="EHT4">
        <v>15853</v>
      </c>
      <c r="EHU4">
        <v>15552</v>
      </c>
      <c r="EHV4">
        <v>16206</v>
      </c>
      <c r="EHW4">
        <v>16235</v>
      </c>
      <c r="EHX4">
        <v>16804</v>
      </c>
      <c r="EHY4">
        <v>18206</v>
      </c>
      <c r="EHZ4">
        <v>18706</v>
      </c>
      <c r="EIA4">
        <v>20028</v>
      </c>
      <c r="EIB4">
        <v>26103</v>
      </c>
      <c r="EIC4">
        <v>33280</v>
      </c>
      <c r="EID4">
        <v>32334</v>
      </c>
      <c r="EIE4">
        <v>35220</v>
      </c>
      <c r="EIF4">
        <v>40113</v>
      </c>
      <c r="EIG4">
        <v>49780</v>
      </c>
      <c r="EIH4">
        <v>64331</v>
      </c>
      <c r="EII4">
        <v>82390</v>
      </c>
      <c r="EIJ4">
        <v>82390</v>
      </c>
      <c r="EIK4">
        <v>116057</v>
      </c>
      <c r="EIL4">
        <v>231654</v>
      </c>
      <c r="EIM4">
        <v>448206</v>
      </c>
      <c r="EIN4">
        <v>613935</v>
      </c>
      <c r="EIO4">
        <v>740946</v>
      </c>
      <c r="EIP4">
        <v>840524</v>
      </c>
      <c r="EIQ4">
        <v>886662</v>
      </c>
      <c r="EIR4">
        <v>887961</v>
      </c>
      <c r="EIS4">
        <v>919814</v>
      </c>
      <c r="EIT4">
        <v>917087</v>
      </c>
      <c r="EIU4">
        <v>934260</v>
      </c>
      <c r="EIV4">
        <v>940003</v>
      </c>
      <c r="EIW4">
        <v>944715</v>
      </c>
      <c r="EIX4">
        <v>954280</v>
      </c>
      <c r="EIY4">
        <v>974118</v>
      </c>
      <c r="EIZ4">
        <v>966600</v>
      </c>
      <c r="EJA4">
        <v>967142</v>
      </c>
      <c r="EJB4">
        <v>989131</v>
      </c>
      <c r="EJC4">
        <v>1007655</v>
      </c>
      <c r="EJD4">
        <v>1003224</v>
      </c>
      <c r="EJE4">
        <v>1003106</v>
      </c>
      <c r="EJF4">
        <v>1014079</v>
      </c>
      <c r="EJG4">
        <v>1026843</v>
      </c>
      <c r="EJH4">
        <v>1036522</v>
      </c>
      <c r="EJI4">
        <v>1031965</v>
      </c>
      <c r="EJJ4">
        <v>1030736</v>
      </c>
      <c r="EJK4">
        <v>1015677</v>
      </c>
      <c r="EJL4">
        <v>996257</v>
      </c>
      <c r="EJM4">
        <v>997573</v>
      </c>
      <c r="EJN4">
        <v>1001692</v>
      </c>
      <c r="EJO4">
        <v>998389</v>
      </c>
      <c r="EJP4">
        <v>990752</v>
      </c>
      <c r="EJQ4">
        <v>978409</v>
      </c>
      <c r="EJR4">
        <v>962321</v>
      </c>
      <c r="EJS4">
        <v>943350</v>
      </c>
      <c r="EJT4">
        <v>914696</v>
      </c>
      <c r="EJU4">
        <v>873419</v>
      </c>
      <c r="EJV4">
        <v>863989</v>
      </c>
      <c r="EJW4">
        <v>855001</v>
      </c>
      <c r="EJX4">
        <v>826108</v>
      </c>
      <c r="EJY4">
        <v>787015</v>
      </c>
      <c r="EJZ4">
        <v>795647</v>
      </c>
      <c r="EKA4">
        <v>795647</v>
      </c>
      <c r="EKB4">
        <v>803933</v>
      </c>
      <c r="EKC4">
        <v>65412</v>
      </c>
      <c r="EKD4">
        <v>65333</v>
      </c>
      <c r="EKE4">
        <v>66298</v>
      </c>
      <c r="EKF4">
        <v>65393</v>
      </c>
      <c r="EKG4">
        <v>67186</v>
      </c>
      <c r="EKH4">
        <v>69051</v>
      </c>
      <c r="EKI4">
        <v>75281</v>
      </c>
      <c r="EKJ4">
        <v>81380</v>
      </c>
      <c r="EKK4">
        <v>82236</v>
      </c>
      <c r="EKL4">
        <v>83438</v>
      </c>
      <c r="EKM4">
        <v>84952</v>
      </c>
      <c r="EKN4">
        <v>85527</v>
      </c>
      <c r="EKO4">
        <v>88285</v>
      </c>
      <c r="EKP4">
        <v>91103</v>
      </c>
      <c r="EKQ4">
        <v>94191</v>
      </c>
      <c r="EKR4">
        <v>95535</v>
      </c>
      <c r="EKS4">
        <v>97878</v>
      </c>
      <c r="EKT4">
        <v>102001</v>
      </c>
      <c r="EKU4">
        <v>105335</v>
      </c>
      <c r="EKV4">
        <v>108538</v>
      </c>
      <c r="EKW4">
        <v>115788</v>
      </c>
      <c r="EKX4">
        <v>121690</v>
      </c>
      <c r="EKY4">
        <v>146845</v>
      </c>
      <c r="EKZ4">
        <v>278865</v>
      </c>
      <c r="ELA4">
        <v>546949</v>
      </c>
      <c r="ELB4">
        <v>546949</v>
      </c>
      <c r="ELC4">
        <v>760530</v>
      </c>
      <c r="ELD4">
        <v>894998</v>
      </c>
      <c r="ELE4">
        <v>920925</v>
      </c>
      <c r="ELF4">
        <v>929019</v>
      </c>
      <c r="ELG4">
        <v>944593</v>
      </c>
      <c r="ELH4">
        <v>956711</v>
      </c>
      <c r="ELI4">
        <v>965564</v>
      </c>
      <c r="ELJ4">
        <v>995273</v>
      </c>
      <c r="ELK4">
        <v>977720</v>
      </c>
      <c r="ELL4">
        <v>979934</v>
      </c>
      <c r="ELM4">
        <v>973787</v>
      </c>
      <c r="ELN4">
        <v>978109</v>
      </c>
      <c r="ELO4">
        <v>991334</v>
      </c>
      <c r="ELP4">
        <v>972800</v>
      </c>
      <c r="ELQ4">
        <v>972593</v>
      </c>
      <c r="ELR4">
        <v>968677</v>
      </c>
      <c r="ELS4">
        <v>959356</v>
      </c>
      <c r="ELT4">
        <v>949786</v>
      </c>
      <c r="ELU4">
        <v>946865</v>
      </c>
      <c r="ELV4">
        <v>949160</v>
      </c>
      <c r="ELW4">
        <v>941754</v>
      </c>
      <c r="ELX4">
        <v>915509</v>
      </c>
      <c r="ELY4">
        <v>913936</v>
      </c>
      <c r="ELZ4">
        <v>889199</v>
      </c>
      <c r="EMA4">
        <v>853727</v>
      </c>
      <c r="EMB4">
        <v>837351</v>
      </c>
      <c r="EMC4">
        <v>838054</v>
      </c>
      <c r="EMD4">
        <v>828123</v>
      </c>
      <c r="EME4">
        <v>819841</v>
      </c>
      <c r="EMF4">
        <v>794312</v>
      </c>
      <c r="EMG4">
        <v>789104</v>
      </c>
      <c r="EMH4">
        <v>787413</v>
      </c>
      <c r="EMI4">
        <v>790079</v>
      </c>
      <c r="EMJ4">
        <v>763114</v>
      </c>
      <c r="EMK4">
        <v>762391</v>
      </c>
      <c r="EML4">
        <v>762089</v>
      </c>
      <c r="EMM4">
        <v>772986</v>
      </c>
      <c r="EMN4">
        <v>785413</v>
      </c>
      <c r="EMO4">
        <v>784944</v>
      </c>
      <c r="EMP4">
        <v>21113</v>
      </c>
      <c r="EMQ4">
        <v>21181</v>
      </c>
      <c r="EMR4">
        <v>21770</v>
      </c>
      <c r="EMS4">
        <v>21900</v>
      </c>
      <c r="EMT4">
        <v>24487</v>
      </c>
      <c r="EMU4">
        <v>26537</v>
      </c>
      <c r="EMV4">
        <v>26542</v>
      </c>
      <c r="EMW4">
        <v>27851</v>
      </c>
      <c r="EMX4">
        <v>31804</v>
      </c>
      <c r="EMY4">
        <v>34206</v>
      </c>
      <c r="EMZ4">
        <v>37058</v>
      </c>
      <c r="ENA4">
        <v>38271</v>
      </c>
      <c r="ENB4">
        <v>41386</v>
      </c>
      <c r="ENC4">
        <v>48549</v>
      </c>
      <c r="END4">
        <v>55534</v>
      </c>
      <c r="ENE4">
        <v>62285</v>
      </c>
      <c r="ENF4">
        <v>64547</v>
      </c>
      <c r="ENG4">
        <v>68637</v>
      </c>
      <c r="ENH4">
        <v>77139</v>
      </c>
      <c r="ENI4">
        <v>80913</v>
      </c>
      <c r="ENJ4">
        <v>83552</v>
      </c>
      <c r="ENK4">
        <v>106201</v>
      </c>
      <c r="ENL4">
        <v>140031</v>
      </c>
      <c r="ENM4">
        <v>194241</v>
      </c>
      <c r="ENN4">
        <v>333224</v>
      </c>
      <c r="ENO4">
        <v>551997</v>
      </c>
      <c r="ENP4">
        <v>659098</v>
      </c>
      <c r="ENQ4">
        <v>777854</v>
      </c>
      <c r="ENR4">
        <v>832246</v>
      </c>
      <c r="ENS4">
        <v>826872</v>
      </c>
      <c r="ENT4">
        <v>826872</v>
      </c>
      <c r="ENU4">
        <v>849261</v>
      </c>
      <c r="ENV4">
        <v>876581</v>
      </c>
      <c r="ENW4">
        <v>880670</v>
      </c>
      <c r="ENX4">
        <v>880944</v>
      </c>
      <c r="ENY4">
        <v>889149</v>
      </c>
      <c r="ENZ4">
        <v>896764</v>
      </c>
      <c r="EOA4">
        <v>902922</v>
      </c>
      <c r="EOB4">
        <v>922124</v>
      </c>
      <c r="EOC4">
        <v>947541</v>
      </c>
      <c r="EOD4">
        <v>949916</v>
      </c>
      <c r="EOE4">
        <v>961576</v>
      </c>
      <c r="EOF4">
        <v>944154</v>
      </c>
      <c r="EOG4">
        <v>930547</v>
      </c>
      <c r="EOH4">
        <v>902742</v>
      </c>
      <c r="EOI4">
        <v>897605</v>
      </c>
      <c r="EOJ4">
        <v>881313</v>
      </c>
      <c r="EOK4">
        <v>879302</v>
      </c>
      <c r="EOL4">
        <v>843192</v>
      </c>
      <c r="EOM4">
        <v>798622</v>
      </c>
      <c r="EON4">
        <v>793715</v>
      </c>
      <c r="EOO4">
        <v>806279</v>
      </c>
      <c r="EOP4">
        <v>802642</v>
      </c>
      <c r="EOQ4">
        <v>787407</v>
      </c>
      <c r="EOR4">
        <v>756568</v>
      </c>
      <c r="EOS4">
        <v>756568</v>
      </c>
      <c r="EOT4">
        <v>733538</v>
      </c>
      <c r="EOU4">
        <v>713791</v>
      </c>
      <c r="EOV4">
        <v>678937</v>
      </c>
      <c r="EOW4">
        <v>671823</v>
      </c>
      <c r="EOX4">
        <v>672670</v>
      </c>
      <c r="EOY4">
        <v>676793</v>
      </c>
      <c r="EOZ4">
        <v>684220</v>
      </c>
      <c r="EPA4">
        <v>689783</v>
      </c>
      <c r="EPB4">
        <v>10617</v>
      </c>
      <c r="EPC4">
        <v>10617</v>
      </c>
      <c r="EPD4">
        <v>10617</v>
      </c>
      <c r="EPE4">
        <v>11795</v>
      </c>
      <c r="EPF4">
        <v>12536</v>
      </c>
      <c r="EPG4">
        <v>14332</v>
      </c>
      <c r="EPH4">
        <v>14332</v>
      </c>
      <c r="EPI4">
        <v>14351</v>
      </c>
      <c r="EPJ4">
        <v>14544</v>
      </c>
      <c r="EPK4">
        <v>15025</v>
      </c>
      <c r="EPL4">
        <v>18545</v>
      </c>
      <c r="EPM4">
        <v>18924</v>
      </c>
      <c r="EPN4">
        <v>23485</v>
      </c>
      <c r="EPO4">
        <v>25972</v>
      </c>
      <c r="EPP4">
        <v>26913</v>
      </c>
      <c r="EPQ4">
        <v>28133</v>
      </c>
      <c r="EPR4">
        <v>28953</v>
      </c>
      <c r="EPS4">
        <v>28095</v>
      </c>
      <c r="EPT4">
        <v>29231</v>
      </c>
      <c r="EPU4">
        <v>37919</v>
      </c>
      <c r="EPV4">
        <v>43601</v>
      </c>
      <c r="EPW4">
        <v>55904</v>
      </c>
      <c r="EPX4">
        <v>63307</v>
      </c>
      <c r="EPY4">
        <v>75194</v>
      </c>
      <c r="EPZ4">
        <v>119307</v>
      </c>
      <c r="EQA4">
        <v>272634</v>
      </c>
      <c r="EQB4">
        <v>487237</v>
      </c>
      <c r="EQC4">
        <v>592846</v>
      </c>
      <c r="EQD4">
        <v>592846</v>
      </c>
      <c r="EQE4">
        <v>677963</v>
      </c>
      <c r="EQF4">
        <v>714765</v>
      </c>
      <c r="EQG4">
        <v>711430</v>
      </c>
      <c r="EQH4">
        <v>724677</v>
      </c>
      <c r="EQI4">
        <v>743359</v>
      </c>
      <c r="EQJ4">
        <v>745800</v>
      </c>
      <c r="EQK4">
        <v>749738</v>
      </c>
      <c r="EQL4">
        <v>752431</v>
      </c>
      <c r="EQM4">
        <v>754223</v>
      </c>
      <c r="EQN4">
        <v>754244</v>
      </c>
      <c r="EQO4">
        <v>755498</v>
      </c>
      <c r="EQP4">
        <v>749607</v>
      </c>
      <c r="EQQ4">
        <v>741439</v>
      </c>
      <c r="EQR4">
        <v>726037</v>
      </c>
      <c r="EQS4">
        <v>717721</v>
      </c>
      <c r="EQT4">
        <v>703740</v>
      </c>
      <c r="EQU4">
        <v>710547</v>
      </c>
      <c r="EQV4">
        <v>717956</v>
      </c>
      <c r="EQW4">
        <v>711428</v>
      </c>
      <c r="EQX4">
        <v>709089</v>
      </c>
      <c r="EQY4">
        <v>720938</v>
      </c>
      <c r="EQZ4">
        <v>709179</v>
      </c>
      <c r="ERA4">
        <v>720655</v>
      </c>
      <c r="ERB4">
        <v>708118</v>
      </c>
      <c r="ERC4">
        <v>705302</v>
      </c>
      <c r="ERD4">
        <v>702513</v>
      </c>
      <c r="ERE4">
        <v>710356</v>
      </c>
      <c r="ERF4">
        <v>724481</v>
      </c>
      <c r="ERG4">
        <v>710333</v>
      </c>
      <c r="ERH4">
        <v>709401</v>
      </c>
      <c r="ERI4">
        <v>698079</v>
      </c>
      <c r="ERJ4">
        <v>706044</v>
      </c>
      <c r="ERK4">
        <v>708329</v>
      </c>
      <c r="ERL4">
        <v>716078</v>
      </c>
      <c r="ERM4">
        <v>720248</v>
      </c>
      <c r="ERN4">
        <v>735098</v>
      </c>
      <c r="ERO4">
        <v>732040</v>
      </c>
      <c r="ERP4">
        <v>9346</v>
      </c>
      <c r="ERQ4">
        <v>10880</v>
      </c>
      <c r="ERR4">
        <v>10893</v>
      </c>
      <c r="ERS4">
        <v>11848</v>
      </c>
      <c r="ERT4">
        <v>13057</v>
      </c>
      <c r="ERU4">
        <v>13450</v>
      </c>
      <c r="ERV4">
        <v>14031</v>
      </c>
      <c r="ERW4">
        <v>14149</v>
      </c>
      <c r="ERX4">
        <v>15415</v>
      </c>
      <c r="ERY4">
        <v>17045</v>
      </c>
      <c r="ERZ4">
        <v>17178</v>
      </c>
      <c r="ESA4">
        <v>17444</v>
      </c>
      <c r="ESB4">
        <v>17890</v>
      </c>
      <c r="ESC4">
        <v>19888</v>
      </c>
      <c r="ESD4">
        <v>21345</v>
      </c>
      <c r="ESE4">
        <v>26114</v>
      </c>
      <c r="ESF4">
        <v>30628</v>
      </c>
      <c r="ESG4">
        <v>35872</v>
      </c>
      <c r="ESH4">
        <v>43727</v>
      </c>
      <c r="ESI4">
        <v>52603</v>
      </c>
      <c r="ESJ4">
        <v>52603</v>
      </c>
      <c r="ESK4">
        <v>63839</v>
      </c>
      <c r="ESL4">
        <v>94576</v>
      </c>
      <c r="ESM4">
        <v>144765</v>
      </c>
      <c r="ESN4">
        <v>242180</v>
      </c>
      <c r="ESO4">
        <v>413048</v>
      </c>
      <c r="ESP4">
        <v>519852</v>
      </c>
      <c r="ESQ4">
        <v>727497</v>
      </c>
      <c r="ESR4">
        <v>863665</v>
      </c>
      <c r="ESS4">
        <v>911681</v>
      </c>
      <c r="EST4">
        <v>937685</v>
      </c>
      <c r="ESU4">
        <v>964819</v>
      </c>
      <c r="ESV4">
        <v>972986</v>
      </c>
      <c r="ESW4">
        <v>967294</v>
      </c>
      <c r="ESX4">
        <v>961814</v>
      </c>
      <c r="ESY4">
        <v>976177</v>
      </c>
      <c r="ESZ4">
        <v>988068</v>
      </c>
      <c r="ETA4">
        <v>1000014</v>
      </c>
      <c r="ETB4">
        <v>1018534</v>
      </c>
      <c r="ETC4">
        <v>1033735</v>
      </c>
      <c r="ETD4">
        <v>1071337</v>
      </c>
      <c r="ETE4">
        <v>1075783</v>
      </c>
      <c r="ETF4">
        <v>1055921</v>
      </c>
      <c r="ETG4">
        <v>1038512</v>
      </c>
      <c r="ETH4">
        <v>1020711</v>
      </c>
      <c r="ETI4">
        <v>1018988</v>
      </c>
      <c r="ETJ4">
        <v>1014467</v>
      </c>
      <c r="ETK4">
        <v>1015907</v>
      </c>
      <c r="ETL4">
        <v>1031338</v>
      </c>
      <c r="ETM4">
        <v>1018405</v>
      </c>
      <c r="ETN4">
        <v>1056079</v>
      </c>
      <c r="ETO4">
        <v>1053260</v>
      </c>
      <c r="ETP4">
        <v>1046432</v>
      </c>
      <c r="ETQ4">
        <v>1021713</v>
      </c>
      <c r="ETR4">
        <v>1021053</v>
      </c>
      <c r="ETS4">
        <v>1026463</v>
      </c>
      <c r="ETT4">
        <v>1012353</v>
      </c>
      <c r="ETU4">
        <v>1001226</v>
      </c>
      <c r="ETV4">
        <v>996289</v>
      </c>
      <c r="ETW4">
        <v>994017</v>
      </c>
      <c r="ETX4">
        <v>980625</v>
      </c>
      <c r="ETY4">
        <v>976164</v>
      </c>
      <c r="ETZ4">
        <v>993265</v>
      </c>
      <c r="EUA4">
        <v>987623</v>
      </c>
      <c r="EUB4">
        <v>981067</v>
      </c>
      <c r="EUC4">
        <v>981067</v>
      </c>
      <c r="EUD4">
        <v>14952</v>
      </c>
      <c r="EUE4">
        <v>14411</v>
      </c>
      <c r="EUF4">
        <v>14612</v>
      </c>
      <c r="EUG4">
        <v>14662</v>
      </c>
      <c r="EUH4">
        <v>16150</v>
      </c>
      <c r="EUI4">
        <v>16340</v>
      </c>
      <c r="EUJ4">
        <v>16447</v>
      </c>
      <c r="EUK4">
        <v>16240</v>
      </c>
      <c r="EUL4">
        <v>19145</v>
      </c>
      <c r="EUM4">
        <v>19574</v>
      </c>
      <c r="EUN4">
        <v>20064</v>
      </c>
      <c r="EUO4">
        <v>20664</v>
      </c>
      <c r="EUP4">
        <v>21128</v>
      </c>
      <c r="EUQ4">
        <v>22378</v>
      </c>
      <c r="EUR4">
        <v>24436</v>
      </c>
      <c r="EUS4">
        <v>23768</v>
      </c>
      <c r="EUT4">
        <v>29947</v>
      </c>
      <c r="EUU4">
        <v>32353</v>
      </c>
      <c r="EUV4">
        <v>38999</v>
      </c>
      <c r="EUW4">
        <v>46764</v>
      </c>
      <c r="EUX4">
        <v>60388</v>
      </c>
      <c r="EUY4">
        <v>69771</v>
      </c>
      <c r="EUZ4">
        <v>84607</v>
      </c>
      <c r="EVA4">
        <v>168125</v>
      </c>
      <c r="EVB4">
        <v>168125</v>
      </c>
      <c r="EVC4">
        <v>302582</v>
      </c>
      <c r="EVD4">
        <v>610448</v>
      </c>
      <c r="EVE4">
        <v>850305</v>
      </c>
      <c r="EVF4">
        <v>969505</v>
      </c>
      <c r="EVG4">
        <v>988042</v>
      </c>
      <c r="EVH4">
        <v>1012949</v>
      </c>
      <c r="EVI4">
        <v>1025131</v>
      </c>
      <c r="EVJ4">
        <v>1016336</v>
      </c>
      <c r="EVK4">
        <v>1011628</v>
      </c>
      <c r="EVL4">
        <v>1014966</v>
      </c>
      <c r="EVM4">
        <v>1016711</v>
      </c>
      <c r="EVN4">
        <v>1017579</v>
      </c>
      <c r="EVO4">
        <v>1026546</v>
      </c>
      <c r="EVP4">
        <v>1020906</v>
      </c>
      <c r="EVQ4">
        <v>1034259</v>
      </c>
      <c r="EVR4">
        <v>1032250</v>
      </c>
      <c r="EVS4">
        <v>1039087</v>
      </c>
      <c r="EVT4">
        <v>1052723</v>
      </c>
      <c r="EVU4">
        <v>1060495</v>
      </c>
      <c r="EVV4">
        <v>1073986</v>
      </c>
      <c r="EVW4">
        <v>1072451</v>
      </c>
      <c r="EVX4">
        <v>1052423</v>
      </c>
      <c r="EVY4">
        <v>1050567</v>
      </c>
      <c r="EVZ4">
        <v>1059585</v>
      </c>
      <c r="EWA4">
        <v>1052919</v>
      </c>
      <c r="EWB4">
        <v>1052919</v>
      </c>
      <c r="EWC4">
        <v>1042405</v>
      </c>
      <c r="EWD4">
        <v>1050524</v>
      </c>
      <c r="EWE4">
        <v>1038794</v>
      </c>
      <c r="EWF4">
        <v>1049348</v>
      </c>
      <c r="EWG4">
        <v>1059045</v>
      </c>
      <c r="EWH4">
        <v>1039821</v>
      </c>
      <c r="EWI4">
        <v>1033000</v>
      </c>
      <c r="EWJ4">
        <v>1030352</v>
      </c>
      <c r="EWK4">
        <v>1012235</v>
      </c>
      <c r="EWL4">
        <v>1003058</v>
      </c>
      <c r="EWM4">
        <v>980920</v>
      </c>
      <c r="EWN4">
        <v>971544</v>
      </c>
      <c r="EWO4">
        <v>949353</v>
      </c>
      <c r="EWP4">
        <v>927979</v>
      </c>
      <c r="EWQ4">
        <v>4538</v>
      </c>
      <c r="EWR4">
        <v>4753</v>
      </c>
      <c r="EWS4">
        <v>5138</v>
      </c>
      <c r="EWT4">
        <v>5653</v>
      </c>
      <c r="EWU4">
        <v>5883</v>
      </c>
      <c r="EWV4">
        <v>6018</v>
      </c>
      <c r="EWW4">
        <v>6158</v>
      </c>
      <c r="EWX4">
        <v>6433</v>
      </c>
      <c r="EWY4">
        <v>7211</v>
      </c>
      <c r="EWZ4">
        <v>8013</v>
      </c>
      <c r="EXA4">
        <v>8428</v>
      </c>
      <c r="EXB4">
        <v>8753</v>
      </c>
      <c r="EXC4">
        <v>10794</v>
      </c>
      <c r="EXD4">
        <v>13118</v>
      </c>
      <c r="EXE4">
        <v>16091</v>
      </c>
      <c r="EXF4">
        <v>20579</v>
      </c>
      <c r="EXG4">
        <v>27952</v>
      </c>
      <c r="EXH4">
        <v>33960</v>
      </c>
      <c r="EXI4">
        <v>38202</v>
      </c>
      <c r="EXJ4">
        <v>41950</v>
      </c>
      <c r="EXK4">
        <v>54879</v>
      </c>
      <c r="EXL4">
        <v>60353</v>
      </c>
      <c r="EXM4">
        <v>80770</v>
      </c>
      <c r="EXN4">
        <v>109002</v>
      </c>
      <c r="EXO4">
        <v>157263</v>
      </c>
      <c r="EXP4">
        <v>372793</v>
      </c>
      <c r="EXQ4">
        <v>616249</v>
      </c>
      <c r="EXR4">
        <v>844170</v>
      </c>
      <c r="EXS4">
        <v>886856</v>
      </c>
      <c r="EXT4">
        <v>886856</v>
      </c>
      <c r="EXU4">
        <v>920532</v>
      </c>
      <c r="EXV4">
        <v>929793</v>
      </c>
      <c r="EXW4">
        <v>905440</v>
      </c>
      <c r="EXX4">
        <v>896962</v>
      </c>
      <c r="EXY4">
        <v>900788</v>
      </c>
      <c r="EXZ4">
        <v>860735</v>
      </c>
      <c r="EYA4">
        <v>878946</v>
      </c>
      <c r="EYB4">
        <v>861795</v>
      </c>
      <c r="EYC4">
        <v>846583</v>
      </c>
      <c r="EYD4">
        <v>838792</v>
      </c>
      <c r="EYE4">
        <v>811082</v>
      </c>
      <c r="EYF4">
        <v>780376</v>
      </c>
      <c r="EYG4">
        <v>795178</v>
      </c>
      <c r="EYH4">
        <v>785770</v>
      </c>
      <c r="EYI4">
        <v>785468</v>
      </c>
      <c r="EYJ4">
        <v>780792</v>
      </c>
      <c r="EYK4">
        <v>743450</v>
      </c>
      <c r="EYL4">
        <v>742676</v>
      </c>
      <c r="EYM4">
        <v>736813</v>
      </c>
      <c r="EYN4">
        <v>742330</v>
      </c>
      <c r="EYO4">
        <v>724976</v>
      </c>
      <c r="EYP4">
        <v>726596</v>
      </c>
      <c r="EYQ4">
        <v>720313</v>
      </c>
      <c r="EYR4">
        <v>709585</v>
      </c>
      <c r="EYS4">
        <v>709585</v>
      </c>
      <c r="EYT4">
        <v>703319</v>
      </c>
      <c r="EYU4">
        <v>688800</v>
      </c>
      <c r="EYV4">
        <v>686610</v>
      </c>
      <c r="EYW4">
        <v>673500</v>
      </c>
      <c r="EYX4">
        <v>669521</v>
      </c>
      <c r="EYY4">
        <v>663915</v>
      </c>
      <c r="EYZ4">
        <v>656599</v>
      </c>
      <c r="EZA4">
        <v>645013</v>
      </c>
      <c r="EZB4">
        <v>641200</v>
      </c>
      <c r="EZC4">
        <v>11726</v>
      </c>
      <c r="EZD4">
        <v>12408</v>
      </c>
      <c r="EZE4">
        <v>12522</v>
      </c>
      <c r="EZF4">
        <v>12944</v>
      </c>
      <c r="EZG4">
        <v>13155</v>
      </c>
      <c r="EZH4">
        <v>13155</v>
      </c>
      <c r="EZI4">
        <v>13155</v>
      </c>
      <c r="EZJ4">
        <v>13703</v>
      </c>
      <c r="EZK4">
        <v>14399</v>
      </c>
      <c r="EZL4">
        <v>16348</v>
      </c>
      <c r="EZM4">
        <v>18998</v>
      </c>
      <c r="EZN4">
        <v>20376</v>
      </c>
      <c r="EZO4">
        <v>19742</v>
      </c>
      <c r="EZP4">
        <v>21003</v>
      </c>
      <c r="EZQ4">
        <v>21858</v>
      </c>
      <c r="EZR4">
        <v>23632</v>
      </c>
      <c r="EZS4">
        <v>26393</v>
      </c>
      <c r="EZT4">
        <v>30053</v>
      </c>
      <c r="EZU4">
        <v>30527</v>
      </c>
      <c r="EZV4">
        <v>31293</v>
      </c>
      <c r="EZW4">
        <v>34443</v>
      </c>
      <c r="EZX4">
        <v>40338</v>
      </c>
      <c r="EZY4">
        <v>46373</v>
      </c>
      <c r="EZZ4">
        <v>61529</v>
      </c>
      <c r="FAA4">
        <v>110990</v>
      </c>
      <c r="FAB4">
        <v>242182</v>
      </c>
      <c r="FAC4">
        <v>351882</v>
      </c>
      <c r="FAD4">
        <v>351882</v>
      </c>
      <c r="FAE4">
        <v>507961</v>
      </c>
      <c r="FAF4">
        <v>609064</v>
      </c>
      <c r="FAG4">
        <v>657620</v>
      </c>
      <c r="FAH4">
        <v>661869</v>
      </c>
      <c r="FAI4">
        <v>663309</v>
      </c>
      <c r="FAJ4">
        <v>662232</v>
      </c>
      <c r="FAK4">
        <v>686051</v>
      </c>
      <c r="FAL4">
        <v>682582</v>
      </c>
      <c r="FAM4">
        <v>704547</v>
      </c>
      <c r="FAN4">
        <v>701367</v>
      </c>
      <c r="FAO4">
        <v>718737</v>
      </c>
      <c r="FAP4">
        <v>706449</v>
      </c>
      <c r="FAQ4">
        <v>710794</v>
      </c>
      <c r="FAR4">
        <v>713884</v>
      </c>
      <c r="FAS4">
        <v>709356</v>
      </c>
      <c r="FAT4">
        <v>709122</v>
      </c>
      <c r="FAU4">
        <v>708081</v>
      </c>
      <c r="FAV4">
        <v>713356</v>
      </c>
      <c r="FAW4">
        <v>737473</v>
      </c>
      <c r="FAX4">
        <v>719898</v>
      </c>
      <c r="FAY4">
        <v>717836</v>
      </c>
      <c r="FAZ4">
        <v>716130</v>
      </c>
      <c r="FBA4">
        <v>719086</v>
      </c>
      <c r="FBB4">
        <v>724967</v>
      </c>
      <c r="FBC4">
        <v>726071</v>
      </c>
      <c r="FBD4">
        <v>730714</v>
      </c>
      <c r="FBE4">
        <v>728724</v>
      </c>
      <c r="FBF4">
        <v>727584</v>
      </c>
      <c r="FBG4">
        <v>728102</v>
      </c>
      <c r="FBH4">
        <v>732999</v>
      </c>
      <c r="FBI4">
        <v>740089</v>
      </c>
      <c r="FBJ4">
        <v>747249</v>
      </c>
      <c r="FBK4">
        <v>746114</v>
      </c>
      <c r="FBL4">
        <v>753354</v>
      </c>
      <c r="FBM4">
        <v>756754</v>
      </c>
      <c r="FBN4">
        <v>732783</v>
      </c>
      <c r="FBO4">
        <v>725169</v>
      </c>
      <c r="FBP4">
        <v>731636</v>
      </c>
      <c r="FBQ4">
        <v>1311</v>
      </c>
      <c r="FBR4">
        <v>1373</v>
      </c>
      <c r="FBS4">
        <v>1795</v>
      </c>
      <c r="FBT4">
        <v>2479</v>
      </c>
      <c r="FBU4">
        <v>2689</v>
      </c>
      <c r="FBV4">
        <v>2701</v>
      </c>
      <c r="FBW4">
        <v>2955</v>
      </c>
      <c r="FBX4">
        <v>3413</v>
      </c>
      <c r="FBY4">
        <v>4244</v>
      </c>
      <c r="FBZ4">
        <v>4231</v>
      </c>
      <c r="FCA4">
        <v>4332</v>
      </c>
      <c r="FCB4">
        <v>4436</v>
      </c>
      <c r="FCC4">
        <v>4701</v>
      </c>
      <c r="FCD4">
        <v>6671</v>
      </c>
      <c r="FCE4">
        <v>7534</v>
      </c>
      <c r="FCF4">
        <v>7880</v>
      </c>
      <c r="FCG4">
        <v>10353</v>
      </c>
      <c r="FCH4">
        <v>17762</v>
      </c>
      <c r="FCI4">
        <v>30579</v>
      </c>
      <c r="FCJ4">
        <v>30579</v>
      </c>
      <c r="FCK4">
        <v>42471</v>
      </c>
      <c r="FCL4">
        <v>65744</v>
      </c>
      <c r="FCM4">
        <v>94165</v>
      </c>
      <c r="FCN4">
        <v>125490</v>
      </c>
      <c r="FCO4">
        <v>202193</v>
      </c>
      <c r="FCP4">
        <v>375832</v>
      </c>
      <c r="FCQ4">
        <v>528814</v>
      </c>
      <c r="FCR4">
        <v>667679</v>
      </c>
      <c r="FCS4">
        <v>752385</v>
      </c>
      <c r="FCT4">
        <v>780016</v>
      </c>
      <c r="FCU4">
        <v>797510</v>
      </c>
      <c r="FCV4">
        <v>801410</v>
      </c>
      <c r="FCW4">
        <v>809656</v>
      </c>
      <c r="FCX4">
        <v>810973</v>
      </c>
      <c r="FCY4">
        <v>805790</v>
      </c>
      <c r="FCZ4">
        <v>812940</v>
      </c>
      <c r="FDA4">
        <v>818881</v>
      </c>
      <c r="FDB4">
        <v>823973</v>
      </c>
      <c r="FDC4">
        <v>814218</v>
      </c>
      <c r="FDD4">
        <v>809161</v>
      </c>
      <c r="FDE4">
        <v>821728</v>
      </c>
      <c r="FDF4">
        <v>829084</v>
      </c>
      <c r="FDG4">
        <v>798309</v>
      </c>
      <c r="FDH4">
        <v>824711</v>
      </c>
      <c r="FDI4">
        <v>818636</v>
      </c>
      <c r="FDJ4">
        <v>796526</v>
      </c>
      <c r="FDK4">
        <v>795075</v>
      </c>
      <c r="FDL4">
        <v>801019</v>
      </c>
      <c r="FDM4">
        <v>831524</v>
      </c>
      <c r="FDN4">
        <v>846968</v>
      </c>
      <c r="FDO4">
        <v>852549</v>
      </c>
      <c r="FDP4">
        <v>861354</v>
      </c>
      <c r="FDQ4">
        <v>861864</v>
      </c>
      <c r="FDR4">
        <v>860944</v>
      </c>
      <c r="FDS4">
        <v>859105</v>
      </c>
      <c r="FDT4">
        <v>854946</v>
      </c>
      <c r="FDU4">
        <v>865397</v>
      </c>
      <c r="FDV4">
        <v>837773</v>
      </c>
      <c r="FDW4">
        <v>846184</v>
      </c>
      <c r="FDX4">
        <v>844954</v>
      </c>
      <c r="FDY4">
        <v>850132</v>
      </c>
      <c r="FDZ4">
        <v>862190</v>
      </c>
      <c r="FEA4">
        <v>870344</v>
      </c>
      <c r="FEB4">
        <v>884365</v>
      </c>
      <c r="FEC4">
        <v>884365</v>
      </c>
      <c r="FED4">
        <v>882303</v>
      </c>
      <c r="FEE4">
        <v>2856</v>
      </c>
      <c r="FEF4">
        <v>3024</v>
      </c>
      <c r="FEG4">
        <v>3329</v>
      </c>
      <c r="FEH4">
        <v>4403</v>
      </c>
      <c r="FEI4">
        <v>4831</v>
      </c>
      <c r="FEJ4">
        <v>5456</v>
      </c>
      <c r="FEK4">
        <v>6033</v>
      </c>
      <c r="FEL4">
        <v>6635</v>
      </c>
      <c r="FEM4">
        <v>7031</v>
      </c>
      <c r="FEN4">
        <v>7224</v>
      </c>
      <c r="FEO4">
        <v>7522</v>
      </c>
      <c r="FEP4">
        <v>8437</v>
      </c>
      <c r="FEQ4">
        <v>9654</v>
      </c>
      <c r="FER4">
        <v>11110</v>
      </c>
      <c r="FES4">
        <v>14719</v>
      </c>
      <c r="FET4">
        <v>15169</v>
      </c>
      <c r="FEU4">
        <v>18474</v>
      </c>
      <c r="FEV4">
        <v>25009</v>
      </c>
      <c r="FEW4">
        <v>35972</v>
      </c>
      <c r="FEX4">
        <v>66167</v>
      </c>
      <c r="FEY4">
        <v>86814</v>
      </c>
      <c r="FEZ4">
        <v>106596</v>
      </c>
      <c r="FFA4">
        <v>123259</v>
      </c>
      <c r="FFB4">
        <v>123259</v>
      </c>
      <c r="FFC4">
        <v>180111</v>
      </c>
      <c r="FFD4">
        <v>370315</v>
      </c>
      <c r="FFE4">
        <v>642470</v>
      </c>
      <c r="FFF4">
        <v>807702</v>
      </c>
      <c r="FFG4">
        <v>878281</v>
      </c>
      <c r="FFH4">
        <v>913986</v>
      </c>
      <c r="FFI4">
        <v>930618</v>
      </c>
      <c r="FFJ4">
        <v>958569</v>
      </c>
      <c r="FFK4">
        <v>976055</v>
      </c>
      <c r="FFL4">
        <v>998782</v>
      </c>
      <c r="FFM4">
        <v>1007642</v>
      </c>
      <c r="FFN4">
        <v>994677</v>
      </c>
      <c r="FFO4">
        <v>989446</v>
      </c>
      <c r="FFP4">
        <v>995925</v>
      </c>
      <c r="FFQ4">
        <v>989601</v>
      </c>
      <c r="FFR4">
        <v>1044373</v>
      </c>
      <c r="FFS4">
        <v>1071820</v>
      </c>
      <c r="FFT4">
        <v>1082209</v>
      </c>
      <c r="FFU4">
        <v>1079693</v>
      </c>
      <c r="FFV4">
        <v>1062932</v>
      </c>
      <c r="FFW4">
        <v>1014067</v>
      </c>
      <c r="FFX4">
        <v>1006533</v>
      </c>
      <c r="FFY4">
        <v>1015130</v>
      </c>
      <c r="FFZ4">
        <v>1022501</v>
      </c>
      <c r="FGA4">
        <v>1033393</v>
      </c>
      <c r="FGB4">
        <v>1027612</v>
      </c>
      <c r="FGC4">
        <v>1041335</v>
      </c>
      <c r="FGD4">
        <v>1038365</v>
      </c>
      <c r="FGE4">
        <v>1031654</v>
      </c>
      <c r="FGF4">
        <v>1028778</v>
      </c>
      <c r="FGG4">
        <v>1001345</v>
      </c>
      <c r="FGH4">
        <v>992252</v>
      </c>
      <c r="FGI4">
        <v>985999</v>
      </c>
      <c r="FGJ4">
        <v>976066</v>
      </c>
      <c r="FGK4">
        <v>969476</v>
      </c>
      <c r="FGL4">
        <v>967485</v>
      </c>
      <c r="FGM4">
        <v>964624</v>
      </c>
      <c r="FGN4">
        <v>973250</v>
      </c>
      <c r="FGO4">
        <v>939773</v>
      </c>
      <c r="FGP4">
        <v>922008</v>
      </c>
      <c r="FGQ4">
        <v>921354</v>
      </c>
      <c r="FGR4">
        <v>6875</v>
      </c>
      <c r="FGS4">
        <v>7639</v>
      </c>
      <c r="FGT4">
        <v>8792</v>
      </c>
      <c r="FGU4">
        <v>9276</v>
      </c>
      <c r="FGV4">
        <v>9924</v>
      </c>
      <c r="FGW4">
        <v>11287</v>
      </c>
      <c r="FGX4">
        <v>11920</v>
      </c>
      <c r="FGY4">
        <v>12631</v>
      </c>
      <c r="FGZ4">
        <v>13310</v>
      </c>
      <c r="FHA4">
        <v>14216</v>
      </c>
      <c r="FHB4">
        <v>16376</v>
      </c>
      <c r="FHC4">
        <v>17218</v>
      </c>
      <c r="FHD4">
        <v>19992</v>
      </c>
      <c r="FHE4">
        <v>22519</v>
      </c>
      <c r="FHF4">
        <v>28674</v>
      </c>
      <c r="FHG4">
        <v>29287</v>
      </c>
      <c r="FHH4">
        <v>36280</v>
      </c>
      <c r="FHI4">
        <v>41795</v>
      </c>
      <c r="FHJ4">
        <v>44299</v>
      </c>
      <c r="FHK4">
        <v>55353</v>
      </c>
      <c r="FHL4">
        <v>69941</v>
      </c>
      <c r="FHM4">
        <v>80683</v>
      </c>
      <c r="FHN4">
        <v>98653</v>
      </c>
      <c r="FHO4">
        <v>121699</v>
      </c>
      <c r="FHP4">
        <v>174890</v>
      </c>
      <c r="FHQ4">
        <v>334710</v>
      </c>
      <c r="FHR4">
        <v>603251</v>
      </c>
      <c r="FHS4">
        <v>746087</v>
      </c>
      <c r="FHT4">
        <v>894501</v>
      </c>
      <c r="FHU4">
        <v>895085</v>
      </c>
      <c r="FHV4">
        <v>923368</v>
      </c>
      <c r="FHW4">
        <v>948231</v>
      </c>
      <c r="FHX4">
        <v>943622</v>
      </c>
      <c r="FHY4">
        <v>943622</v>
      </c>
      <c r="FHZ4">
        <v>951752</v>
      </c>
      <c r="FIA4">
        <v>955130</v>
      </c>
      <c r="FIB4">
        <v>955953</v>
      </c>
      <c r="FIC4">
        <v>957831</v>
      </c>
      <c r="FID4">
        <v>958533</v>
      </c>
      <c r="FIE4">
        <v>946348</v>
      </c>
      <c r="FIF4">
        <v>954875</v>
      </c>
      <c r="FIG4">
        <v>954839</v>
      </c>
      <c r="FIH4">
        <v>949345</v>
      </c>
      <c r="FII4">
        <v>940451</v>
      </c>
      <c r="FIJ4">
        <v>915242</v>
      </c>
      <c r="FIK4">
        <v>900712</v>
      </c>
      <c r="FIL4">
        <v>892656</v>
      </c>
      <c r="FIM4">
        <v>888316</v>
      </c>
      <c r="FIN4">
        <v>886287</v>
      </c>
      <c r="FIO4">
        <v>887560</v>
      </c>
      <c r="FIP4">
        <v>888365</v>
      </c>
      <c r="FIQ4">
        <v>894454</v>
      </c>
      <c r="FIR4">
        <v>877209</v>
      </c>
      <c r="FIS4">
        <v>877209</v>
      </c>
      <c r="FIT4">
        <v>864454</v>
      </c>
      <c r="FIU4">
        <v>865451</v>
      </c>
      <c r="FIV4">
        <v>871358</v>
      </c>
      <c r="FIW4">
        <v>853299</v>
      </c>
      <c r="FIX4">
        <v>961687</v>
      </c>
      <c r="FIY4">
        <v>831955</v>
      </c>
      <c r="FIZ4">
        <v>832152</v>
      </c>
      <c r="FJA4">
        <v>824945</v>
      </c>
      <c r="FJB4">
        <v>837754</v>
      </c>
      <c r="FJC4">
        <v>6213</v>
      </c>
      <c r="FJD4">
        <v>6213</v>
      </c>
      <c r="FJE4">
        <v>6213</v>
      </c>
      <c r="FJF4">
        <v>8299</v>
      </c>
      <c r="FJG4">
        <v>8407</v>
      </c>
      <c r="FJH4">
        <v>8461</v>
      </c>
      <c r="FJI4">
        <v>8461</v>
      </c>
      <c r="FJJ4">
        <v>9008</v>
      </c>
      <c r="FJK4">
        <v>9010</v>
      </c>
      <c r="FJL4">
        <v>9105</v>
      </c>
      <c r="FJM4">
        <v>9661</v>
      </c>
      <c r="FJN4">
        <v>9751</v>
      </c>
      <c r="FJO4">
        <v>10532</v>
      </c>
      <c r="FJP4">
        <v>11511</v>
      </c>
      <c r="FJQ4">
        <v>12878</v>
      </c>
      <c r="FJR4">
        <v>13210</v>
      </c>
      <c r="FJS4">
        <v>14140</v>
      </c>
      <c r="FJT4">
        <v>16423</v>
      </c>
      <c r="FJU4">
        <v>22307</v>
      </c>
      <c r="FJV4">
        <v>24963</v>
      </c>
      <c r="FJW4">
        <v>33179</v>
      </c>
      <c r="FJX4">
        <v>39919</v>
      </c>
      <c r="FJY4">
        <v>45034</v>
      </c>
      <c r="FJZ4">
        <v>59262</v>
      </c>
      <c r="FKA4">
        <v>78279</v>
      </c>
      <c r="FKB4">
        <v>139342</v>
      </c>
      <c r="FKC4">
        <v>254290</v>
      </c>
      <c r="FKD4">
        <v>254290</v>
      </c>
      <c r="FKE4">
        <v>583450</v>
      </c>
      <c r="FKF4">
        <v>791999</v>
      </c>
      <c r="FKG4">
        <v>889095</v>
      </c>
      <c r="FKH4">
        <v>947712</v>
      </c>
      <c r="FKI4">
        <v>968473</v>
      </c>
      <c r="FKJ4">
        <v>1017866</v>
      </c>
      <c r="FKK4">
        <v>1045322</v>
      </c>
      <c r="FKL4">
        <v>1050924</v>
      </c>
      <c r="FKM4">
        <v>1047479</v>
      </c>
      <c r="FKN4">
        <v>1026457</v>
      </c>
      <c r="FKO4">
        <v>1027880</v>
      </c>
      <c r="FKP4">
        <v>1029856</v>
      </c>
      <c r="FKQ4">
        <v>1032774</v>
      </c>
      <c r="FKR4">
        <v>970939</v>
      </c>
      <c r="FKS4">
        <v>970031</v>
      </c>
      <c r="FKT4">
        <v>978274</v>
      </c>
      <c r="FKU4">
        <v>962980</v>
      </c>
      <c r="FKV4">
        <v>955778</v>
      </c>
      <c r="FKW4">
        <v>963991</v>
      </c>
      <c r="FKX4">
        <v>970877</v>
      </c>
      <c r="FKY4">
        <v>971443</v>
      </c>
      <c r="FKZ4">
        <v>976482</v>
      </c>
      <c r="FLA4">
        <v>953607</v>
      </c>
      <c r="FLB4">
        <v>968075</v>
      </c>
      <c r="FLC4">
        <v>970663</v>
      </c>
      <c r="FLD4">
        <v>978845</v>
      </c>
      <c r="FLE4">
        <v>962650</v>
      </c>
      <c r="FLF4">
        <v>948147</v>
      </c>
      <c r="FLG4">
        <v>934494</v>
      </c>
      <c r="FLH4">
        <v>917548</v>
      </c>
      <c r="FLI4">
        <v>891247</v>
      </c>
      <c r="FLJ4">
        <v>880494</v>
      </c>
      <c r="FLK4">
        <v>876076</v>
      </c>
      <c r="FLL4">
        <v>877403</v>
      </c>
      <c r="FLM4">
        <v>876695</v>
      </c>
      <c r="FLN4">
        <v>863771</v>
      </c>
      <c r="FLO4">
        <v>859189</v>
      </c>
      <c r="FLP4">
        <v>838351</v>
      </c>
      <c r="FLQ4">
        <v>812585</v>
      </c>
      <c r="FLR4">
        <v>17521</v>
      </c>
      <c r="FLS4">
        <v>18426</v>
      </c>
      <c r="FLT4">
        <v>18417</v>
      </c>
      <c r="FLU4">
        <v>18589</v>
      </c>
      <c r="FLV4">
        <v>21211</v>
      </c>
      <c r="FLW4">
        <v>23157</v>
      </c>
      <c r="FLX4">
        <v>21558</v>
      </c>
      <c r="FLY4">
        <v>23149</v>
      </c>
      <c r="FLZ4">
        <v>24129</v>
      </c>
      <c r="FMA4">
        <v>28149</v>
      </c>
      <c r="FMB4">
        <v>28095</v>
      </c>
      <c r="FMC4">
        <v>30199</v>
      </c>
      <c r="FMD4">
        <v>30682</v>
      </c>
      <c r="FME4">
        <v>30756</v>
      </c>
      <c r="FMF4">
        <v>31740</v>
      </c>
      <c r="FMG4">
        <v>30856</v>
      </c>
      <c r="FMH4">
        <v>30472</v>
      </c>
      <c r="FMI4">
        <v>32058</v>
      </c>
      <c r="FMJ4">
        <v>32058</v>
      </c>
      <c r="FMK4">
        <v>36398</v>
      </c>
      <c r="FML4">
        <v>42272</v>
      </c>
      <c r="FMM4">
        <v>52356</v>
      </c>
      <c r="FMN4">
        <v>69267</v>
      </c>
      <c r="FMO4">
        <v>102706</v>
      </c>
      <c r="FMP4">
        <v>215141</v>
      </c>
      <c r="FMQ4">
        <v>408779</v>
      </c>
      <c r="FMR4">
        <v>595704</v>
      </c>
      <c r="FMS4">
        <v>666830</v>
      </c>
      <c r="FMT4">
        <v>704598</v>
      </c>
      <c r="FMU4">
        <v>734001</v>
      </c>
      <c r="FMV4">
        <v>729883</v>
      </c>
      <c r="FMW4">
        <v>742289</v>
      </c>
      <c r="FMX4">
        <v>740178</v>
      </c>
      <c r="FMY4">
        <v>746191</v>
      </c>
      <c r="FMZ4">
        <v>750186</v>
      </c>
      <c r="FNA4">
        <v>729936</v>
      </c>
      <c r="FNB4">
        <v>725086</v>
      </c>
      <c r="FNC4">
        <v>715336</v>
      </c>
      <c r="FND4">
        <v>707522</v>
      </c>
      <c r="FNE4">
        <v>669129</v>
      </c>
      <c r="FNF4">
        <v>662856</v>
      </c>
      <c r="FNG4">
        <v>655420</v>
      </c>
      <c r="FNH4">
        <v>648586</v>
      </c>
      <c r="FNI4">
        <v>666302</v>
      </c>
      <c r="FNJ4">
        <v>661810</v>
      </c>
      <c r="FNK4">
        <v>652627</v>
      </c>
      <c r="FNL4">
        <v>662314</v>
      </c>
      <c r="FNM4">
        <v>655041</v>
      </c>
      <c r="FNN4">
        <v>645924</v>
      </c>
      <c r="FNO4">
        <v>653540</v>
      </c>
      <c r="FNP4">
        <v>661174</v>
      </c>
      <c r="FNQ4">
        <v>664319</v>
      </c>
      <c r="FNR4">
        <v>644940</v>
      </c>
      <c r="FNS4">
        <v>635862</v>
      </c>
      <c r="FNT4">
        <v>635058</v>
      </c>
      <c r="FNU4">
        <v>630344</v>
      </c>
      <c r="FNV4">
        <v>625366</v>
      </c>
      <c r="FNW4">
        <v>611375</v>
      </c>
      <c r="FNX4">
        <v>611238</v>
      </c>
      <c r="FNY4">
        <v>609217</v>
      </c>
      <c r="FNZ4">
        <v>612481</v>
      </c>
      <c r="FOA4">
        <v>585191</v>
      </c>
      <c r="FOB4">
        <v>560783</v>
      </c>
      <c r="FOC4">
        <v>561239</v>
      </c>
      <c r="FOD4">
        <v>561239</v>
      </c>
      <c r="FOE4">
        <v>555085</v>
      </c>
      <c r="FOF4">
        <v>1210</v>
      </c>
      <c r="FOG4">
        <v>1322</v>
      </c>
      <c r="FOH4">
        <v>1749</v>
      </c>
      <c r="FOI4">
        <v>1814</v>
      </c>
      <c r="FOJ4">
        <v>1974</v>
      </c>
      <c r="FOK4">
        <v>2048</v>
      </c>
      <c r="FOL4">
        <v>2053</v>
      </c>
      <c r="FOM4">
        <v>2398</v>
      </c>
      <c r="FON4">
        <v>3065</v>
      </c>
      <c r="FOO4">
        <v>4174</v>
      </c>
      <c r="FOP4">
        <v>5778</v>
      </c>
      <c r="FOQ4">
        <v>7061</v>
      </c>
      <c r="FOR4">
        <v>7073</v>
      </c>
      <c r="FOS4">
        <v>6876</v>
      </c>
      <c r="FOT4">
        <v>7699</v>
      </c>
      <c r="FOU4">
        <v>8518</v>
      </c>
      <c r="FOV4">
        <v>12333</v>
      </c>
      <c r="FOW4">
        <v>16458</v>
      </c>
      <c r="FOX4">
        <v>19686</v>
      </c>
      <c r="FOY4">
        <v>22164</v>
      </c>
      <c r="FOZ4">
        <v>28334</v>
      </c>
      <c r="FPA4">
        <v>46069</v>
      </c>
      <c r="FPB4">
        <v>72770</v>
      </c>
      <c r="FPC4">
        <v>106440</v>
      </c>
      <c r="FPD4">
        <v>225074</v>
      </c>
      <c r="FPE4">
        <v>365036</v>
      </c>
      <c r="FPF4">
        <v>436333</v>
      </c>
      <c r="FPG4">
        <v>436333</v>
      </c>
      <c r="FPH4">
        <v>477959</v>
      </c>
      <c r="FPI4">
        <v>495045</v>
      </c>
      <c r="FPJ4">
        <v>507389</v>
      </c>
      <c r="FPK4">
        <v>518338</v>
      </c>
      <c r="FPL4">
        <v>506616</v>
      </c>
      <c r="FPM4">
        <v>501913</v>
      </c>
      <c r="FPN4">
        <v>487327</v>
      </c>
      <c r="FPO4">
        <v>481607</v>
      </c>
      <c r="FPP4">
        <v>475749</v>
      </c>
      <c r="FPQ4">
        <v>470246</v>
      </c>
      <c r="FPR4">
        <v>463975</v>
      </c>
      <c r="FPS4">
        <v>467219</v>
      </c>
      <c r="FPT4">
        <v>472020</v>
      </c>
      <c r="FPU4">
        <v>458102</v>
      </c>
      <c r="FPV4">
        <v>457265</v>
      </c>
      <c r="FPW4">
        <v>458719</v>
      </c>
      <c r="FPX4">
        <v>466454</v>
      </c>
      <c r="FPY4">
        <v>468179</v>
      </c>
      <c r="FPZ4">
        <v>470583</v>
      </c>
      <c r="FQA4">
        <v>473364</v>
      </c>
      <c r="FQB4">
        <v>481291</v>
      </c>
      <c r="FQC4">
        <v>481720</v>
      </c>
      <c r="FQD4">
        <v>483721</v>
      </c>
      <c r="FQE4">
        <v>494180</v>
      </c>
      <c r="FQF4">
        <v>490289</v>
      </c>
      <c r="FQG4">
        <v>503564</v>
      </c>
      <c r="FQH4">
        <v>496191</v>
      </c>
      <c r="FQI4">
        <v>495751</v>
      </c>
      <c r="FQJ4">
        <v>499868</v>
      </c>
      <c r="FQK4">
        <v>498311</v>
      </c>
      <c r="FQL4">
        <v>498311</v>
      </c>
      <c r="FQM4">
        <v>499592</v>
      </c>
      <c r="FQN4">
        <v>495393</v>
      </c>
      <c r="FQO4">
        <v>495743</v>
      </c>
      <c r="FQP4">
        <v>493253</v>
      </c>
      <c r="FQQ4">
        <v>494783</v>
      </c>
      <c r="FQR4">
        <v>496014</v>
      </c>
      <c r="FQS4">
        <v>6233</v>
      </c>
      <c r="FQT4">
        <v>6306</v>
      </c>
      <c r="FQU4">
        <v>6483</v>
      </c>
      <c r="FQV4">
        <v>7232</v>
      </c>
      <c r="FQW4">
        <v>7245</v>
      </c>
      <c r="FQX4">
        <v>7427</v>
      </c>
      <c r="FQY4">
        <v>7525</v>
      </c>
      <c r="FQZ4">
        <v>7527</v>
      </c>
      <c r="FRA4">
        <v>7554</v>
      </c>
      <c r="FRB4">
        <v>7452</v>
      </c>
      <c r="FRC4">
        <v>7650</v>
      </c>
      <c r="FRD4">
        <v>9406</v>
      </c>
      <c r="FRE4">
        <v>10368</v>
      </c>
      <c r="FRF4">
        <v>10709</v>
      </c>
      <c r="FRG4">
        <v>11321</v>
      </c>
      <c r="FRH4">
        <v>12671</v>
      </c>
      <c r="FRI4">
        <v>15361</v>
      </c>
      <c r="FRJ4">
        <v>16192</v>
      </c>
      <c r="FRK4">
        <v>19727</v>
      </c>
      <c r="FRL4">
        <v>23500</v>
      </c>
      <c r="FRM4">
        <v>36040</v>
      </c>
      <c r="FRN4">
        <v>44991</v>
      </c>
      <c r="FRO4">
        <v>60456</v>
      </c>
      <c r="FRP4">
        <v>95370</v>
      </c>
      <c r="FRQ4">
        <v>193080</v>
      </c>
      <c r="FRR4">
        <v>294369</v>
      </c>
      <c r="FRS4">
        <v>403161</v>
      </c>
      <c r="FRT4">
        <v>451971</v>
      </c>
      <c r="FRU4">
        <v>462380</v>
      </c>
      <c r="FRV4">
        <v>483006</v>
      </c>
      <c r="FRW4">
        <v>501063</v>
      </c>
      <c r="FRX4">
        <v>500922</v>
      </c>
      <c r="FRY4">
        <v>500922</v>
      </c>
      <c r="FRZ4">
        <v>499285</v>
      </c>
      <c r="FSA4">
        <v>494168</v>
      </c>
      <c r="FSB4">
        <v>488253</v>
      </c>
      <c r="FSC4">
        <v>483811</v>
      </c>
      <c r="FSD4">
        <v>475813</v>
      </c>
      <c r="FSE4">
        <v>471331</v>
      </c>
      <c r="FSF4">
        <v>479088</v>
      </c>
      <c r="FSG4">
        <v>475480</v>
      </c>
      <c r="FSH4">
        <v>486754</v>
      </c>
      <c r="FSI4">
        <v>482939</v>
      </c>
      <c r="FSJ4">
        <v>484762</v>
      </c>
      <c r="FSK4">
        <v>483478</v>
      </c>
      <c r="FSL4">
        <v>487695</v>
      </c>
      <c r="FSM4">
        <v>503164</v>
      </c>
      <c r="FSN4">
        <v>501002</v>
      </c>
      <c r="FSO4">
        <v>506416</v>
      </c>
      <c r="FSP4">
        <v>501642</v>
      </c>
      <c r="FSQ4">
        <v>506163</v>
      </c>
      <c r="FSR4">
        <v>502340</v>
      </c>
      <c r="FSS4">
        <v>502340</v>
      </c>
      <c r="FST4">
        <v>501978</v>
      </c>
      <c r="FSU4">
        <v>511818</v>
      </c>
      <c r="FSV4">
        <v>521878</v>
      </c>
      <c r="FSW4">
        <v>524851</v>
      </c>
      <c r="FSX4">
        <v>537962</v>
      </c>
      <c r="FSY4">
        <v>532312</v>
      </c>
      <c r="FSZ4">
        <v>508003</v>
      </c>
      <c r="FTA4">
        <v>505351</v>
      </c>
      <c r="FTB4">
        <v>500509</v>
      </c>
      <c r="FTC4">
        <v>510045</v>
      </c>
      <c r="FTD4">
        <v>3680</v>
      </c>
      <c r="FTE4">
        <v>3680</v>
      </c>
      <c r="FTF4">
        <v>3680</v>
      </c>
      <c r="FTG4">
        <v>3909</v>
      </c>
      <c r="FTH4">
        <v>4926</v>
      </c>
      <c r="FTI4">
        <v>4926</v>
      </c>
      <c r="FTJ4">
        <v>4926</v>
      </c>
      <c r="FTK4">
        <v>5066</v>
      </c>
      <c r="FTL4">
        <v>5066</v>
      </c>
      <c r="FTM4">
        <v>5592</v>
      </c>
      <c r="FTN4">
        <v>6362</v>
      </c>
      <c r="FTO4">
        <v>7157</v>
      </c>
      <c r="FTP4">
        <v>8426</v>
      </c>
      <c r="FTQ4">
        <v>9880</v>
      </c>
      <c r="FTR4">
        <v>10671</v>
      </c>
      <c r="FTS4">
        <v>11242</v>
      </c>
      <c r="FTT4">
        <v>13137</v>
      </c>
      <c r="FTU4">
        <v>15704</v>
      </c>
      <c r="FTV4">
        <v>17735</v>
      </c>
      <c r="FTW4">
        <v>22227</v>
      </c>
      <c r="FTX4">
        <v>27669</v>
      </c>
      <c r="FTY4">
        <v>37579</v>
      </c>
      <c r="FTZ4">
        <v>49831</v>
      </c>
      <c r="FUA4">
        <v>76161</v>
      </c>
      <c r="FUB4">
        <v>120809</v>
      </c>
      <c r="FUC4">
        <v>155298</v>
      </c>
      <c r="FUD4">
        <v>155298</v>
      </c>
      <c r="FUE4">
        <v>290978</v>
      </c>
      <c r="FUF4">
        <v>398163</v>
      </c>
      <c r="FUG4">
        <v>520080</v>
      </c>
      <c r="FUH4">
        <v>593041</v>
      </c>
      <c r="FUI4">
        <v>631667</v>
      </c>
      <c r="FUJ4">
        <v>653083</v>
      </c>
      <c r="FUK4">
        <v>672473</v>
      </c>
      <c r="FUL4">
        <v>665161</v>
      </c>
      <c r="FUM4">
        <v>658817</v>
      </c>
      <c r="FUN4">
        <v>659965</v>
      </c>
      <c r="FUO4">
        <v>696182</v>
      </c>
      <c r="FUP4">
        <v>696642</v>
      </c>
      <c r="FUQ4">
        <v>700234</v>
      </c>
      <c r="FUR4">
        <v>701145</v>
      </c>
      <c r="FUS4">
        <v>697695</v>
      </c>
      <c r="FUT4">
        <v>706097</v>
      </c>
      <c r="FUU4">
        <v>707834</v>
      </c>
      <c r="FUV4">
        <v>704527</v>
      </c>
      <c r="FUW4">
        <v>707459</v>
      </c>
      <c r="FUX4">
        <v>715562</v>
      </c>
      <c r="FUY4">
        <v>731435</v>
      </c>
      <c r="FUZ4">
        <v>716335</v>
      </c>
      <c r="FVA4">
        <v>722992</v>
      </c>
      <c r="FVB4">
        <v>728849</v>
      </c>
      <c r="FVC4">
        <v>719144</v>
      </c>
      <c r="FVD4">
        <v>724582</v>
      </c>
      <c r="FVE4">
        <v>716254</v>
      </c>
      <c r="FVF4">
        <v>727228</v>
      </c>
      <c r="FVG4">
        <v>749314</v>
      </c>
      <c r="FVH4">
        <v>755468</v>
      </c>
      <c r="FVI4">
        <v>740948</v>
      </c>
      <c r="FVJ4">
        <v>753319</v>
      </c>
      <c r="FVK4">
        <v>745102</v>
      </c>
      <c r="FVL4">
        <v>754190</v>
      </c>
      <c r="FVM4">
        <v>741659</v>
      </c>
      <c r="FVN4">
        <v>748307</v>
      </c>
      <c r="FVO4">
        <v>773168</v>
      </c>
      <c r="FVP4">
        <v>763012</v>
      </c>
      <c r="FVQ4">
        <v>745893</v>
      </c>
      <c r="FVR4">
        <v>728816</v>
      </c>
      <c r="FVS4">
        <v>1550</v>
      </c>
      <c r="FVT4">
        <v>1668</v>
      </c>
      <c r="FVU4">
        <v>1864</v>
      </c>
      <c r="FVV4">
        <v>2058</v>
      </c>
      <c r="FVW4">
        <v>2746</v>
      </c>
      <c r="FVX4">
        <v>5352</v>
      </c>
      <c r="FVY4">
        <v>5352</v>
      </c>
      <c r="FVZ4">
        <v>5505</v>
      </c>
      <c r="FWA4">
        <v>15724</v>
      </c>
      <c r="FWB4">
        <v>23948</v>
      </c>
      <c r="FWC4">
        <v>28167</v>
      </c>
      <c r="FWD4">
        <v>35412</v>
      </c>
      <c r="FWE4">
        <v>37822</v>
      </c>
      <c r="FWF4">
        <v>44586</v>
      </c>
      <c r="FWG4">
        <v>48592</v>
      </c>
      <c r="FWH4">
        <v>59462</v>
      </c>
      <c r="FWI4">
        <v>71830</v>
      </c>
      <c r="FWJ4">
        <v>103478</v>
      </c>
      <c r="FWK4">
        <v>118897</v>
      </c>
      <c r="FWL4">
        <v>150341</v>
      </c>
      <c r="FWM4">
        <v>185431</v>
      </c>
      <c r="FWN4">
        <v>222456</v>
      </c>
      <c r="FWO4">
        <v>222456</v>
      </c>
      <c r="FWP4">
        <v>253597</v>
      </c>
      <c r="FWQ4">
        <v>374473</v>
      </c>
      <c r="FWR4">
        <v>543913</v>
      </c>
      <c r="FWS4">
        <v>673169</v>
      </c>
      <c r="FWT4">
        <v>732222</v>
      </c>
      <c r="FWU4">
        <v>774507</v>
      </c>
      <c r="FWV4">
        <v>817536</v>
      </c>
      <c r="FWW4">
        <v>844721</v>
      </c>
      <c r="FWX4">
        <v>847180</v>
      </c>
      <c r="FWY4">
        <v>860372</v>
      </c>
      <c r="FWZ4">
        <v>884658</v>
      </c>
      <c r="FXA4">
        <v>874218</v>
      </c>
      <c r="FXB4">
        <v>886282</v>
      </c>
      <c r="FXC4">
        <v>890991</v>
      </c>
      <c r="FXD4">
        <v>879211</v>
      </c>
      <c r="FXE4">
        <v>879044</v>
      </c>
      <c r="FXF4">
        <v>862895</v>
      </c>
      <c r="FXG4">
        <v>883765</v>
      </c>
      <c r="FXH4">
        <v>879521</v>
      </c>
      <c r="FXI4">
        <v>882348</v>
      </c>
      <c r="FXJ4">
        <v>879246</v>
      </c>
      <c r="FXK4">
        <v>864706</v>
      </c>
      <c r="FXL4">
        <v>872167</v>
      </c>
      <c r="FXM4">
        <v>877896</v>
      </c>
      <c r="FXN4">
        <v>861645</v>
      </c>
      <c r="FXO4">
        <v>881516</v>
      </c>
      <c r="FXP4">
        <v>880071</v>
      </c>
      <c r="FXQ4">
        <v>863694</v>
      </c>
      <c r="FXR4">
        <v>877304</v>
      </c>
      <c r="FXS4">
        <v>878337</v>
      </c>
      <c r="FXT4">
        <v>885400</v>
      </c>
      <c r="FXU4">
        <v>889154</v>
      </c>
      <c r="FXV4">
        <v>896809</v>
      </c>
      <c r="FXW4">
        <v>927999</v>
      </c>
      <c r="FXX4">
        <v>902328</v>
      </c>
      <c r="FXY4">
        <v>911327</v>
      </c>
      <c r="FXZ4">
        <v>914980</v>
      </c>
      <c r="FYA4">
        <v>919134</v>
      </c>
      <c r="FYB4">
        <v>921881</v>
      </c>
      <c r="FYC4">
        <v>902915</v>
      </c>
      <c r="FYD4">
        <v>902915</v>
      </c>
      <c r="FYE4">
        <v>925949</v>
      </c>
      <c r="FYF4">
        <v>927260</v>
      </c>
      <c r="FYG4">
        <v>3756</v>
      </c>
      <c r="FYH4">
        <v>4359</v>
      </c>
      <c r="FYI4">
        <v>6838</v>
      </c>
      <c r="FYJ4">
        <v>8948</v>
      </c>
      <c r="FYK4">
        <v>9415</v>
      </c>
      <c r="FYL4">
        <v>9637</v>
      </c>
      <c r="FYM4">
        <v>11000</v>
      </c>
      <c r="FYN4">
        <v>11469</v>
      </c>
      <c r="FYO4">
        <v>12718</v>
      </c>
      <c r="FYP4">
        <v>13253</v>
      </c>
      <c r="FYQ4">
        <v>14018</v>
      </c>
      <c r="FYR4">
        <v>16062</v>
      </c>
      <c r="FYS4">
        <v>19682</v>
      </c>
      <c r="FYT4">
        <v>25186</v>
      </c>
      <c r="FYU4">
        <v>31984</v>
      </c>
      <c r="FYV4">
        <v>34825</v>
      </c>
      <c r="FYW4">
        <v>49745</v>
      </c>
      <c r="FYX4">
        <v>78879</v>
      </c>
      <c r="FYY4">
        <v>94210</v>
      </c>
      <c r="FYZ4">
        <v>116436</v>
      </c>
      <c r="FZA4">
        <v>158823</v>
      </c>
      <c r="FZB4">
        <v>235045</v>
      </c>
      <c r="FZC4">
        <v>346277</v>
      </c>
      <c r="FZD4">
        <v>479323</v>
      </c>
      <c r="FZE4">
        <v>702570</v>
      </c>
      <c r="FZF4">
        <v>896536</v>
      </c>
      <c r="FZG4">
        <v>896536</v>
      </c>
      <c r="FZH4">
        <v>959318</v>
      </c>
      <c r="FZI4">
        <v>1001057</v>
      </c>
      <c r="FZJ4">
        <v>1050898</v>
      </c>
      <c r="FZK4">
        <v>1122791</v>
      </c>
      <c r="FZL4">
        <v>1156744</v>
      </c>
      <c r="FZM4">
        <v>1196959</v>
      </c>
      <c r="FZN4">
        <v>1216254</v>
      </c>
      <c r="FZO4">
        <v>1203955</v>
      </c>
      <c r="FZP4">
        <v>1182651</v>
      </c>
      <c r="FZQ4">
        <v>1182993</v>
      </c>
      <c r="FZR4">
        <v>1176738</v>
      </c>
      <c r="FZS4">
        <v>1165824</v>
      </c>
      <c r="FZT4">
        <v>1144456</v>
      </c>
      <c r="FZU4">
        <v>1146719</v>
      </c>
      <c r="FZV4">
        <v>1143195</v>
      </c>
      <c r="FZW4">
        <v>1137680</v>
      </c>
      <c r="FZX4">
        <v>1115719</v>
      </c>
      <c r="FZY4">
        <v>1112534</v>
      </c>
      <c r="FZZ4">
        <v>1107986</v>
      </c>
      <c r="GAA4">
        <v>1107519</v>
      </c>
      <c r="GAB4">
        <v>1122873</v>
      </c>
      <c r="GAC4">
        <v>1101961</v>
      </c>
      <c r="GAD4">
        <v>1115299</v>
      </c>
      <c r="GAE4">
        <v>1103748</v>
      </c>
      <c r="GAF4">
        <v>1109295</v>
      </c>
      <c r="GAG4">
        <v>1108536</v>
      </c>
      <c r="GAH4">
        <v>1113456</v>
      </c>
      <c r="GAI4">
        <v>1086208</v>
      </c>
      <c r="GAJ4">
        <v>1072494</v>
      </c>
      <c r="GAK4">
        <v>1082052</v>
      </c>
      <c r="GAL4">
        <v>1086046</v>
      </c>
      <c r="GAM4">
        <v>1094911</v>
      </c>
      <c r="GAN4">
        <v>1127666</v>
      </c>
      <c r="GAO4">
        <v>1122863</v>
      </c>
      <c r="GAP4">
        <v>1122672</v>
      </c>
      <c r="GAQ4">
        <v>1134876</v>
      </c>
      <c r="GAR4">
        <v>1139675</v>
      </c>
      <c r="GAS4">
        <v>1118490</v>
      </c>
      <c r="GAT4">
        <v>12551</v>
      </c>
      <c r="GAU4">
        <v>12551</v>
      </c>
      <c r="GAV4">
        <v>13108</v>
      </c>
      <c r="GAW4">
        <v>13708</v>
      </c>
      <c r="GAX4">
        <v>20989</v>
      </c>
      <c r="GAY4">
        <v>27573</v>
      </c>
      <c r="GAZ4">
        <v>38366</v>
      </c>
      <c r="GBA4">
        <v>38366</v>
      </c>
      <c r="GBB4">
        <v>40139</v>
      </c>
      <c r="GBC4">
        <v>42597</v>
      </c>
      <c r="GBD4">
        <v>53966</v>
      </c>
      <c r="GBE4">
        <v>58557</v>
      </c>
      <c r="GBF4">
        <v>100905</v>
      </c>
      <c r="GBG4">
        <v>103114</v>
      </c>
      <c r="GBH4">
        <v>136400</v>
      </c>
      <c r="GBI4">
        <v>174550</v>
      </c>
      <c r="GBJ4">
        <v>211655</v>
      </c>
      <c r="GBK4">
        <v>211655</v>
      </c>
      <c r="GBL4">
        <v>223944</v>
      </c>
      <c r="GBM4">
        <v>247854</v>
      </c>
      <c r="GBN4">
        <v>282383</v>
      </c>
      <c r="GBO4">
        <v>337994</v>
      </c>
      <c r="GBP4">
        <v>506459</v>
      </c>
      <c r="GBQ4">
        <v>773754</v>
      </c>
      <c r="GBR4">
        <v>949698</v>
      </c>
      <c r="GBS4">
        <v>1138813</v>
      </c>
      <c r="GBT4">
        <v>1246762</v>
      </c>
      <c r="GBU4">
        <v>1278147</v>
      </c>
      <c r="GBV4">
        <v>1297127</v>
      </c>
      <c r="GBW4">
        <v>1292446</v>
      </c>
      <c r="GBX4">
        <v>1295205</v>
      </c>
      <c r="GBY4">
        <v>1295205</v>
      </c>
      <c r="GBZ4">
        <v>1316659</v>
      </c>
      <c r="GCA4">
        <v>1296151</v>
      </c>
      <c r="GCB4">
        <v>1284732</v>
      </c>
      <c r="GCC4">
        <v>1273751</v>
      </c>
      <c r="GCD4">
        <v>1262822</v>
      </c>
      <c r="GCE4">
        <v>1269969</v>
      </c>
      <c r="GCF4">
        <v>1234902</v>
      </c>
      <c r="GCG4">
        <v>1224585</v>
      </c>
      <c r="GCH4">
        <v>1215211</v>
      </c>
      <c r="GCI4">
        <v>1213986</v>
      </c>
      <c r="GCJ4">
        <v>1199267</v>
      </c>
      <c r="GCK4">
        <v>1208620</v>
      </c>
      <c r="GCL4">
        <v>1185247</v>
      </c>
      <c r="GCM4">
        <v>1187637</v>
      </c>
      <c r="GCN4">
        <v>1193869</v>
      </c>
      <c r="GCO4">
        <v>1203813</v>
      </c>
      <c r="GCP4">
        <v>1189384</v>
      </c>
      <c r="GCQ4">
        <v>1222563</v>
      </c>
      <c r="GCR4">
        <v>1069044</v>
      </c>
      <c r="GCS4">
        <v>1069044</v>
      </c>
      <c r="GCT4">
        <v>1058580</v>
      </c>
      <c r="GCU4">
        <v>1054290</v>
      </c>
      <c r="GCV4">
        <v>1070009</v>
      </c>
      <c r="GCW4">
        <v>1069719</v>
      </c>
      <c r="GCX4">
        <v>1090976</v>
      </c>
      <c r="GCY4">
        <v>1055724</v>
      </c>
      <c r="GCZ4">
        <v>1021237</v>
      </c>
      <c r="GDA4">
        <v>1036727</v>
      </c>
      <c r="GDB4">
        <v>1009372</v>
      </c>
      <c r="GDC4">
        <v>1013329</v>
      </c>
      <c r="GDD4">
        <v>988472</v>
      </c>
      <c r="GDE4">
        <v>996054</v>
      </c>
      <c r="GDF4">
        <v>7711</v>
      </c>
      <c r="GDG4">
        <v>7711</v>
      </c>
      <c r="GDH4">
        <v>9580</v>
      </c>
      <c r="GDI4">
        <v>15613</v>
      </c>
      <c r="GDJ4">
        <v>18863</v>
      </c>
      <c r="GDK4">
        <v>19540</v>
      </c>
      <c r="GDL4">
        <v>19540</v>
      </c>
      <c r="GDM4">
        <v>19554</v>
      </c>
      <c r="GDN4">
        <v>20694</v>
      </c>
      <c r="GDO4">
        <v>24998</v>
      </c>
      <c r="GDP4">
        <v>26635</v>
      </c>
      <c r="GDQ4">
        <v>35748</v>
      </c>
      <c r="GDR4">
        <v>40686</v>
      </c>
      <c r="GDS4">
        <v>48592</v>
      </c>
      <c r="GDT4">
        <v>61957</v>
      </c>
      <c r="GDU4">
        <v>73436</v>
      </c>
      <c r="GDV4">
        <v>87161</v>
      </c>
      <c r="GDW4">
        <v>107695</v>
      </c>
      <c r="GDX4">
        <v>121414</v>
      </c>
      <c r="GDY4">
        <v>143597</v>
      </c>
      <c r="GDZ4">
        <v>157512</v>
      </c>
      <c r="GEA4">
        <v>214938</v>
      </c>
      <c r="GEB4">
        <v>232198</v>
      </c>
      <c r="GEC4">
        <v>288390</v>
      </c>
      <c r="GED4">
        <v>508450</v>
      </c>
      <c r="GEE4">
        <v>726433</v>
      </c>
      <c r="GEF4">
        <v>881325</v>
      </c>
      <c r="GEG4">
        <v>952092</v>
      </c>
      <c r="GEH4">
        <v>966045</v>
      </c>
      <c r="GEI4">
        <v>966045</v>
      </c>
      <c r="GEJ4">
        <v>976342</v>
      </c>
      <c r="GEK4">
        <v>1012750</v>
      </c>
      <c r="GEL4">
        <v>1014882</v>
      </c>
      <c r="GEM4">
        <v>1025086</v>
      </c>
      <c r="GEN4">
        <v>1031605</v>
      </c>
      <c r="GEO4">
        <v>1037647</v>
      </c>
      <c r="GEP4">
        <v>1030460</v>
      </c>
      <c r="GEQ4">
        <v>1038734</v>
      </c>
      <c r="GER4">
        <v>1067693</v>
      </c>
      <c r="GES4">
        <v>1067427</v>
      </c>
      <c r="GET4">
        <v>1073446</v>
      </c>
      <c r="GEU4">
        <v>1068896</v>
      </c>
      <c r="GEV4">
        <v>1054500</v>
      </c>
      <c r="GEW4">
        <v>1058275</v>
      </c>
      <c r="GEX4">
        <v>1039834</v>
      </c>
      <c r="GEY4">
        <v>1014643</v>
      </c>
      <c r="GEZ4">
        <v>1005988</v>
      </c>
      <c r="GFA4">
        <v>1005010</v>
      </c>
      <c r="GFB4">
        <v>1008931</v>
      </c>
      <c r="GFC4">
        <v>1006499</v>
      </c>
      <c r="GFD4">
        <v>1006166</v>
      </c>
      <c r="GFE4">
        <v>1026756</v>
      </c>
      <c r="GFF4">
        <v>1037438</v>
      </c>
      <c r="GFG4">
        <v>1044483</v>
      </c>
      <c r="GFH4">
        <v>1049413</v>
      </c>
      <c r="GFI4">
        <v>1036211</v>
      </c>
      <c r="GFJ4">
        <v>1016126</v>
      </c>
      <c r="GFK4">
        <v>1011200</v>
      </c>
      <c r="GFL4">
        <v>996338</v>
      </c>
      <c r="GFM4">
        <v>965342</v>
      </c>
      <c r="GFN4">
        <v>968961</v>
      </c>
      <c r="GFO4">
        <v>950867</v>
      </c>
      <c r="GFP4">
        <v>946107</v>
      </c>
      <c r="GFQ4">
        <v>915919</v>
      </c>
      <c r="GFR4">
        <v>914679</v>
      </c>
      <c r="GFS4">
        <v>908908</v>
      </c>
      <c r="GFT4">
        <v>922478</v>
      </c>
      <c r="GFU4">
        <v>9302</v>
      </c>
      <c r="GFV4">
        <v>9302</v>
      </c>
      <c r="GFW4">
        <v>9356</v>
      </c>
      <c r="GFX4">
        <v>9590</v>
      </c>
      <c r="GFY4">
        <v>13553</v>
      </c>
      <c r="GFZ4">
        <v>16230</v>
      </c>
      <c r="GGA4">
        <v>19093</v>
      </c>
      <c r="GGB4">
        <v>19243</v>
      </c>
      <c r="GGC4">
        <v>19873</v>
      </c>
      <c r="GGD4">
        <v>20415</v>
      </c>
      <c r="GGE4">
        <v>23219</v>
      </c>
      <c r="GGF4">
        <v>24766</v>
      </c>
      <c r="GGG4">
        <v>34943</v>
      </c>
      <c r="GGH4">
        <v>40671</v>
      </c>
      <c r="GGI4">
        <v>52192</v>
      </c>
      <c r="GGJ4">
        <v>68355</v>
      </c>
      <c r="GGK4">
        <v>79516</v>
      </c>
      <c r="GGL4">
        <v>119515</v>
      </c>
      <c r="GGM4">
        <v>147481</v>
      </c>
      <c r="GGN4">
        <v>190505</v>
      </c>
      <c r="GGO4">
        <v>190505</v>
      </c>
      <c r="GGP4">
        <v>243386</v>
      </c>
      <c r="GGQ4">
        <v>425465</v>
      </c>
      <c r="GGR4">
        <v>642299</v>
      </c>
      <c r="GGS4">
        <v>772024</v>
      </c>
      <c r="GGT4">
        <v>823046</v>
      </c>
      <c r="GGU4">
        <v>878181</v>
      </c>
      <c r="GGV4">
        <v>927456</v>
      </c>
      <c r="GGW4">
        <v>931956</v>
      </c>
      <c r="GGX4">
        <v>920017</v>
      </c>
      <c r="GGY4">
        <v>955003</v>
      </c>
      <c r="GGZ4">
        <v>960327</v>
      </c>
      <c r="GHA4">
        <v>989099</v>
      </c>
      <c r="GHB4">
        <v>992789</v>
      </c>
      <c r="GHC4">
        <v>951308</v>
      </c>
      <c r="GHD4">
        <v>998508</v>
      </c>
      <c r="GHE4">
        <v>1023457</v>
      </c>
      <c r="GHF4">
        <v>1013990</v>
      </c>
      <c r="GHG4">
        <v>1045873</v>
      </c>
      <c r="GHH4">
        <v>1039243</v>
      </c>
      <c r="GHI4">
        <v>1060938</v>
      </c>
      <c r="GHJ4">
        <v>992693</v>
      </c>
      <c r="GHK4">
        <v>996051</v>
      </c>
      <c r="GHL4">
        <v>1017936</v>
      </c>
      <c r="GHM4">
        <v>1032563</v>
      </c>
      <c r="GHN4">
        <v>1037556</v>
      </c>
      <c r="GHO4">
        <v>1049254</v>
      </c>
      <c r="GHP4">
        <v>1030824</v>
      </c>
      <c r="GHQ4">
        <v>1030815</v>
      </c>
      <c r="GHR4">
        <v>1024274</v>
      </c>
      <c r="GHS4">
        <v>1034121</v>
      </c>
      <c r="GHT4">
        <v>1008995</v>
      </c>
      <c r="GHU4">
        <v>1024761</v>
      </c>
      <c r="GHV4">
        <v>1009359</v>
      </c>
      <c r="GHW4">
        <v>1007350</v>
      </c>
      <c r="GHX4">
        <v>992459</v>
      </c>
      <c r="GHY4">
        <v>1002600</v>
      </c>
      <c r="GHZ4">
        <v>1005577</v>
      </c>
      <c r="GIA4">
        <v>1001141</v>
      </c>
      <c r="GIB4">
        <v>1001394</v>
      </c>
      <c r="GIC4">
        <v>1005649</v>
      </c>
      <c r="GID4">
        <v>996318</v>
      </c>
      <c r="GIE4">
        <v>991311</v>
      </c>
      <c r="GIF4">
        <v>991311</v>
      </c>
      <c r="GIG4">
        <v>984774</v>
      </c>
      <c r="GIH4">
        <v>370</v>
      </c>
      <c r="GII4">
        <v>438</v>
      </c>
      <c r="GIJ4">
        <v>1621</v>
      </c>
      <c r="GIK4">
        <v>1705</v>
      </c>
      <c r="GIL4">
        <v>2136</v>
      </c>
      <c r="GIM4">
        <v>2622</v>
      </c>
      <c r="GIN4">
        <v>2423</v>
      </c>
      <c r="GIO4">
        <v>3337</v>
      </c>
      <c r="GIP4">
        <v>3753</v>
      </c>
      <c r="GIQ4">
        <v>4971</v>
      </c>
      <c r="GIR4">
        <v>6106</v>
      </c>
      <c r="GIS4">
        <v>7433</v>
      </c>
      <c r="GIT4">
        <v>9585</v>
      </c>
      <c r="GIU4">
        <v>18889</v>
      </c>
      <c r="GIV4">
        <v>25236</v>
      </c>
      <c r="GIW4">
        <v>27012</v>
      </c>
      <c r="GIX4">
        <v>27622</v>
      </c>
      <c r="GIY4">
        <v>33570</v>
      </c>
      <c r="GIZ4">
        <v>41394</v>
      </c>
      <c r="GJA4">
        <v>51523</v>
      </c>
      <c r="GJB4">
        <v>75631</v>
      </c>
      <c r="GJC4">
        <v>107769</v>
      </c>
      <c r="GJD4">
        <v>239476</v>
      </c>
      <c r="GJE4">
        <v>429481</v>
      </c>
      <c r="GJF4">
        <v>658642</v>
      </c>
      <c r="GJG4">
        <v>658642</v>
      </c>
      <c r="GJH4">
        <v>723685</v>
      </c>
      <c r="GJI4">
        <v>818450</v>
      </c>
      <c r="GJJ4">
        <v>952473</v>
      </c>
      <c r="GJK4">
        <v>967071</v>
      </c>
      <c r="GJL4">
        <v>1006375</v>
      </c>
      <c r="GJM4">
        <v>1007178</v>
      </c>
      <c r="GJN4">
        <v>1042228</v>
      </c>
      <c r="GJO4">
        <v>1054356</v>
      </c>
      <c r="GJP4">
        <v>1043651</v>
      </c>
      <c r="GJQ4">
        <v>1033547</v>
      </c>
      <c r="GJR4">
        <v>1038201</v>
      </c>
      <c r="GJS4">
        <v>1040007</v>
      </c>
      <c r="GJT4">
        <v>1035789</v>
      </c>
      <c r="GJU4">
        <v>1021997</v>
      </c>
      <c r="GJV4">
        <v>1048773</v>
      </c>
      <c r="GJW4">
        <v>1053470</v>
      </c>
      <c r="GJX4">
        <v>1055736</v>
      </c>
      <c r="GJY4">
        <v>1062987</v>
      </c>
      <c r="GJZ4">
        <v>1067045</v>
      </c>
      <c r="GKA4">
        <v>1059959</v>
      </c>
      <c r="GKB4">
        <v>1040010</v>
      </c>
      <c r="GKC4">
        <v>1033649</v>
      </c>
      <c r="GKD4">
        <v>1020985</v>
      </c>
      <c r="GKE4">
        <v>1010800</v>
      </c>
      <c r="GKF4">
        <v>991171</v>
      </c>
      <c r="GKG4">
        <v>993037</v>
      </c>
      <c r="GKH4">
        <v>1008719</v>
      </c>
      <c r="GKI4">
        <v>999512</v>
      </c>
      <c r="GKJ4">
        <v>1015706</v>
      </c>
      <c r="GKK4">
        <v>1015479</v>
      </c>
      <c r="GKL4">
        <v>1007578</v>
      </c>
      <c r="GKM4">
        <v>988228</v>
      </c>
      <c r="GKN4">
        <v>994654</v>
      </c>
      <c r="GKO4">
        <v>977261</v>
      </c>
      <c r="GKP4">
        <v>957074</v>
      </c>
      <c r="GKQ4">
        <v>956770</v>
      </c>
      <c r="GKR4">
        <v>952293</v>
      </c>
      <c r="GKS4">
        <v>945514</v>
      </c>
      <c r="GKT4">
        <v>954479</v>
      </c>
      <c r="GKU4">
        <v>36</v>
      </c>
      <c r="GKV4">
        <v>36</v>
      </c>
      <c r="GKW4">
        <v>2356</v>
      </c>
      <c r="GKX4">
        <v>5018</v>
      </c>
      <c r="GKY4">
        <v>8753</v>
      </c>
      <c r="GKZ4">
        <v>15984</v>
      </c>
      <c r="GLA4">
        <v>16182</v>
      </c>
      <c r="GLB4">
        <v>17382</v>
      </c>
      <c r="GLC4">
        <v>17523</v>
      </c>
      <c r="GLD4">
        <v>19040</v>
      </c>
      <c r="GLE4">
        <v>19540</v>
      </c>
      <c r="GLF4">
        <v>20644</v>
      </c>
      <c r="GLG4">
        <v>22111</v>
      </c>
      <c r="GLH4">
        <v>25187</v>
      </c>
      <c r="GLI4">
        <v>25637</v>
      </c>
      <c r="GLJ4">
        <v>27155</v>
      </c>
      <c r="GLK4">
        <v>29547</v>
      </c>
      <c r="GLL4">
        <v>37412</v>
      </c>
      <c r="GLM4">
        <v>40599</v>
      </c>
      <c r="GLN4">
        <v>46755</v>
      </c>
      <c r="GLO4">
        <v>61972</v>
      </c>
      <c r="GLP4">
        <v>86789</v>
      </c>
      <c r="GLQ4">
        <v>125567</v>
      </c>
      <c r="GLR4">
        <v>198517</v>
      </c>
      <c r="GLS4">
        <v>366476</v>
      </c>
      <c r="GLT4">
        <v>536278</v>
      </c>
      <c r="GLU4">
        <v>643525</v>
      </c>
      <c r="GLV4">
        <v>691244</v>
      </c>
      <c r="GLW4">
        <v>756029</v>
      </c>
      <c r="GLX4">
        <v>790423</v>
      </c>
      <c r="GLY4">
        <v>790423</v>
      </c>
      <c r="GLZ4">
        <v>790213</v>
      </c>
      <c r="GMA4">
        <v>789890</v>
      </c>
      <c r="GMB4">
        <v>785149</v>
      </c>
      <c r="GMC4">
        <v>779241</v>
      </c>
      <c r="GMD4">
        <v>781317</v>
      </c>
      <c r="GME4">
        <v>787270</v>
      </c>
      <c r="GMF4">
        <v>793341</v>
      </c>
      <c r="GMG4">
        <v>814726</v>
      </c>
      <c r="GMH4">
        <v>823214</v>
      </c>
      <c r="GMI4">
        <v>808439</v>
      </c>
      <c r="GMJ4">
        <v>799569</v>
      </c>
      <c r="GMK4">
        <v>798928</v>
      </c>
      <c r="GML4">
        <v>787819</v>
      </c>
      <c r="GMM4">
        <v>765437</v>
      </c>
      <c r="GMN4">
        <v>779594</v>
      </c>
      <c r="GMO4">
        <v>774268</v>
      </c>
      <c r="GMP4">
        <v>764300</v>
      </c>
      <c r="GMQ4">
        <v>758281</v>
      </c>
      <c r="GMR4">
        <v>746615</v>
      </c>
      <c r="GMS4">
        <v>766743</v>
      </c>
      <c r="GMT4">
        <v>764612</v>
      </c>
      <c r="GMU4">
        <v>748493</v>
      </c>
      <c r="GMV4">
        <v>756022</v>
      </c>
      <c r="GMW4">
        <v>766354</v>
      </c>
      <c r="GMX4">
        <v>766354</v>
      </c>
      <c r="GMY4">
        <v>763469</v>
      </c>
      <c r="GMZ4">
        <v>780137</v>
      </c>
      <c r="GNA4">
        <v>778938</v>
      </c>
      <c r="GNB4">
        <v>770046</v>
      </c>
      <c r="GNC4">
        <v>770033</v>
      </c>
      <c r="GND4">
        <v>747560</v>
      </c>
      <c r="GNE4">
        <v>746623</v>
      </c>
      <c r="GNF4">
        <v>714704</v>
      </c>
      <c r="GNG4">
        <v>5274</v>
      </c>
      <c r="GNH4">
        <v>5274</v>
      </c>
      <c r="GNI4">
        <v>6258</v>
      </c>
      <c r="GNJ4">
        <v>6358</v>
      </c>
      <c r="GNK4">
        <v>6800</v>
      </c>
      <c r="GNL4">
        <v>6825</v>
      </c>
      <c r="GNM4">
        <v>6825</v>
      </c>
      <c r="GNN4">
        <v>6825</v>
      </c>
      <c r="GNO4">
        <v>8025</v>
      </c>
      <c r="GNP4">
        <v>8634</v>
      </c>
      <c r="GNQ4">
        <v>10402</v>
      </c>
      <c r="GNR4">
        <v>13044</v>
      </c>
      <c r="GNS4">
        <v>12699</v>
      </c>
      <c r="GNT4">
        <v>13852</v>
      </c>
      <c r="GNU4">
        <v>17099</v>
      </c>
      <c r="GNV4">
        <v>20683</v>
      </c>
      <c r="GNW4">
        <v>22938</v>
      </c>
      <c r="GNX4">
        <v>25488</v>
      </c>
      <c r="GNY4">
        <v>33332</v>
      </c>
      <c r="GNZ4">
        <v>45828</v>
      </c>
      <c r="GOA4">
        <v>63650</v>
      </c>
      <c r="GOB4">
        <v>89379</v>
      </c>
      <c r="GOC4">
        <v>117640</v>
      </c>
      <c r="GOD4">
        <v>194758</v>
      </c>
      <c r="GOE4">
        <v>321293</v>
      </c>
      <c r="GOF4">
        <v>446665</v>
      </c>
      <c r="GOG4">
        <v>546576</v>
      </c>
      <c r="GOH4">
        <v>569714</v>
      </c>
      <c r="GOI4">
        <v>569714</v>
      </c>
      <c r="GOJ4">
        <v>591741</v>
      </c>
      <c r="GOK4">
        <v>625626</v>
      </c>
      <c r="GOL4">
        <v>655660</v>
      </c>
      <c r="GOM4">
        <v>647388</v>
      </c>
      <c r="GON4">
        <v>646544</v>
      </c>
      <c r="GOO4">
        <v>657187</v>
      </c>
      <c r="GOP4">
        <v>645967</v>
      </c>
      <c r="GOQ4">
        <v>652640</v>
      </c>
      <c r="GOR4">
        <v>653135</v>
      </c>
      <c r="GOS4">
        <v>653521</v>
      </c>
      <c r="GOT4">
        <v>659194</v>
      </c>
      <c r="GOU4">
        <v>659646</v>
      </c>
      <c r="GOV4">
        <v>674747</v>
      </c>
      <c r="GOW4">
        <v>665645</v>
      </c>
      <c r="GOX4">
        <v>676686</v>
      </c>
      <c r="GOY4">
        <v>673269</v>
      </c>
      <c r="GOZ4">
        <v>669686</v>
      </c>
      <c r="GPA4">
        <v>671556</v>
      </c>
      <c r="GPB4">
        <v>680433</v>
      </c>
      <c r="GPC4">
        <v>678631</v>
      </c>
      <c r="GPD4">
        <v>680269</v>
      </c>
      <c r="GPE4">
        <v>683196</v>
      </c>
      <c r="GPF4">
        <v>674727</v>
      </c>
      <c r="GPG4">
        <v>681779</v>
      </c>
      <c r="GPH4">
        <v>690424</v>
      </c>
      <c r="GPI4">
        <v>684366</v>
      </c>
      <c r="GPJ4">
        <v>674040</v>
      </c>
      <c r="GPK4">
        <v>676596</v>
      </c>
      <c r="GPL4">
        <v>667577</v>
      </c>
      <c r="GPM4">
        <v>674572</v>
      </c>
      <c r="GPN4">
        <v>673934</v>
      </c>
      <c r="GPO4">
        <v>689897</v>
      </c>
      <c r="GPP4">
        <v>689037</v>
      </c>
      <c r="GPQ4">
        <v>687933</v>
      </c>
      <c r="GPR4">
        <v>692980</v>
      </c>
      <c r="GPS4">
        <v>696919</v>
      </c>
      <c r="GPT4">
        <v>693421</v>
      </c>
      <c r="GPU4">
        <v>356</v>
      </c>
      <c r="GPV4">
        <v>1287</v>
      </c>
      <c r="GPW4">
        <v>605</v>
      </c>
      <c r="GPX4">
        <v>2279</v>
      </c>
      <c r="GPY4">
        <v>2374</v>
      </c>
      <c r="GPZ4">
        <v>2486</v>
      </c>
      <c r="GQA4">
        <v>2712</v>
      </c>
      <c r="GQB4">
        <v>3838</v>
      </c>
      <c r="GQC4">
        <v>4775</v>
      </c>
      <c r="GQD4">
        <v>6070</v>
      </c>
      <c r="GQE4">
        <v>7342</v>
      </c>
      <c r="GQF4">
        <v>8028</v>
      </c>
      <c r="GQG4">
        <v>10370</v>
      </c>
      <c r="GQH4">
        <v>11735</v>
      </c>
      <c r="GQI4">
        <v>13638</v>
      </c>
      <c r="GQJ4">
        <v>14684</v>
      </c>
      <c r="GQK4">
        <v>16654</v>
      </c>
      <c r="GQL4">
        <v>32169</v>
      </c>
      <c r="GQM4">
        <v>56600</v>
      </c>
      <c r="GQN4">
        <v>85272</v>
      </c>
      <c r="GQO4">
        <v>85272</v>
      </c>
      <c r="GQP4">
        <v>97202</v>
      </c>
      <c r="GQQ4">
        <v>177203</v>
      </c>
      <c r="GQR4">
        <v>287816</v>
      </c>
      <c r="GQS4">
        <v>407110</v>
      </c>
      <c r="GQT4">
        <v>551817</v>
      </c>
      <c r="GQU4">
        <v>569660</v>
      </c>
      <c r="GQV4">
        <v>614354</v>
      </c>
      <c r="GQW4">
        <v>650532</v>
      </c>
      <c r="GQX4">
        <v>653561</v>
      </c>
      <c r="GQY4">
        <v>664966</v>
      </c>
      <c r="GQZ4">
        <v>665333</v>
      </c>
      <c r="GRA4">
        <v>669718</v>
      </c>
      <c r="GRB4">
        <v>651504</v>
      </c>
      <c r="GRC4">
        <v>647243</v>
      </c>
      <c r="GRD4">
        <v>646119</v>
      </c>
      <c r="GRE4">
        <v>644145</v>
      </c>
      <c r="GRF4">
        <v>642018</v>
      </c>
      <c r="GRG4">
        <v>631923</v>
      </c>
      <c r="GRH4">
        <v>638254</v>
      </c>
      <c r="GRI4">
        <v>637414</v>
      </c>
      <c r="GRJ4">
        <v>633003</v>
      </c>
      <c r="GRK4">
        <v>644925</v>
      </c>
      <c r="GRL4">
        <v>643718</v>
      </c>
      <c r="GRM4">
        <v>637252</v>
      </c>
      <c r="GRN4">
        <v>626013</v>
      </c>
      <c r="GRO4">
        <v>628968</v>
      </c>
      <c r="GRP4">
        <v>637893</v>
      </c>
      <c r="GRQ4">
        <v>602568</v>
      </c>
      <c r="GRR4">
        <v>601715</v>
      </c>
      <c r="GRS4">
        <v>607210</v>
      </c>
      <c r="GRT4">
        <v>593838</v>
      </c>
      <c r="GRU4">
        <v>597304</v>
      </c>
      <c r="GRV4">
        <v>572566</v>
      </c>
      <c r="GRW4">
        <v>574180</v>
      </c>
      <c r="GRX4">
        <v>565535</v>
      </c>
      <c r="GRY4">
        <v>571803</v>
      </c>
      <c r="GRZ4">
        <v>567755</v>
      </c>
      <c r="GSA4">
        <v>564992</v>
      </c>
      <c r="GSB4">
        <v>545870</v>
      </c>
      <c r="GSC4">
        <v>538519</v>
      </c>
      <c r="GSD4">
        <v>538792</v>
      </c>
      <c r="GSE4">
        <v>543645</v>
      </c>
      <c r="GSF4">
        <v>544799</v>
      </c>
      <c r="GSG4">
        <v>544799</v>
      </c>
      <c r="GSH4">
        <v>37</v>
      </c>
      <c r="GSI4">
        <v>167</v>
      </c>
      <c r="GSJ4">
        <v>578</v>
      </c>
      <c r="GSK4">
        <v>869</v>
      </c>
      <c r="GSL4">
        <v>1105</v>
      </c>
      <c r="GSM4">
        <v>1299</v>
      </c>
      <c r="GSN4">
        <v>1408</v>
      </c>
      <c r="GSO4">
        <v>1785</v>
      </c>
      <c r="GSP4">
        <v>2319</v>
      </c>
      <c r="GSQ4">
        <v>3745</v>
      </c>
      <c r="GSR4">
        <v>4659</v>
      </c>
      <c r="GSS4">
        <v>6554</v>
      </c>
      <c r="GST4">
        <v>8315</v>
      </c>
      <c r="GSU4">
        <v>12554</v>
      </c>
      <c r="GSV4">
        <v>13951</v>
      </c>
      <c r="GSW4">
        <v>16782</v>
      </c>
      <c r="GSX4">
        <v>17386</v>
      </c>
      <c r="GSY4">
        <v>20619</v>
      </c>
      <c r="GSZ4">
        <v>24120</v>
      </c>
      <c r="GTA4">
        <v>33348</v>
      </c>
      <c r="GTB4">
        <v>36990</v>
      </c>
      <c r="GTC4">
        <v>49513</v>
      </c>
      <c r="GTD4">
        <v>109807</v>
      </c>
      <c r="GTE4">
        <v>182653</v>
      </c>
      <c r="GTF4">
        <v>341935</v>
      </c>
      <c r="GTG4">
        <v>341935</v>
      </c>
      <c r="GTH4">
        <v>431638</v>
      </c>
      <c r="GTI4">
        <v>482285</v>
      </c>
      <c r="GTJ4">
        <v>536359</v>
      </c>
      <c r="GTK4">
        <v>570023</v>
      </c>
      <c r="GTL4">
        <v>601216</v>
      </c>
      <c r="GTM4">
        <v>620038</v>
      </c>
      <c r="GTN4">
        <v>621447</v>
      </c>
      <c r="GTO4">
        <v>634469</v>
      </c>
      <c r="GTP4">
        <v>641840</v>
      </c>
      <c r="GTQ4">
        <v>632628</v>
      </c>
      <c r="GTR4">
        <v>626564</v>
      </c>
      <c r="GTS4">
        <v>595705</v>
      </c>
      <c r="GTT4">
        <v>579381</v>
      </c>
      <c r="GTU4">
        <v>570703</v>
      </c>
      <c r="GTV4">
        <v>561328</v>
      </c>
      <c r="GTW4">
        <v>554579</v>
      </c>
      <c r="GTX4">
        <v>553703</v>
      </c>
      <c r="GTY4">
        <v>535132</v>
      </c>
      <c r="GTZ4">
        <v>529966</v>
      </c>
      <c r="GUA4">
        <v>526150</v>
      </c>
      <c r="GUB4">
        <v>516317</v>
      </c>
      <c r="GUC4">
        <v>504645</v>
      </c>
      <c r="GUD4">
        <v>500865</v>
      </c>
      <c r="GUE4">
        <v>502703</v>
      </c>
      <c r="GUF4">
        <v>502900</v>
      </c>
      <c r="GUG4">
        <v>508420</v>
      </c>
      <c r="GUH4">
        <v>498839</v>
      </c>
      <c r="GUI4">
        <v>487167</v>
      </c>
      <c r="GUJ4">
        <v>472800</v>
      </c>
      <c r="GUK4">
        <v>470900</v>
      </c>
      <c r="GUL4">
        <v>470900</v>
      </c>
      <c r="GUM4">
        <v>476412</v>
      </c>
      <c r="GUN4">
        <v>473287</v>
      </c>
      <c r="GUO4">
        <v>468213</v>
      </c>
      <c r="GUP4">
        <v>475705</v>
      </c>
      <c r="GUQ4">
        <v>485927</v>
      </c>
      <c r="GUR4">
        <v>481928</v>
      </c>
      <c r="GUS4">
        <v>474738</v>
      </c>
      <c r="GUT4">
        <v>470628</v>
      </c>
      <c r="GUU4">
        <v>914</v>
      </c>
      <c r="GUV4">
        <v>1028</v>
      </c>
      <c r="GUW4">
        <v>1028</v>
      </c>
      <c r="GUX4">
        <v>3434</v>
      </c>
      <c r="GUY4">
        <v>5475</v>
      </c>
      <c r="GUZ4">
        <v>6850</v>
      </c>
      <c r="GVA4">
        <v>6890</v>
      </c>
      <c r="GVB4">
        <v>11910</v>
      </c>
      <c r="GVC4">
        <v>15536</v>
      </c>
      <c r="GVD4">
        <v>16383</v>
      </c>
      <c r="GVE4">
        <v>17989</v>
      </c>
      <c r="GVF4">
        <v>17414</v>
      </c>
      <c r="GVG4">
        <v>19025</v>
      </c>
      <c r="GVH4">
        <v>19122</v>
      </c>
      <c r="GVI4">
        <v>19737</v>
      </c>
      <c r="GVJ4">
        <v>19869</v>
      </c>
      <c r="GVK4">
        <v>22323</v>
      </c>
      <c r="GVL4">
        <v>23425</v>
      </c>
      <c r="GVM4">
        <v>28005</v>
      </c>
      <c r="GVN4">
        <v>35306</v>
      </c>
      <c r="GVO4">
        <v>41878</v>
      </c>
      <c r="GVP4">
        <v>54265</v>
      </c>
      <c r="GVQ4">
        <v>74361</v>
      </c>
      <c r="GVR4">
        <v>114965</v>
      </c>
      <c r="GVS4">
        <v>174696</v>
      </c>
      <c r="GVT4">
        <v>258204</v>
      </c>
      <c r="GVU4">
        <v>372163</v>
      </c>
      <c r="GVV4">
        <v>411747</v>
      </c>
      <c r="GVW4">
        <v>435286</v>
      </c>
      <c r="GVX4">
        <v>450884</v>
      </c>
      <c r="GVY4">
        <v>450884</v>
      </c>
      <c r="GVZ4">
        <v>457712</v>
      </c>
      <c r="GWA4">
        <v>461222</v>
      </c>
      <c r="GWB4">
        <v>468696</v>
      </c>
      <c r="GWC4">
        <v>464893</v>
      </c>
      <c r="GWD4">
        <v>464787</v>
      </c>
      <c r="GWE4">
        <v>469420</v>
      </c>
      <c r="GWF4">
        <v>467978</v>
      </c>
      <c r="GWG4">
        <v>469430</v>
      </c>
      <c r="GWH4">
        <v>477831</v>
      </c>
      <c r="GWI4">
        <v>471998</v>
      </c>
      <c r="GWJ4">
        <v>486643</v>
      </c>
      <c r="GWK4">
        <v>494395</v>
      </c>
      <c r="GWL4">
        <v>477780</v>
      </c>
      <c r="GWM4">
        <v>458957</v>
      </c>
      <c r="GWN4">
        <v>454339</v>
      </c>
      <c r="GWO4">
        <v>452336</v>
      </c>
      <c r="GWP4">
        <v>458858</v>
      </c>
      <c r="GWQ4">
        <v>462008</v>
      </c>
      <c r="GWR4">
        <v>465893</v>
      </c>
      <c r="GWS4">
        <v>458955</v>
      </c>
      <c r="GWT4">
        <v>449601</v>
      </c>
      <c r="GWU4">
        <v>454007</v>
      </c>
      <c r="GWV4">
        <v>446999</v>
      </c>
      <c r="GWW4">
        <v>430599</v>
      </c>
      <c r="GWX4">
        <v>430599</v>
      </c>
      <c r="GWY4">
        <v>417063</v>
      </c>
      <c r="GWZ4">
        <v>404154</v>
      </c>
      <c r="GXA4">
        <v>413134</v>
      </c>
      <c r="GXB4">
        <v>419750</v>
      </c>
      <c r="GXC4">
        <v>425191</v>
      </c>
      <c r="GXD4">
        <v>409982</v>
      </c>
      <c r="GXE4">
        <v>399724</v>
      </c>
      <c r="GXF4">
        <v>394236</v>
      </c>
      <c r="GXG4">
        <v>9545</v>
      </c>
      <c r="GXH4">
        <v>9545</v>
      </c>
      <c r="GXI4">
        <v>9791</v>
      </c>
      <c r="GXJ4">
        <v>10656</v>
      </c>
      <c r="GXK4">
        <v>12245</v>
      </c>
      <c r="GXL4">
        <v>12981</v>
      </c>
      <c r="GXM4">
        <v>12981</v>
      </c>
      <c r="GXN4">
        <v>13762</v>
      </c>
      <c r="GXO4">
        <v>15747</v>
      </c>
      <c r="GXP4">
        <v>17337</v>
      </c>
      <c r="GXQ4">
        <v>19093</v>
      </c>
      <c r="GXR4">
        <v>22351</v>
      </c>
      <c r="GXS4">
        <v>23928</v>
      </c>
      <c r="GXT4">
        <v>24361</v>
      </c>
      <c r="GXU4">
        <v>28901</v>
      </c>
      <c r="GXV4">
        <v>31763</v>
      </c>
      <c r="GXW4">
        <v>33942</v>
      </c>
      <c r="GXX4">
        <v>36903</v>
      </c>
      <c r="GXY4">
        <v>38144</v>
      </c>
      <c r="GXZ4">
        <v>43036</v>
      </c>
      <c r="GYA4">
        <v>60514</v>
      </c>
      <c r="GYB4">
        <v>72963</v>
      </c>
      <c r="GYC4">
        <v>85498</v>
      </c>
      <c r="GYD4">
        <v>104754</v>
      </c>
      <c r="GYE4">
        <v>127123</v>
      </c>
      <c r="GYF4">
        <v>202883</v>
      </c>
      <c r="GYG4">
        <v>268815</v>
      </c>
      <c r="GYH4">
        <v>282983</v>
      </c>
      <c r="GYI4">
        <v>282983</v>
      </c>
      <c r="GYJ4">
        <v>305437</v>
      </c>
      <c r="GYK4">
        <v>323075</v>
      </c>
      <c r="GYL4">
        <v>338039</v>
      </c>
      <c r="GYM4">
        <v>349057</v>
      </c>
      <c r="GYN4">
        <v>358532</v>
      </c>
      <c r="GYO4">
        <v>369002</v>
      </c>
      <c r="GYP4">
        <v>369037</v>
      </c>
      <c r="GYQ4">
        <v>365248</v>
      </c>
      <c r="GYR4">
        <v>365514</v>
      </c>
      <c r="GYS4">
        <v>362352</v>
      </c>
      <c r="GYT4">
        <v>362253</v>
      </c>
      <c r="GYU4">
        <v>365634</v>
      </c>
      <c r="GYV4">
        <v>361799</v>
      </c>
      <c r="GYW4">
        <v>366827</v>
      </c>
      <c r="GYX4">
        <v>363381</v>
      </c>
      <c r="GYY4">
        <v>355793</v>
      </c>
      <c r="GYZ4">
        <v>356592</v>
      </c>
      <c r="GZA4">
        <v>356628</v>
      </c>
      <c r="GZB4">
        <v>355877</v>
      </c>
      <c r="GZC4">
        <v>357685</v>
      </c>
      <c r="GZD4">
        <v>372272</v>
      </c>
      <c r="GZE4">
        <v>365965</v>
      </c>
      <c r="GZF4">
        <v>369173</v>
      </c>
      <c r="GZG4">
        <v>362323</v>
      </c>
      <c r="GZH4">
        <v>360771</v>
      </c>
      <c r="GZI4">
        <v>355274</v>
      </c>
      <c r="GZJ4">
        <v>347862</v>
      </c>
      <c r="GZK4">
        <v>343013</v>
      </c>
      <c r="GZL4">
        <v>349233</v>
      </c>
      <c r="GZM4">
        <v>355971</v>
      </c>
      <c r="GZN4">
        <v>347437</v>
      </c>
      <c r="GZO4">
        <v>339984</v>
      </c>
      <c r="GZP4">
        <v>340486</v>
      </c>
      <c r="GZQ4">
        <v>331738</v>
      </c>
      <c r="GZR4">
        <v>333490</v>
      </c>
      <c r="GZS4">
        <v>332536</v>
      </c>
      <c r="GZT4">
        <v>330770</v>
      </c>
      <c r="GZU4">
        <v>8864</v>
      </c>
      <c r="GZV4">
        <v>9361</v>
      </c>
      <c r="GZW4">
        <v>14320</v>
      </c>
      <c r="GZX4">
        <v>17310</v>
      </c>
      <c r="GZY4">
        <v>16928</v>
      </c>
      <c r="GZZ4">
        <v>18176</v>
      </c>
      <c r="HAA4">
        <v>20072</v>
      </c>
      <c r="HAB4">
        <v>27665</v>
      </c>
      <c r="HAC4">
        <v>30322</v>
      </c>
      <c r="HAD4">
        <v>34649</v>
      </c>
      <c r="HAE4">
        <v>35853</v>
      </c>
      <c r="HAF4">
        <v>37113</v>
      </c>
      <c r="HAG4">
        <v>40115</v>
      </c>
      <c r="HAH4">
        <v>42037</v>
      </c>
      <c r="HAI4">
        <v>41999</v>
      </c>
      <c r="HAJ4">
        <v>44027</v>
      </c>
      <c r="HAK4">
        <v>49254</v>
      </c>
      <c r="HAL4">
        <v>54842</v>
      </c>
      <c r="HAM4">
        <v>67642</v>
      </c>
      <c r="HAN4">
        <v>75299</v>
      </c>
      <c r="HAO4">
        <v>75299</v>
      </c>
      <c r="HAP4">
        <v>104800</v>
      </c>
      <c r="HAQ4">
        <v>120555</v>
      </c>
      <c r="HAR4">
        <v>146223</v>
      </c>
      <c r="HAS4">
        <v>224559</v>
      </c>
      <c r="HAT4">
        <v>286361</v>
      </c>
      <c r="HAU4">
        <v>302972</v>
      </c>
      <c r="HAV4">
        <v>325523</v>
      </c>
      <c r="HAW4">
        <v>348645</v>
      </c>
      <c r="HAX4">
        <v>362673</v>
      </c>
      <c r="HAY4">
        <v>369653</v>
      </c>
      <c r="HAZ4">
        <v>369029</v>
      </c>
      <c r="HBA4">
        <v>370786</v>
      </c>
      <c r="HBB4">
        <v>368946</v>
      </c>
      <c r="HBC4">
        <v>369747</v>
      </c>
      <c r="HBD4">
        <v>367620</v>
      </c>
      <c r="HBE4">
        <v>370812</v>
      </c>
      <c r="HBF4">
        <v>371767</v>
      </c>
      <c r="HBG4">
        <v>367048</v>
      </c>
      <c r="HBH4">
        <v>368724</v>
      </c>
      <c r="HBI4">
        <v>362568</v>
      </c>
      <c r="HBJ4">
        <v>364339</v>
      </c>
      <c r="HBK4">
        <v>361854</v>
      </c>
      <c r="HBL4">
        <v>359871</v>
      </c>
      <c r="HBM4">
        <v>360483</v>
      </c>
      <c r="HBN4">
        <v>359127</v>
      </c>
      <c r="HBO4">
        <v>357567</v>
      </c>
      <c r="HBP4">
        <v>358324</v>
      </c>
      <c r="HBQ4">
        <v>359096</v>
      </c>
      <c r="HBR4">
        <v>356532</v>
      </c>
      <c r="HBS4">
        <v>355004</v>
      </c>
      <c r="HBT4">
        <v>357300</v>
      </c>
      <c r="HBU4">
        <v>354037</v>
      </c>
      <c r="HBV4">
        <v>367566</v>
      </c>
      <c r="HBW4">
        <v>367846</v>
      </c>
      <c r="HBX4">
        <v>366866</v>
      </c>
      <c r="HBY4">
        <v>368479</v>
      </c>
      <c r="HBZ4">
        <v>369660</v>
      </c>
      <c r="HCA4">
        <v>370433</v>
      </c>
      <c r="HCB4">
        <v>366042</v>
      </c>
      <c r="HCC4">
        <v>360784</v>
      </c>
      <c r="HCD4">
        <v>362668</v>
      </c>
      <c r="HCE4">
        <v>358708</v>
      </c>
      <c r="HCF4">
        <v>351916</v>
      </c>
      <c r="HCG4">
        <v>364436</v>
      </c>
      <c r="HCH4">
        <v>364436</v>
      </c>
      <c r="HCI4">
        <v>5418</v>
      </c>
      <c r="HCJ4">
        <v>8117</v>
      </c>
      <c r="HCK4">
        <v>9365</v>
      </c>
      <c r="HCL4">
        <v>11563</v>
      </c>
      <c r="HCM4">
        <v>11949</v>
      </c>
      <c r="HCN4">
        <v>14890</v>
      </c>
      <c r="HCO4">
        <v>14925</v>
      </c>
      <c r="HCP4">
        <v>16928</v>
      </c>
      <c r="HCQ4">
        <v>22408</v>
      </c>
      <c r="HCR4">
        <v>25468</v>
      </c>
      <c r="HCS4">
        <v>27192</v>
      </c>
      <c r="HCT4">
        <v>27991</v>
      </c>
      <c r="HCU4">
        <v>30468</v>
      </c>
      <c r="HCV4">
        <v>35242</v>
      </c>
      <c r="HCW4">
        <v>39616</v>
      </c>
      <c r="HCX4">
        <v>41050</v>
      </c>
      <c r="HCY4">
        <v>48445</v>
      </c>
      <c r="HCZ4">
        <v>51721</v>
      </c>
      <c r="HDA4">
        <v>58197</v>
      </c>
      <c r="HDB4">
        <v>64545</v>
      </c>
      <c r="HDC4">
        <v>74226</v>
      </c>
      <c r="HDD4">
        <v>83890</v>
      </c>
      <c r="HDE4">
        <v>106923</v>
      </c>
      <c r="HDF4">
        <v>146977</v>
      </c>
      <c r="HDG4">
        <v>146977</v>
      </c>
      <c r="HDH4">
        <v>188280</v>
      </c>
      <c r="HDI4">
        <v>248278</v>
      </c>
      <c r="HDJ4">
        <v>293056</v>
      </c>
      <c r="HDK4">
        <v>304834</v>
      </c>
      <c r="HDL4">
        <v>310773</v>
      </c>
      <c r="HDM4">
        <v>311940</v>
      </c>
      <c r="HDN4">
        <v>313719</v>
      </c>
      <c r="HDO4">
        <v>311768</v>
      </c>
      <c r="HDP4">
        <v>311291</v>
      </c>
      <c r="HDQ4">
        <v>311557</v>
      </c>
      <c r="HDR4">
        <v>310896</v>
      </c>
      <c r="HDS4">
        <v>312952</v>
      </c>
      <c r="HDT4">
        <v>315817</v>
      </c>
      <c r="HDU4">
        <v>317654</v>
      </c>
      <c r="HDV4">
        <v>322309</v>
      </c>
      <c r="HDW4">
        <v>317222</v>
      </c>
      <c r="HDX4">
        <v>328116</v>
      </c>
      <c r="HDY4">
        <v>331342</v>
      </c>
      <c r="HDZ4">
        <v>331388</v>
      </c>
      <c r="HEA4">
        <v>330305</v>
      </c>
      <c r="HEB4">
        <v>319936</v>
      </c>
      <c r="HEC4">
        <v>315497</v>
      </c>
      <c r="HED4">
        <v>315342</v>
      </c>
      <c r="HEE4">
        <v>311946</v>
      </c>
      <c r="HEF4">
        <v>305986</v>
      </c>
      <c r="HEG4">
        <v>308971</v>
      </c>
      <c r="HEH4">
        <v>307731</v>
      </c>
      <c r="HEI4">
        <v>303266</v>
      </c>
      <c r="HEJ4">
        <v>297740</v>
      </c>
      <c r="HEK4">
        <v>293077</v>
      </c>
      <c r="HEL4">
        <v>292510</v>
      </c>
      <c r="HEM4">
        <v>298061</v>
      </c>
      <c r="HEN4">
        <v>296644</v>
      </c>
      <c r="HEO4">
        <v>299075</v>
      </c>
      <c r="HEP4">
        <v>298692</v>
      </c>
      <c r="HEQ4">
        <v>303204</v>
      </c>
      <c r="HER4">
        <v>304917</v>
      </c>
      <c r="HES4">
        <v>313292</v>
      </c>
      <c r="HET4">
        <v>313391</v>
      </c>
      <c r="HEU4">
        <v>317587</v>
      </c>
      <c r="HEV4">
        <v>19161</v>
      </c>
      <c r="HEW4">
        <v>18948</v>
      </c>
      <c r="HEX4">
        <v>18998</v>
      </c>
      <c r="HEY4">
        <v>19812</v>
      </c>
      <c r="HEZ4">
        <v>20237</v>
      </c>
      <c r="HFA4">
        <v>20237</v>
      </c>
      <c r="HFB4">
        <v>20738</v>
      </c>
      <c r="HFC4">
        <v>21224</v>
      </c>
      <c r="HFD4">
        <v>21962</v>
      </c>
      <c r="HFE4">
        <v>22745</v>
      </c>
      <c r="HFF4">
        <v>23326</v>
      </c>
      <c r="HFG4">
        <v>23461</v>
      </c>
      <c r="HFH4">
        <v>27216</v>
      </c>
      <c r="HFI4">
        <v>29434</v>
      </c>
      <c r="HFJ4">
        <v>32087</v>
      </c>
      <c r="HFK4">
        <v>34905</v>
      </c>
      <c r="HFL4">
        <v>39373</v>
      </c>
      <c r="HFM4">
        <v>42864</v>
      </c>
      <c r="HFN4">
        <v>52722</v>
      </c>
      <c r="HFO4">
        <v>57295</v>
      </c>
      <c r="HFP4">
        <v>66811</v>
      </c>
      <c r="HFQ4">
        <v>76727</v>
      </c>
      <c r="HFR4">
        <v>109552</v>
      </c>
      <c r="HFS4">
        <v>151547</v>
      </c>
      <c r="HFT4">
        <v>216172</v>
      </c>
      <c r="HFU4">
        <v>267165</v>
      </c>
      <c r="HFV4">
        <v>303991</v>
      </c>
      <c r="HFW4">
        <v>322246</v>
      </c>
      <c r="HFX4">
        <v>325865</v>
      </c>
      <c r="HFY4">
        <v>325865</v>
      </c>
      <c r="HFZ4">
        <v>328320</v>
      </c>
      <c r="HGA4">
        <v>341580</v>
      </c>
      <c r="HGB4">
        <v>334608</v>
      </c>
      <c r="HGC4">
        <v>336564</v>
      </c>
      <c r="HGD4">
        <v>338942</v>
      </c>
      <c r="HGE4">
        <v>339759</v>
      </c>
      <c r="HGF4">
        <v>337021</v>
      </c>
      <c r="HGG4">
        <v>329016</v>
      </c>
      <c r="HGH4">
        <v>316785</v>
      </c>
      <c r="HGI4">
        <v>305780</v>
      </c>
      <c r="HGJ4">
        <v>304455</v>
      </c>
      <c r="HGK4">
        <v>305408</v>
      </c>
      <c r="HGL4">
        <v>308462</v>
      </c>
      <c r="HGM4">
        <v>308376</v>
      </c>
      <c r="HGN4">
        <v>307288</v>
      </c>
      <c r="HGO4">
        <v>310570</v>
      </c>
      <c r="HGP4">
        <v>308438</v>
      </c>
      <c r="HGQ4">
        <v>312391</v>
      </c>
      <c r="HGR4">
        <v>317217</v>
      </c>
      <c r="HGS4">
        <v>314662</v>
      </c>
      <c r="HGT4">
        <v>310308</v>
      </c>
      <c r="HGU4">
        <v>303789</v>
      </c>
      <c r="HGV4">
        <v>295603</v>
      </c>
      <c r="HGW4">
        <v>279929</v>
      </c>
      <c r="HGX4">
        <v>279929</v>
      </c>
      <c r="HGY4">
        <v>279929</v>
      </c>
      <c r="HGZ4">
        <v>269028</v>
      </c>
      <c r="HHA4">
        <v>271867</v>
      </c>
      <c r="HHB4">
        <v>265601</v>
      </c>
      <c r="HHC4">
        <v>265181</v>
      </c>
      <c r="HHD4">
        <v>258756</v>
      </c>
      <c r="HHE4">
        <v>254595</v>
      </c>
      <c r="HHF4">
        <v>252434</v>
      </c>
      <c r="HHG4">
        <v>250628</v>
      </c>
      <c r="HHH4">
        <v>249744</v>
      </c>
      <c r="HHI4">
        <v>5854</v>
      </c>
      <c r="HHJ4">
        <v>10593</v>
      </c>
      <c r="HHK4">
        <v>11793</v>
      </c>
      <c r="HHL4">
        <v>11794</v>
      </c>
      <c r="HHM4">
        <v>12219</v>
      </c>
      <c r="HHN4">
        <v>12219</v>
      </c>
      <c r="HHO4">
        <v>12219</v>
      </c>
      <c r="HHP4">
        <v>12639</v>
      </c>
      <c r="HHQ4">
        <v>13168</v>
      </c>
      <c r="HHR4">
        <v>13378</v>
      </c>
      <c r="HHS4">
        <v>14714</v>
      </c>
      <c r="HHT4">
        <v>19114</v>
      </c>
      <c r="HHU4">
        <v>19410</v>
      </c>
      <c r="HHV4">
        <v>21868</v>
      </c>
      <c r="HHW4">
        <v>25953</v>
      </c>
      <c r="HHX4">
        <v>34755</v>
      </c>
      <c r="HHY4">
        <v>38085</v>
      </c>
      <c r="HHZ4">
        <v>43900</v>
      </c>
      <c r="HIA4">
        <v>55743</v>
      </c>
      <c r="HIB4">
        <v>69496</v>
      </c>
      <c r="HIC4">
        <v>82084</v>
      </c>
      <c r="HID4">
        <v>88562</v>
      </c>
      <c r="HIE4">
        <v>104843</v>
      </c>
      <c r="HIF4">
        <v>134170</v>
      </c>
      <c r="HIG4">
        <v>166431</v>
      </c>
      <c r="HIH4">
        <v>176286</v>
      </c>
      <c r="HII4">
        <v>176286</v>
      </c>
      <c r="HIJ4">
        <v>176286</v>
      </c>
      <c r="HIK4">
        <v>212775</v>
      </c>
      <c r="HIL4">
        <v>220247</v>
      </c>
      <c r="HIM4">
        <v>228288</v>
      </c>
      <c r="HIN4">
        <v>223740</v>
      </c>
      <c r="HIO4">
        <v>209581</v>
      </c>
      <c r="HIP4">
        <v>208844</v>
      </c>
      <c r="HIQ4">
        <v>207447</v>
      </c>
      <c r="HIR4">
        <v>208645</v>
      </c>
      <c r="HIS4">
        <v>208724</v>
      </c>
      <c r="HIT4">
        <v>204647</v>
      </c>
      <c r="HIU4">
        <v>200564</v>
      </c>
      <c r="HIV4">
        <v>211223</v>
      </c>
      <c r="HIW4">
        <v>204690</v>
      </c>
      <c r="HIX4">
        <v>204728</v>
      </c>
      <c r="HIY4">
        <v>207711</v>
      </c>
      <c r="HIZ4">
        <v>209401</v>
      </c>
      <c r="HJA4">
        <v>206374</v>
      </c>
      <c r="HJB4">
        <v>206875</v>
      </c>
      <c r="HJC4">
        <v>207886</v>
      </c>
      <c r="HJD4">
        <v>214638</v>
      </c>
      <c r="HJE4">
        <v>216604</v>
      </c>
      <c r="HJF4">
        <v>219467</v>
      </c>
      <c r="HJG4">
        <v>220682</v>
      </c>
      <c r="HJH4">
        <v>209981</v>
      </c>
      <c r="HJI4">
        <v>210653</v>
      </c>
      <c r="HJJ4">
        <v>208311</v>
      </c>
      <c r="HJK4">
        <v>208220</v>
      </c>
      <c r="HJL4">
        <v>206695</v>
      </c>
      <c r="HJM4">
        <v>202950</v>
      </c>
      <c r="HJN4">
        <v>200659</v>
      </c>
      <c r="HJO4">
        <v>198120</v>
      </c>
      <c r="HJP4">
        <v>198504</v>
      </c>
      <c r="HJQ4">
        <v>196282</v>
      </c>
      <c r="HJR4">
        <v>194594</v>
      </c>
      <c r="HJS4">
        <v>194671</v>
      </c>
      <c r="HJT4">
        <v>194633</v>
      </c>
      <c r="HJU4">
        <v>192680</v>
      </c>
      <c r="HJV4">
        <v>15340</v>
      </c>
      <c r="HJW4">
        <v>15513</v>
      </c>
      <c r="HJX4">
        <v>17036</v>
      </c>
      <c r="HJY4">
        <v>17226</v>
      </c>
      <c r="HJZ4">
        <v>17617</v>
      </c>
      <c r="HKA4">
        <v>21945</v>
      </c>
      <c r="HKB4">
        <v>23764</v>
      </c>
      <c r="HKC4">
        <v>23949</v>
      </c>
      <c r="HKD4">
        <v>24117</v>
      </c>
      <c r="HKE4">
        <v>24644</v>
      </c>
      <c r="HKF4">
        <v>25084</v>
      </c>
      <c r="HKG4">
        <v>38193</v>
      </c>
      <c r="HKH4">
        <v>39560</v>
      </c>
      <c r="HKI4">
        <v>43215</v>
      </c>
      <c r="HKJ4">
        <v>47307</v>
      </c>
      <c r="HKK4">
        <v>50029</v>
      </c>
      <c r="HKL4">
        <v>57478</v>
      </c>
      <c r="HKM4">
        <v>64027</v>
      </c>
      <c r="HKN4">
        <v>84880</v>
      </c>
      <c r="HKO4">
        <v>84880</v>
      </c>
      <c r="HKP4">
        <v>84880</v>
      </c>
      <c r="HKQ4">
        <v>93472</v>
      </c>
      <c r="HKR4">
        <v>99753</v>
      </c>
      <c r="HKS4">
        <v>126121</v>
      </c>
      <c r="HKT4">
        <v>137785</v>
      </c>
      <c r="HKU4">
        <v>169578</v>
      </c>
      <c r="HKV4">
        <v>177784</v>
      </c>
      <c r="HKW4">
        <v>189964</v>
      </c>
      <c r="HKX4">
        <v>193180</v>
      </c>
      <c r="HKY4">
        <v>198289</v>
      </c>
      <c r="HKZ4">
        <v>197859</v>
      </c>
      <c r="HLA4">
        <v>195679</v>
      </c>
      <c r="HLB4">
        <v>196981</v>
      </c>
      <c r="HLC4">
        <v>195496</v>
      </c>
      <c r="HLD4">
        <v>192609</v>
      </c>
      <c r="HLE4">
        <v>193394</v>
      </c>
      <c r="HLF4">
        <v>194960</v>
      </c>
      <c r="HLG4">
        <v>197559</v>
      </c>
      <c r="HLH4">
        <v>188747</v>
      </c>
      <c r="HLI4">
        <v>189058</v>
      </c>
      <c r="HLJ4">
        <v>189189</v>
      </c>
      <c r="HLK4">
        <v>188559</v>
      </c>
      <c r="HLL4">
        <v>188933</v>
      </c>
      <c r="HLM4">
        <v>191951</v>
      </c>
      <c r="HLN4">
        <v>190827</v>
      </c>
      <c r="HLO4">
        <v>193096</v>
      </c>
      <c r="HLP4">
        <v>192713</v>
      </c>
      <c r="HLQ4">
        <v>191177</v>
      </c>
      <c r="HLR4">
        <v>191428</v>
      </c>
      <c r="HLS4">
        <v>191064</v>
      </c>
      <c r="HLT4">
        <v>190183</v>
      </c>
      <c r="HLU4">
        <v>188140</v>
      </c>
      <c r="HLV4">
        <v>186812</v>
      </c>
      <c r="HLW4">
        <v>187818</v>
      </c>
      <c r="HLX4">
        <v>188911</v>
      </c>
      <c r="HLY4">
        <v>189243</v>
      </c>
      <c r="HLZ4">
        <v>191053</v>
      </c>
      <c r="HMA4">
        <v>195028</v>
      </c>
      <c r="HMB4">
        <v>195816</v>
      </c>
      <c r="HMC4">
        <v>193910</v>
      </c>
      <c r="HMD4">
        <v>194926</v>
      </c>
      <c r="HME4">
        <v>191086</v>
      </c>
      <c r="HMF4">
        <v>190082</v>
      </c>
      <c r="HMG4">
        <v>193389</v>
      </c>
      <c r="HMH4">
        <v>193389</v>
      </c>
      <c r="HMI4">
        <v>196248</v>
      </c>
      <c r="HMJ4">
        <v>6378</v>
      </c>
      <c r="HMK4">
        <v>7103</v>
      </c>
      <c r="HML4">
        <v>7742</v>
      </c>
      <c r="HMM4">
        <v>9718</v>
      </c>
      <c r="HMN4">
        <v>9817</v>
      </c>
      <c r="HMO4">
        <v>10041</v>
      </c>
      <c r="HMP4">
        <v>11995</v>
      </c>
      <c r="HMQ4">
        <v>16489</v>
      </c>
      <c r="HMR4">
        <v>19248</v>
      </c>
      <c r="HMS4">
        <v>20434</v>
      </c>
      <c r="HMT4">
        <v>22068</v>
      </c>
      <c r="HMU4">
        <v>27298</v>
      </c>
      <c r="HMV4">
        <v>27505</v>
      </c>
      <c r="HMW4">
        <v>30693</v>
      </c>
      <c r="HMX4">
        <v>30717</v>
      </c>
      <c r="HMY4">
        <v>33115</v>
      </c>
      <c r="HMZ4">
        <v>39191</v>
      </c>
      <c r="HNA4">
        <v>41367</v>
      </c>
      <c r="HNB4">
        <v>45839</v>
      </c>
      <c r="HNC4">
        <v>50128</v>
      </c>
      <c r="HND4">
        <v>61305</v>
      </c>
      <c r="HNE4">
        <v>62859</v>
      </c>
      <c r="HNF4">
        <v>89763</v>
      </c>
      <c r="HNG4">
        <v>89763</v>
      </c>
      <c r="HNH4">
        <v>89763</v>
      </c>
      <c r="HNI4">
        <v>118126</v>
      </c>
      <c r="HNJ4">
        <v>150909</v>
      </c>
      <c r="HNK4">
        <v>178861</v>
      </c>
      <c r="HNL4">
        <v>187962</v>
      </c>
      <c r="HNM4">
        <v>191297</v>
      </c>
      <c r="HNN4">
        <v>190552</v>
      </c>
      <c r="HNO4">
        <v>192885</v>
      </c>
      <c r="HNP4">
        <v>194870</v>
      </c>
      <c r="HNQ4">
        <v>199582</v>
      </c>
      <c r="HNR4">
        <v>194904</v>
      </c>
      <c r="HNS4">
        <v>193433</v>
      </c>
      <c r="HNT4">
        <v>195972</v>
      </c>
      <c r="HNU4">
        <v>192184</v>
      </c>
      <c r="HNV4">
        <v>190121</v>
      </c>
      <c r="HNW4">
        <v>187771</v>
      </c>
      <c r="HNX4">
        <v>182714</v>
      </c>
      <c r="HNY4">
        <v>181765</v>
      </c>
      <c r="HNZ4">
        <v>180707</v>
      </c>
      <c r="HOA4">
        <v>180969</v>
      </c>
      <c r="HOB4">
        <v>185856</v>
      </c>
      <c r="HOC4">
        <v>186405</v>
      </c>
      <c r="HOD4">
        <v>184913</v>
      </c>
      <c r="HOE4">
        <v>184405</v>
      </c>
      <c r="HOF4">
        <v>184954</v>
      </c>
      <c r="HOG4">
        <v>181993</v>
      </c>
      <c r="HOH4">
        <v>178437</v>
      </c>
      <c r="HOI4">
        <v>173343</v>
      </c>
      <c r="HOJ4">
        <v>169827</v>
      </c>
      <c r="HOK4">
        <v>172920</v>
      </c>
      <c r="HOL4">
        <v>171635</v>
      </c>
      <c r="HOM4">
        <v>166726</v>
      </c>
      <c r="HON4">
        <v>162114</v>
      </c>
      <c r="HOO4">
        <v>164502</v>
      </c>
      <c r="HOP4">
        <v>161865</v>
      </c>
      <c r="HOQ4">
        <v>161865</v>
      </c>
      <c r="HOR4">
        <v>161865</v>
      </c>
      <c r="HOS4">
        <v>162586</v>
      </c>
      <c r="HOT4">
        <v>157964</v>
      </c>
      <c r="HOU4">
        <v>157231</v>
      </c>
      <c r="HOV4">
        <v>160128</v>
      </c>
      <c r="HOW4">
        <v>158005</v>
      </c>
      <c r="HOX4">
        <v>154404</v>
      </c>
      <c r="HOY4">
        <v>10746</v>
      </c>
      <c r="HOZ4">
        <v>10827</v>
      </c>
      <c r="HPA4">
        <v>12806</v>
      </c>
      <c r="HPB4">
        <v>15447</v>
      </c>
      <c r="HPC4">
        <v>15511</v>
      </c>
      <c r="HPD4">
        <v>15798</v>
      </c>
      <c r="HPE4">
        <v>17783</v>
      </c>
      <c r="HPF4">
        <v>20922</v>
      </c>
      <c r="HPG4">
        <v>25304</v>
      </c>
      <c r="HPH4">
        <v>26087</v>
      </c>
      <c r="HPI4">
        <v>29082</v>
      </c>
      <c r="HPJ4">
        <v>33600</v>
      </c>
      <c r="HPK4">
        <v>36999</v>
      </c>
      <c r="HPL4">
        <v>44462</v>
      </c>
      <c r="HPM4">
        <v>47114</v>
      </c>
      <c r="HPN4">
        <v>50226</v>
      </c>
      <c r="HPO4">
        <v>53577</v>
      </c>
      <c r="HPP4">
        <v>58508</v>
      </c>
      <c r="HPQ4">
        <v>74765</v>
      </c>
      <c r="HPR4">
        <v>74765</v>
      </c>
      <c r="HPS4">
        <v>79769</v>
      </c>
      <c r="HPT4">
        <v>88309</v>
      </c>
      <c r="HPU4">
        <v>100155</v>
      </c>
      <c r="HPV4">
        <v>120961</v>
      </c>
      <c r="HPW4">
        <v>138558</v>
      </c>
      <c r="HPX4">
        <v>139162</v>
      </c>
      <c r="HPY4">
        <v>144658</v>
      </c>
      <c r="HPZ4">
        <v>152146</v>
      </c>
      <c r="HQA4">
        <v>163929</v>
      </c>
      <c r="HQB4">
        <v>161579</v>
      </c>
      <c r="HQC4">
        <v>161994</v>
      </c>
      <c r="HQD4">
        <v>161994</v>
      </c>
      <c r="HQE4">
        <v>161994</v>
      </c>
      <c r="HQF4">
        <v>161864</v>
      </c>
      <c r="HQG4">
        <v>170167</v>
      </c>
      <c r="HQH4">
        <v>162264</v>
      </c>
      <c r="HQI4">
        <v>164916</v>
      </c>
      <c r="HQJ4">
        <v>164790</v>
      </c>
      <c r="HQK4">
        <v>164442</v>
      </c>
      <c r="HQL4">
        <v>164711</v>
      </c>
      <c r="HQM4">
        <v>164496</v>
      </c>
      <c r="HQN4">
        <v>163212</v>
      </c>
      <c r="HQO4">
        <v>163212</v>
      </c>
      <c r="HQP4">
        <v>166099</v>
      </c>
      <c r="HQQ4">
        <v>166160</v>
      </c>
      <c r="HQR4">
        <v>166520</v>
      </c>
      <c r="HQS4">
        <v>166327</v>
      </c>
      <c r="HQT4">
        <v>162230</v>
      </c>
      <c r="HQU4">
        <v>162068</v>
      </c>
      <c r="HQV4">
        <v>163295</v>
      </c>
      <c r="HQW4">
        <v>160812</v>
      </c>
      <c r="HQX4">
        <v>160812</v>
      </c>
      <c r="HQY4">
        <v>160812</v>
      </c>
      <c r="HQZ4">
        <v>159084</v>
      </c>
      <c r="HRA4">
        <v>161409</v>
      </c>
      <c r="HRB4">
        <v>163539</v>
      </c>
      <c r="HRC4">
        <v>160879</v>
      </c>
      <c r="HRD4">
        <v>155518</v>
      </c>
      <c r="HRE4">
        <v>155318</v>
      </c>
      <c r="HRF4">
        <v>160105</v>
      </c>
      <c r="HRG4">
        <v>160105</v>
      </c>
      <c r="HRH4">
        <v>160420</v>
      </c>
      <c r="HRI4">
        <v>157483</v>
      </c>
      <c r="HRJ4">
        <v>157483</v>
      </c>
      <c r="HRK4">
        <v>157483</v>
      </c>
      <c r="HRL4">
        <v>7647</v>
      </c>
      <c r="HRM4">
        <v>10337</v>
      </c>
      <c r="HRN4">
        <v>10337</v>
      </c>
      <c r="HRO4">
        <v>10337</v>
      </c>
      <c r="HRP4">
        <v>10470</v>
      </c>
      <c r="HRQ4">
        <v>10713</v>
      </c>
      <c r="HRR4">
        <v>11589</v>
      </c>
      <c r="HRS4">
        <v>11660</v>
      </c>
      <c r="HRT4">
        <v>12090</v>
      </c>
      <c r="HRU4">
        <v>12676</v>
      </c>
      <c r="HRV4">
        <v>13897</v>
      </c>
      <c r="HRW4">
        <v>14402</v>
      </c>
      <c r="HRX4">
        <v>19114</v>
      </c>
      <c r="HRY4">
        <v>18710</v>
      </c>
      <c r="HRZ4">
        <v>22149</v>
      </c>
      <c r="HSA4">
        <v>24720</v>
      </c>
      <c r="HSB4">
        <v>26720</v>
      </c>
      <c r="HSC4">
        <v>27442</v>
      </c>
      <c r="HSD4">
        <v>34744</v>
      </c>
      <c r="HSE4">
        <v>43361</v>
      </c>
      <c r="HSF4">
        <v>50334</v>
      </c>
      <c r="HSG4">
        <v>60435</v>
      </c>
      <c r="HSH4">
        <v>62966</v>
      </c>
      <c r="HSI4">
        <v>62966</v>
      </c>
      <c r="HSJ4">
        <v>89944</v>
      </c>
      <c r="HSK4">
        <v>117074</v>
      </c>
      <c r="HSL4">
        <v>139129</v>
      </c>
      <c r="HSM4">
        <v>142437</v>
      </c>
      <c r="HSN4">
        <v>144077</v>
      </c>
      <c r="HSO4">
        <v>144371</v>
      </c>
      <c r="HSP4">
        <v>145545</v>
      </c>
      <c r="HSQ4">
        <v>149035</v>
      </c>
      <c r="HSR4">
        <v>148373</v>
      </c>
      <c r="HSS4">
        <v>147840</v>
      </c>
      <c r="HST4">
        <v>147044</v>
      </c>
      <c r="HSU4">
        <v>146999</v>
      </c>
      <c r="HSV4">
        <v>144475</v>
      </c>
      <c r="HSW4">
        <v>145206</v>
      </c>
      <c r="HSX4">
        <v>145271</v>
      </c>
      <c r="HSY4">
        <v>143872</v>
      </c>
      <c r="HSZ4">
        <v>143716</v>
      </c>
      <c r="HTA4">
        <v>141692</v>
      </c>
      <c r="HTB4">
        <v>141128</v>
      </c>
      <c r="HTC4">
        <v>143260</v>
      </c>
      <c r="HTD4">
        <v>145534</v>
      </c>
      <c r="HTE4">
        <v>144358</v>
      </c>
      <c r="HTF4">
        <v>143744</v>
      </c>
      <c r="HTG4">
        <v>142600</v>
      </c>
      <c r="HTH4">
        <v>142407</v>
      </c>
      <c r="HTI4">
        <v>143125</v>
      </c>
      <c r="HTJ4">
        <v>142972</v>
      </c>
      <c r="HTK4">
        <v>143793</v>
      </c>
      <c r="HTL4">
        <v>143081</v>
      </c>
      <c r="HTM4">
        <v>145025</v>
      </c>
      <c r="HTN4">
        <v>147202</v>
      </c>
      <c r="HTO4">
        <v>146882</v>
      </c>
      <c r="HTP4">
        <v>146882</v>
      </c>
      <c r="HTQ4">
        <v>146951</v>
      </c>
      <c r="HTR4">
        <v>147568</v>
      </c>
      <c r="HTS4">
        <v>147185</v>
      </c>
      <c r="HTT4">
        <v>148063</v>
      </c>
      <c r="HTU4">
        <v>146005</v>
      </c>
      <c r="HTV4">
        <v>148817</v>
      </c>
      <c r="HTW4">
        <v>141292</v>
      </c>
      <c r="HTX4">
        <v>144957</v>
      </c>
      <c r="HTY4">
        <v>141514</v>
      </c>
      <c r="HTZ4">
        <v>7322</v>
      </c>
      <c r="HUA4">
        <v>7322</v>
      </c>
      <c r="HUB4">
        <v>8397</v>
      </c>
      <c r="HUC4">
        <v>9871</v>
      </c>
      <c r="HUD4">
        <v>10614</v>
      </c>
      <c r="HUE4">
        <v>10817</v>
      </c>
      <c r="HUF4">
        <v>9686</v>
      </c>
      <c r="HUG4">
        <v>13241</v>
      </c>
      <c r="HUH4">
        <v>15061</v>
      </c>
      <c r="HUI4">
        <v>17764</v>
      </c>
      <c r="HUJ4">
        <v>20057</v>
      </c>
      <c r="HUK4">
        <v>23274</v>
      </c>
      <c r="HUL4">
        <v>24516</v>
      </c>
      <c r="HUM4">
        <v>27947</v>
      </c>
      <c r="HUN4">
        <v>30448</v>
      </c>
      <c r="HUO4">
        <v>40173</v>
      </c>
      <c r="HUP4">
        <v>50143</v>
      </c>
      <c r="HUQ4">
        <v>55307</v>
      </c>
      <c r="HUR4">
        <v>67339</v>
      </c>
      <c r="HUS4">
        <v>88046</v>
      </c>
      <c r="HUT4">
        <v>88046</v>
      </c>
      <c r="HUU4">
        <v>93518</v>
      </c>
      <c r="HUV4">
        <v>127504</v>
      </c>
      <c r="HUW4">
        <v>159022</v>
      </c>
      <c r="HUX4">
        <v>166158</v>
      </c>
      <c r="HUY4">
        <v>166622</v>
      </c>
      <c r="HUZ4">
        <v>163437</v>
      </c>
      <c r="HVA4">
        <v>163811</v>
      </c>
      <c r="HVB4">
        <v>145776</v>
      </c>
      <c r="HVC4">
        <v>145866</v>
      </c>
      <c r="HVD4">
        <v>144590</v>
      </c>
      <c r="HVE4">
        <v>144815</v>
      </c>
      <c r="HVF4">
        <v>143407</v>
      </c>
      <c r="HVG4">
        <v>144341</v>
      </c>
      <c r="HVH4">
        <v>133336</v>
      </c>
      <c r="HVI4">
        <v>132930</v>
      </c>
      <c r="HVJ4">
        <v>135382</v>
      </c>
      <c r="HVK4">
        <v>133985</v>
      </c>
      <c r="HVL4">
        <v>129223</v>
      </c>
      <c r="HVM4">
        <v>129440</v>
      </c>
      <c r="HVN4">
        <v>126604</v>
      </c>
      <c r="HVO4">
        <v>122762</v>
      </c>
      <c r="HVP4">
        <v>121221</v>
      </c>
      <c r="HVQ4">
        <v>117661</v>
      </c>
      <c r="HVR4">
        <v>115575</v>
      </c>
      <c r="HVS4">
        <v>115633</v>
      </c>
      <c r="HVT4">
        <v>115929</v>
      </c>
      <c r="HVU4">
        <v>115180</v>
      </c>
      <c r="HVV4">
        <v>115049</v>
      </c>
      <c r="HVW4">
        <v>112078</v>
      </c>
      <c r="HVX4">
        <v>111771</v>
      </c>
      <c r="HVY4">
        <v>113540</v>
      </c>
      <c r="HVZ4">
        <v>115084</v>
      </c>
      <c r="HWA4">
        <v>116055</v>
      </c>
      <c r="HWB4">
        <v>111746</v>
      </c>
      <c r="HWC4">
        <v>111296</v>
      </c>
      <c r="HWD4">
        <v>110198</v>
      </c>
      <c r="HWE4">
        <v>107804</v>
      </c>
      <c r="HWF4">
        <v>106400</v>
      </c>
      <c r="HWG4">
        <v>105505</v>
      </c>
      <c r="HWH4">
        <v>103465</v>
      </c>
      <c r="HWI4">
        <v>103465</v>
      </c>
      <c r="HWJ4">
        <v>99896</v>
      </c>
      <c r="HWK4">
        <v>101300</v>
      </c>
      <c r="HWL4">
        <v>101539</v>
      </c>
      <c r="HWM4">
        <v>101417</v>
      </c>
      <c r="HWN4">
        <v>6563</v>
      </c>
      <c r="HWO4">
        <v>6563</v>
      </c>
      <c r="HWP4">
        <v>6920</v>
      </c>
      <c r="HWQ4">
        <v>7114</v>
      </c>
      <c r="HWR4">
        <v>7972</v>
      </c>
      <c r="HWS4">
        <v>7971</v>
      </c>
      <c r="HWT4">
        <v>8737</v>
      </c>
      <c r="HWU4">
        <v>9409</v>
      </c>
      <c r="HWV4">
        <v>10910</v>
      </c>
      <c r="HWW4">
        <v>11182</v>
      </c>
      <c r="HWX4">
        <v>13224</v>
      </c>
      <c r="HWY4">
        <v>14448</v>
      </c>
      <c r="HWZ4">
        <v>17169</v>
      </c>
      <c r="HXA4">
        <v>20514</v>
      </c>
      <c r="HXB4">
        <v>22827</v>
      </c>
      <c r="HXC4">
        <v>25311</v>
      </c>
      <c r="HXD4">
        <v>28983</v>
      </c>
      <c r="HXE4">
        <v>35380</v>
      </c>
      <c r="HXF4">
        <v>39478</v>
      </c>
      <c r="HXG4">
        <v>45486</v>
      </c>
      <c r="HXH4">
        <v>59055</v>
      </c>
      <c r="HXI4">
        <v>77446</v>
      </c>
      <c r="HXJ4">
        <v>93778</v>
      </c>
      <c r="HXK4">
        <v>105005</v>
      </c>
      <c r="HXL4">
        <v>105005</v>
      </c>
      <c r="HXM4">
        <v>108129</v>
      </c>
      <c r="HXN4">
        <v>115849</v>
      </c>
      <c r="HXO4">
        <v>112800</v>
      </c>
      <c r="HXP4">
        <v>115746</v>
      </c>
      <c r="HXQ4">
        <v>116977</v>
      </c>
      <c r="HXR4">
        <v>114049</v>
      </c>
      <c r="HXS4">
        <v>116366</v>
      </c>
      <c r="HXT4">
        <v>116736</v>
      </c>
      <c r="HXU4">
        <v>115836</v>
      </c>
      <c r="HXV4">
        <v>115827</v>
      </c>
      <c r="HXW4">
        <v>115145</v>
      </c>
      <c r="HXX4">
        <v>115796</v>
      </c>
      <c r="HXY4">
        <v>111599</v>
      </c>
      <c r="HXZ4">
        <v>110035</v>
      </c>
      <c r="HYA4">
        <v>110327</v>
      </c>
      <c r="HYB4">
        <v>109378</v>
      </c>
      <c r="HYC4">
        <v>109687</v>
      </c>
      <c r="HYD4">
        <v>107844</v>
      </c>
      <c r="HYE4">
        <v>115064</v>
      </c>
      <c r="HYF4">
        <v>112371</v>
      </c>
      <c r="HYG4">
        <v>111561</v>
      </c>
      <c r="HYH4">
        <v>112617</v>
      </c>
      <c r="HYI4">
        <v>111570</v>
      </c>
      <c r="HYJ4">
        <v>110596</v>
      </c>
      <c r="HYK4">
        <v>110691</v>
      </c>
      <c r="HYL4">
        <v>110691</v>
      </c>
      <c r="HYM4">
        <v>107697</v>
      </c>
      <c r="HYN4">
        <v>107495</v>
      </c>
      <c r="HYO4">
        <v>107915</v>
      </c>
      <c r="HYP4">
        <v>108168</v>
      </c>
      <c r="HYQ4">
        <v>107997</v>
      </c>
      <c r="HYR4">
        <v>108063</v>
      </c>
      <c r="HYS4">
        <v>108776</v>
      </c>
      <c r="HYT4">
        <v>108802</v>
      </c>
      <c r="HYU4">
        <v>108104</v>
      </c>
      <c r="HYV4">
        <v>107121</v>
      </c>
      <c r="HYW4">
        <v>103419</v>
      </c>
      <c r="HYX4">
        <v>103003</v>
      </c>
      <c r="HYY4">
        <v>105232</v>
      </c>
      <c r="HYZ4">
        <v>102664</v>
      </c>
      <c r="HZA4">
        <v>14677</v>
      </c>
      <c r="HZB4">
        <v>14677</v>
      </c>
      <c r="HZC4">
        <v>15876</v>
      </c>
      <c r="HZD4">
        <v>16622</v>
      </c>
      <c r="HZE4">
        <v>17738</v>
      </c>
      <c r="HZF4">
        <v>18253</v>
      </c>
      <c r="HZG4">
        <v>19883</v>
      </c>
      <c r="HZH4">
        <v>20981</v>
      </c>
      <c r="HZI4">
        <v>21560</v>
      </c>
      <c r="HZJ4">
        <v>21268</v>
      </c>
      <c r="HZK4">
        <v>21518</v>
      </c>
      <c r="HZL4">
        <v>21680</v>
      </c>
      <c r="HZM4">
        <v>21848</v>
      </c>
      <c r="HZN4">
        <v>23557</v>
      </c>
      <c r="HZO4">
        <v>24398</v>
      </c>
      <c r="HZP4">
        <v>25383</v>
      </c>
      <c r="HZQ4">
        <v>28747</v>
      </c>
      <c r="HZR4">
        <v>30679</v>
      </c>
      <c r="HZS4">
        <v>35318</v>
      </c>
      <c r="HZT4">
        <v>42765</v>
      </c>
      <c r="HZU4">
        <v>49671</v>
      </c>
      <c r="HZV4">
        <v>65289</v>
      </c>
      <c r="HZW4">
        <v>73909</v>
      </c>
      <c r="HZX4">
        <v>84448</v>
      </c>
      <c r="HZY4">
        <v>91183</v>
      </c>
      <c r="HZZ4">
        <v>104788</v>
      </c>
      <c r="IAA4">
        <v>105627</v>
      </c>
      <c r="IAB4">
        <v>108395</v>
      </c>
      <c r="IAC4">
        <v>110050</v>
      </c>
      <c r="IAD4">
        <v>110050</v>
      </c>
      <c r="IAE4">
        <v>109285</v>
      </c>
      <c r="IAF4">
        <v>110237</v>
      </c>
      <c r="IAG4">
        <v>110854</v>
      </c>
      <c r="IAH4">
        <v>109424</v>
      </c>
      <c r="IAI4">
        <v>108589</v>
      </c>
      <c r="IAJ4">
        <v>107757</v>
      </c>
      <c r="IAK4">
        <v>107021</v>
      </c>
      <c r="IAL4">
        <v>107253</v>
      </c>
      <c r="IAM4">
        <v>107490</v>
      </c>
      <c r="IAN4">
        <v>107641</v>
      </c>
      <c r="IAO4">
        <v>107440</v>
      </c>
      <c r="IAP4">
        <v>106184</v>
      </c>
      <c r="IAQ4">
        <v>107283</v>
      </c>
      <c r="IAR4">
        <v>107879</v>
      </c>
      <c r="IAS4">
        <v>108971</v>
      </c>
      <c r="IAT4">
        <v>109065</v>
      </c>
      <c r="IAU4">
        <v>108167</v>
      </c>
      <c r="IAV4">
        <v>107783</v>
      </c>
      <c r="IAW4">
        <v>107722</v>
      </c>
      <c r="IAX4">
        <v>107722</v>
      </c>
      <c r="IAY4">
        <v>107734</v>
      </c>
      <c r="IAZ4">
        <v>107342</v>
      </c>
      <c r="IBA4">
        <v>109134</v>
      </c>
      <c r="IBB4">
        <v>107322</v>
      </c>
      <c r="IBC4">
        <v>106839</v>
      </c>
      <c r="IBD4">
        <v>107123</v>
      </c>
      <c r="IBE4">
        <v>106081</v>
      </c>
      <c r="IBF4">
        <v>106272</v>
      </c>
      <c r="IBG4">
        <v>106005</v>
      </c>
      <c r="IBH4">
        <v>103788</v>
      </c>
      <c r="IBI4">
        <v>103788</v>
      </c>
      <c r="IBJ4">
        <v>104042</v>
      </c>
      <c r="IBK4">
        <v>102295</v>
      </c>
      <c r="IBL4">
        <v>102295</v>
      </c>
      <c r="IBM4">
        <v>5751</v>
      </c>
      <c r="IBN4">
        <v>5751</v>
      </c>
      <c r="IBO4">
        <v>6263</v>
      </c>
      <c r="IBP4">
        <v>6263</v>
      </c>
      <c r="IBQ4">
        <v>6669</v>
      </c>
      <c r="IBR4">
        <v>7603</v>
      </c>
      <c r="IBS4">
        <v>7606</v>
      </c>
      <c r="IBT4">
        <v>9431</v>
      </c>
      <c r="IBU4">
        <v>9431</v>
      </c>
      <c r="IBV4">
        <v>13105</v>
      </c>
      <c r="IBW4">
        <v>14575</v>
      </c>
      <c r="IBX4">
        <v>14708</v>
      </c>
      <c r="IBY4">
        <v>15009</v>
      </c>
      <c r="IBZ4">
        <v>16412</v>
      </c>
      <c r="ICA4">
        <v>18212</v>
      </c>
      <c r="ICB4">
        <v>19414</v>
      </c>
      <c r="ICC4">
        <v>21767</v>
      </c>
      <c r="ICD4">
        <v>30091</v>
      </c>
      <c r="ICE4">
        <v>39153</v>
      </c>
      <c r="ICF4">
        <v>44476</v>
      </c>
      <c r="ICG4">
        <v>53324</v>
      </c>
      <c r="ICH4">
        <v>68632</v>
      </c>
      <c r="ICI4">
        <v>68632</v>
      </c>
      <c r="ICJ4">
        <v>68632</v>
      </c>
      <c r="ICK4">
        <v>88747</v>
      </c>
      <c r="ICL4">
        <v>100671</v>
      </c>
      <c r="ICM4">
        <v>110362</v>
      </c>
      <c r="ICN4">
        <v>112991</v>
      </c>
      <c r="ICO4">
        <v>111680</v>
      </c>
      <c r="ICP4">
        <v>114570</v>
      </c>
      <c r="ICQ4">
        <v>114766</v>
      </c>
      <c r="ICR4">
        <v>112280</v>
      </c>
      <c r="ICS4">
        <v>112381</v>
      </c>
      <c r="ICT4">
        <v>111219</v>
      </c>
      <c r="ICU4">
        <v>110989</v>
      </c>
      <c r="ICV4">
        <v>111001</v>
      </c>
      <c r="ICW4">
        <v>110399</v>
      </c>
      <c r="ICX4">
        <v>108209</v>
      </c>
      <c r="ICY4">
        <v>104921</v>
      </c>
      <c r="ICZ4">
        <v>103973</v>
      </c>
      <c r="IDA4">
        <v>104487</v>
      </c>
      <c r="IDB4">
        <v>103900</v>
      </c>
      <c r="IDC4">
        <v>108956</v>
      </c>
      <c r="IDD4">
        <v>109241</v>
      </c>
      <c r="IDE4">
        <v>109491</v>
      </c>
      <c r="IDF4">
        <v>109864</v>
      </c>
      <c r="IDG4">
        <v>109960</v>
      </c>
      <c r="IDH4">
        <v>110494</v>
      </c>
      <c r="IDI4">
        <v>111249</v>
      </c>
      <c r="IDJ4">
        <v>111816</v>
      </c>
      <c r="IDK4">
        <v>110417</v>
      </c>
      <c r="IDL4">
        <v>109942</v>
      </c>
      <c r="IDM4">
        <v>110803</v>
      </c>
      <c r="IDN4">
        <v>110356</v>
      </c>
      <c r="IDO4">
        <v>108660</v>
      </c>
      <c r="IDP4">
        <v>108715</v>
      </c>
      <c r="IDQ4">
        <v>105202</v>
      </c>
      <c r="IDR4">
        <v>106012</v>
      </c>
      <c r="IDS4">
        <v>105875</v>
      </c>
      <c r="IDT4">
        <v>106030</v>
      </c>
      <c r="IDU4">
        <v>104655</v>
      </c>
      <c r="IDV4">
        <v>104617</v>
      </c>
      <c r="IDW4">
        <v>104985</v>
      </c>
      <c r="IDX4">
        <v>105433</v>
      </c>
      <c r="IDY4">
        <v>107132</v>
      </c>
      <c r="IDZ4">
        <v>101082</v>
      </c>
      <c r="IEA4">
        <v>7307</v>
      </c>
      <c r="IEB4">
        <v>7307</v>
      </c>
      <c r="IEC4">
        <v>7345</v>
      </c>
      <c r="IED4">
        <v>7370</v>
      </c>
      <c r="IEE4">
        <v>7920</v>
      </c>
      <c r="IEF4">
        <v>7982</v>
      </c>
      <c r="IEG4">
        <v>8178</v>
      </c>
      <c r="IEH4">
        <v>8811</v>
      </c>
      <c r="IEI4">
        <v>8826</v>
      </c>
      <c r="IEJ4">
        <v>9512</v>
      </c>
      <c r="IEK4">
        <v>10198</v>
      </c>
      <c r="IEL4">
        <v>12360</v>
      </c>
      <c r="IEM4">
        <v>14704</v>
      </c>
      <c r="IEN4">
        <v>15762</v>
      </c>
      <c r="IEO4">
        <v>17102</v>
      </c>
      <c r="IEP4">
        <v>18972</v>
      </c>
      <c r="IEQ4">
        <v>24217</v>
      </c>
      <c r="IER4">
        <v>28679</v>
      </c>
      <c r="IES4">
        <v>39856</v>
      </c>
      <c r="IET4">
        <v>39856</v>
      </c>
      <c r="IEU4">
        <v>53688</v>
      </c>
      <c r="IEV4">
        <v>65608</v>
      </c>
      <c r="IEW4">
        <v>82401</v>
      </c>
      <c r="IEX4">
        <v>95300</v>
      </c>
      <c r="IEY4">
        <v>99986</v>
      </c>
      <c r="IEZ4">
        <v>101766</v>
      </c>
      <c r="IFA4">
        <v>102560</v>
      </c>
      <c r="IFB4">
        <v>104298</v>
      </c>
      <c r="IFC4">
        <v>103524</v>
      </c>
      <c r="IFD4">
        <v>108823</v>
      </c>
      <c r="IFE4">
        <v>108818</v>
      </c>
      <c r="IFF4">
        <v>111241</v>
      </c>
      <c r="IFG4">
        <v>110682</v>
      </c>
      <c r="IFH4">
        <v>108350</v>
      </c>
      <c r="IFI4">
        <v>108574</v>
      </c>
      <c r="IFJ4">
        <v>107022</v>
      </c>
      <c r="IFK4">
        <v>106180</v>
      </c>
      <c r="IFL4">
        <v>104660</v>
      </c>
      <c r="IFM4">
        <v>106611</v>
      </c>
      <c r="IFN4">
        <v>107497</v>
      </c>
      <c r="IFO4">
        <v>105896</v>
      </c>
      <c r="IFP4">
        <v>103599</v>
      </c>
      <c r="IFQ4">
        <v>102369</v>
      </c>
      <c r="IFR4">
        <v>100308</v>
      </c>
      <c r="IFS4">
        <v>99414</v>
      </c>
      <c r="IFT4">
        <v>96479</v>
      </c>
      <c r="IFU4">
        <v>97127</v>
      </c>
      <c r="IFV4">
        <v>97197</v>
      </c>
      <c r="IFW4">
        <v>98309</v>
      </c>
      <c r="IFX4">
        <v>97677</v>
      </c>
      <c r="IFY4">
        <v>98215</v>
      </c>
      <c r="IFZ4">
        <v>99945</v>
      </c>
      <c r="IGA4">
        <v>101256</v>
      </c>
      <c r="IGB4">
        <v>100397</v>
      </c>
      <c r="IGC4">
        <v>100821</v>
      </c>
      <c r="IGD4">
        <v>99383</v>
      </c>
      <c r="IGE4">
        <v>98092</v>
      </c>
      <c r="IGF4">
        <v>98865</v>
      </c>
      <c r="IGG4">
        <v>98272</v>
      </c>
      <c r="IGH4">
        <v>97928</v>
      </c>
      <c r="IGI4">
        <v>96322</v>
      </c>
      <c r="IGJ4">
        <v>96322</v>
      </c>
      <c r="IGK4">
        <v>98528</v>
      </c>
      <c r="IGL4">
        <v>96353</v>
      </c>
      <c r="IGM4">
        <v>96096</v>
      </c>
      <c r="IGN4">
        <v>10034</v>
      </c>
      <c r="IGO4">
        <v>10036</v>
      </c>
      <c r="IGP4">
        <v>10073</v>
      </c>
      <c r="IGQ4">
        <v>10079</v>
      </c>
      <c r="IGR4">
        <v>10559</v>
      </c>
      <c r="IGS4">
        <v>10432</v>
      </c>
      <c r="IGT4">
        <v>10656</v>
      </c>
      <c r="IGU4">
        <v>10958</v>
      </c>
      <c r="IGV4">
        <v>11205</v>
      </c>
      <c r="IGW4">
        <v>11579</v>
      </c>
      <c r="IGX4">
        <v>11883</v>
      </c>
      <c r="IGY4">
        <v>12744</v>
      </c>
      <c r="IGZ4">
        <v>13363</v>
      </c>
      <c r="IHA4">
        <v>15794</v>
      </c>
      <c r="IHB4">
        <v>15810</v>
      </c>
      <c r="IHC4">
        <v>17578</v>
      </c>
      <c r="IHD4">
        <v>23089</v>
      </c>
      <c r="IHE4">
        <v>28306</v>
      </c>
      <c r="IHF4">
        <v>32298</v>
      </c>
      <c r="IHG4">
        <v>44035</v>
      </c>
      <c r="IHH4">
        <v>48559</v>
      </c>
      <c r="IHI4">
        <v>70876</v>
      </c>
      <c r="IHJ4">
        <v>84102</v>
      </c>
      <c r="IHK4">
        <v>91891</v>
      </c>
      <c r="IHL4">
        <v>91891</v>
      </c>
      <c r="IHM4">
        <v>92347</v>
      </c>
      <c r="IHN4">
        <v>96073</v>
      </c>
      <c r="IHO4">
        <v>97322</v>
      </c>
      <c r="IHP4">
        <v>101556</v>
      </c>
      <c r="IHQ4">
        <v>96774</v>
      </c>
      <c r="IHR4">
        <v>93059</v>
      </c>
      <c r="IHS4">
        <v>93472</v>
      </c>
      <c r="IHT4">
        <v>93236</v>
      </c>
      <c r="IHU4">
        <v>92200</v>
      </c>
      <c r="IHV4">
        <v>92747</v>
      </c>
      <c r="IHW4">
        <v>91696</v>
      </c>
      <c r="IHX4">
        <v>93319</v>
      </c>
      <c r="IHY4">
        <v>94133</v>
      </c>
      <c r="IHZ4">
        <v>92942</v>
      </c>
      <c r="IIA4">
        <v>91744</v>
      </c>
      <c r="IIB4">
        <v>92497</v>
      </c>
      <c r="IIC4">
        <v>90214</v>
      </c>
      <c r="IID4">
        <v>91266</v>
      </c>
      <c r="IIE4">
        <v>89367</v>
      </c>
      <c r="IIF4">
        <v>89408</v>
      </c>
      <c r="IIG4">
        <v>89210</v>
      </c>
      <c r="IIH4">
        <v>88753</v>
      </c>
      <c r="III4">
        <v>87767</v>
      </c>
      <c r="IIJ4">
        <v>89763</v>
      </c>
      <c r="IIK4">
        <v>87839</v>
      </c>
      <c r="IIL4">
        <v>87862</v>
      </c>
      <c r="IIM4">
        <v>87819</v>
      </c>
      <c r="IIN4">
        <v>86295</v>
      </c>
      <c r="IIO4">
        <v>85534</v>
      </c>
      <c r="IIP4">
        <v>86496</v>
      </c>
      <c r="IIQ4">
        <v>84880</v>
      </c>
      <c r="IIR4">
        <v>85228</v>
      </c>
      <c r="IIS4">
        <v>85463</v>
      </c>
      <c r="IIT4">
        <v>86233</v>
      </c>
      <c r="IIU4">
        <v>88594</v>
      </c>
      <c r="IIV4">
        <v>88310</v>
      </c>
      <c r="IIW4">
        <v>88590</v>
      </c>
      <c r="IIX4">
        <v>89306</v>
      </c>
      <c r="IIY4">
        <v>88719</v>
      </c>
      <c r="IIZ4">
        <v>7763</v>
      </c>
      <c r="IJA4">
        <v>7763</v>
      </c>
      <c r="IJB4">
        <v>7763</v>
      </c>
      <c r="IJC4">
        <v>9132</v>
      </c>
      <c r="IJD4">
        <v>10478</v>
      </c>
      <c r="IJE4">
        <v>10476</v>
      </c>
      <c r="IJF4">
        <v>10954</v>
      </c>
      <c r="IJG4">
        <v>12251</v>
      </c>
      <c r="IJH4">
        <v>12214</v>
      </c>
      <c r="IJI4">
        <v>13746</v>
      </c>
      <c r="IJJ4">
        <v>17010</v>
      </c>
      <c r="IJK4">
        <v>15077</v>
      </c>
      <c r="IJL4">
        <v>18309</v>
      </c>
      <c r="IJM4">
        <v>20554</v>
      </c>
      <c r="IJN4">
        <v>21812</v>
      </c>
      <c r="IJO4">
        <v>24211</v>
      </c>
      <c r="IJP4">
        <v>25517</v>
      </c>
      <c r="IJQ4">
        <v>27266</v>
      </c>
      <c r="IJR4">
        <v>29204</v>
      </c>
      <c r="IJS4">
        <v>33543</v>
      </c>
      <c r="IJT4">
        <v>39119</v>
      </c>
      <c r="IJU4">
        <v>46186</v>
      </c>
      <c r="IJV4">
        <v>54375</v>
      </c>
      <c r="IJW4">
        <v>65307</v>
      </c>
      <c r="IJX4">
        <v>80555</v>
      </c>
      <c r="IJY4">
        <v>87397</v>
      </c>
      <c r="IJZ4">
        <v>93597</v>
      </c>
      <c r="IKA4">
        <v>97618</v>
      </c>
      <c r="IKB4">
        <v>99318</v>
      </c>
      <c r="IKC4">
        <v>99463</v>
      </c>
      <c r="IKD4">
        <v>99463</v>
      </c>
      <c r="IKE4">
        <v>98962</v>
      </c>
      <c r="IKF4">
        <v>99340</v>
      </c>
      <c r="IKG4">
        <v>101006</v>
      </c>
      <c r="IKH4">
        <v>100452</v>
      </c>
      <c r="IKI4">
        <v>101894</v>
      </c>
      <c r="IKJ4">
        <v>101355</v>
      </c>
      <c r="IKK4">
        <v>101355</v>
      </c>
      <c r="IKL4">
        <v>101911</v>
      </c>
      <c r="IKM4">
        <v>102721</v>
      </c>
      <c r="IKN4">
        <v>104180</v>
      </c>
      <c r="IKO4">
        <v>103322</v>
      </c>
      <c r="IKP4">
        <v>99201</v>
      </c>
      <c r="IKQ4">
        <v>96491</v>
      </c>
      <c r="IKR4">
        <v>98058</v>
      </c>
      <c r="IKS4">
        <v>98174</v>
      </c>
      <c r="IKT4">
        <v>95989</v>
      </c>
      <c r="IKU4">
        <v>94632</v>
      </c>
      <c r="IKV4">
        <v>93384</v>
      </c>
      <c r="IKW4">
        <v>89872</v>
      </c>
      <c r="IKX4">
        <v>89872</v>
      </c>
      <c r="IKY4">
        <v>89121</v>
      </c>
      <c r="IKZ4">
        <v>88097</v>
      </c>
      <c r="ILA4">
        <v>86319</v>
      </c>
      <c r="ILB4">
        <v>79842</v>
      </c>
      <c r="ILC4">
        <v>77584</v>
      </c>
      <c r="ILD4">
        <v>76196</v>
      </c>
      <c r="ILE4">
        <v>74877</v>
      </c>
      <c r="ILF4">
        <v>78160</v>
      </c>
      <c r="ILG4">
        <v>77139</v>
      </c>
      <c r="ILH4">
        <v>76505</v>
      </c>
      <c r="ILI4">
        <v>74052</v>
      </c>
      <c r="ILJ4">
        <v>69586</v>
      </c>
      <c r="ILK4">
        <v>69271</v>
      </c>
      <c r="ILL4">
        <v>69271</v>
      </c>
      <c r="ILM4">
        <v>69559</v>
      </c>
      <c r="ILN4">
        <v>3670</v>
      </c>
      <c r="ILO4">
        <v>3610</v>
      </c>
      <c r="ILP4">
        <v>3610</v>
      </c>
      <c r="ILQ4">
        <v>3610</v>
      </c>
      <c r="ILR4">
        <v>3660</v>
      </c>
      <c r="ILS4">
        <v>3717</v>
      </c>
      <c r="ILT4">
        <v>3718</v>
      </c>
      <c r="ILU4">
        <v>4607</v>
      </c>
      <c r="ILV4">
        <v>5077</v>
      </c>
      <c r="ILW4">
        <v>5565</v>
      </c>
      <c r="ILX4">
        <v>5888</v>
      </c>
      <c r="ILY4">
        <v>7536</v>
      </c>
      <c r="ILZ4">
        <v>8852</v>
      </c>
      <c r="IMA4">
        <v>10239</v>
      </c>
      <c r="IMB4">
        <v>11455</v>
      </c>
      <c r="IMC4">
        <v>13622</v>
      </c>
      <c r="IMD4">
        <v>15739</v>
      </c>
      <c r="IME4">
        <v>18339</v>
      </c>
      <c r="IMF4">
        <v>21044</v>
      </c>
      <c r="IMG4">
        <v>24536</v>
      </c>
      <c r="IMH4">
        <v>34673</v>
      </c>
      <c r="IMI4">
        <v>44821</v>
      </c>
      <c r="IMJ4">
        <v>54437</v>
      </c>
      <c r="IMK4">
        <v>66825</v>
      </c>
      <c r="IML4">
        <v>70049</v>
      </c>
      <c r="IMM4">
        <v>70892</v>
      </c>
      <c r="IMN4">
        <v>70892</v>
      </c>
      <c r="IMO4">
        <v>71084</v>
      </c>
      <c r="IMP4">
        <v>73396</v>
      </c>
      <c r="IMQ4">
        <v>72919</v>
      </c>
      <c r="IMR4">
        <v>71359</v>
      </c>
      <c r="IMS4">
        <v>70544</v>
      </c>
      <c r="IMT4">
        <v>73316</v>
      </c>
      <c r="IMU4">
        <v>74093</v>
      </c>
      <c r="IMV4">
        <v>74093</v>
      </c>
      <c r="IMW4">
        <v>71793</v>
      </c>
      <c r="IMX4">
        <v>73310</v>
      </c>
      <c r="IMY4">
        <v>72069</v>
      </c>
      <c r="IMZ4">
        <v>69189</v>
      </c>
      <c r="INA4">
        <v>69124</v>
      </c>
      <c r="INB4">
        <v>67808</v>
      </c>
      <c r="INC4">
        <v>68315</v>
      </c>
      <c r="IND4">
        <v>68506</v>
      </c>
      <c r="INE4">
        <v>67701</v>
      </c>
      <c r="INF4">
        <v>69511</v>
      </c>
      <c r="ING4">
        <v>69915</v>
      </c>
      <c r="INH4">
        <v>69104</v>
      </c>
      <c r="INI4">
        <v>69429</v>
      </c>
      <c r="INJ4">
        <v>68914</v>
      </c>
      <c r="INK4">
        <v>67739</v>
      </c>
      <c r="INL4">
        <v>65803</v>
      </c>
      <c r="INM4">
        <v>64923</v>
      </c>
      <c r="INN4">
        <v>64010</v>
      </c>
      <c r="INO4">
        <v>63469</v>
      </c>
      <c r="INP4">
        <v>63859</v>
      </c>
      <c r="INQ4">
        <v>63886</v>
      </c>
      <c r="INR4">
        <v>62425</v>
      </c>
      <c r="INS4">
        <v>61955</v>
      </c>
      <c r="INT4">
        <v>61760</v>
      </c>
      <c r="INU4">
        <v>61956</v>
      </c>
      <c r="INV4">
        <v>63614</v>
      </c>
      <c r="INW4">
        <v>62223</v>
      </c>
      <c r="INX4">
        <v>61762</v>
      </c>
      <c r="INY4">
        <v>60497</v>
      </c>
      <c r="INZ4">
        <v>60993</v>
      </c>
      <c r="IOA4">
        <v>3297</v>
      </c>
      <c r="IOB4">
        <v>3297</v>
      </c>
      <c r="IOC4">
        <v>3311</v>
      </c>
      <c r="IOD4">
        <v>3376</v>
      </c>
      <c r="IOE4">
        <v>3407</v>
      </c>
      <c r="IOF4">
        <v>3403</v>
      </c>
      <c r="IOG4">
        <v>4099</v>
      </c>
      <c r="IOH4">
        <v>6326</v>
      </c>
      <c r="IOI4">
        <v>6968</v>
      </c>
      <c r="IOJ4">
        <v>7840</v>
      </c>
      <c r="IOK4">
        <v>9458</v>
      </c>
      <c r="IOL4">
        <v>10611</v>
      </c>
      <c r="IOM4">
        <v>10611</v>
      </c>
      <c r="ION4">
        <v>10611</v>
      </c>
      <c r="IOO4">
        <v>10616</v>
      </c>
      <c r="IOP4">
        <v>13772</v>
      </c>
      <c r="IOQ4">
        <v>18885</v>
      </c>
      <c r="IOR4">
        <v>24098</v>
      </c>
      <c r="IOS4">
        <v>26568</v>
      </c>
      <c r="IOT4">
        <v>26568</v>
      </c>
      <c r="IOU4">
        <v>31316</v>
      </c>
      <c r="IOV4">
        <v>49664</v>
      </c>
      <c r="IOW4">
        <v>56730</v>
      </c>
      <c r="IOX4">
        <v>55859</v>
      </c>
      <c r="IOY4">
        <v>61099</v>
      </c>
      <c r="IOZ4">
        <v>64813</v>
      </c>
      <c r="IPA4">
        <v>67645</v>
      </c>
      <c r="IPB4">
        <v>69708</v>
      </c>
      <c r="IPC4">
        <v>69535</v>
      </c>
      <c r="IPD4">
        <v>70415</v>
      </c>
      <c r="IPE4">
        <v>68033</v>
      </c>
      <c r="IPF4">
        <v>65680</v>
      </c>
      <c r="IPG4">
        <v>65448</v>
      </c>
      <c r="IPH4">
        <v>62320</v>
      </c>
      <c r="IPI4">
        <v>62838</v>
      </c>
      <c r="IPJ4">
        <v>61790</v>
      </c>
      <c r="IPK4">
        <v>59965</v>
      </c>
      <c r="IPL4">
        <v>59857</v>
      </c>
      <c r="IPM4">
        <v>58993</v>
      </c>
      <c r="IPN4">
        <v>59293</v>
      </c>
      <c r="IPO4">
        <v>58438</v>
      </c>
      <c r="IPP4">
        <v>58225</v>
      </c>
      <c r="IPQ4">
        <v>56934</v>
      </c>
      <c r="IPR4">
        <v>57749</v>
      </c>
      <c r="IPS4">
        <v>58561</v>
      </c>
      <c r="IPT4">
        <v>58322</v>
      </c>
      <c r="IPU4">
        <v>57747</v>
      </c>
      <c r="IPV4">
        <v>58190</v>
      </c>
      <c r="IPW4">
        <v>58160</v>
      </c>
      <c r="IPX4">
        <v>58389</v>
      </c>
      <c r="IPY4">
        <v>57767</v>
      </c>
      <c r="IPZ4">
        <v>57005</v>
      </c>
      <c r="IQA4">
        <v>57858</v>
      </c>
      <c r="IQB4">
        <v>56819</v>
      </c>
      <c r="IQC4">
        <v>57155</v>
      </c>
      <c r="IQD4">
        <v>58210</v>
      </c>
      <c r="IQE4">
        <v>55094</v>
      </c>
      <c r="IQF4">
        <v>53762</v>
      </c>
      <c r="IQG4">
        <v>54348</v>
      </c>
      <c r="IQH4">
        <v>54249</v>
      </c>
      <c r="IQI4">
        <v>54724</v>
      </c>
      <c r="IQJ4">
        <v>54153</v>
      </c>
      <c r="IQK4">
        <v>54153</v>
      </c>
      <c r="IQL4">
        <v>53584</v>
      </c>
      <c r="IQM4">
        <v>52528</v>
      </c>
      <c r="IQN4">
        <v>554</v>
      </c>
      <c r="IQO4">
        <v>554</v>
      </c>
      <c r="IQP4">
        <v>5828</v>
      </c>
      <c r="IQQ4">
        <v>5828</v>
      </c>
      <c r="IQR4">
        <v>5833</v>
      </c>
      <c r="IQS4">
        <v>5828</v>
      </c>
      <c r="IQT4">
        <v>5848</v>
      </c>
      <c r="IQU4">
        <v>6434</v>
      </c>
      <c r="IQV4">
        <v>6707</v>
      </c>
      <c r="IQW4">
        <v>7599</v>
      </c>
      <c r="IQX4">
        <v>8903</v>
      </c>
      <c r="IQY4">
        <v>10182</v>
      </c>
      <c r="IQZ4">
        <v>10781</v>
      </c>
      <c r="IRA4">
        <v>11950</v>
      </c>
      <c r="IRB4">
        <v>11538</v>
      </c>
      <c r="IRC4">
        <v>12783</v>
      </c>
      <c r="IRD4">
        <v>13875</v>
      </c>
      <c r="IRE4">
        <v>15555</v>
      </c>
      <c r="IRF4">
        <v>16819</v>
      </c>
      <c r="IRG4">
        <v>18662</v>
      </c>
      <c r="IRH4">
        <v>21007</v>
      </c>
      <c r="IRI4">
        <v>24588</v>
      </c>
      <c r="IRJ4">
        <v>37449</v>
      </c>
      <c r="IRK4">
        <v>41583</v>
      </c>
      <c r="IRL4">
        <v>41583</v>
      </c>
      <c r="IRM4">
        <v>50995</v>
      </c>
      <c r="IRN4">
        <v>54546</v>
      </c>
      <c r="IRO4">
        <v>58215</v>
      </c>
      <c r="IRP4">
        <v>58593</v>
      </c>
      <c r="IRQ4">
        <v>62495</v>
      </c>
      <c r="IRR4">
        <v>62714</v>
      </c>
      <c r="IRS4">
        <v>63666</v>
      </c>
      <c r="IRT4">
        <v>65530</v>
      </c>
      <c r="IRU4">
        <v>63295</v>
      </c>
      <c r="IRV4">
        <v>62482</v>
      </c>
      <c r="IRW4">
        <v>63333</v>
      </c>
      <c r="IRX4">
        <v>62743</v>
      </c>
      <c r="IRY4">
        <v>62477</v>
      </c>
      <c r="IRZ4">
        <v>62625</v>
      </c>
      <c r="ISA4">
        <v>62999</v>
      </c>
      <c r="ISB4">
        <v>63607</v>
      </c>
      <c r="ISC4">
        <v>65251</v>
      </c>
      <c r="ISD4">
        <v>65401</v>
      </c>
      <c r="ISE4">
        <v>65965</v>
      </c>
      <c r="ISF4">
        <v>64420</v>
      </c>
      <c r="ISG4">
        <v>65595</v>
      </c>
      <c r="ISH4">
        <v>67315</v>
      </c>
      <c r="ISI4">
        <v>67451</v>
      </c>
      <c r="ISJ4">
        <v>68455</v>
      </c>
      <c r="ISK4">
        <v>67656</v>
      </c>
      <c r="ISL4">
        <v>70570</v>
      </c>
      <c r="ISM4">
        <v>73167</v>
      </c>
      <c r="ISN4">
        <v>76146</v>
      </c>
      <c r="ISO4">
        <v>74976</v>
      </c>
      <c r="ISP4">
        <v>74720</v>
      </c>
      <c r="ISQ4">
        <v>74720</v>
      </c>
      <c r="ISR4">
        <v>74608</v>
      </c>
      <c r="ISS4">
        <v>75824</v>
      </c>
      <c r="IST4">
        <v>77937</v>
      </c>
      <c r="ISU4">
        <v>77810</v>
      </c>
      <c r="ISV4">
        <v>77586</v>
      </c>
      <c r="ISW4">
        <v>77492</v>
      </c>
      <c r="ISX4">
        <v>76561</v>
      </c>
      <c r="ISY4">
        <v>76002</v>
      </c>
      <c r="ISZ4">
        <v>76789</v>
      </c>
      <c r="ITA4">
        <v>1216</v>
      </c>
      <c r="ITB4">
        <v>1216</v>
      </c>
      <c r="ITC4">
        <v>2115</v>
      </c>
      <c r="ITD4">
        <v>2015</v>
      </c>
      <c r="ITE4">
        <v>2368</v>
      </c>
      <c r="ITF4">
        <v>2814</v>
      </c>
      <c r="ITG4">
        <v>2797</v>
      </c>
      <c r="ITH4">
        <v>2818</v>
      </c>
      <c r="ITI4">
        <v>3422</v>
      </c>
      <c r="ITJ4">
        <v>3752</v>
      </c>
      <c r="ITK4">
        <v>4200</v>
      </c>
      <c r="ITL4">
        <v>6647</v>
      </c>
      <c r="ITM4">
        <v>7943</v>
      </c>
      <c r="ITN4">
        <v>8143</v>
      </c>
      <c r="ITO4">
        <v>8455</v>
      </c>
      <c r="ITP4">
        <v>8702</v>
      </c>
      <c r="ITQ4">
        <v>9760</v>
      </c>
      <c r="ITR4">
        <v>11640</v>
      </c>
      <c r="ITS4">
        <v>14294</v>
      </c>
      <c r="ITT4">
        <v>15151</v>
      </c>
      <c r="ITU4">
        <v>16764</v>
      </c>
      <c r="ITV4">
        <v>20932</v>
      </c>
      <c r="ITW4">
        <v>26777</v>
      </c>
      <c r="ITX4">
        <v>40029</v>
      </c>
      <c r="ITY4">
        <v>51339</v>
      </c>
      <c r="ITZ4">
        <v>60610</v>
      </c>
      <c r="IUA4">
        <v>69742</v>
      </c>
      <c r="IUB4">
        <v>72672</v>
      </c>
      <c r="IUC4">
        <v>75099</v>
      </c>
      <c r="IUD4">
        <v>75099</v>
      </c>
      <c r="IUE4">
        <v>75545</v>
      </c>
      <c r="IUF4">
        <v>76969</v>
      </c>
      <c r="IUG4">
        <v>77304</v>
      </c>
      <c r="IUH4">
        <v>78006</v>
      </c>
      <c r="IUI4">
        <v>78102</v>
      </c>
      <c r="IUJ4">
        <v>75821</v>
      </c>
      <c r="IUK4">
        <v>74738</v>
      </c>
      <c r="IUL4">
        <v>76527</v>
      </c>
      <c r="IUM4">
        <v>77744</v>
      </c>
      <c r="IUN4">
        <v>78242</v>
      </c>
      <c r="IUO4">
        <v>78265</v>
      </c>
      <c r="IUP4">
        <v>79447</v>
      </c>
      <c r="IUQ4">
        <v>78522</v>
      </c>
      <c r="IUR4">
        <v>79040</v>
      </c>
      <c r="IUS4">
        <v>79666</v>
      </c>
      <c r="IUT4">
        <v>79716</v>
      </c>
      <c r="IUU4">
        <v>78974</v>
      </c>
      <c r="IUV4">
        <v>80560</v>
      </c>
      <c r="IUW4">
        <v>81427</v>
      </c>
      <c r="IUX4">
        <v>82670</v>
      </c>
      <c r="IUY4">
        <v>80778</v>
      </c>
      <c r="IUZ4">
        <v>82346</v>
      </c>
      <c r="IVA4">
        <v>82958</v>
      </c>
      <c r="IVB4">
        <v>80684</v>
      </c>
      <c r="IVC4">
        <v>80684</v>
      </c>
      <c r="IVD4">
        <v>84376</v>
      </c>
      <c r="IVE4">
        <v>83227</v>
      </c>
      <c r="IVF4">
        <v>85678</v>
      </c>
      <c r="IVG4">
        <v>90088</v>
      </c>
      <c r="IVH4">
        <v>84439</v>
      </c>
      <c r="IVI4">
        <v>85286</v>
      </c>
      <c r="IVJ4">
        <v>82585</v>
      </c>
      <c r="IVK4">
        <v>83035</v>
      </c>
      <c r="IVL4">
        <v>81222</v>
      </c>
      <c r="IVM4">
        <v>81222</v>
      </c>
      <c r="IVN4">
        <v>9</v>
      </c>
      <c r="IVO4">
        <v>14</v>
      </c>
      <c r="IVP4">
        <v>14</v>
      </c>
      <c r="IVQ4">
        <v>14</v>
      </c>
      <c r="IVR4">
        <v>14</v>
      </c>
      <c r="IVS4">
        <v>14</v>
      </c>
      <c r="IVT4">
        <v>14</v>
      </c>
      <c r="IVU4">
        <v>80</v>
      </c>
      <c r="IVV4">
        <v>105</v>
      </c>
      <c r="IVW4">
        <v>211</v>
      </c>
      <c r="IVX4">
        <v>257</v>
      </c>
      <c r="IVY4">
        <v>527</v>
      </c>
      <c r="IVZ4">
        <v>580</v>
      </c>
      <c r="IWA4">
        <v>707</v>
      </c>
      <c r="IWB4">
        <v>707</v>
      </c>
      <c r="IWC4">
        <v>989</v>
      </c>
      <c r="IWD4">
        <v>1794</v>
      </c>
      <c r="IWE4">
        <v>2977</v>
      </c>
      <c r="IWF4">
        <v>4368</v>
      </c>
      <c r="IWG4">
        <v>7148</v>
      </c>
      <c r="IWH4">
        <v>14985</v>
      </c>
      <c r="IWI4">
        <v>19534</v>
      </c>
      <c r="IWJ4">
        <v>34581</v>
      </c>
      <c r="IWK4">
        <v>42931</v>
      </c>
      <c r="IWL4">
        <v>49730</v>
      </c>
      <c r="IWM4">
        <v>52365</v>
      </c>
      <c r="IWN4">
        <v>52365</v>
      </c>
      <c r="IWO4">
        <v>52376</v>
      </c>
      <c r="IWP4">
        <v>54497</v>
      </c>
      <c r="IWQ4">
        <v>57320</v>
      </c>
      <c r="IWR4">
        <v>57644</v>
      </c>
      <c r="IWS4">
        <v>57797</v>
      </c>
      <c r="IWT4">
        <v>57919</v>
      </c>
      <c r="IWU4">
        <v>55854</v>
      </c>
      <c r="IWV4">
        <v>53815</v>
      </c>
      <c r="IWW4">
        <v>54066</v>
      </c>
      <c r="IWX4">
        <v>54223</v>
      </c>
      <c r="IWY4">
        <v>54400</v>
      </c>
      <c r="IWZ4">
        <v>54676</v>
      </c>
      <c r="IXA4">
        <v>55275</v>
      </c>
      <c r="IXB4">
        <v>54973</v>
      </c>
      <c r="IXC4">
        <v>55539</v>
      </c>
      <c r="IXD4">
        <v>54740</v>
      </c>
      <c r="IXE4">
        <v>55020</v>
      </c>
      <c r="IXF4">
        <v>55148</v>
      </c>
      <c r="IXG4">
        <v>54098</v>
      </c>
      <c r="IXH4">
        <v>53805</v>
      </c>
      <c r="IXI4">
        <v>54439</v>
      </c>
      <c r="IXJ4">
        <v>54124</v>
      </c>
      <c r="IXK4">
        <v>55054</v>
      </c>
      <c r="IXL4">
        <v>54846</v>
      </c>
      <c r="IXM4">
        <v>55171</v>
      </c>
      <c r="IXN4">
        <v>55041</v>
      </c>
      <c r="IXO4">
        <v>55099</v>
      </c>
      <c r="IXP4">
        <v>55921</v>
      </c>
      <c r="IXQ4">
        <v>52597</v>
      </c>
      <c r="IXR4">
        <v>50940</v>
      </c>
      <c r="IXS4">
        <v>49802</v>
      </c>
      <c r="IXT4">
        <v>49938</v>
      </c>
      <c r="IXU4">
        <v>49976</v>
      </c>
      <c r="IXV4">
        <v>50855</v>
      </c>
      <c r="IXW4">
        <v>51637</v>
      </c>
      <c r="IXX4">
        <v>52370</v>
      </c>
      <c r="IXY4">
        <v>52819</v>
      </c>
      <c r="IXZ4">
        <v>53720</v>
      </c>
      <c r="IYA4">
        <v>15</v>
      </c>
      <c r="IYB4">
        <v>153</v>
      </c>
      <c r="IYC4">
        <v>155</v>
      </c>
      <c r="IYD4">
        <v>202</v>
      </c>
      <c r="IYE4">
        <v>255</v>
      </c>
      <c r="IYF4">
        <v>385</v>
      </c>
      <c r="IYG4">
        <v>637</v>
      </c>
      <c r="IYH4">
        <v>1559</v>
      </c>
      <c r="IYI4">
        <v>1750</v>
      </c>
      <c r="IYJ4">
        <v>3116</v>
      </c>
      <c r="IYK4">
        <v>3224</v>
      </c>
      <c r="IYL4">
        <v>3223</v>
      </c>
      <c r="IYM4">
        <v>3329</v>
      </c>
      <c r="IYN4">
        <v>5414</v>
      </c>
      <c r="IYO4">
        <v>6146</v>
      </c>
      <c r="IYP4">
        <v>6987</v>
      </c>
      <c r="IYQ4">
        <v>7542</v>
      </c>
      <c r="IYR4">
        <v>7978</v>
      </c>
      <c r="IYS4">
        <v>10288</v>
      </c>
      <c r="IYT4">
        <v>10288</v>
      </c>
      <c r="IYU4">
        <v>12420</v>
      </c>
      <c r="IYV4">
        <v>18568</v>
      </c>
      <c r="IYW4">
        <v>25998</v>
      </c>
      <c r="IYX4">
        <v>31484</v>
      </c>
      <c r="IYY4">
        <v>36475</v>
      </c>
      <c r="IYZ4">
        <v>40579</v>
      </c>
      <c r="IZA4">
        <v>46486</v>
      </c>
      <c r="IZB4">
        <v>47152</v>
      </c>
      <c r="IZC4">
        <v>47362</v>
      </c>
      <c r="IZD4">
        <v>50903</v>
      </c>
      <c r="IZE4">
        <v>50811</v>
      </c>
      <c r="IZF4">
        <v>51276</v>
      </c>
      <c r="IZG4">
        <v>50817</v>
      </c>
      <c r="IZH4">
        <v>50965</v>
      </c>
      <c r="IZI4">
        <v>51144</v>
      </c>
      <c r="IZJ4">
        <v>51894</v>
      </c>
      <c r="IZK4">
        <v>54635</v>
      </c>
      <c r="IZL4">
        <v>54986</v>
      </c>
      <c r="IZM4">
        <v>54664</v>
      </c>
      <c r="IZN4">
        <v>54839</v>
      </c>
      <c r="IZO4">
        <v>54816</v>
      </c>
      <c r="IZP4">
        <v>54364</v>
      </c>
      <c r="IZQ4">
        <v>54309</v>
      </c>
      <c r="IZR4">
        <v>55730</v>
      </c>
      <c r="IZS4">
        <v>56637</v>
      </c>
      <c r="IZT4">
        <v>57257</v>
      </c>
      <c r="IZU4">
        <v>56223</v>
      </c>
      <c r="IZV4">
        <v>56115</v>
      </c>
      <c r="IZW4">
        <v>56117</v>
      </c>
      <c r="IZX4">
        <v>56078</v>
      </c>
      <c r="IZY4">
        <v>56159</v>
      </c>
      <c r="IZZ4">
        <v>56027</v>
      </c>
      <c r="JAA4">
        <v>55349</v>
      </c>
      <c r="JAB4">
        <v>56070</v>
      </c>
      <c r="JAC4">
        <v>55454</v>
      </c>
      <c r="JAD4">
        <v>55947</v>
      </c>
      <c r="JAE4">
        <v>55938</v>
      </c>
      <c r="JAF4">
        <v>55292</v>
      </c>
      <c r="JAG4">
        <v>55019</v>
      </c>
      <c r="JAH4">
        <v>55843</v>
      </c>
      <c r="JAI4">
        <v>55918</v>
      </c>
      <c r="JAJ4">
        <v>55652</v>
      </c>
      <c r="JAK4">
        <v>53292</v>
      </c>
      <c r="JAL4">
        <v>53292</v>
      </c>
      <c r="JAM4">
        <v>53659</v>
      </c>
      <c r="JAN4">
        <v>54070</v>
      </c>
      <c r="JAO4">
        <v>1482</v>
      </c>
      <c r="JAP4">
        <v>1482</v>
      </c>
      <c r="JAQ4">
        <v>1682</v>
      </c>
      <c r="JAR4">
        <v>1727</v>
      </c>
      <c r="JAS4">
        <v>1977</v>
      </c>
      <c r="JAT4">
        <v>1977</v>
      </c>
      <c r="JAU4">
        <v>2230</v>
      </c>
      <c r="JAV4">
        <v>2359</v>
      </c>
      <c r="JAW4">
        <v>2509</v>
      </c>
      <c r="JAX4">
        <v>2509</v>
      </c>
      <c r="JAY4">
        <v>3238</v>
      </c>
      <c r="JAZ4">
        <v>3669</v>
      </c>
      <c r="JBA4">
        <v>4746</v>
      </c>
      <c r="JBB4">
        <v>5529</v>
      </c>
      <c r="JBC4">
        <v>7660</v>
      </c>
      <c r="JBD4">
        <v>8043</v>
      </c>
      <c r="JBE4">
        <v>11792</v>
      </c>
      <c r="JBF4">
        <v>13459</v>
      </c>
      <c r="JBG4">
        <v>15545</v>
      </c>
      <c r="JBH4">
        <v>17971</v>
      </c>
      <c r="JBI4">
        <v>19190</v>
      </c>
      <c r="JBJ4">
        <v>23944</v>
      </c>
      <c r="JBK4">
        <v>28700</v>
      </c>
      <c r="JBL4">
        <v>28700</v>
      </c>
      <c r="JBM4">
        <v>33235</v>
      </c>
      <c r="JBN4">
        <v>38656</v>
      </c>
      <c r="JBO4">
        <v>40304</v>
      </c>
      <c r="JBP4">
        <v>44047</v>
      </c>
      <c r="JBQ4">
        <v>47577</v>
      </c>
      <c r="JBR4">
        <v>48636</v>
      </c>
      <c r="JBS4">
        <v>47908</v>
      </c>
      <c r="JBT4">
        <v>47806</v>
      </c>
      <c r="JBU4">
        <v>47534</v>
      </c>
      <c r="JBV4">
        <v>49028</v>
      </c>
      <c r="JBW4">
        <v>50226</v>
      </c>
      <c r="JBX4">
        <v>49798</v>
      </c>
      <c r="JBY4">
        <v>49692</v>
      </c>
      <c r="JBZ4">
        <v>46324</v>
      </c>
      <c r="JCA4">
        <v>46677</v>
      </c>
      <c r="JCB4">
        <v>45912</v>
      </c>
      <c r="JCC4">
        <v>45711</v>
      </c>
      <c r="JCD4">
        <v>45926</v>
      </c>
      <c r="JCE4">
        <v>45691</v>
      </c>
      <c r="JCF4">
        <v>46332</v>
      </c>
      <c r="JCG4">
        <v>47522</v>
      </c>
      <c r="JCH4">
        <v>44153</v>
      </c>
      <c r="JCI4">
        <v>44006</v>
      </c>
      <c r="JCJ4">
        <v>44471</v>
      </c>
      <c r="JCK4">
        <v>44365</v>
      </c>
      <c r="JCL4">
        <v>44365</v>
      </c>
      <c r="JCM4">
        <v>43761</v>
      </c>
      <c r="JCN4">
        <v>42917</v>
      </c>
      <c r="JCO4">
        <v>42502</v>
      </c>
      <c r="JCP4">
        <v>42411</v>
      </c>
      <c r="JCQ4">
        <v>42563</v>
      </c>
      <c r="JCR4">
        <v>43190</v>
      </c>
      <c r="JCS4">
        <v>42691</v>
      </c>
      <c r="JCT4">
        <v>42761</v>
      </c>
      <c r="JCU4">
        <v>44503</v>
      </c>
      <c r="JCV4">
        <v>43531</v>
      </c>
      <c r="JCW4">
        <v>42491</v>
      </c>
      <c r="JCX4">
        <v>44188</v>
      </c>
      <c r="JCY4">
        <v>43301</v>
      </c>
      <c r="JCZ4">
        <v>43795</v>
      </c>
      <c r="JDA4">
        <v>42282</v>
      </c>
      <c r="JDB4">
        <v>3614</v>
      </c>
      <c r="JDC4">
        <v>3714</v>
      </c>
      <c r="JDD4">
        <v>3714</v>
      </c>
      <c r="JDE4">
        <v>3714</v>
      </c>
      <c r="JDF4">
        <v>3714</v>
      </c>
      <c r="JDG4">
        <v>3829</v>
      </c>
      <c r="JDH4">
        <v>3854</v>
      </c>
      <c r="JDI4">
        <v>4008</v>
      </c>
      <c r="JDJ4">
        <v>4239</v>
      </c>
      <c r="JDK4">
        <v>4238</v>
      </c>
      <c r="JDL4">
        <v>4826</v>
      </c>
      <c r="JDM4">
        <v>5144</v>
      </c>
      <c r="JDN4">
        <v>6414</v>
      </c>
      <c r="JDO4">
        <v>7256</v>
      </c>
      <c r="JDP4">
        <v>7852</v>
      </c>
      <c r="JDQ4">
        <v>8494</v>
      </c>
      <c r="JDR4">
        <v>9649</v>
      </c>
      <c r="JDS4">
        <v>10865</v>
      </c>
      <c r="JDT4">
        <v>12210</v>
      </c>
      <c r="JDU4">
        <v>12462</v>
      </c>
      <c r="JDV4">
        <v>14064</v>
      </c>
      <c r="JDW4">
        <v>16292</v>
      </c>
      <c r="JDX4">
        <v>17912</v>
      </c>
      <c r="JDY4">
        <v>30291</v>
      </c>
      <c r="JDZ4">
        <v>34241</v>
      </c>
      <c r="JEA4">
        <v>35080</v>
      </c>
      <c r="JEB4">
        <v>38867</v>
      </c>
      <c r="JEC4">
        <v>41349</v>
      </c>
      <c r="JED4">
        <v>41349</v>
      </c>
      <c r="JEE4">
        <v>40778</v>
      </c>
      <c r="JEF4">
        <v>41296</v>
      </c>
      <c r="JEG4">
        <v>40703</v>
      </c>
      <c r="JEH4">
        <v>40670</v>
      </c>
      <c r="JEI4">
        <v>40536</v>
      </c>
      <c r="JEJ4">
        <v>40808</v>
      </c>
      <c r="JEK4">
        <v>40676</v>
      </c>
      <c r="JEL4">
        <v>39749</v>
      </c>
      <c r="JEM4">
        <v>38912</v>
      </c>
      <c r="JEN4">
        <v>38504</v>
      </c>
      <c r="JEO4">
        <v>37878</v>
      </c>
      <c r="JEP4">
        <v>36422</v>
      </c>
      <c r="JEQ4">
        <v>36422</v>
      </c>
      <c r="JER4">
        <v>36124</v>
      </c>
      <c r="JES4">
        <v>36888</v>
      </c>
      <c r="JET4">
        <v>36532</v>
      </c>
      <c r="JEU4">
        <v>36429</v>
      </c>
      <c r="JEV4">
        <v>36164</v>
      </c>
      <c r="JEW4">
        <v>36285</v>
      </c>
      <c r="JEX4">
        <v>37180</v>
      </c>
      <c r="JEY4">
        <v>34958</v>
      </c>
      <c r="JEZ4">
        <v>34139</v>
      </c>
      <c r="JFA4">
        <v>33760</v>
      </c>
      <c r="JFB4">
        <v>32502</v>
      </c>
      <c r="JFC4">
        <v>32502</v>
      </c>
      <c r="JFD4">
        <v>32534</v>
      </c>
      <c r="JFE4">
        <v>32684</v>
      </c>
      <c r="JFF4">
        <v>32328</v>
      </c>
      <c r="JFG4">
        <v>32569</v>
      </c>
      <c r="JFH4">
        <v>32401</v>
      </c>
      <c r="JFI4">
        <v>33071</v>
      </c>
      <c r="JFJ4">
        <v>32415</v>
      </c>
      <c r="JFK4">
        <v>32956</v>
      </c>
      <c r="JFL4">
        <v>32737</v>
      </c>
      <c r="JFM4">
        <v>32640</v>
      </c>
      <c r="JFN4">
        <v>32552</v>
      </c>
      <c r="JFO4">
        <v>333</v>
      </c>
      <c r="JFP4">
        <v>332</v>
      </c>
      <c r="JFQ4">
        <v>332</v>
      </c>
      <c r="JFR4">
        <v>332</v>
      </c>
      <c r="JFS4">
        <v>332</v>
      </c>
      <c r="JFT4">
        <v>352</v>
      </c>
      <c r="JFU4">
        <v>352</v>
      </c>
      <c r="JFV4">
        <v>452</v>
      </c>
      <c r="JFW4">
        <v>452</v>
      </c>
      <c r="JFX4">
        <v>452</v>
      </c>
      <c r="JFY4">
        <v>539</v>
      </c>
      <c r="JFZ4">
        <v>815</v>
      </c>
      <c r="JGA4">
        <v>985</v>
      </c>
      <c r="JGB4">
        <v>871</v>
      </c>
      <c r="JGC4">
        <v>1490</v>
      </c>
      <c r="JGD4">
        <v>3414</v>
      </c>
      <c r="JGE4">
        <v>5280</v>
      </c>
      <c r="JGF4">
        <v>8035</v>
      </c>
      <c r="JGG4">
        <v>9156</v>
      </c>
      <c r="JGH4">
        <v>12222</v>
      </c>
      <c r="JGI4">
        <v>13823</v>
      </c>
      <c r="JGJ4">
        <v>16870</v>
      </c>
      <c r="JGK4">
        <v>19658</v>
      </c>
      <c r="JGL4">
        <v>24575</v>
      </c>
      <c r="JGM4">
        <v>27415</v>
      </c>
      <c r="JGN4">
        <v>27415</v>
      </c>
      <c r="JGO4">
        <v>28470</v>
      </c>
      <c r="JGP4">
        <v>31384</v>
      </c>
      <c r="JGQ4">
        <v>33904</v>
      </c>
      <c r="JGR4">
        <v>34215</v>
      </c>
      <c r="JGS4">
        <v>33986</v>
      </c>
      <c r="JGT4">
        <v>34338</v>
      </c>
      <c r="JGU4">
        <v>34704</v>
      </c>
      <c r="JGV4">
        <v>35886</v>
      </c>
      <c r="JGW4">
        <v>35999</v>
      </c>
      <c r="JGX4">
        <v>36129</v>
      </c>
      <c r="JGY4">
        <v>36542</v>
      </c>
      <c r="JGZ4">
        <v>36768</v>
      </c>
      <c r="JHA4">
        <v>37067</v>
      </c>
      <c r="JHB4">
        <v>39808</v>
      </c>
      <c r="JHC4">
        <v>39583</v>
      </c>
      <c r="JHD4">
        <v>39368</v>
      </c>
      <c r="JHE4">
        <v>39231</v>
      </c>
      <c r="JHF4">
        <v>39320</v>
      </c>
      <c r="JHG4">
        <v>39394</v>
      </c>
      <c r="JHH4">
        <v>39538</v>
      </c>
      <c r="JHI4">
        <v>37407</v>
      </c>
      <c r="JHJ4">
        <v>38018</v>
      </c>
      <c r="JHK4">
        <v>37543</v>
      </c>
      <c r="JHL4">
        <v>37911</v>
      </c>
      <c r="JHM4">
        <v>38041</v>
      </c>
      <c r="JHN4">
        <v>37644</v>
      </c>
      <c r="JHO4">
        <v>37284</v>
      </c>
      <c r="JHP4">
        <v>38709</v>
      </c>
      <c r="JHQ4">
        <v>39893</v>
      </c>
      <c r="JHR4">
        <v>39238</v>
      </c>
      <c r="JHS4">
        <v>38827</v>
      </c>
      <c r="JHT4">
        <v>38275</v>
      </c>
      <c r="JHU4">
        <v>38377</v>
      </c>
      <c r="JHV4">
        <v>38210</v>
      </c>
      <c r="JHW4">
        <v>37225</v>
      </c>
      <c r="JHX4">
        <v>37032</v>
      </c>
      <c r="JHY4">
        <v>36625</v>
      </c>
      <c r="JHZ4">
        <v>36904</v>
      </c>
      <c r="JIA4">
        <v>37604</v>
      </c>
      <c r="JIB4">
        <v>36726</v>
      </c>
      <c r="JIC4">
        <v>852</v>
      </c>
      <c r="JID4">
        <v>852</v>
      </c>
      <c r="JIE4">
        <v>1032</v>
      </c>
      <c r="JIF4">
        <v>1032</v>
      </c>
      <c r="JIG4">
        <v>1386</v>
      </c>
      <c r="JIH4">
        <v>1401</v>
      </c>
      <c r="JII4">
        <v>1650</v>
      </c>
      <c r="JIJ4">
        <v>1744</v>
      </c>
      <c r="JIK4">
        <v>1892</v>
      </c>
      <c r="JIL4">
        <v>3333</v>
      </c>
      <c r="JIM4">
        <v>3619</v>
      </c>
      <c r="JIN4">
        <v>4316</v>
      </c>
      <c r="JIO4">
        <v>4589</v>
      </c>
      <c r="JIP4">
        <v>5102</v>
      </c>
      <c r="JIQ4">
        <v>5787</v>
      </c>
      <c r="JIR4">
        <v>6710</v>
      </c>
      <c r="JIS4">
        <v>7492</v>
      </c>
      <c r="JIT4">
        <v>7492</v>
      </c>
      <c r="JIU4">
        <v>8030</v>
      </c>
      <c r="JIV4">
        <v>10188</v>
      </c>
      <c r="JIW4">
        <v>10484</v>
      </c>
      <c r="JIX4">
        <v>12380</v>
      </c>
      <c r="JIY4">
        <v>14061</v>
      </c>
      <c r="JIZ4">
        <v>17323</v>
      </c>
      <c r="JJA4">
        <v>22548</v>
      </c>
      <c r="JJB4">
        <v>29065</v>
      </c>
      <c r="JJC4">
        <v>32403</v>
      </c>
      <c r="JJD4">
        <v>33297</v>
      </c>
      <c r="JJE4">
        <v>35189</v>
      </c>
      <c r="JJF4">
        <v>37526</v>
      </c>
      <c r="JJG4">
        <v>38218</v>
      </c>
      <c r="JJH4">
        <v>38363</v>
      </c>
      <c r="JJI4">
        <v>36713</v>
      </c>
      <c r="JJJ4">
        <v>36696</v>
      </c>
      <c r="JJK4">
        <v>38073</v>
      </c>
      <c r="JJL4">
        <v>38257</v>
      </c>
      <c r="JJM4">
        <v>38480</v>
      </c>
      <c r="JJN4">
        <v>38334</v>
      </c>
      <c r="JJO4">
        <v>37586</v>
      </c>
      <c r="JJP4">
        <v>36143</v>
      </c>
      <c r="JJQ4">
        <v>36070</v>
      </c>
      <c r="JJR4">
        <v>35990</v>
      </c>
      <c r="JJS4">
        <v>35581</v>
      </c>
      <c r="JJT4">
        <v>35012</v>
      </c>
      <c r="JJU4">
        <v>35502</v>
      </c>
      <c r="JJV4">
        <v>35893</v>
      </c>
      <c r="JJW4">
        <v>36045</v>
      </c>
      <c r="JJX4">
        <v>35667</v>
      </c>
      <c r="JJY4">
        <v>35792</v>
      </c>
      <c r="JJZ4">
        <v>35752</v>
      </c>
      <c r="JKA4">
        <v>35633</v>
      </c>
      <c r="JKB4">
        <v>35580</v>
      </c>
      <c r="JKC4">
        <v>35338</v>
      </c>
      <c r="JKD4">
        <v>35247</v>
      </c>
      <c r="JKE4">
        <v>35262</v>
      </c>
      <c r="JKF4">
        <v>35058</v>
      </c>
      <c r="JKG4">
        <v>34827</v>
      </c>
      <c r="JKH4">
        <v>35057</v>
      </c>
      <c r="JKI4">
        <v>35016</v>
      </c>
      <c r="JKJ4">
        <v>34639</v>
      </c>
      <c r="JKK4">
        <v>35095</v>
      </c>
      <c r="JKL4">
        <v>34985</v>
      </c>
      <c r="JKM4">
        <v>34985</v>
      </c>
      <c r="JKN4">
        <v>35343</v>
      </c>
      <c r="JKO4">
        <v>34643</v>
      </c>
      <c r="JKP4">
        <v>34177</v>
      </c>
      <c r="JKQ4">
        <v>301</v>
      </c>
      <c r="JKR4">
        <v>306</v>
      </c>
      <c r="JKS4">
        <v>306</v>
      </c>
      <c r="JKT4">
        <v>306</v>
      </c>
      <c r="JKU4">
        <v>306</v>
      </c>
      <c r="JKV4">
        <v>306</v>
      </c>
      <c r="JKW4">
        <v>306</v>
      </c>
      <c r="JKX4">
        <v>526</v>
      </c>
      <c r="JKY4">
        <v>574</v>
      </c>
      <c r="JKZ4">
        <v>651</v>
      </c>
      <c r="JLA4">
        <v>1528</v>
      </c>
      <c r="JLB4">
        <v>2339</v>
      </c>
      <c r="JLC4">
        <v>3915</v>
      </c>
      <c r="JLD4">
        <v>4670</v>
      </c>
      <c r="JLE4">
        <v>4961</v>
      </c>
      <c r="JLF4">
        <v>5775</v>
      </c>
      <c r="JLG4">
        <v>6556</v>
      </c>
      <c r="JLH4">
        <v>6832</v>
      </c>
      <c r="JLI4">
        <v>7619</v>
      </c>
      <c r="JLJ4">
        <v>10584</v>
      </c>
      <c r="JLK4">
        <v>13005</v>
      </c>
      <c r="JLL4">
        <v>13005</v>
      </c>
      <c r="JLM4">
        <v>14916</v>
      </c>
      <c r="JLN4">
        <v>19302</v>
      </c>
      <c r="JLO4">
        <v>26791</v>
      </c>
      <c r="JLP4">
        <v>31605</v>
      </c>
      <c r="JLQ4">
        <v>32744</v>
      </c>
      <c r="JLR4">
        <v>33767</v>
      </c>
      <c r="JLS4">
        <v>33711</v>
      </c>
      <c r="JLT4">
        <v>33658</v>
      </c>
      <c r="JLU4">
        <v>33343</v>
      </c>
      <c r="JLV4">
        <v>33366</v>
      </c>
      <c r="JLW4">
        <v>33964</v>
      </c>
      <c r="JLX4">
        <v>34100</v>
      </c>
      <c r="JLY4">
        <v>33593</v>
      </c>
      <c r="JLZ4">
        <v>34482</v>
      </c>
      <c r="JMA4">
        <v>34062</v>
      </c>
      <c r="JMB4">
        <v>34235</v>
      </c>
      <c r="JMC4">
        <v>35840</v>
      </c>
      <c r="JMD4">
        <v>36255</v>
      </c>
      <c r="JME4">
        <v>37405</v>
      </c>
      <c r="JMF4">
        <v>39009</v>
      </c>
      <c r="JMG4">
        <v>39009</v>
      </c>
      <c r="JMH4">
        <v>40147</v>
      </c>
      <c r="JMI4">
        <v>40806</v>
      </c>
      <c r="JMJ4">
        <v>41026</v>
      </c>
      <c r="JMK4">
        <v>41129</v>
      </c>
      <c r="JML4">
        <v>41515</v>
      </c>
      <c r="JMM4">
        <v>41559</v>
      </c>
      <c r="JMN4">
        <v>41895</v>
      </c>
      <c r="JMO4">
        <v>41953</v>
      </c>
      <c r="JMP4">
        <v>41920</v>
      </c>
      <c r="JMQ4">
        <v>40062</v>
      </c>
      <c r="JMR4">
        <v>40295</v>
      </c>
      <c r="JMS4">
        <v>39716</v>
      </c>
      <c r="JMT4">
        <v>39520</v>
      </c>
      <c r="JMU4">
        <v>39186</v>
      </c>
      <c r="JMV4">
        <v>39585</v>
      </c>
      <c r="JMW4">
        <v>39370</v>
      </c>
      <c r="JMX4">
        <v>37907</v>
      </c>
      <c r="JMY4">
        <v>38850</v>
      </c>
      <c r="JMZ4">
        <v>38988</v>
      </c>
      <c r="JNA4">
        <v>38988</v>
      </c>
      <c r="JNB4">
        <v>38886</v>
      </c>
      <c r="JNC4">
        <v>39075</v>
      </c>
      <c r="JND4">
        <v>814</v>
      </c>
      <c r="JNE4">
        <v>814</v>
      </c>
      <c r="JNF4">
        <v>1078</v>
      </c>
      <c r="JNG4">
        <v>1100</v>
      </c>
      <c r="JNH4">
        <v>1100</v>
      </c>
      <c r="JNI4">
        <v>1100</v>
      </c>
      <c r="JNJ4">
        <v>1100</v>
      </c>
      <c r="JNK4">
        <v>1105</v>
      </c>
      <c r="JNL4">
        <v>1258</v>
      </c>
      <c r="JNM4">
        <v>1401</v>
      </c>
      <c r="JNN4">
        <v>2262</v>
      </c>
      <c r="JNO4">
        <v>3007</v>
      </c>
      <c r="JNP4">
        <v>3357</v>
      </c>
      <c r="JNQ4">
        <v>3386</v>
      </c>
      <c r="JNR4">
        <v>4611</v>
      </c>
      <c r="JNS4">
        <v>4766</v>
      </c>
      <c r="JNT4">
        <v>4886</v>
      </c>
      <c r="JNU4">
        <v>5510</v>
      </c>
      <c r="JNV4">
        <v>5918</v>
      </c>
      <c r="JNW4">
        <v>6358</v>
      </c>
      <c r="JNX4">
        <v>9048</v>
      </c>
      <c r="JNY4">
        <v>9930</v>
      </c>
      <c r="JNZ4">
        <v>12061</v>
      </c>
      <c r="JOA4">
        <v>20236</v>
      </c>
      <c r="JOB4">
        <v>24582</v>
      </c>
      <c r="JOC4">
        <v>27428</v>
      </c>
      <c r="JOD4">
        <v>29751</v>
      </c>
      <c r="JOE4">
        <v>34301</v>
      </c>
      <c r="JOF4">
        <v>35401</v>
      </c>
      <c r="JOG4">
        <v>35941</v>
      </c>
      <c r="JOH4">
        <v>36295</v>
      </c>
      <c r="JOI4">
        <v>36295</v>
      </c>
      <c r="JOJ4">
        <v>36134</v>
      </c>
      <c r="JOK4">
        <v>36056</v>
      </c>
      <c r="JOL4">
        <v>40177</v>
      </c>
      <c r="JOM4">
        <v>41080</v>
      </c>
      <c r="JON4">
        <v>41478</v>
      </c>
      <c r="JOO4">
        <v>40682</v>
      </c>
      <c r="JOP4">
        <v>40954</v>
      </c>
      <c r="JOQ4">
        <v>40984</v>
      </c>
      <c r="JOR4">
        <v>41011</v>
      </c>
      <c r="JOS4">
        <v>41659</v>
      </c>
      <c r="JOT4">
        <v>40890</v>
      </c>
      <c r="JOU4">
        <v>40303</v>
      </c>
      <c r="JOV4">
        <v>39921</v>
      </c>
      <c r="JOW4">
        <v>39831</v>
      </c>
      <c r="JOX4">
        <v>39880</v>
      </c>
      <c r="JOY4">
        <v>40121</v>
      </c>
      <c r="JOZ4">
        <v>39986</v>
      </c>
      <c r="JPA4">
        <v>41456</v>
      </c>
      <c r="JPB4">
        <v>39978</v>
      </c>
      <c r="JPC4">
        <v>39978</v>
      </c>
      <c r="JPD4">
        <v>39984</v>
      </c>
      <c r="JPE4">
        <v>39874</v>
      </c>
      <c r="JPF4">
        <v>38749</v>
      </c>
      <c r="JPG4">
        <v>39675</v>
      </c>
      <c r="JPH4">
        <v>40512</v>
      </c>
      <c r="JPI4">
        <v>39975</v>
      </c>
      <c r="JPJ4">
        <v>39488</v>
      </c>
      <c r="JPK4">
        <v>38815</v>
      </c>
      <c r="JPL4">
        <v>38265</v>
      </c>
      <c r="JPM4">
        <v>38603</v>
      </c>
      <c r="JPN4">
        <v>38603</v>
      </c>
      <c r="JPO4">
        <v>39404</v>
      </c>
      <c r="JPP4">
        <v>1135</v>
      </c>
      <c r="JPQ4">
        <v>1145</v>
      </c>
      <c r="JPR4">
        <v>1177</v>
      </c>
      <c r="JPS4">
        <v>1177</v>
      </c>
      <c r="JPT4">
        <v>1177</v>
      </c>
      <c r="JPU4">
        <v>1177</v>
      </c>
      <c r="JPV4">
        <v>1177</v>
      </c>
      <c r="JPW4">
        <v>1177</v>
      </c>
      <c r="JPX4">
        <v>1177</v>
      </c>
      <c r="JPY4">
        <v>1311</v>
      </c>
      <c r="JPZ4">
        <v>1311</v>
      </c>
      <c r="JQA4">
        <v>1619</v>
      </c>
      <c r="JQB4">
        <v>1631</v>
      </c>
      <c r="JQC4">
        <v>2055</v>
      </c>
      <c r="JQD4">
        <v>2190</v>
      </c>
      <c r="JQE4">
        <v>3110</v>
      </c>
      <c r="JQF4">
        <v>4406</v>
      </c>
      <c r="JQG4">
        <v>4639</v>
      </c>
      <c r="JQH4">
        <v>5447</v>
      </c>
      <c r="JQI4">
        <v>6520</v>
      </c>
      <c r="JQJ4">
        <v>6957</v>
      </c>
      <c r="JQK4">
        <v>8593</v>
      </c>
      <c r="JQL4">
        <v>10636</v>
      </c>
      <c r="JQM4">
        <v>15640</v>
      </c>
      <c r="JQN4">
        <v>15640</v>
      </c>
      <c r="JQO4">
        <v>18132</v>
      </c>
      <c r="JQP4">
        <v>22544</v>
      </c>
      <c r="JQQ4">
        <v>25263</v>
      </c>
      <c r="JQR4">
        <v>26070</v>
      </c>
      <c r="JQS4">
        <v>31345</v>
      </c>
      <c r="JQT4">
        <v>34424</v>
      </c>
      <c r="JQU4">
        <v>38798</v>
      </c>
      <c r="JQV4">
        <v>38154</v>
      </c>
      <c r="JQW4">
        <v>38283</v>
      </c>
      <c r="JQX4">
        <v>37634</v>
      </c>
      <c r="JQY4">
        <v>37681</v>
      </c>
      <c r="JQZ4">
        <v>37450</v>
      </c>
      <c r="JRA4">
        <v>36954</v>
      </c>
      <c r="JRB4">
        <v>36831</v>
      </c>
      <c r="JRC4">
        <v>36137</v>
      </c>
      <c r="JRD4">
        <v>37069</v>
      </c>
      <c r="JRE4">
        <v>37447</v>
      </c>
      <c r="JRF4">
        <v>38563</v>
      </c>
      <c r="JRG4">
        <v>38568</v>
      </c>
      <c r="JRH4">
        <v>38135</v>
      </c>
      <c r="JRI4">
        <v>37349</v>
      </c>
      <c r="JRJ4">
        <v>37380</v>
      </c>
      <c r="JRK4">
        <v>37660</v>
      </c>
      <c r="JRL4">
        <v>38442</v>
      </c>
      <c r="JRM4">
        <v>37517</v>
      </c>
      <c r="JRN4">
        <v>37114</v>
      </c>
      <c r="JRO4">
        <v>36594</v>
      </c>
      <c r="JRP4">
        <v>36226</v>
      </c>
      <c r="JRQ4">
        <v>36537</v>
      </c>
      <c r="JRR4">
        <v>36272</v>
      </c>
      <c r="JRS4">
        <v>35662</v>
      </c>
      <c r="JRT4">
        <v>38178</v>
      </c>
      <c r="JRU4">
        <v>38148</v>
      </c>
      <c r="JRV4">
        <v>38500</v>
      </c>
      <c r="JRW4">
        <v>36002</v>
      </c>
      <c r="JRX4">
        <v>36292</v>
      </c>
      <c r="JRY4">
        <v>35643</v>
      </c>
      <c r="JRZ4">
        <v>37948</v>
      </c>
      <c r="JSA4">
        <v>37558</v>
      </c>
      <c r="JSB4">
        <v>37511</v>
      </c>
      <c r="JSC4">
        <v>37426</v>
      </c>
      <c r="JSD4">
        <v>38213</v>
      </c>
      <c r="JSE4">
        <v>38768</v>
      </c>
      <c r="JSF4">
        <v>970</v>
      </c>
      <c r="JSG4">
        <v>970</v>
      </c>
      <c r="JSH4">
        <v>970</v>
      </c>
      <c r="JSI4">
        <v>984</v>
      </c>
      <c r="JSJ4">
        <v>986</v>
      </c>
      <c r="JSK4">
        <v>1400</v>
      </c>
      <c r="JSL4">
        <v>2131</v>
      </c>
      <c r="JSM4">
        <v>3208</v>
      </c>
      <c r="JSN4">
        <v>6264</v>
      </c>
      <c r="JSO4">
        <v>7516</v>
      </c>
      <c r="JSP4">
        <v>8359</v>
      </c>
      <c r="JSQ4">
        <v>12270</v>
      </c>
      <c r="JSR4">
        <v>14181</v>
      </c>
      <c r="JSS4">
        <v>15630</v>
      </c>
      <c r="JST4">
        <v>15630</v>
      </c>
      <c r="JSU4">
        <v>15681</v>
      </c>
      <c r="JSV4">
        <v>16556</v>
      </c>
      <c r="JSW4">
        <v>18465</v>
      </c>
      <c r="JSX4">
        <v>19813</v>
      </c>
      <c r="JSY4">
        <v>22569</v>
      </c>
      <c r="JSZ4">
        <v>28969</v>
      </c>
      <c r="JTA4">
        <v>34689</v>
      </c>
      <c r="JTB4">
        <v>34703</v>
      </c>
      <c r="JTC4">
        <v>39603</v>
      </c>
      <c r="JTD4">
        <v>43374</v>
      </c>
      <c r="JTE4">
        <v>44149</v>
      </c>
      <c r="JTF4">
        <v>44141</v>
      </c>
      <c r="JTG4">
        <v>45725</v>
      </c>
      <c r="JTH4">
        <v>44986</v>
      </c>
      <c r="JTI4">
        <v>44704</v>
      </c>
      <c r="JTJ4">
        <v>46047</v>
      </c>
      <c r="JTK4">
        <v>46090</v>
      </c>
      <c r="JTL4">
        <v>45943</v>
      </c>
      <c r="JTM4">
        <v>45876</v>
      </c>
      <c r="JTN4">
        <v>45880</v>
      </c>
      <c r="JTO4">
        <v>45602</v>
      </c>
      <c r="JTP4">
        <v>44724</v>
      </c>
      <c r="JTQ4">
        <v>43018</v>
      </c>
      <c r="JTR4">
        <v>43352</v>
      </c>
      <c r="JTS4">
        <v>43151</v>
      </c>
      <c r="JTT4">
        <v>43013</v>
      </c>
      <c r="JTU4">
        <v>42463</v>
      </c>
      <c r="JTV4">
        <v>42693</v>
      </c>
      <c r="JTW4">
        <v>43167</v>
      </c>
    </row>
    <row r="5" spans="1:7303" x14ac:dyDescent="0.25">
      <c r="A5" t="s">
        <v>7193</v>
      </c>
      <c r="B5">
        <v>1326</v>
      </c>
      <c r="C5">
        <v>1326</v>
      </c>
      <c r="D5">
        <v>1321</v>
      </c>
      <c r="E5">
        <v>1307</v>
      </c>
      <c r="F5">
        <v>1318</v>
      </c>
      <c r="G5">
        <v>1323</v>
      </c>
      <c r="H5">
        <v>1291</v>
      </c>
      <c r="I5">
        <v>1280</v>
      </c>
      <c r="J5">
        <v>1280</v>
      </c>
      <c r="K5">
        <v>3475</v>
      </c>
      <c r="L5">
        <v>1269</v>
      </c>
      <c r="M5">
        <v>1211</v>
      </c>
      <c r="N5">
        <v>1216</v>
      </c>
      <c r="O5">
        <v>1216</v>
      </c>
      <c r="P5">
        <v>970</v>
      </c>
      <c r="Q5">
        <v>4477964</v>
      </c>
      <c r="R5">
        <v>4454317</v>
      </c>
      <c r="S5">
        <v>4495583</v>
      </c>
      <c r="T5">
        <v>4512022</v>
      </c>
      <c r="U5">
        <v>4528057</v>
      </c>
      <c r="V5">
        <v>4524469</v>
      </c>
      <c r="W5">
        <v>4492829</v>
      </c>
      <c r="X5">
        <v>4521399</v>
      </c>
      <c r="Y5">
        <v>4427667</v>
      </c>
      <c r="Z5">
        <v>4341630</v>
      </c>
      <c r="AA5">
        <v>4289761</v>
      </c>
      <c r="AB5">
        <v>4297436</v>
      </c>
      <c r="AC5">
        <v>4269142</v>
      </c>
      <c r="AD5">
        <v>4248512</v>
      </c>
      <c r="AE5">
        <v>4251967</v>
      </c>
      <c r="AF5">
        <v>4260592</v>
      </c>
      <c r="AG5">
        <v>4296299</v>
      </c>
      <c r="AH5">
        <v>4336507</v>
      </c>
      <c r="AI5">
        <v>4297279</v>
      </c>
      <c r="AJ5">
        <v>4304252</v>
      </c>
      <c r="AK5">
        <v>4296257</v>
      </c>
      <c r="AL5">
        <v>4318564</v>
      </c>
      <c r="AM5">
        <v>4303391</v>
      </c>
      <c r="AN5">
        <v>4283532</v>
      </c>
      <c r="AO5">
        <v>4201584</v>
      </c>
      <c r="AP5">
        <v>3869017</v>
      </c>
      <c r="AQ5">
        <v>2580627</v>
      </c>
      <c r="AR5">
        <v>2580627</v>
      </c>
      <c r="AS5">
        <v>1599902</v>
      </c>
      <c r="AT5">
        <v>655945</v>
      </c>
      <c r="AU5">
        <v>403949</v>
      </c>
      <c r="AV5">
        <v>315736</v>
      </c>
      <c r="AW5">
        <v>278518</v>
      </c>
      <c r="AX5">
        <v>226889</v>
      </c>
      <c r="AY5">
        <v>166544</v>
      </c>
      <c r="AZ5">
        <v>126788</v>
      </c>
      <c r="BA5">
        <v>109163</v>
      </c>
      <c r="BB5">
        <v>86078</v>
      </c>
      <c r="BC5">
        <v>69741</v>
      </c>
      <c r="BD5">
        <v>40876</v>
      </c>
      <c r="BE5">
        <v>26865</v>
      </c>
      <c r="BF5">
        <v>14988</v>
      </c>
      <c r="BG5">
        <v>7283</v>
      </c>
      <c r="BH5">
        <v>6735</v>
      </c>
      <c r="BI5">
        <v>6748</v>
      </c>
      <c r="BJ5">
        <v>5497</v>
      </c>
      <c r="BK5">
        <v>5198</v>
      </c>
      <c r="BL5">
        <v>4944</v>
      </c>
      <c r="BM5">
        <v>4847</v>
      </c>
      <c r="BN5">
        <v>4755</v>
      </c>
      <c r="BO5">
        <v>4756</v>
      </c>
      <c r="BP5">
        <v>1142</v>
      </c>
      <c r="BQ5">
        <v>989</v>
      </c>
      <c r="BR5">
        <v>732</v>
      </c>
      <c r="BS5">
        <v>730</v>
      </c>
      <c r="BT5">
        <v>728</v>
      </c>
      <c r="BU5">
        <v>727</v>
      </c>
      <c r="BV5">
        <v>719</v>
      </c>
      <c r="BW5">
        <v>720</v>
      </c>
      <c r="BX5">
        <v>730</v>
      </c>
      <c r="BY5">
        <v>718</v>
      </c>
      <c r="BZ5">
        <v>750</v>
      </c>
      <c r="CA5">
        <v>250</v>
      </c>
      <c r="CB5">
        <v>248</v>
      </c>
      <c r="CC5">
        <v>335</v>
      </c>
      <c r="CD5">
        <v>4707146</v>
      </c>
      <c r="CE5">
        <v>4729794</v>
      </c>
      <c r="CF5">
        <v>4681357</v>
      </c>
      <c r="CG5">
        <v>4721007</v>
      </c>
      <c r="CH5">
        <v>4713312</v>
      </c>
      <c r="CI5">
        <v>4741550</v>
      </c>
      <c r="CJ5">
        <v>4788805</v>
      </c>
      <c r="CK5">
        <v>4732967</v>
      </c>
      <c r="CL5">
        <v>4699967</v>
      </c>
      <c r="CM5">
        <v>4676059</v>
      </c>
      <c r="CN5">
        <v>4696993</v>
      </c>
      <c r="CO5">
        <v>4700348</v>
      </c>
      <c r="CP5">
        <v>4658688</v>
      </c>
      <c r="CQ5">
        <v>4730068</v>
      </c>
      <c r="CR5">
        <v>4568593</v>
      </c>
      <c r="CS5">
        <v>4573559</v>
      </c>
      <c r="CT5">
        <v>4570626</v>
      </c>
      <c r="CU5">
        <v>4597250</v>
      </c>
      <c r="CV5">
        <v>4536824</v>
      </c>
      <c r="CW5">
        <v>4505620</v>
      </c>
      <c r="CX5">
        <v>4430979</v>
      </c>
      <c r="CY5">
        <v>4429419</v>
      </c>
      <c r="CZ5">
        <v>4438646</v>
      </c>
      <c r="DA5">
        <v>4414933</v>
      </c>
      <c r="DB5">
        <v>4327820</v>
      </c>
      <c r="DC5">
        <v>3931835</v>
      </c>
      <c r="DD5">
        <v>2803229</v>
      </c>
      <c r="DE5">
        <v>1452501</v>
      </c>
      <c r="DF5">
        <v>615639</v>
      </c>
      <c r="DG5">
        <v>324215</v>
      </c>
      <c r="DH5">
        <v>136675</v>
      </c>
      <c r="DI5">
        <v>86603</v>
      </c>
      <c r="DJ5">
        <v>86603</v>
      </c>
      <c r="DK5">
        <v>73706</v>
      </c>
      <c r="DL5">
        <v>47557</v>
      </c>
      <c r="DM5">
        <v>36503</v>
      </c>
      <c r="DN5">
        <v>27166</v>
      </c>
      <c r="DO5">
        <v>24761</v>
      </c>
      <c r="DP5">
        <v>20571</v>
      </c>
      <c r="DQ5">
        <v>16559</v>
      </c>
      <c r="DR5">
        <v>12949</v>
      </c>
      <c r="DS5">
        <v>10876</v>
      </c>
      <c r="DT5">
        <v>10207</v>
      </c>
      <c r="DU5">
        <v>8023</v>
      </c>
      <c r="DV5">
        <v>7332</v>
      </c>
      <c r="DW5">
        <v>3931</v>
      </c>
      <c r="DX5">
        <v>3827</v>
      </c>
      <c r="DY5">
        <v>3444</v>
      </c>
      <c r="DZ5">
        <v>3264</v>
      </c>
      <c r="EA5">
        <v>2580</v>
      </c>
      <c r="EB5">
        <v>2644</v>
      </c>
      <c r="EC5">
        <v>2385</v>
      </c>
      <c r="ED5">
        <v>2385</v>
      </c>
      <c r="EE5">
        <v>1370</v>
      </c>
      <c r="EF5">
        <v>1020</v>
      </c>
      <c r="EG5">
        <v>847</v>
      </c>
      <c r="EH5">
        <v>784</v>
      </c>
      <c r="EI5">
        <v>784</v>
      </c>
      <c r="EJ5">
        <v>759</v>
      </c>
      <c r="EK5">
        <v>701</v>
      </c>
      <c r="EL5">
        <v>758</v>
      </c>
      <c r="EM5">
        <v>752</v>
      </c>
      <c r="EN5">
        <v>735</v>
      </c>
      <c r="EO5">
        <v>4530950</v>
      </c>
      <c r="EP5">
        <v>4530950</v>
      </c>
      <c r="EQ5">
        <v>4530062</v>
      </c>
      <c r="ER5">
        <v>4538108</v>
      </c>
      <c r="ES5">
        <v>4438175</v>
      </c>
      <c r="ET5">
        <v>4485697</v>
      </c>
      <c r="EU5">
        <v>4485697</v>
      </c>
      <c r="EV5">
        <v>4494303</v>
      </c>
      <c r="EW5">
        <v>4466728</v>
      </c>
      <c r="EX5">
        <v>4462448</v>
      </c>
      <c r="EY5">
        <v>4466893</v>
      </c>
      <c r="EZ5">
        <v>4474113</v>
      </c>
      <c r="FA5">
        <v>4454342</v>
      </c>
      <c r="FB5">
        <v>4502056</v>
      </c>
      <c r="FC5">
        <v>4496145</v>
      </c>
      <c r="FD5">
        <v>4425716</v>
      </c>
      <c r="FE5">
        <v>4435401</v>
      </c>
      <c r="FF5">
        <v>4408558</v>
      </c>
      <c r="FG5">
        <v>4423958</v>
      </c>
      <c r="FH5">
        <v>4389109</v>
      </c>
      <c r="FI5">
        <v>4409460</v>
      </c>
      <c r="FJ5">
        <v>4420842</v>
      </c>
      <c r="FK5">
        <v>4417893</v>
      </c>
      <c r="FL5">
        <v>4385669</v>
      </c>
      <c r="FM5">
        <v>4376913</v>
      </c>
      <c r="FN5">
        <v>4370101</v>
      </c>
      <c r="FO5">
        <v>4370101</v>
      </c>
      <c r="FP5">
        <v>4258656</v>
      </c>
      <c r="FQ5">
        <v>3720855</v>
      </c>
      <c r="FR5">
        <v>2607918</v>
      </c>
      <c r="FS5">
        <v>1450750</v>
      </c>
      <c r="FT5">
        <v>653671</v>
      </c>
      <c r="FU5">
        <v>239261</v>
      </c>
      <c r="FV5">
        <v>112002</v>
      </c>
      <c r="FW5">
        <v>57855</v>
      </c>
      <c r="FX5">
        <v>41109</v>
      </c>
      <c r="FY5">
        <v>35611</v>
      </c>
      <c r="FZ5">
        <v>31134</v>
      </c>
      <c r="GA5">
        <v>24444</v>
      </c>
      <c r="GB5">
        <v>22412</v>
      </c>
      <c r="GC5">
        <v>21099</v>
      </c>
      <c r="GD5">
        <v>15245</v>
      </c>
      <c r="GE5">
        <v>14862</v>
      </c>
      <c r="GF5">
        <v>14999</v>
      </c>
      <c r="GG5">
        <v>15084</v>
      </c>
      <c r="GH5">
        <v>14656</v>
      </c>
      <c r="GI5">
        <v>12346</v>
      </c>
      <c r="GJ5">
        <v>9490</v>
      </c>
      <c r="GK5">
        <v>9364</v>
      </c>
      <c r="GL5">
        <v>8473</v>
      </c>
      <c r="GM5">
        <v>8421</v>
      </c>
      <c r="GN5">
        <v>8377</v>
      </c>
      <c r="GO5">
        <v>7022</v>
      </c>
      <c r="GP5">
        <v>5861</v>
      </c>
      <c r="GQ5">
        <v>1092</v>
      </c>
      <c r="GR5">
        <v>1031</v>
      </c>
      <c r="GS5">
        <v>896</v>
      </c>
      <c r="GT5">
        <v>917</v>
      </c>
      <c r="GU5">
        <v>848</v>
      </c>
      <c r="GV5">
        <v>848</v>
      </c>
      <c r="GW5">
        <v>820</v>
      </c>
      <c r="GX5">
        <v>819</v>
      </c>
      <c r="GY5">
        <v>818</v>
      </c>
      <c r="GZ5">
        <v>786</v>
      </c>
      <c r="HA5">
        <v>758</v>
      </c>
      <c r="HB5">
        <v>758</v>
      </c>
      <c r="HC5">
        <v>758</v>
      </c>
      <c r="HD5">
        <v>4568493</v>
      </c>
      <c r="HE5">
        <v>4545811</v>
      </c>
      <c r="HF5">
        <v>4558432</v>
      </c>
      <c r="HG5">
        <v>4578816</v>
      </c>
      <c r="HH5">
        <v>4545147</v>
      </c>
      <c r="HI5">
        <v>4532077</v>
      </c>
      <c r="HJ5">
        <v>4560564</v>
      </c>
      <c r="HK5">
        <v>4534777</v>
      </c>
      <c r="HL5">
        <v>4499244</v>
      </c>
      <c r="HM5">
        <v>4491786</v>
      </c>
      <c r="HN5">
        <v>4486589</v>
      </c>
      <c r="HO5">
        <v>4459627</v>
      </c>
      <c r="HP5">
        <v>4486120</v>
      </c>
      <c r="HQ5">
        <v>4494228</v>
      </c>
      <c r="HR5">
        <v>4483696</v>
      </c>
      <c r="HS5">
        <v>4484877</v>
      </c>
      <c r="HT5">
        <v>4499161</v>
      </c>
      <c r="HU5">
        <v>4484154</v>
      </c>
      <c r="HV5">
        <v>4438567</v>
      </c>
      <c r="HW5">
        <v>4384818</v>
      </c>
      <c r="HX5">
        <v>4350425</v>
      </c>
      <c r="HY5">
        <v>4307986</v>
      </c>
      <c r="HZ5">
        <v>4307546</v>
      </c>
      <c r="IA5">
        <v>4257964</v>
      </c>
      <c r="IB5">
        <v>4187302</v>
      </c>
      <c r="IC5">
        <v>3921479</v>
      </c>
      <c r="ID5">
        <v>3026831</v>
      </c>
      <c r="IE5">
        <v>1806160</v>
      </c>
      <c r="IF5">
        <v>1015763</v>
      </c>
      <c r="IG5">
        <v>465359</v>
      </c>
      <c r="IH5">
        <v>228044</v>
      </c>
      <c r="II5">
        <v>139275</v>
      </c>
      <c r="IJ5">
        <v>81935</v>
      </c>
      <c r="IK5">
        <v>72565</v>
      </c>
      <c r="IL5">
        <v>54270</v>
      </c>
      <c r="IM5">
        <v>39099</v>
      </c>
      <c r="IN5">
        <v>26192</v>
      </c>
      <c r="IO5">
        <v>25318</v>
      </c>
      <c r="IP5">
        <v>23659</v>
      </c>
      <c r="IQ5">
        <v>20650</v>
      </c>
      <c r="IR5">
        <v>19005</v>
      </c>
      <c r="IS5">
        <v>15100</v>
      </c>
      <c r="IT5">
        <v>13891</v>
      </c>
      <c r="IU5">
        <v>9817</v>
      </c>
      <c r="IV5">
        <v>10011</v>
      </c>
      <c r="IW5">
        <v>5504</v>
      </c>
      <c r="IX5">
        <v>2916</v>
      </c>
      <c r="IY5">
        <v>2796</v>
      </c>
      <c r="IZ5">
        <v>2697</v>
      </c>
      <c r="JA5">
        <v>2681</v>
      </c>
      <c r="JB5">
        <v>2604</v>
      </c>
      <c r="JC5">
        <v>2604</v>
      </c>
      <c r="JD5">
        <v>2597</v>
      </c>
      <c r="JE5">
        <v>2554</v>
      </c>
      <c r="JF5">
        <v>2389</v>
      </c>
      <c r="JG5">
        <v>2338</v>
      </c>
      <c r="JH5">
        <v>2322</v>
      </c>
      <c r="JI5">
        <v>2271</v>
      </c>
      <c r="JJ5">
        <v>2268</v>
      </c>
      <c r="JK5">
        <v>2207</v>
      </c>
      <c r="JL5">
        <v>2206</v>
      </c>
      <c r="JM5">
        <v>2071</v>
      </c>
      <c r="JN5">
        <v>2082</v>
      </c>
      <c r="JO5">
        <v>2082</v>
      </c>
      <c r="JP5">
        <v>1975</v>
      </c>
      <c r="JQ5">
        <v>1955</v>
      </c>
      <c r="JR5">
        <v>4312653</v>
      </c>
      <c r="JS5">
        <v>4270851</v>
      </c>
      <c r="JT5">
        <v>4253499</v>
      </c>
      <c r="JU5">
        <v>4184107</v>
      </c>
      <c r="JV5">
        <v>4158456</v>
      </c>
      <c r="JW5">
        <v>4128006</v>
      </c>
      <c r="JX5">
        <v>4121261</v>
      </c>
      <c r="JY5">
        <v>4102063</v>
      </c>
      <c r="JZ5">
        <v>4102053</v>
      </c>
      <c r="KA5">
        <v>4028882</v>
      </c>
      <c r="KB5">
        <v>3975590</v>
      </c>
      <c r="KC5">
        <v>3983489</v>
      </c>
      <c r="KD5">
        <v>3987301</v>
      </c>
      <c r="KE5">
        <v>3965750</v>
      </c>
      <c r="KF5">
        <v>3963068</v>
      </c>
      <c r="KG5">
        <v>3956470</v>
      </c>
      <c r="KH5">
        <v>3919482</v>
      </c>
      <c r="KI5">
        <v>3871815</v>
      </c>
      <c r="KJ5">
        <v>3850534</v>
      </c>
      <c r="KK5">
        <v>3825240</v>
      </c>
      <c r="KL5">
        <v>3817993</v>
      </c>
      <c r="KM5">
        <v>3819355</v>
      </c>
      <c r="KN5">
        <v>3819276</v>
      </c>
      <c r="KO5">
        <v>3744410</v>
      </c>
      <c r="KP5">
        <v>3391055</v>
      </c>
      <c r="KQ5">
        <v>2183085</v>
      </c>
      <c r="KR5">
        <v>2183085</v>
      </c>
      <c r="KS5">
        <v>1526971</v>
      </c>
      <c r="KT5">
        <v>619908</v>
      </c>
      <c r="KU5">
        <v>288877</v>
      </c>
      <c r="KV5">
        <v>192500</v>
      </c>
      <c r="KW5">
        <v>157881</v>
      </c>
      <c r="KX5">
        <v>129580</v>
      </c>
      <c r="KY5">
        <v>95122</v>
      </c>
      <c r="KZ5">
        <v>80731</v>
      </c>
      <c r="LA5">
        <v>57905</v>
      </c>
      <c r="LB5">
        <v>24925</v>
      </c>
      <c r="LC5">
        <v>20217</v>
      </c>
      <c r="LD5">
        <v>16662</v>
      </c>
      <c r="LE5">
        <v>14136</v>
      </c>
      <c r="LF5">
        <v>10795</v>
      </c>
      <c r="LG5">
        <v>9724</v>
      </c>
      <c r="LH5">
        <v>7247</v>
      </c>
      <c r="LI5">
        <v>4241</v>
      </c>
      <c r="LJ5">
        <v>4361</v>
      </c>
      <c r="LK5">
        <v>3849</v>
      </c>
      <c r="LL5">
        <v>3399</v>
      </c>
      <c r="LM5">
        <v>2545</v>
      </c>
      <c r="LN5">
        <v>1678</v>
      </c>
      <c r="LO5">
        <v>1476</v>
      </c>
      <c r="LP5">
        <v>1475</v>
      </c>
      <c r="LQ5">
        <v>963</v>
      </c>
      <c r="LR5">
        <v>963</v>
      </c>
      <c r="LS5">
        <v>779</v>
      </c>
      <c r="LT5">
        <v>780</v>
      </c>
      <c r="LU5">
        <v>2966</v>
      </c>
      <c r="LV5">
        <v>780</v>
      </c>
      <c r="LW5">
        <v>850</v>
      </c>
      <c r="LX5">
        <v>733</v>
      </c>
      <c r="LY5">
        <v>735</v>
      </c>
      <c r="LZ5">
        <v>706</v>
      </c>
      <c r="MA5">
        <v>710</v>
      </c>
      <c r="MB5">
        <v>705</v>
      </c>
      <c r="MC5">
        <v>633</v>
      </c>
      <c r="MD5">
        <v>535</v>
      </c>
      <c r="ME5">
        <v>3914677</v>
      </c>
      <c r="MF5">
        <v>3913083</v>
      </c>
      <c r="MG5">
        <v>3939976</v>
      </c>
      <c r="MH5">
        <v>3915097</v>
      </c>
      <c r="MI5">
        <v>3886614</v>
      </c>
      <c r="MJ5">
        <v>3847819</v>
      </c>
      <c r="MK5">
        <v>3835758</v>
      </c>
      <c r="ML5">
        <v>3821100</v>
      </c>
      <c r="MM5">
        <v>3846434</v>
      </c>
      <c r="MN5">
        <v>3810708</v>
      </c>
      <c r="MO5">
        <v>3818608</v>
      </c>
      <c r="MP5">
        <v>3876496</v>
      </c>
      <c r="MQ5">
        <v>3914131</v>
      </c>
      <c r="MR5">
        <v>3893200</v>
      </c>
      <c r="MS5">
        <v>3914123</v>
      </c>
      <c r="MT5">
        <v>3883551</v>
      </c>
      <c r="MU5">
        <v>3877744</v>
      </c>
      <c r="MV5">
        <v>3854308</v>
      </c>
      <c r="MW5">
        <v>3845282</v>
      </c>
      <c r="MX5">
        <v>3833903</v>
      </c>
      <c r="MY5">
        <v>3849718</v>
      </c>
      <c r="MZ5">
        <v>3845226</v>
      </c>
      <c r="NA5">
        <v>3835326</v>
      </c>
      <c r="NB5">
        <v>3792749</v>
      </c>
      <c r="NC5">
        <v>3528012</v>
      </c>
      <c r="ND5">
        <v>2438072</v>
      </c>
      <c r="NE5">
        <v>1341378</v>
      </c>
      <c r="NF5">
        <v>711096</v>
      </c>
      <c r="NG5">
        <v>392082</v>
      </c>
      <c r="NH5">
        <v>235911</v>
      </c>
      <c r="NI5">
        <v>170880</v>
      </c>
      <c r="NJ5">
        <v>170880</v>
      </c>
      <c r="NK5">
        <v>89756</v>
      </c>
      <c r="NL5">
        <v>69477</v>
      </c>
      <c r="NM5">
        <v>46515</v>
      </c>
      <c r="NN5">
        <v>13991</v>
      </c>
      <c r="NO5">
        <v>8998</v>
      </c>
      <c r="NP5">
        <v>7029</v>
      </c>
      <c r="NQ5">
        <v>5996</v>
      </c>
      <c r="NR5">
        <v>3293</v>
      </c>
      <c r="NS5">
        <v>1810</v>
      </c>
      <c r="NT5">
        <v>1647</v>
      </c>
      <c r="NU5">
        <v>1153</v>
      </c>
      <c r="NV5">
        <v>648</v>
      </c>
      <c r="NW5">
        <v>647</v>
      </c>
      <c r="NX5">
        <v>585</v>
      </c>
      <c r="NY5">
        <v>484</v>
      </c>
      <c r="NZ5">
        <v>377</v>
      </c>
      <c r="OA5">
        <v>367</v>
      </c>
      <c r="OB5">
        <v>337</v>
      </c>
      <c r="OC5">
        <v>189</v>
      </c>
      <c r="OD5">
        <v>189</v>
      </c>
      <c r="OE5">
        <v>184</v>
      </c>
      <c r="OF5">
        <v>183</v>
      </c>
      <c r="OG5">
        <v>142</v>
      </c>
      <c r="OH5">
        <v>100</v>
      </c>
      <c r="OI5">
        <v>69</v>
      </c>
      <c r="OJ5">
        <v>58</v>
      </c>
      <c r="OK5">
        <v>53</v>
      </c>
      <c r="OL5">
        <v>31</v>
      </c>
      <c r="OM5">
        <v>11</v>
      </c>
      <c r="ON5">
        <v>11</v>
      </c>
      <c r="OO5">
        <v>11</v>
      </c>
      <c r="OP5">
        <v>4288996</v>
      </c>
      <c r="OQ5">
        <v>4288996</v>
      </c>
      <c r="OR5">
        <v>4275510</v>
      </c>
      <c r="OS5">
        <v>4272668</v>
      </c>
      <c r="OT5">
        <v>4270936</v>
      </c>
      <c r="OU5">
        <v>4248934</v>
      </c>
      <c r="OV5">
        <v>4248934</v>
      </c>
      <c r="OW5">
        <v>4218366</v>
      </c>
      <c r="OX5">
        <v>4202851</v>
      </c>
      <c r="OY5">
        <v>4222691</v>
      </c>
      <c r="OZ5">
        <v>4228301</v>
      </c>
      <c r="PA5">
        <v>4214855</v>
      </c>
      <c r="PB5">
        <v>4240057</v>
      </c>
      <c r="PC5">
        <v>4246133</v>
      </c>
      <c r="PD5">
        <v>4251810</v>
      </c>
      <c r="PE5">
        <v>4284204</v>
      </c>
      <c r="PF5">
        <v>4278891</v>
      </c>
      <c r="PG5">
        <v>4319871</v>
      </c>
      <c r="PH5">
        <v>4309642</v>
      </c>
      <c r="PI5">
        <v>4313117</v>
      </c>
      <c r="PJ5">
        <v>4333413</v>
      </c>
      <c r="PK5">
        <v>4285006</v>
      </c>
      <c r="PL5">
        <v>4217266</v>
      </c>
      <c r="PM5">
        <v>4220917</v>
      </c>
      <c r="PN5">
        <v>4225066</v>
      </c>
      <c r="PO5">
        <v>4225066</v>
      </c>
      <c r="PP5">
        <v>4087705</v>
      </c>
      <c r="PQ5">
        <v>3459908</v>
      </c>
      <c r="PR5">
        <v>2263354</v>
      </c>
      <c r="PS5">
        <v>1416640</v>
      </c>
      <c r="PT5">
        <v>711712</v>
      </c>
      <c r="PU5">
        <v>369566</v>
      </c>
      <c r="PV5">
        <v>191289</v>
      </c>
      <c r="PW5">
        <v>107226</v>
      </c>
      <c r="PX5">
        <v>92949</v>
      </c>
      <c r="PY5">
        <v>72818</v>
      </c>
      <c r="PZ5">
        <v>44287</v>
      </c>
      <c r="QA5">
        <v>16718</v>
      </c>
      <c r="QB5">
        <v>13354</v>
      </c>
      <c r="QC5">
        <v>12047</v>
      </c>
      <c r="QD5">
        <v>11608</v>
      </c>
      <c r="QE5">
        <v>7830</v>
      </c>
      <c r="QF5">
        <v>6325</v>
      </c>
      <c r="QG5">
        <v>6047</v>
      </c>
      <c r="QH5">
        <v>5439</v>
      </c>
      <c r="QI5">
        <v>1147</v>
      </c>
      <c r="QJ5">
        <v>738</v>
      </c>
      <c r="QK5">
        <v>627</v>
      </c>
      <c r="QL5">
        <v>395</v>
      </c>
      <c r="QM5">
        <v>139</v>
      </c>
      <c r="QN5">
        <v>131</v>
      </c>
      <c r="QO5">
        <v>124</v>
      </c>
      <c r="QP5">
        <v>119</v>
      </c>
      <c r="QQ5">
        <v>119</v>
      </c>
      <c r="QR5">
        <v>119</v>
      </c>
      <c r="QS5">
        <v>114</v>
      </c>
      <c r="QT5">
        <v>99</v>
      </c>
      <c r="QU5">
        <v>98</v>
      </c>
      <c r="QV5">
        <v>93</v>
      </c>
      <c r="QW5">
        <v>65</v>
      </c>
      <c r="QX5">
        <v>59</v>
      </c>
      <c r="QY5">
        <v>59</v>
      </c>
      <c r="QZ5">
        <v>32</v>
      </c>
      <c r="RA5">
        <v>33</v>
      </c>
      <c r="RB5">
        <v>25</v>
      </c>
      <c r="RC5">
        <v>13</v>
      </c>
      <c r="RD5">
        <v>11</v>
      </c>
      <c r="RE5">
        <v>4461424</v>
      </c>
      <c r="RF5">
        <v>4449869</v>
      </c>
      <c r="RG5">
        <v>4474082</v>
      </c>
      <c r="RH5">
        <v>4471603</v>
      </c>
      <c r="RI5">
        <v>4472894</v>
      </c>
      <c r="RJ5">
        <v>4403122</v>
      </c>
      <c r="RK5">
        <v>4384848</v>
      </c>
      <c r="RL5">
        <v>4365258</v>
      </c>
      <c r="RM5">
        <v>4280664</v>
      </c>
      <c r="RN5">
        <v>4314135</v>
      </c>
      <c r="RO5">
        <v>4328657</v>
      </c>
      <c r="RP5">
        <v>4343248</v>
      </c>
      <c r="RQ5">
        <v>4357270</v>
      </c>
      <c r="RR5">
        <v>4369944</v>
      </c>
      <c r="RS5">
        <v>4338283</v>
      </c>
      <c r="RT5">
        <v>4310811</v>
      </c>
      <c r="RU5">
        <v>4282613</v>
      </c>
      <c r="RV5">
        <v>4261315</v>
      </c>
      <c r="RW5">
        <v>4270592</v>
      </c>
      <c r="RX5">
        <v>4222410</v>
      </c>
      <c r="RY5">
        <v>4219393</v>
      </c>
      <c r="RZ5">
        <v>4219393</v>
      </c>
      <c r="SA5">
        <v>4149834</v>
      </c>
      <c r="SB5">
        <v>4049151</v>
      </c>
      <c r="SC5">
        <v>3633623</v>
      </c>
      <c r="SD5">
        <v>2619343</v>
      </c>
      <c r="SE5">
        <v>1469712</v>
      </c>
      <c r="SF5">
        <v>886402</v>
      </c>
      <c r="SG5">
        <v>393096</v>
      </c>
      <c r="SH5">
        <v>184005</v>
      </c>
      <c r="SI5">
        <v>111326</v>
      </c>
      <c r="SJ5">
        <v>86405</v>
      </c>
      <c r="SK5">
        <v>74170</v>
      </c>
      <c r="SL5">
        <v>53440</v>
      </c>
      <c r="SM5">
        <v>38107</v>
      </c>
      <c r="SN5">
        <v>28138</v>
      </c>
      <c r="SO5">
        <v>25209</v>
      </c>
      <c r="SP5">
        <v>24611</v>
      </c>
      <c r="SQ5">
        <v>21376</v>
      </c>
      <c r="SR5">
        <v>12999</v>
      </c>
      <c r="SS5">
        <v>9501</v>
      </c>
      <c r="ST5">
        <v>7149</v>
      </c>
      <c r="SU5">
        <v>3535</v>
      </c>
      <c r="SV5">
        <v>1912</v>
      </c>
      <c r="SW5">
        <v>972</v>
      </c>
      <c r="SX5">
        <v>738</v>
      </c>
      <c r="SY5">
        <v>729</v>
      </c>
      <c r="SZ5">
        <v>711</v>
      </c>
      <c r="TA5">
        <v>644</v>
      </c>
      <c r="TB5">
        <v>151</v>
      </c>
      <c r="TC5">
        <v>149</v>
      </c>
      <c r="TD5">
        <v>141</v>
      </c>
      <c r="TE5">
        <v>125</v>
      </c>
      <c r="TF5">
        <v>125</v>
      </c>
      <c r="TG5">
        <v>99</v>
      </c>
      <c r="TH5">
        <v>64</v>
      </c>
      <c r="TI5">
        <v>50</v>
      </c>
      <c r="TJ5">
        <v>27</v>
      </c>
      <c r="TK5">
        <v>25</v>
      </c>
      <c r="TL5">
        <v>25</v>
      </c>
      <c r="TM5">
        <v>24</v>
      </c>
      <c r="TN5">
        <v>18</v>
      </c>
      <c r="TO5">
        <v>17</v>
      </c>
      <c r="TP5">
        <v>17</v>
      </c>
      <c r="TQ5">
        <v>17</v>
      </c>
      <c r="TR5">
        <v>16</v>
      </c>
      <c r="TS5">
        <v>4225200</v>
      </c>
      <c r="TT5">
        <v>4157471</v>
      </c>
      <c r="TU5">
        <v>4143784</v>
      </c>
      <c r="TV5">
        <v>4152718</v>
      </c>
      <c r="TW5">
        <v>4139941</v>
      </c>
      <c r="TX5">
        <v>4128215</v>
      </c>
      <c r="TY5">
        <v>4111669</v>
      </c>
      <c r="TZ5">
        <v>4105482</v>
      </c>
      <c r="UA5">
        <v>4105482</v>
      </c>
      <c r="UB5">
        <v>4076329</v>
      </c>
      <c r="UC5">
        <v>4086108</v>
      </c>
      <c r="UD5">
        <v>4007980</v>
      </c>
      <c r="UE5">
        <v>4007871</v>
      </c>
      <c r="UF5">
        <v>3982374</v>
      </c>
      <c r="UG5">
        <v>3944868</v>
      </c>
      <c r="UH5">
        <v>3906741</v>
      </c>
      <c r="UI5">
        <v>3876161</v>
      </c>
      <c r="UJ5">
        <v>3856592</v>
      </c>
      <c r="UK5">
        <v>3839142</v>
      </c>
      <c r="UL5">
        <v>3857140</v>
      </c>
      <c r="UM5">
        <v>3836765</v>
      </c>
      <c r="UN5">
        <v>3833925</v>
      </c>
      <c r="UO5">
        <v>3784656</v>
      </c>
      <c r="UP5">
        <v>3355012</v>
      </c>
      <c r="UQ5">
        <v>1994040</v>
      </c>
      <c r="UR5">
        <v>1994040</v>
      </c>
      <c r="US5">
        <v>1293407</v>
      </c>
      <c r="UT5">
        <v>483761</v>
      </c>
      <c r="UU5">
        <v>209507</v>
      </c>
      <c r="UV5">
        <v>86464</v>
      </c>
      <c r="UW5">
        <v>26885</v>
      </c>
      <c r="UX5">
        <v>15339</v>
      </c>
      <c r="UY5">
        <v>11583</v>
      </c>
      <c r="UZ5">
        <v>10124</v>
      </c>
      <c r="VA5">
        <v>8885</v>
      </c>
      <c r="VB5">
        <v>8350</v>
      </c>
      <c r="VC5">
        <v>7563</v>
      </c>
      <c r="VD5">
        <v>7372</v>
      </c>
      <c r="VE5">
        <v>7014</v>
      </c>
      <c r="VF5">
        <v>6305</v>
      </c>
      <c r="VG5">
        <v>6095</v>
      </c>
      <c r="VH5">
        <v>5055</v>
      </c>
      <c r="VI5">
        <v>4581</v>
      </c>
      <c r="VJ5">
        <v>3971</v>
      </c>
      <c r="VK5">
        <v>3750</v>
      </c>
      <c r="VL5">
        <v>3748</v>
      </c>
      <c r="VM5">
        <v>3720</v>
      </c>
      <c r="VN5">
        <v>1683</v>
      </c>
      <c r="VO5">
        <v>1471</v>
      </c>
      <c r="VP5">
        <v>909</v>
      </c>
      <c r="VQ5">
        <v>519</v>
      </c>
      <c r="VR5">
        <v>343</v>
      </c>
      <c r="VS5">
        <v>77</v>
      </c>
      <c r="VT5">
        <v>73</v>
      </c>
      <c r="VU5">
        <v>59</v>
      </c>
      <c r="VV5">
        <v>29</v>
      </c>
      <c r="VW5">
        <v>29</v>
      </c>
      <c r="VX5">
        <v>23</v>
      </c>
      <c r="VY5">
        <v>16</v>
      </c>
      <c r="VZ5">
        <v>17</v>
      </c>
      <c r="WA5">
        <v>17</v>
      </c>
      <c r="WB5">
        <v>16</v>
      </c>
      <c r="WC5">
        <v>16</v>
      </c>
      <c r="WD5">
        <v>14</v>
      </c>
      <c r="WE5">
        <v>14</v>
      </c>
      <c r="WF5">
        <v>3756299</v>
      </c>
      <c r="WG5">
        <v>3756299</v>
      </c>
      <c r="WH5">
        <v>3755997</v>
      </c>
      <c r="WI5">
        <v>3725480</v>
      </c>
      <c r="WJ5">
        <v>3736676</v>
      </c>
      <c r="WK5">
        <v>3706495</v>
      </c>
      <c r="WL5">
        <v>3721746</v>
      </c>
      <c r="WM5">
        <v>3719991</v>
      </c>
      <c r="WN5">
        <v>3697665</v>
      </c>
      <c r="WO5">
        <v>3680365</v>
      </c>
      <c r="WP5">
        <v>3654002</v>
      </c>
      <c r="WQ5">
        <v>3661373</v>
      </c>
      <c r="WR5">
        <v>3601234</v>
      </c>
      <c r="WS5">
        <v>3636566</v>
      </c>
      <c r="WT5">
        <v>3617382</v>
      </c>
      <c r="WU5">
        <v>3662362</v>
      </c>
      <c r="WV5">
        <v>3647620</v>
      </c>
      <c r="WW5">
        <v>3623949</v>
      </c>
      <c r="WX5">
        <v>3605332</v>
      </c>
      <c r="WY5">
        <v>3616619</v>
      </c>
      <c r="WZ5">
        <v>3626872</v>
      </c>
      <c r="XA5">
        <v>3664594</v>
      </c>
      <c r="XB5">
        <v>3619861</v>
      </c>
      <c r="XC5">
        <v>3557010</v>
      </c>
      <c r="XD5">
        <v>3085937</v>
      </c>
      <c r="XE5">
        <v>1812797</v>
      </c>
      <c r="XF5">
        <v>1093163</v>
      </c>
      <c r="XG5">
        <v>411061</v>
      </c>
      <c r="XH5">
        <v>173530</v>
      </c>
      <c r="XI5">
        <v>78311</v>
      </c>
      <c r="XJ5">
        <v>78311</v>
      </c>
      <c r="XK5">
        <v>56963</v>
      </c>
      <c r="XL5">
        <v>45174</v>
      </c>
      <c r="XM5">
        <v>40634</v>
      </c>
      <c r="XN5">
        <v>29693</v>
      </c>
      <c r="XO5">
        <v>26081</v>
      </c>
      <c r="XP5">
        <v>22983</v>
      </c>
      <c r="XQ5">
        <v>12982</v>
      </c>
      <c r="XR5">
        <v>9491</v>
      </c>
      <c r="XS5">
        <v>7607</v>
      </c>
      <c r="XT5">
        <v>6818</v>
      </c>
      <c r="XU5">
        <v>5358</v>
      </c>
      <c r="XV5">
        <v>4982</v>
      </c>
      <c r="XW5">
        <v>2912</v>
      </c>
      <c r="XX5">
        <v>2325</v>
      </c>
      <c r="XY5">
        <v>2203</v>
      </c>
      <c r="XZ5">
        <v>2145</v>
      </c>
      <c r="YA5">
        <v>1870</v>
      </c>
      <c r="YB5">
        <v>1586</v>
      </c>
      <c r="YC5">
        <v>1503</v>
      </c>
      <c r="YD5">
        <v>758</v>
      </c>
      <c r="YE5">
        <v>566</v>
      </c>
      <c r="YF5">
        <v>556</v>
      </c>
      <c r="YG5">
        <v>163</v>
      </c>
      <c r="YH5">
        <v>93</v>
      </c>
      <c r="YI5">
        <v>93</v>
      </c>
      <c r="YJ5">
        <v>85</v>
      </c>
      <c r="YK5">
        <v>71</v>
      </c>
      <c r="YL5">
        <v>70</v>
      </c>
      <c r="YM5">
        <v>63</v>
      </c>
      <c r="YN5">
        <v>47</v>
      </c>
      <c r="YO5">
        <v>30</v>
      </c>
      <c r="YP5">
        <v>23</v>
      </c>
      <c r="YQ5">
        <v>22</v>
      </c>
      <c r="YR5">
        <v>3770480</v>
      </c>
      <c r="YS5">
        <v>3770480</v>
      </c>
      <c r="YT5">
        <v>3774125</v>
      </c>
      <c r="YU5">
        <v>3784631</v>
      </c>
      <c r="YV5">
        <v>3762070</v>
      </c>
      <c r="YW5">
        <v>3762984</v>
      </c>
      <c r="YX5">
        <v>3762984</v>
      </c>
      <c r="YY5">
        <v>3781413</v>
      </c>
      <c r="YZ5">
        <v>3802721</v>
      </c>
      <c r="ZA5">
        <v>3827711</v>
      </c>
      <c r="ZB5">
        <v>3815273</v>
      </c>
      <c r="ZC5">
        <v>3830617</v>
      </c>
      <c r="ZD5">
        <v>3900460</v>
      </c>
      <c r="ZE5">
        <v>3905851</v>
      </c>
      <c r="ZF5">
        <v>3950048</v>
      </c>
      <c r="ZG5">
        <v>3988353</v>
      </c>
      <c r="ZH5">
        <v>4014533</v>
      </c>
      <c r="ZI5">
        <v>3999511</v>
      </c>
      <c r="ZJ5">
        <v>4065580</v>
      </c>
      <c r="ZK5">
        <v>4107912</v>
      </c>
      <c r="ZL5">
        <v>4123852</v>
      </c>
      <c r="ZM5">
        <v>4117075</v>
      </c>
      <c r="ZN5">
        <v>4159393</v>
      </c>
      <c r="ZO5">
        <v>4094048</v>
      </c>
      <c r="ZP5">
        <v>3893884</v>
      </c>
      <c r="ZQ5">
        <v>3409439</v>
      </c>
      <c r="ZR5">
        <v>2059795</v>
      </c>
      <c r="ZS5">
        <v>1608710</v>
      </c>
      <c r="ZT5">
        <v>1608710</v>
      </c>
      <c r="ZU5">
        <v>850498</v>
      </c>
      <c r="ZV5">
        <v>355110</v>
      </c>
      <c r="ZW5">
        <v>154983</v>
      </c>
      <c r="ZX5">
        <v>113195</v>
      </c>
      <c r="ZY5">
        <v>81731</v>
      </c>
      <c r="ZZ5">
        <v>72433</v>
      </c>
      <c r="AAA5">
        <v>52056</v>
      </c>
      <c r="AAB5">
        <v>40033</v>
      </c>
      <c r="AAC5">
        <v>28649</v>
      </c>
      <c r="AAD5">
        <v>26968</v>
      </c>
      <c r="AAE5">
        <v>26102</v>
      </c>
      <c r="AAF5">
        <v>25221</v>
      </c>
      <c r="AAG5">
        <v>20233</v>
      </c>
      <c r="AAH5">
        <v>17037</v>
      </c>
      <c r="AAI5">
        <v>15950</v>
      </c>
      <c r="AAJ5">
        <v>14601</v>
      </c>
      <c r="AAK5">
        <v>8504</v>
      </c>
      <c r="AAL5">
        <v>8495</v>
      </c>
      <c r="AAM5">
        <v>8472</v>
      </c>
      <c r="AAN5">
        <v>8467</v>
      </c>
      <c r="AAO5">
        <v>8465</v>
      </c>
      <c r="AAP5">
        <v>8390</v>
      </c>
      <c r="AAQ5">
        <v>8112</v>
      </c>
      <c r="AAR5">
        <v>7107</v>
      </c>
      <c r="AAS5">
        <v>7023</v>
      </c>
      <c r="AAT5">
        <v>7015</v>
      </c>
      <c r="AAU5">
        <v>6950</v>
      </c>
      <c r="AAV5">
        <v>6340</v>
      </c>
      <c r="AAW5">
        <v>3465</v>
      </c>
      <c r="AAX5">
        <v>3366</v>
      </c>
      <c r="AAY5">
        <v>3360</v>
      </c>
      <c r="AAZ5">
        <v>3022</v>
      </c>
      <c r="ABA5">
        <v>2960</v>
      </c>
      <c r="ABB5">
        <v>2519</v>
      </c>
      <c r="ABC5">
        <v>2518</v>
      </c>
      <c r="ABD5">
        <v>592</v>
      </c>
      <c r="ABE5">
        <v>590</v>
      </c>
      <c r="ABF5">
        <v>3922206</v>
      </c>
      <c r="ABG5">
        <v>3913975</v>
      </c>
      <c r="ABH5">
        <v>3899603</v>
      </c>
      <c r="ABI5">
        <v>3903276</v>
      </c>
      <c r="ABJ5">
        <v>3884297</v>
      </c>
      <c r="ABK5">
        <v>3855156</v>
      </c>
      <c r="ABL5">
        <v>3875425</v>
      </c>
      <c r="ABM5">
        <v>3806319</v>
      </c>
      <c r="ABN5">
        <v>3731970</v>
      </c>
      <c r="ABO5">
        <v>3720145</v>
      </c>
      <c r="ABP5">
        <v>3703986</v>
      </c>
      <c r="ABQ5">
        <v>3688316</v>
      </c>
      <c r="ABR5">
        <v>3682074</v>
      </c>
      <c r="ABS5">
        <v>3652637</v>
      </c>
      <c r="ABT5">
        <v>3639622</v>
      </c>
      <c r="ABU5">
        <v>3619225</v>
      </c>
      <c r="ABV5">
        <v>3622067</v>
      </c>
      <c r="ABW5">
        <v>3626371</v>
      </c>
      <c r="ABX5">
        <v>3658275</v>
      </c>
      <c r="ABY5">
        <v>3654520</v>
      </c>
      <c r="ABZ5">
        <v>3654520</v>
      </c>
      <c r="ACA5">
        <v>3633407</v>
      </c>
      <c r="ACB5">
        <v>3669352</v>
      </c>
      <c r="ACC5">
        <v>3591846</v>
      </c>
      <c r="ACD5">
        <v>3288158</v>
      </c>
      <c r="ACE5">
        <v>2408671</v>
      </c>
      <c r="ACF5">
        <v>1286778</v>
      </c>
      <c r="ACG5">
        <v>473332</v>
      </c>
      <c r="ACH5">
        <v>309507</v>
      </c>
      <c r="ACI5">
        <v>189418</v>
      </c>
      <c r="ACJ5">
        <v>123500</v>
      </c>
      <c r="ACK5">
        <v>102832</v>
      </c>
      <c r="ACL5">
        <v>66232</v>
      </c>
      <c r="ACM5">
        <v>47260</v>
      </c>
      <c r="ACN5">
        <v>30366</v>
      </c>
      <c r="ACO5">
        <v>26157</v>
      </c>
      <c r="ACP5">
        <v>16479</v>
      </c>
      <c r="ACQ5">
        <v>6566</v>
      </c>
      <c r="ACR5">
        <v>6063</v>
      </c>
      <c r="ACS5">
        <v>4738</v>
      </c>
      <c r="ACT5">
        <v>4618</v>
      </c>
      <c r="ACU5">
        <v>3379</v>
      </c>
      <c r="ACV5">
        <v>759</v>
      </c>
      <c r="ACW5">
        <v>562</v>
      </c>
      <c r="ACX5">
        <v>562</v>
      </c>
      <c r="ACY5">
        <v>556</v>
      </c>
      <c r="ACZ5">
        <v>552</v>
      </c>
      <c r="ADA5">
        <v>292</v>
      </c>
      <c r="ADB5">
        <v>287</v>
      </c>
      <c r="ADC5">
        <v>260</v>
      </c>
      <c r="ADD5">
        <v>247</v>
      </c>
      <c r="ADE5">
        <v>238</v>
      </c>
      <c r="ADF5">
        <v>215</v>
      </c>
      <c r="ADG5">
        <v>214</v>
      </c>
      <c r="ADH5">
        <v>213</v>
      </c>
      <c r="ADI5">
        <v>213</v>
      </c>
      <c r="ADJ5">
        <v>206</v>
      </c>
      <c r="ADK5">
        <v>80</v>
      </c>
      <c r="ADL5">
        <v>85</v>
      </c>
      <c r="ADM5">
        <v>85</v>
      </c>
      <c r="ADN5">
        <v>85</v>
      </c>
      <c r="ADO5">
        <v>85</v>
      </c>
      <c r="ADP5">
        <v>54</v>
      </c>
      <c r="ADQ5">
        <v>11</v>
      </c>
      <c r="ADR5">
        <v>11</v>
      </c>
      <c r="ADS5">
        <v>3664396</v>
      </c>
      <c r="ADT5">
        <v>3658615</v>
      </c>
      <c r="ADU5">
        <v>3649283</v>
      </c>
      <c r="ADV5">
        <v>3636824</v>
      </c>
      <c r="ADW5">
        <v>3582305</v>
      </c>
      <c r="ADX5">
        <v>3560473</v>
      </c>
      <c r="ADY5">
        <v>3558335</v>
      </c>
      <c r="ADZ5">
        <v>3531038</v>
      </c>
      <c r="AEA5">
        <v>3502593</v>
      </c>
      <c r="AEB5">
        <v>3471396</v>
      </c>
      <c r="AEC5">
        <v>3471396</v>
      </c>
      <c r="AED5">
        <v>3441108</v>
      </c>
      <c r="AEE5">
        <v>3425132</v>
      </c>
      <c r="AEF5">
        <v>3371504</v>
      </c>
      <c r="AEG5">
        <v>3352720</v>
      </c>
      <c r="AEH5">
        <v>3365720</v>
      </c>
      <c r="AEI5">
        <v>3356232</v>
      </c>
      <c r="AEJ5">
        <v>3399624</v>
      </c>
      <c r="AEK5">
        <v>3348018</v>
      </c>
      <c r="AEL5">
        <v>3338500</v>
      </c>
      <c r="AEM5">
        <v>3302312</v>
      </c>
      <c r="AEN5">
        <v>3239021</v>
      </c>
      <c r="AEO5">
        <v>3166366</v>
      </c>
      <c r="AEP5">
        <v>3109004</v>
      </c>
      <c r="AEQ5">
        <v>2977480</v>
      </c>
      <c r="AER5">
        <v>2977480</v>
      </c>
      <c r="AES5">
        <v>2714207</v>
      </c>
      <c r="AET5">
        <v>2079904</v>
      </c>
      <c r="AEU5">
        <v>1191182</v>
      </c>
      <c r="AEV5">
        <v>610854</v>
      </c>
      <c r="AEW5">
        <v>360020</v>
      </c>
      <c r="AEX5">
        <v>224998</v>
      </c>
      <c r="AEY5">
        <v>140655</v>
      </c>
      <c r="AEZ5">
        <v>73475</v>
      </c>
      <c r="AFA5">
        <v>41877</v>
      </c>
      <c r="AFB5">
        <v>39750</v>
      </c>
      <c r="AFC5">
        <v>31103</v>
      </c>
      <c r="AFD5">
        <v>27279</v>
      </c>
      <c r="AFE5">
        <v>23751</v>
      </c>
      <c r="AFF5">
        <v>10345</v>
      </c>
      <c r="AFG5">
        <v>5697</v>
      </c>
      <c r="AFH5">
        <v>2671</v>
      </c>
      <c r="AFI5">
        <v>1541</v>
      </c>
      <c r="AFJ5">
        <v>1125</v>
      </c>
      <c r="AFK5">
        <v>1106</v>
      </c>
      <c r="AFL5">
        <v>111</v>
      </c>
      <c r="AFM5">
        <v>105</v>
      </c>
      <c r="AFN5">
        <v>106</v>
      </c>
      <c r="AFO5">
        <v>102</v>
      </c>
      <c r="AFP5">
        <v>98</v>
      </c>
      <c r="AFQ5">
        <v>99</v>
      </c>
      <c r="AFR5">
        <v>98</v>
      </c>
      <c r="AFS5">
        <v>97</v>
      </c>
      <c r="AFT5">
        <v>84</v>
      </c>
      <c r="AFU5">
        <v>57</v>
      </c>
      <c r="AFV5">
        <v>55</v>
      </c>
      <c r="AFW5">
        <v>41</v>
      </c>
      <c r="AFX5">
        <v>41</v>
      </c>
      <c r="AFY5">
        <v>41</v>
      </c>
      <c r="AFZ5">
        <v>41</v>
      </c>
      <c r="AGA5">
        <v>41</v>
      </c>
      <c r="AGB5">
        <v>41</v>
      </c>
      <c r="AGC5">
        <v>41</v>
      </c>
      <c r="AGD5">
        <v>41</v>
      </c>
      <c r="AGE5">
        <v>41</v>
      </c>
      <c r="AGF5">
        <v>2373209</v>
      </c>
      <c r="AGG5">
        <v>2353866</v>
      </c>
      <c r="AGH5">
        <v>2359222</v>
      </c>
      <c r="AGI5">
        <v>2356204</v>
      </c>
      <c r="AGJ5">
        <v>2330825</v>
      </c>
      <c r="AGK5">
        <v>2339635</v>
      </c>
      <c r="AGL5">
        <v>2311359</v>
      </c>
      <c r="AGM5">
        <v>2326324</v>
      </c>
      <c r="AGN5">
        <v>2314095</v>
      </c>
      <c r="AGO5">
        <v>2348445</v>
      </c>
      <c r="AGP5">
        <v>2339945</v>
      </c>
      <c r="AGQ5">
        <v>2301169</v>
      </c>
      <c r="AGR5">
        <v>2300881</v>
      </c>
      <c r="AGS5">
        <v>2348633</v>
      </c>
      <c r="AGT5">
        <v>2406202</v>
      </c>
      <c r="AGU5">
        <v>2502235</v>
      </c>
      <c r="AGV5">
        <v>2541633</v>
      </c>
      <c r="AGW5">
        <v>2560499</v>
      </c>
      <c r="AGX5">
        <v>2552354</v>
      </c>
      <c r="AGY5">
        <v>2553360</v>
      </c>
      <c r="AGZ5">
        <v>2565026</v>
      </c>
      <c r="AHA5">
        <v>2576293</v>
      </c>
      <c r="AHB5">
        <v>2549598</v>
      </c>
      <c r="AHC5">
        <v>2611604</v>
      </c>
      <c r="AHD5">
        <v>2603643</v>
      </c>
      <c r="AHE5">
        <v>2514796</v>
      </c>
      <c r="AHF5">
        <v>2265848</v>
      </c>
      <c r="AHG5">
        <v>1406960</v>
      </c>
      <c r="AHH5">
        <v>580175</v>
      </c>
      <c r="AHI5">
        <v>225953</v>
      </c>
      <c r="AHJ5">
        <v>225953</v>
      </c>
      <c r="AHK5">
        <v>147277</v>
      </c>
      <c r="AHL5">
        <v>78651</v>
      </c>
      <c r="AHM5">
        <v>44927</v>
      </c>
      <c r="AHN5">
        <v>35814</v>
      </c>
      <c r="AHO5">
        <v>27501</v>
      </c>
      <c r="AHP5">
        <v>26475</v>
      </c>
      <c r="AHQ5">
        <v>15276</v>
      </c>
      <c r="AHR5">
        <v>10196</v>
      </c>
      <c r="AHS5">
        <v>9289</v>
      </c>
      <c r="AHT5">
        <v>7356</v>
      </c>
      <c r="AHU5">
        <v>5271</v>
      </c>
      <c r="AHV5">
        <v>5050</v>
      </c>
      <c r="AHW5">
        <v>4218</v>
      </c>
      <c r="AHX5">
        <v>3132</v>
      </c>
      <c r="AHY5">
        <v>2649</v>
      </c>
      <c r="AHZ5">
        <v>2093</v>
      </c>
      <c r="AIA5">
        <v>2054</v>
      </c>
      <c r="AIB5">
        <v>1591</v>
      </c>
      <c r="AIC5">
        <v>1237</v>
      </c>
      <c r="AID5">
        <v>651</v>
      </c>
      <c r="AIE5">
        <v>84</v>
      </c>
      <c r="AIF5">
        <v>73</v>
      </c>
      <c r="AIG5">
        <v>81</v>
      </c>
      <c r="AIH5">
        <v>79</v>
      </c>
      <c r="AII5">
        <v>79</v>
      </c>
      <c r="AIJ5">
        <v>69</v>
      </c>
      <c r="AIK5">
        <v>59</v>
      </c>
      <c r="AIL5">
        <v>43</v>
      </c>
      <c r="AIM5">
        <v>41</v>
      </c>
      <c r="AIN5">
        <v>41</v>
      </c>
      <c r="AIO5">
        <v>32</v>
      </c>
      <c r="AIP5">
        <v>16</v>
      </c>
      <c r="AIQ5">
        <v>13</v>
      </c>
      <c r="AIR5">
        <v>2231826</v>
      </c>
      <c r="AIS5">
        <v>2231826</v>
      </c>
      <c r="AIT5">
        <v>2220427</v>
      </c>
      <c r="AIU5">
        <v>2229497</v>
      </c>
      <c r="AIV5">
        <v>2234513</v>
      </c>
      <c r="AIW5">
        <v>2241269</v>
      </c>
      <c r="AIX5">
        <v>2241269</v>
      </c>
      <c r="AIY5">
        <v>2230414</v>
      </c>
      <c r="AIZ5">
        <v>2243298</v>
      </c>
      <c r="AJA5">
        <v>2222389</v>
      </c>
      <c r="AJB5">
        <v>2229998</v>
      </c>
      <c r="AJC5">
        <v>2213171</v>
      </c>
      <c r="AJD5">
        <v>2192136</v>
      </c>
      <c r="AJE5">
        <v>2218869</v>
      </c>
      <c r="AJF5">
        <v>2197751</v>
      </c>
      <c r="AJG5">
        <v>2139614</v>
      </c>
      <c r="AJH5">
        <v>2132071</v>
      </c>
      <c r="AJI5">
        <v>2118706</v>
      </c>
      <c r="AJJ5">
        <v>2107430</v>
      </c>
      <c r="AJK5">
        <v>2098937</v>
      </c>
      <c r="AJL5">
        <v>2108042</v>
      </c>
      <c r="AJM5">
        <v>2123242</v>
      </c>
      <c r="AJN5">
        <v>2096957</v>
      </c>
      <c r="AJO5">
        <v>2082899</v>
      </c>
      <c r="AJP5">
        <v>2043613</v>
      </c>
      <c r="AJQ5">
        <v>2012067</v>
      </c>
      <c r="AJR5">
        <v>1854118</v>
      </c>
      <c r="AJS5">
        <v>1760055</v>
      </c>
      <c r="AJT5">
        <v>1760055</v>
      </c>
      <c r="AJU5">
        <v>1286772</v>
      </c>
      <c r="AJV5">
        <v>479593</v>
      </c>
      <c r="AJW5">
        <v>170907</v>
      </c>
      <c r="AJX5">
        <v>95362</v>
      </c>
      <c r="AJY5">
        <v>66912</v>
      </c>
      <c r="AJZ5">
        <v>57420</v>
      </c>
      <c r="AKA5">
        <v>51707</v>
      </c>
      <c r="AKB5">
        <v>49640</v>
      </c>
      <c r="AKC5">
        <v>49502</v>
      </c>
      <c r="AKD5">
        <v>41361</v>
      </c>
      <c r="AKE5">
        <v>27862</v>
      </c>
      <c r="AKF5">
        <v>9821</v>
      </c>
      <c r="AKG5">
        <v>5538</v>
      </c>
      <c r="AKH5">
        <v>4734</v>
      </c>
      <c r="AKI5">
        <v>3039</v>
      </c>
      <c r="AKJ5">
        <v>2929</v>
      </c>
      <c r="AKK5">
        <v>2255</v>
      </c>
      <c r="AKL5">
        <v>2197</v>
      </c>
      <c r="AKM5">
        <v>2197</v>
      </c>
      <c r="AKN5">
        <v>2188</v>
      </c>
      <c r="AKO5">
        <v>2093</v>
      </c>
      <c r="AKP5">
        <v>1896</v>
      </c>
      <c r="AKQ5">
        <v>1881</v>
      </c>
      <c r="AKR5">
        <v>1882</v>
      </c>
      <c r="AKS5">
        <v>1934</v>
      </c>
      <c r="AKT5">
        <v>1932</v>
      </c>
      <c r="AKU5">
        <v>1929</v>
      </c>
      <c r="AKV5">
        <v>1940</v>
      </c>
      <c r="AKW5">
        <v>1893</v>
      </c>
      <c r="AKX5">
        <v>1351</v>
      </c>
      <c r="AKY5">
        <v>51</v>
      </c>
      <c r="AKZ5">
        <v>19</v>
      </c>
      <c r="ALA5">
        <v>19</v>
      </c>
      <c r="ALB5">
        <v>17</v>
      </c>
      <c r="ALC5">
        <v>18</v>
      </c>
      <c r="ALD5">
        <v>17</v>
      </c>
      <c r="ALE5">
        <v>17</v>
      </c>
      <c r="ALF5">
        <v>1954155</v>
      </c>
      <c r="ALG5">
        <v>1934652</v>
      </c>
      <c r="ALH5">
        <v>1951465</v>
      </c>
      <c r="ALI5">
        <v>2028628</v>
      </c>
      <c r="ALJ5">
        <v>2056266</v>
      </c>
      <c r="ALK5">
        <v>2032426</v>
      </c>
      <c r="ALL5">
        <v>2038511</v>
      </c>
      <c r="ALM5">
        <v>2027416</v>
      </c>
      <c r="ALN5">
        <v>2005866</v>
      </c>
      <c r="ALO5">
        <v>1989755</v>
      </c>
      <c r="ALP5">
        <v>1979212</v>
      </c>
      <c r="ALQ5">
        <v>1978306</v>
      </c>
      <c r="ALR5">
        <v>1980001</v>
      </c>
      <c r="ALS5">
        <v>1988344</v>
      </c>
      <c r="ALT5">
        <v>1975155</v>
      </c>
      <c r="ALU5">
        <v>1961285</v>
      </c>
      <c r="ALV5">
        <v>1949149</v>
      </c>
      <c r="ALW5">
        <v>1936856</v>
      </c>
      <c r="ALX5">
        <v>1919372</v>
      </c>
      <c r="ALY5">
        <v>1933080</v>
      </c>
      <c r="ALZ5">
        <v>1933080</v>
      </c>
      <c r="AMA5">
        <v>1921545</v>
      </c>
      <c r="AMB5">
        <v>1901346</v>
      </c>
      <c r="AMC5">
        <v>1896640</v>
      </c>
      <c r="AMD5">
        <v>1852478</v>
      </c>
      <c r="AME5">
        <v>1728543</v>
      </c>
      <c r="AMF5">
        <v>1489927</v>
      </c>
      <c r="AMG5">
        <v>761352</v>
      </c>
      <c r="AMH5">
        <v>307004</v>
      </c>
      <c r="AMI5">
        <v>121761</v>
      </c>
      <c r="AMJ5">
        <v>74578</v>
      </c>
      <c r="AMK5">
        <v>57207</v>
      </c>
      <c r="AML5">
        <v>47547</v>
      </c>
      <c r="AMM5">
        <v>35482</v>
      </c>
      <c r="AMN5">
        <v>25770</v>
      </c>
      <c r="AMO5">
        <v>22349</v>
      </c>
      <c r="AMP5">
        <v>20690</v>
      </c>
      <c r="AMQ5">
        <v>19345</v>
      </c>
      <c r="AMR5">
        <v>18810</v>
      </c>
      <c r="AMS5">
        <v>15576</v>
      </c>
      <c r="AMT5">
        <v>5464</v>
      </c>
      <c r="AMU5">
        <v>2627</v>
      </c>
      <c r="AMV5">
        <v>503</v>
      </c>
      <c r="AMW5">
        <v>268</v>
      </c>
      <c r="AMX5">
        <v>265</v>
      </c>
      <c r="AMY5">
        <v>264</v>
      </c>
      <c r="AMZ5">
        <v>258</v>
      </c>
      <c r="ANA5">
        <v>254</v>
      </c>
      <c r="ANB5">
        <v>194</v>
      </c>
      <c r="ANC5">
        <v>1</v>
      </c>
      <c r="AND5">
        <v>2090246</v>
      </c>
      <c r="ANE5">
        <v>2090246</v>
      </c>
      <c r="ANF5">
        <v>2090246</v>
      </c>
      <c r="ANG5">
        <v>2090246</v>
      </c>
      <c r="ANH5">
        <v>2090246</v>
      </c>
      <c r="ANI5">
        <v>2090246</v>
      </c>
      <c r="ANJ5">
        <v>2090246</v>
      </c>
      <c r="ANK5">
        <v>2090246</v>
      </c>
      <c r="ANL5">
        <v>2090246</v>
      </c>
      <c r="ANM5">
        <v>2090246</v>
      </c>
      <c r="ANN5">
        <v>2090246</v>
      </c>
      <c r="ANO5">
        <v>2090246</v>
      </c>
      <c r="ANP5">
        <v>2090246</v>
      </c>
      <c r="ANQ5">
        <v>2090246</v>
      </c>
      <c r="ANR5">
        <v>2090246</v>
      </c>
      <c r="ANS5">
        <v>2090246</v>
      </c>
      <c r="ANT5">
        <v>2090246</v>
      </c>
      <c r="ANU5">
        <v>2088337</v>
      </c>
      <c r="ANV5">
        <v>2101830</v>
      </c>
      <c r="ANW5">
        <v>2116767</v>
      </c>
      <c r="ANX5">
        <v>2153737</v>
      </c>
      <c r="ANY5">
        <v>2146531</v>
      </c>
      <c r="ANZ5">
        <v>2058870</v>
      </c>
      <c r="AOA5">
        <v>2068971</v>
      </c>
      <c r="AOB5">
        <v>2046063</v>
      </c>
      <c r="AOC5">
        <v>2046063</v>
      </c>
      <c r="AOD5">
        <v>2026855</v>
      </c>
      <c r="AOE5">
        <v>2042888</v>
      </c>
      <c r="AOF5">
        <v>1988746</v>
      </c>
      <c r="AOG5">
        <v>2034330</v>
      </c>
      <c r="AOH5">
        <v>2018232</v>
      </c>
      <c r="AOI5">
        <v>1964231</v>
      </c>
      <c r="AOJ5">
        <v>1946652</v>
      </c>
      <c r="AOK5">
        <v>1970958</v>
      </c>
      <c r="AOL5">
        <v>2015825</v>
      </c>
      <c r="AOM5">
        <v>2078126</v>
      </c>
      <c r="AON5">
        <v>2093872</v>
      </c>
      <c r="AOO5">
        <v>2145124</v>
      </c>
      <c r="AOP5">
        <v>2167395</v>
      </c>
      <c r="AOQ5">
        <v>2163325</v>
      </c>
      <c r="AOR5">
        <v>2163325</v>
      </c>
      <c r="AOS5">
        <v>2051939</v>
      </c>
      <c r="AOT5">
        <v>1784867</v>
      </c>
      <c r="AOU5">
        <v>1067071</v>
      </c>
      <c r="AOV5">
        <v>377596</v>
      </c>
      <c r="AOW5">
        <v>161020</v>
      </c>
      <c r="AOX5">
        <v>93796</v>
      </c>
      <c r="AOY5">
        <v>65444</v>
      </c>
      <c r="AOZ5">
        <v>21646</v>
      </c>
      <c r="APA5">
        <v>7742</v>
      </c>
      <c r="APB5">
        <v>5550</v>
      </c>
      <c r="APC5">
        <v>5100</v>
      </c>
      <c r="APD5">
        <v>4462</v>
      </c>
      <c r="APE5">
        <v>3894</v>
      </c>
      <c r="APF5">
        <v>3852</v>
      </c>
      <c r="APG5">
        <v>3015</v>
      </c>
      <c r="APH5">
        <v>2318</v>
      </c>
      <c r="API5">
        <v>2207</v>
      </c>
      <c r="APJ5">
        <v>94</v>
      </c>
      <c r="APK5">
        <v>79</v>
      </c>
      <c r="APL5">
        <v>71</v>
      </c>
      <c r="APM5">
        <v>70</v>
      </c>
      <c r="APN5">
        <v>70</v>
      </c>
      <c r="APO5">
        <v>62</v>
      </c>
      <c r="APP5">
        <v>60</v>
      </c>
      <c r="APQ5">
        <v>69</v>
      </c>
      <c r="APR5">
        <v>59</v>
      </c>
      <c r="APS5">
        <v>57</v>
      </c>
      <c r="APT5">
        <v>52</v>
      </c>
      <c r="APU5">
        <v>56</v>
      </c>
      <c r="APV5">
        <v>56</v>
      </c>
      <c r="APW5">
        <v>56</v>
      </c>
      <c r="APX5">
        <v>50</v>
      </c>
      <c r="APY5">
        <v>25</v>
      </c>
      <c r="APZ5">
        <v>22</v>
      </c>
      <c r="AQA5">
        <v>3</v>
      </c>
      <c r="AQB5">
        <v>2</v>
      </c>
      <c r="AQC5">
        <v>2</v>
      </c>
      <c r="AQD5">
        <v>2</v>
      </c>
      <c r="AQE5">
        <v>2228161</v>
      </c>
      <c r="AQF5">
        <v>2228161</v>
      </c>
      <c r="AQG5">
        <v>2228161</v>
      </c>
      <c r="AQH5">
        <v>2236301</v>
      </c>
      <c r="AQI5">
        <v>2230751</v>
      </c>
      <c r="AQJ5">
        <v>2242009</v>
      </c>
      <c r="AQK5">
        <v>2276721</v>
      </c>
      <c r="AQL5">
        <v>2285809</v>
      </c>
      <c r="AQM5">
        <v>2276377</v>
      </c>
      <c r="AQN5">
        <v>2276618</v>
      </c>
      <c r="AQO5">
        <v>2252830</v>
      </c>
      <c r="AQP5">
        <v>2226350</v>
      </c>
      <c r="AQQ5">
        <v>2171775</v>
      </c>
      <c r="AQR5">
        <v>2141754</v>
      </c>
      <c r="AQS5">
        <v>2134533</v>
      </c>
      <c r="AQT5">
        <v>2119876</v>
      </c>
      <c r="AQU5">
        <v>2098925</v>
      </c>
      <c r="AQV5">
        <v>2088423</v>
      </c>
      <c r="AQW5">
        <v>2052603</v>
      </c>
      <c r="AQX5">
        <v>2013784</v>
      </c>
      <c r="AQY5">
        <v>2019072</v>
      </c>
      <c r="AQZ5">
        <v>2003497</v>
      </c>
      <c r="ARA5">
        <v>2005652</v>
      </c>
      <c r="ARB5">
        <v>2014785</v>
      </c>
      <c r="ARC5">
        <v>2020365</v>
      </c>
      <c r="ARD5">
        <v>1992149</v>
      </c>
      <c r="ARE5">
        <v>1927486</v>
      </c>
      <c r="ARF5">
        <v>1839789</v>
      </c>
      <c r="ARG5">
        <v>1516043</v>
      </c>
      <c r="ARH5">
        <v>694406</v>
      </c>
      <c r="ARI5">
        <v>192356</v>
      </c>
      <c r="ARJ5">
        <v>192356</v>
      </c>
      <c r="ARK5">
        <v>117226</v>
      </c>
      <c r="ARL5">
        <v>101117</v>
      </c>
      <c r="ARM5">
        <v>88332</v>
      </c>
      <c r="ARN5">
        <v>54805</v>
      </c>
      <c r="ARO5">
        <v>31822</v>
      </c>
      <c r="ARP5">
        <v>23287</v>
      </c>
      <c r="ARQ5">
        <v>15324</v>
      </c>
      <c r="ARR5">
        <v>11481</v>
      </c>
      <c r="ARS5">
        <v>6794</v>
      </c>
      <c r="ART5">
        <v>2506</v>
      </c>
      <c r="ARU5">
        <v>728</v>
      </c>
      <c r="ARV5">
        <v>414</v>
      </c>
      <c r="ARW5">
        <v>332</v>
      </c>
      <c r="ARX5">
        <v>57</v>
      </c>
      <c r="ARY5">
        <v>2</v>
      </c>
      <c r="ARZ5">
        <v>2</v>
      </c>
      <c r="ASA5">
        <v>1947880</v>
      </c>
      <c r="ASB5">
        <v>1947880</v>
      </c>
      <c r="ASC5">
        <v>1947880</v>
      </c>
      <c r="ASD5">
        <v>1947880</v>
      </c>
      <c r="ASE5">
        <v>1947880</v>
      </c>
      <c r="ASF5">
        <v>1947880</v>
      </c>
      <c r="ASG5">
        <v>1947880</v>
      </c>
      <c r="ASH5">
        <v>1947880</v>
      </c>
      <c r="ASI5">
        <v>1947880</v>
      </c>
      <c r="ASJ5">
        <v>1947880</v>
      </c>
      <c r="ASK5">
        <v>1947880</v>
      </c>
      <c r="ASL5">
        <v>1947880</v>
      </c>
      <c r="ASM5">
        <v>1947880</v>
      </c>
      <c r="ASN5">
        <v>1947880</v>
      </c>
      <c r="ASO5">
        <v>1947880</v>
      </c>
      <c r="ASP5">
        <v>1947880</v>
      </c>
      <c r="ASQ5">
        <v>1947880</v>
      </c>
      <c r="ASR5">
        <v>1947880</v>
      </c>
      <c r="ASS5">
        <v>1947880</v>
      </c>
      <c r="AST5">
        <v>1946616</v>
      </c>
      <c r="ASU5">
        <v>1943962</v>
      </c>
      <c r="ASV5">
        <v>1956500</v>
      </c>
      <c r="ASW5">
        <v>1960025</v>
      </c>
      <c r="ASX5">
        <v>1961361</v>
      </c>
      <c r="ASY5">
        <v>1961361</v>
      </c>
      <c r="ASZ5">
        <v>1961683</v>
      </c>
      <c r="ATA5">
        <v>1960505</v>
      </c>
      <c r="ATB5">
        <v>1963084</v>
      </c>
      <c r="ATC5">
        <v>1955663</v>
      </c>
      <c r="ATD5">
        <v>1943719</v>
      </c>
      <c r="ATE5">
        <v>1962775</v>
      </c>
      <c r="ATF5">
        <v>1952854</v>
      </c>
      <c r="ATG5">
        <v>1932669</v>
      </c>
      <c r="ATH5">
        <v>1914678</v>
      </c>
      <c r="ATI5">
        <v>1901083</v>
      </c>
      <c r="ATJ5">
        <v>1893714</v>
      </c>
      <c r="ATK5">
        <v>1862231</v>
      </c>
      <c r="ATL5">
        <v>1828908</v>
      </c>
      <c r="ATM5">
        <v>1807227</v>
      </c>
      <c r="ATN5">
        <v>1776434</v>
      </c>
      <c r="ATO5">
        <v>1741773</v>
      </c>
      <c r="ATP5">
        <v>1748435</v>
      </c>
      <c r="ATQ5">
        <v>1742789</v>
      </c>
      <c r="ATR5">
        <v>1714981</v>
      </c>
      <c r="ATS5">
        <v>1598984</v>
      </c>
      <c r="ATT5">
        <v>1598984</v>
      </c>
      <c r="ATU5">
        <v>1332545</v>
      </c>
      <c r="ATV5">
        <v>585589</v>
      </c>
      <c r="ATW5">
        <v>239768</v>
      </c>
      <c r="ATX5">
        <v>117505</v>
      </c>
      <c r="ATY5">
        <v>44060</v>
      </c>
      <c r="ATZ5">
        <v>21031</v>
      </c>
      <c r="AUA5">
        <v>12500</v>
      </c>
      <c r="AUB5">
        <v>6201</v>
      </c>
      <c r="AUC5">
        <v>4325</v>
      </c>
      <c r="AUD5">
        <v>3768</v>
      </c>
      <c r="AUE5">
        <v>203</v>
      </c>
      <c r="AUF5">
        <v>183</v>
      </c>
      <c r="AUG5">
        <v>132</v>
      </c>
      <c r="AUH5">
        <v>124</v>
      </c>
      <c r="AUI5">
        <v>57</v>
      </c>
      <c r="AUJ5">
        <v>57</v>
      </c>
      <c r="AUK5">
        <v>57</v>
      </c>
      <c r="AUL5">
        <v>55</v>
      </c>
      <c r="AUM5">
        <v>45</v>
      </c>
      <c r="AUN5">
        <v>40</v>
      </c>
      <c r="AUO5">
        <v>37</v>
      </c>
      <c r="AUP5">
        <v>37</v>
      </c>
      <c r="AUQ5">
        <v>37</v>
      </c>
      <c r="AUR5">
        <v>2</v>
      </c>
      <c r="AUS5">
        <v>2</v>
      </c>
      <c r="AUT5">
        <v>2</v>
      </c>
      <c r="AUU5">
        <v>2</v>
      </c>
      <c r="AUV5">
        <v>2</v>
      </c>
      <c r="AUW5">
        <v>2</v>
      </c>
      <c r="AUX5">
        <v>2</v>
      </c>
      <c r="AUY5">
        <v>2</v>
      </c>
      <c r="AUZ5">
        <v>2</v>
      </c>
      <c r="AVA5">
        <v>2</v>
      </c>
      <c r="AVB5">
        <v>1</v>
      </c>
      <c r="AVC5">
        <v>1</v>
      </c>
      <c r="AVD5">
        <v>1</v>
      </c>
      <c r="AVE5">
        <v>1</v>
      </c>
      <c r="AVF5">
        <v>1</v>
      </c>
      <c r="AVG5">
        <v>1828366</v>
      </c>
      <c r="AVH5">
        <v>1826534</v>
      </c>
      <c r="AVI5">
        <v>1841070</v>
      </c>
      <c r="AVJ5">
        <v>1822657</v>
      </c>
      <c r="AVK5">
        <v>1850551</v>
      </c>
      <c r="AVL5">
        <v>1871078</v>
      </c>
      <c r="AVM5">
        <v>1869387</v>
      </c>
      <c r="AVN5">
        <v>1916650</v>
      </c>
      <c r="AVO5">
        <v>1906117</v>
      </c>
      <c r="AVP5">
        <v>1893137</v>
      </c>
      <c r="AVQ5">
        <v>1887388</v>
      </c>
      <c r="AVR5">
        <v>1896486</v>
      </c>
      <c r="AVS5">
        <v>1915674</v>
      </c>
      <c r="AVT5">
        <v>1901267</v>
      </c>
      <c r="AVU5">
        <v>1891050</v>
      </c>
      <c r="AVV5">
        <v>1892209</v>
      </c>
      <c r="AVW5">
        <v>1915644</v>
      </c>
      <c r="AVX5">
        <v>1924442</v>
      </c>
      <c r="AVY5">
        <v>1909521</v>
      </c>
      <c r="AVZ5">
        <v>1909521</v>
      </c>
      <c r="AWA5">
        <v>1900310</v>
      </c>
      <c r="AWB5">
        <v>1913131</v>
      </c>
      <c r="AWC5">
        <v>1903164</v>
      </c>
      <c r="AWD5">
        <v>1847201</v>
      </c>
      <c r="AWE5">
        <v>1843159</v>
      </c>
      <c r="AWF5">
        <v>1540917</v>
      </c>
      <c r="AWG5">
        <v>1011475</v>
      </c>
      <c r="AWH5">
        <v>501192</v>
      </c>
      <c r="AWI5">
        <v>233284</v>
      </c>
      <c r="AWJ5">
        <v>73870</v>
      </c>
      <c r="AWK5">
        <v>35283</v>
      </c>
      <c r="AWL5">
        <v>24182</v>
      </c>
      <c r="AWM5">
        <v>16560</v>
      </c>
      <c r="AWN5">
        <v>12859</v>
      </c>
      <c r="AWO5">
        <v>11470</v>
      </c>
      <c r="AWP5">
        <v>11243</v>
      </c>
      <c r="AWQ5">
        <v>10922</v>
      </c>
      <c r="AWR5">
        <v>8849</v>
      </c>
      <c r="AWS5">
        <v>8300</v>
      </c>
      <c r="AWT5">
        <v>5357</v>
      </c>
      <c r="AWU5">
        <v>4712</v>
      </c>
      <c r="AWV5">
        <v>2778</v>
      </c>
      <c r="AWW5">
        <v>1488</v>
      </c>
      <c r="AWX5">
        <v>1314</v>
      </c>
      <c r="AWY5">
        <v>1258</v>
      </c>
      <c r="AWZ5">
        <v>1256</v>
      </c>
      <c r="AXA5">
        <v>143</v>
      </c>
      <c r="AXB5">
        <v>140</v>
      </c>
      <c r="AXC5">
        <v>140</v>
      </c>
      <c r="AXD5">
        <v>65</v>
      </c>
      <c r="AXE5">
        <v>65</v>
      </c>
      <c r="AXF5">
        <v>45</v>
      </c>
      <c r="AXG5">
        <v>45</v>
      </c>
      <c r="AXH5">
        <v>39</v>
      </c>
      <c r="AXI5">
        <v>39</v>
      </c>
      <c r="AXJ5">
        <v>30</v>
      </c>
      <c r="AXK5">
        <v>24</v>
      </c>
      <c r="AXL5">
        <v>19</v>
      </c>
      <c r="AXM5">
        <v>2</v>
      </c>
      <c r="AXN5">
        <v>3</v>
      </c>
      <c r="AXO5">
        <v>1</v>
      </c>
      <c r="AXP5">
        <v>1</v>
      </c>
      <c r="AXQ5">
        <v>1</v>
      </c>
      <c r="AXR5">
        <v>1</v>
      </c>
      <c r="AXS5">
        <v>1</v>
      </c>
      <c r="AXT5">
        <v>1</v>
      </c>
      <c r="AXU5">
        <v>2068730</v>
      </c>
      <c r="AXV5">
        <v>2039315</v>
      </c>
      <c r="AXW5">
        <v>2036156</v>
      </c>
      <c r="AXX5">
        <v>2034213</v>
      </c>
      <c r="AXY5">
        <v>2036889</v>
      </c>
      <c r="AXZ5">
        <v>2037267</v>
      </c>
      <c r="AYA5">
        <v>2041985</v>
      </c>
      <c r="AYB5">
        <v>2032377</v>
      </c>
      <c r="AYC5">
        <v>2042015</v>
      </c>
      <c r="AYD5">
        <v>2043275</v>
      </c>
      <c r="AYE5">
        <v>2076102</v>
      </c>
      <c r="AYF5">
        <v>2103301</v>
      </c>
      <c r="AYG5">
        <v>2098128</v>
      </c>
      <c r="AYH5">
        <v>2107217</v>
      </c>
      <c r="AYI5">
        <v>2104292</v>
      </c>
      <c r="AYJ5">
        <v>2088266</v>
      </c>
      <c r="AYK5">
        <v>2113389</v>
      </c>
      <c r="AYL5">
        <v>2123003</v>
      </c>
      <c r="AYM5">
        <v>2148662</v>
      </c>
      <c r="AYN5">
        <v>2163806</v>
      </c>
      <c r="AYO5">
        <v>2190503</v>
      </c>
      <c r="AYP5">
        <v>2206053</v>
      </c>
      <c r="AYQ5">
        <v>2217390</v>
      </c>
      <c r="AYR5">
        <v>2217390</v>
      </c>
      <c r="AYS5">
        <v>2165780</v>
      </c>
      <c r="AYT5">
        <v>2007600</v>
      </c>
      <c r="AYU5">
        <v>1492055</v>
      </c>
      <c r="AYV5">
        <v>771753</v>
      </c>
      <c r="AYW5">
        <v>229714</v>
      </c>
      <c r="AYX5">
        <v>96013</v>
      </c>
      <c r="AYY5">
        <v>35009</v>
      </c>
      <c r="AYZ5">
        <v>17730</v>
      </c>
      <c r="AZA5">
        <v>6529</v>
      </c>
      <c r="AZB5">
        <v>4397</v>
      </c>
      <c r="AZC5">
        <v>4274</v>
      </c>
      <c r="AZD5">
        <v>1014</v>
      </c>
      <c r="AZE5">
        <v>1125</v>
      </c>
      <c r="AZF5">
        <v>855</v>
      </c>
      <c r="AZG5">
        <v>439</v>
      </c>
      <c r="AZH5">
        <v>137</v>
      </c>
      <c r="AZI5">
        <v>112</v>
      </c>
      <c r="AZJ5">
        <v>111</v>
      </c>
      <c r="AZK5">
        <v>80</v>
      </c>
      <c r="AZL5">
        <v>66</v>
      </c>
      <c r="AZM5">
        <v>21</v>
      </c>
      <c r="AZN5">
        <v>1</v>
      </c>
      <c r="AZO5">
        <v>2328900</v>
      </c>
      <c r="AZP5">
        <v>2328900</v>
      </c>
      <c r="AZQ5">
        <v>2328900</v>
      </c>
      <c r="AZR5">
        <v>2328900</v>
      </c>
      <c r="AZS5">
        <v>2328900</v>
      </c>
      <c r="AZT5">
        <v>2328900</v>
      </c>
      <c r="AZU5">
        <v>2328900</v>
      </c>
      <c r="AZV5">
        <v>2328900</v>
      </c>
      <c r="AZW5">
        <v>2328900</v>
      </c>
      <c r="AZX5">
        <v>2328900</v>
      </c>
      <c r="AZY5">
        <v>2328900</v>
      </c>
      <c r="AZZ5">
        <v>2328900</v>
      </c>
      <c r="BAA5">
        <v>2328900</v>
      </c>
      <c r="BAB5">
        <v>2328900</v>
      </c>
      <c r="BAC5">
        <v>2328900</v>
      </c>
      <c r="BAD5">
        <v>2328900</v>
      </c>
      <c r="BAE5">
        <v>2328900</v>
      </c>
      <c r="BAF5">
        <v>2328900</v>
      </c>
      <c r="BAG5">
        <v>2328900</v>
      </c>
      <c r="BAH5">
        <v>2328900</v>
      </c>
      <c r="BAI5">
        <v>2302073</v>
      </c>
      <c r="BAJ5">
        <v>2320759</v>
      </c>
      <c r="BAK5">
        <v>2333149</v>
      </c>
      <c r="BAL5">
        <v>2326539</v>
      </c>
      <c r="BAM5">
        <v>2305243</v>
      </c>
      <c r="BAN5">
        <v>2268597</v>
      </c>
      <c r="BAO5">
        <v>2249398</v>
      </c>
      <c r="BAP5">
        <v>2272934</v>
      </c>
      <c r="BAQ5">
        <v>2313053</v>
      </c>
      <c r="BAR5">
        <v>2344714</v>
      </c>
      <c r="BAS5">
        <v>2327834</v>
      </c>
      <c r="BAT5">
        <v>2361350</v>
      </c>
      <c r="BAU5">
        <v>2341328</v>
      </c>
      <c r="BAV5">
        <v>2331038</v>
      </c>
      <c r="BAW5">
        <v>2314152</v>
      </c>
      <c r="BAX5">
        <v>2355226</v>
      </c>
      <c r="BAY5">
        <v>2356932</v>
      </c>
      <c r="BAZ5">
        <v>2363999</v>
      </c>
      <c r="BBA5">
        <v>2298893</v>
      </c>
      <c r="BBB5">
        <v>2267752</v>
      </c>
      <c r="BBC5">
        <v>2224091</v>
      </c>
      <c r="BBD5">
        <v>2188761</v>
      </c>
      <c r="BBE5">
        <v>2154779</v>
      </c>
      <c r="BBF5">
        <v>2238111</v>
      </c>
      <c r="BBG5">
        <v>2112038</v>
      </c>
      <c r="BBH5">
        <v>1534914</v>
      </c>
      <c r="BBI5">
        <v>750562</v>
      </c>
      <c r="BBJ5">
        <v>337975</v>
      </c>
      <c r="BBK5">
        <v>225460</v>
      </c>
      <c r="BBL5">
        <v>134564</v>
      </c>
      <c r="BBM5">
        <v>64244</v>
      </c>
      <c r="BBN5">
        <v>40342</v>
      </c>
      <c r="BBO5">
        <v>40342</v>
      </c>
      <c r="BBP5">
        <v>26836</v>
      </c>
      <c r="BBQ5">
        <v>25954</v>
      </c>
      <c r="BBR5">
        <v>23274</v>
      </c>
      <c r="BBS5">
        <v>18081</v>
      </c>
      <c r="BBT5">
        <v>15119</v>
      </c>
      <c r="BBU5">
        <v>15000</v>
      </c>
      <c r="BBV5">
        <v>13391</v>
      </c>
      <c r="BBW5">
        <v>10681</v>
      </c>
      <c r="BBX5">
        <v>8198</v>
      </c>
      <c r="BBY5">
        <v>8195</v>
      </c>
      <c r="BBZ5">
        <v>3498</v>
      </c>
      <c r="BCA5">
        <v>101</v>
      </c>
      <c r="BCB5">
        <v>1</v>
      </c>
      <c r="BCC5">
        <v>1903468</v>
      </c>
      <c r="BCD5">
        <v>1903468</v>
      </c>
      <c r="BCE5">
        <v>1903468</v>
      </c>
      <c r="BCF5">
        <v>1903468</v>
      </c>
      <c r="BCG5">
        <v>1903468</v>
      </c>
      <c r="BCH5">
        <v>1903468</v>
      </c>
      <c r="BCI5">
        <v>1903468</v>
      </c>
      <c r="BCJ5">
        <v>1903468</v>
      </c>
      <c r="BCK5">
        <v>1903468</v>
      </c>
      <c r="BCL5">
        <v>1903468</v>
      </c>
      <c r="BCM5">
        <v>1903468</v>
      </c>
      <c r="BCN5">
        <v>1903468</v>
      </c>
      <c r="BCO5">
        <v>1903468</v>
      </c>
      <c r="BCP5">
        <v>1903468</v>
      </c>
      <c r="BCQ5">
        <v>1903468</v>
      </c>
      <c r="BCR5">
        <v>1903468</v>
      </c>
      <c r="BCS5">
        <v>1903468</v>
      </c>
      <c r="BCT5">
        <v>1903468</v>
      </c>
      <c r="BCU5">
        <v>1901854</v>
      </c>
      <c r="BCV5">
        <v>1905115</v>
      </c>
      <c r="BCW5">
        <v>1915797</v>
      </c>
      <c r="BCX5">
        <v>1894252</v>
      </c>
      <c r="BCY5">
        <v>1894252</v>
      </c>
      <c r="BCZ5">
        <v>1885115</v>
      </c>
      <c r="BDA5">
        <v>1882403</v>
      </c>
      <c r="BDB5">
        <v>1869194</v>
      </c>
      <c r="BDC5">
        <v>1867600</v>
      </c>
      <c r="BDD5">
        <v>1862460</v>
      </c>
      <c r="BDE5">
        <v>1889749</v>
      </c>
      <c r="BDF5">
        <v>1863571</v>
      </c>
      <c r="BDG5">
        <v>1865026</v>
      </c>
      <c r="BDH5">
        <v>1849269</v>
      </c>
      <c r="BDI5">
        <v>1813019</v>
      </c>
      <c r="BDJ5">
        <v>1807266</v>
      </c>
      <c r="BDK5">
        <v>1820133</v>
      </c>
      <c r="BDL5">
        <v>1826362</v>
      </c>
      <c r="BDM5">
        <v>1823352</v>
      </c>
      <c r="BDN5">
        <v>1816800</v>
      </c>
      <c r="BDO5">
        <v>1805095</v>
      </c>
      <c r="BDP5">
        <v>1812068</v>
      </c>
      <c r="BDQ5">
        <v>1835333</v>
      </c>
      <c r="BDR5">
        <v>1819829</v>
      </c>
      <c r="BDS5">
        <v>1746407</v>
      </c>
      <c r="BDT5">
        <v>1746407</v>
      </c>
      <c r="BDU5">
        <v>1392596</v>
      </c>
      <c r="BDV5">
        <v>865335</v>
      </c>
      <c r="BDW5">
        <v>372673</v>
      </c>
      <c r="BDX5">
        <v>184646</v>
      </c>
      <c r="BDY5">
        <v>93800</v>
      </c>
      <c r="BDZ5">
        <v>34529</v>
      </c>
      <c r="BEA5">
        <v>20412</v>
      </c>
      <c r="BEB5">
        <v>13294</v>
      </c>
      <c r="BEC5">
        <v>10934</v>
      </c>
      <c r="BED5">
        <v>6630</v>
      </c>
      <c r="BEE5">
        <v>6611</v>
      </c>
      <c r="BEF5">
        <v>4667</v>
      </c>
      <c r="BEG5">
        <v>3513</v>
      </c>
      <c r="BEH5">
        <v>2009</v>
      </c>
      <c r="BEI5">
        <v>1437</v>
      </c>
      <c r="BEJ5">
        <v>1423</v>
      </c>
      <c r="BEK5">
        <v>1373</v>
      </c>
      <c r="BEL5">
        <v>913</v>
      </c>
      <c r="BEM5">
        <v>712</v>
      </c>
      <c r="BEN5">
        <v>589</v>
      </c>
      <c r="BEO5">
        <v>533</v>
      </c>
      <c r="BEP5">
        <v>88</v>
      </c>
      <c r="BEQ5">
        <v>68</v>
      </c>
      <c r="BER5">
        <v>4</v>
      </c>
      <c r="BES5">
        <v>4</v>
      </c>
      <c r="BET5">
        <v>5</v>
      </c>
      <c r="BEU5">
        <v>5</v>
      </c>
      <c r="BEV5">
        <v>1995229</v>
      </c>
      <c r="BEW5">
        <v>1995229</v>
      </c>
      <c r="BEX5">
        <v>1995229</v>
      </c>
      <c r="BEY5">
        <v>1995229</v>
      </c>
      <c r="BEZ5">
        <v>1995229</v>
      </c>
      <c r="BFA5">
        <v>1995229</v>
      </c>
      <c r="BFB5">
        <v>1995229</v>
      </c>
      <c r="BFC5">
        <v>1995229</v>
      </c>
      <c r="BFD5">
        <v>1995229</v>
      </c>
      <c r="BFE5">
        <v>1995229</v>
      </c>
      <c r="BFF5">
        <v>1995229</v>
      </c>
      <c r="BFG5">
        <v>1995229</v>
      </c>
      <c r="BFH5">
        <v>1995229</v>
      </c>
      <c r="BFI5">
        <v>1983650</v>
      </c>
      <c r="BFJ5">
        <v>1994308</v>
      </c>
      <c r="BFK5">
        <v>2007467</v>
      </c>
      <c r="BFL5">
        <v>1999642</v>
      </c>
      <c r="BFM5">
        <v>1978439</v>
      </c>
      <c r="BFN5">
        <v>1983818</v>
      </c>
      <c r="BFO5">
        <v>1950306</v>
      </c>
      <c r="BFP5">
        <v>1965274</v>
      </c>
      <c r="BFQ5">
        <v>1956000</v>
      </c>
      <c r="BFR5">
        <v>1953982</v>
      </c>
      <c r="BFS5">
        <v>1949852</v>
      </c>
      <c r="BFT5">
        <v>1940028</v>
      </c>
      <c r="BFU5">
        <v>1934750</v>
      </c>
      <c r="BFV5">
        <v>1932637</v>
      </c>
      <c r="BFW5">
        <v>1942138</v>
      </c>
      <c r="BFX5">
        <v>1940119</v>
      </c>
      <c r="BFY5">
        <v>1938674</v>
      </c>
      <c r="BFZ5">
        <v>1938674</v>
      </c>
      <c r="BGA5">
        <v>1952922</v>
      </c>
      <c r="BGB5">
        <v>1946031</v>
      </c>
      <c r="BGC5">
        <v>1977126</v>
      </c>
      <c r="BGD5">
        <v>1967288</v>
      </c>
      <c r="BGE5">
        <v>1948814</v>
      </c>
      <c r="BGF5">
        <v>1787426</v>
      </c>
      <c r="BGG5">
        <v>1526231</v>
      </c>
      <c r="BGH5">
        <v>948305</v>
      </c>
      <c r="BGI5">
        <v>386105</v>
      </c>
      <c r="BGJ5">
        <v>168684</v>
      </c>
      <c r="BGK5">
        <v>87228</v>
      </c>
      <c r="BGL5">
        <v>32777</v>
      </c>
      <c r="BGM5">
        <v>20745</v>
      </c>
      <c r="BGN5">
        <v>19477</v>
      </c>
      <c r="BGO5">
        <v>16592</v>
      </c>
      <c r="BGP5">
        <v>15325</v>
      </c>
      <c r="BGQ5">
        <v>10515</v>
      </c>
      <c r="BGR5">
        <v>4413</v>
      </c>
      <c r="BGS5">
        <v>1714</v>
      </c>
      <c r="BGT5">
        <v>1122</v>
      </c>
      <c r="BGU5">
        <v>885</v>
      </c>
      <c r="BGV5">
        <v>3</v>
      </c>
      <c r="BGW5">
        <v>3</v>
      </c>
      <c r="BGX5">
        <v>3</v>
      </c>
      <c r="BGY5">
        <v>1</v>
      </c>
      <c r="BGZ5">
        <v>1</v>
      </c>
      <c r="BHA5">
        <v>2</v>
      </c>
      <c r="BHB5">
        <v>1</v>
      </c>
      <c r="BHC5">
        <v>1</v>
      </c>
      <c r="BHD5">
        <v>1</v>
      </c>
      <c r="BHE5">
        <v>1</v>
      </c>
      <c r="BHF5">
        <v>1</v>
      </c>
      <c r="BHG5">
        <v>1</v>
      </c>
      <c r="BHH5">
        <v>1</v>
      </c>
      <c r="BHI5">
        <v>1</v>
      </c>
      <c r="BHJ5">
        <v>1</v>
      </c>
      <c r="BHK5">
        <v>1</v>
      </c>
      <c r="BHL5">
        <v>1</v>
      </c>
      <c r="BHM5">
        <v>2092848</v>
      </c>
      <c r="BHN5">
        <v>2092848</v>
      </c>
      <c r="BHO5">
        <v>2092848</v>
      </c>
      <c r="BHP5">
        <v>2092848</v>
      </c>
      <c r="BHQ5">
        <v>2092848</v>
      </c>
      <c r="BHR5">
        <v>2092848</v>
      </c>
      <c r="BHS5">
        <v>2092848</v>
      </c>
      <c r="BHT5">
        <v>2092848</v>
      </c>
      <c r="BHU5">
        <v>2092848</v>
      </c>
      <c r="BHV5">
        <v>2092848</v>
      </c>
      <c r="BHW5">
        <v>2089968</v>
      </c>
      <c r="BHX5">
        <v>2093655</v>
      </c>
      <c r="BHY5">
        <v>2070343</v>
      </c>
      <c r="BHZ5">
        <v>2052900</v>
      </c>
      <c r="BIA5">
        <v>2062390</v>
      </c>
      <c r="BIB5">
        <v>2059414</v>
      </c>
      <c r="BIC5">
        <v>2067496</v>
      </c>
      <c r="BID5">
        <v>2051547</v>
      </c>
      <c r="BIE5">
        <v>2084822</v>
      </c>
      <c r="BIF5">
        <v>2089353</v>
      </c>
      <c r="BIG5">
        <v>2095390</v>
      </c>
      <c r="BIH5">
        <v>2096465</v>
      </c>
      <c r="BII5">
        <v>2066844</v>
      </c>
      <c r="BIJ5">
        <v>2087276</v>
      </c>
      <c r="BIK5">
        <v>2059777</v>
      </c>
      <c r="BIL5">
        <v>2053511</v>
      </c>
      <c r="BIM5">
        <v>2044496</v>
      </c>
      <c r="BIN5">
        <v>2056388</v>
      </c>
      <c r="BIO5">
        <v>2055870</v>
      </c>
      <c r="BIP5">
        <v>2122430</v>
      </c>
      <c r="BIQ5">
        <v>2125073</v>
      </c>
      <c r="BIR5">
        <v>2112041</v>
      </c>
      <c r="BIS5">
        <v>2063995</v>
      </c>
      <c r="BIT5">
        <v>1915533</v>
      </c>
      <c r="BIU5">
        <v>1566122</v>
      </c>
      <c r="BIV5">
        <v>813579</v>
      </c>
      <c r="BIW5">
        <v>813579</v>
      </c>
      <c r="BIX5">
        <v>496658</v>
      </c>
      <c r="BIY5">
        <v>269571</v>
      </c>
      <c r="BIZ5">
        <v>186625</v>
      </c>
      <c r="BJA5">
        <v>153924</v>
      </c>
      <c r="BJB5">
        <v>131607</v>
      </c>
      <c r="BJC5">
        <v>107722</v>
      </c>
      <c r="BJD5">
        <v>104385</v>
      </c>
      <c r="BJE5">
        <v>89813</v>
      </c>
      <c r="BJF5">
        <v>82946</v>
      </c>
      <c r="BJG5">
        <v>74867</v>
      </c>
      <c r="BJH5">
        <v>59861</v>
      </c>
      <c r="BJI5">
        <v>50929</v>
      </c>
      <c r="BJJ5">
        <v>45464</v>
      </c>
      <c r="BJK5">
        <v>39533</v>
      </c>
      <c r="BJL5">
        <v>31775</v>
      </c>
      <c r="BJM5">
        <v>26824</v>
      </c>
      <c r="BJN5">
        <v>24481</v>
      </c>
      <c r="BJO5">
        <v>20765</v>
      </c>
      <c r="BJP5">
        <v>18765</v>
      </c>
      <c r="BJQ5">
        <v>15646</v>
      </c>
      <c r="BJR5">
        <v>15175</v>
      </c>
      <c r="BJS5">
        <v>13842</v>
      </c>
      <c r="BJT5">
        <v>12640</v>
      </c>
      <c r="BJU5">
        <v>11338</v>
      </c>
      <c r="BJV5">
        <v>11333</v>
      </c>
      <c r="BJW5">
        <v>9011</v>
      </c>
      <c r="BJX5">
        <v>8518</v>
      </c>
      <c r="BJY5">
        <v>6566</v>
      </c>
      <c r="BJZ5">
        <v>2317</v>
      </c>
      <c r="BKA5">
        <v>2259</v>
      </c>
      <c r="BKB5">
        <v>2259</v>
      </c>
      <c r="BKC5">
        <v>2073</v>
      </c>
      <c r="BKD5">
        <v>1321</v>
      </c>
      <c r="BKE5">
        <v>1296</v>
      </c>
      <c r="BKF5">
        <v>1290</v>
      </c>
      <c r="BKG5">
        <v>74</v>
      </c>
      <c r="BKH5">
        <v>2</v>
      </c>
      <c r="BKI5">
        <v>2845341</v>
      </c>
      <c r="BKJ5">
        <v>2942672</v>
      </c>
      <c r="BKK5">
        <v>2972772</v>
      </c>
      <c r="BKL5">
        <v>3049076</v>
      </c>
      <c r="BKM5">
        <v>3055214</v>
      </c>
      <c r="BKN5">
        <v>3048878</v>
      </c>
      <c r="BKO5">
        <v>3067072</v>
      </c>
      <c r="BKP5">
        <v>3102754</v>
      </c>
      <c r="BKQ5">
        <v>3109181</v>
      </c>
      <c r="BKR5">
        <v>3155213</v>
      </c>
      <c r="BKS5">
        <v>3173660</v>
      </c>
      <c r="BKT5">
        <v>3230785</v>
      </c>
      <c r="BKU5">
        <v>3299797</v>
      </c>
      <c r="BKV5">
        <v>3332651</v>
      </c>
      <c r="BKW5">
        <v>3324459</v>
      </c>
      <c r="BKX5">
        <v>3272462</v>
      </c>
      <c r="BKY5">
        <v>3280436</v>
      </c>
      <c r="BKZ5">
        <v>3262092</v>
      </c>
      <c r="BLA5">
        <v>3199981</v>
      </c>
      <c r="BLB5">
        <v>3169750</v>
      </c>
      <c r="BLC5">
        <v>3197747</v>
      </c>
      <c r="BLD5">
        <v>3278885</v>
      </c>
      <c r="BLE5">
        <v>3288604</v>
      </c>
      <c r="BLF5">
        <v>3243111</v>
      </c>
      <c r="BLG5">
        <v>3068650</v>
      </c>
      <c r="BLH5">
        <v>2732563</v>
      </c>
      <c r="BLI5">
        <v>1798238</v>
      </c>
      <c r="BLJ5">
        <v>1200985</v>
      </c>
      <c r="BLK5">
        <v>885180</v>
      </c>
      <c r="BLL5">
        <v>666469</v>
      </c>
      <c r="BLM5">
        <v>534482</v>
      </c>
      <c r="BLN5">
        <v>484544</v>
      </c>
      <c r="BLO5">
        <v>484544</v>
      </c>
      <c r="BLP5">
        <v>470345</v>
      </c>
      <c r="BLQ5">
        <v>448352</v>
      </c>
      <c r="BLR5">
        <v>418453</v>
      </c>
      <c r="BLS5">
        <v>389779</v>
      </c>
      <c r="BLT5">
        <v>364170</v>
      </c>
      <c r="BLU5">
        <v>334759</v>
      </c>
      <c r="BLV5">
        <v>293023</v>
      </c>
      <c r="BLW5">
        <v>265647</v>
      </c>
      <c r="BLX5">
        <v>233714</v>
      </c>
      <c r="BLY5">
        <v>222516</v>
      </c>
      <c r="BLZ5">
        <v>176221</v>
      </c>
      <c r="BMA5">
        <v>156884</v>
      </c>
      <c r="BMB5">
        <v>147046</v>
      </c>
      <c r="BMC5">
        <v>130658</v>
      </c>
      <c r="BMD5">
        <v>123064</v>
      </c>
      <c r="BME5">
        <v>95931</v>
      </c>
      <c r="BMF5">
        <v>75546</v>
      </c>
      <c r="BMG5">
        <v>67393</v>
      </c>
      <c r="BMH5">
        <v>58086</v>
      </c>
      <c r="BMI5">
        <v>58086</v>
      </c>
      <c r="BMJ5">
        <v>40453</v>
      </c>
      <c r="BMK5">
        <v>39089</v>
      </c>
      <c r="BML5">
        <v>23024</v>
      </c>
      <c r="BMM5">
        <v>11594</v>
      </c>
      <c r="BMN5">
        <v>10358</v>
      </c>
      <c r="BMO5">
        <v>6431</v>
      </c>
      <c r="BMP5">
        <v>5305</v>
      </c>
      <c r="BMQ5">
        <v>4249</v>
      </c>
      <c r="BMR5">
        <v>3284</v>
      </c>
      <c r="BMS5">
        <v>2925</v>
      </c>
      <c r="BMT5">
        <v>2775</v>
      </c>
      <c r="BMU5">
        <v>3569104</v>
      </c>
      <c r="BMV5">
        <v>3569104</v>
      </c>
      <c r="BMW5">
        <v>3556480</v>
      </c>
      <c r="BMX5">
        <v>3591118</v>
      </c>
      <c r="BMY5">
        <v>3617255</v>
      </c>
      <c r="BMZ5">
        <v>3621789</v>
      </c>
      <c r="BNA5">
        <v>3621789</v>
      </c>
      <c r="BNB5">
        <v>3621835</v>
      </c>
      <c r="BNC5">
        <v>3602350</v>
      </c>
      <c r="BND5">
        <v>3615296</v>
      </c>
      <c r="BNE5">
        <v>3596371</v>
      </c>
      <c r="BNF5">
        <v>3586071</v>
      </c>
      <c r="BNG5">
        <v>3578277</v>
      </c>
      <c r="BNH5">
        <v>3550514</v>
      </c>
      <c r="BNI5">
        <v>3542981</v>
      </c>
      <c r="BNJ5">
        <v>3498662</v>
      </c>
      <c r="BNK5">
        <v>3489314</v>
      </c>
      <c r="BNL5">
        <v>3501924</v>
      </c>
      <c r="BNM5">
        <v>3491045</v>
      </c>
      <c r="BNN5">
        <v>3483100</v>
      </c>
      <c r="BNO5">
        <v>3460455</v>
      </c>
      <c r="BNP5">
        <v>3477471</v>
      </c>
      <c r="BNQ5">
        <v>3453715</v>
      </c>
      <c r="BNR5">
        <v>3410595</v>
      </c>
      <c r="BNS5">
        <v>3378097</v>
      </c>
      <c r="BNT5">
        <v>3378097</v>
      </c>
      <c r="BNU5">
        <v>3216977</v>
      </c>
      <c r="BNV5">
        <v>2603775</v>
      </c>
      <c r="BNW5">
        <v>1744945</v>
      </c>
      <c r="BNX5">
        <v>1244428</v>
      </c>
      <c r="BNY5">
        <v>787633</v>
      </c>
      <c r="BNZ5">
        <v>626268</v>
      </c>
      <c r="BOA5">
        <v>522470</v>
      </c>
      <c r="BOB5">
        <v>479484</v>
      </c>
      <c r="BOC5">
        <v>443873</v>
      </c>
      <c r="BOD5">
        <v>434169</v>
      </c>
      <c r="BOE5">
        <v>407593</v>
      </c>
      <c r="BOF5">
        <v>376823</v>
      </c>
      <c r="BOG5">
        <v>373167</v>
      </c>
      <c r="BOH5">
        <v>341346</v>
      </c>
      <c r="BOI5">
        <v>301191</v>
      </c>
      <c r="BOJ5">
        <v>273420</v>
      </c>
      <c r="BOK5">
        <v>260868</v>
      </c>
      <c r="BOL5">
        <v>227943</v>
      </c>
      <c r="BOM5">
        <v>216961</v>
      </c>
      <c r="BON5">
        <v>210609</v>
      </c>
      <c r="BOO5">
        <v>197887</v>
      </c>
      <c r="BOP5">
        <v>171600</v>
      </c>
      <c r="BOQ5">
        <v>143707</v>
      </c>
      <c r="BOR5">
        <v>132643</v>
      </c>
      <c r="BOS5">
        <v>122258</v>
      </c>
      <c r="BOT5">
        <v>116752</v>
      </c>
      <c r="BOU5">
        <v>106107</v>
      </c>
      <c r="BOV5">
        <v>98005</v>
      </c>
      <c r="BOW5">
        <v>96768</v>
      </c>
      <c r="BOX5">
        <v>96023</v>
      </c>
      <c r="BOY5">
        <v>93388</v>
      </c>
      <c r="BOZ5">
        <v>91707</v>
      </c>
      <c r="BPA5">
        <v>91204</v>
      </c>
      <c r="BPB5">
        <v>59299</v>
      </c>
      <c r="BPC5">
        <v>37353</v>
      </c>
      <c r="BPD5">
        <v>15735</v>
      </c>
      <c r="BPE5">
        <v>429</v>
      </c>
      <c r="BPF5">
        <v>12</v>
      </c>
      <c r="BPG5">
        <v>12</v>
      </c>
      <c r="BPH5">
        <v>2</v>
      </c>
      <c r="BPI5">
        <v>2</v>
      </c>
      <c r="BPJ5">
        <v>3658352</v>
      </c>
      <c r="BPK5">
        <v>3650225</v>
      </c>
      <c r="BPL5">
        <v>3665661</v>
      </c>
      <c r="BPM5">
        <v>3661373</v>
      </c>
      <c r="BPN5">
        <v>3636399</v>
      </c>
      <c r="BPO5">
        <v>3574621</v>
      </c>
      <c r="BPP5">
        <v>3580432</v>
      </c>
      <c r="BPQ5">
        <v>3559872</v>
      </c>
      <c r="BPR5">
        <v>3545654</v>
      </c>
      <c r="BPS5">
        <v>3501414</v>
      </c>
      <c r="BPT5">
        <v>3481592</v>
      </c>
      <c r="BPU5">
        <v>3439034</v>
      </c>
      <c r="BPV5">
        <v>3447013</v>
      </c>
      <c r="BPW5">
        <v>3427575</v>
      </c>
      <c r="BPX5">
        <v>3426543</v>
      </c>
      <c r="BPY5">
        <v>3382839</v>
      </c>
      <c r="BPZ5">
        <v>3381859</v>
      </c>
      <c r="BQA5">
        <v>3377096</v>
      </c>
      <c r="BQB5">
        <v>3437377</v>
      </c>
      <c r="BQC5">
        <v>3414184</v>
      </c>
      <c r="BQD5">
        <v>3350246</v>
      </c>
      <c r="BQE5">
        <v>3350246</v>
      </c>
      <c r="BQF5">
        <v>3308754</v>
      </c>
      <c r="BQG5">
        <v>3225098</v>
      </c>
      <c r="BQH5">
        <v>2818340</v>
      </c>
      <c r="BQI5">
        <v>1850628</v>
      </c>
      <c r="BQJ5">
        <v>1281653</v>
      </c>
      <c r="BQK5">
        <v>896639</v>
      </c>
      <c r="BQL5">
        <v>680740</v>
      </c>
      <c r="BQM5">
        <v>555716</v>
      </c>
      <c r="BQN5">
        <v>494892</v>
      </c>
      <c r="BQO5">
        <v>476430</v>
      </c>
      <c r="BQP5">
        <v>457826</v>
      </c>
      <c r="BQQ5">
        <v>431422</v>
      </c>
      <c r="BQR5">
        <v>402685</v>
      </c>
      <c r="BQS5">
        <v>351873</v>
      </c>
      <c r="BQT5">
        <v>306551</v>
      </c>
      <c r="BQU5">
        <v>294194</v>
      </c>
      <c r="BQV5">
        <v>271414</v>
      </c>
      <c r="BQW5">
        <v>227982</v>
      </c>
      <c r="BQX5">
        <v>206867</v>
      </c>
      <c r="BQY5">
        <v>189904</v>
      </c>
      <c r="BQZ5">
        <v>180255</v>
      </c>
      <c r="BRA5">
        <v>168289</v>
      </c>
      <c r="BRB5">
        <v>145595</v>
      </c>
      <c r="BRC5">
        <v>131457</v>
      </c>
      <c r="BRD5">
        <v>124414</v>
      </c>
      <c r="BRE5">
        <v>121157</v>
      </c>
      <c r="BRF5">
        <v>112442</v>
      </c>
      <c r="BRG5">
        <v>110765</v>
      </c>
      <c r="BRH5">
        <v>103475</v>
      </c>
      <c r="BRI5">
        <v>101254</v>
      </c>
      <c r="BRJ5">
        <v>93918</v>
      </c>
      <c r="BRK5">
        <v>73257</v>
      </c>
      <c r="BRL5">
        <v>53812</v>
      </c>
      <c r="BRM5">
        <v>49640</v>
      </c>
      <c r="BRN5">
        <v>43166</v>
      </c>
      <c r="BRO5">
        <v>39694</v>
      </c>
      <c r="BRP5">
        <v>23506</v>
      </c>
      <c r="BRQ5">
        <v>13506</v>
      </c>
      <c r="BRR5">
        <v>7203</v>
      </c>
      <c r="BRS5">
        <v>7</v>
      </c>
      <c r="BRT5">
        <v>6</v>
      </c>
      <c r="BRU5">
        <v>6</v>
      </c>
      <c r="BRV5">
        <v>6</v>
      </c>
      <c r="BRW5">
        <v>6</v>
      </c>
      <c r="BRX5">
        <v>3590810</v>
      </c>
      <c r="BRY5">
        <v>3610034</v>
      </c>
      <c r="BRZ5">
        <v>3608224</v>
      </c>
      <c r="BSA5">
        <v>3616693</v>
      </c>
      <c r="BSB5">
        <v>3631135</v>
      </c>
      <c r="BSC5">
        <v>3619375</v>
      </c>
      <c r="BSD5">
        <v>3632023</v>
      </c>
      <c r="BSE5">
        <v>3642750</v>
      </c>
      <c r="BSF5">
        <v>3599261</v>
      </c>
      <c r="BSG5">
        <v>3594839</v>
      </c>
      <c r="BSH5">
        <v>3600259</v>
      </c>
      <c r="BSI5">
        <v>3665534</v>
      </c>
      <c r="BSJ5">
        <v>3688168</v>
      </c>
      <c r="BSK5">
        <v>3675705</v>
      </c>
      <c r="BSL5">
        <v>3652036</v>
      </c>
      <c r="BSM5">
        <v>3597926</v>
      </c>
      <c r="BSN5">
        <v>3532524</v>
      </c>
      <c r="BSO5">
        <v>3522105</v>
      </c>
      <c r="BSP5">
        <v>3568370</v>
      </c>
      <c r="BSQ5">
        <v>3557404</v>
      </c>
      <c r="BSR5">
        <v>3614131</v>
      </c>
      <c r="BSS5">
        <v>3549143</v>
      </c>
      <c r="BST5">
        <v>3404917</v>
      </c>
      <c r="BSU5">
        <v>2786811</v>
      </c>
      <c r="BSV5">
        <v>2035470</v>
      </c>
      <c r="BSW5">
        <v>2035470</v>
      </c>
      <c r="BSX5">
        <v>1724397</v>
      </c>
      <c r="BSY5">
        <v>1291118</v>
      </c>
      <c r="BSZ5">
        <v>1054503</v>
      </c>
      <c r="BTA5">
        <v>949598</v>
      </c>
      <c r="BTB5">
        <v>823146</v>
      </c>
      <c r="BTC5">
        <v>766371</v>
      </c>
      <c r="BTD5">
        <v>677348</v>
      </c>
      <c r="BTE5">
        <v>611105</v>
      </c>
      <c r="BTF5">
        <v>570607</v>
      </c>
      <c r="BTG5">
        <v>510542</v>
      </c>
      <c r="BTH5">
        <v>483170</v>
      </c>
      <c r="BTI5">
        <v>447664</v>
      </c>
      <c r="BTJ5">
        <v>436335</v>
      </c>
      <c r="BTK5">
        <v>415909</v>
      </c>
      <c r="BTL5">
        <v>396141</v>
      </c>
      <c r="BTM5">
        <v>380486</v>
      </c>
      <c r="BTN5">
        <v>359437</v>
      </c>
      <c r="BTO5">
        <v>333429</v>
      </c>
      <c r="BTP5">
        <v>314477</v>
      </c>
      <c r="BTQ5">
        <v>298205</v>
      </c>
      <c r="BTR5">
        <v>275086</v>
      </c>
      <c r="BTS5">
        <v>258092</v>
      </c>
      <c r="BTT5">
        <v>208395</v>
      </c>
      <c r="BTU5">
        <v>189412</v>
      </c>
      <c r="BTV5">
        <v>188607</v>
      </c>
      <c r="BTW5">
        <v>188607</v>
      </c>
      <c r="BTX5">
        <v>179840</v>
      </c>
      <c r="BTY5">
        <v>176148</v>
      </c>
      <c r="BTZ5">
        <v>160330</v>
      </c>
      <c r="BUA5">
        <v>142247</v>
      </c>
      <c r="BUB5">
        <v>136349</v>
      </c>
      <c r="BUC5">
        <v>131282</v>
      </c>
      <c r="BUD5">
        <v>120396</v>
      </c>
      <c r="BUE5">
        <v>100430</v>
      </c>
      <c r="BUF5">
        <v>91187</v>
      </c>
      <c r="BUG5">
        <v>83800</v>
      </c>
      <c r="BUH5">
        <v>56379</v>
      </c>
      <c r="BUI5">
        <v>18929</v>
      </c>
      <c r="BUJ5">
        <v>475</v>
      </c>
      <c r="BUK5">
        <v>3190138</v>
      </c>
      <c r="BUL5">
        <v>3167339</v>
      </c>
      <c r="BUM5">
        <v>3162231</v>
      </c>
      <c r="BUN5">
        <v>3132712</v>
      </c>
      <c r="BUO5">
        <v>3109644</v>
      </c>
      <c r="BUP5">
        <v>3120646</v>
      </c>
      <c r="BUQ5">
        <v>3109781</v>
      </c>
      <c r="BUR5">
        <v>3080434</v>
      </c>
      <c r="BUS5">
        <v>3039670</v>
      </c>
      <c r="BUT5">
        <v>3013166</v>
      </c>
      <c r="BUU5">
        <v>3002351</v>
      </c>
      <c r="BUV5">
        <v>2991670</v>
      </c>
      <c r="BUW5">
        <v>2982504</v>
      </c>
      <c r="BUX5">
        <v>2968693</v>
      </c>
      <c r="BUY5">
        <v>2908035</v>
      </c>
      <c r="BUZ5">
        <v>2904855</v>
      </c>
      <c r="BVA5">
        <v>2889284</v>
      </c>
      <c r="BVB5">
        <v>2872024</v>
      </c>
      <c r="BVC5">
        <v>2900701</v>
      </c>
      <c r="BVD5">
        <v>2909279</v>
      </c>
      <c r="BVE5">
        <v>2927602</v>
      </c>
      <c r="BVF5">
        <v>2929372</v>
      </c>
      <c r="BVG5">
        <v>2880125</v>
      </c>
      <c r="BVH5">
        <v>2600608</v>
      </c>
      <c r="BVI5">
        <v>1982410</v>
      </c>
      <c r="BVJ5">
        <v>1381440</v>
      </c>
      <c r="BVK5">
        <v>1095406</v>
      </c>
      <c r="BVL5">
        <v>744102</v>
      </c>
      <c r="BVM5">
        <v>486244</v>
      </c>
      <c r="BVN5">
        <v>427887</v>
      </c>
      <c r="BVO5">
        <v>427887</v>
      </c>
      <c r="BVP5">
        <v>387587</v>
      </c>
      <c r="BVQ5">
        <v>370477</v>
      </c>
      <c r="BVR5">
        <v>311765</v>
      </c>
      <c r="BVS5">
        <v>286191</v>
      </c>
      <c r="BVT5">
        <v>271531</v>
      </c>
      <c r="BVU5">
        <v>253192</v>
      </c>
      <c r="BVV5">
        <v>246004</v>
      </c>
      <c r="BVW5">
        <v>246404</v>
      </c>
      <c r="BVX5">
        <v>238012</v>
      </c>
      <c r="BVY5">
        <v>232826</v>
      </c>
      <c r="BVZ5">
        <v>227284</v>
      </c>
      <c r="BWA5">
        <v>204427</v>
      </c>
      <c r="BWB5">
        <v>183130</v>
      </c>
      <c r="BWC5">
        <v>163031</v>
      </c>
      <c r="BWD5">
        <v>150938</v>
      </c>
      <c r="BWE5">
        <v>98315</v>
      </c>
      <c r="BWF5">
        <v>85821</v>
      </c>
      <c r="BWG5">
        <v>67502</v>
      </c>
      <c r="BWH5">
        <v>50134</v>
      </c>
      <c r="BWI5">
        <v>50134</v>
      </c>
      <c r="BWJ5">
        <v>47250</v>
      </c>
      <c r="BWK5">
        <v>44332</v>
      </c>
      <c r="BWL5">
        <v>38289</v>
      </c>
      <c r="BWM5">
        <v>32197</v>
      </c>
      <c r="BWN5">
        <v>29878</v>
      </c>
      <c r="BWO5">
        <v>15252</v>
      </c>
      <c r="BWP5">
        <v>11920</v>
      </c>
      <c r="BWQ5">
        <v>7539</v>
      </c>
      <c r="BWR5">
        <v>42</v>
      </c>
      <c r="BWS5">
        <v>41</v>
      </c>
      <c r="BWT5">
        <v>41</v>
      </c>
      <c r="BWU5">
        <v>5</v>
      </c>
      <c r="BWV5">
        <v>2752744</v>
      </c>
      <c r="BWW5">
        <v>2752744</v>
      </c>
      <c r="BWX5">
        <v>2742129</v>
      </c>
      <c r="BWY5">
        <v>2725709</v>
      </c>
      <c r="BWZ5">
        <v>2715124</v>
      </c>
      <c r="BXA5">
        <v>2699141</v>
      </c>
      <c r="BXB5">
        <v>2699141</v>
      </c>
      <c r="BXC5">
        <v>2642718</v>
      </c>
      <c r="BXD5">
        <v>2620744</v>
      </c>
      <c r="BXE5">
        <v>2659858</v>
      </c>
      <c r="BXF5">
        <v>2603224</v>
      </c>
      <c r="BXG5">
        <v>2536415</v>
      </c>
      <c r="BXH5">
        <v>2549219</v>
      </c>
      <c r="BXI5">
        <v>2537292</v>
      </c>
      <c r="BXJ5">
        <v>2546650</v>
      </c>
      <c r="BXK5">
        <v>2537998</v>
      </c>
      <c r="BXL5">
        <v>2573417</v>
      </c>
      <c r="BXM5">
        <v>2642334</v>
      </c>
      <c r="BXN5">
        <v>2628286</v>
      </c>
      <c r="BXO5">
        <v>2612133</v>
      </c>
      <c r="BXP5">
        <v>2602692</v>
      </c>
      <c r="BXQ5">
        <v>2596218</v>
      </c>
      <c r="BXR5">
        <v>2603919</v>
      </c>
      <c r="BXS5">
        <v>2541338</v>
      </c>
      <c r="BXT5">
        <v>2279032</v>
      </c>
      <c r="BXU5">
        <v>1767835</v>
      </c>
      <c r="BXV5">
        <v>938598</v>
      </c>
      <c r="BXW5">
        <v>423774</v>
      </c>
      <c r="BXX5">
        <v>364669</v>
      </c>
      <c r="BXY5">
        <v>364669</v>
      </c>
      <c r="BXZ5">
        <v>307230</v>
      </c>
      <c r="BYA5">
        <v>276531</v>
      </c>
      <c r="BYB5">
        <v>212296</v>
      </c>
      <c r="BYC5">
        <v>182859</v>
      </c>
      <c r="BYD5">
        <v>160532</v>
      </c>
      <c r="BYE5">
        <v>135172</v>
      </c>
      <c r="BYF5">
        <v>132559</v>
      </c>
      <c r="BYG5">
        <v>101901</v>
      </c>
      <c r="BYH5">
        <v>97872</v>
      </c>
      <c r="BYI5">
        <v>85032</v>
      </c>
      <c r="BYJ5">
        <v>80070</v>
      </c>
      <c r="BYK5">
        <v>57651</v>
      </c>
      <c r="BYL5">
        <v>52177</v>
      </c>
      <c r="BYM5">
        <v>44004</v>
      </c>
      <c r="BYN5">
        <v>33300</v>
      </c>
      <c r="BYO5">
        <v>28370</v>
      </c>
      <c r="BYP5">
        <v>15650</v>
      </c>
      <c r="BYQ5">
        <v>15314</v>
      </c>
      <c r="BYR5">
        <v>9670</v>
      </c>
      <c r="BYS5">
        <v>9132</v>
      </c>
      <c r="BYT5">
        <v>5029</v>
      </c>
      <c r="BYU5">
        <v>4292</v>
      </c>
      <c r="BYV5">
        <v>4166</v>
      </c>
      <c r="BYW5">
        <v>4062</v>
      </c>
      <c r="BYX5">
        <v>2749</v>
      </c>
      <c r="BYY5">
        <v>131</v>
      </c>
      <c r="BYZ5">
        <v>83</v>
      </c>
      <c r="BZA5">
        <v>80</v>
      </c>
      <c r="BZB5">
        <v>10</v>
      </c>
      <c r="BZC5">
        <v>2213297</v>
      </c>
      <c r="BZD5">
        <v>2213297</v>
      </c>
      <c r="BZE5">
        <v>2213297</v>
      </c>
      <c r="BZF5">
        <v>2213297</v>
      </c>
      <c r="BZG5">
        <v>2213297</v>
      </c>
      <c r="BZH5">
        <v>2213297</v>
      </c>
      <c r="BZI5">
        <v>2213297</v>
      </c>
      <c r="BZJ5">
        <v>2213297</v>
      </c>
      <c r="BZK5">
        <v>2213297</v>
      </c>
      <c r="BZL5">
        <v>2228913</v>
      </c>
      <c r="BZM5">
        <v>2218011</v>
      </c>
      <c r="BZN5">
        <v>2227168</v>
      </c>
      <c r="BZO5">
        <v>2219965</v>
      </c>
      <c r="BZP5">
        <v>2248659</v>
      </c>
      <c r="BZQ5">
        <v>2241312</v>
      </c>
      <c r="BZR5">
        <v>2210824</v>
      </c>
      <c r="BZS5">
        <v>2172179</v>
      </c>
      <c r="BZT5">
        <v>2133367</v>
      </c>
      <c r="BZU5">
        <v>2121964</v>
      </c>
      <c r="BZV5">
        <v>2106017</v>
      </c>
      <c r="BZW5">
        <v>2083244</v>
      </c>
      <c r="BZX5">
        <v>2049726</v>
      </c>
      <c r="BZY5">
        <v>2048983</v>
      </c>
      <c r="BZZ5">
        <v>2059548</v>
      </c>
      <c r="CAA5">
        <v>2041029</v>
      </c>
      <c r="CAB5">
        <v>2054615</v>
      </c>
      <c r="CAC5">
        <v>2071864</v>
      </c>
      <c r="CAD5">
        <v>2071965</v>
      </c>
      <c r="CAE5">
        <v>2071965</v>
      </c>
      <c r="CAF5">
        <v>2023711</v>
      </c>
      <c r="CAG5">
        <v>1909517</v>
      </c>
      <c r="CAH5">
        <v>1612023</v>
      </c>
      <c r="CAI5">
        <v>1051492</v>
      </c>
      <c r="CAJ5">
        <v>634912</v>
      </c>
      <c r="CAK5">
        <v>423193</v>
      </c>
      <c r="CAL5">
        <v>346449</v>
      </c>
      <c r="CAM5">
        <v>193899</v>
      </c>
      <c r="CAN5">
        <v>160577</v>
      </c>
      <c r="CAO5">
        <v>139548</v>
      </c>
      <c r="CAP5">
        <v>113176</v>
      </c>
      <c r="CAQ5">
        <v>64118</v>
      </c>
      <c r="CAR5">
        <v>54489</v>
      </c>
      <c r="CAS5">
        <v>49097</v>
      </c>
      <c r="CAT5">
        <v>48988</v>
      </c>
      <c r="CAU5">
        <v>30124</v>
      </c>
      <c r="CAV5">
        <v>24922</v>
      </c>
      <c r="CAW5">
        <v>21574</v>
      </c>
      <c r="CAX5">
        <v>21270</v>
      </c>
      <c r="CAY5">
        <v>19449</v>
      </c>
      <c r="CAZ5">
        <v>18555</v>
      </c>
      <c r="CBA5">
        <v>9376</v>
      </c>
      <c r="CBB5">
        <v>2864</v>
      </c>
      <c r="CBC5">
        <v>2864</v>
      </c>
      <c r="CBD5">
        <v>2674</v>
      </c>
      <c r="CBE5">
        <v>2421</v>
      </c>
      <c r="CBF5">
        <v>2112</v>
      </c>
      <c r="CBG5">
        <v>1310</v>
      </c>
      <c r="CBH5">
        <v>1184</v>
      </c>
      <c r="CBI5">
        <v>1893</v>
      </c>
      <c r="CBJ5">
        <v>1755</v>
      </c>
      <c r="CBK5">
        <v>971</v>
      </c>
      <c r="CBL5">
        <v>941</v>
      </c>
      <c r="CBM5">
        <v>934</v>
      </c>
      <c r="CBN5">
        <v>817</v>
      </c>
      <c r="CBO5">
        <v>816</v>
      </c>
      <c r="CBP5">
        <v>1871341</v>
      </c>
      <c r="CBQ5">
        <v>1871341</v>
      </c>
      <c r="CBR5">
        <v>1871341</v>
      </c>
      <c r="CBS5">
        <v>1871341</v>
      </c>
      <c r="CBT5">
        <v>1871341</v>
      </c>
      <c r="CBU5">
        <v>1871341</v>
      </c>
      <c r="CBV5">
        <v>1871341</v>
      </c>
      <c r="CBW5">
        <v>1871341</v>
      </c>
      <c r="CBX5">
        <v>1871341</v>
      </c>
      <c r="CBY5">
        <v>1872568</v>
      </c>
      <c r="CBZ5">
        <v>1870690</v>
      </c>
      <c r="CCA5">
        <v>1846087</v>
      </c>
      <c r="CCB5">
        <v>1843272</v>
      </c>
      <c r="CCC5">
        <v>1855859</v>
      </c>
      <c r="CCD5">
        <v>1840133</v>
      </c>
      <c r="CCE5">
        <v>1831707</v>
      </c>
      <c r="CCF5">
        <v>1808733</v>
      </c>
      <c r="CCG5">
        <v>1796452</v>
      </c>
      <c r="CCH5">
        <v>1795569</v>
      </c>
      <c r="CCI5">
        <v>1771194</v>
      </c>
      <c r="CCJ5">
        <v>1778838</v>
      </c>
      <c r="CCK5">
        <v>1774264</v>
      </c>
      <c r="CCL5">
        <v>1776607</v>
      </c>
      <c r="CCM5">
        <v>1779949</v>
      </c>
      <c r="CCN5">
        <v>1788365</v>
      </c>
      <c r="CCO5">
        <v>1790770</v>
      </c>
      <c r="CCP5">
        <v>1792430</v>
      </c>
      <c r="CCQ5">
        <v>1808427</v>
      </c>
      <c r="CCR5">
        <v>1839760</v>
      </c>
      <c r="CCS5">
        <v>1844950</v>
      </c>
      <c r="CCT5">
        <v>1818385</v>
      </c>
      <c r="CCU5">
        <v>1655499</v>
      </c>
      <c r="CCV5">
        <v>1239899</v>
      </c>
      <c r="CCW5">
        <v>1239899</v>
      </c>
      <c r="CCX5">
        <v>971106</v>
      </c>
      <c r="CCY5">
        <v>625947</v>
      </c>
      <c r="CCZ5">
        <v>401239</v>
      </c>
      <c r="CDA5">
        <v>262721</v>
      </c>
      <c r="CDB5">
        <v>204773</v>
      </c>
      <c r="CDC5">
        <v>198748</v>
      </c>
      <c r="CDD5">
        <v>174980</v>
      </c>
      <c r="CDE5">
        <v>150694</v>
      </c>
      <c r="CDF5">
        <v>88960</v>
      </c>
      <c r="CDG5">
        <v>47530</v>
      </c>
      <c r="CDH5">
        <v>39957</v>
      </c>
      <c r="CDI5">
        <v>36232</v>
      </c>
      <c r="CDJ5">
        <v>36129</v>
      </c>
      <c r="CDK5">
        <v>20175</v>
      </c>
      <c r="CDL5">
        <v>20663</v>
      </c>
      <c r="CDM5">
        <v>12350</v>
      </c>
      <c r="CDN5">
        <v>12175</v>
      </c>
      <c r="CDO5">
        <v>10932</v>
      </c>
      <c r="CDP5">
        <v>10647</v>
      </c>
      <c r="CDQ5">
        <v>9881</v>
      </c>
      <c r="CDR5">
        <v>9558</v>
      </c>
      <c r="CDS5">
        <v>2595</v>
      </c>
      <c r="CDT5">
        <v>2506</v>
      </c>
      <c r="CDU5">
        <v>1869</v>
      </c>
      <c r="CDV5">
        <v>1105</v>
      </c>
      <c r="CDW5">
        <v>1101</v>
      </c>
      <c r="CDX5">
        <v>1151</v>
      </c>
      <c r="CDY5">
        <v>1140</v>
      </c>
      <c r="CDZ5">
        <v>1018</v>
      </c>
      <c r="CEA5">
        <v>1007</v>
      </c>
      <c r="CEB5">
        <v>1004</v>
      </c>
      <c r="CEC5">
        <v>1001</v>
      </c>
      <c r="CED5">
        <v>500</v>
      </c>
      <c r="CEE5">
        <v>1939481</v>
      </c>
      <c r="CEF5">
        <v>1939481</v>
      </c>
      <c r="CEG5">
        <v>1939481</v>
      </c>
      <c r="CEH5">
        <v>1939481</v>
      </c>
      <c r="CEI5">
        <v>1939481</v>
      </c>
      <c r="CEJ5">
        <v>1939481</v>
      </c>
      <c r="CEK5">
        <v>1939481</v>
      </c>
      <c r="CEL5">
        <v>1939481</v>
      </c>
      <c r="CEM5">
        <v>1907325</v>
      </c>
      <c r="CEN5">
        <v>1904380</v>
      </c>
      <c r="CEO5">
        <v>1889733</v>
      </c>
      <c r="CEP5">
        <v>1881015</v>
      </c>
      <c r="CEQ5">
        <v>1888184</v>
      </c>
      <c r="CER5">
        <v>1892704</v>
      </c>
      <c r="CES5">
        <v>1891032</v>
      </c>
      <c r="CET5">
        <v>1897652</v>
      </c>
      <c r="CEU5">
        <v>1916382</v>
      </c>
      <c r="CEV5">
        <v>1915905</v>
      </c>
      <c r="CEW5">
        <v>1878190</v>
      </c>
      <c r="CEX5">
        <v>1865767</v>
      </c>
      <c r="CEY5">
        <v>1861276</v>
      </c>
      <c r="CEZ5">
        <v>1868635</v>
      </c>
      <c r="CFA5">
        <v>1847277</v>
      </c>
      <c r="CFB5">
        <v>1824881</v>
      </c>
      <c r="CFC5">
        <v>1801207</v>
      </c>
      <c r="CFD5">
        <v>1800756</v>
      </c>
      <c r="CFE5">
        <v>1801252</v>
      </c>
      <c r="CFF5">
        <v>1789028</v>
      </c>
      <c r="CFG5">
        <v>1764178</v>
      </c>
      <c r="CFH5">
        <v>1729663</v>
      </c>
      <c r="CFI5">
        <v>1558624</v>
      </c>
      <c r="CFJ5">
        <v>1116920</v>
      </c>
      <c r="CFK5">
        <v>707179</v>
      </c>
      <c r="CFL5">
        <v>343139</v>
      </c>
      <c r="CFM5">
        <v>174858</v>
      </c>
      <c r="CFN5">
        <v>103413</v>
      </c>
      <c r="CFO5">
        <v>103413</v>
      </c>
      <c r="CFP5">
        <v>91584</v>
      </c>
      <c r="CFQ5">
        <v>80611</v>
      </c>
      <c r="CFR5">
        <v>65537</v>
      </c>
      <c r="CFS5">
        <v>62995</v>
      </c>
      <c r="CFT5">
        <v>48976</v>
      </c>
      <c r="CFU5">
        <v>48489</v>
      </c>
      <c r="CFV5">
        <v>45260</v>
      </c>
      <c r="CFW5">
        <v>31788</v>
      </c>
      <c r="CFX5">
        <v>31225</v>
      </c>
      <c r="CFY5">
        <v>25239</v>
      </c>
      <c r="CFZ5">
        <v>22241</v>
      </c>
      <c r="CGA5">
        <v>18153</v>
      </c>
      <c r="CGB5">
        <v>10965</v>
      </c>
      <c r="CGC5">
        <v>8456</v>
      </c>
      <c r="CGD5">
        <v>8137</v>
      </c>
      <c r="CGE5">
        <v>6539</v>
      </c>
      <c r="CGF5">
        <v>6277</v>
      </c>
      <c r="CGG5">
        <v>6263</v>
      </c>
      <c r="CGH5">
        <v>5539</v>
      </c>
      <c r="CGI5">
        <v>5264</v>
      </c>
      <c r="CGJ5">
        <v>3401</v>
      </c>
      <c r="CGK5">
        <v>1521</v>
      </c>
      <c r="CGL5">
        <v>281</v>
      </c>
      <c r="CGM5">
        <v>1781718</v>
      </c>
      <c r="CGN5">
        <v>1781718</v>
      </c>
      <c r="CGO5">
        <v>1781718</v>
      </c>
      <c r="CGP5">
        <v>1781718</v>
      </c>
      <c r="CGQ5">
        <v>1781718</v>
      </c>
      <c r="CGR5">
        <v>1781718</v>
      </c>
      <c r="CGS5">
        <v>1781718</v>
      </c>
      <c r="CGT5">
        <v>1781718</v>
      </c>
      <c r="CGU5">
        <v>1781718</v>
      </c>
      <c r="CGV5">
        <v>1781718</v>
      </c>
      <c r="CGW5">
        <v>1781718</v>
      </c>
      <c r="CGX5">
        <v>1781718</v>
      </c>
      <c r="CGY5">
        <v>1780581</v>
      </c>
      <c r="CGZ5">
        <v>1779226</v>
      </c>
      <c r="CHA5">
        <v>1777247</v>
      </c>
      <c r="CHB5">
        <v>1767858</v>
      </c>
      <c r="CHC5">
        <v>1767858</v>
      </c>
      <c r="CHD5">
        <v>1755943</v>
      </c>
      <c r="CHE5">
        <v>1748898</v>
      </c>
      <c r="CHF5">
        <v>1752433</v>
      </c>
      <c r="CHG5">
        <v>1750459</v>
      </c>
      <c r="CHH5">
        <v>1749365</v>
      </c>
      <c r="CHI5">
        <v>1740945</v>
      </c>
      <c r="CHJ5">
        <v>1728744</v>
      </c>
      <c r="CHK5">
        <v>1730394</v>
      </c>
      <c r="CHL5">
        <v>1723266</v>
      </c>
      <c r="CHM5">
        <v>1726324</v>
      </c>
      <c r="CHN5">
        <v>1714870</v>
      </c>
      <c r="CHO5">
        <v>1705847</v>
      </c>
      <c r="CHP5">
        <v>1721305</v>
      </c>
      <c r="CHQ5">
        <v>1702764</v>
      </c>
      <c r="CHR5">
        <v>1703171</v>
      </c>
      <c r="CHS5">
        <v>1666122</v>
      </c>
      <c r="CHT5">
        <v>1654936</v>
      </c>
      <c r="CHU5">
        <v>1511808</v>
      </c>
      <c r="CHV5">
        <v>1193910</v>
      </c>
      <c r="CHW5">
        <v>732125</v>
      </c>
      <c r="CHX5">
        <v>626467</v>
      </c>
      <c r="CHY5">
        <v>626467</v>
      </c>
      <c r="CHZ5">
        <v>416578</v>
      </c>
      <c r="CIA5">
        <v>257966</v>
      </c>
      <c r="CIB5">
        <v>160706</v>
      </c>
      <c r="CIC5">
        <v>149509</v>
      </c>
      <c r="CID5">
        <v>106199</v>
      </c>
      <c r="CIE5">
        <v>91640</v>
      </c>
      <c r="CIF5">
        <v>86609</v>
      </c>
      <c r="CIG5">
        <v>79683</v>
      </c>
      <c r="CIH5">
        <v>75052</v>
      </c>
      <c r="CII5">
        <v>62288</v>
      </c>
      <c r="CIJ5">
        <v>59983</v>
      </c>
      <c r="CIK5">
        <v>36262</v>
      </c>
      <c r="CIL5">
        <v>35805</v>
      </c>
      <c r="CIM5">
        <v>35762</v>
      </c>
      <c r="CIN5">
        <v>34753</v>
      </c>
      <c r="CIO5">
        <v>13577</v>
      </c>
      <c r="CIP5">
        <v>7709</v>
      </c>
      <c r="CIQ5">
        <v>6407</v>
      </c>
      <c r="CIR5">
        <v>6415</v>
      </c>
      <c r="CIS5">
        <v>6349</v>
      </c>
      <c r="CIT5">
        <v>5751</v>
      </c>
      <c r="CIU5">
        <v>2984</v>
      </c>
      <c r="CIV5">
        <v>2115</v>
      </c>
      <c r="CIW5">
        <v>1905</v>
      </c>
      <c r="CIX5">
        <v>1905</v>
      </c>
      <c r="CIY5">
        <v>1859</v>
      </c>
      <c r="CIZ5">
        <v>1714</v>
      </c>
      <c r="CJA5">
        <v>1351</v>
      </c>
      <c r="CJB5">
        <v>807</v>
      </c>
      <c r="CJC5">
        <v>807</v>
      </c>
      <c r="CJD5">
        <v>800</v>
      </c>
      <c r="CJE5">
        <v>200</v>
      </c>
      <c r="CJF5">
        <v>200</v>
      </c>
      <c r="CJG5">
        <v>1591026</v>
      </c>
      <c r="CJH5">
        <v>1591026</v>
      </c>
      <c r="CJI5">
        <v>1591026</v>
      </c>
      <c r="CJJ5">
        <v>1591026</v>
      </c>
      <c r="CJK5">
        <v>1591026</v>
      </c>
      <c r="CJL5">
        <v>1586007</v>
      </c>
      <c r="CJM5">
        <v>1606253</v>
      </c>
      <c r="CJN5">
        <v>1579737</v>
      </c>
      <c r="CJO5">
        <v>1545581</v>
      </c>
      <c r="CJP5">
        <v>1534808</v>
      </c>
      <c r="CJQ5">
        <v>1509006</v>
      </c>
      <c r="CJR5">
        <v>1498166</v>
      </c>
      <c r="CJS5">
        <v>1491800</v>
      </c>
      <c r="CJT5">
        <v>1487164</v>
      </c>
      <c r="CJU5">
        <v>1467269</v>
      </c>
      <c r="CJV5">
        <v>1465169</v>
      </c>
      <c r="CJW5">
        <v>1478312</v>
      </c>
      <c r="CJX5">
        <v>1489492</v>
      </c>
      <c r="CJY5">
        <v>1507149</v>
      </c>
      <c r="CJZ5">
        <v>1497281</v>
      </c>
      <c r="CKA5">
        <v>1490830</v>
      </c>
      <c r="CKB5">
        <v>1478196</v>
      </c>
      <c r="CKC5">
        <v>1459018</v>
      </c>
      <c r="CKD5">
        <v>1437807</v>
      </c>
      <c r="CKE5">
        <v>1437807</v>
      </c>
      <c r="CKF5">
        <v>1440292</v>
      </c>
      <c r="CKG5">
        <v>1391064</v>
      </c>
      <c r="CKH5">
        <v>1271103</v>
      </c>
      <c r="CKI5">
        <v>975656</v>
      </c>
      <c r="CKJ5">
        <v>700609</v>
      </c>
      <c r="CKK5">
        <v>461556</v>
      </c>
      <c r="CKL5">
        <v>263493</v>
      </c>
      <c r="CKM5">
        <v>170587</v>
      </c>
      <c r="CKN5">
        <v>93828</v>
      </c>
      <c r="CKO5">
        <v>82217</v>
      </c>
      <c r="CKP5">
        <v>70672</v>
      </c>
      <c r="CKQ5">
        <v>60717</v>
      </c>
      <c r="CKR5">
        <v>27131</v>
      </c>
      <c r="CKS5">
        <v>24578</v>
      </c>
      <c r="CKT5">
        <v>20285</v>
      </c>
      <c r="CKU5">
        <v>15661</v>
      </c>
      <c r="CKV5">
        <v>12477</v>
      </c>
      <c r="CKW5">
        <v>9661</v>
      </c>
      <c r="CKX5">
        <v>8433</v>
      </c>
      <c r="CKY5">
        <v>3759</v>
      </c>
      <c r="CKZ5">
        <v>2518</v>
      </c>
      <c r="CLA5">
        <v>2516</v>
      </c>
      <c r="CLB5">
        <v>2515</v>
      </c>
      <c r="CLC5">
        <v>2514</v>
      </c>
      <c r="CLD5">
        <v>2512</v>
      </c>
      <c r="CLE5">
        <v>2384</v>
      </c>
      <c r="CLF5">
        <v>2164</v>
      </c>
      <c r="CLG5">
        <v>2157</v>
      </c>
      <c r="CLH5">
        <v>1616</v>
      </c>
      <c r="CLI5">
        <v>1616</v>
      </c>
      <c r="CLJ5">
        <v>1315</v>
      </c>
      <c r="CLK5">
        <v>1234</v>
      </c>
      <c r="CLL5">
        <v>826</v>
      </c>
      <c r="CLM5">
        <v>499</v>
      </c>
      <c r="CLN5">
        <v>499</v>
      </c>
      <c r="CLO5">
        <v>299</v>
      </c>
      <c r="CLP5">
        <v>199</v>
      </c>
      <c r="CLQ5">
        <v>1364300</v>
      </c>
      <c r="CLR5">
        <v>1364300</v>
      </c>
      <c r="CLS5">
        <v>1364300</v>
      </c>
      <c r="CLT5">
        <v>1364300</v>
      </c>
      <c r="CLU5">
        <v>1364300</v>
      </c>
      <c r="CLV5">
        <v>1364300</v>
      </c>
      <c r="CLW5">
        <v>1364300</v>
      </c>
      <c r="CLX5">
        <v>1364300</v>
      </c>
      <c r="CLY5">
        <v>1359335</v>
      </c>
      <c r="CLZ5">
        <v>1324965</v>
      </c>
      <c r="CMA5">
        <v>1291323</v>
      </c>
      <c r="CMB5">
        <v>1288156</v>
      </c>
      <c r="CMC5">
        <v>1308996</v>
      </c>
      <c r="CMD5">
        <v>1322510</v>
      </c>
      <c r="CME5">
        <v>1308762</v>
      </c>
      <c r="CMF5">
        <v>1320840</v>
      </c>
      <c r="CMG5">
        <v>1330268</v>
      </c>
      <c r="CMH5">
        <v>1350453</v>
      </c>
      <c r="CMI5">
        <v>1343169</v>
      </c>
      <c r="CMJ5">
        <v>1358071</v>
      </c>
      <c r="CMK5">
        <v>1374311</v>
      </c>
      <c r="CML5">
        <v>1387163</v>
      </c>
      <c r="CMM5">
        <v>1382348</v>
      </c>
      <c r="CMN5">
        <v>1359472</v>
      </c>
      <c r="CMO5">
        <v>1329124</v>
      </c>
      <c r="CMP5">
        <v>1336596</v>
      </c>
      <c r="CMQ5">
        <v>1322049</v>
      </c>
      <c r="CMR5">
        <v>1318794</v>
      </c>
      <c r="CMS5">
        <v>1291179</v>
      </c>
      <c r="CMT5">
        <v>1244692</v>
      </c>
      <c r="CMU5">
        <v>1215592</v>
      </c>
      <c r="CMV5">
        <v>1080662</v>
      </c>
      <c r="CMW5">
        <v>1080662</v>
      </c>
      <c r="CMX5">
        <v>904690</v>
      </c>
      <c r="CMY5">
        <v>639461</v>
      </c>
      <c r="CMZ5">
        <v>325080</v>
      </c>
      <c r="CNA5">
        <v>151293</v>
      </c>
      <c r="CNB5">
        <v>69991</v>
      </c>
      <c r="CNC5">
        <v>57791</v>
      </c>
      <c r="CND5">
        <v>47977</v>
      </c>
      <c r="CNE5">
        <v>38066</v>
      </c>
      <c r="CNF5">
        <v>29349</v>
      </c>
      <c r="CNG5">
        <v>23979</v>
      </c>
      <c r="CNH5">
        <v>22568</v>
      </c>
      <c r="CNI5">
        <v>20870</v>
      </c>
      <c r="CNJ5">
        <v>16126</v>
      </c>
      <c r="CNK5">
        <v>12469</v>
      </c>
      <c r="CNL5">
        <v>4584</v>
      </c>
      <c r="CNM5">
        <v>3604</v>
      </c>
      <c r="CNN5">
        <v>3135</v>
      </c>
      <c r="CNO5">
        <v>2871</v>
      </c>
      <c r="CNP5">
        <v>2357</v>
      </c>
      <c r="CNQ5">
        <v>2161</v>
      </c>
      <c r="CNR5">
        <v>1679</v>
      </c>
      <c r="CNS5">
        <v>1663</v>
      </c>
      <c r="CNT5">
        <v>1662</v>
      </c>
      <c r="CNU5">
        <v>1662</v>
      </c>
      <c r="CNV5">
        <v>1626</v>
      </c>
      <c r="CNW5">
        <v>1609</v>
      </c>
      <c r="CNX5">
        <v>1363</v>
      </c>
      <c r="CNY5">
        <v>1359</v>
      </c>
      <c r="CNZ5">
        <v>1358</v>
      </c>
      <c r="COA5">
        <v>1344</v>
      </c>
      <c r="COB5">
        <v>1344</v>
      </c>
      <c r="COC5">
        <v>1344</v>
      </c>
      <c r="COD5">
        <v>1316</v>
      </c>
      <c r="COE5">
        <v>1376550</v>
      </c>
      <c r="COF5">
        <v>1376550</v>
      </c>
      <c r="COG5">
        <v>1376550</v>
      </c>
      <c r="COH5">
        <v>1376550</v>
      </c>
      <c r="COI5">
        <v>1376550</v>
      </c>
      <c r="COJ5">
        <v>1376550</v>
      </c>
      <c r="COK5">
        <v>1376550</v>
      </c>
      <c r="COL5">
        <v>1362321</v>
      </c>
      <c r="COM5">
        <v>1356297</v>
      </c>
      <c r="CON5">
        <v>1362957</v>
      </c>
      <c r="COO5">
        <v>1373424</v>
      </c>
      <c r="COP5">
        <v>1404171</v>
      </c>
      <c r="COQ5">
        <v>1412770</v>
      </c>
      <c r="COR5">
        <v>1427201</v>
      </c>
      <c r="COS5">
        <v>1443270</v>
      </c>
      <c r="COT5">
        <v>1425128</v>
      </c>
      <c r="COU5">
        <v>1422412</v>
      </c>
      <c r="COV5">
        <v>1420766</v>
      </c>
      <c r="COW5">
        <v>1415819</v>
      </c>
      <c r="COX5">
        <v>1421204</v>
      </c>
      <c r="COY5">
        <v>1409861</v>
      </c>
      <c r="COZ5">
        <v>1404441</v>
      </c>
      <c r="CPA5">
        <v>1409724</v>
      </c>
      <c r="CPB5">
        <v>1394401</v>
      </c>
      <c r="CPC5">
        <v>1392794</v>
      </c>
      <c r="CPD5">
        <v>1372444</v>
      </c>
      <c r="CPE5">
        <v>1375799</v>
      </c>
      <c r="CPF5">
        <v>1370901</v>
      </c>
      <c r="CPG5">
        <v>1371295</v>
      </c>
      <c r="CPH5">
        <v>1349969</v>
      </c>
      <c r="CPI5">
        <v>1311162</v>
      </c>
      <c r="CPJ5">
        <v>1201709</v>
      </c>
      <c r="CPK5">
        <v>976798</v>
      </c>
      <c r="CPL5">
        <v>578187</v>
      </c>
      <c r="CPM5">
        <v>284103</v>
      </c>
      <c r="CPN5">
        <v>93548</v>
      </c>
      <c r="CPO5">
        <v>93548</v>
      </c>
      <c r="CPP5">
        <v>64057</v>
      </c>
      <c r="CPQ5">
        <v>47067</v>
      </c>
      <c r="CPR5">
        <v>32822</v>
      </c>
      <c r="CPS5">
        <v>11670</v>
      </c>
      <c r="CPT5">
        <v>9314</v>
      </c>
      <c r="CPU5">
        <v>8852</v>
      </c>
      <c r="CPV5">
        <v>8979</v>
      </c>
      <c r="CPW5">
        <v>6830</v>
      </c>
      <c r="CPX5">
        <v>5811</v>
      </c>
      <c r="CPY5">
        <v>5710</v>
      </c>
      <c r="CPZ5">
        <v>5480</v>
      </c>
      <c r="CQA5">
        <v>5382</v>
      </c>
      <c r="CQB5">
        <v>4419</v>
      </c>
      <c r="CQC5">
        <v>2978</v>
      </c>
      <c r="CQD5">
        <v>2340</v>
      </c>
      <c r="CQE5">
        <v>2292</v>
      </c>
      <c r="CQF5">
        <v>1990</v>
      </c>
      <c r="CQG5">
        <v>848</v>
      </c>
      <c r="CQH5">
        <v>183</v>
      </c>
      <c r="CQI5">
        <v>1</v>
      </c>
      <c r="CQJ5">
        <v>1123709</v>
      </c>
      <c r="CQK5">
        <v>1123709</v>
      </c>
      <c r="CQL5">
        <v>1123709</v>
      </c>
      <c r="CQM5">
        <v>1123709</v>
      </c>
      <c r="CQN5">
        <v>1123709</v>
      </c>
      <c r="CQO5">
        <v>1123709</v>
      </c>
      <c r="CQP5">
        <v>1123709</v>
      </c>
      <c r="CQQ5">
        <v>1123709</v>
      </c>
      <c r="CQR5">
        <v>1123709</v>
      </c>
      <c r="CQS5">
        <v>1123709</v>
      </c>
      <c r="CQT5">
        <v>1123709</v>
      </c>
      <c r="CQU5">
        <v>1123709</v>
      </c>
      <c r="CQV5">
        <v>1123709</v>
      </c>
      <c r="CQW5">
        <v>1123709</v>
      </c>
      <c r="CQX5">
        <v>1123709</v>
      </c>
      <c r="CQY5">
        <v>1132181</v>
      </c>
      <c r="CQZ5">
        <v>1127058</v>
      </c>
      <c r="CRA5">
        <v>1132146</v>
      </c>
      <c r="CRB5">
        <v>1124053</v>
      </c>
      <c r="CRC5">
        <v>1124053</v>
      </c>
      <c r="CRD5">
        <v>1123350</v>
      </c>
      <c r="CRE5">
        <v>1115976</v>
      </c>
      <c r="CRF5">
        <v>1116075</v>
      </c>
      <c r="CRG5">
        <v>1116759</v>
      </c>
      <c r="CRH5">
        <v>1105647</v>
      </c>
      <c r="CRI5">
        <v>1132626</v>
      </c>
      <c r="CRJ5">
        <v>1128980</v>
      </c>
      <c r="CRK5">
        <v>1126788</v>
      </c>
      <c r="CRL5">
        <v>1129585</v>
      </c>
      <c r="CRM5">
        <v>1139041</v>
      </c>
      <c r="CRN5">
        <v>1131840</v>
      </c>
      <c r="CRO5">
        <v>1141134</v>
      </c>
      <c r="CRP5">
        <v>1141119</v>
      </c>
      <c r="CRQ5">
        <v>1140797</v>
      </c>
      <c r="CRR5">
        <v>1125540</v>
      </c>
      <c r="CRS5">
        <v>1123267</v>
      </c>
      <c r="CRT5">
        <v>1097345</v>
      </c>
      <c r="CRU5">
        <v>1056559</v>
      </c>
      <c r="CRV5">
        <v>978942</v>
      </c>
      <c r="CRW5">
        <v>687540</v>
      </c>
      <c r="CRX5">
        <v>553299</v>
      </c>
      <c r="CRY5">
        <v>553299</v>
      </c>
      <c r="CRZ5">
        <v>353892</v>
      </c>
      <c r="CSA5">
        <v>134116</v>
      </c>
      <c r="CSB5">
        <v>42014</v>
      </c>
      <c r="CSC5">
        <v>28760</v>
      </c>
      <c r="CSD5">
        <v>23334</v>
      </c>
      <c r="CSE5">
        <v>22223</v>
      </c>
      <c r="CSF5">
        <v>22464</v>
      </c>
      <c r="CSG5">
        <v>21752</v>
      </c>
      <c r="CSH5">
        <v>21381</v>
      </c>
      <c r="CSI5">
        <v>20851</v>
      </c>
      <c r="CSJ5">
        <v>19063</v>
      </c>
      <c r="CSK5">
        <v>19456</v>
      </c>
      <c r="CSL5">
        <v>18731</v>
      </c>
      <c r="CSM5">
        <v>13907</v>
      </c>
      <c r="CSN5">
        <v>11899</v>
      </c>
      <c r="CSO5">
        <v>10044</v>
      </c>
      <c r="CSP5">
        <v>5647</v>
      </c>
      <c r="CSQ5">
        <v>5347</v>
      </c>
      <c r="CSR5">
        <v>5321</v>
      </c>
      <c r="CSS5">
        <v>4961</v>
      </c>
      <c r="CST5">
        <v>4942</v>
      </c>
      <c r="CSU5">
        <v>4156</v>
      </c>
      <c r="CSV5">
        <v>3808</v>
      </c>
      <c r="CSW5">
        <v>3674</v>
      </c>
      <c r="CSX5">
        <v>3598</v>
      </c>
      <c r="CSY5">
        <v>3250</v>
      </c>
      <c r="CSZ5">
        <v>2131</v>
      </c>
      <c r="CTA5">
        <v>1794</v>
      </c>
      <c r="CTB5">
        <v>1674</v>
      </c>
      <c r="CTC5">
        <v>1672</v>
      </c>
      <c r="CTD5">
        <v>1251</v>
      </c>
      <c r="CTE5">
        <v>1059669</v>
      </c>
      <c r="CTF5">
        <v>1059669</v>
      </c>
      <c r="CTG5">
        <v>1059669</v>
      </c>
      <c r="CTH5">
        <v>1059669</v>
      </c>
      <c r="CTI5">
        <v>1059669</v>
      </c>
      <c r="CTJ5">
        <v>1059669</v>
      </c>
      <c r="CTK5">
        <v>1059669</v>
      </c>
      <c r="CTL5">
        <v>1054130</v>
      </c>
      <c r="CTM5">
        <v>1030232</v>
      </c>
      <c r="CTN5">
        <v>1016295</v>
      </c>
      <c r="CTO5">
        <v>1020171</v>
      </c>
      <c r="CTP5">
        <v>999751</v>
      </c>
      <c r="CTQ5">
        <v>992268</v>
      </c>
      <c r="CTR5">
        <v>991818</v>
      </c>
      <c r="CTS5">
        <v>959795</v>
      </c>
      <c r="CTT5">
        <v>955549</v>
      </c>
      <c r="CTU5">
        <v>940044</v>
      </c>
      <c r="CTV5">
        <v>942451</v>
      </c>
      <c r="CTW5">
        <v>947695</v>
      </c>
      <c r="CTX5">
        <v>959887</v>
      </c>
      <c r="CTY5">
        <v>971868</v>
      </c>
      <c r="CTZ5">
        <v>978978</v>
      </c>
      <c r="CUA5">
        <v>985203</v>
      </c>
      <c r="CUB5">
        <v>1012756</v>
      </c>
      <c r="CUC5">
        <v>1009364</v>
      </c>
      <c r="CUD5">
        <v>1010887</v>
      </c>
      <c r="CUE5">
        <v>1010887</v>
      </c>
      <c r="CUF5">
        <v>1020083</v>
      </c>
      <c r="CUG5">
        <v>1009107</v>
      </c>
      <c r="CUH5">
        <v>1001766</v>
      </c>
      <c r="CUI5">
        <v>932215</v>
      </c>
      <c r="CUJ5">
        <v>717753</v>
      </c>
      <c r="CUK5">
        <v>530971</v>
      </c>
      <c r="CUL5">
        <v>273661</v>
      </c>
      <c r="CUM5">
        <v>136523</v>
      </c>
      <c r="CUN5">
        <v>56532</v>
      </c>
      <c r="CUO5">
        <v>43491</v>
      </c>
      <c r="CUP5">
        <v>40943</v>
      </c>
      <c r="CUQ5">
        <v>35261</v>
      </c>
      <c r="CUR5">
        <v>33175</v>
      </c>
      <c r="CUS5">
        <v>27927</v>
      </c>
      <c r="CUT5">
        <v>27094</v>
      </c>
      <c r="CUU5">
        <v>26450</v>
      </c>
      <c r="CUV5">
        <v>21956</v>
      </c>
      <c r="CUW5">
        <v>18464</v>
      </c>
      <c r="CUX5">
        <v>15257</v>
      </c>
      <c r="CUY5">
        <v>15046</v>
      </c>
      <c r="CUZ5">
        <v>9186</v>
      </c>
      <c r="CVA5">
        <v>5144</v>
      </c>
      <c r="CVB5">
        <v>4775</v>
      </c>
      <c r="CVC5">
        <v>4556</v>
      </c>
      <c r="CVD5">
        <v>4203</v>
      </c>
      <c r="CVE5">
        <v>4062</v>
      </c>
      <c r="CVF5">
        <v>3545</v>
      </c>
      <c r="CVG5">
        <v>2735</v>
      </c>
      <c r="CVH5">
        <v>2398</v>
      </c>
      <c r="CVI5">
        <v>2052</v>
      </c>
      <c r="CVJ5">
        <v>1919</v>
      </c>
      <c r="CVK5">
        <v>1862</v>
      </c>
      <c r="CVL5">
        <v>1611</v>
      </c>
      <c r="CVM5">
        <v>1052265</v>
      </c>
      <c r="CVN5">
        <v>1052265</v>
      </c>
      <c r="CVO5">
        <v>1052265</v>
      </c>
      <c r="CVP5">
        <v>1052265</v>
      </c>
      <c r="CVQ5">
        <v>1052265</v>
      </c>
      <c r="CVR5">
        <v>1052265</v>
      </c>
      <c r="CVS5">
        <v>1052265</v>
      </c>
      <c r="CVT5">
        <v>1052265</v>
      </c>
      <c r="CVU5">
        <v>1052265</v>
      </c>
      <c r="CVV5">
        <v>1052265</v>
      </c>
      <c r="CVW5">
        <v>1052265</v>
      </c>
      <c r="CVX5">
        <v>1052265</v>
      </c>
      <c r="CVY5">
        <v>1052265</v>
      </c>
      <c r="CVZ5">
        <v>981864</v>
      </c>
      <c r="CWA5">
        <v>981450</v>
      </c>
      <c r="CWB5">
        <v>977759</v>
      </c>
      <c r="CWC5">
        <v>977325</v>
      </c>
      <c r="CWD5">
        <v>1008698</v>
      </c>
      <c r="CWE5">
        <v>1019361</v>
      </c>
      <c r="CWF5">
        <v>1011205</v>
      </c>
      <c r="CWG5">
        <v>1016101</v>
      </c>
      <c r="CWH5">
        <v>1001197</v>
      </c>
      <c r="CWI5">
        <v>998466</v>
      </c>
      <c r="CWJ5">
        <v>1002831</v>
      </c>
      <c r="CWK5">
        <v>1001629</v>
      </c>
      <c r="CWL5">
        <v>1001379</v>
      </c>
      <c r="CWM5">
        <v>992252</v>
      </c>
      <c r="CWN5">
        <v>980680</v>
      </c>
      <c r="CWO5">
        <v>958578</v>
      </c>
      <c r="CWP5">
        <v>949765</v>
      </c>
      <c r="CWQ5">
        <v>955059</v>
      </c>
      <c r="CWR5">
        <v>952748</v>
      </c>
      <c r="CWS5">
        <v>957224</v>
      </c>
      <c r="CWT5">
        <v>947944</v>
      </c>
      <c r="CWU5">
        <v>930084</v>
      </c>
      <c r="CWV5">
        <v>951759</v>
      </c>
      <c r="CWW5">
        <v>951759</v>
      </c>
      <c r="CWX5">
        <v>899900</v>
      </c>
      <c r="CWY5">
        <v>692215</v>
      </c>
      <c r="CWZ5">
        <v>479871</v>
      </c>
      <c r="CXA5">
        <v>315636</v>
      </c>
      <c r="CXB5">
        <v>161372</v>
      </c>
      <c r="CXC5">
        <v>121307</v>
      </c>
      <c r="CXD5">
        <v>99840</v>
      </c>
      <c r="CXE5">
        <v>83996</v>
      </c>
      <c r="CXF5">
        <v>66052</v>
      </c>
      <c r="CXG5">
        <v>54360</v>
      </c>
      <c r="CXH5">
        <v>40522</v>
      </c>
      <c r="CXI5">
        <v>27928</v>
      </c>
      <c r="CXJ5">
        <v>22593</v>
      </c>
      <c r="CXK5">
        <v>21693</v>
      </c>
      <c r="CXL5">
        <v>20956</v>
      </c>
      <c r="CXM5">
        <v>15273</v>
      </c>
      <c r="CXN5">
        <v>13926</v>
      </c>
      <c r="CXO5">
        <v>6279</v>
      </c>
      <c r="CXP5">
        <v>5275</v>
      </c>
      <c r="CXQ5">
        <v>4595</v>
      </c>
      <c r="CXR5">
        <v>4384</v>
      </c>
      <c r="CXS5">
        <v>3678</v>
      </c>
      <c r="CXT5">
        <v>2894</v>
      </c>
      <c r="CXU5">
        <v>2887</v>
      </c>
      <c r="CXV5">
        <v>2889</v>
      </c>
      <c r="CXW5">
        <v>2926</v>
      </c>
      <c r="CXX5">
        <v>3385</v>
      </c>
      <c r="CXY5">
        <v>3434</v>
      </c>
      <c r="CXZ5">
        <v>3372</v>
      </c>
      <c r="CYA5">
        <v>2941</v>
      </c>
      <c r="CYB5">
        <v>1699</v>
      </c>
      <c r="CYC5">
        <v>1699</v>
      </c>
      <c r="CYD5">
        <v>1694</v>
      </c>
      <c r="CYE5">
        <v>1646</v>
      </c>
      <c r="CYF5">
        <v>894</v>
      </c>
      <c r="CYG5">
        <v>58</v>
      </c>
      <c r="CYH5">
        <v>2</v>
      </c>
      <c r="CYI5">
        <v>2</v>
      </c>
      <c r="CYJ5">
        <v>2</v>
      </c>
      <c r="CYK5">
        <v>979331</v>
      </c>
      <c r="CYL5">
        <v>979331</v>
      </c>
      <c r="CYM5">
        <v>947918</v>
      </c>
      <c r="CYN5">
        <v>931907</v>
      </c>
      <c r="CYO5">
        <v>899830</v>
      </c>
      <c r="CYP5">
        <v>911758</v>
      </c>
      <c r="CYQ5">
        <v>911758</v>
      </c>
      <c r="CYR5">
        <v>910949</v>
      </c>
      <c r="CYS5">
        <v>911570</v>
      </c>
      <c r="CYT5">
        <v>918272</v>
      </c>
      <c r="CYU5">
        <v>919597</v>
      </c>
      <c r="CYV5">
        <v>903323</v>
      </c>
      <c r="CYW5">
        <v>910335</v>
      </c>
      <c r="CYX5">
        <v>900885</v>
      </c>
      <c r="CYY5">
        <v>911206</v>
      </c>
      <c r="CYZ5">
        <v>927254</v>
      </c>
      <c r="CZA5">
        <v>935777</v>
      </c>
      <c r="CZB5">
        <v>942047</v>
      </c>
      <c r="CZC5">
        <v>953285</v>
      </c>
      <c r="CZD5">
        <v>956107</v>
      </c>
      <c r="CZE5">
        <v>969066</v>
      </c>
      <c r="CZF5">
        <v>982180</v>
      </c>
      <c r="CZG5">
        <v>1005906</v>
      </c>
      <c r="CZH5">
        <v>1001288</v>
      </c>
      <c r="CZI5">
        <v>997632</v>
      </c>
      <c r="CZJ5">
        <v>987837</v>
      </c>
      <c r="CZK5">
        <v>937248</v>
      </c>
      <c r="CZL5">
        <v>701866</v>
      </c>
      <c r="CZM5">
        <v>454966</v>
      </c>
      <c r="CZN5">
        <v>289944</v>
      </c>
      <c r="CZO5">
        <v>178847</v>
      </c>
      <c r="CZP5">
        <v>116643</v>
      </c>
      <c r="CZQ5">
        <v>96699</v>
      </c>
      <c r="CZR5">
        <v>87471</v>
      </c>
      <c r="CZS5">
        <v>77226</v>
      </c>
      <c r="CZT5">
        <v>77226</v>
      </c>
      <c r="CZU5">
        <v>77033</v>
      </c>
      <c r="CZV5">
        <v>71801</v>
      </c>
      <c r="CZW5">
        <v>55667</v>
      </c>
      <c r="CZX5">
        <v>46285</v>
      </c>
      <c r="CZY5">
        <v>44653</v>
      </c>
      <c r="CZZ5">
        <v>42563</v>
      </c>
      <c r="DAA5">
        <v>39227</v>
      </c>
      <c r="DAB5">
        <v>37750</v>
      </c>
      <c r="DAC5">
        <v>33035</v>
      </c>
      <c r="DAD5">
        <v>23252</v>
      </c>
      <c r="DAE5">
        <v>21439</v>
      </c>
      <c r="DAF5">
        <v>18636</v>
      </c>
      <c r="DAG5">
        <v>14969</v>
      </c>
      <c r="DAH5">
        <v>12653</v>
      </c>
    </row>
    <row r="6" spans="1:7303" x14ac:dyDescent="0.25">
      <c r="A6" t="s">
        <v>7821</v>
      </c>
      <c r="B6">
        <v>4380244</v>
      </c>
      <c r="C6">
        <v>4380244</v>
      </c>
      <c r="D6">
        <v>4388027</v>
      </c>
      <c r="E6">
        <v>4404018</v>
      </c>
      <c r="F6">
        <v>4426016</v>
      </c>
      <c r="G6">
        <v>4465199</v>
      </c>
      <c r="H6">
        <v>4519879</v>
      </c>
      <c r="I6">
        <v>4488980</v>
      </c>
      <c r="J6">
        <v>4448687</v>
      </c>
      <c r="K6">
        <v>4466197</v>
      </c>
      <c r="L6">
        <v>4460937</v>
      </c>
      <c r="M6">
        <v>4491674</v>
      </c>
      <c r="N6">
        <v>4592214</v>
      </c>
      <c r="O6">
        <v>4489662</v>
      </c>
      <c r="P6">
        <v>4508430</v>
      </c>
      <c r="Q6">
        <v>4489519</v>
      </c>
      <c r="R6">
        <v>4465997</v>
      </c>
      <c r="S6">
        <v>4507263</v>
      </c>
      <c r="T6">
        <v>4523491</v>
      </c>
      <c r="U6">
        <v>4539474</v>
      </c>
      <c r="V6">
        <v>4535858</v>
      </c>
      <c r="W6">
        <v>4504235</v>
      </c>
      <c r="X6">
        <v>4533112</v>
      </c>
      <c r="Y6">
        <v>4439380</v>
      </c>
      <c r="Z6">
        <v>4353348</v>
      </c>
      <c r="AA6">
        <v>4302227</v>
      </c>
      <c r="AB6">
        <v>4310009</v>
      </c>
      <c r="AC6">
        <v>4281701</v>
      </c>
      <c r="AD6">
        <v>4261218</v>
      </c>
      <c r="AE6">
        <v>4264408</v>
      </c>
      <c r="AF6">
        <v>4275149</v>
      </c>
      <c r="AG6">
        <v>4314859</v>
      </c>
      <c r="AH6">
        <v>4354835</v>
      </c>
      <c r="AI6">
        <v>4317598</v>
      </c>
      <c r="AJ6">
        <v>4332091</v>
      </c>
      <c r="AK6">
        <v>4330129</v>
      </c>
      <c r="AL6">
        <v>4359098</v>
      </c>
      <c r="AM6">
        <v>4352877</v>
      </c>
      <c r="AN6">
        <v>4351655</v>
      </c>
      <c r="AO6">
        <v>4445353</v>
      </c>
      <c r="AP6">
        <v>4960112</v>
      </c>
      <c r="AQ6">
        <v>4959551</v>
      </c>
      <c r="AR6">
        <v>4959551</v>
      </c>
      <c r="AS6">
        <v>4942844</v>
      </c>
      <c r="AT6">
        <v>4943579</v>
      </c>
      <c r="AU6">
        <v>4937908</v>
      </c>
      <c r="AV6">
        <v>4968154</v>
      </c>
      <c r="AW6">
        <v>4990894</v>
      </c>
      <c r="AX6">
        <v>4939819</v>
      </c>
      <c r="AY6">
        <v>4867661</v>
      </c>
      <c r="AZ6">
        <v>4796248</v>
      </c>
      <c r="BA6">
        <v>4734596</v>
      </c>
      <c r="BB6">
        <v>4693300</v>
      </c>
      <c r="BC6">
        <v>4681898</v>
      </c>
      <c r="BD6">
        <v>4695881</v>
      </c>
      <c r="BE6">
        <v>4747923</v>
      </c>
      <c r="BF6">
        <v>4713351</v>
      </c>
      <c r="BG6">
        <v>4702264</v>
      </c>
      <c r="BH6">
        <v>4716470</v>
      </c>
      <c r="BI6">
        <v>4759045</v>
      </c>
      <c r="BJ6">
        <v>4737135</v>
      </c>
      <c r="BK6">
        <v>4726188</v>
      </c>
      <c r="BL6">
        <v>4738150</v>
      </c>
      <c r="BM6">
        <v>4728016</v>
      </c>
      <c r="BN6">
        <v>4678103</v>
      </c>
      <c r="BO6">
        <v>4696151</v>
      </c>
      <c r="BP6">
        <v>4732112</v>
      </c>
      <c r="BQ6">
        <v>4733235</v>
      </c>
      <c r="BR6">
        <v>4724298</v>
      </c>
      <c r="BS6">
        <v>4707244</v>
      </c>
      <c r="BT6">
        <v>4697992</v>
      </c>
      <c r="BU6">
        <v>4666674</v>
      </c>
      <c r="BV6">
        <v>4634876</v>
      </c>
      <c r="BW6">
        <v>4652401</v>
      </c>
      <c r="BX6">
        <v>4674365</v>
      </c>
      <c r="BY6">
        <v>4705605</v>
      </c>
      <c r="BZ6">
        <v>4697658</v>
      </c>
      <c r="CA6">
        <v>4699359</v>
      </c>
      <c r="CB6">
        <v>4697950</v>
      </c>
      <c r="CC6">
        <v>4671994</v>
      </c>
      <c r="CD6">
        <v>4722637</v>
      </c>
      <c r="CE6">
        <v>4745287</v>
      </c>
      <c r="CF6">
        <v>4706829</v>
      </c>
      <c r="CG6">
        <v>4748291</v>
      </c>
      <c r="CH6">
        <v>4741855</v>
      </c>
      <c r="CI6">
        <v>4770244</v>
      </c>
      <c r="CJ6">
        <v>4818466</v>
      </c>
      <c r="CK6">
        <v>4765069</v>
      </c>
      <c r="CL6">
        <v>4737285</v>
      </c>
      <c r="CM6">
        <v>4715557</v>
      </c>
      <c r="CN6">
        <v>4737747</v>
      </c>
      <c r="CO6">
        <v>4741633</v>
      </c>
      <c r="CP6">
        <v>4700913</v>
      </c>
      <c r="CQ6">
        <v>4773698</v>
      </c>
      <c r="CR6">
        <v>4621134</v>
      </c>
      <c r="CS6">
        <v>4626820</v>
      </c>
      <c r="CT6">
        <v>4624660</v>
      </c>
      <c r="CU6">
        <v>4652279</v>
      </c>
      <c r="CV6">
        <v>4593534</v>
      </c>
      <c r="CW6">
        <v>4566714</v>
      </c>
      <c r="CX6">
        <v>4492289</v>
      </c>
      <c r="CY6">
        <v>4510598</v>
      </c>
      <c r="CZ6">
        <v>4535356</v>
      </c>
      <c r="DA6">
        <v>4516483</v>
      </c>
      <c r="DB6">
        <v>4499993</v>
      </c>
      <c r="DC6">
        <v>4641959</v>
      </c>
      <c r="DD6">
        <v>4891158</v>
      </c>
      <c r="DE6">
        <v>4788577</v>
      </c>
      <c r="DF6">
        <v>4755767</v>
      </c>
      <c r="DG6">
        <v>4771111</v>
      </c>
      <c r="DH6">
        <v>4716621</v>
      </c>
      <c r="DI6">
        <v>4719243</v>
      </c>
      <c r="DJ6">
        <v>4719243</v>
      </c>
      <c r="DK6">
        <v>4689773</v>
      </c>
      <c r="DL6">
        <v>4693339</v>
      </c>
      <c r="DM6">
        <v>4692992</v>
      </c>
      <c r="DN6">
        <v>4730349</v>
      </c>
      <c r="DO6">
        <v>4712792</v>
      </c>
      <c r="DP6">
        <v>4781578</v>
      </c>
      <c r="DQ6">
        <v>4735876</v>
      </c>
      <c r="DR6">
        <v>4644900</v>
      </c>
      <c r="DS6">
        <v>4650079</v>
      </c>
      <c r="DT6">
        <v>4626246</v>
      </c>
      <c r="DU6">
        <v>4659096</v>
      </c>
      <c r="DV6">
        <v>4632799</v>
      </c>
      <c r="DW6">
        <v>4608977</v>
      </c>
      <c r="DX6">
        <v>4646137</v>
      </c>
      <c r="DY6">
        <v>4606847</v>
      </c>
      <c r="DZ6">
        <v>4582546</v>
      </c>
      <c r="EA6">
        <v>4586471</v>
      </c>
      <c r="EB6">
        <v>4579821</v>
      </c>
      <c r="EC6">
        <v>4572095</v>
      </c>
      <c r="ED6">
        <v>4572095</v>
      </c>
      <c r="EE6">
        <v>4510085</v>
      </c>
      <c r="EF6">
        <v>4466501</v>
      </c>
      <c r="EG6">
        <v>4470072</v>
      </c>
      <c r="EH6">
        <v>4465153</v>
      </c>
      <c r="EI6">
        <v>4479069</v>
      </c>
      <c r="EJ6">
        <v>4513865</v>
      </c>
      <c r="EK6">
        <v>4523329</v>
      </c>
      <c r="EL6">
        <v>4567964</v>
      </c>
      <c r="EM6">
        <v>4569909</v>
      </c>
      <c r="EN6">
        <v>4518548</v>
      </c>
      <c r="EO6">
        <v>4530955</v>
      </c>
      <c r="EP6">
        <v>4530955</v>
      </c>
      <c r="EQ6">
        <v>4532164</v>
      </c>
      <c r="ER6">
        <v>4540210</v>
      </c>
      <c r="ES6">
        <v>4440277</v>
      </c>
      <c r="ET6">
        <v>4487799</v>
      </c>
      <c r="EU6">
        <v>4487799</v>
      </c>
      <c r="EV6">
        <v>4496405</v>
      </c>
      <c r="EW6">
        <v>4468983</v>
      </c>
      <c r="EX6">
        <v>4465064</v>
      </c>
      <c r="EY6">
        <v>4469575</v>
      </c>
      <c r="EZ6">
        <v>4477022</v>
      </c>
      <c r="FA6">
        <v>4457434</v>
      </c>
      <c r="FB6">
        <v>4505312</v>
      </c>
      <c r="FC6">
        <v>4499717</v>
      </c>
      <c r="FD6">
        <v>4429355</v>
      </c>
      <c r="FE6">
        <v>4439581</v>
      </c>
      <c r="FF6">
        <v>4412345</v>
      </c>
      <c r="FG6">
        <v>4427748</v>
      </c>
      <c r="FH6">
        <v>4392812</v>
      </c>
      <c r="FI6">
        <v>4413384</v>
      </c>
      <c r="FJ6">
        <v>4426018</v>
      </c>
      <c r="FK6">
        <v>4424918</v>
      </c>
      <c r="FL6">
        <v>4400332</v>
      </c>
      <c r="FM6">
        <v>4392632</v>
      </c>
      <c r="FN6">
        <v>4463877</v>
      </c>
      <c r="FO6">
        <v>4463877</v>
      </c>
      <c r="FP6">
        <v>4558686</v>
      </c>
      <c r="FQ6">
        <v>4760395</v>
      </c>
      <c r="FR6">
        <v>4738691</v>
      </c>
      <c r="FS6">
        <v>4638017</v>
      </c>
      <c r="FT6">
        <v>4672163</v>
      </c>
      <c r="FU6">
        <v>4610195</v>
      </c>
      <c r="FV6">
        <v>4619289</v>
      </c>
      <c r="FW6">
        <v>4596311</v>
      </c>
      <c r="FX6">
        <v>4606980</v>
      </c>
      <c r="FY6">
        <v>4634180</v>
      </c>
      <c r="FZ6">
        <v>4673840</v>
      </c>
      <c r="GA6">
        <v>4653409</v>
      </c>
      <c r="GB6">
        <v>4675817</v>
      </c>
      <c r="GC6">
        <v>4685088</v>
      </c>
      <c r="GD6">
        <v>4640760</v>
      </c>
      <c r="GE6">
        <v>4618288</v>
      </c>
      <c r="GF6">
        <v>4611653</v>
      </c>
      <c r="GG6">
        <v>4606433</v>
      </c>
      <c r="GH6">
        <v>4580317</v>
      </c>
      <c r="GI6">
        <v>4618411</v>
      </c>
      <c r="GJ6">
        <v>4549564</v>
      </c>
      <c r="GK6">
        <v>4547900</v>
      </c>
      <c r="GL6">
        <v>4510562</v>
      </c>
      <c r="GM6">
        <v>4539934</v>
      </c>
      <c r="GN6">
        <v>4546199</v>
      </c>
      <c r="GO6">
        <v>4532801</v>
      </c>
      <c r="GP6">
        <v>4527931</v>
      </c>
      <c r="GQ6">
        <v>4531359</v>
      </c>
      <c r="GR6">
        <v>4524501</v>
      </c>
      <c r="GS6">
        <v>4528319</v>
      </c>
      <c r="GT6">
        <v>4554651</v>
      </c>
      <c r="GU6">
        <v>4614281</v>
      </c>
      <c r="GV6">
        <v>4584683</v>
      </c>
      <c r="GW6">
        <v>4589396</v>
      </c>
      <c r="GX6">
        <v>4606136</v>
      </c>
      <c r="GY6">
        <v>4598469</v>
      </c>
      <c r="GZ6">
        <v>4591527</v>
      </c>
      <c r="HA6">
        <v>4577480</v>
      </c>
      <c r="HB6">
        <v>4582684</v>
      </c>
      <c r="HC6">
        <v>4591100</v>
      </c>
      <c r="HD6">
        <v>4610145</v>
      </c>
      <c r="HE6">
        <v>4587592</v>
      </c>
      <c r="HF6">
        <v>4612500</v>
      </c>
      <c r="HG6">
        <v>4632946</v>
      </c>
      <c r="HH6">
        <v>4600064</v>
      </c>
      <c r="HI6">
        <v>4586995</v>
      </c>
      <c r="HJ6">
        <v>4615482</v>
      </c>
      <c r="HK6">
        <v>4589699</v>
      </c>
      <c r="HL6">
        <v>4554166</v>
      </c>
      <c r="HM6">
        <v>4547765</v>
      </c>
      <c r="HN6">
        <v>4542585</v>
      </c>
      <c r="HO6">
        <v>4515810</v>
      </c>
      <c r="HP6">
        <v>4542501</v>
      </c>
      <c r="HQ6">
        <v>4550482</v>
      </c>
      <c r="HR6">
        <v>4539941</v>
      </c>
      <c r="HS6">
        <v>4541092</v>
      </c>
      <c r="HT6">
        <v>4556795</v>
      </c>
      <c r="HU6">
        <v>4541860</v>
      </c>
      <c r="HV6">
        <v>4496199</v>
      </c>
      <c r="HW6">
        <v>4443764</v>
      </c>
      <c r="HX6">
        <v>4409775</v>
      </c>
      <c r="HY6">
        <v>4370874</v>
      </c>
      <c r="HZ6">
        <v>4370434</v>
      </c>
      <c r="IA6">
        <v>4353344</v>
      </c>
      <c r="IB6">
        <v>4378726</v>
      </c>
      <c r="IC6">
        <v>4507039</v>
      </c>
      <c r="ID6">
        <v>4672626</v>
      </c>
      <c r="IE6">
        <v>4606091</v>
      </c>
      <c r="IF6">
        <v>4540212</v>
      </c>
      <c r="IG6">
        <v>4529888</v>
      </c>
      <c r="IH6">
        <v>4527346</v>
      </c>
      <c r="II6">
        <v>4529667</v>
      </c>
      <c r="IJ6">
        <v>4534056</v>
      </c>
      <c r="IK6">
        <v>4529721</v>
      </c>
      <c r="IL6">
        <v>4547998</v>
      </c>
      <c r="IM6">
        <v>4549032</v>
      </c>
      <c r="IN6">
        <v>4586821</v>
      </c>
      <c r="IO6">
        <v>4598103</v>
      </c>
      <c r="IP6">
        <v>4599952</v>
      </c>
      <c r="IQ6">
        <v>4596445</v>
      </c>
      <c r="IR6">
        <v>4579643</v>
      </c>
      <c r="IS6">
        <v>4562359</v>
      </c>
      <c r="IT6">
        <v>4559812</v>
      </c>
      <c r="IU6">
        <v>4544554</v>
      </c>
      <c r="IV6">
        <v>4461303</v>
      </c>
      <c r="IW6">
        <v>4426416</v>
      </c>
      <c r="IX6">
        <v>4385579</v>
      </c>
      <c r="IY6">
        <v>4382673</v>
      </c>
      <c r="IZ6">
        <v>4376435</v>
      </c>
      <c r="JA6">
        <v>4374692</v>
      </c>
      <c r="JB6">
        <v>4380783</v>
      </c>
      <c r="JC6">
        <v>4374701</v>
      </c>
      <c r="JD6">
        <v>4361616</v>
      </c>
      <c r="JE6">
        <v>4367626</v>
      </c>
      <c r="JF6">
        <v>4373943</v>
      </c>
      <c r="JG6">
        <v>4359718</v>
      </c>
      <c r="JH6">
        <v>4355535</v>
      </c>
      <c r="JI6">
        <v>4362937</v>
      </c>
      <c r="JJ6">
        <v>4334806</v>
      </c>
      <c r="JK6">
        <v>4348664</v>
      </c>
      <c r="JL6">
        <v>4356461</v>
      </c>
      <c r="JM6">
        <v>4288033</v>
      </c>
      <c r="JN6">
        <v>4279423</v>
      </c>
      <c r="JO6">
        <v>4278035</v>
      </c>
      <c r="JP6">
        <v>4278635</v>
      </c>
      <c r="JQ6">
        <v>4311346</v>
      </c>
      <c r="JR6">
        <v>4312664</v>
      </c>
      <c r="JS6">
        <v>4270862</v>
      </c>
      <c r="JT6">
        <v>4253521</v>
      </c>
      <c r="JU6">
        <v>4184181</v>
      </c>
      <c r="JV6">
        <v>4158556</v>
      </c>
      <c r="JW6">
        <v>4128059</v>
      </c>
      <c r="JX6">
        <v>4121315</v>
      </c>
      <c r="JY6">
        <v>4102121</v>
      </c>
      <c r="JZ6">
        <v>4102111</v>
      </c>
      <c r="KA6">
        <v>4028999</v>
      </c>
      <c r="KB6">
        <v>3975727</v>
      </c>
      <c r="KC6">
        <v>3983702</v>
      </c>
      <c r="KD6">
        <v>3987514</v>
      </c>
      <c r="KE6">
        <v>3965998</v>
      </c>
      <c r="KF6">
        <v>3963315</v>
      </c>
      <c r="KG6">
        <v>3956895</v>
      </c>
      <c r="KH6">
        <v>3920301</v>
      </c>
      <c r="KI6">
        <v>3872814</v>
      </c>
      <c r="KJ6">
        <v>3853225</v>
      </c>
      <c r="KK6">
        <v>3828762</v>
      </c>
      <c r="KL6">
        <v>3825974</v>
      </c>
      <c r="KM6">
        <v>3830428</v>
      </c>
      <c r="KN6">
        <v>3875593</v>
      </c>
      <c r="KO6">
        <v>3882652</v>
      </c>
      <c r="KP6">
        <v>4020344</v>
      </c>
      <c r="KQ6">
        <v>4141211</v>
      </c>
      <c r="KR6">
        <v>4141211</v>
      </c>
      <c r="KS6">
        <v>4186397</v>
      </c>
      <c r="KT6">
        <v>4199255</v>
      </c>
      <c r="KU6">
        <v>4244380</v>
      </c>
      <c r="KV6">
        <v>4218491</v>
      </c>
      <c r="KW6">
        <v>4197069</v>
      </c>
      <c r="KX6">
        <v>4185795</v>
      </c>
      <c r="KY6">
        <v>4159899</v>
      </c>
      <c r="KZ6">
        <v>4149980</v>
      </c>
      <c r="LA6">
        <v>4127652</v>
      </c>
      <c r="LB6">
        <v>4118284</v>
      </c>
      <c r="LC6">
        <v>4090393</v>
      </c>
      <c r="LD6">
        <v>4102538</v>
      </c>
      <c r="LE6">
        <v>4111503</v>
      </c>
      <c r="LF6">
        <v>4083619</v>
      </c>
      <c r="LG6">
        <v>4081041</v>
      </c>
      <c r="LH6">
        <v>4184966</v>
      </c>
      <c r="LI6">
        <v>4139353</v>
      </c>
      <c r="LJ6">
        <v>4090453</v>
      </c>
      <c r="LK6">
        <v>4096842</v>
      </c>
      <c r="LL6">
        <v>4078981</v>
      </c>
      <c r="LM6">
        <v>4096350</v>
      </c>
      <c r="LN6">
        <v>4118814</v>
      </c>
      <c r="LO6">
        <v>4090320</v>
      </c>
      <c r="LP6">
        <v>4084182</v>
      </c>
      <c r="LQ6">
        <v>4056230</v>
      </c>
      <c r="LR6">
        <v>4056230</v>
      </c>
      <c r="LS6">
        <v>4034681</v>
      </c>
      <c r="LT6">
        <v>3991724</v>
      </c>
      <c r="LU6">
        <v>3993109</v>
      </c>
      <c r="LV6">
        <v>3996646</v>
      </c>
      <c r="LW6">
        <v>4007661</v>
      </c>
      <c r="LX6">
        <v>3970298</v>
      </c>
      <c r="LY6">
        <v>4022880</v>
      </c>
      <c r="LZ6">
        <v>3998721</v>
      </c>
      <c r="MA6">
        <v>3982434</v>
      </c>
      <c r="MB6">
        <v>4000625</v>
      </c>
      <c r="MC6">
        <v>3932268</v>
      </c>
      <c r="MD6">
        <v>3919103</v>
      </c>
      <c r="ME6">
        <v>3915020</v>
      </c>
      <c r="MF6">
        <v>3913088</v>
      </c>
      <c r="MG6">
        <v>3939994</v>
      </c>
      <c r="MH6">
        <v>3915115</v>
      </c>
      <c r="MI6">
        <v>3887120</v>
      </c>
      <c r="MJ6">
        <v>3848330</v>
      </c>
      <c r="MK6">
        <v>3835783</v>
      </c>
      <c r="ML6">
        <v>3821449</v>
      </c>
      <c r="MM6">
        <v>3846789</v>
      </c>
      <c r="MN6">
        <v>3811071</v>
      </c>
      <c r="MO6">
        <v>3818971</v>
      </c>
      <c r="MP6">
        <v>3876863</v>
      </c>
      <c r="MQ6">
        <v>3914502</v>
      </c>
      <c r="MR6">
        <v>3893558</v>
      </c>
      <c r="MS6">
        <v>3914700</v>
      </c>
      <c r="MT6">
        <v>3884007</v>
      </c>
      <c r="MU6">
        <v>3885221</v>
      </c>
      <c r="MV6">
        <v>3855843</v>
      </c>
      <c r="MW6">
        <v>3845807</v>
      </c>
      <c r="MX6">
        <v>3836000</v>
      </c>
      <c r="MY6">
        <v>3852990</v>
      </c>
      <c r="MZ6">
        <v>3848356</v>
      </c>
      <c r="NA6">
        <v>3896129</v>
      </c>
      <c r="NB6">
        <v>3977141</v>
      </c>
      <c r="NC6">
        <v>4232530</v>
      </c>
      <c r="ND6">
        <v>4443384</v>
      </c>
      <c r="NE6">
        <v>4212828</v>
      </c>
      <c r="NF6">
        <v>4169502</v>
      </c>
      <c r="NG6">
        <v>4180736</v>
      </c>
      <c r="NH6">
        <v>4166272</v>
      </c>
      <c r="NI6">
        <v>4115585</v>
      </c>
      <c r="NJ6">
        <v>4115585</v>
      </c>
      <c r="NK6">
        <v>4148207</v>
      </c>
      <c r="NL6">
        <v>4154125</v>
      </c>
      <c r="NM6">
        <v>4156298</v>
      </c>
      <c r="NN6">
        <v>4111514</v>
      </c>
      <c r="NO6">
        <v>4106187</v>
      </c>
      <c r="NP6">
        <v>4099543</v>
      </c>
      <c r="NQ6">
        <v>4114054</v>
      </c>
      <c r="NR6">
        <v>4106794</v>
      </c>
      <c r="NS6">
        <v>4106331</v>
      </c>
      <c r="NT6">
        <v>4187058</v>
      </c>
      <c r="NU6">
        <v>4203146</v>
      </c>
      <c r="NV6">
        <v>4210631</v>
      </c>
      <c r="NW6">
        <v>4220707</v>
      </c>
      <c r="NX6">
        <v>4196746</v>
      </c>
      <c r="NY6">
        <v>4218760</v>
      </c>
      <c r="NZ6">
        <v>4204205</v>
      </c>
      <c r="OA6">
        <v>4167930</v>
      </c>
      <c r="OB6">
        <v>4155436</v>
      </c>
      <c r="OC6">
        <v>4184033</v>
      </c>
      <c r="OD6">
        <v>4184033</v>
      </c>
      <c r="OE6">
        <v>4209641</v>
      </c>
      <c r="OF6">
        <v>4267072</v>
      </c>
      <c r="OG6">
        <v>4302521</v>
      </c>
      <c r="OH6">
        <v>4309131</v>
      </c>
      <c r="OI6">
        <v>4296090</v>
      </c>
      <c r="OJ6">
        <v>4307963</v>
      </c>
      <c r="OK6">
        <v>4297444</v>
      </c>
      <c r="OL6">
        <v>4275373</v>
      </c>
      <c r="OM6">
        <v>4315104</v>
      </c>
      <c r="ON6">
        <v>4303852</v>
      </c>
      <c r="OO6">
        <v>4271017</v>
      </c>
      <c r="OP6">
        <v>4289003</v>
      </c>
      <c r="OQ6">
        <v>4289003</v>
      </c>
      <c r="OR6">
        <v>4275517</v>
      </c>
      <c r="OS6">
        <v>4272675</v>
      </c>
      <c r="OT6">
        <v>4270947</v>
      </c>
      <c r="OU6">
        <v>4248954</v>
      </c>
      <c r="OV6">
        <v>4248954</v>
      </c>
      <c r="OW6">
        <v>4218387</v>
      </c>
      <c r="OX6">
        <v>4202895</v>
      </c>
      <c r="OY6">
        <v>4222772</v>
      </c>
      <c r="OZ6">
        <v>4228353</v>
      </c>
      <c r="PA6">
        <v>4214985</v>
      </c>
      <c r="PB6">
        <v>4240284</v>
      </c>
      <c r="PC6">
        <v>4247750</v>
      </c>
      <c r="PD6">
        <v>4251999</v>
      </c>
      <c r="PE6">
        <v>4285057</v>
      </c>
      <c r="PF6">
        <v>4280831</v>
      </c>
      <c r="PG6">
        <v>4322571</v>
      </c>
      <c r="PH6">
        <v>4312428</v>
      </c>
      <c r="PI6">
        <v>4316260</v>
      </c>
      <c r="PJ6">
        <v>4336478</v>
      </c>
      <c r="PK6">
        <v>4289905</v>
      </c>
      <c r="PL6">
        <v>4226970</v>
      </c>
      <c r="PM6">
        <v>4238400</v>
      </c>
      <c r="PN6">
        <v>4276876</v>
      </c>
      <c r="PO6">
        <v>4276876</v>
      </c>
      <c r="PP6">
        <v>4347075</v>
      </c>
      <c r="PQ6">
        <v>4470003</v>
      </c>
      <c r="PR6">
        <v>4531550</v>
      </c>
      <c r="PS6">
        <v>4565867</v>
      </c>
      <c r="PT6">
        <v>4616373</v>
      </c>
      <c r="PU6">
        <v>4621375</v>
      </c>
      <c r="PV6">
        <v>4628939</v>
      </c>
      <c r="PW6">
        <v>4626010</v>
      </c>
      <c r="PX6">
        <v>4632741</v>
      </c>
      <c r="PY6">
        <v>4617685</v>
      </c>
      <c r="PZ6">
        <v>4622310</v>
      </c>
      <c r="QA6">
        <v>4544484</v>
      </c>
      <c r="QB6">
        <v>4535133</v>
      </c>
      <c r="QC6">
        <v>4472407</v>
      </c>
      <c r="QD6">
        <v>4441048</v>
      </c>
      <c r="QE6">
        <v>4403063</v>
      </c>
      <c r="QF6">
        <v>4447152</v>
      </c>
      <c r="QG6">
        <v>4430529</v>
      </c>
      <c r="QH6">
        <v>4503099</v>
      </c>
      <c r="QI6">
        <v>4503940</v>
      </c>
      <c r="QJ6">
        <v>4525674</v>
      </c>
      <c r="QK6">
        <v>4537854</v>
      </c>
      <c r="QL6">
        <v>4514075</v>
      </c>
      <c r="QM6">
        <v>4525786</v>
      </c>
      <c r="QN6">
        <v>4538615</v>
      </c>
      <c r="QO6">
        <v>4544941</v>
      </c>
      <c r="QP6">
        <v>4582137</v>
      </c>
      <c r="QQ6">
        <v>4540744</v>
      </c>
      <c r="QR6">
        <v>4461005</v>
      </c>
      <c r="QS6">
        <v>4449303</v>
      </c>
      <c r="QT6">
        <v>4461088</v>
      </c>
      <c r="QU6">
        <v>4455663</v>
      </c>
      <c r="QV6">
        <v>4452887</v>
      </c>
      <c r="QW6">
        <v>4436814</v>
      </c>
      <c r="QX6">
        <v>4435671</v>
      </c>
      <c r="QY6">
        <v>4441028</v>
      </c>
      <c r="QZ6">
        <v>4469520</v>
      </c>
      <c r="RA6">
        <v>4491152</v>
      </c>
      <c r="RB6">
        <v>4444046</v>
      </c>
      <c r="RC6">
        <v>4455306</v>
      </c>
      <c r="RD6">
        <v>4465492</v>
      </c>
      <c r="RE6">
        <v>4461438</v>
      </c>
      <c r="RF6">
        <v>4449898</v>
      </c>
      <c r="RG6">
        <v>4474113</v>
      </c>
      <c r="RH6">
        <v>4471710</v>
      </c>
      <c r="RI6">
        <v>4473014</v>
      </c>
      <c r="RJ6">
        <v>4403242</v>
      </c>
      <c r="RK6">
        <v>4384973</v>
      </c>
      <c r="RL6">
        <v>4365464</v>
      </c>
      <c r="RM6">
        <v>4280962</v>
      </c>
      <c r="RN6">
        <v>4314338</v>
      </c>
      <c r="RO6">
        <v>4328863</v>
      </c>
      <c r="RP6">
        <v>4343470</v>
      </c>
      <c r="RQ6">
        <v>4357503</v>
      </c>
      <c r="RR6">
        <v>4370176</v>
      </c>
      <c r="RS6">
        <v>4338571</v>
      </c>
      <c r="RT6">
        <v>4311084</v>
      </c>
      <c r="RU6">
        <v>4282933</v>
      </c>
      <c r="RV6">
        <v>4261861</v>
      </c>
      <c r="RW6">
        <v>4273837</v>
      </c>
      <c r="RX6">
        <v>4224885</v>
      </c>
      <c r="RY6">
        <v>4225981</v>
      </c>
      <c r="RZ6">
        <v>4225981</v>
      </c>
      <c r="SA6">
        <v>4205557</v>
      </c>
      <c r="SB6">
        <v>4223342</v>
      </c>
      <c r="SC6">
        <v>4325083</v>
      </c>
      <c r="SD6">
        <v>4360706</v>
      </c>
      <c r="SE6">
        <v>4453368</v>
      </c>
      <c r="SF6">
        <v>4490747</v>
      </c>
      <c r="SG6">
        <v>4518418</v>
      </c>
      <c r="SH6">
        <v>4473478</v>
      </c>
      <c r="SI6">
        <v>4444908</v>
      </c>
      <c r="SJ6">
        <v>4436476</v>
      </c>
      <c r="SK6">
        <v>4423362</v>
      </c>
      <c r="SL6">
        <v>4455163</v>
      </c>
      <c r="SM6">
        <v>4458829</v>
      </c>
      <c r="SN6">
        <v>4439571</v>
      </c>
      <c r="SO6">
        <v>4437195</v>
      </c>
      <c r="SP6">
        <v>4435300</v>
      </c>
      <c r="SQ6">
        <v>4415958</v>
      </c>
      <c r="SR6">
        <v>4418535</v>
      </c>
      <c r="SS6">
        <v>4394955</v>
      </c>
      <c r="ST6">
        <v>4457616</v>
      </c>
      <c r="SU6">
        <v>4469831</v>
      </c>
      <c r="SV6">
        <v>4394012</v>
      </c>
      <c r="SW6">
        <v>4402111</v>
      </c>
      <c r="SX6">
        <v>4376942</v>
      </c>
      <c r="SY6">
        <v>4396917</v>
      </c>
      <c r="SZ6">
        <v>4375685</v>
      </c>
      <c r="TA6">
        <v>4458747</v>
      </c>
      <c r="TB6">
        <v>4438782</v>
      </c>
      <c r="TC6">
        <v>4439367</v>
      </c>
      <c r="TD6">
        <v>4456040</v>
      </c>
      <c r="TE6">
        <v>4427266</v>
      </c>
      <c r="TF6">
        <v>4416352</v>
      </c>
      <c r="TG6">
        <v>4433908</v>
      </c>
      <c r="TH6">
        <v>4356706</v>
      </c>
      <c r="TI6">
        <v>4332438</v>
      </c>
      <c r="TJ6">
        <v>4303569</v>
      </c>
      <c r="TK6">
        <v>4289047</v>
      </c>
      <c r="TL6">
        <v>4307221</v>
      </c>
      <c r="TM6">
        <v>4291341</v>
      </c>
      <c r="TN6">
        <v>4287497</v>
      </c>
      <c r="TO6">
        <v>4262894</v>
      </c>
      <c r="TP6">
        <v>4262894</v>
      </c>
      <c r="TQ6">
        <v>4251335</v>
      </c>
      <c r="TR6">
        <v>4243657</v>
      </c>
      <c r="TS6">
        <v>4225206</v>
      </c>
      <c r="TT6">
        <v>4157477</v>
      </c>
      <c r="TU6">
        <v>4143905</v>
      </c>
      <c r="TV6">
        <v>4152839</v>
      </c>
      <c r="TW6">
        <v>4140084</v>
      </c>
      <c r="TX6">
        <v>4128358</v>
      </c>
      <c r="TY6">
        <v>4111812</v>
      </c>
      <c r="TZ6">
        <v>4105707</v>
      </c>
      <c r="UA6">
        <v>4105707</v>
      </c>
      <c r="UB6">
        <v>4076578</v>
      </c>
      <c r="UC6">
        <v>4086361</v>
      </c>
      <c r="UD6">
        <v>4008229</v>
      </c>
      <c r="UE6">
        <v>4008193</v>
      </c>
      <c r="UF6">
        <v>3982737</v>
      </c>
      <c r="UG6">
        <v>3945473</v>
      </c>
      <c r="UH6">
        <v>3907343</v>
      </c>
      <c r="UI6">
        <v>3876919</v>
      </c>
      <c r="UJ6">
        <v>3858460</v>
      </c>
      <c r="UK6">
        <v>3841888</v>
      </c>
      <c r="UL6">
        <v>3861802</v>
      </c>
      <c r="UM6">
        <v>3846258</v>
      </c>
      <c r="UN6">
        <v>3920642</v>
      </c>
      <c r="UO6">
        <v>4000262</v>
      </c>
      <c r="UP6">
        <v>4130316</v>
      </c>
      <c r="UQ6">
        <v>4143510</v>
      </c>
      <c r="UR6">
        <v>4143510</v>
      </c>
      <c r="US6">
        <v>4135749</v>
      </c>
      <c r="UT6">
        <v>4098557</v>
      </c>
      <c r="UU6">
        <v>4124115</v>
      </c>
      <c r="UV6">
        <v>4090874</v>
      </c>
      <c r="UW6">
        <v>4077441</v>
      </c>
      <c r="UX6">
        <v>4054682</v>
      </c>
      <c r="UY6">
        <v>4046866</v>
      </c>
      <c r="UZ6">
        <v>4041647</v>
      </c>
      <c r="VA6">
        <v>4059364</v>
      </c>
      <c r="VB6">
        <v>4063046</v>
      </c>
      <c r="VC6">
        <v>4088989</v>
      </c>
      <c r="VD6">
        <v>4070200</v>
      </c>
      <c r="VE6">
        <v>4077234</v>
      </c>
      <c r="VF6">
        <v>4088422</v>
      </c>
      <c r="VG6">
        <v>4097376</v>
      </c>
      <c r="VH6">
        <v>4156102</v>
      </c>
      <c r="VI6">
        <v>4113564</v>
      </c>
      <c r="VJ6">
        <v>4103303</v>
      </c>
      <c r="VK6">
        <v>4090068</v>
      </c>
      <c r="VL6">
        <v>4084678</v>
      </c>
      <c r="VM6">
        <v>4114928</v>
      </c>
      <c r="VN6">
        <v>4091292</v>
      </c>
      <c r="VO6">
        <v>4053420</v>
      </c>
      <c r="VP6">
        <v>4025454</v>
      </c>
      <c r="VQ6">
        <v>4012046</v>
      </c>
      <c r="VR6">
        <v>4009833</v>
      </c>
      <c r="VS6">
        <v>4008781</v>
      </c>
      <c r="VT6">
        <v>3987292</v>
      </c>
      <c r="VU6">
        <v>3954687</v>
      </c>
      <c r="VV6">
        <v>3955294</v>
      </c>
      <c r="VW6">
        <v>3942189</v>
      </c>
      <c r="VX6">
        <v>3928859</v>
      </c>
      <c r="VY6">
        <v>3859542</v>
      </c>
      <c r="VZ6">
        <v>3851140</v>
      </c>
      <c r="WA6">
        <v>3850210</v>
      </c>
      <c r="WB6">
        <v>3846664</v>
      </c>
      <c r="WC6">
        <v>3812945</v>
      </c>
      <c r="WD6">
        <v>3802228</v>
      </c>
      <c r="WE6">
        <v>3782308</v>
      </c>
      <c r="WF6">
        <v>3756317</v>
      </c>
      <c r="WG6">
        <v>3756317</v>
      </c>
      <c r="WH6">
        <v>3756027</v>
      </c>
      <c r="WI6">
        <v>3725516</v>
      </c>
      <c r="WJ6">
        <v>3736712</v>
      </c>
      <c r="WK6">
        <v>3706533</v>
      </c>
      <c r="WL6">
        <v>3721786</v>
      </c>
      <c r="WM6">
        <v>3720041</v>
      </c>
      <c r="WN6">
        <v>3697739</v>
      </c>
      <c r="WO6">
        <v>3680469</v>
      </c>
      <c r="WP6">
        <v>3654143</v>
      </c>
      <c r="WQ6">
        <v>3661703</v>
      </c>
      <c r="WR6">
        <v>3601791</v>
      </c>
      <c r="WS6">
        <v>3637120</v>
      </c>
      <c r="WT6">
        <v>3617913</v>
      </c>
      <c r="WU6">
        <v>3663051</v>
      </c>
      <c r="WV6">
        <v>3648852</v>
      </c>
      <c r="WW6">
        <v>3626835</v>
      </c>
      <c r="WX6">
        <v>3607621</v>
      </c>
      <c r="WY6">
        <v>3622242</v>
      </c>
      <c r="WZ6">
        <v>3633798</v>
      </c>
      <c r="XA6">
        <v>3695788</v>
      </c>
      <c r="XB6">
        <v>3705342</v>
      </c>
      <c r="XC6">
        <v>3770154</v>
      </c>
      <c r="XD6">
        <v>3778166</v>
      </c>
      <c r="XE6">
        <v>3883404</v>
      </c>
      <c r="XF6">
        <v>3927582</v>
      </c>
      <c r="XG6">
        <v>3989580</v>
      </c>
      <c r="XH6">
        <v>4030850</v>
      </c>
      <c r="XI6">
        <v>3996307</v>
      </c>
      <c r="XJ6">
        <v>3996307</v>
      </c>
      <c r="XK6">
        <v>3950447</v>
      </c>
      <c r="XL6">
        <v>3941587</v>
      </c>
      <c r="XM6">
        <v>3974204</v>
      </c>
      <c r="XN6">
        <v>3982832</v>
      </c>
      <c r="XO6">
        <v>3973486</v>
      </c>
      <c r="XP6">
        <v>3984600</v>
      </c>
      <c r="XQ6">
        <v>3965084</v>
      </c>
      <c r="XR6">
        <v>3944552</v>
      </c>
      <c r="XS6">
        <v>3924750</v>
      </c>
      <c r="XT6">
        <v>3919925</v>
      </c>
      <c r="XU6">
        <v>3920268</v>
      </c>
      <c r="XV6">
        <v>3951527</v>
      </c>
      <c r="XW6">
        <v>3924155</v>
      </c>
      <c r="XX6">
        <v>3945503</v>
      </c>
      <c r="XY6">
        <v>3967695</v>
      </c>
      <c r="XZ6">
        <v>3956237</v>
      </c>
      <c r="YA6">
        <v>3954548</v>
      </c>
      <c r="YB6">
        <v>3942469</v>
      </c>
      <c r="YC6">
        <v>3905318</v>
      </c>
      <c r="YD6">
        <v>3922009</v>
      </c>
      <c r="YE6">
        <v>3913086</v>
      </c>
      <c r="YF6">
        <v>3895985</v>
      </c>
      <c r="YG6">
        <v>3900819</v>
      </c>
      <c r="YH6">
        <v>3864376</v>
      </c>
      <c r="YI6">
        <v>3864376</v>
      </c>
      <c r="YJ6">
        <v>3823264</v>
      </c>
      <c r="YK6">
        <v>3808220</v>
      </c>
      <c r="YL6">
        <v>3781552</v>
      </c>
      <c r="YM6">
        <v>3753530</v>
      </c>
      <c r="YN6">
        <v>3735577</v>
      </c>
      <c r="YO6">
        <v>3761026</v>
      </c>
      <c r="YP6">
        <v>3770480</v>
      </c>
      <c r="YQ6">
        <v>3770545</v>
      </c>
      <c r="YR6">
        <v>3770484</v>
      </c>
      <c r="YS6">
        <v>3770484</v>
      </c>
      <c r="YT6">
        <v>3774150</v>
      </c>
      <c r="YU6">
        <v>3784667</v>
      </c>
      <c r="YV6">
        <v>3762106</v>
      </c>
      <c r="YW6">
        <v>3763070</v>
      </c>
      <c r="YX6">
        <v>3763070</v>
      </c>
      <c r="YY6">
        <v>3781499</v>
      </c>
      <c r="YZ6">
        <v>3802867</v>
      </c>
      <c r="ZA6">
        <v>3827955</v>
      </c>
      <c r="ZB6">
        <v>3815592</v>
      </c>
      <c r="ZC6">
        <v>3830948</v>
      </c>
      <c r="ZD6">
        <v>3900609</v>
      </c>
      <c r="ZE6">
        <v>3906264</v>
      </c>
      <c r="ZF6">
        <v>3950416</v>
      </c>
      <c r="ZG6">
        <v>3989605</v>
      </c>
      <c r="ZH6">
        <v>4016332</v>
      </c>
      <c r="ZI6">
        <v>4001380</v>
      </c>
      <c r="ZJ6">
        <v>4072454</v>
      </c>
      <c r="ZK6">
        <v>4111533</v>
      </c>
      <c r="ZL6">
        <v>4127981</v>
      </c>
      <c r="ZM6">
        <v>4123779</v>
      </c>
      <c r="ZN6">
        <v>4168393</v>
      </c>
      <c r="ZO6">
        <v>4176642</v>
      </c>
      <c r="ZP6">
        <v>4080414</v>
      </c>
      <c r="ZQ6">
        <v>4144676</v>
      </c>
      <c r="ZR6">
        <v>4232869</v>
      </c>
      <c r="ZS6">
        <v>4231650</v>
      </c>
      <c r="ZT6">
        <v>4231650</v>
      </c>
      <c r="ZU6">
        <v>4203988</v>
      </c>
      <c r="ZV6">
        <v>4231301</v>
      </c>
      <c r="ZW6">
        <v>4212332</v>
      </c>
      <c r="ZX6">
        <v>4206096</v>
      </c>
      <c r="ZY6">
        <v>4181698</v>
      </c>
      <c r="ZZ6">
        <v>4208593</v>
      </c>
      <c r="AAA6">
        <v>4194931</v>
      </c>
      <c r="AAB6">
        <v>4199989</v>
      </c>
      <c r="AAC6">
        <v>4168980</v>
      </c>
      <c r="AAD6">
        <v>4150464</v>
      </c>
      <c r="AAE6">
        <v>4157941</v>
      </c>
      <c r="AAF6">
        <v>4191222</v>
      </c>
      <c r="AAG6">
        <v>4200547</v>
      </c>
      <c r="AAH6">
        <v>4174111</v>
      </c>
      <c r="AAI6">
        <v>4280279</v>
      </c>
      <c r="AAJ6">
        <v>4188473</v>
      </c>
      <c r="AAK6">
        <v>4189101</v>
      </c>
      <c r="AAL6">
        <v>4238935</v>
      </c>
      <c r="AAM6">
        <v>4236101</v>
      </c>
      <c r="AAN6">
        <v>4230830</v>
      </c>
      <c r="AAO6">
        <v>4207274</v>
      </c>
      <c r="AAP6">
        <v>4199876</v>
      </c>
      <c r="AAQ6">
        <v>4182148</v>
      </c>
      <c r="AAR6">
        <v>4187343</v>
      </c>
      <c r="AAS6">
        <v>4122874</v>
      </c>
      <c r="AAT6">
        <v>4034161</v>
      </c>
      <c r="AAU6">
        <v>4013135</v>
      </c>
      <c r="AAV6">
        <v>4002514</v>
      </c>
      <c r="AAW6">
        <v>3997706</v>
      </c>
      <c r="AAX6">
        <v>3980876</v>
      </c>
      <c r="AAY6">
        <v>4012786</v>
      </c>
      <c r="AAZ6">
        <v>3990522</v>
      </c>
      <c r="ABA6">
        <v>3992709</v>
      </c>
      <c r="ABB6">
        <v>3986438</v>
      </c>
      <c r="ABC6">
        <v>3962247</v>
      </c>
      <c r="ABD6">
        <v>3959247</v>
      </c>
      <c r="ABE6">
        <v>3925934</v>
      </c>
      <c r="ABF6">
        <v>3922215</v>
      </c>
      <c r="ABG6">
        <v>3914053</v>
      </c>
      <c r="ABH6">
        <v>3899729</v>
      </c>
      <c r="ABI6">
        <v>3903430</v>
      </c>
      <c r="ABJ6">
        <v>3884499</v>
      </c>
      <c r="ABK6">
        <v>3855360</v>
      </c>
      <c r="ABL6">
        <v>3875630</v>
      </c>
      <c r="ABM6">
        <v>3806525</v>
      </c>
      <c r="ABN6">
        <v>3732373</v>
      </c>
      <c r="ABO6">
        <v>3720593</v>
      </c>
      <c r="ABP6">
        <v>3704685</v>
      </c>
      <c r="ABQ6">
        <v>3689068</v>
      </c>
      <c r="ABR6">
        <v>3683506</v>
      </c>
      <c r="ABS6">
        <v>3653518</v>
      </c>
      <c r="ABT6">
        <v>3641371</v>
      </c>
      <c r="ABU6">
        <v>3621076</v>
      </c>
      <c r="ABV6">
        <v>3625102</v>
      </c>
      <c r="ABW6">
        <v>3633219</v>
      </c>
      <c r="ABX6">
        <v>3661939</v>
      </c>
      <c r="ABY6">
        <v>3661328</v>
      </c>
      <c r="ABZ6">
        <v>3661328</v>
      </c>
      <c r="ACA6">
        <v>3649916</v>
      </c>
      <c r="ACB6">
        <v>3760528</v>
      </c>
      <c r="ACC6">
        <v>3758171</v>
      </c>
      <c r="ACD6">
        <v>3830178</v>
      </c>
      <c r="ACE6">
        <v>3867873</v>
      </c>
      <c r="ACF6">
        <v>3857283</v>
      </c>
      <c r="ACG6">
        <v>3987700</v>
      </c>
      <c r="ACH6">
        <v>3986490</v>
      </c>
      <c r="ACI6">
        <v>3989878</v>
      </c>
      <c r="ACJ6">
        <v>3960174</v>
      </c>
      <c r="ACK6">
        <v>3930896</v>
      </c>
      <c r="ACL6">
        <v>3851988</v>
      </c>
      <c r="ACM6">
        <v>3820727</v>
      </c>
      <c r="ACN6">
        <v>3792753</v>
      </c>
      <c r="ACO6">
        <v>3800383</v>
      </c>
      <c r="ACP6">
        <v>3781087</v>
      </c>
      <c r="ACQ6">
        <v>3726775</v>
      </c>
      <c r="ACR6">
        <v>3746747</v>
      </c>
      <c r="ACS6">
        <v>3728322</v>
      </c>
      <c r="ACT6">
        <v>3702898</v>
      </c>
      <c r="ACU6">
        <v>3682432</v>
      </c>
      <c r="ACV6">
        <v>3641964</v>
      </c>
      <c r="ACW6">
        <v>3634323</v>
      </c>
      <c r="ACX6">
        <v>3632219</v>
      </c>
      <c r="ACY6">
        <v>3652080</v>
      </c>
      <c r="ACZ6">
        <v>3620490</v>
      </c>
      <c r="ADA6">
        <v>3654290</v>
      </c>
      <c r="ADB6">
        <v>3631661</v>
      </c>
      <c r="ADC6">
        <v>3623012</v>
      </c>
      <c r="ADD6">
        <v>3611564</v>
      </c>
      <c r="ADE6">
        <v>3604352</v>
      </c>
      <c r="ADF6">
        <v>3620500</v>
      </c>
      <c r="ADG6">
        <v>3654984</v>
      </c>
      <c r="ADH6">
        <v>3658765</v>
      </c>
      <c r="ADI6">
        <v>3680778</v>
      </c>
      <c r="ADJ6">
        <v>3693726</v>
      </c>
      <c r="ADK6">
        <v>3718733</v>
      </c>
      <c r="ADL6">
        <v>3678627</v>
      </c>
      <c r="ADM6">
        <v>3712775</v>
      </c>
      <c r="ADN6">
        <v>3711259</v>
      </c>
      <c r="ADO6">
        <v>3721453</v>
      </c>
      <c r="ADP6">
        <v>3710719</v>
      </c>
      <c r="ADQ6">
        <v>3667928</v>
      </c>
      <c r="ADR6">
        <v>3667928</v>
      </c>
      <c r="ADS6">
        <v>3664556</v>
      </c>
      <c r="ADT6">
        <v>3658855</v>
      </c>
      <c r="ADU6">
        <v>3649584</v>
      </c>
      <c r="ADV6">
        <v>3637253</v>
      </c>
      <c r="ADW6">
        <v>3583136</v>
      </c>
      <c r="ADX6">
        <v>3561410</v>
      </c>
      <c r="ADY6">
        <v>3559274</v>
      </c>
      <c r="ADZ6">
        <v>3532104</v>
      </c>
      <c r="AEA6">
        <v>3503875</v>
      </c>
      <c r="AEB6">
        <v>3473080</v>
      </c>
      <c r="AEC6">
        <v>3473080</v>
      </c>
      <c r="AED6">
        <v>3442959</v>
      </c>
      <c r="AEE6">
        <v>3427591</v>
      </c>
      <c r="AEF6">
        <v>3373295</v>
      </c>
      <c r="AEG6">
        <v>3355602</v>
      </c>
      <c r="AEH6">
        <v>3368621</v>
      </c>
      <c r="AEI6">
        <v>3359097</v>
      </c>
      <c r="AEJ6">
        <v>3405295</v>
      </c>
      <c r="AEK6">
        <v>3351271</v>
      </c>
      <c r="AEL6">
        <v>3342754</v>
      </c>
      <c r="AEM6">
        <v>3307354</v>
      </c>
      <c r="AEN6">
        <v>3261076</v>
      </c>
      <c r="AEO6">
        <v>3206192</v>
      </c>
      <c r="AEP6">
        <v>3162870</v>
      </c>
      <c r="AEQ6">
        <v>3197483</v>
      </c>
      <c r="AER6">
        <v>3197483</v>
      </c>
      <c r="AES6">
        <v>3250841</v>
      </c>
      <c r="AET6">
        <v>3212871</v>
      </c>
      <c r="AEU6">
        <v>3266610</v>
      </c>
      <c r="AEV6">
        <v>3291220</v>
      </c>
      <c r="AEW6">
        <v>3241859</v>
      </c>
      <c r="AEX6">
        <v>3244448</v>
      </c>
      <c r="AEY6">
        <v>3199621</v>
      </c>
      <c r="AEZ6">
        <v>3164301</v>
      </c>
      <c r="AFA6">
        <v>3097360</v>
      </c>
      <c r="AFB6">
        <v>3066520</v>
      </c>
      <c r="AFC6">
        <v>3035357</v>
      </c>
      <c r="AFD6">
        <v>3026269</v>
      </c>
      <c r="AFE6">
        <v>3007292</v>
      </c>
      <c r="AFF6">
        <v>2940645</v>
      </c>
      <c r="AFG6">
        <v>2876807</v>
      </c>
      <c r="AFH6">
        <v>2852138</v>
      </c>
      <c r="AFI6">
        <v>2829193</v>
      </c>
      <c r="AFJ6">
        <v>2757977</v>
      </c>
      <c r="AFK6">
        <v>2750273</v>
      </c>
      <c r="AFL6">
        <v>2729715</v>
      </c>
      <c r="AFM6">
        <v>2712349</v>
      </c>
      <c r="AFN6">
        <v>2716581</v>
      </c>
      <c r="AFO6">
        <v>2719441</v>
      </c>
      <c r="AFP6">
        <v>2684317</v>
      </c>
      <c r="AFQ6">
        <v>2678462</v>
      </c>
      <c r="AFR6">
        <v>2668526</v>
      </c>
      <c r="AFS6">
        <v>2656853</v>
      </c>
      <c r="AFT6">
        <v>2642314</v>
      </c>
      <c r="AFU6">
        <v>2633291</v>
      </c>
      <c r="AFV6">
        <v>2595138</v>
      </c>
      <c r="AFW6">
        <v>2563487</v>
      </c>
      <c r="AFX6">
        <v>2536174</v>
      </c>
      <c r="AFY6">
        <v>2531969</v>
      </c>
      <c r="AFZ6">
        <v>2498951</v>
      </c>
      <c r="AGA6">
        <v>2460854</v>
      </c>
      <c r="AGB6">
        <v>2430904</v>
      </c>
      <c r="AGC6">
        <v>2370435</v>
      </c>
      <c r="AGD6">
        <v>2351682</v>
      </c>
      <c r="AGE6">
        <v>2363819</v>
      </c>
      <c r="AGF6">
        <v>2373259</v>
      </c>
      <c r="AGG6">
        <v>2353916</v>
      </c>
      <c r="AGH6">
        <v>2359272</v>
      </c>
      <c r="AGI6">
        <v>2356279</v>
      </c>
      <c r="AGJ6">
        <v>2331300</v>
      </c>
      <c r="AGK6">
        <v>2340110</v>
      </c>
      <c r="AGL6">
        <v>2311834</v>
      </c>
      <c r="AGM6">
        <v>2326799</v>
      </c>
      <c r="AGN6">
        <v>2314630</v>
      </c>
      <c r="AGO6">
        <v>2348990</v>
      </c>
      <c r="AGP6">
        <v>2340486</v>
      </c>
      <c r="AGQ6">
        <v>2301733</v>
      </c>
      <c r="AGR6">
        <v>2302142</v>
      </c>
      <c r="AGS6">
        <v>2349893</v>
      </c>
      <c r="AGT6">
        <v>2408201</v>
      </c>
      <c r="AGU6">
        <v>2503514</v>
      </c>
      <c r="AGV6">
        <v>2543384</v>
      </c>
      <c r="AGW6">
        <v>2565639</v>
      </c>
      <c r="AGX6">
        <v>2555227</v>
      </c>
      <c r="AGY6">
        <v>2558200</v>
      </c>
      <c r="AGZ6">
        <v>2567944</v>
      </c>
      <c r="AHA6">
        <v>2585304</v>
      </c>
      <c r="AHB6">
        <v>2566845</v>
      </c>
      <c r="AHC6">
        <v>2644123</v>
      </c>
      <c r="AHD6">
        <v>2676722</v>
      </c>
      <c r="AHE6">
        <v>2720210</v>
      </c>
      <c r="AHF6">
        <v>2796409</v>
      </c>
      <c r="AHG6">
        <v>2833454</v>
      </c>
      <c r="AHH6">
        <v>2884024</v>
      </c>
      <c r="AHI6">
        <v>2796062</v>
      </c>
      <c r="AHJ6">
        <v>2796062</v>
      </c>
      <c r="AHK6">
        <v>2792455</v>
      </c>
      <c r="AHL6">
        <v>2735772</v>
      </c>
      <c r="AHM6">
        <v>2722171</v>
      </c>
      <c r="AHN6">
        <v>2657653</v>
      </c>
      <c r="AHO6">
        <v>2625651</v>
      </c>
      <c r="AHP6">
        <v>2619095</v>
      </c>
      <c r="AHQ6">
        <v>2592480</v>
      </c>
      <c r="AHR6">
        <v>2553992</v>
      </c>
      <c r="AHS6">
        <v>2553263</v>
      </c>
      <c r="AHT6">
        <v>2508708</v>
      </c>
      <c r="AHU6">
        <v>2493818</v>
      </c>
      <c r="AHV6">
        <v>2485966</v>
      </c>
      <c r="AHW6">
        <v>2428697</v>
      </c>
      <c r="AHX6">
        <v>2415354</v>
      </c>
      <c r="AHY6">
        <v>2412186</v>
      </c>
      <c r="AHZ6">
        <v>2406682</v>
      </c>
      <c r="AIA6">
        <v>2416602</v>
      </c>
      <c r="AIB6">
        <v>2416614</v>
      </c>
      <c r="AIC6">
        <v>2398520</v>
      </c>
      <c r="AID6">
        <v>2389971</v>
      </c>
      <c r="AIE6">
        <v>2383574</v>
      </c>
      <c r="AIF6">
        <v>2376373</v>
      </c>
      <c r="AIG6">
        <v>2335966</v>
      </c>
      <c r="AIH6">
        <v>2359178</v>
      </c>
      <c r="AII6">
        <v>2359178</v>
      </c>
      <c r="AIJ6">
        <v>2348696</v>
      </c>
      <c r="AIK6">
        <v>2312229</v>
      </c>
      <c r="AIL6">
        <v>2319897</v>
      </c>
      <c r="AIM6">
        <v>2303667</v>
      </c>
      <c r="AIN6">
        <v>2284708</v>
      </c>
      <c r="AIO6">
        <v>2236795</v>
      </c>
      <c r="AIP6">
        <v>2244642</v>
      </c>
      <c r="AIQ6">
        <v>2219812</v>
      </c>
      <c r="AIR6">
        <v>2232076</v>
      </c>
      <c r="AIS6">
        <v>2232076</v>
      </c>
      <c r="AIT6">
        <v>2220678</v>
      </c>
      <c r="AIU6">
        <v>2229754</v>
      </c>
      <c r="AIV6">
        <v>2234841</v>
      </c>
      <c r="AIW6">
        <v>2241600</v>
      </c>
      <c r="AIX6">
        <v>2241600</v>
      </c>
      <c r="AIY6">
        <v>2230784</v>
      </c>
      <c r="AIZ6">
        <v>2244113</v>
      </c>
      <c r="AJA6">
        <v>2223199</v>
      </c>
      <c r="AJB6">
        <v>2231653</v>
      </c>
      <c r="AJC6">
        <v>2214826</v>
      </c>
      <c r="AJD6">
        <v>2194071</v>
      </c>
      <c r="AJE6">
        <v>2221132</v>
      </c>
      <c r="AJF6">
        <v>2202597</v>
      </c>
      <c r="AJG6">
        <v>2144348</v>
      </c>
      <c r="AJH6">
        <v>2139764</v>
      </c>
      <c r="AJI6">
        <v>2130873</v>
      </c>
      <c r="AJJ6">
        <v>2117625</v>
      </c>
      <c r="AJK6">
        <v>2109985</v>
      </c>
      <c r="AJL6">
        <v>2122224</v>
      </c>
      <c r="AJM6">
        <v>2145751</v>
      </c>
      <c r="AJN6">
        <v>2123039</v>
      </c>
      <c r="AJO6">
        <v>2120649</v>
      </c>
      <c r="AJP6">
        <v>2099117</v>
      </c>
      <c r="AJQ6">
        <v>2151508</v>
      </c>
      <c r="AJR6">
        <v>2259194</v>
      </c>
      <c r="AJS6">
        <v>2295112</v>
      </c>
      <c r="AJT6">
        <v>2295112</v>
      </c>
      <c r="AJU6">
        <v>2292221</v>
      </c>
      <c r="AJV6">
        <v>2281636</v>
      </c>
      <c r="AJW6">
        <v>2264712</v>
      </c>
      <c r="AJX6">
        <v>2269898</v>
      </c>
      <c r="AJY6">
        <v>2262116</v>
      </c>
      <c r="AJZ6">
        <v>2261042</v>
      </c>
      <c r="AKA6">
        <v>2261056</v>
      </c>
      <c r="AKB6">
        <v>2253569</v>
      </c>
      <c r="AKC6">
        <v>2222524</v>
      </c>
      <c r="AKD6">
        <v>2218492</v>
      </c>
      <c r="AKE6">
        <v>2205573</v>
      </c>
      <c r="AKF6">
        <v>2202103</v>
      </c>
      <c r="AKG6">
        <v>2204704</v>
      </c>
      <c r="AKH6">
        <v>2235980</v>
      </c>
      <c r="AKI6">
        <v>2263771</v>
      </c>
      <c r="AKJ6">
        <v>2234148</v>
      </c>
      <c r="AKK6">
        <v>2237420</v>
      </c>
      <c r="AKL6">
        <v>2210641</v>
      </c>
      <c r="AKM6">
        <v>2202143</v>
      </c>
      <c r="AKN6">
        <v>2194319</v>
      </c>
      <c r="AKO6">
        <v>2133135</v>
      </c>
      <c r="AKP6">
        <v>2114766</v>
      </c>
      <c r="AKQ6">
        <v>2090775</v>
      </c>
      <c r="AKR6">
        <v>2043744</v>
      </c>
      <c r="AKS6">
        <v>2031150</v>
      </c>
      <c r="AKT6">
        <v>2046001</v>
      </c>
      <c r="AKU6">
        <v>2054242</v>
      </c>
      <c r="AKV6">
        <v>2057557</v>
      </c>
      <c r="AKW6">
        <v>2063286</v>
      </c>
      <c r="AKX6">
        <v>2036321</v>
      </c>
      <c r="AKY6">
        <v>2045923</v>
      </c>
      <c r="AKZ6">
        <v>2025037</v>
      </c>
      <c r="ALA6">
        <v>2018383</v>
      </c>
      <c r="ALB6">
        <v>1969473</v>
      </c>
      <c r="ALC6">
        <v>1967571</v>
      </c>
      <c r="ALD6">
        <v>1963479</v>
      </c>
      <c r="ALE6">
        <v>1956723</v>
      </c>
      <c r="ALF6">
        <v>1954182</v>
      </c>
      <c r="ALG6">
        <v>1934679</v>
      </c>
      <c r="ALH6">
        <v>1951504</v>
      </c>
      <c r="ALI6">
        <v>2028914</v>
      </c>
      <c r="ALJ6">
        <v>2056560</v>
      </c>
      <c r="ALK6">
        <v>2032722</v>
      </c>
      <c r="ALL6">
        <v>2039961</v>
      </c>
      <c r="ALM6">
        <v>2028839</v>
      </c>
      <c r="ALN6">
        <v>2020391</v>
      </c>
      <c r="ALO6">
        <v>2005792</v>
      </c>
      <c r="ALP6">
        <v>1998031</v>
      </c>
      <c r="ALQ6">
        <v>1997134</v>
      </c>
      <c r="ALR6">
        <v>1999508</v>
      </c>
      <c r="ALS6">
        <v>2008769</v>
      </c>
      <c r="ALT6">
        <v>1996764</v>
      </c>
      <c r="ALU6">
        <v>1983133</v>
      </c>
      <c r="ALV6">
        <v>1972926</v>
      </c>
      <c r="ALW6">
        <v>1963218</v>
      </c>
      <c r="ALX6">
        <v>1954416</v>
      </c>
      <c r="ALY6">
        <v>1971549</v>
      </c>
      <c r="ALZ6">
        <v>1971549</v>
      </c>
      <c r="AMA6">
        <v>1964080</v>
      </c>
      <c r="AMB6">
        <v>1948376</v>
      </c>
      <c r="AMC6">
        <v>1966508</v>
      </c>
      <c r="AMD6">
        <v>1980068</v>
      </c>
      <c r="AME6">
        <v>2033730</v>
      </c>
      <c r="AMF6">
        <v>2109018</v>
      </c>
      <c r="AMG6">
        <v>2243824</v>
      </c>
      <c r="AMH6">
        <v>2162828</v>
      </c>
      <c r="AMI6">
        <v>2173544</v>
      </c>
      <c r="AMJ6">
        <v>2158373</v>
      </c>
      <c r="AMK6">
        <v>2174099</v>
      </c>
      <c r="AML6">
        <v>2155284</v>
      </c>
      <c r="AMM6">
        <v>2124686</v>
      </c>
      <c r="AMN6">
        <v>2119874</v>
      </c>
      <c r="AMO6">
        <v>2103449</v>
      </c>
      <c r="AMP6">
        <v>2126535</v>
      </c>
      <c r="AMQ6">
        <v>2158456</v>
      </c>
      <c r="AMR6">
        <v>2122098</v>
      </c>
      <c r="AMS6">
        <v>2080863</v>
      </c>
      <c r="AMT6">
        <v>2077049</v>
      </c>
      <c r="AMU6">
        <v>2045035</v>
      </c>
      <c r="AMV6">
        <v>2052016</v>
      </c>
      <c r="AMW6">
        <v>2058441</v>
      </c>
      <c r="AMX6">
        <v>2010431</v>
      </c>
      <c r="AMY6">
        <v>1992291</v>
      </c>
      <c r="AMZ6">
        <v>1992399</v>
      </c>
      <c r="ANA6">
        <v>2017240</v>
      </c>
      <c r="ANB6">
        <v>2018244</v>
      </c>
      <c r="ANC6">
        <v>2003889</v>
      </c>
      <c r="AND6">
        <v>4112280</v>
      </c>
      <c r="ANE6">
        <v>4137515</v>
      </c>
      <c r="ANF6">
        <v>4170820</v>
      </c>
      <c r="ANG6">
        <v>4169511</v>
      </c>
      <c r="ANH6">
        <v>4158845</v>
      </c>
      <c r="ANI6">
        <v>4175536</v>
      </c>
      <c r="ANJ6">
        <v>4168139</v>
      </c>
      <c r="ANK6">
        <v>4182152</v>
      </c>
      <c r="ANL6">
        <v>4154629</v>
      </c>
      <c r="ANM6">
        <v>4173092</v>
      </c>
      <c r="ANN6">
        <v>4169664</v>
      </c>
      <c r="ANO6">
        <v>4177487</v>
      </c>
      <c r="ANP6">
        <v>4203727</v>
      </c>
      <c r="ANQ6">
        <v>4193602</v>
      </c>
      <c r="ANR6">
        <v>4201567</v>
      </c>
      <c r="ANS6">
        <v>4201567</v>
      </c>
      <c r="ANT6">
        <v>2106627</v>
      </c>
      <c r="ANU6">
        <v>2104881</v>
      </c>
      <c r="ANV6">
        <v>2118890</v>
      </c>
      <c r="ANW6">
        <v>2135240</v>
      </c>
      <c r="ANX6">
        <v>2171295</v>
      </c>
      <c r="ANY6">
        <v>2164139</v>
      </c>
      <c r="ANZ6">
        <v>2076474</v>
      </c>
      <c r="AOA6">
        <v>2086917</v>
      </c>
      <c r="AOB6">
        <v>2066652</v>
      </c>
      <c r="AOC6">
        <v>2066652</v>
      </c>
      <c r="AOD6">
        <v>2050041</v>
      </c>
      <c r="AOE6">
        <v>2066235</v>
      </c>
      <c r="AOF6">
        <v>2012004</v>
      </c>
      <c r="AOG6">
        <v>2059973</v>
      </c>
      <c r="AOH6">
        <v>2045071</v>
      </c>
      <c r="AOI6">
        <v>1992328</v>
      </c>
      <c r="AOJ6">
        <v>1975458</v>
      </c>
      <c r="AOK6">
        <v>2002134</v>
      </c>
      <c r="AOL6">
        <v>2053385</v>
      </c>
      <c r="AOM6">
        <v>2114084</v>
      </c>
      <c r="AON6">
        <v>2131742</v>
      </c>
      <c r="AOO6">
        <v>2187505</v>
      </c>
      <c r="AOP6">
        <v>2219497</v>
      </c>
      <c r="AOQ6">
        <v>2268682</v>
      </c>
      <c r="AOR6">
        <v>2268682</v>
      </c>
      <c r="AOS6">
        <v>2335354</v>
      </c>
      <c r="AOT6">
        <v>2415805</v>
      </c>
      <c r="AOU6">
        <v>2526000</v>
      </c>
      <c r="AOV6">
        <v>2571588</v>
      </c>
      <c r="AOW6">
        <v>2485182</v>
      </c>
      <c r="AOX6">
        <v>2502255</v>
      </c>
      <c r="AOY6">
        <v>2446191</v>
      </c>
      <c r="AOZ6">
        <v>2376024</v>
      </c>
      <c r="APA6">
        <v>2317324</v>
      </c>
      <c r="APB6">
        <v>2299279</v>
      </c>
      <c r="APC6">
        <v>2282976</v>
      </c>
      <c r="APD6">
        <v>2291955</v>
      </c>
      <c r="APE6">
        <v>2264774</v>
      </c>
      <c r="APF6">
        <v>2264088</v>
      </c>
      <c r="APG6">
        <v>2247410</v>
      </c>
      <c r="APH6">
        <v>2229838</v>
      </c>
      <c r="API6">
        <v>2232045</v>
      </c>
      <c r="APJ6">
        <v>2232148</v>
      </c>
      <c r="APK6">
        <v>2200036</v>
      </c>
      <c r="APL6">
        <v>2208590</v>
      </c>
      <c r="APM6">
        <v>2234318</v>
      </c>
      <c r="APN6">
        <v>2224926</v>
      </c>
      <c r="APO6">
        <v>2212203</v>
      </c>
      <c r="APP6">
        <v>2226202</v>
      </c>
      <c r="APQ6">
        <v>2267759</v>
      </c>
      <c r="APR6">
        <v>2281149</v>
      </c>
      <c r="APS6">
        <v>2250587</v>
      </c>
      <c r="APT6">
        <v>2233925</v>
      </c>
      <c r="APU6">
        <v>2214518</v>
      </c>
      <c r="APV6">
        <v>2209425</v>
      </c>
      <c r="APW6">
        <v>2209425</v>
      </c>
      <c r="APX6">
        <v>2221589</v>
      </c>
      <c r="APY6">
        <v>2207503</v>
      </c>
      <c r="APZ6">
        <v>2253540</v>
      </c>
      <c r="AQA6">
        <v>2260493</v>
      </c>
      <c r="AQB6">
        <v>2237446</v>
      </c>
      <c r="AQC6">
        <v>2241684</v>
      </c>
      <c r="AQD6">
        <v>2196595</v>
      </c>
      <c r="AQE6">
        <v>4437885</v>
      </c>
      <c r="AQF6">
        <v>4425925</v>
      </c>
      <c r="AQG6">
        <v>2248371</v>
      </c>
      <c r="AQH6">
        <v>2256467</v>
      </c>
      <c r="AQI6">
        <v>2251100</v>
      </c>
      <c r="AQJ6">
        <v>2262437</v>
      </c>
      <c r="AQK6">
        <v>2297214</v>
      </c>
      <c r="AQL6">
        <v>2306506</v>
      </c>
      <c r="AQM6">
        <v>2297074</v>
      </c>
      <c r="AQN6">
        <v>2297315</v>
      </c>
      <c r="AQO6">
        <v>2273527</v>
      </c>
      <c r="AQP6">
        <v>2247051</v>
      </c>
      <c r="AQQ6">
        <v>2192475</v>
      </c>
      <c r="AQR6">
        <v>2162454</v>
      </c>
      <c r="AQS6">
        <v>2155446</v>
      </c>
      <c r="AQT6">
        <v>2140759</v>
      </c>
      <c r="AQU6">
        <v>2119807</v>
      </c>
      <c r="AQV6">
        <v>2109642</v>
      </c>
      <c r="AQW6">
        <v>2074498</v>
      </c>
      <c r="AQX6">
        <v>2035831</v>
      </c>
      <c r="AQY6">
        <v>2041559</v>
      </c>
      <c r="AQZ6">
        <v>2026710</v>
      </c>
      <c r="ARA6">
        <v>2029352</v>
      </c>
      <c r="ARB6">
        <v>2039273</v>
      </c>
      <c r="ARC6">
        <v>2047624</v>
      </c>
      <c r="ARD6">
        <v>2028634</v>
      </c>
      <c r="ARE6">
        <v>2013325</v>
      </c>
      <c r="ARF6">
        <v>2060970</v>
      </c>
      <c r="ARG6">
        <v>2176497</v>
      </c>
      <c r="ARH6">
        <v>2163981</v>
      </c>
      <c r="ARI6">
        <v>2213222</v>
      </c>
      <c r="ARJ6">
        <v>2213222</v>
      </c>
      <c r="ARK6">
        <v>2200093</v>
      </c>
      <c r="ARL6">
        <v>2207922</v>
      </c>
      <c r="ARM6">
        <v>2207290</v>
      </c>
      <c r="ARN6">
        <v>2250947</v>
      </c>
      <c r="ARO6">
        <v>2287688</v>
      </c>
      <c r="ARP6">
        <v>2317453</v>
      </c>
      <c r="ARQ6">
        <v>2322087</v>
      </c>
      <c r="ARR6">
        <v>2302597</v>
      </c>
      <c r="ARS6">
        <v>2293966</v>
      </c>
      <c r="ART6">
        <v>2301676</v>
      </c>
      <c r="ARU6">
        <v>2278454</v>
      </c>
      <c r="ARV6">
        <v>2280970</v>
      </c>
      <c r="ARW6">
        <v>2270248</v>
      </c>
      <c r="ARX6">
        <v>2267480</v>
      </c>
      <c r="ARY6">
        <v>2283158</v>
      </c>
      <c r="ARZ6">
        <v>2251644</v>
      </c>
      <c r="ASA6">
        <v>4111990</v>
      </c>
      <c r="ASB6">
        <v>4059887</v>
      </c>
      <c r="ASC6">
        <v>4070467</v>
      </c>
      <c r="ASD6">
        <v>4075326</v>
      </c>
      <c r="ASE6">
        <v>4063008</v>
      </c>
      <c r="ASF6">
        <v>4073217</v>
      </c>
      <c r="ASG6">
        <v>4055729</v>
      </c>
      <c r="ASH6">
        <v>4035884</v>
      </c>
      <c r="ASI6">
        <v>4035884</v>
      </c>
      <c r="ASJ6">
        <v>3992887</v>
      </c>
      <c r="ASK6">
        <v>3976375</v>
      </c>
      <c r="ASL6">
        <v>3964896</v>
      </c>
      <c r="ASM6">
        <v>3952724</v>
      </c>
      <c r="ASN6">
        <v>3962700</v>
      </c>
      <c r="ASO6">
        <v>3930128</v>
      </c>
      <c r="ASP6">
        <v>3903075</v>
      </c>
      <c r="ASQ6">
        <v>3895478</v>
      </c>
      <c r="ASR6">
        <v>3883901</v>
      </c>
      <c r="ASS6">
        <v>1959753</v>
      </c>
      <c r="AST6">
        <v>1957068</v>
      </c>
      <c r="ASU6">
        <v>1954459</v>
      </c>
      <c r="ASV6">
        <v>1966290</v>
      </c>
      <c r="ASW6">
        <v>1969040</v>
      </c>
      <c r="ASX6">
        <v>1970478</v>
      </c>
      <c r="ASY6">
        <v>1970478</v>
      </c>
      <c r="ASZ6">
        <v>1971227</v>
      </c>
      <c r="ATA6">
        <v>1970102</v>
      </c>
      <c r="ATB6">
        <v>1974509</v>
      </c>
      <c r="ATC6">
        <v>1967092</v>
      </c>
      <c r="ATD6">
        <v>1955547</v>
      </c>
      <c r="ATE6">
        <v>1974648</v>
      </c>
      <c r="ATF6">
        <v>1965142</v>
      </c>
      <c r="ATG6">
        <v>1944965</v>
      </c>
      <c r="ATH6">
        <v>1927302</v>
      </c>
      <c r="ATI6">
        <v>1913735</v>
      </c>
      <c r="ATJ6">
        <v>1910264</v>
      </c>
      <c r="ATK6">
        <v>1887954</v>
      </c>
      <c r="ATL6">
        <v>1855923</v>
      </c>
      <c r="ATM6">
        <v>1835168</v>
      </c>
      <c r="ATN6">
        <v>1806132</v>
      </c>
      <c r="ATO6">
        <v>1776499</v>
      </c>
      <c r="ATP6">
        <v>1789196</v>
      </c>
      <c r="ATQ6">
        <v>1846768</v>
      </c>
      <c r="ATR6">
        <v>1912140</v>
      </c>
      <c r="ATS6">
        <v>1984102</v>
      </c>
      <c r="ATT6">
        <v>1984102</v>
      </c>
      <c r="ATU6">
        <v>2132720</v>
      </c>
      <c r="ATV6">
        <v>2226584</v>
      </c>
      <c r="ATW6">
        <v>2156565</v>
      </c>
      <c r="ATX6">
        <v>2173188</v>
      </c>
      <c r="ATY6">
        <v>2073236</v>
      </c>
      <c r="ATZ6">
        <v>2016362</v>
      </c>
      <c r="AUA6">
        <v>2000508</v>
      </c>
      <c r="AUB6">
        <v>1976494</v>
      </c>
      <c r="AUC6">
        <v>1996374</v>
      </c>
      <c r="AUD6">
        <v>1997671</v>
      </c>
      <c r="AUE6">
        <v>2013763</v>
      </c>
      <c r="AUF6">
        <v>2006443</v>
      </c>
      <c r="AUG6">
        <v>2000019</v>
      </c>
      <c r="AUH6">
        <v>2025790</v>
      </c>
      <c r="AUI6">
        <v>2075912</v>
      </c>
      <c r="AUJ6">
        <v>2052533</v>
      </c>
      <c r="AUK6">
        <v>2053261</v>
      </c>
      <c r="AUL6">
        <v>2068175</v>
      </c>
      <c r="AUM6">
        <v>2082103</v>
      </c>
      <c r="AUN6">
        <v>2082678</v>
      </c>
      <c r="AUO6">
        <v>2029079</v>
      </c>
      <c r="AUP6">
        <v>2056824</v>
      </c>
      <c r="AUQ6">
        <v>2077939</v>
      </c>
      <c r="AUR6">
        <v>2061497</v>
      </c>
      <c r="AUS6">
        <v>2002512</v>
      </c>
      <c r="AUT6">
        <v>1991689</v>
      </c>
      <c r="AUU6">
        <v>1969032</v>
      </c>
      <c r="AUV6">
        <v>1935957</v>
      </c>
      <c r="AUW6">
        <v>2004688</v>
      </c>
      <c r="AUX6">
        <v>1873845</v>
      </c>
      <c r="AUY6">
        <v>1845270</v>
      </c>
      <c r="AUZ6">
        <v>1824999</v>
      </c>
      <c r="AVA6">
        <v>1803931</v>
      </c>
      <c r="AVB6">
        <v>1785462</v>
      </c>
      <c r="AVC6">
        <v>1786934</v>
      </c>
      <c r="AVD6">
        <v>1773474</v>
      </c>
      <c r="AVE6">
        <v>1781562</v>
      </c>
      <c r="AVF6">
        <v>1798756</v>
      </c>
      <c r="AVG6">
        <v>1832797</v>
      </c>
      <c r="AVH6">
        <v>1830965</v>
      </c>
      <c r="AVI6">
        <v>1846431</v>
      </c>
      <c r="AVJ6">
        <v>1829665</v>
      </c>
      <c r="AVK6">
        <v>1857622</v>
      </c>
      <c r="AVL6">
        <v>1878190</v>
      </c>
      <c r="AVM6">
        <v>1877044</v>
      </c>
      <c r="AVN6">
        <v>1925825</v>
      </c>
      <c r="AVO6">
        <v>1915429</v>
      </c>
      <c r="AVP6">
        <v>1902415</v>
      </c>
      <c r="AVQ6">
        <v>1896792</v>
      </c>
      <c r="AVR6">
        <v>1908608</v>
      </c>
      <c r="AVS6">
        <v>1928586</v>
      </c>
      <c r="AVT6">
        <v>1919772</v>
      </c>
      <c r="AVU6">
        <v>1909049</v>
      </c>
      <c r="AVV6">
        <v>1911800</v>
      </c>
      <c r="AVW6">
        <v>1940084</v>
      </c>
      <c r="AVX6">
        <v>1951070</v>
      </c>
      <c r="AVY6">
        <v>1941004</v>
      </c>
      <c r="AVZ6">
        <v>1941004</v>
      </c>
      <c r="AWA6">
        <v>1935909</v>
      </c>
      <c r="AWB6">
        <v>1954572</v>
      </c>
      <c r="AWC6">
        <v>1951413</v>
      </c>
      <c r="AWD6">
        <v>1969984</v>
      </c>
      <c r="AWE6">
        <v>2036520</v>
      </c>
      <c r="AWF6">
        <v>2026267</v>
      </c>
      <c r="AWG6">
        <v>2036477</v>
      </c>
      <c r="AWH6">
        <v>2053753</v>
      </c>
      <c r="AWI6">
        <v>1982300</v>
      </c>
      <c r="AWJ6">
        <v>1967997</v>
      </c>
      <c r="AWK6">
        <v>1963529</v>
      </c>
      <c r="AWL6">
        <v>1973430</v>
      </c>
      <c r="AWM6">
        <v>1972471</v>
      </c>
      <c r="AWN6">
        <v>1967904</v>
      </c>
      <c r="AWO6">
        <v>1976304</v>
      </c>
      <c r="AWP6">
        <v>1976839</v>
      </c>
      <c r="AWQ6">
        <v>1969411</v>
      </c>
      <c r="AWR6">
        <v>1964761</v>
      </c>
      <c r="AWS6">
        <v>1984805</v>
      </c>
      <c r="AWT6">
        <v>1977189</v>
      </c>
      <c r="AWU6">
        <v>1982616</v>
      </c>
      <c r="AWV6">
        <v>1992315</v>
      </c>
      <c r="AWW6">
        <v>1987967</v>
      </c>
      <c r="AWX6">
        <v>1997840</v>
      </c>
      <c r="AWY6">
        <v>1989444</v>
      </c>
      <c r="AWZ6">
        <v>1984096</v>
      </c>
      <c r="AXA6">
        <v>1966286</v>
      </c>
      <c r="AXB6">
        <v>1975684</v>
      </c>
      <c r="AXC6">
        <v>1961710</v>
      </c>
      <c r="AXD6">
        <v>1977553</v>
      </c>
      <c r="AXE6">
        <v>1976237</v>
      </c>
      <c r="AXF6">
        <v>1995261</v>
      </c>
      <c r="AXG6">
        <v>2013078</v>
      </c>
      <c r="AXH6">
        <v>1995235</v>
      </c>
      <c r="AXI6">
        <v>1995881</v>
      </c>
      <c r="AXJ6">
        <v>1993364</v>
      </c>
      <c r="AXK6">
        <v>1994931</v>
      </c>
      <c r="AXL6">
        <v>2006207</v>
      </c>
      <c r="AXM6">
        <v>2037546</v>
      </c>
      <c r="AXN6">
        <v>2016496</v>
      </c>
      <c r="AXO6">
        <v>2038305</v>
      </c>
      <c r="AXP6">
        <v>2039840</v>
      </c>
      <c r="AXQ6">
        <v>2080200</v>
      </c>
      <c r="AXR6">
        <v>2100393</v>
      </c>
      <c r="AXS6">
        <v>2100393</v>
      </c>
      <c r="AXT6">
        <v>2101608</v>
      </c>
      <c r="AXU6">
        <v>2079474</v>
      </c>
      <c r="AXV6">
        <v>2050077</v>
      </c>
      <c r="AXW6">
        <v>2047936</v>
      </c>
      <c r="AXX6">
        <v>2046483</v>
      </c>
      <c r="AXY6">
        <v>2049162</v>
      </c>
      <c r="AXZ6">
        <v>2049864</v>
      </c>
      <c r="AYA6">
        <v>2054630</v>
      </c>
      <c r="AYB6">
        <v>2045012</v>
      </c>
      <c r="AYC6">
        <v>2054772</v>
      </c>
      <c r="AYD6">
        <v>2056027</v>
      </c>
      <c r="AYE6">
        <v>2090560</v>
      </c>
      <c r="AYF6">
        <v>2121654</v>
      </c>
      <c r="AYG6">
        <v>2116491</v>
      </c>
      <c r="AYH6">
        <v>2126330</v>
      </c>
      <c r="AYI6">
        <v>2123682</v>
      </c>
      <c r="AYJ6">
        <v>2108769</v>
      </c>
      <c r="AYK6">
        <v>2133971</v>
      </c>
      <c r="AYL6">
        <v>2147029</v>
      </c>
      <c r="AYM6">
        <v>2177702</v>
      </c>
      <c r="AYN6">
        <v>2198735</v>
      </c>
      <c r="AYO6">
        <v>2229685</v>
      </c>
      <c r="AYP6">
        <v>2255784</v>
      </c>
      <c r="AYQ6">
        <v>2285934</v>
      </c>
      <c r="AYR6">
        <v>2285934</v>
      </c>
      <c r="AYS6">
        <v>2282470</v>
      </c>
      <c r="AYT6">
        <v>2295009</v>
      </c>
      <c r="AYU6">
        <v>2319799</v>
      </c>
      <c r="AYV6">
        <v>2403491</v>
      </c>
      <c r="AYW6">
        <v>2313524</v>
      </c>
      <c r="AYX6">
        <v>2317627</v>
      </c>
      <c r="AYY6">
        <v>2299410</v>
      </c>
      <c r="AYZ6">
        <v>2285451</v>
      </c>
      <c r="AZA6">
        <v>2278741</v>
      </c>
      <c r="AZB6">
        <v>2280714</v>
      </c>
      <c r="AZC6">
        <v>2287325</v>
      </c>
      <c r="AZD6">
        <v>2278862</v>
      </c>
      <c r="AZE6">
        <v>2296220</v>
      </c>
      <c r="AZF6">
        <v>2297612</v>
      </c>
      <c r="AZG6">
        <v>2280732</v>
      </c>
      <c r="AZH6">
        <v>2336083</v>
      </c>
      <c r="AZI6">
        <v>2366480</v>
      </c>
      <c r="AZJ6">
        <v>2362390</v>
      </c>
      <c r="AZK6">
        <v>2346818</v>
      </c>
      <c r="AZL6">
        <v>2310010</v>
      </c>
      <c r="AZM6">
        <v>2302560</v>
      </c>
      <c r="AZN6">
        <v>2302240</v>
      </c>
      <c r="AZO6">
        <v>4623360</v>
      </c>
      <c r="AZP6">
        <v>4621021</v>
      </c>
      <c r="AZQ6">
        <v>4621255</v>
      </c>
      <c r="AZR6">
        <v>4603801</v>
      </c>
      <c r="AZS6">
        <v>4611272</v>
      </c>
      <c r="AZT6">
        <v>4594562</v>
      </c>
      <c r="AZU6">
        <v>4585168</v>
      </c>
      <c r="AZV6">
        <v>4599531</v>
      </c>
      <c r="AZW6">
        <v>4609043</v>
      </c>
      <c r="AZX6">
        <v>4608935</v>
      </c>
      <c r="AZY6">
        <v>4614080</v>
      </c>
      <c r="AZZ6">
        <v>4632161</v>
      </c>
      <c r="BAA6">
        <v>4640821</v>
      </c>
      <c r="BAB6">
        <v>4645657</v>
      </c>
      <c r="BAC6">
        <v>4634895</v>
      </c>
      <c r="BAD6">
        <v>4640571</v>
      </c>
      <c r="BAE6">
        <v>4631909</v>
      </c>
      <c r="BAF6">
        <v>4613954</v>
      </c>
      <c r="BAG6">
        <v>4641434</v>
      </c>
      <c r="BAH6">
        <v>2352959</v>
      </c>
      <c r="BAI6">
        <v>2326631</v>
      </c>
      <c r="BAJ6">
        <v>2345325</v>
      </c>
      <c r="BAK6">
        <v>2357713</v>
      </c>
      <c r="BAL6">
        <v>2351106</v>
      </c>
      <c r="BAM6">
        <v>2335166</v>
      </c>
      <c r="BAN6">
        <v>2298773</v>
      </c>
      <c r="BAO6">
        <v>2279575</v>
      </c>
      <c r="BAP6">
        <v>2303174</v>
      </c>
      <c r="BAQ6">
        <v>2345017</v>
      </c>
      <c r="BAR6">
        <v>2377049</v>
      </c>
      <c r="BAS6">
        <v>2366163</v>
      </c>
      <c r="BAT6">
        <v>2400000</v>
      </c>
      <c r="BAU6">
        <v>2379996</v>
      </c>
      <c r="BAV6">
        <v>2369729</v>
      </c>
      <c r="BAW6">
        <v>2353746</v>
      </c>
      <c r="BAX6">
        <v>2395586</v>
      </c>
      <c r="BAY6">
        <v>2398617</v>
      </c>
      <c r="BAZ6">
        <v>2406407</v>
      </c>
      <c r="BBA6">
        <v>2343609</v>
      </c>
      <c r="BBB6">
        <v>2314292</v>
      </c>
      <c r="BBC6">
        <v>2281368</v>
      </c>
      <c r="BBD6">
        <v>2260000</v>
      </c>
      <c r="BBE6">
        <v>2235087</v>
      </c>
      <c r="BBF6">
        <v>2346006</v>
      </c>
      <c r="BBG6">
        <v>2345246</v>
      </c>
      <c r="BBH6">
        <v>2379004</v>
      </c>
      <c r="BBI6">
        <v>2420865</v>
      </c>
      <c r="BBJ6">
        <v>2511499</v>
      </c>
      <c r="BBK6">
        <v>2431471</v>
      </c>
      <c r="BBL6">
        <v>2384518</v>
      </c>
      <c r="BBM6">
        <v>2343452</v>
      </c>
      <c r="BBN6">
        <v>2298286</v>
      </c>
      <c r="BBO6">
        <v>2298286</v>
      </c>
      <c r="BBP6">
        <v>2277541</v>
      </c>
      <c r="BBQ6">
        <v>2282688</v>
      </c>
      <c r="BBR6">
        <v>2252816</v>
      </c>
      <c r="BBS6">
        <v>2222871</v>
      </c>
      <c r="BBT6">
        <v>2190113</v>
      </c>
      <c r="BBU6">
        <v>2175717</v>
      </c>
      <c r="BBV6">
        <v>2179949</v>
      </c>
      <c r="BBW6">
        <v>2171672</v>
      </c>
      <c r="BBX6">
        <v>2198727</v>
      </c>
      <c r="BBY6">
        <v>2230710</v>
      </c>
      <c r="BBZ6">
        <v>2171347</v>
      </c>
      <c r="BCA6">
        <v>2158714</v>
      </c>
      <c r="BCB6">
        <v>2124684</v>
      </c>
      <c r="BCC6">
        <v>4020993</v>
      </c>
      <c r="BCD6">
        <v>3968589</v>
      </c>
      <c r="BCE6">
        <v>3928332</v>
      </c>
      <c r="BCF6">
        <v>3903956</v>
      </c>
      <c r="BCG6">
        <v>3875432</v>
      </c>
      <c r="BCH6">
        <v>3838283</v>
      </c>
      <c r="BCI6">
        <v>3838283</v>
      </c>
      <c r="BCJ6">
        <v>3869251</v>
      </c>
      <c r="BCK6">
        <v>3854024</v>
      </c>
      <c r="BCL6">
        <v>3878202</v>
      </c>
      <c r="BCM6">
        <v>3887750</v>
      </c>
      <c r="BCN6">
        <v>3864817</v>
      </c>
      <c r="BCO6">
        <v>3846106</v>
      </c>
      <c r="BCP6">
        <v>3832072</v>
      </c>
      <c r="BCQ6">
        <v>3832093</v>
      </c>
      <c r="BCR6">
        <v>3809229</v>
      </c>
      <c r="BCS6">
        <v>1921520</v>
      </c>
      <c r="BCT6">
        <v>1921520</v>
      </c>
      <c r="BCU6">
        <v>1919962</v>
      </c>
      <c r="BCV6">
        <v>1923230</v>
      </c>
      <c r="BCW6">
        <v>1938803</v>
      </c>
      <c r="BCX6">
        <v>1917284</v>
      </c>
      <c r="BCY6">
        <v>1917284</v>
      </c>
      <c r="BCZ6">
        <v>1908147</v>
      </c>
      <c r="BDA6">
        <v>1905476</v>
      </c>
      <c r="BDB6">
        <v>1892333</v>
      </c>
      <c r="BDC6">
        <v>1890739</v>
      </c>
      <c r="BDD6">
        <v>1886534</v>
      </c>
      <c r="BDE6">
        <v>1914031</v>
      </c>
      <c r="BDF6">
        <v>1888479</v>
      </c>
      <c r="BDG6">
        <v>1890891</v>
      </c>
      <c r="BDH6">
        <v>1875774</v>
      </c>
      <c r="BDI6">
        <v>1840094</v>
      </c>
      <c r="BDJ6">
        <v>1835160</v>
      </c>
      <c r="BDK6">
        <v>1848048</v>
      </c>
      <c r="BDL6">
        <v>1855148</v>
      </c>
      <c r="BDM6">
        <v>1855506</v>
      </c>
      <c r="BDN6">
        <v>1851182</v>
      </c>
      <c r="BDO6">
        <v>1845371</v>
      </c>
      <c r="BDP6">
        <v>1854536</v>
      </c>
      <c r="BDQ6">
        <v>1897491</v>
      </c>
      <c r="BDR6">
        <v>1915137</v>
      </c>
      <c r="BDS6">
        <v>1987714</v>
      </c>
      <c r="BDT6">
        <v>1987714</v>
      </c>
      <c r="BDU6">
        <v>1993176</v>
      </c>
      <c r="BDV6">
        <v>2075908</v>
      </c>
      <c r="BDW6">
        <v>2085049</v>
      </c>
      <c r="BDX6">
        <v>2055640</v>
      </c>
      <c r="BDY6">
        <v>2061243</v>
      </c>
      <c r="BDZ6">
        <v>2018179</v>
      </c>
      <c r="BEA6">
        <v>2018618</v>
      </c>
      <c r="BEB6">
        <v>2032085</v>
      </c>
      <c r="BEC6">
        <v>2023061</v>
      </c>
      <c r="BED6">
        <v>2003804</v>
      </c>
      <c r="BEE6">
        <v>2006869</v>
      </c>
      <c r="BEF6">
        <v>2003801</v>
      </c>
      <c r="BEG6">
        <v>1979849</v>
      </c>
      <c r="BEH6">
        <v>1962710</v>
      </c>
      <c r="BEI6">
        <v>1976057</v>
      </c>
      <c r="BEJ6">
        <v>1966212</v>
      </c>
      <c r="BEK6">
        <v>1968916</v>
      </c>
      <c r="BEL6">
        <v>1995857</v>
      </c>
      <c r="BEM6">
        <v>1988751</v>
      </c>
      <c r="BEN6">
        <v>1991376</v>
      </c>
      <c r="BEO6">
        <v>1994239</v>
      </c>
      <c r="BEP6">
        <v>1984238</v>
      </c>
      <c r="BEQ6">
        <v>1974483</v>
      </c>
      <c r="BER6">
        <v>1967271</v>
      </c>
      <c r="BES6">
        <v>1959710</v>
      </c>
      <c r="BET6">
        <v>1963112</v>
      </c>
      <c r="BEU6">
        <v>1963939</v>
      </c>
      <c r="BEV6">
        <v>3953770</v>
      </c>
      <c r="BEW6">
        <v>3961829</v>
      </c>
      <c r="BEX6">
        <v>3971918</v>
      </c>
      <c r="BEY6">
        <v>3980811</v>
      </c>
      <c r="BEZ6">
        <v>3986107</v>
      </c>
      <c r="BFA6">
        <v>3987706</v>
      </c>
      <c r="BFB6">
        <v>3993319</v>
      </c>
      <c r="BFC6">
        <v>3998712</v>
      </c>
      <c r="BFD6">
        <v>3983632</v>
      </c>
      <c r="BFE6">
        <v>3980723</v>
      </c>
      <c r="BFF6">
        <v>3988599</v>
      </c>
      <c r="BFG6">
        <v>3995676</v>
      </c>
      <c r="BFH6">
        <v>2026406</v>
      </c>
      <c r="BFI6">
        <v>2017184</v>
      </c>
      <c r="BFJ6">
        <v>2031130</v>
      </c>
      <c r="BFK6">
        <v>2046034</v>
      </c>
      <c r="BFL6">
        <v>2040317</v>
      </c>
      <c r="BFM6">
        <v>2019109</v>
      </c>
      <c r="BFN6">
        <v>2024498</v>
      </c>
      <c r="BFO6">
        <v>1991284</v>
      </c>
      <c r="BFP6">
        <v>2006667</v>
      </c>
      <c r="BFQ6">
        <v>1997405</v>
      </c>
      <c r="BFR6">
        <v>1996253</v>
      </c>
      <c r="BFS6">
        <v>1991623</v>
      </c>
      <c r="BFT6">
        <v>1982349</v>
      </c>
      <c r="BFU6">
        <v>1977875</v>
      </c>
      <c r="BFV6">
        <v>1977485</v>
      </c>
      <c r="BFW6">
        <v>1990806</v>
      </c>
      <c r="BFX6">
        <v>1989678</v>
      </c>
      <c r="BFY6">
        <v>1990346</v>
      </c>
      <c r="BFZ6">
        <v>1990346</v>
      </c>
      <c r="BGA6">
        <v>2008723</v>
      </c>
      <c r="BGB6">
        <v>2008375</v>
      </c>
      <c r="BGC6">
        <v>2047506</v>
      </c>
      <c r="BGD6">
        <v>2054935</v>
      </c>
      <c r="BGE6">
        <v>2035390</v>
      </c>
      <c r="BGF6">
        <v>2067279</v>
      </c>
      <c r="BGG6">
        <v>2112910</v>
      </c>
      <c r="BGH6">
        <v>2133318</v>
      </c>
      <c r="BGI6">
        <v>2115854</v>
      </c>
      <c r="BGJ6">
        <v>2109235</v>
      </c>
      <c r="BGK6">
        <v>2099016</v>
      </c>
      <c r="BGL6">
        <v>2071289</v>
      </c>
      <c r="BGM6">
        <v>2102067</v>
      </c>
      <c r="BGN6">
        <v>2115030</v>
      </c>
      <c r="BGO6">
        <v>2129265</v>
      </c>
      <c r="BGP6">
        <v>2142686</v>
      </c>
      <c r="BGQ6">
        <v>2145956</v>
      </c>
      <c r="BGR6">
        <v>2167428</v>
      </c>
      <c r="BGS6">
        <v>2165036</v>
      </c>
      <c r="BGT6">
        <v>2158749</v>
      </c>
      <c r="BGU6">
        <v>2179865</v>
      </c>
      <c r="BGV6">
        <v>2184355</v>
      </c>
      <c r="BGW6">
        <v>2209759</v>
      </c>
      <c r="BGX6">
        <v>2222629</v>
      </c>
      <c r="BGY6">
        <v>2200776</v>
      </c>
      <c r="BGZ6">
        <v>2126574</v>
      </c>
      <c r="BHA6">
        <v>2123003</v>
      </c>
      <c r="BHB6">
        <v>2116365</v>
      </c>
      <c r="BHC6">
        <v>2111996</v>
      </c>
      <c r="BHD6">
        <v>2100194</v>
      </c>
      <c r="BHE6">
        <v>2110429</v>
      </c>
      <c r="BHF6">
        <v>2117817</v>
      </c>
      <c r="BHG6">
        <v>2120532</v>
      </c>
      <c r="BHH6">
        <v>2108908</v>
      </c>
      <c r="BHI6">
        <v>2118404</v>
      </c>
      <c r="BHJ6">
        <v>2110727</v>
      </c>
      <c r="BHK6">
        <v>2101846</v>
      </c>
      <c r="BHL6">
        <v>2096190</v>
      </c>
      <c r="BHM6">
        <v>4197426</v>
      </c>
      <c r="BHN6">
        <v>4199805</v>
      </c>
      <c r="BHO6">
        <v>4195620</v>
      </c>
      <c r="BHP6">
        <v>4199849</v>
      </c>
      <c r="BHQ6">
        <v>4178618</v>
      </c>
      <c r="BHR6">
        <v>4180367</v>
      </c>
      <c r="BHS6">
        <v>4173901</v>
      </c>
      <c r="BHT6">
        <v>4173901</v>
      </c>
      <c r="BHU6">
        <v>4177541</v>
      </c>
      <c r="BHV6">
        <v>2116752</v>
      </c>
      <c r="BHW6">
        <v>2113877</v>
      </c>
      <c r="BHX6">
        <v>2119374</v>
      </c>
      <c r="BHY6">
        <v>2098748</v>
      </c>
      <c r="BHZ6">
        <v>2085239</v>
      </c>
      <c r="BIA6">
        <v>2101874</v>
      </c>
      <c r="BIB6">
        <v>2100410</v>
      </c>
      <c r="BIC6">
        <v>2110771</v>
      </c>
      <c r="BID6">
        <v>2094830</v>
      </c>
      <c r="BIE6">
        <v>2133044</v>
      </c>
      <c r="BIF6">
        <v>2140324</v>
      </c>
      <c r="BIG6">
        <v>2146900</v>
      </c>
      <c r="BIH6">
        <v>2148949</v>
      </c>
      <c r="BII6">
        <v>2124059</v>
      </c>
      <c r="BIJ6">
        <v>2147805</v>
      </c>
      <c r="BIK6">
        <v>2122515</v>
      </c>
      <c r="BIL6">
        <v>2125200</v>
      </c>
      <c r="BIM6">
        <v>2120594</v>
      </c>
      <c r="BIN6">
        <v>2144508</v>
      </c>
      <c r="BIO6">
        <v>2148027</v>
      </c>
      <c r="BIP6">
        <v>2226036</v>
      </c>
      <c r="BIQ6">
        <v>2232156</v>
      </c>
      <c r="BIR6">
        <v>2222631</v>
      </c>
      <c r="BIS6">
        <v>2212929</v>
      </c>
      <c r="BIT6">
        <v>2247110</v>
      </c>
      <c r="BIU6">
        <v>2389227</v>
      </c>
      <c r="BIV6">
        <v>2322061</v>
      </c>
      <c r="BIW6">
        <v>2322061</v>
      </c>
      <c r="BIX6">
        <v>2417651</v>
      </c>
      <c r="BIY6">
        <v>2429306</v>
      </c>
      <c r="BIZ6">
        <v>2423438</v>
      </c>
      <c r="BJA6">
        <v>2444263</v>
      </c>
      <c r="BJB6">
        <v>2438163</v>
      </c>
      <c r="BJC6">
        <v>2423595</v>
      </c>
      <c r="BJD6">
        <v>2419332</v>
      </c>
      <c r="BJE6">
        <v>2424126</v>
      </c>
      <c r="BJF6">
        <v>2432401</v>
      </c>
      <c r="BJG6">
        <v>2447405</v>
      </c>
      <c r="BJH6">
        <v>2431593</v>
      </c>
      <c r="BJI6">
        <v>2444595</v>
      </c>
      <c r="BJJ6">
        <v>2406883</v>
      </c>
      <c r="BJK6">
        <v>2409219</v>
      </c>
      <c r="BJL6">
        <v>2400470</v>
      </c>
      <c r="BJM6">
        <v>2428844</v>
      </c>
      <c r="BJN6">
        <v>2461046</v>
      </c>
      <c r="BJO6">
        <v>2502580</v>
      </c>
      <c r="BJP6">
        <v>2519876</v>
      </c>
      <c r="BJQ6">
        <v>2523551</v>
      </c>
      <c r="BJR6">
        <v>2535285</v>
      </c>
      <c r="BJS6">
        <v>2559996</v>
      </c>
      <c r="BJT6">
        <v>2561519</v>
      </c>
      <c r="BJU6">
        <v>2564792</v>
      </c>
      <c r="BJV6">
        <v>2608862</v>
      </c>
      <c r="BJW6">
        <v>2639381</v>
      </c>
      <c r="BJX6">
        <v>2652410</v>
      </c>
      <c r="BJY6">
        <v>2655012</v>
      </c>
      <c r="BJZ6">
        <v>2651515</v>
      </c>
      <c r="BKA6">
        <v>2680922</v>
      </c>
      <c r="BKB6">
        <v>2680922</v>
      </c>
      <c r="BKC6">
        <v>2647768</v>
      </c>
      <c r="BKD6">
        <v>2670340</v>
      </c>
      <c r="BKE6">
        <v>2717945</v>
      </c>
      <c r="BKF6">
        <v>2709249</v>
      </c>
      <c r="BKG6">
        <v>2708585</v>
      </c>
      <c r="BKH6">
        <v>2758474</v>
      </c>
      <c r="BKI6">
        <v>2854825</v>
      </c>
      <c r="BKJ6">
        <v>2953592</v>
      </c>
      <c r="BKK6">
        <v>3003707</v>
      </c>
      <c r="BKL6">
        <v>3081725</v>
      </c>
      <c r="BKM6">
        <v>3088465</v>
      </c>
      <c r="BKN6">
        <v>3083121</v>
      </c>
      <c r="BKO6">
        <v>3102719</v>
      </c>
      <c r="BKP6">
        <v>3146286</v>
      </c>
      <c r="BKQ6">
        <v>3155652</v>
      </c>
      <c r="BKR6">
        <v>3203031</v>
      </c>
      <c r="BKS6">
        <v>3222996</v>
      </c>
      <c r="BKT6">
        <v>3283673</v>
      </c>
      <c r="BKU6">
        <v>3355307</v>
      </c>
      <c r="BKV6">
        <v>3391584</v>
      </c>
      <c r="BKW6">
        <v>3383715</v>
      </c>
      <c r="BKX6">
        <v>3332332</v>
      </c>
      <c r="BKY6">
        <v>3340580</v>
      </c>
      <c r="BKZ6">
        <v>3322303</v>
      </c>
      <c r="BLA6">
        <v>3263015</v>
      </c>
      <c r="BLB6">
        <v>3247806</v>
      </c>
      <c r="BLC6">
        <v>3289005</v>
      </c>
      <c r="BLD6">
        <v>3369143</v>
      </c>
      <c r="BLE6">
        <v>3393812</v>
      </c>
      <c r="BLF6">
        <v>3394060</v>
      </c>
      <c r="BLG6">
        <v>3476414</v>
      </c>
      <c r="BLH6">
        <v>3598432</v>
      </c>
      <c r="BLI6">
        <v>3716809</v>
      </c>
      <c r="BLJ6">
        <v>3746815</v>
      </c>
      <c r="BLK6">
        <v>3794276</v>
      </c>
      <c r="BLL6">
        <v>3909410</v>
      </c>
      <c r="BLM6">
        <v>3955228</v>
      </c>
      <c r="BLN6">
        <v>3971616</v>
      </c>
      <c r="BLO6">
        <v>3971616</v>
      </c>
      <c r="BLP6">
        <v>3979005</v>
      </c>
      <c r="BLQ6">
        <v>4001816</v>
      </c>
      <c r="BLR6">
        <v>3999037</v>
      </c>
      <c r="BLS6">
        <v>3964178</v>
      </c>
      <c r="BLT6">
        <v>3960955</v>
      </c>
      <c r="BLU6">
        <v>3928510</v>
      </c>
      <c r="BLV6">
        <v>3903279</v>
      </c>
      <c r="BLW6">
        <v>3883983</v>
      </c>
      <c r="BLX6">
        <v>3872677</v>
      </c>
      <c r="BLY6">
        <v>3882175</v>
      </c>
      <c r="BLZ6">
        <v>3778204</v>
      </c>
      <c r="BMA6">
        <v>3776448</v>
      </c>
      <c r="BMB6">
        <v>3720171</v>
      </c>
      <c r="BMC6">
        <v>3698084</v>
      </c>
      <c r="BMD6">
        <v>3692451</v>
      </c>
      <c r="BME6">
        <v>3669036</v>
      </c>
      <c r="BMF6">
        <v>3676384</v>
      </c>
      <c r="BMG6">
        <v>3655036</v>
      </c>
      <c r="BMH6">
        <v>3647253</v>
      </c>
      <c r="BMI6">
        <v>3647253</v>
      </c>
      <c r="BMJ6">
        <v>3610363</v>
      </c>
      <c r="BMK6">
        <v>3600989</v>
      </c>
      <c r="BML6">
        <v>3595591</v>
      </c>
      <c r="BMM6">
        <v>3597185</v>
      </c>
      <c r="BMN6">
        <v>3600142</v>
      </c>
      <c r="BMO6">
        <v>3580725</v>
      </c>
      <c r="BMP6">
        <v>3566428</v>
      </c>
      <c r="BMQ6">
        <v>3537903</v>
      </c>
      <c r="BMR6">
        <v>3521986</v>
      </c>
      <c r="BMS6">
        <v>3534267</v>
      </c>
      <c r="BMT6">
        <v>3578885</v>
      </c>
      <c r="BMU6">
        <v>3580213</v>
      </c>
      <c r="BMV6">
        <v>3580213</v>
      </c>
      <c r="BMW6">
        <v>3567588</v>
      </c>
      <c r="BMX6">
        <v>3603454</v>
      </c>
      <c r="BMY6">
        <v>3633929</v>
      </c>
      <c r="BMZ6">
        <v>3639171</v>
      </c>
      <c r="BNA6">
        <v>3639171</v>
      </c>
      <c r="BNB6">
        <v>3639239</v>
      </c>
      <c r="BNC6">
        <v>3619754</v>
      </c>
      <c r="BND6">
        <v>3634753</v>
      </c>
      <c r="BNE6">
        <v>3621309</v>
      </c>
      <c r="BNF6">
        <v>3611273</v>
      </c>
      <c r="BNG6">
        <v>3604268</v>
      </c>
      <c r="BNH6">
        <v>3576675</v>
      </c>
      <c r="BNI6">
        <v>3570805</v>
      </c>
      <c r="BNJ6">
        <v>3532618</v>
      </c>
      <c r="BNK6">
        <v>3526356</v>
      </c>
      <c r="BNL6">
        <v>3548417</v>
      </c>
      <c r="BNM6">
        <v>3545609</v>
      </c>
      <c r="BNN6">
        <v>3541644</v>
      </c>
      <c r="BNO6">
        <v>3522095</v>
      </c>
      <c r="BNP6">
        <v>3548970</v>
      </c>
      <c r="BNQ6">
        <v>3561527</v>
      </c>
      <c r="BNR6">
        <v>3556123</v>
      </c>
      <c r="BNS6">
        <v>3554954</v>
      </c>
      <c r="BNT6">
        <v>3554954</v>
      </c>
      <c r="BNU6">
        <v>3734713</v>
      </c>
      <c r="BNV6">
        <v>3805742</v>
      </c>
      <c r="BNW6">
        <v>3861307</v>
      </c>
      <c r="BNX6">
        <v>3961365</v>
      </c>
      <c r="BNY6">
        <v>4030975</v>
      </c>
      <c r="BNZ6">
        <v>4014548</v>
      </c>
      <c r="BOA6">
        <v>4054655</v>
      </c>
      <c r="BOB6">
        <v>4064464</v>
      </c>
      <c r="BOC6">
        <v>4093815</v>
      </c>
      <c r="BOD6">
        <v>4153036</v>
      </c>
      <c r="BOE6">
        <v>4123821</v>
      </c>
      <c r="BOF6">
        <v>4095361</v>
      </c>
      <c r="BOG6">
        <v>4092901</v>
      </c>
      <c r="BOH6">
        <v>4090225</v>
      </c>
      <c r="BOI6">
        <v>4075742</v>
      </c>
      <c r="BOJ6">
        <v>4067371</v>
      </c>
      <c r="BOK6">
        <v>4023185</v>
      </c>
      <c r="BOL6">
        <v>3988464</v>
      </c>
      <c r="BOM6">
        <v>3988121</v>
      </c>
      <c r="BON6">
        <v>3953337</v>
      </c>
      <c r="BOO6">
        <v>3943158</v>
      </c>
      <c r="BOP6">
        <v>3934993</v>
      </c>
      <c r="BOQ6">
        <v>3923213</v>
      </c>
      <c r="BOR6">
        <v>3934722</v>
      </c>
      <c r="BOS6">
        <v>3917833</v>
      </c>
      <c r="BOT6">
        <v>3960695</v>
      </c>
      <c r="BOU6">
        <v>3941980</v>
      </c>
      <c r="BOV6">
        <v>3919227</v>
      </c>
      <c r="BOW6">
        <v>3906870</v>
      </c>
      <c r="BOX6">
        <v>3884366</v>
      </c>
      <c r="BOY6">
        <v>3894832</v>
      </c>
      <c r="BOZ6">
        <v>3883107</v>
      </c>
      <c r="BPA6">
        <v>3888496</v>
      </c>
      <c r="BPB6">
        <v>3842625</v>
      </c>
      <c r="BPC6">
        <v>3852429</v>
      </c>
      <c r="BPD6">
        <v>3798118</v>
      </c>
      <c r="BPE6">
        <v>3738489</v>
      </c>
      <c r="BPF6">
        <v>3733401</v>
      </c>
      <c r="BPG6">
        <v>3789811</v>
      </c>
      <c r="BPH6">
        <v>3731477</v>
      </c>
      <c r="BPI6">
        <v>3709522</v>
      </c>
      <c r="BPJ6">
        <v>3658811</v>
      </c>
      <c r="BPK6">
        <v>3651922</v>
      </c>
      <c r="BPL6">
        <v>3674121</v>
      </c>
      <c r="BPM6">
        <v>3671247</v>
      </c>
      <c r="BPN6">
        <v>3658580</v>
      </c>
      <c r="BPO6">
        <v>3597133</v>
      </c>
      <c r="BPP6">
        <v>3606623</v>
      </c>
      <c r="BPQ6">
        <v>3600542</v>
      </c>
      <c r="BPR6">
        <v>3586715</v>
      </c>
      <c r="BPS6">
        <v>3547861</v>
      </c>
      <c r="BPT6">
        <v>3528880</v>
      </c>
      <c r="BPU6">
        <v>3487718</v>
      </c>
      <c r="BPV6">
        <v>3500986</v>
      </c>
      <c r="BPW6">
        <v>3486024</v>
      </c>
      <c r="BPX6">
        <v>3490072</v>
      </c>
      <c r="BPY6">
        <v>3450998</v>
      </c>
      <c r="BPZ6">
        <v>3453822</v>
      </c>
      <c r="BQA6">
        <v>3456119</v>
      </c>
      <c r="BQB6">
        <v>3525795</v>
      </c>
      <c r="BQC6">
        <v>3510507</v>
      </c>
      <c r="BQD6">
        <v>3469183</v>
      </c>
      <c r="BQE6">
        <v>3469183</v>
      </c>
      <c r="BQF6">
        <v>3461164</v>
      </c>
      <c r="BQG6">
        <v>3554824</v>
      </c>
      <c r="BQH6">
        <v>3698213</v>
      </c>
      <c r="BQI6">
        <v>3705975</v>
      </c>
      <c r="BQJ6">
        <v>3763850</v>
      </c>
      <c r="BQK6">
        <v>3840876</v>
      </c>
      <c r="BQL6">
        <v>3929694</v>
      </c>
      <c r="BQM6">
        <v>3925900</v>
      </c>
      <c r="BQN6">
        <v>3935531</v>
      </c>
      <c r="BQO6">
        <v>3977047</v>
      </c>
      <c r="BQP6">
        <v>3972980</v>
      </c>
      <c r="BQQ6">
        <v>3966555</v>
      </c>
      <c r="BQR6">
        <v>3985486</v>
      </c>
      <c r="BQS6">
        <v>3979560</v>
      </c>
      <c r="BQT6">
        <v>3936687</v>
      </c>
      <c r="BQU6">
        <v>3963817</v>
      </c>
      <c r="BQV6">
        <v>3938383</v>
      </c>
      <c r="BQW6">
        <v>3957517</v>
      </c>
      <c r="BQX6">
        <v>3910688</v>
      </c>
      <c r="BQY6">
        <v>3883102</v>
      </c>
      <c r="BQZ6">
        <v>3941972</v>
      </c>
      <c r="BRA6">
        <v>3895366</v>
      </c>
      <c r="BRB6">
        <v>3836364</v>
      </c>
      <c r="BRC6">
        <v>3738914</v>
      </c>
      <c r="BRD6">
        <v>3750379</v>
      </c>
      <c r="BRE6">
        <v>3718802</v>
      </c>
      <c r="BRF6">
        <v>3709184</v>
      </c>
      <c r="BRG6">
        <v>3696612</v>
      </c>
      <c r="BRH6">
        <v>3690901</v>
      </c>
      <c r="BRI6">
        <v>3670559</v>
      </c>
      <c r="BRJ6">
        <v>3688482</v>
      </c>
      <c r="BRK6">
        <v>3657261</v>
      </c>
      <c r="BRL6">
        <v>3587902</v>
      </c>
      <c r="BRM6">
        <v>3574250</v>
      </c>
      <c r="BRN6">
        <v>3545528</v>
      </c>
      <c r="BRO6">
        <v>3532927</v>
      </c>
      <c r="BRP6">
        <v>3494943</v>
      </c>
      <c r="BRQ6">
        <v>3491119</v>
      </c>
      <c r="BRR6">
        <v>3485691</v>
      </c>
      <c r="BRS6">
        <v>3526332</v>
      </c>
      <c r="BRT6">
        <v>3552480</v>
      </c>
      <c r="BRU6">
        <v>3552480</v>
      </c>
      <c r="BRV6">
        <v>3526478</v>
      </c>
      <c r="BRW6">
        <v>3578243</v>
      </c>
      <c r="BRX6">
        <v>3590879</v>
      </c>
      <c r="BRY6">
        <v>3610344</v>
      </c>
      <c r="BRZ6">
        <v>3608702</v>
      </c>
      <c r="BSA6">
        <v>3617304</v>
      </c>
      <c r="BSB6">
        <v>3632699</v>
      </c>
      <c r="BSC6">
        <v>3623215</v>
      </c>
      <c r="BSD6">
        <v>3635901</v>
      </c>
      <c r="BSE6">
        <v>3646761</v>
      </c>
      <c r="BSF6">
        <v>3603464</v>
      </c>
      <c r="BSG6">
        <v>3599034</v>
      </c>
      <c r="BSH6">
        <v>3604470</v>
      </c>
      <c r="BSI6">
        <v>3669747</v>
      </c>
      <c r="BSJ6">
        <v>3692783</v>
      </c>
      <c r="BSK6">
        <v>3680451</v>
      </c>
      <c r="BSL6">
        <v>3658558</v>
      </c>
      <c r="BSM6">
        <v>3605778</v>
      </c>
      <c r="BSN6">
        <v>3539376</v>
      </c>
      <c r="BSO6">
        <v>3532376</v>
      </c>
      <c r="BSP6">
        <v>3581553</v>
      </c>
      <c r="BSQ6">
        <v>3583531</v>
      </c>
      <c r="BSR6">
        <v>3661670</v>
      </c>
      <c r="BSS6">
        <v>3672232</v>
      </c>
      <c r="BST6">
        <v>3765350</v>
      </c>
      <c r="BSU6">
        <v>3803511</v>
      </c>
      <c r="BSV6">
        <v>3890444</v>
      </c>
      <c r="BSW6">
        <v>3890444</v>
      </c>
      <c r="BSX6">
        <v>3914610</v>
      </c>
      <c r="BSY6">
        <v>3960285</v>
      </c>
      <c r="BSZ6">
        <v>4047516</v>
      </c>
      <c r="BTA6">
        <v>4159357</v>
      </c>
      <c r="BTB6">
        <v>4339097</v>
      </c>
      <c r="BTC6">
        <v>4370026</v>
      </c>
      <c r="BTD6">
        <v>4376177</v>
      </c>
      <c r="BTE6">
        <v>4356601</v>
      </c>
      <c r="BTF6">
        <v>4361320</v>
      </c>
      <c r="BTG6">
        <v>4281849</v>
      </c>
      <c r="BTH6">
        <v>4197090</v>
      </c>
      <c r="BTI6">
        <v>4189154</v>
      </c>
      <c r="BTJ6">
        <v>4163492</v>
      </c>
      <c r="BTK6">
        <v>4154521</v>
      </c>
      <c r="BTL6">
        <v>4138749</v>
      </c>
      <c r="BTM6">
        <v>4093802</v>
      </c>
      <c r="BTN6">
        <v>4071315</v>
      </c>
      <c r="BTO6">
        <v>4061736</v>
      </c>
      <c r="BTP6">
        <v>3997392</v>
      </c>
      <c r="BTQ6">
        <v>3924656</v>
      </c>
      <c r="BTR6">
        <v>3817722</v>
      </c>
      <c r="BTS6">
        <v>3788348</v>
      </c>
      <c r="BTT6">
        <v>3732420</v>
      </c>
      <c r="BTU6">
        <v>3670768</v>
      </c>
      <c r="BTV6">
        <v>3648262</v>
      </c>
      <c r="BTW6">
        <v>3648262</v>
      </c>
      <c r="BTX6">
        <v>3641310</v>
      </c>
      <c r="BTY6">
        <v>3591230</v>
      </c>
      <c r="BTZ6">
        <v>3558754</v>
      </c>
      <c r="BUA6">
        <v>3568705</v>
      </c>
      <c r="BUB6">
        <v>3551844</v>
      </c>
      <c r="BUC6">
        <v>3550460</v>
      </c>
      <c r="BUD6">
        <v>3527661</v>
      </c>
      <c r="BUE6">
        <v>3470689</v>
      </c>
      <c r="BUF6">
        <v>3450880</v>
      </c>
      <c r="BUG6">
        <v>3425224</v>
      </c>
      <c r="BUH6">
        <v>3397837</v>
      </c>
      <c r="BUI6">
        <v>3305001</v>
      </c>
      <c r="BUJ6">
        <v>3219466</v>
      </c>
      <c r="BUK6">
        <v>3190329</v>
      </c>
      <c r="BUL6">
        <v>3167617</v>
      </c>
      <c r="BUM6">
        <v>3162830</v>
      </c>
      <c r="BUN6">
        <v>3133763</v>
      </c>
      <c r="BUO6">
        <v>3111501</v>
      </c>
      <c r="BUP6">
        <v>3123150</v>
      </c>
      <c r="BUQ6">
        <v>3112329</v>
      </c>
      <c r="BUR6">
        <v>3083038</v>
      </c>
      <c r="BUS6">
        <v>3042838</v>
      </c>
      <c r="BUT6">
        <v>3018437</v>
      </c>
      <c r="BUU6">
        <v>3007797</v>
      </c>
      <c r="BUV6">
        <v>2997145</v>
      </c>
      <c r="BUW6">
        <v>2988153</v>
      </c>
      <c r="BUX6">
        <v>2977954</v>
      </c>
      <c r="BUY6">
        <v>2917888</v>
      </c>
      <c r="BUZ6">
        <v>2916857</v>
      </c>
      <c r="BVA6">
        <v>2904065</v>
      </c>
      <c r="BVB6">
        <v>2891279</v>
      </c>
      <c r="BVC6">
        <v>2926538</v>
      </c>
      <c r="BVD6">
        <v>2941096</v>
      </c>
      <c r="BVE6">
        <v>2969490</v>
      </c>
      <c r="BVF6">
        <v>2987586</v>
      </c>
      <c r="BVG6">
        <v>3036270</v>
      </c>
      <c r="BVH6">
        <v>3107022</v>
      </c>
      <c r="BVI6">
        <v>3183383</v>
      </c>
      <c r="BVJ6">
        <v>3270579</v>
      </c>
      <c r="BVK6">
        <v>3257426</v>
      </c>
      <c r="BVL6">
        <v>3266784</v>
      </c>
      <c r="BVM6">
        <v>3254162</v>
      </c>
      <c r="BVN6">
        <v>3202964</v>
      </c>
      <c r="BVO6">
        <v>3202964</v>
      </c>
      <c r="BVP6">
        <v>3227719</v>
      </c>
      <c r="BVQ6">
        <v>3240905</v>
      </c>
      <c r="BVR6">
        <v>3257090</v>
      </c>
      <c r="BVS6">
        <v>3225181</v>
      </c>
      <c r="BVT6">
        <v>3214740</v>
      </c>
      <c r="BVU6">
        <v>3175624</v>
      </c>
      <c r="BVV6">
        <v>3059029</v>
      </c>
      <c r="BVW6">
        <v>3048468</v>
      </c>
      <c r="BVX6">
        <v>3010836</v>
      </c>
      <c r="BVY6">
        <v>3010410</v>
      </c>
      <c r="BVZ6">
        <v>2983863</v>
      </c>
      <c r="BWA6">
        <v>2907292</v>
      </c>
      <c r="BWB6">
        <v>2831680</v>
      </c>
      <c r="BWC6">
        <v>2779755</v>
      </c>
      <c r="BWD6">
        <v>2746937</v>
      </c>
      <c r="BWE6">
        <v>2664557</v>
      </c>
      <c r="BWF6">
        <v>2639236</v>
      </c>
      <c r="BWG6">
        <v>2624291</v>
      </c>
      <c r="BWH6">
        <v>2639643</v>
      </c>
      <c r="BWI6">
        <v>2639643</v>
      </c>
      <c r="BWJ6">
        <v>2644145</v>
      </c>
      <c r="BWK6">
        <v>2661514</v>
      </c>
      <c r="BWL6">
        <v>2675462</v>
      </c>
      <c r="BWM6">
        <v>2659516</v>
      </c>
      <c r="BWN6">
        <v>2607007</v>
      </c>
      <c r="BWO6">
        <v>2593544</v>
      </c>
      <c r="BWP6">
        <v>2576452</v>
      </c>
      <c r="BWQ6">
        <v>2571575</v>
      </c>
      <c r="BWR6">
        <v>2531725</v>
      </c>
      <c r="BWS6">
        <v>2553039</v>
      </c>
      <c r="BWT6">
        <v>2688319</v>
      </c>
      <c r="BWU6">
        <v>2737282</v>
      </c>
      <c r="BWV6">
        <v>2752767</v>
      </c>
      <c r="BWW6">
        <v>2752767</v>
      </c>
      <c r="BWX6">
        <v>2742187</v>
      </c>
      <c r="BWY6">
        <v>2726631</v>
      </c>
      <c r="BWZ6">
        <v>2716518</v>
      </c>
      <c r="BXA6">
        <v>2700635</v>
      </c>
      <c r="BXB6">
        <v>2700635</v>
      </c>
      <c r="BXC6">
        <v>2644314</v>
      </c>
      <c r="BXD6">
        <v>2623035</v>
      </c>
      <c r="BXE6">
        <v>2662181</v>
      </c>
      <c r="BXF6">
        <v>2607806</v>
      </c>
      <c r="BXG6">
        <v>2541185</v>
      </c>
      <c r="BXH6">
        <v>2554126</v>
      </c>
      <c r="BXI6">
        <v>2542691</v>
      </c>
      <c r="BXJ6">
        <v>2552286</v>
      </c>
      <c r="BXK6">
        <v>2544173</v>
      </c>
      <c r="BXL6">
        <v>2579763</v>
      </c>
      <c r="BXM6">
        <v>2651333</v>
      </c>
      <c r="BXN6">
        <v>2645607</v>
      </c>
      <c r="BXO6">
        <v>2637934</v>
      </c>
      <c r="BXP6">
        <v>2645015</v>
      </c>
      <c r="BXQ6">
        <v>2663541</v>
      </c>
      <c r="BXR6">
        <v>2696699</v>
      </c>
      <c r="BXS6">
        <v>2704647</v>
      </c>
      <c r="BXT6">
        <v>2781835</v>
      </c>
      <c r="BXU6">
        <v>2774898</v>
      </c>
      <c r="BXV6">
        <v>2939224</v>
      </c>
      <c r="BXW6">
        <v>2960489</v>
      </c>
      <c r="BXX6">
        <v>2902317</v>
      </c>
      <c r="BXY6">
        <v>2902317</v>
      </c>
      <c r="BXZ6">
        <v>2902182</v>
      </c>
      <c r="BYA6">
        <v>2906540</v>
      </c>
      <c r="BYB6">
        <v>2805552</v>
      </c>
      <c r="BYC6">
        <v>2716540</v>
      </c>
      <c r="BYD6">
        <v>2683921</v>
      </c>
      <c r="BYE6">
        <v>2604531</v>
      </c>
      <c r="BYF6">
        <v>2578264</v>
      </c>
      <c r="BYG6">
        <v>2520169</v>
      </c>
      <c r="BYH6">
        <v>2487884</v>
      </c>
      <c r="BYI6">
        <v>2462564</v>
      </c>
      <c r="BYJ6">
        <v>2474725</v>
      </c>
      <c r="BYK6">
        <v>2476266</v>
      </c>
      <c r="BYL6">
        <v>2483711</v>
      </c>
      <c r="BYM6">
        <v>2461700</v>
      </c>
      <c r="BYN6">
        <v>2435887</v>
      </c>
      <c r="BYO6">
        <v>2444554</v>
      </c>
      <c r="BYP6">
        <v>2383730</v>
      </c>
      <c r="BYQ6">
        <v>2393133</v>
      </c>
      <c r="BYR6">
        <v>2334659</v>
      </c>
      <c r="BYS6">
        <v>2281514</v>
      </c>
      <c r="BYT6">
        <v>2271520</v>
      </c>
      <c r="BYU6">
        <v>2257403</v>
      </c>
      <c r="BYV6">
        <v>2238276</v>
      </c>
      <c r="BYW6">
        <v>2233786</v>
      </c>
      <c r="BYX6">
        <v>2234833</v>
      </c>
      <c r="BYY6">
        <v>2221827</v>
      </c>
      <c r="BYZ6">
        <v>2221902</v>
      </c>
      <c r="BZA6">
        <v>2231795</v>
      </c>
      <c r="BZB6">
        <v>2237176</v>
      </c>
      <c r="BZC6">
        <v>4440440</v>
      </c>
      <c r="BZD6">
        <v>4445130</v>
      </c>
      <c r="BZE6">
        <v>4452721</v>
      </c>
      <c r="BZF6">
        <v>4446502</v>
      </c>
      <c r="BZG6">
        <v>4426474</v>
      </c>
      <c r="BZH6">
        <v>4422111</v>
      </c>
      <c r="BZI6">
        <v>4397714</v>
      </c>
      <c r="BZJ6">
        <v>4430236</v>
      </c>
      <c r="BZK6">
        <v>2220785</v>
      </c>
      <c r="BZL6">
        <v>2237044</v>
      </c>
      <c r="BZM6">
        <v>2230129</v>
      </c>
      <c r="BZN6">
        <v>2239796</v>
      </c>
      <c r="BZO6">
        <v>2232618</v>
      </c>
      <c r="BZP6">
        <v>2262579</v>
      </c>
      <c r="BZQ6">
        <v>2257120</v>
      </c>
      <c r="BZR6">
        <v>2226627</v>
      </c>
      <c r="BZS6">
        <v>2189374</v>
      </c>
      <c r="BZT6">
        <v>2151354</v>
      </c>
      <c r="BZU6">
        <v>2139991</v>
      </c>
      <c r="BZV6">
        <v>2124695</v>
      </c>
      <c r="BZW6">
        <v>2103686</v>
      </c>
      <c r="BZX6">
        <v>2072679</v>
      </c>
      <c r="BZY6">
        <v>2073555</v>
      </c>
      <c r="BZZ6">
        <v>2084388</v>
      </c>
      <c r="CAA6">
        <v>2069971</v>
      </c>
      <c r="CAB6">
        <v>2090143</v>
      </c>
      <c r="CAC6">
        <v>2127907</v>
      </c>
      <c r="CAD6">
        <v>2139755</v>
      </c>
      <c r="CAE6">
        <v>2139755</v>
      </c>
      <c r="CAF6">
        <v>2144939</v>
      </c>
      <c r="CAG6">
        <v>2183764</v>
      </c>
      <c r="CAH6">
        <v>2215440</v>
      </c>
      <c r="CAI6">
        <v>2249999</v>
      </c>
      <c r="CAJ6">
        <v>2216572</v>
      </c>
      <c r="CAK6">
        <v>2139855</v>
      </c>
      <c r="CAL6">
        <v>2137782</v>
      </c>
      <c r="CAM6">
        <v>2119709</v>
      </c>
      <c r="CAN6">
        <v>2125365</v>
      </c>
      <c r="CAO6">
        <v>2112071</v>
      </c>
      <c r="CAP6">
        <v>2103891</v>
      </c>
      <c r="CAQ6">
        <v>2089190</v>
      </c>
      <c r="CAR6">
        <v>2037652</v>
      </c>
      <c r="CAS6">
        <v>2052040</v>
      </c>
      <c r="CAT6">
        <v>2029160</v>
      </c>
      <c r="CAU6">
        <v>1996544</v>
      </c>
      <c r="CAV6">
        <v>1970039</v>
      </c>
      <c r="CAW6">
        <v>1950521</v>
      </c>
      <c r="CAX6">
        <v>1957215</v>
      </c>
      <c r="CAY6">
        <v>1957456</v>
      </c>
      <c r="CAZ6">
        <v>1966710</v>
      </c>
      <c r="CBA6">
        <v>1956921</v>
      </c>
      <c r="CBB6">
        <v>1959875</v>
      </c>
      <c r="CBC6">
        <v>1968424</v>
      </c>
      <c r="CBD6">
        <v>1953743</v>
      </c>
      <c r="CBE6">
        <v>1954574</v>
      </c>
      <c r="CBF6">
        <v>1975023</v>
      </c>
      <c r="CBG6">
        <v>1927981</v>
      </c>
      <c r="CBH6">
        <v>1938226</v>
      </c>
      <c r="CBI6">
        <v>1949037</v>
      </c>
      <c r="CBJ6">
        <v>1938475</v>
      </c>
      <c r="CBK6">
        <v>1929835</v>
      </c>
      <c r="CBL6">
        <v>1920270</v>
      </c>
      <c r="CBM6">
        <v>1922030</v>
      </c>
      <c r="CBN6">
        <v>1929091</v>
      </c>
      <c r="CBO6">
        <v>1922701</v>
      </c>
      <c r="CBP6">
        <v>3781164</v>
      </c>
      <c r="CBQ6">
        <v>3775368</v>
      </c>
      <c r="CBR6">
        <v>3785316</v>
      </c>
      <c r="CBS6">
        <v>3795729</v>
      </c>
      <c r="CBT6">
        <v>3779239</v>
      </c>
      <c r="CBU6">
        <v>3764417</v>
      </c>
      <c r="CBV6">
        <v>3764417</v>
      </c>
      <c r="CBW6">
        <v>3761105</v>
      </c>
      <c r="CBX6">
        <v>1875172</v>
      </c>
      <c r="CBY6">
        <v>1876401</v>
      </c>
      <c r="CBZ6">
        <v>1876895</v>
      </c>
      <c r="CCA6">
        <v>1852280</v>
      </c>
      <c r="CCB6">
        <v>1849679</v>
      </c>
      <c r="CCC6">
        <v>1863527</v>
      </c>
      <c r="CCD6">
        <v>1847801</v>
      </c>
      <c r="CCE6">
        <v>1839376</v>
      </c>
      <c r="CCF6">
        <v>1816417</v>
      </c>
      <c r="CCG6">
        <v>1804231</v>
      </c>
      <c r="CCH6">
        <v>1803345</v>
      </c>
      <c r="CCI6">
        <v>1780827</v>
      </c>
      <c r="CCJ6">
        <v>1789442</v>
      </c>
      <c r="CCK6">
        <v>1787365</v>
      </c>
      <c r="CCL6">
        <v>1789229</v>
      </c>
      <c r="CCM6">
        <v>1793115</v>
      </c>
      <c r="CCN6">
        <v>1804353</v>
      </c>
      <c r="CCO6">
        <v>1807854</v>
      </c>
      <c r="CCP6">
        <v>1813231</v>
      </c>
      <c r="CCQ6">
        <v>1840139</v>
      </c>
      <c r="CCR6">
        <v>1885250</v>
      </c>
      <c r="CCS6">
        <v>1910270</v>
      </c>
      <c r="CCT6">
        <v>1948932</v>
      </c>
      <c r="CCU6">
        <v>2034082</v>
      </c>
      <c r="CCV6">
        <v>2300688</v>
      </c>
      <c r="CCW6">
        <v>2300688</v>
      </c>
      <c r="CCX6">
        <v>2302647</v>
      </c>
      <c r="CCY6">
        <v>2301379</v>
      </c>
      <c r="CCZ6">
        <v>2273024</v>
      </c>
      <c r="CDA6">
        <v>2268233</v>
      </c>
      <c r="CDB6">
        <v>2249827</v>
      </c>
      <c r="CDC6">
        <v>2264895</v>
      </c>
      <c r="CDD6">
        <v>2235497</v>
      </c>
      <c r="CDE6">
        <v>2230275</v>
      </c>
      <c r="CDF6">
        <v>2146304</v>
      </c>
      <c r="CDG6">
        <v>2091999</v>
      </c>
      <c r="CDH6">
        <v>2091309</v>
      </c>
      <c r="CDI6">
        <v>2090242</v>
      </c>
      <c r="CDJ6">
        <v>2087424</v>
      </c>
      <c r="CDK6">
        <v>2069047</v>
      </c>
      <c r="CDL6">
        <v>2066769</v>
      </c>
      <c r="CDM6">
        <v>2045383</v>
      </c>
      <c r="CDN6">
        <v>2030598</v>
      </c>
      <c r="CDO6">
        <v>1997748</v>
      </c>
      <c r="CDP6">
        <v>2012377</v>
      </c>
      <c r="CDQ6">
        <v>1991500</v>
      </c>
      <c r="CDR6">
        <v>2006299</v>
      </c>
      <c r="CDS6">
        <v>2011480</v>
      </c>
      <c r="CDT6">
        <v>1995573</v>
      </c>
      <c r="CDU6">
        <v>2000156</v>
      </c>
      <c r="CDV6">
        <v>2006202</v>
      </c>
      <c r="CDW6">
        <v>2000234</v>
      </c>
      <c r="CDX6">
        <v>1990363</v>
      </c>
      <c r="CDY6">
        <v>1995472</v>
      </c>
      <c r="CDZ6">
        <v>2012325</v>
      </c>
      <c r="CEA6">
        <v>1978442</v>
      </c>
      <c r="CEB6">
        <v>1972576</v>
      </c>
      <c r="CEC6">
        <v>1957307</v>
      </c>
      <c r="CED6">
        <v>1933454</v>
      </c>
      <c r="CEE6">
        <v>3870843</v>
      </c>
      <c r="CEF6">
        <v>3889320</v>
      </c>
      <c r="CEG6">
        <v>3876398</v>
      </c>
      <c r="CEH6">
        <v>3858245</v>
      </c>
      <c r="CEI6">
        <v>3857640</v>
      </c>
      <c r="CEJ6">
        <v>3864241</v>
      </c>
      <c r="CEK6">
        <v>1946201</v>
      </c>
      <c r="CEL6">
        <v>1946201</v>
      </c>
      <c r="CEM6">
        <v>1914045</v>
      </c>
      <c r="CEN6">
        <v>1914061</v>
      </c>
      <c r="CEO6">
        <v>1901374</v>
      </c>
      <c r="CEP6">
        <v>1892826</v>
      </c>
      <c r="CEQ6">
        <v>1900668</v>
      </c>
      <c r="CER6">
        <v>1907623</v>
      </c>
      <c r="CES6">
        <v>1915145</v>
      </c>
      <c r="CET6">
        <v>1925006</v>
      </c>
      <c r="CEU6">
        <v>1944712</v>
      </c>
      <c r="CEV6">
        <v>1945197</v>
      </c>
      <c r="CEW6">
        <v>1907506</v>
      </c>
      <c r="CEX6">
        <v>1895243</v>
      </c>
      <c r="CEY6">
        <v>1891159</v>
      </c>
      <c r="CEZ6">
        <v>1898734</v>
      </c>
      <c r="CFA6">
        <v>1878204</v>
      </c>
      <c r="CFB6">
        <v>1858596</v>
      </c>
      <c r="CFC6">
        <v>1840176</v>
      </c>
      <c r="CFD6">
        <v>1844168</v>
      </c>
      <c r="CFE6">
        <v>1852826</v>
      </c>
      <c r="CFF6">
        <v>1852003</v>
      </c>
      <c r="CFG6">
        <v>1864494</v>
      </c>
      <c r="CFH6">
        <v>1912697</v>
      </c>
      <c r="CFI6">
        <v>1986526</v>
      </c>
      <c r="CFJ6">
        <v>2054793</v>
      </c>
      <c r="CFK6">
        <v>2145625</v>
      </c>
      <c r="CFL6">
        <v>2105808</v>
      </c>
      <c r="CFM6">
        <v>2049116</v>
      </c>
      <c r="CFN6">
        <v>2098362</v>
      </c>
      <c r="CFO6">
        <v>2098362</v>
      </c>
      <c r="CFP6">
        <v>2089511</v>
      </c>
      <c r="CFQ6">
        <v>2074309</v>
      </c>
      <c r="CFR6">
        <v>2032285</v>
      </c>
      <c r="CFS6">
        <v>2064147</v>
      </c>
      <c r="CFT6">
        <v>2047968</v>
      </c>
      <c r="CFU6">
        <v>2009333</v>
      </c>
      <c r="CFV6">
        <v>2011904</v>
      </c>
      <c r="CFW6">
        <v>1998510</v>
      </c>
      <c r="CFX6">
        <v>1998764</v>
      </c>
      <c r="CFY6">
        <v>2028318</v>
      </c>
      <c r="CFZ6">
        <v>2007976</v>
      </c>
      <c r="CGA6">
        <v>1998023</v>
      </c>
      <c r="CGB6">
        <v>1971694</v>
      </c>
      <c r="CGC6">
        <v>1987216</v>
      </c>
      <c r="CGD6">
        <v>2004231</v>
      </c>
      <c r="CGE6">
        <v>1991675</v>
      </c>
      <c r="CGF6">
        <v>1961812</v>
      </c>
      <c r="CGG6">
        <v>1931579</v>
      </c>
      <c r="CGH6">
        <v>1934192</v>
      </c>
      <c r="CGI6">
        <v>1920346</v>
      </c>
      <c r="CGJ6">
        <v>1890049</v>
      </c>
      <c r="CGK6">
        <v>1900462</v>
      </c>
      <c r="CGL6">
        <v>1876381</v>
      </c>
      <c r="CGM6">
        <v>3653359</v>
      </c>
      <c r="CGN6">
        <v>3653359</v>
      </c>
      <c r="CGO6">
        <v>3631829</v>
      </c>
      <c r="CGP6">
        <v>3629965</v>
      </c>
      <c r="CGQ6">
        <v>3633624</v>
      </c>
      <c r="CGR6">
        <v>3624437</v>
      </c>
      <c r="CGS6">
        <v>3614166</v>
      </c>
      <c r="CGT6">
        <v>3611296</v>
      </c>
      <c r="CGU6">
        <v>3598373</v>
      </c>
      <c r="CGV6">
        <v>3579470</v>
      </c>
      <c r="CGW6">
        <v>1785744</v>
      </c>
      <c r="CGX6">
        <v>1785744</v>
      </c>
      <c r="CGY6">
        <v>1784607</v>
      </c>
      <c r="CGZ6">
        <v>1787059</v>
      </c>
      <c r="CHA6">
        <v>1785921</v>
      </c>
      <c r="CHB6">
        <v>1778393</v>
      </c>
      <c r="CHC6">
        <v>1778393</v>
      </c>
      <c r="CHD6">
        <v>1766526</v>
      </c>
      <c r="CHE6">
        <v>1760004</v>
      </c>
      <c r="CHF6">
        <v>1765141</v>
      </c>
      <c r="CHG6">
        <v>1765350</v>
      </c>
      <c r="CHH6">
        <v>1766444</v>
      </c>
      <c r="CHI6">
        <v>1760786</v>
      </c>
      <c r="CHJ6">
        <v>1749727</v>
      </c>
      <c r="CHK6">
        <v>1755965</v>
      </c>
      <c r="CHL6">
        <v>1753766</v>
      </c>
      <c r="CHM6">
        <v>1759908</v>
      </c>
      <c r="CHN6">
        <v>1749618</v>
      </c>
      <c r="CHO6">
        <v>1747489</v>
      </c>
      <c r="CHP6">
        <v>1766552</v>
      </c>
      <c r="CHQ6">
        <v>1758337</v>
      </c>
      <c r="CHR6">
        <v>1768782</v>
      </c>
      <c r="CHS6">
        <v>1747558</v>
      </c>
      <c r="CHT6">
        <v>1794130</v>
      </c>
      <c r="CHU6">
        <v>1847248</v>
      </c>
      <c r="CHV6">
        <v>1900217</v>
      </c>
      <c r="CHW6">
        <v>1889108</v>
      </c>
      <c r="CHX6">
        <v>1926884</v>
      </c>
      <c r="CHY6">
        <v>1926884</v>
      </c>
      <c r="CHZ6">
        <v>1992333</v>
      </c>
      <c r="CIA6">
        <v>1997336</v>
      </c>
      <c r="CIB6">
        <v>1929090</v>
      </c>
      <c r="CIC6">
        <v>1891130</v>
      </c>
      <c r="CID6">
        <v>1838003</v>
      </c>
      <c r="CIE6">
        <v>1846853</v>
      </c>
      <c r="CIF6">
        <v>1839363</v>
      </c>
      <c r="CIG6">
        <v>1818933</v>
      </c>
      <c r="CIH6">
        <v>1824631</v>
      </c>
      <c r="CII6">
        <v>1812071</v>
      </c>
      <c r="CIJ6">
        <v>1803201</v>
      </c>
      <c r="CIK6">
        <v>1760289</v>
      </c>
      <c r="CIL6">
        <v>1732608</v>
      </c>
      <c r="CIM6">
        <v>1709964</v>
      </c>
      <c r="CIN6">
        <v>1680082</v>
      </c>
      <c r="CIO6">
        <v>1652194</v>
      </c>
      <c r="CIP6">
        <v>1640689</v>
      </c>
      <c r="CIQ6">
        <v>1661321</v>
      </c>
      <c r="CIR6">
        <v>1678926</v>
      </c>
      <c r="CIS6">
        <v>1679440</v>
      </c>
      <c r="CIT6">
        <v>1703742</v>
      </c>
      <c r="CIU6">
        <v>1711826</v>
      </c>
      <c r="CIV6">
        <v>1719608</v>
      </c>
      <c r="CIW6">
        <v>1702504</v>
      </c>
      <c r="CIX6">
        <v>1717104</v>
      </c>
      <c r="CIY6">
        <v>1737821</v>
      </c>
      <c r="CIZ6">
        <v>1741854</v>
      </c>
      <c r="CJA6">
        <v>1716762</v>
      </c>
      <c r="CJB6">
        <v>1690736</v>
      </c>
      <c r="CJC6">
        <v>1675535</v>
      </c>
      <c r="CJD6">
        <v>1664680</v>
      </c>
      <c r="CJE6">
        <v>1618823</v>
      </c>
      <c r="CJF6">
        <v>1615493</v>
      </c>
      <c r="CJG6">
        <v>3195320</v>
      </c>
      <c r="CJH6">
        <v>3184077</v>
      </c>
      <c r="CJI6">
        <v>3171782</v>
      </c>
      <c r="CJJ6">
        <v>3175845</v>
      </c>
      <c r="CJK6">
        <v>1597962</v>
      </c>
      <c r="CJL6">
        <v>1593225</v>
      </c>
      <c r="CJM6">
        <v>1614899</v>
      </c>
      <c r="CJN6">
        <v>1589230</v>
      </c>
      <c r="CJO6">
        <v>1555531</v>
      </c>
      <c r="CJP6">
        <v>1546035</v>
      </c>
      <c r="CJQ6">
        <v>1520258</v>
      </c>
      <c r="CJR6">
        <v>1510148</v>
      </c>
      <c r="CJS6">
        <v>1505108</v>
      </c>
      <c r="CJT6">
        <v>1501084</v>
      </c>
      <c r="CJU6">
        <v>1482715</v>
      </c>
      <c r="CJV6">
        <v>1481631</v>
      </c>
      <c r="CJW6">
        <v>1496290</v>
      </c>
      <c r="CJX6">
        <v>1509790</v>
      </c>
      <c r="CJY6">
        <v>1529008</v>
      </c>
      <c r="CJZ6">
        <v>1521373</v>
      </c>
      <c r="CKA6">
        <v>1515264</v>
      </c>
      <c r="CKB6">
        <v>1506774</v>
      </c>
      <c r="CKC6">
        <v>1490582</v>
      </c>
      <c r="CKD6">
        <v>1479929</v>
      </c>
      <c r="CKE6">
        <v>1479929</v>
      </c>
      <c r="CKF6">
        <v>1493852</v>
      </c>
      <c r="CKG6">
        <v>1498013</v>
      </c>
      <c r="CKH6">
        <v>1551935</v>
      </c>
      <c r="CKI6">
        <v>1619107</v>
      </c>
      <c r="CKJ6">
        <v>1617497</v>
      </c>
      <c r="CKK6">
        <v>1623829</v>
      </c>
      <c r="CKL6">
        <v>1593246</v>
      </c>
      <c r="CKM6">
        <v>1549827</v>
      </c>
      <c r="CKN6">
        <v>1532178</v>
      </c>
      <c r="CKO6">
        <v>1529911</v>
      </c>
      <c r="CKP6">
        <v>1518234</v>
      </c>
      <c r="CKQ6">
        <v>1472213</v>
      </c>
      <c r="CKR6">
        <v>1469407</v>
      </c>
      <c r="CKS6">
        <v>1457071</v>
      </c>
      <c r="CKT6">
        <v>1447995</v>
      </c>
      <c r="CKU6">
        <v>1436919</v>
      </c>
      <c r="CKV6">
        <v>1412441</v>
      </c>
      <c r="CKW6">
        <v>1410507</v>
      </c>
      <c r="CKX6">
        <v>1409851</v>
      </c>
      <c r="CKY6">
        <v>1403441</v>
      </c>
      <c r="CKZ6">
        <v>1401602</v>
      </c>
      <c r="CLA6">
        <v>1411905</v>
      </c>
      <c r="CLB6">
        <v>1382422</v>
      </c>
      <c r="CLC6">
        <v>1378765</v>
      </c>
      <c r="CLD6">
        <v>1351221</v>
      </c>
      <c r="CLE6">
        <v>1370422</v>
      </c>
      <c r="CLF6">
        <v>1360719</v>
      </c>
      <c r="CLG6">
        <v>1366412</v>
      </c>
      <c r="CLH6">
        <v>1348402</v>
      </c>
      <c r="CLI6">
        <v>1348570</v>
      </c>
      <c r="CLJ6">
        <v>1345045</v>
      </c>
      <c r="CLK6">
        <v>1364983</v>
      </c>
      <c r="CLL6">
        <v>1356695</v>
      </c>
      <c r="CLM6">
        <v>1339534</v>
      </c>
      <c r="CLN6">
        <v>1330361</v>
      </c>
      <c r="CLO6">
        <v>1316020</v>
      </c>
      <c r="CLP6">
        <v>1317396</v>
      </c>
      <c r="CLQ6">
        <v>2697459</v>
      </c>
      <c r="CLR6">
        <v>2715660</v>
      </c>
      <c r="CLS6">
        <v>2728196</v>
      </c>
      <c r="CLT6">
        <v>2756687</v>
      </c>
      <c r="CLU6">
        <v>2743763</v>
      </c>
      <c r="CLV6">
        <v>2729243</v>
      </c>
      <c r="CLW6">
        <v>2729243</v>
      </c>
      <c r="CLX6">
        <v>1364722</v>
      </c>
      <c r="CLY6">
        <v>1359818</v>
      </c>
      <c r="CLZ6">
        <v>1327966</v>
      </c>
      <c r="CMA6">
        <v>1294933</v>
      </c>
      <c r="CMB6">
        <v>1294083</v>
      </c>
      <c r="CMC6">
        <v>1315124</v>
      </c>
      <c r="CMD6">
        <v>1329308</v>
      </c>
      <c r="CME6">
        <v>1315567</v>
      </c>
      <c r="CMF6">
        <v>1328286</v>
      </c>
      <c r="CMG6">
        <v>1338583</v>
      </c>
      <c r="CMH6">
        <v>1358807</v>
      </c>
      <c r="CMI6">
        <v>1351809</v>
      </c>
      <c r="CMJ6">
        <v>1367806</v>
      </c>
      <c r="CMK6">
        <v>1385338</v>
      </c>
      <c r="CML6">
        <v>1398958</v>
      </c>
      <c r="CMM6">
        <v>1398655</v>
      </c>
      <c r="CMN6">
        <v>1378725</v>
      </c>
      <c r="CMO6">
        <v>1355574</v>
      </c>
      <c r="CMP6">
        <v>1366339</v>
      </c>
      <c r="CMQ6">
        <v>1366739</v>
      </c>
      <c r="CMR6">
        <v>1369646</v>
      </c>
      <c r="CMS6">
        <v>1352001</v>
      </c>
      <c r="CMT6">
        <v>1324904</v>
      </c>
      <c r="CMU6">
        <v>1319632</v>
      </c>
      <c r="CMV6">
        <v>1352125</v>
      </c>
      <c r="CMW6">
        <v>1352125</v>
      </c>
      <c r="CMX6">
        <v>1389169</v>
      </c>
      <c r="CMY6">
        <v>1401888</v>
      </c>
      <c r="CMZ6">
        <v>1439677</v>
      </c>
      <c r="CNA6">
        <v>1383864</v>
      </c>
      <c r="CNB6">
        <v>1396639</v>
      </c>
      <c r="CNC6">
        <v>1433043</v>
      </c>
      <c r="CND6">
        <v>1442539</v>
      </c>
      <c r="CNE6">
        <v>1436489</v>
      </c>
      <c r="CNF6">
        <v>1433472</v>
      </c>
      <c r="CNG6">
        <v>1431790</v>
      </c>
      <c r="CNH6">
        <v>1421546</v>
      </c>
      <c r="CNI6">
        <v>1391562</v>
      </c>
      <c r="CNJ6">
        <v>1360898</v>
      </c>
      <c r="CNK6">
        <v>1365849</v>
      </c>
      <c r="CNL6">
        <v>1366948</v>
      </c>
      <c r="CNM6">
        <v>1384824</v>
      </c>
      <c r="CNN6">
        <v>1391209</v>
      </c>
      <c r="CNO6">
        <v>1388577</v>
      </c>
      <c r="CNP6">
        <v>1377913</v>
      </c>
      <c r="CNQ6">
        <v>1383037</v>
      </c>
      <c r="CNR6">
        <v>1384356</v>
      </c>
      <c r="CNS6">
        <v>1377041</v>
      </c>
      <c r="CNT6">
        <v>1395820</v>
      </c>
      <c r="CNU6">
        <v>1390367</v>
      </c>
      <c r="CNV6">
        <v>1398034</v>
      </c>
      <c r="CNW6">
        <v>1394161</v>
      </c>
      <c r="CNX6">
        <v>1408551</v>
      </c>
      <c r="CNY6">
        <v>1379038</v>
      </c>
      <c r="CNZ6">
        <v>1380091</v>
      </c>
      <c r="COA6">
        <v>1379260</v>
      </c>
      <c r="COB6">
        <v>1379260</v>
      </c>
      <c r="COC6">
        <v>1390817</v>
      </c>
      <c r="COD6">
        <v>1377420</v>
      </c>
      <c r="COE6">
        <v>2727337</v>
      </c>
      <c r="COF6">
        <v>2723506</v>
      </c>
      <c r="COG6">
        <v>2730944</v>
      </c>
      <c r="COH6">
        <v>2732585</v>
      </c>
      <c r="COI6">
        <v>2742386</v>
      </c>
      <c r="COJ6">
        <v>2752453</v>
      </c>
      <c r="COK6">
        <v>1383833</v>
      </c>
      <c r="COL6">
        <v>1369604</v>
      </c>
      <c r="COM6">
        <v>1363586</v>
      </c>
      <c r="CON6">
        <v>1370246</v>
      </c>
      <c r="COO6">
        <v>1380713</v>
      </c>
      <c r="COP6">
        <v>1412004</v>
      </c>
      <c r="COQ6">
        <v>1420691</v>
      </c>
      <c r="COR6">
        <v>1435908</v>
      </c>
      <c r="COS6">
        <v>1451991</v>
      </c>
      <c r="COT6">
        <v>1434046</v>
      </c>
      <c r="COU6">
        <v>1431527</v>
      </c>
      <c r="COV6">
        <v>1433580</v>
      </c>
      <c r="COW6">
        <v>1428975</v>
      </c>
      <c r="COX6">
        <v>1435039</v>
      </c>
      <c r="COY6">
        <v>1424717</v>
      </c>
      <c r="COZ6">
        <v>1420499</v>
      </c>
      <c r="CPA6">
        <v>1429051</v>
      </c>
      <c r="CPB6">
        <v>1415715</v>
      </c>
      <c r="CPC6">
        <v>1416168</v>
      </c>
      <c r="CPD6">
        <v>1396931</v>
      </c>
      <c r="CPE6">
        <v>1406982</v>
      </c>
      <c r="CPF6">
        <v>1411868</v>
      </c>
      <c r="CPG6">
        <v>1423516</v>
      </c>
      <c r="CPH6">
        <v>1420133</v>
      </c>
      <c r="CPI6">
        <v>1456739</v>
      </c>
      <c r="CPJ6">
        <v>1540302</v>
      </c>
      <c r="CPK6">
        <v>1573373</v>
      </c>
      <c r="CPL6">
        <v>1577086</v>
      </c>
      <c r="CPM6">
        <v>1608124</v>
      </c>
      <c r="CPN6">
        <v>1533803</v>
      </c>
      <c r="CPO6">
        <v>1533803</v>
      </c>
      <c r="CPP6">
        <v>1530591</v>
      </c>
      <c r="CPQ6">
        <v>1473120</v>
      </c>
      <c r="CPR6">
        <v>1462071</v>
      </c>
      <c r="CPS6">
        <v>1413710</v>
      </c>
      <c r="CPT6">
        <v>1395401</v>
      </c>
      <c r="CPU6">
        <v>1372278</v>
      </c>
      <c r="CPV6">
        <v>1358049</v>
      </c>
      <c r="CPW6">
        <v>1350063</v>
      </c>
      <c r="CPX6">
        <v>1357759</v>
      </c>
      <c r="CPY6">
        <v>1353003</v>
      </c>
      <c r="CPZ6">
        <v>1339651</v>
      </c>
      <c r="CQA6">
        <v>1338546</v>
      </c>
      <c r="CQB6">
        <v>1321853</v>
      </c>
      <c r="CQC6">
        <v>1288987</v>
      </c>
      <c r="CQD6">
        <v>1297468</v>
      </c>
      <c r="CQE6">
        <v>1291558</v>
      </c>
      <c r="CQF6">
        <v>1279524</v>
      </c>
      <c r="CQG6">
        <v>1252240</v>
      </c>
      <c r="CQH6">
        <v>1232708</v>
      </c>
      <c r="CQI6">
        <v>1218396</v>
      </c>
      <c r="CQJ6">
        <v>2332912</v>
      </c>
      <c r="CQK6">
        <v>2322221</v>
      </c>
      <c r="CQL6">
        <v>2296770</v>
      </c>
      <c r="CQM6">
        <v>2304060</v>
      </c>
      <c r="CQN6">
        <v>2304060</v>
      </c>
      <c r="CQO6">
        <v>2311675</v>
      </c>
      <c r="CQP6">
        <v>2311127</v>
      </c>
      <c r="CQQ6">
        <v>2309644</v>
      </c>
      <c r="CQR6">
        <v>2306299</v>
      </c>
      <c r="CQS6">
        <v>2299542</v>
      </c>
      <c r="CQT6">
        <v>2287371</v>
      </c>
      <c r="CQU6">
        <v>2275657</v>
      </c>
      <c r="CQV6">
        <v>2263345</v>
      </c>
      <c r="CQW6">
        <v>1125246</v>
      </c>
      <c r="CQX6">
        <v>1125246</v>
      </c>
      <c r="CQY6">
        <v>1133887</v>
      </c>
      <c r="CQZ6">
        <v>1129359</v>
      </c>
      <c r="CRA6">
        <v>1136039</v>
      </c>
      <c r="CRB6">
        <v>1128099</v>
      </c>
      <c r="CRC6">
        <v>1128099</v>
      </c>
      <c r="CRD6">
        <v>1127565</v>
      </c>
      <c r="CRE6">
        <v>1121070</v>
      </c>
      <c r="CRF6">
        <v>1121234</v>
      </c>
      <c r="CRG6">
        <v>1122791</v>
      </c>
      <c r="CRH6">
        <v>1112526</v>
      </c>
      <c r="CRI6">
        <v>1141081</v>
      </c>
      <c r="CRJ6">
        <v>1139323</v>
      </c>
      <c r="CRK6">
        <v>1139451</v>
      </c>
      <c r="CRL6">
        <v>1144818</v>
      </c>
      <c r="CRM6">
        <v>1156159</v>
      </c>
      <c r="CRN6">
        <v>1151147</v>
      </c>
      <c r="CRO6">
        <v>1160826</v>
      </c>
      <c r="CRP6">
        <v>1162331</v>
      </c>
      <c r="CRQ6">
        <v>1165281</v>
      </c>
      <c r="CRR6">
        <v>1162755</v>
      </c>
      <c r="CRS6">
        <v>1164674</v>
      </c>
      <c r="CRT6">
        <v>1165088</v>
      </c>
      <c r="CRU6">
        <v>1157658</v>
      </c>
      <c r="CRV6">
        <v>1184862</v>
      </c>
      <c r="CRW6">
        <v>1197085</v>
      </c>
      <c r="CRX6">
        <v>1190272</v>
      </c>
      <c r="CRY6">
        <v>1190272</v>
      </c>
      <c r="CRZ6">
        <v>1192407</v>
      </c>
      <c r="CSA6">
        <v>1185444</v>
      </c>
      <c r="CSB6">
        <v>1192427</v>
      </c>
      <c r="CSC6">
        <v>1184138</v>
      </c>
      <c r="CSD6">
        <v>1171477</v>
      </c>
      <c r="CSE6">
        <v>1174568</v>
      </c>
      <c r="CSF6">
        <v>1182561</v>
      </c>
      <c r="CSG6">
        <v>1189868</v>
      </c>
      <c r="CSH6">
        <v>1183899</v>
      </c>
      <c r="CSI6">
        <v>1196170</v>
      </c>
      <c r="CSJ6">
        <v>1209807</v>
      </c>
      <c r="CSK6">
        <v>1230163</v>
      </c>
      <c r="CSL6">
        <v>1257108</v>
      </c>
      <c r="CSM6">
        <v>1276460</v>
      </c>
      <c r="CSN6">
        <v>1271291</v>
      </c>
      <c r="CSO6">
        <v>1260953</v>
      </c>
      <c r="CSP6">
        <v>1244117</v>
      </c>
      <c r="CSQ6">
        <v>1248847</v>
      </c>
      <c r="CSR6">
        <v>1249495</v>
      </c>
      <c r="CSS6">
        <v>1245889</v>
      </c>
      <c r="CST6">
        <v>1247861</v>
      </c>
      <c r="CSU6">
        <v>1244431</v>
      </c>
      <c r="CSV6">
        <v>1258711</v>
      </c>
      <c r="CSW6">
        <v>1271261</v>
      </c>
      <c r="CSX6">
        <v>1292386</v>
      </c>
      <c r="CSY6">
        <v>1306267</v>
      </c>
      <c r="CSZ6">
        <v>1260522</v>
      </c>
      <c r="CTA6">
        <v>1261998</v>
      </c>
      <c r="CTB6">
        <v>1270991</v>
      </c>
      <c r="CTC6">
        <v>1269426</v>
      </c>
      <c r="CTD6">
        <v>1272772</v>
      </c>
      <c r="CTE6">
        <v>2231511</v>
      </c>
      <c r="CTF6">
        <v>2226998</v>
      </c>
      <c r="CTG6">
        <v>2196711</v>
      </c>
      <c r="CTH6">
        <v>2180504</v>
      </c>
      <c r="CTI6">
        <v>2169088</v>
      </c>
      <c r="CTJ6">
        <v>2132497</v>
      </c>
      <c r="CTK6">
        <v>1060621</v>
      </c>
      <c r="CTL6">
        <v>1055206</v>
      </c>
      <c r="CTM6">
        <v>1031985</v>
      </c>
      <c r="CTN6">
        <v>1018599</v>
      </c>
      <c r="CTO6">
        <v>1024240</v>
      </c>
      <c r="CTP6">
        <v>1004328</v>
      </c>
      <c r="CTQ6">
        <v>997034</v>
      </c>
      <c r="CTR6">
        <v>996778</v>
      </c>
      <c r="CTS6">
        <v>965720</v>
      </c>
      <c r="CTT6">
        <v>962613</v>
      </c>
      <c r="CTU6">
        <v>947660</v>
      </c>
      <c r="CTV6">
        <v>950278</v>
      </c>
      <c r="CTW6">
        <v>958938</v>
      </c>
      <c r="CTX6">
        <v>973142</v>
      </c>
      <c r="CTY6">
        <v>985864</v>
      </c>
      <c r="CTZ6">
        <v>1008912</v>
      </c>
      <c r="CUA6">
        <v>1016292</v>
      </c>
      <c r="CUB6">
        <v>1045970</v>
      </c>
      <c r="CUC6">
        <v>1047916</v>
      </c>
      <c r="CUD6">
        <v>1057523</v>
      </c>
      <c r="CUE6">
        <v>1057523</v>
      </c>
      <c r="CUF6">
        <v>1077010</v>
      </c>
      <c r="CUG6">
        <v>1086664</v>
      </c>
      <c r="CUH6">
        <v>1110272</v>
      </c>
      <c r="CUI6">
        <v>1141683</v>
      </c>
      <c r="CUJ6">
        <v>1217211</v>
      </c>
      <c r="CUK6">
        <v>1265599</v>
      </c>
      <c r="CUL6">
        <v>1164162</v>
      </c>
      <c r="CUM6">
        <v>1143449</v>
      </c>
      <c r="CUN6">
        <v>1125186</v>
      </c>
      <c r="CUO6">
        <v>1120593</v>
      </c>
      <c r="CUP6">
        <v>1112883</v>
      </c>
      <c r="CUQ6">
        <v>1125595</v>
      </c>
      <c r="CUR6">
        <v>1113280</v>
      </c>
      <c r="CUS6">
        <v>1120314</v>
      </c>
      <c r="CUT6">
        <v>1111383</v>
      </c>
      <c r="CUU6">
        <v>1110167</v>
      </c>
      <c r="CUV6">
        <v>1104486</v>
      </c>
      <c r="CUW6">
        <v>1104567</v>
      </c>
      <c r="CUX6">
        <v>1112650</v>
      </c>
      <c r="CUY6">
        <v>1113472</v>
      </c>
      <c r="CUZ6">
        <v>1096640</v>
      </c>
      <c r="CVA6">
        <v>1099124</v>
      </c>
      <c r="CVB6">
        <v>1093965</v>
      </c>
      <c r="CVC6">
        <v>1069865</v>
      </c>
      <c r="CVD6">
        <v>1061944</v>
      </c>
      <c r="CVE6">
        <v>1075696</v>
      </c>
      <c r="CVF6">
        <v>1073922</v>
      </c>
      <c r="CVG6">
        <v>1064585</v>
      </c>
      <c r="CVH6">
        <v>1043653</v>
      </c>
      <c r="CVI6">
        <v>1046006</v>
      </c>
      <c r="CVJ6">
        <v>1038749</v>
      </c>
      <c r="CVK6">
        <v>1039692</v>
      </c>
      <c r="CVL6">
        <v>1034188</v>
      </c>
      <c r="CVM6">
        <v>2078358</v>
      </c>
      <c r="CVN6">
        <v>2078585</v>
      </c>
      <c r="CVO6">
        <v>2073153</v>
      </c>
      <c r="CVP6">
        <v>2059700</v>
      </c>
      <c r="CVQ6">
        <v>2079933</v>
      </c>
      <c r="CVR6">
        <v>2098549</v>
      </c>
      <c r="CVS6">
        <v>2111456</v>
      </c>
      <c r="CVT6">
        <v>2129856</v>
      </c>
      <c r="CVU6">
        <v>2165816</v>
      </c>
      <c r="CVV6">
        <v>2153546</v>
      </c>
      <c r="CVW6">
        <v>2134051</v>
      </c>
      <c r="CVX6">
        <v>2134051</v>
      </c>
      <c r="CVY6">
        <v>1056944</v>
      </c>
      <c r="CVZ6">
        <v>986840</v>
      </c>
      <c r="CWA6">
        <v>987060</v>
      </c>
      <c r="CWB6">
        <v>983561</v>
      </c>
      <c r="CWC6">
        <v>983530</v>
      </c>
      <c r="CWD6">
        <v>1014942</v>
      </c>
      <c r="CWE6">
        <v>1025783</v>
      </c>
      <c r="CWF6">
        <v>1017570</v>
      </c>
      <c r="CWG6">
        <v>1026550</v>
      </c>
      <c r="CWH6">
        <v>1011995</v>
      </c>
      <c r="CWI6">
        <v>1009476</v>
      </c>
      <c r="CWJ6">
        <v>1014205</v>
      </c>
      <c r="CWK6">
        <v>1013844</v>
      </c>
      <c r="CWL6">
        <v>1014406</v>
      </c>
      <c r="CWM6">
        <v>1006323</v>
      </c>
      <c r="CWN6">
        <v>996104</v>
      </c>
      <c r="CWO6">
        <v>978607</v>
      </c>
      <c r="CWP6">
        <v>970520</v>
      </c>
      <c r="CWQ6">
        <v>987174</v>
      </c>
      <c r="CWR6">
        <v>996783</v>
      </c>
      <c r="CWS6">
        <v>1011682</v>
      </c>
      <c r="CWT6">
        <v>1011742</v>
      </c>
      <c r="CWU6">
        <v>1004111</v>
      </c>
      <c r="CWV6">
        <v>1074033</v>
      </c>
      <c r="CWW6">
        <v>1074033</v>
      </c>
      <c r="CWX6">
        <v>1135540</v>
      </c>
      <c r="CWY6">
        <v>1196356</v>
      </c>
      <c r="CWZ6">
        <v>1181337</v>
      </c>
      <c r="CXA6">
        <v>1179424</v>
      </c>
      <c r="CXB6">
        <v>1174030</v>
      </c>
      <c r="CXC6">
        <v>1152224</v>
      </c>
      <c r="CXD6">
        <v>1140774</v>
      </c>
      <c r="CXE6">
        <v>1132109</v>
      </c>
      <c r="CXF6">
        <v>1120638</v>
      </c>
      <c r="CXG6">
        <v>1132445</v>
      </c>
      <c r="CXH6">
        <v>1135693</v>
      </c>
      <c r="CXI6">
        <v>1136328</v>
      </c>
      <c r="CXJ6">
        <v>1115828</v>
      </c>
      <c r="CXK6">
        <v>1105070</v>
      </c>
      <c r="CXL6">
        <v>1087246</v>
      </c>
      <c r="CXM6">
        <v>1078580</v>
      </c>
      <c r="CXN6">
        <v>1066009</v>
      </c>
      <c r="CXO6">
        <v>1056867</v>
      </c>
      <c r="CXP6">
        <v>1057229</v>
      </c>
      <c r="CXQ6">
        <v>1045958</v>
      </c>
      <c r="CXR6">
        <v>1042683</v>
      </c>
      <c r="CXS6">
        <v>1045842</v>
      </c>
      <c r="CXT6">
        <v>1054485</v>
      </c>
      <c r="CXU6">
        <v>1049507</v>
      </c>
      <c r="CXV6">
        <v>1048929</v>
      </c>
      <c r="CXW6">
        <v>1036184</v>
      </c>
      <c r="CXX6">
        <v>1044225</v>
      </c>
      <c r="CXY6">
        <v>1032914</v>
      </c>
      <c r="CXZ6">
        <v>1023793</v>
      </c>
      <c r="CYA6">
        <v>1029349</v>
      </c>
      <c r="CYB6">
        <v>1010965</v>
      </c>
      <c r="CYC6">
        <v>1010300</v>
      </c>
      <c r="CYD6">
        <v>1006000</v>
      </c>
      <c r="CYE6">
        <v>1008469</v>
      </c>
      <c r="CYF6">
        <v>999516</v>
      </c>
      <c r="CYG6">
        <v>991683</v>
      </c>
      <c r="CYH6">
        <v>991064</v>
      </c>
      <c r="CYI6">
        <v>992726</v>
      </c>
      <c r="CYJ6">
        <v>989619</v>
      </c>
      <c r="CYK6">
        <v>1969750</v>
      </c>
      <c r="CYL6">
        <v>989413</v>
      </c>
      <c r="CYM6">
        <v>958341</v>
      </c>
      <c r="CYN6">
        <v>942425</v>
      </c>
      <c r="CYO6">
        <v>911302</v>
      </c>
      <c r="CYP6">
        <v>924465</v>
      </c>
      <c r="CYQ6">
        <v>924465</v>
      </c>
      <c r="CYR6">
        <v>924360</v>
      </c>
      <c r="CYS6">
        <v>925103</v>
      </c>
      <c r="CYT6">
        <v>931826</v>
      </c>
      <c r="CYU6">
        <v>933540</v>
      </c>
      <c r="CYV6">
        <v>918548</v>
      </c>
      <c r="CYW6">
        <v>926427</v>
      </c>
      <c r="CYX6">
        <v>919026</v>
      </c>
      <c r="CYY6">
        <v>932099</v>
      </c>
      <c r="CYZ6">
        <v>949806</v>
      </c>
      <c r="CZA6">
        <v>958820</v>
      </c>
      <c r="CZB6">
        <v>969185</v>
      </c>
      <c r="CZC6">
        <v>982783</v>
      </c>
      <c r="CZD6">
        <v>987713</v>
      </c>
      <c r="CZE6">
        <v>1005543</v>
      </c>
      <c r="CZF6">
        <v>1030601</v>
      </c>
      <c r="CZG6">
        <v>1062167</v>
      </c>
      <c r="CZH6">
        <v>1068941</v>
      </c>
      <c r="CZI6">
        <v>1071735</v>
      </c>
      <c r="CZJ6">
        <v>1083159</v>
      </c>
      <c r="CZK6">
        <v>1106768</v>
      </c>
      <c r="CZL6">
        <v>1137003</v>
      </c>
      <c r="CZM6">
        <v>1149530</v>
      </c>
      <c r="CZN6">
        <v>1210822</v>
      </c>
      <c r="CZO6">
        <v>1205746</v>
      </c>
      <c r="CZP6">
        <v>1200918</v>
      </c>
      <c r="CZQ6">
        <v>1202202</v>
      </c>
      <c r="CZR6">
        <v>1206908</v>
      </c>
      <c r="CZS6">
        <v>1186135</v>
      </c>
      <c r="CZT6">
        <v>1186135</v>
      </c>
      <c r="CZU6">
        <v>1220295</v>
      </c>
      <c r="CZV6">
        <v>1229096</v>
      </c>
      <c r="CZW6">
        <v>1203130</v>
      </c>
      <c r="CZX6">
        <v>1170572</v>
      </c>
      <c r="CZY6">
        <v>1157132</v>
      </c>
      <c r="CZZ6">
        <v>1146250</v>
      </c>
      <c r="DAA6">
        <v>1139909</v>
      </c>
      <c r="DAB6">
        <v>1130156</v>
      </c>
      <c r="DAC6">
        <v>1130526</v>
      </c>
      <c r="DAD6">
        <v>1118758</v>
      </c>
      <c r="DAE6">
        <v>1101988</v>
      </c>
      <c r="DAF6">
        <v>1096442</v>
      </c>
      <c r="DAG6">
        <v>1074285</v>
      </c>
      <c r="DAH6">
        <v>1062138</v>
      </c>
      <c r="DAI6">
        <v>1040158</v>
      </c>
      <c r="DAJ6">
        <v>1042653</v>
      </c>
      <c r="DAK6">
        <v>1027646</v>
      </c>
      <c r="DAL6">
        <v>1029906</v>
      </c>
      <c r="DAM6">
        <v>1026772</v>
      </c>
      <c r="DAN6">
        <v>1026772</v>
      </c>
      <c r="DAO6">
        <v>1021805</v>
      </c>
      <c r="DAP6">
        <v>1015770</v>
      </c>
      <c r="DAQ6">
        <v>1032299</v>
      </c>
      <c r="DAR6">
        <v>1038005</v>
      </c>
      <c r="DAS6">
        <v>1033309</v>
      </c>
      <c r="DAT6">
        <v>1044491</v>
      </c>
      <c r="DAU6">
        <v>1018895</v>
      </c>
      <c r="DAV6">
        <v>1031430</v>
      </c>
      <c r="DAW6">
        <v>1016257</v>
      </c>
      <c r="DAX6">
        <v>4226</v>
      </c>
      <c r="DAY6">
        <v>4226</v>
      </c>
      <c r="DAZ6">
        <v>4226</v>
      </c>
      <c r="DBA6">
        <v>10634</v>
      </c>
      <c r="DBB6">
        <v>12631</v>
      </c>
      <c r="DBC6">
        <v>12782</v>
      </c>
      <c r="DBD6">
        <v>12782</v>
      </c>
      <c r="DBE6">
        <v>12972</v>
      </c>
      <c r="DBF6">
        <v>12972</v>
      </c>
      <c r="DBG6">
        <v>13057</v>
      </c>
      <c r="DBH6">
        <v>14866</v>
      </c>
      <c r="DBI6">
        <v>15696</v>
      </c>
      <c r="DBJ6">
        <v>17024</v>
      </c>
      <c r="DBK6">
        <v>18090</v>
      </c>
      <c r="DBL6">
        <v>21647</v>
      </c>
      <c r="DBM6">
        <v>23028</v>
      </c>
      <c r="DBN6">
        <v>25712</v>
      </c>
      <c r="DBO6">
        <v>24528</v>
      </c>
      <c r="DBP6">
        <v>25851</v>
      </c>
      <c r="DBQ6">
        <v>27820</v>
      </c>
      <c r="DBR6">
        <v>31196</v>
      </c>
      <c r="DBS6">
        <v>41852</v>
      </c>
      <c r="DBT6">
        <v>51274</v>
      </c>
      <c r="DBU6">
        <v>55348</v>
      </c>
      <c r="DBV6">
        <v>73874</v>
      </c>
      <c r="DBW6">
        <v>102631</v>
      </c>
      <c r="DBX6">
        <v>164212</v>
      </c>
      <c r="DBY6">
        <v>164212</v>
      </c>
      <c r="DBZ6">
        <v>336834</v>
      </c>
      <c r="DCA6">
        <v>655561</v>
      </c>
      <c r="DCB6">
        <v>850418</v>
      </c>
      <c r="DCC6">
        <v>953058</v>
      </c>
      <c r="DCD6">
        <v>1014002</v>
      </c>
      <c r="DCE6">
        <v>1038388</v>
      </c>
      <c r="DCF6">
        <v>1043471</v>
      </c>
      <c r="DCG6">
        <v>1059681</v>
      </c>
      <c r="DCH6">
        <v>1067686</v>
      </c>
      <c r="DCI6">
        <v>1084766</v>
      </c>
      <c r="DCJ6">
        <v>1086196</v>
      </c>
      <c r="DCK6">
        <v>1112315</v>
      </c>
      <c r="DCL6">
        <v>1114756</v>
      </c>
      <c r="DCM6">
        <v>1127918</v>
      </c>
      <c r="DCN6">
        <v>1087992</v>
      </c>
      <c r="DCO6">
        <v>1089826</v>
      </c>
      <c r="DCP6">
        <v>1095558</v>
      </c>
      <c r="DCQ6">
        <v>1120390</v>
      </c>
      <c r="DCR6">
        <v>1161233</v>
      </c>
      <c r="DCS6">
        <v>1184906</v>
      </c>
      <c r="DCT6">
        <v>1150066</v>
      </c>
      <c r="DCU6">
        <v>1140078</v>
      </c>
      <c r="DCV6">
        <v>1126754</v>
      </c>
      <c r="DCW6">
        <v>1087297</v>
      </c>
      <c r="DCX6">
        <v>1093979</v>
      </c>
      <c r="DCY6">
        <v>1097821</v>
      </c>
      <c r="DCZ6">
        <v>1104117</v>
      </c>
      <c r="DDA6">
        <v>1105227</v>
      </c>
      <c r="DDB6">
        <v>1107057</v>
      </c>
      <c r="DDC6">
        <v>1122995</v>
      </c>
      <c r="DDD6">
        <v>1107199</v>
      </c>
      <c r="DDE6">
        <v>1095200</v>
      </c>
      <c r="DDF6">
        <v>1096057</v>
      </c>
      <c r="DDG6">
        <v>1078215</v>
      </c>
      <c r="DDH6">
        <v>1082177</v>
      </c>
      <c r="DDI6">
        <v>1080486</v>
      </c>
      <c r="DDJ6">
        <v>1088194</v>
      </c>
      <c r="DDK6">
        <v>1109952</v>
      </c>
      <c r="DDL6">
        <v>1106338</v>
      </c>
      <c r="DDM6">
        <v>14279</v>
      </c>
      <c r="DDN6">
        <v>14615</v>
      </c>
      <c r="DDO6">
        <v>15216</v>
      </c>
      <c r="DDP6">
        <v>15513</v>
      </c>
      <c r="DDQ6">
        <v>15528</v>
      </c>
      <c r="DDR6">
        <v>15589</v>
      </c>
      <c r="DDS6">
        <v>15691</v>
      </c>
      <c r="DDT6">
        <v>15955</v>
      </c>
      <c r="DDU6">
        <v>15116</v>
      </c>
      <c r="DDV6">
        <v>17898</v>
      </c>
      <c r="DDW6">
        <v>14684</v>
      </c>
      <c r="DDX6">
        <v>19954</v>
      </c>
      <c r="DDY6">
        <v>20709</v>
      </c>
      <c r="DDZ6">
        <v>20048</v>
      </c>
      <c r="DEA6">
        <v>23105</v>
      </c>
      <c r="DEB6">
        <v>25328</v>
      </c>
      <c r="DEC6">
        <v>27744</v>
      </c>
      <c r="DED6">
        <v>32107</v>
      </c>
      <c r="DEE6">
        <v>32107</v>
      </c>
      <c r="DEF6">
        <v>52028</v>
      </c>
      <c r="DEG6">
        <v>57821</v>
      </c>
      <c r="DEH6">
        <v>76353</v>
      </c>
      <c r="DEI6">
        <v>87849</v>
      </c>
      <c r="DEJ6">
        <v>126554</v>
      </c>
      <c r="DEK6">
        <v>318973</v>
      </c>
      <c r="DEL6">
        <v>629042</v>
      </c>
      <c r="DEM6">
        <v>890067</v>
      </c>
      <c r="DEN6">
        <v>1157468</v>
      </c>
      <c r="DEO6">
        <v>1319102</v>
      </c>
      <c r="DEP6">
        <v>1338752</v>
      </c>
      <c r="DEQ6">
        <v>1330836</v>
      </c>
      <c r="DER6">
        <v>1355600</v>
      </c>
      <c r="DES6">
        <v>1351810</v>
      </c>
      <c r="DET6">
        <v>1344918</v>
      </c>
      <c r="DEU6">
        <v>1347731</v>
      </c>
      <c r="DEV6">
        <v>1376538</v>
      </c>
      <c r="DEW6">
        <v>1381653</v>
      </c>
      <c r="DEX6">
        <v>1347560</v>
      </c>
      <c r="DEY6">
        <v>1339001</v>
      </c>
      <c r="DEZ6">
        <v>1326243</v>
      </c>
      <c r="DFA6">
        <v>1340231</v>
      </c>
      <c r="DFB6">
        <v>1343351</v>
      </c>
      <c r="DFC6">
        <v>1343208</v>
      </c>
      <c r="DFD6">
        <v>1347348</v>
      </c>
      <c r="DFE6">
        <v>1355606</v>
      </c>
      <c r="DFF6">
        <v>1328146</v>
      </c>
      <c r="DFG6">
        <v>1306002</v>
      </c>
      <c r="DFH6">
        <v>1303445</v>
      </c>
      <c r="DFI6">
        <v>1294871</v>
      </c>
      <c r="DFJ6">
        <v>1300443</v>
      </c>
      <c r="DFK6">
        <v>1293976</v>
      </c>
      <c r="DFL6">
        <v>1296913</v>
      </c>
      <c r="DFM6">
        <v>1279727</v>
      </c>
      <c r="DFN6">
        <v>1285555</v>
      </c>
      <c r="DFO6">
        <v>1260949</v>
      </c>
      <c r="DFP6">
        <v>1276036</v>
      </c>
      <c r="DFQ6">
        <v>1280460</v>
      </c>
      <c r="DFR6">
        <v>1266921</v>
      </c>
      <c r="DFS6">
        <v>1234156</v>
      </c>
      <c r="DFT6">
        <v>1232643</v>
      </c>
      <c r="DFU6">
        <v>1240071</v>
      </c>
      <c r="DFV6">
        <v>1224094</v>
      </c>
      <c r="DFW6">
        <v>1214710</v>
      </c>
      <c r="DFX6">
        <v>1202541</v>
      </c>
      <c r="DFY6">
        <v>1202541</v>
      </c>
      <c r="DFZ6">
        <v>1184932</v>
      </c>
      <c r="DGA6">
        <v>4519</v>
      </c>
      <c r="DGB6">
        <v>4524</v>
      </c>
      <c r="DGC6">
        <v>4621</v>
      </c>
      <c r="DGD6">
        <v>4823</v>
      </c>
      <c r="DGE6">
        <v>4962</v>
      </c>
      <c r="DGF6">
        <v>4927</v>
      </c>
      <c r="DGG6">
        <v>5317</v>
      </c>
      <c r="DGH6">
        <v>7030</v>
      </c>
      <c r="DGI6">
        <v>8207</v>
      </c>
      <c r="DGJ6">
        <v>7819</v>
      </c>
      <c r="DGK6">
        <v>8003</v>
      </c>
      <c r="DGL6">
        <v>8092</v>
      </c>
      <c r="DGM6">
        <v>10013</v>
      </c>
      <c r="DGN6">
        <v>10853</v>
      </c>
      <c r="DGO6">
        <v>12614</v>
      </c>
      <c r="DGP6">
        <v>12953</v>
      </c>
      <c r="DGQ6">
        <v>14311</v>
      </c>
      <c r="DGR6">
        <v>17143</v>
      </c>
      <c r="DGS6">
        <v>21672</v>
      </c>
      <c r="DGT6">
        <v>23779</v>
      </c>
      <c r="DGU6">
        <v>62666</v>
      </c>
      <c r="DGV6">
        <v>79246</v>
      </c>
      <c r="DGW6">
        <v>100224</v>
      </c>
      <c r="DGX6">
        <v>143381</v>
      </c>
      <c r="DGY6">
        <v>347487</v>
      </c>
      <c r="DGZ6">
        <v>815445</v>
      </c>
      <c r="DHA6">
        <v>1155972</v>
      </c>
      <c r="DHB6">
        <v>1155972</v>
      </c>
      <c r="DHC6">
        <v>1217338</v>
      </c>
      <c r="DHD6">
        <v>1288076</v>
      </c>
      <c r="DHE6">
        <v>1315723</v>
      </c>
      <c r="DHF6">
        <v>1330860</v>
      </c>
      <c r="DHG6">
        <v>1322772</v>
      </c>
      <c r="DHH6">
        <v>1322107</v>
      </c>
      <c r="DHI6">
        <v>1335332</v>
      </c>
      <c r="DHJ6">
        <v>1331020</v>
      </c>
      <c r="DHK6">
        <v>1359587</v>
      </c>
      <c r="DHL6">
        <v>1372329</v>
      </c>
      <c r="DHM6">
        <v>1390982</v>
      </c>
      <c r="DHN6">
        <v>1389202</v>
      </c>
      <c r="DHO6">
        <v>1404411</v>
      </c>
      <c r="DHP6">
        <v>1411760</v>
      </c>
      <c r="DHQ6">
        <v>1412641</v>
      </c>
      <c r="DHR6">
        <v>1419800</v>
      </c>
      <c r="DHS6">
        <v>1421916</v>
      </c>
      <c r="DHT6">
        <v>1419425</v>
      </c>
      <c r="DHU6">
        <v>1409109</v>
      </c>
      <c r="DHV6">
        <v>1406200</v>
      </c>
      <c r="DHW6">
        <v>1405972</v>
      </c>
      <c r="DHX6">
        <v>1405677</v>
      </c>
      <c r="DHY6">
        <v>1395097</v>
      </c>
      <c r="DHZ6">
        <v>1380661</v>
      </c>
      <c r="DIA6">
        <v>1380752</v>
      </c>
      <c r="DIB6">
        <v>1384114</v>
      </c>
      <c r="DIC6">
        <v>1377643</v>
      </c>
      <c r="DID6">
        <v>1378139</v>
      </c>
      <c r="DIE6">
        <v>1375646</v>
      </c>
      <c r="DIF6">
        <v>1372439</v>
      </c>
      <c r="DIG6">
        <v>1355249</v>
      </c>
      <c r="DIH6">
        <v>1345018</v>
      </c>
      <c r="DII6">
        <v>1333538</v>
      </c>
      <c r="DIJ6">
        <v>1330395</v>
      </c>
      <c r="DIK6">
        <v>1320849</v>
      </c>
      <c r="DIL6">
        <v>1330311</v>
      </c>
      <c r="DIM6">
        <v>1332067</v>
      </c>
      <c r="DIN6">
        <v>4290</v>
      </c>
      <c r="DIO6">
        <v>4290</v>
      </c>
      <c r="DIP6">
        <v>4511</v>
      </c>
      <c r="DIQ6">
        <v>3237</v>
      </c>
      <c r="DIR6">
        <v>3257</v>
      </c>
      <c r="DIS6">
        <v>3757</v>
      </c>
      <c r="DIT6">
        <v>4027</v>
      </c>
      <c r="DIU6">
        <v>4240</v>
      </c>
      <c r="DIV6">
        <v>4447</v>
      </c>
      <c r="DIW6">
        <v>4589</v>
      </c>
      <c r="DIX6">
        <v>4595</v>
      </c>
      <c r="DIY6">
        <v>5095</v>
      </c>
      <c r="DIZ6">
        <v>7613</v>
      </c>
      <c r="DJA6">
        <v>8402</v>
      </c>
      <c r="DJB6">
        <v>9194</v>
      </c>
      <c r="DJC6">
        <v>12442</v>
      </c>
      <c r="DJD6">
        <v>19202</v>
      </c>
      <c r="DJE6">
        <v>31473</v>
      </c>
      <c r="DJF6">
        <v>37309</v>
      </c>
      <c r="DJG6">
        <v>43276</v>
      </c>
      <c r="DJH6">
        <v>48361</v>
      </c>
      <c r="DJI6">
        <v>57067</v>
      </c>
      <c r="DJJ6">
        <v>66931</v>
      </c>
      <c r="DJK6">
        <v>143402</v>
      </c>
      <c r="DJL6">
        <v>302760</v>
      </c>
      <c r="DJM6">
        <v>676671</v>
      </c>
      <c r="DJN6">
        <v>1057064</v>
      </c>
      <c r="DJO6">
        <v>1356230</v>
      </c>
      <c r="DJP6">
        <v>1415872</v>
      </c>
      <c r="DJQ6">
        <v>1429481</v>
      </c>
      <c r="DJR6">
        <v>1453764</v>
      </c>
      <c r="DJS6">
        <v>1395108</v>
      </c>
      <c r="DJT6">
        <v>1395108</v>
      </c>
      <c r="DJU6">
        <v>1373766</v>
      </c>
      <c r="DJV6">
        <v>1368591</v>
      </c>
      <c r="DJW6">
        <v>1361019</v>
      </c>
      <c r="DJX6">
        <v>1345104</v>
      </c>
      <c r="DJY6">
        <v>1336607</v>
      </c>
      <c r="DJZ6">
        <v>1313220</v>
      </c>
      <c r="DKA6">
        <v>1305854</v>
      </c>
      <c r="DKB6">
        <v>1309086</v>
      </c>
      <c r="DKC6">
        <v>1298964</v>
      </c>
      <c r="DKD6">
        <v>1309048</v>
      </c>
      <c r="DKE6">
        <v>1307132</v>
      </c>
      <c r="DKF6">
        <v>1317333</v>
      </c>
      <c r="DKG6">
        <v>1285640</v>
      </c>
      <c r="DKH6">
        <v>1269771</v>
      </c>
      <c r="DKI6">
        <v>1284368</v>
      </c>
      <c r="DKJ6">
        <v>1281141</v>
      </c>
      <c r="DKK6">
        <v>1263145</v>
      </c>
      <c r="DKL6">
        <v>1247437</v>
      </c>
      <c r="DKM6">
        <v>1255274</v>
      </c>
      <c r="DKN6">
        <v>1255274</v>
      </c>
      <c r="DKO6">
        <v>1262678</v>
      </c>
      <c r="DKP6">
        <v>1235308</v>
      </c>
      <c r="DKQ6">
        <v>1242151</v>
      </c>
      <c r="DKR6">
        <v>1244352</v>
      </c>
      <c r="DKS6">
        <v>1231881</v>
      </c>
      <c r="DKT6">
        <v>1222255</v>
      </c>
      <c r="DKU6">
        <v>1227610</v>
      </c>
      <c r="DKV6">
        <v>1246072</v>
      </c>
      <c r="DKW6">
        <v>1234154</v>
      </c>
      <c r="DKX6">
        <v>1236907</v>
      </c>
      <c r="DKY6">
        <v>4580</v>
      </c>
      <c r="DKZ6">
        <v>4580</v>
      </c>
      <c r="DLA6">
        <v>4580</v>
      </c>
      <c r="DLB6">
        <v>4581</v>
      </c>
      <c r="DLC6">
        <v>4600</v>
      </c>
      <c r="DLD6">
        <v>4612</v>
      </c>
      <c r="DLE6">
        <v>4612</v>
      </c>
      <c r="DLF6">
        <v>4616</v>
      </c>
      <c r="DLG6">
        <v>4804</v>
      </c>
      <c r="DLH6">
        <v>5929</v>
      </c>
      <c r="DLI6">
        <v>7408</v>
      </c>
      <c r="DLJ6">
        <v>7576</v>
      </c>
      <c r="DLK6">
        <v>8820</v>
      </c>
      <c r="DLL6">
        <v>9311</v>
      </c>
      <c r="DLM6">
        <v>15089</v>
      </c>
      <c r="DLN6">
        <v>18666</v>
      </c>
      <c r="DLO6">
        <v>18803</v>
      </c>
      <c r="DLP6">
        <v>21830</v>
      </c>
      <c r="DLQ6">
        <v>27354</v>
      </c>
      <c r="DLR6">
        <v>29204</v>
      </c>
      <c r="DLS6">
        <v>34052</v>
      </c>
      <c r="DLT6">
        <v>38682</v>
      </c>
      <c r="DLU6">
        <v>53371</v>
      </c>
      <c r="DLV6">
        <v>88035</v>
      </c>
      <c r="DLW6">
        <v>108908</v>
      </c>
      <c r="DLX6">
        <v>135714</v>
      </c>
      <c r="DLY6">
        <v>135714</v>
      </c>
      <c r="DLZ6">
        <v>408013</v>
      </c>
      <c r="DMA6">
        <v>817500</v>
      </c>
      <c r="DMB6">
        <v>1145743</v>
      </c>
      <c r="DMC6">
        <v>1271157</v>
      </c>
      <c r="DMD6">
        <v>1400776</v>
      </c>
      <c r="DME6">
        <v>1420861</v>
      </c>
      <c r="DMF6">
        <v>1427828</v>
      </c>
      <c r="DMG6">
        <v>1423546</v>
      </c>
      <c r="DMH6">
        <v>1426611</v>
      </c>
      <c r="DMI6">
        <v>1457808</v>
      </c>
      <c r="DMJ6">
        <v>1377629</v>
      </c>
      <c r="DMK6">
        <v>1366217</v>
      </c>
      <c r="DML6">
        <v>1343482</v>
      </c>
      <c r="DMM6">
        <v>1326896</v>
      </c>
      <c r="DMN6">
        <v>1315361</v>
      </c>
      <c r="DMO6">
        <v>1318988</v>
      </c>
      <c r="DMP6">
        <v>1313915</v>
      </c>
      <c r="DMQ6">
        <v>1322570</v>
      </c>
      <c r="DMR6">
        <v>1324832</v>
      </c>
      <c r="DMS6">
        <v>1353724</v>
      </c>
      <c r="DMT6">
        <v>1380310</v>
      </c>
      <c r="DMU6">
        <v>1386035</v>
      </c>
      <c r="DMV6">
        <v>1420104</v>
      </c>
      <c r="DMW6">
        <v>1434936</v>
      </c>
      <c r="DMX6">
        <v>1410653</v>
      </c>
      <c r="DMY6">
        <v>1399171</v>
      </c>
      <c r="DMZ6">
        <v>1395364</v>
      </c>
      <c r="DNA6">
        <v>1402800</v>
      </c>
      <c r="DNB6">
        <v>1384302</v>
      </c>
      <c r="DNC6">
        <v>1401324</v>
      </c>
      <c r="DND6">
        <v>1429337</v>
      </c>
      <c r="DNE6">
        <v>1445508</v>
      </c>
      <c r="DNF6">
        <v>1456882</v>
      </c>
      <c r="DNG6">
        <v>1468826</v>
      </c>
      <c r="DNH6">
        <v>1488940</v>
      </c>
      <c r="DNI6">
        <v>1511884</v>
      </c>
      <c r="DNJ6">
        <v>1464726</v>
      </c>
      <c r="DNK6">
        <v>1461887</v>
      </c>
      <c r="DNL6">
        <v>1473242</v>
      </c>
      <c r="DNM6">
        <v>1497907</v>
      </c>
      <c r="DNN6">
        <v>2513</v>
      </c>
      <c r="DNO6">
        <v>2493</v>
      </c>
      <c r="DNP6">
        <v>4976</v>
      </c>
      <c r="DNQ6">
        <v>5647</v>
      </c>
      <c r="DNR6">
        <v>6224</v>
      </c>
      <c r="DNS6">
        <v>6962</v>
      </c>
      <c r="DNT6">
        <v>10122</v>
      </c>
      <c r="DNU6">
        <v>11006</v>
      </c>
      <c r="DNV6">
        <v>12376</v>
      </c>
      <c r="DNW6">
        <v>16461</v>
      </c>
      <c r="DNX6">
        <v>16782</v>
      </c>
      <c r="DNY6">
        <v>22035</v>
      </c>
      <c r="DNZ6">
        <v>23758</v>
      </c>
      <c r="DOA6">
        <v>27285</v>
      </c>
      <c r="DOB6">
        <v>31242</v>
      </c>
      <c r="DOC6">
        <v>32827</v>
      </c>
      <c r="DOD6">
        <v>34206</v>
      </c>
      <c r="DOE6">
        <v>37798</v>
      </c>
      <c r="DOF6">
        <v>43599</v>
      </c>
      <c r="DOG6">
        <v>87855</v>
      </c>
      <c r="DOH6">
        <v>109441</v>
      </c>
      <c r="DOI6">
        <v>149257</v>
      </c>
      <c r="DOJ6">
        <v>149257</v>
      </c>
      <c r="DOK6">
        <v>221937</v>
      </c>
      <c r="DOL6">
        <v>423844</v>
      </c>
      <c r="DOM6">
        <v>834573</v>
      </c>
      <c r="DON6">
        <v>1165285</v>
      </c>
      <c r="DOO6">
        <v>1263971</v>
      </c>
      <c r="DOP6">
        <v>1316291</v>
      </c>
      <c r="DOQ6">
        <v>1381671</v>
      </c>
      <c r="DOR6">
        <v>1364927</v>
      </c>
      <c r="DOS6">
        <v>1357390</v>
      </c>
      <c r="DOT6">
        <v>1341134</v>
      </c>
      <c r="DOU6">
        <v>1314781</v>
      </c>
      <c r="DOV6">
        <v>1306294</v>
      </c>
      <c r="DOW6">
        <v>1297704</v>
      </c>
      <c r="DOX6">
        <v>1309256</v>
      </c>
      <c r="DOY6">
        <v>1309398</v>
      </c>
      <c r="DOZ6">
        <v>1325415</v>
      </c>
      <c r="DPA6">
        <v>1307473</v>
      </c>
      <c r="DPB6">
        <v>1299115</v>
      </c>
      <c r="DPC6">
        <v>1291522</v>
      </c>
      <c r="DPD6">
        <v>1296721</v>
      </c>
      <c r="DPE6">
        <v>1291189</v>
      </c>
      <c r="DPF6">
        <v>1263322</v>
      </c>
      <c r="DPG6">
        <v>1258126</v>
      </c>
      <c r="DPH6">
        <v>1225313</v>
      </c>
      <c r="DPI6">
        <v>1196357</v>
      </c>
      <c r="DPJ6">
        <v>1195461</v>
      </c>
      <c r="DPK6">
        <v>1184767</v>
      </c>
      <c r="DPL6">
        <v>1179973</v>
      </c>
      <c r="DPM6">
        <v>1162168</v>
      </c>
      <c r="DPN6">
        <v>1160768</v>
      </c>
      <c r="DPO6">
        <v>1159655</v>
      </c>
      <c r="DPP6">
        <v>1157926</v>
      </c>
      <c r="DPQ6">
        <v>1149744</v>
      </c>
      <c r="DPR6">
        <v>1134965</v>
      </c>
      <c r="DPS6">
        <v>1135667</v>
      </c>
      <c r="DPT6">
        <v>1132746</v>
      </c>
      <c r="DPU6">
        <v>1122062</v>
      </c>
      <c r="DPV6">
        <v>1099414</v>
      </c>
      <c r="DPW6">
        <v>1092499</v>
      </c>
      <c r="DPX6">
        <v>1088862</v>
      </c>
      <c r="DPY6">
        <v>1088862</v>
      </c>
      <c r="DPZ6">
        <v>1087431</v>
      </c>
      <c r="DQA6">
        <v>1092864</v>
      </c>
      <c r="DQB6">
        <v>5287</v>
      </c>
      <c r="DQC6">
        <v>5289</v>
      </c>
      <c r="DQD6">
        <v>5945</v>
      </c>
      <c r="DQE6">
        <v>6117</v>
      </c>
      <c r="DQF6">
        <v>6389</v>
      </c>
      <c r="DQG6">
        <v>6604</v>
      </c>
      <c r="DQH6">
        <v>6781</v>
      </c>
      <c r="DQI6">
        <v>8306</v>
      </c>
      <c r="DQJ6">
        <v>9755</v>
      </c>
      <c r="DQK6">
        <v>10520</v>
      </c>
      <c r="DQL6">
        <v>11651</v>
      </c>
      <c r="DQM6">
        <v>12867</v>
      </c>
      <c r="DQN6">
        <v>13274</v>
      </c>
      <c r="DQO6">
        <v>13921</v>
      </c>
      <c r="DQP6">
        <v>15846</v>
      </c>
      <c r="DQQ6">
        <v>18815</v>
      </c>
      <c r="DQR6">
        <v>20859</v>
      </c>
      <c r="DQS6">
        <v>23857</v>
      </c>
      <c r="DQT6">
        <v>29188</v>
      </c>
      <c r="DQU6">
        <v>67003</v>
      </c>
      <c r="DQV6">
        <v>74629</v>
      </c>
      <c r="DQW6">
        <v>87741</v>
      </c>
      <c r="DQX6">
        <v>127115</v>
      </c>
      <c r="DQY6">
        <v>253005</v>
      </c>
      <c r="DQZ6">
        <v>555499</v>
      </c>
      <c r="DRA6">
        <v>853581</v>
      </c>
      <c r="DRB6">
        <v>853581</v>
      </c>
      <c r="DRC6">
        <v>977825</v>
      </c>
      <c r="DRD6">
        <v>1005727</v>
      </c>
      <c r="DRE6">
        <v>1085009</v>
      </c>
      <c r="DRF6">
        <v>1075039</v>
      </c>
      <c r="DRG6">
        <v>1068510</v>
      </c>
      <c r="DRH6">
        <v>1076651</v>
      </c>
      <c r="DRI6">
        <v>1088857</v>
      </c>
      <c r="DRJ6">
        <v>1089051</v>
      </c>
      <c r="DRK6">
        <v>1095061</v>
      </c>
      <c r="DRL6">
        <v>1091947</v>
      </c>
      <c r="DRM6">
        <v>1104695</v>
      </c>
      <c r="DRN6">
        <v>1093526</v>
      </c>
      <c r="DRO6">
        <v>1088934</v>
      </c>
      <c r="DRP6">
        <v>1096421</v>
      </c>
      <c r="DRQ6">
        <v>1104225</v>
      </c>
      <c r="DRR6">
        <v>1089517</v>
      </c>
      <c r="DRS6">
        <v>1083988</v>
      </c>
      <c r="DRT6">
        <v>1085118</v>
      </c>
      <c r="DRU6">
        <v>1081319</v>
      </c>
      <c r="DRV6">
        <v>1082604</v>
      </c>
      <c r="DRW6">
        <v>1095691</v>
      </c>
      <c r="DRX6">
        <v>1090618</v>
      </c>
      <c r="DRY6">
        <v>1075442</v>
      </c>
      <c r="DRZ6">
        <v>1076632</v>
      </c>
      <c r="DSA6">
        <v>1079261</v>
      </c>
      <c r="DSB6">
        <v>1079261</v>
      </c>
      <c r="DSC6">
        <v>1087621</v>
      </c>
      <c r="DSD6">
        <v>1081197</v>
      </c>
      <c r="DSE6">
        <v>1084996</v>
      </c>
      <c r="DSF6">
        <v>1089645</v>
      </c>
      <c r="DSG6">
        <v>1070603</v>
      </c>
      <c r="DSH6">
        <v>1064030</v>
      </c>
      <c r="DSI6">
        <v>1056160</v>
      </c>
      <c r="DSJ6">
        <v>1052130</v>
      </c>
      <c r="DSK6">
        <v>1046893</v>
      </c>
      <c r="DSL6">
        <v>1041422</v>
      </c>
      <c r="DSM6">
        <v>1044137</v>
      </c>
      <c r="DSN6">
        <v>1016124</v>
      </c>
      <c r="DSO6">
        <v>8000</v>
      </c>
      <c r="DSP6">
        <v>8463</v>
      </c>
      <c r="DSQ6">
        <v>8735</v>
      </c>
      <c r="DSR6">
        <v>9508</v>
      </c>
      <c r="DSS6">
        <v>9984</v>
      </c>
      <c r="DST6">
        <v>10433</v>
      </c>
      <c r="DSU6">
        <v>14332</v>
      </c>
      <c r="DSV6">
        <v>15405</v>
      </c>
      <c r="DSW6">
        <v>17304</v>
      </c>
      <c r="DSX6">
        <v>18247</v>
      </c>
      <c r="DSY6">
        <v>18546</v>
      </c>
      <c r="DSZ6">
        <v>19195</v>
      </c>
      <c r="DTA6">
        <v>20854</v>
      </c>
      <c r="DTB6">
        <v>21954</v>
      </c>
      <c r="DTC6">
        <v>22273</v>
      </c>
      <c r="DTD6">
        <v>22414</v>
      </c>
      <c r="DTE6">
        <v>27011</v>
      </c>
      <c r="DTF6">
        <v>30772</v>
      </c>
      <c r="DTG6">
        <v>40822</v>
      </c>
      <c r="DTH6">
        <v>45494</v>
      </c>
      <c r="DTI6">
        <v>56709</v>
      </c>
      <c r="DTJ6">
        <v>77899</v>
      </c>
      <c r="DTK6">
        <v>162875</v>
      </c>
      <c r="DTL6">
        <v>373817</v>
      </c>
      <c r="DTM6">
        <v>613716</v>
      </c>
      <c r="DTN6">
        <v>816110</v>
      </c>
      <c r="DTO6">
        <v>893274</v>
      </c>
      <c r="DTP6">
        <v>902180</v>
      </c>
      <c r="DTQ6">
        <v>895461</v>
      </c>
      <c r="DTR6">
        <v>888685</v>
      </c>
      <c r="DTS6">
        <v>904173</v>
      </c>
      <c r="DTT6">
        <v>904173</v>
      </c>
      <c r="DTU6">
        <v>910563</v>
      </c>
      <c r="DTV6">
        <v>906781</v>
      </c>
      <c r="DTW6">
        <v>880344</v>
      </c>
      <c r="DTX6">
        <v>898723</v>
      </c>
      <c r="DTY6">
        <v>903029</v>
      </c>
      <c r="DTZ6">
        <v>905710</v>
      </c>
      <c r="DUA6">
        <v>897106</v>
      </c>
      <c r="DUB6">
        <v>901506</v>
      </c>
      <c r="DUC6">
        <v>882911</v>
      </c>
      <c r="DUD6">
        <v>887167</v>
      </c>
      <c r="DUE6">
        <v>904518</v>
      </c>
      <c r="DUF6">
        <v>927229</v>
      </c>
      <c r="DUG6">
        <v>934439</v>
      </c>
      <c r="DUH6">
        <v>944141</v>
      </c>
      <c r="DUI6">
        <v>925756</v>
      </c>
      <c r="DUJ6">
        <v>933638</v>
      </c>
      <c r="DUK6">
        <v>936962</v>
      </c>
      <c r="DUL6">
        <v>911829</v>
      </c>
      <c r="DUM6">
        <v>897100</v>
      </c>
      <c r="DUN6">
        <v>897100</v>
      </c>
      <c r="DUO6">
        <v>877917</v>
      </c>
      <c r="DUP6">
        <v>823041</v>
      </c>
      <c r="DUQ6">
        <v>814192</v>
      </c>
      <c r="DUR6">
        <v>810237</v>
      </c>
      <c r="DUS6">
        <v>804799</v>
      </c>
      <c r="DUT6">
        <v>806975</v>
      </c>
      <c r="DUU6">
        <v>788198</v>
      </c>
      <c r="DUV6">
        <v>780421</v>
      </c>
      <c r="DUW6">
        <v>771724</v>
      </c>
      <c r="DUX6">
        <v>752257</v>
      </c>
      <c r="DUY6">
        <v>749611</v>
      </c>
      <c r="DUZ6">
        <v>12007</v>
      </c>
      <c r="DVA6">
        <v>12007</v>
      </c>
      <c r="DVB6">
        <v>12007</v>
      </c>
      <c r="DVC6">
        <v>13081</v>
      </c>
      <c r="DVD6">
        <v>13274</v>
      </c>
      <c r="DVE6">
        <v>13594</v>
      </c>
      <c r="DVF6">
        <v>13594</v>
      </c>
      <c r="DVG6">
        <v>13706</v>
      </c>
      <c r="DVH6">
        <v>13729</v>
      </c>
      <c r="DVI6">
        <v>15915</v>
      </c>
      <c r="DVJ6">
        <v>18987</v>
      </c>
      <c r="DVK6">
        <v>21341</v>
      </c>
      <c r="DVL6">
        <v>28354</v>
      </c>
      <c r="DVM6">
        <v>32878</v>
      </c>
      <c r="DVN6">
        <v>37831</v>
      </c>
      <c r="DVO6">
        <v>38955</v>
      </c>
      <c r="DVP6">
        <v>39961</v>
      </c>
      <c r="DVQ6">
        <v>46792</v>
      </c>
      <c r="DVR6">
        <v>50476</v>
      </c>
      <c r="DVS6">
        <v>54489</v>
      </c>
      <c r="DVT6">
        <v>55222</v>
      </c>
      <c r="DVU6">
        <v>70272</v>
      </c>
      <c r="DVV6">
        <v>95120</v>
      </c>
      <c r="DVW6">
        <v>127393</v>
      </c>
      <c r="DVX6">
        <v>150497</v>
      </c>
      <c r="DVY6">
        <v>150497</v>
      </c>
      <c r="DVZ6">
        <v>304223</v>
      </c>
      <c r="DWA6">
        <v>613650</v>
      </c>
      <c r="DWB6">
        <v>793552</v>
      </c>
      <c r="DWC6">
        <v>902131</v>
      </c>
      <c r="DWD6">
        <v>934875</v>
      </c>
      <c r="DWE6">
        <v>940296</v>
      </c>
      <c r="DWF6">
        <v>966215</v>
      </c>
      <c r="DWG6">
        <v>961317</v>
      </c>
      <c r="DWH6">
        <v>964605</v>
      </c>
      <c r="DWI6">
        <v>963069</v>
      </c>
      <c r="DWJ6">
        <v>954784</v>
      </c>
      <c r="DWK6">
        <v>943258</v>
      </c>
      <c r="DWL6">
        <v>941319</v>
      </c>
      <c r="DWM6">
        <v>953766</v>
      </c>
      <c r="DWN6">
        <v>953936</v>
      </c>
      <c r="DWO6">
        <v>958761</v>
      </c>
      <c r="DWP6">
        <v>932777</v>
      </c>
      <c r="DWQ6">
        <v>936188</v>
      </c>
      <c r="DWR6">
        <v>937664</v>
      </c>
      <c r="DWS6">
        <v>939591</v>
      </c>
      <c r="DWT6">
        <v>943599</v>
      </c>
      <c r="DWU6">
        <v>943358</v>
      </c>
      <c r="DWV6">
        <v>937865</v>
      </c>
      <c r="DWW6">
        <v>933115</v>
      </c>
      <c r="DWX6">
        <v>932379</v>
      </c>
      <c r="DWY6">
        <v>926511</v>
      </c>
      <c r="DWZ6">
        <v>922684</v>
      </c>
      <c r="DXA6">
        <v>919298</v>
      </c>
      <c r="DXB6">
        <v>914872</v>
      </c>
      <c r="DXC6">
        <v>917967</v>
      </c>
      <c r="DXD6">
        <v>925968</v>
      </c>
      <c r="DXE6">
        <v>919011</v>
      </c>
      <c r="DXF6">
        <v>923906</v>
      </c>
      <c r="DXG6">
        <v>929134</v>
      </c>
      <c r="DXH6">
        <v>928832</v>
      </c>
      <c r="DXI6">
        <v>935490</v>
      </c>
      <c r="DXJ6">
        <v>927423</v>
      </c>
      <c r="DXK6">
        <v>909522</v>
      </c>
      <c r="DXL6">
        <v>895350</v>
      </c>
      <c r="DXM6">
        <v>903291</v>
      </c>
      <c r="DXN6">
        <v>892716</v>
      </c>
      <c r="DXO6">
        <v>23341</v>
      </c>
      <c r="DXP6">
        <v>23818</v>
      </c>
      <c r="DXQ6">
        <v>26747</v>
      </c>
      <c r="DXR6">
        <v>27106</v>
      </c>
      <c r="DXS6">
        <v>27107</v>
      </c>
      <c r="DXT6">
        <v>27460</v>
      </c>
      <c r="DXU6">
        <v>30293</v>
      </c>
      <c r="DXV6">
        <v>31603</v>
      </c>
      <c r="DXW6">
        <v>31778</v>
      </c>
      <c r="DXX6">
        <v>33561</v>
      </c>
      <c r="DXY6">
        <v>34376</v>
      </c>
      <c r="DXZ6">
        <v>36024</v>
      </c>
      <c r="DYA6">
        <v>38859</v>
      </c>
      <c r="DYB6">
        <v>44206</v>
      </c>
      <c r="DYC6">
        <v>45403</v>
      </c>
      <c r="DYD6">
        <v>45616</v>
      </c>
      <c r="DYE6">
        <v>45822</v>
      </c>
      <c r="DYF6">
        <v>51521</v>
      </c>
      <c r="DYG6">
        <v>68680</v>
      </c>
      <c r="DYH6">
        <v>75604</v>
      </c>
      <c r="DYI6">
        <v>96304</v>
      </c>
      <c r="DYJ6">
        <v>96304</v>
      </c>
      <c r="DYK6">
        <v>137864</v>
      </c>
      <c r="DYL6">
        <v>285168</v>
      </c>
      <c r="DYM6">
        <v>484678</v>
      </c>
      <c r="DYN6">
        <v>673863</v>
      </c>
      <c r="DYO6">
        <v>750884</v>
      </c>
      <c r="DYP6">
        <v>810530</v>
      </c>
      <c r="DYQ6">
        <v>842372</v>
      </c>
      <c r="DYR6">
        <v>851867</v>
      </c>
      <c r="DYS6">
        <v>852520</v>
      </c>
      <c r="DYT6">
        <v>853034</v>
      </c>
      <c r="DYU6">
        <v>836995</v>
      </c>
      <c r="DYV6">
        <v>855523</v>
      </c>
      <c r="DYW6">
        <v>855848</v>
      </c>
      <c r="DYX6">
        <v>856722</v>
      </c>
      <c r="DYY6">
        <v>850516</v>
      </c>
      <c r="DYZ6">
        <v>856798</v>
      </c>
      <c r="DZA6">
        <v>849931</v>
      </c>
      <c r="DZB6">
        <v>843980</v>
      </c>
      <c r="DZC6">
        <v>842490</v>
      </c>
      <c r="DZD6">
        <v>834446</v>
      </c>
      <c r="DZE6">
        <v>838994</v>
      </c>
      <c r="DZF6">
        <v>841686</v>
      </c>
      <c r="DZG6">
        <v>823309</v>
      </c>
      <c r="DZH6">
        <v>829974</v>
      </c>
      <c r="DZI6">
        <v>839953</v>
      </c>
      <c r="DZJ6">
        <v>833727</v>
      </c>
      <c r="DZK6">
        <v>826828</v>
      </c>
      <c r="DZL6">
        <v>808895</v>
      </c>
      <c r="DZM6">
        <v>800550</v>
      </c>
      <c r="DZN6">
        <v>785656</v>
      </c>
      <c r="DZO6">
        <v>774199</v>
      </c>
      <c r="DZP6">
        <v>777656</v>
      </c>
      <c r="DZQ6">
        <v>783531</v>
      </c>
      <c r="DZR6">
        <v>762815</v>
      </c>
      <c r="DZS6">
        <v>761460</v>
      </c>
      <c r="DZT6">
        <v>765415</v>
      </c>
      <c r="DZU6">
        <v>765669</v>
      </c>
      <c r="DZV6">
        <v>767544</v>
      </c>
      <c r="DZW6">
        <v>767865</v>
      </c>
      <c r="DZX6">
        <v>782500</v>
      </c>
      <c r="DZY6">
        <v>760906</v>
      </c>
      <c r="DZZ6">
        <v>760906</v>
      </c>
      <c r="EAA6">
        <v>769295</v>
      </c>
      <c r="EAB6">
        <v>771567</v>
      </c>
      <c r="EAC6">
        <v>24724</v>
      </c>
      <c r="EAD6">
        <v>24875</v>
      </c>
      <c r="EAE6">
        <v>25832</v>
      </c>
      <c r="EAF6">
        <v>26244</v>
      </c>
      <c r="EAG6">
        <v>26201</v>
      </c>
      <c r="EAH6">
        <v>26248</v>
      </c>
      <c r="EAI6">
        <v>33324</v>
      </c>
      <c r="EAJ6">
        <v>34438</v>
      </c>
      <c r="EAK6">
        <v>34799</v>
      </c>
      <c r="EAL6">
        <v>36352</v>
      </c>
      <c r="EAM6">
        <v>38547</v>
      </c>
      <c r="EAN6">
        <v>43416</v>
      </c>
      <c r="EAO6">
        <v>48578</v>
      </c>
      <c r="EAP6">
        <v>57745</v>
      </c>
      <c r="EAQ6">
        <v>65425</v>
      </c>
      <c r="EAR6">
        <v>69716</v>
      </c>
      <c r="EAS6">
        <v>73438</v>
      </c>
      <c r="EAT6">
        <v>83731</v>
      </c>
      <c r="EAU6">
        <v>99704</v>
      </c>
      <c r="EAV6">
        <v>115439</v>
      </c>
      <c r="EAW6">
        <v>141029</v>
      </c>
      <c r="EAX6">
        <v>193634</v>
      </c>
      <c r="EAY6">
        <v>347526</v>
      </c>
      <c r="EAZ6">
        <v>556159</v>
      </c>
      <c r="EBA6">
        <v>681412</v>
      </c>
      <c r="EBB6">
        <v>681412</v>
      </c>
      <c r="EBC6">
        <v>749309</v>
      </c>
      <c r="EBD6">
        <v>768037</v>
      </c>
      <c r="EBE6">
        <v>830780</v>
      </c>
      <c r="EBF6">
        <v>859287</v>
      </c>
      <c r="EBG6">
        <v>862673</v>
      </c>
      <c r="EBH6">
        <v>869295</v>
      </c>
      <c r="EBI6">
        <v>871202</v>
      </c>
      <c r="EBJ6">
        <v>881461</v>
      </c>
      <c r="EBK6">
        <v>890490</v>
      </c>
      <c r="EBL6">
        <v>903146</v>
      </c>
      <c r="EBM6">
        <v>902958</v>
      </c>
      <c r="EBN6">
        <v>899268</v>
      </c>
      <c r="EBO6">
        <v>914489</v>
      </c>
      <c r="EBP6">
        <v>920368</v>
      </c>
      <c r="EBQ6">
        <v>918663</v>
      </c>
      <c r="EBR6">
        <v>925736</v>
      </c>
      <c r="EBS6">
        <v>924682</v>
      </c>
      <c r="EBT6">
        <v>922828</v>
      </c>
      <c r="EBU6">
        <v>933584</v>
      </c>
      <c r="EBV6">
        <v>931214</v>
      </c>
      <c r="EBW6">
        <v>923254</v>
      </c>
      <c r="EBX6">
        <v>898457</v>
      </c>
      <c r="EBY6">
        <v>885530</v>
      </c>
      <c r="EBZ6">
        <v>901064</v>
      </c>
      <c r="ECA6">
        <v>883088</v>
      </c>
      <c r="ECB6">
        <v>879366</v>
      </c>
      <c r="ECC6">
        <v>881741</v>
      </c>
      <c r="ECD6">
        <v>882077</v>
      </c>
      <c r="ECE6">
        <v>890073</v>
      </c>
      <c r="ECF6">
        <v>888410</v>
      </c>
      <c r="ECG6">
        <v>895092</v>
      </c>
      <c r="ECH6">
        <v>911736</v>
      </c>
      <c r="ECI6">
        <v>909058</v>
      </c>
      <c r="ECJ6">
        <v>905194</v>
      </c>
      <c r="ECK6">
        <v>908637</v>
      </c>
      <c r="ECL6">
        <v>908397</v>
      </c>
      <c r="ECM6">
        <v>918528</v>
      </c>
      <c r="ECN6">
        <v>911050</v>
      </c>
      <c r="ECO6">
        <v>907398</v>
      </c>
      <c r="ECP6">
        <v>23386</v>
      </c>
      <c r="ECQ6">
        <v>23386</v>
      </c>
      <c r="ECR6">
        <v>23386</v>
      </c>
      <c r="ECS6">
        <v>23639</v>
      </c>
      <c r="ECT6">
        <v>25488</v>
      </c>
      <c r="ECU6">
        <v>26041</v>
      </c>
      <c r="ECV6">
        <v>26446</v>
      </c>
      <c r="ECW6">
        <v>27165</v>
      </c>
      <c r="ECX6">
        <v>27946</v>
      </c>
      <c r="ECY6">
        <v>29576</v>
      </c>
      <c r="ECZ6">
        <v>32276</v>
      </c>
      <c r="EDA6">
        <v>33749</v>
      </c>
      <c r="EDB6">
        <v>37688</v>
      </c>
      <c r="EDC6">
        <v>42189</v>
      </c>
      <c r="EDD6">
        <v>45497</v>
      </c>
      <c r="EDE6">
        <v>46079</v>
      </c>
      <c r="EDF6">
        <v>52612</v>
      </c>
      <c r="EDG6">
        <v>68043</v>
      </c>
      <c r="EDH6">
        <v>88724</v>
      </c>
      <c r="EDI6">
        <v>96858</v>
      </c>
      <c r="EDJ6">
        <v>110232</v>
      </c>
      <c r="EDK6">
        <v>133397</v>
      </c>
      <c r="EDL6">
        <v>207704</v>
      </c>
      <c r="EDM6">
        <v>438873</v>
      </c>
      <c r="EDN6">
        <v>626393</v>
      </c>
      <c r="EDO6">
        <v>807818</v>
      </c>
      <c r="EDP6">
        <v>900339</v>
      </c>
      <c r="EDQ6">
        <v>943062</v>
      </c>
      <c r="EDR6">
        <v>947876</v>
      </c>
      <c r="EDS6">
        <v>961538</v>
      </c>
      <c r="EDT6">
        <v>961538</v>
      </c>
      <c r="EDU6">
        <v>976295</v>
      </c>
      <c r="EDV6">
        <v>966393</v>
      </c>
      <c r="EDW6">
        <v>970989</v>
      </c>
      <c r="EDX6">
        <v>974179</v>
      </c>
      <c r="EDY6">
        <v>979904</v>
      </c>
      <c r="EDZ6">
        <v>964651</v>
      </c>
      <c r="EEA6">
        <v>994475</v>
      </c>
      <c r="EEB6">
        <v>1021257</v>
      </c>
      <c r="EEC6">
        <v>996101</v>
      </c>
      <c r="EED6">
        <v>998264</v>
      </c>
      <c r="EEE6">
        <v>1004230</v>
      </c>
      <c r="EEF6">
        <v>977558</v>
      </c>
      <c r="EEG6">
        <v>964479</v>
      </c>
      <c r="EEH6">
        <v>995056</v>
      </c>
      <c r="EEI6">
        <v>1013735</v>
      </c>
      <c r="EEJ6">
        <v>1016630</v>
      </c>
      <c r="EEK6">
        <v>1007447</v>
      </c>
      <c r="EEL6">
        <v>991014</v>
      </c>
      <c r="EEM6">
        <v>990025</v>
      </c>
      <c r="EEN6">
        <v>990025</v>
      </c>
      <c r="EEO6">
        <v>1004829</v>
      </c>
      <c r="EEP6">
        <v>1005751</v>
      </c>
      <c r="EEQ6">
        <v>1014031</v>
      </c>
      <c r="EER6">
        <v>1007580</v>
      </c>
      <c r="EES6">
        <v>995584</v>
      </c>
      <c r="EET6">
        <v>976903</v>
      </c>
      <c r="EEU6">
        <v>971172</v>
      </c>
      <c r="EEV6">
        <v>962738</v>
      </c>
      <c r="EEW6">
        <v>966056</v>
      </c>
      <c r="EEX6">
        <v>986443</v>
      </c>
      <c r="EEY6">
        <v>1010676</v>
      </c>
      <c r="EEZ6">
        <v>1014647</v>
      </c>
      <c r="EFA6">
        <v>16196</v>
      </c>
      <c r="EFB6">
        <v>16196</v>
      </c>
      <c r="EFC6">
        <v>16196</v>
      </c>
      <c r="EFD6">
        <v>17974</v>
      </c>
      <c r="EFE6">
        <v>19980</v>
      </c>
      <c r="EFF6">
        <v>20142</v>
      </c>
      <c r="EFG6">
        <v>20142</v>
      </c>
      <c r="EFH6">
        <v>20143</v>
      </c>
      <c r="EFI6">
        <v>20731</v>
      </c>
      <c r="EFJ6">
        <v>21828</v>
      </c>
      <c r="EFK6">
        <v>23120</v>
      </c>
      <c r="EFL6">
        <v>26005</v>
      </c>
      <c r="EFM6">
        <v>29851</v>
      </c>
      <c r="EFN6">
        <v>33167</v>
      </c>
      <c r="EFO6">
        <v>34917</v>
      </c>
      <c r="EFP6">
        <v>40295</v>
      </c>
      <c r="EFQ6">
        <v>44980</v>
      </c>
      <c r="EFR6">
        <v>58387</v>
      </c>
      <c r="EFS6">
        <v>68174</v>
      </c>
      <c r="EFT6">
        <v>79814</v>
      </c>
      <c r="EFU6">
        <v>105941</v>
      </c>
      <c r="EFV6">
        <v>121156</v>
      </c>
      <c r="EFW6">
        <v>146651</v>
      </c>
      <c r="EFX6">
        <v>171434</v>
      </c>
      <c r="EFY6">
        <v>284478</v>
      </c>
      <c r="EFZ6">
        <v>648425</v>
      </c>
      <c r="EGA6">
        <v>758889</v>
      </c>
      <c r="EGB6">
        <v>838240</v>
      </c>
      <c r="EGC6">
        <v>902198</v>
      </c>
      <c r="EGD6">
        <v>902198</v>
      </c>
      <c r="EGE6">
        <v>951598</v>
      </c>
      <c r="EGF6">
        <v>946999</v>
      </c>
      <c r="EGG6">
        <v>955076</v>
      </c>
      <c r="EGH6">
        <v>986876</v>
      </c>
      <c r="EGI6">
        <v>970978</v>
      </c>
      <c r="EGJ6">
        <v>956011</v>
      </c>
      <c r="EGK6">
        <v>935903</v>
      </c>
      <c r="EGL6">
        <v>928156</v>
      </c>
      <c r="EGM6">
        <v>913057</v>
      </c>
      <c r="EGN6">
        <v>913429</v>
      </c>
      <c r="EGO6">
        <v>896975</v>
      </c>
      <c r="EGP6">
        <v>923786</v>
      </c>
      <c r="EGQ6">
        <v>908143</v>
      </c>
      <c r="EGR6">
        <v>896782</v>
      </c>
      <c r="EGS6">
        <v>894756</v>
      </c>
      <c r="EGT6">
        <v>907403</v>
      </c>
      <c r="EGU6">
        <v>888468</v>
      </c>
      <c r="EGV6">
        <v>894068</v>
      </c>
      <c r="EGW6">
        <v>890230</v>
      </c>
      <c r="EGX6">
        <v>912876</v>
      </c>
      <c r="EGY6">
        <v>945361</v>
      </c>
      <c r="EGZ6">
        <v>946628</v>
      </c>
      <c r="EHA6">
        <v>945023</v>
      </c>
      <c r="EHB6">
        <v>940579</v>
      </c>
      <c r="EHC6">
        <v>943642</v>
      </c>
      <c r="EHD6">
        <v>950850</v>
      </c>
      <c r="EHE6">
        <v>949543</v>
      </c>
      <c r="EHF6">
        <v>948014</v>
      </c>
      <c r="EHG6">
        <v>958557</v>
      </c>
      <c r="EHH6">
        <v>951661</v>
      </c>
      <c r="EHI6">
        <v>928087</v>
      </c>
      <c r="EHJ6">
        <v>917316</v>
      </c>
      <c r="EHK6">
        <v>919227</v>
      </c>
      <c r="EHL6">
        <v>917704</v>
      </c>
      <c r="EHM6">
        <v>917282</v>
      </c>
      <c r="EHN6">
        <v>921762</v>
      </c>
      <c r="EHO6">
        <v>921483</v>
      </c>
      <c r="EHP6">
        <v>9239</v>
      </c>
      <c r="EHQ6">
        <v>11518</v>
      </c>
      <c r="EHR6">
        <v>12512</v>
      </c>
      <c r="EHS6">
        <v>14712</v>
      </c>
      <c r="EHT6">
        <v>15853</v>
      </c>
      <c r="EHU6">
        <v>15552</v>
      </c>
      <c r="EHV6">
        <v>16206</v>
      </c>
      <c r="EHW6">
        <v>16235</v>
      </c>
      <c r="EHX6">
        <v>16804</v>
      </c>
      <c r="EHY6">
        <v>18206</v>
      </c>
      <c r="EHZ6">
        <v>18706</v>
      </c>
      <c r="EIA6">
        <v>20028</v>
      </c>
      <c r="EIB6">
        <v>26103</v>
      </c>
      <c r="EIC6">
        <v>33280</v>
      </c>
      <c r="EID6">
        <v>32334</v>
      </c>
      <c r="EIE6">
        <v>35220</v>
      </c>
      <c r="EIF6">
        <v>40113</v>
      </c>
      <c r="EIG6">
        <v>49780</v>
      </c>
      <c r="EIH6">
        <v>64331</v>
      </c>
      <c r="EII6">
        <v>82390</v>
      </c>
      <c r="EIJ6">
        <v>82390</v>
      </c>
      <c r="EIK6">
        <v>116057</v>
      </c>
      <c r="EIL6">
        <v>231654</v>
      </c>
      <c r="EIM6">
        <v>448206</v>
      </c>
      <c r="EIN6">
        <v>613935</v>
      </c>
      <c r="EIO6">
        <v>740946</v>
      </c>
      <c r="EIP6">
        <v>840524</v>
      </c>
      <c r="EIQ6">
        <v>886662</v>
      </c>
      <c r="EIR6">
        <v>887961</v>
      </c>
      <c r="EIS6">
        <v>919814</v>
      </c>
      <c r="EIT6">
        <v>917087</v>
      </c>
      <c r="EIU6">
        <v>934260</v>
      </c>
      <c r="EIV6">
        <v>940003</v>
      </c>
      <c r="EIW6">
        <v>944715</v>
      </c>
      <c r="EIX6">
        <v>954280</v>
      </c>
      <c r="EIY6">
        <v>974118</v>
      </c>
      <c r="EIZ6">
        <v>966600</v>
      </c>
      <c r="EJA6">
        <v>967142</v>
      </c>
      <c r="EJB6">
        <v>989131</v>
      </c>
      <c r="EJC6">
        <v>1007655</v>
      </c>
      <c r="EJD6">
        <v>1003224</v>
      </c>
      <c r="EJE6">
        <v>1003106</v>
      </c>
      <c r="EJF6">
        <v>1014079</v>
      </c>
      <c r="EJG6">
        <v>1026843</v>
      </c>
      <c r="EJH6">
        <v>1036522</v>
      </c>
      <c r="EJI6">
        <v>1031965</v>
      </c>
      <c r="EJJ6">
        <v>1030736</v>
      </c>
      <c r="EJK6">
        <v>1015677</v>
      </c>
      <c r="EJL6">
        <v>996257</v>
      </c>
      <c r="EJM6">
        <v>997573</v>
      </c>
      <c r="EJN6">
        <v>1001692</v>
      </c>
      <c r="EJO6">
        <v>998389</v>
      </c>
      <c r="EJP6">
        <v>990752</v>
      </c>
      <c r="EJQ6">
        <v>978409</v>
      </c>
      <c r="EJR6">
        <v>962321</v>
      </c>
      <c r="EJS6">
        <v>943350</v>
      </c>
      <c r="EJT6">
        <v>914696</v>
      </c>
      <c r="EJU6">
        <v>873419</v>
      </c>
      <c r="EJV6">
        <v>863989</v>
      </c>
      <c r="EJW6">
        <v>855001</v>
      </c>
      <c r="EJX6">
        <v>826108</v>
      </c>
      <c r="EJY6">
        <v>787015</v>
      </c>
      <c r="EJZ6">
        <v>795647</v>
      </c>
      <c r="EKA6">
        <v>795647</v>
      </c>
      <c r="EKB6">
        <v>803933</v>
      </c>
      <c r="EKC6">
        <v>65412</v>
      </c>
      <c r="EKD6">
        <v>65333</v>
      </c>
      <c r="EKE6">
        <v>66298</v>
      </c>
      <c r="EKF6">
        <v>65393</v>
      </c>
      <c r="EKG6">
        <v>67186</v>
      </c>
      <c r="EKH6">
        <v>69051</v>
      </c>
      <c r="EKI6">
        <v>75281</v>
      </c>
      <c r="EKJ6">
        <v>81380</v>
      </c>
      <c r="EKK6">
        <v>82236</v>
      </c>
      <c r="EKL6">
        <v>83438</v>
      </c>
      <c r="EKM6">
        <v>84952</v>
      </c>
      <c r="EKN6">
        <v>85527</v>
      </c>
      <c r="EKO6">
        <v>88285</v>
      </c>
      <c r="EKP6">
        <v>91103</v>
      </c>
      <c r="EKQ6">
        <v>94191</v>
      </c>
      <c r="EKR6">
        <v>95535</v>
      </c>
      <c r="EKS6">
        <v>97878</v>
      </c>
      <c r="EKT6">
        <v>102001</v>
      </c>
      <c r="EKU6">
        <v>105335</v>
      </c>
      <c r="EKV6">
        <v>108538</v>
      </c>
      <c r="EKW6">
        <v>115788</v>
      </c>
      <c r="EKX6">
        <v>121690</v>
      </c>
      <c r="EKY6">
        <v>146845</v>
      </c>
      <c r="EKZ6">
        <v>278865</v>
      </c>
      <c r="ELA6">
        <v>546949</v>
      </c>
      <c r="ELB6">
        <v>546949</v>
      </c>
      <c r="ELC6">
        <v>760530</v>
      </c>
      <c r="ELD6">
        <v>894998</v>
      </c>
      <c r="ELE6">
        <v>920925</v>
      </c>
      <c r="ELF6">
        <v>929019</v>
      </c>
      <c r="ELG6">
        <v>944593</v>
      </c>
      <c r="ELH6">
        <v>956711</v>
      </c>
      <c r="ELI6">
        <v>965564</v>
      </c>
      <c r="ELJ6">
        <v>995273</v>
      </c>
      <c r="ELK6">
        <v>977720</v>
      </c>
      <c r="ELL6">
        <v>979934</v>
      </c>
      <c r="ELM6">
        <v>973787</v>
      </c>
      <c r="ELN6">
        <v>978109</v>
      </c>
      <c r="ELO6">
        <v>991334</v>
      </c>
      <c r="ELP6">
        <v>972800</v>
      </c>
      <c r="ELQ6">
        <v>972593</v>
      </c>
      <c r="ELR6">
        <v>968677</v>
      </c>
      <c r="ELS6">
        <v>959356</v>
      </c>
      <c r="ELT6">
        <v>949786</v>
      </c>
      <c r="ELU6">
        <v>946865</v>
      </c>
      <c r="ELV6">
        <v>949160</v>
      </c>
      <c r="ELW6">
        <v>941754</v>
      </c>
      <c r="ELX6">
        <v>915509</v>
      </c>
      <c r="ELY6">
        <v>913936</v>
      </c>
      <c r="ELZ6">
        <v>889199</v>
      </c>
      <c r="EMA6">
        <v>853727</v>
      </c>
      <c r="EMB6">
        <v>837351</v>
      </c>
      <c r="EMC6">
        <v>838054</v>
      </c>
      <c r="EMD6">
        <v>828123</v>
      </c>
      <c r="EME6">
        <v>819841</v>
      </c>
      <c r="EMF6">
        <v>794312</v>
      </c>
      <c r="EMG6">
        <v>789104</v>
      </c>
      <c r="EMH6">
        <v>787413</v>
      </c>
      <c r="EMI6">
        <v>790079</v>
      </c>
      <c r="EMJ6">
        <v>763114</v>
      </c>
      <c r="EMK6">
        <v>762391</v>
      </c>
      <c r="EML6">
        <v>762089</v>
      </c>
      <c r="EMM6">
        <v>772986</v>
      </c>
      <c r="EMN6">
        <v>785413</v>
      </c>
      <c r="EMO6">
        <v>784944</v>
      </c>
      <c r="EMP6">
        <v>21113</v>
      </c>
      <c r="EMQ6">
        <v>21181</v>
      </c>
      <c r="EMR6">
        <v>21770</v>
      </c>
      <c r="EMS6">
        <v>21900</v>
      </c>
      <c r="EMT6">
        <v>24487</v>
      </c>
      <c r="EMU6">
        <v>26537</v>
      </c>
      <c r="EMV6">
        <v>26542</v>
      </c>
      <c r="EMW6">
        <v>27851</v>
      </c>
      <c r="EMX6">
        <v>31804</v>
      </c>
      <c r="EMY6">
        <v>34206</v>
      </c>
      <c r="EMZ6">
        <v>37058</v>
      </c>
      <c r="ENA6">
        <v>38271</v>
      </c>
      <c r="ENB6">
        <v>41386</v>
      </c>
      <c r="ENC6">
        <v>48549</v>
      </c>
      <c r="END6">
        <v>55534</v>
      </c>
      <c r="ENE6">
        <v>62285</v>
      </c>
      <c r="ENF6">
        <v>64547</v>
      </c>
      <c r="ENG6">
        <v>68637</v>
      </c>
      <c r="ENH6">
        <v>77139</v>
      </c>
      <c r="ENI6">
        <v>80913</v>
      </c>
      <c r="ENJ6">
        <v>83552</v>
      </c>
      <c r="ENK6">
        <v>106201</v>
      </c>
      <c r="ENL6">
        <v>140031</v>
      </c>
      <c r="ENM6">
        <v>194241</v>
      </c>
      <c r="ENN6">
        <v>333224</v>
      </c>
      <c r="ENO6">
        <v>551997</v>
      </c>
      <c r="ENP6">
        <v>659098</v>
      </c>
      <c r="ENQ6">
        <v>777854</v>
      </c>
      <c r="ENR6">
        <v>832246</v>
      </c>
      <c r="ENS6">
        <v>826872</v>
      </c>
      <c r="ENT6">
        <v>826872</v>
      </c>
      <c r="ENU6">
        <v>849261</v>
      </c>
      <c r="ENV6">
        <v>876581</v>
      </c>
      <c r="ENW6">
        <v>880670</v>
      </c>
      <c r="ENX6">
        <v>880944</v>
      </c>
      <c r="ENY6">
        <v>889149</v>
      </c>
      <c r="ENZ6">
        <v>896764</v>
      </c>
      <c r="EOA6">
        <v>902922</v>
      </c>
      <c r="EOB6">
        <v>922124</v>
      </c>
      <c r="EOC6">
        <v>947541</v>
      </c>
      <c r="EOD6">
        <v>949916</v>
      </c>
      <c r="EOE6">
        <v>961576</v>
      </c>
      <c r="EOF6">
        <v>944154</v>
      </c>
      <c r="EOG6">
        <v>930547</v>
      </c>
      <c r="EOH6">
        <v>902742</v>
      </c>
      <c r="EOI6">
        <v>897605</v>
      </c>
      <c r="EOJ6">
        <v>881313</v>
      </c>
      <c r="EOK6">
        <v>879302</v>
      </c>
      <c r="EOL6">
        <v>843192</v>
      </c>
      <c r="EOM6">
        <v>798622</v>
      </c>
      <c r="EON6">
        <v>793715</v>
      </c>
      <c r="EOO6">
        <v>806279</v>
      </c>
      <c r="EOP6">
        <v>802642</v>
      </c>
      <c r="EOQ6">
        <v>787407</v>
      </c>
      <c r="EOR6">
        <v>756568</v>
      </c>
      <c r="EOS6">
        <v>756568</v>
      </c>
      <c r="EOT6">
        <v>733538</v>
      </c>
      <c r="EOU6">
        <v>713791</v>
      </c>
      <c r="EOV6">
        <v>678937</v>
      </c>
      <c r="EOW6">
        <v>671823</v>
      </c>
      <c r="EOX6">
        <v>672670</v>
      </c>
      <c r="EOY6">
        <v>676793</v>
      </c>
      <c r="EOZ6">
        <v>684220</v>
      </c>
      <c r="EPA6">
        <v>689783</v>
      </c>
      <c r="EPB6">
        <v>10617</v>
      </c>
      <c r="EPC6">
        <v>10617</v>
      </c>
      <c r="EPD6">
        <v>10617</v>
      </c>
      <c r="EPE6">
        <v>11795</v>
      </c>
      <c r="EPF6">
        <v>12536</v>
      </c>
      <c r="EPG6">
        <v>14332</v>
      </c>
      <c r="EPH6">
        <v>14332</v>
      </c>
      <c r="EPI6">
        <v>14351</v>
      </c>
      <c r="EPJ6">
        <v>14544</v>
      </c>
      <c r="EPK6">
        <v>15025</v>
      </c>
      <c r="EPL6">
        <v>18545</v>
      </c>
      <c r="EPM6">
        <v>18924</v>
      </c>
      <c r="EPN6">
        <v>23485</v>
      </c>
      <c r="EPO6">
        <v>25972</v>
      </c>
      <c r="EPP6">
        <v>26913</v>
      </c>
      <c r="EPQ6">
        <v>28133</v>
      </c>
      <c r="EPR6">
        <v>28953</v>
      </c>
      <c r="EPS6">
        <v>28095</v>
      </c>
      <c r="EPT6">
        <v>29231</v>
      </c>
      <c r="EPU6">
        <v>37919</v>
      </c>
      <c r="EPV6">
        <v>43601</v>
      </c>
      <c r="EPW6">
        <v>55904</v>
      </c>
      <c r="EPX6">
        <v>63307</v>
      </c>
      <c r="EPY6">
        <v>75194</v>
      </c>
      <c r="EPZ6">
        <v>119307</v>
      </c>
      <c r="EQA6">
        <v>272634</v>
      </c>
      <c r="EQB6">
        <v>487237</v>
      </c>
      <c r="EQC6">
        <v>592846</v>
      </c>
      <c r="EQD6">
        <v>592846</v>
      </c>
      <c r="EQE6">
        <v>677963</v>
      </c>
      <c r="EQF6">
        <v>714765</v>
      </c>
      <c r="EQG6">
        <v>711430</v>
      </c>
      <c r="EQH6">
        <v>724677</v>
      </c>
      <c r="EQI6">
        <v>743359</v>
      </c>
      <c r="EQJ6">
        <v>745800</v>
      </c>
      <c r="EQK6">
        <v>749738</v>
      </c>
      <c r="EQL6">
        <v>752431</v>
      </c>
      <c r="EQM6">
        <v>754223</v>
      </c>
      <c r="EQN6">
        <v>754244</v>
      </c>
      <c r="EQO6">
        <v>755498</v>
      </c>
      <c r="EQP6">
        <v>749607</v>
      </c>
      <c r="EQQ6">
        <v>741439</v>
      </c>
      <c r="EQR6">
        <v>726037</v>
      </c>
      <c r="EQS6">
        <v>717721</v>
      </c>
      <c r="EQT6">
        <v>703740</v>
      </c>
      <c r="EQU6">
        <v>710547</v>
      </c>
      <c r="EQV6">
        <v>717956</v>
      </c>
      <c r="EQW6">
        <v>711428</v>
      </c>
      <c r="EQX6">
        <v>709089</v>
      </c>
      <c r="EQY6">
        <v>720938</v>
      </c>
      <c r="EQZ6">
        <v>709179</v>
      </c>
      <c r="ERA6">
        <v>720655</v>
      </c>
      <c r="ERB6">
        <v>708118</v>
      </c>
      <c r="ERC6">
        <v>705302</v>
      </c>
      <c r="ERD6">
        <v>702513</v>
      </c>
      <c r="ERE6">
        <v>710356</v>
      </c>
      <c r="ERF6">
        <v>724481</v>
      </c>
      <c r="ERG6">
        <v>710333</v>
      </c>
      <c r="ERH6">
        <v>709401</v>
      </c>
      <c r="ERI6">
        <v>698079</v>
      </c>
      <c r="ERJ6">
        <v>706044</v>
      </c>
      <c r="ERK6">
        <v>708329</v>
      </c>
      <c r="ERL6">
        <v>716078</v>
      </c>
      <c r="ERM6">
        <v>720248</v>
      </c>
      <c r="ERN6">
        <v>735098</v>
      </c>
      <c r="ERO6">
        <v>732040</v>
      </c>
      <c r="ERP6">
        <v>9346</v>
      </c>
      <c r="ERQ6">
        <v>10880</v>
      </c>
      <c r="ERR6">
        <v>10893</v>
      </c>
      <c r="ERS6">
        <v>11848</v>
      </c>
      <c r="ERT6">
        <v>13057</v>
      </c>
      <c r="ERU6">
        <v>13450</v>
      </c>
      <c r="ERV6">
        <v>14031</v>
      </c>
      <c r="ERW6">
        <v>14149</v>
      </c>
      <c r="ERX6">
        <v>15415</v>
      </c>
      <c r="ERY6">
        <v>17045</v>
      </c>
      <c r="ERZ6">
        <v>17178</v>
      </c>
      <c r="ESA6">
        <v>17444</v>
      </c>
      <c r="ESB6">
        <v>17890</v>
      </c>
      <c r="ESC6">
        <v>19888</v>
      </c>
      <c r="ESD6">
        <v>21345</v>
      </c>
      <c r="ESE6">
        <v>26114</v>
      </c>
      <c r="ESF6">
        <v>30628</v>
      </c>
      <c r="ESG6">
        <v>35872</v>
      </c>
      <c r="ESH6">
        <v>43727</v>
      </c>
      <c r="ESI6">
        <v>52603</v>
      </c>
      <c r="ESJ6">
        <v>52603</v>
      </c>
      <c r="ESK6">
        <v>63839</v>
      </c>
      <c r="ESL6">
        <v>94576</v>
      </c>
      <c r="ESM6">
        <v>144765</v>
      </c>
      <c r="ESN6">
        <v>242180</v>
      </c>
      <c r="ESO6">
        <v>413048</v>
      </c>
      <c r="ESP6">
        <v>519852</v>
      </c>
      <c r="ESQ6">
        <v>727497</v>
      </c>
      <c r="ESR6">
        <v>863665</v>
      </c>
      <c r="ESS6">
        <v>911681</v>
      </c>
      <c r="EST6">
        <v>937685</v>
      </c>
      <c r="ESU6">
        <v>964819</v>
      </c>
      <c r="ESV6">
        <v>972986</v>
      </c>
      <c r="ESW6">
        <v>967294</v>
      </c>
      <c r="ESX6">
        <v>961814</v>
      </c>
      <c r="ESY6">
        <v>976177</v>
      </c>
      <c r="ESZ6">
        <v>988068</v>
      </c>
      <c r="ETA6">
        <v>1000014</v>
      </c>
      <c r="ETB6">
        <v>1018534</v>
      </c>
      <c r="ETC6">
        <v>1033735</v>
      </c>
      <c r="ETD6">
        <v>1071337</v>
      </c>
      <c r="ETE6">
        <v>1075783</v>
      </c>
      <c r="ETF6">
        <v>1055921</v>
      </c>
      <c r="ETG6">
        <v>1038512</v>
      </c>
      <c r="ETH6">
        <v>1020711</v>
      </c>
      <c r="ETI6">
        <v>1018988</v>
      </c>
      <c r="ETJ6">
        <v>1014467</v>
      </c>
      <c r="ETK6">
        <v>1015907</v>
      </c>
      <c r="ETL6">
        <v>1031338</v>
      </c>
      <c r="ETM6">
        <v>1018405</v>
      </c>
      <c r="ETN6">
        <v>1056079</v>
      </c>
      <c r="ETO6">
        <v>1053260</v>
      </c>
      <c r="ETP6">
        <v>1046432</v>
      </c>
      <c r="ETQ6">
        <v>1021713</v>
      </c>
      <c r="ETR6">
        <v>1021053</v>
      </c>
      <c r="ETS6">
        <v>1026463</v>
      </c>
      <c r="ETT6">
        <v>1012353</v>
      </c>
      <c r="ETU6">
        <v>1001226</v>
      </c>
      <c r="ETV6">
        <v>996289</v>
      </c>
      <c r="ETW6">
        <v>994017</v>
      </c>
      <c r="ETX6">
        <v>980625</v>
      </c>
      <c r="ETY6">
        <v>976164</v>
      </c>
      <c r="ETZ6">
        <v>993265</v>
      </c>
      <c r="EUA6">
        <v>987623</v>
      </c>
      <c r="EUB6">
        <v>981067</v>
      </c>
      <c r="EUC6">
        <v>981067</v>
      </c>
      <c r="EUD6">
        <v>14952</v>
      </c>
      <c r="EUE6">
        <v>14411</v>
      </c>
      <c r="EUF6">
        <v>14612</v>
      </c>
      <c r="EUG6">
        <v>14662</v>
      </c>
      <c r="EUH6">
        <v>16150</v>
      </c>
      <c r="EUI6">
        <v>16340</v>
      </c>
      <c r="EUJ6">
        <v>16447</v>
      </c>
      <c r="EUK6">
        <v>16240</v>
      </c>
      <c r="EUL6">
        <v>19145</v>
      </c>
      <c r="EUM6">
        <v>19574</v>
      </c>
      <c r="EUN6">
        <v>20064</v>
      </c>
      <c r="EUO6">
        <v>20664</v>
      </c>
      <c r="EUP6">
        <v>21128</v>
      </c>
      <c r="EUQ6">
        <v>22378</v>
      </c>
      <c r="EUR6">
        <v>24436</v>
      </c>
      <c r="EUS6">
        <v>23768</v>
      </c>
      <c r="EUT6">
        <v>29947</v>
      </c>
      <c r="EUU6">
        <v>32353</v>
      </c>
      <c r="EUV6">
        <v>38999</v>
      </c>
      <c r="EUW6">
        <v>46764</v>
      </c>
      <c r="EUX6">
        <v>60388</v>
      </c>
      <c r="EUY6">
        <v>69771</v>
      </c>
      <c r="EUZ6">
        <v>84607</v>
      </c>
      <c r="EVA6">
        <v>168125</v>
      </c>
      <c r="EVB6">
        <v>168125</v>
      </c>
      <c r="EVC6">
        <v>302582</v>
      </c>
      <c r="EVD6">
        <v>610448</v>
      </c>
      <c r="EVE6">
        <v>850305</v>
      </c>
      <c r="EVF6">
        <v>969505</v>
      </c>
      <c r="EVG6">
        <v>988042</v>
      </c>
      <c r="EVH6">
        <v>1012949</v>
      </c>
      <c r="EVI6">
        <v>1025131</v>
      </c>
      <c r="EVJ6">
        <v>1016336</v>
      </c>
      <c r="EVK6">
        <v>1011628</v>
      </c>
      <c r="EVL6">
        <v>1014966</v>
      </c>
      <c r="EVM6">
        <v>1016711</v>
      </c>
      <c r="EVN6">
        <v>1017579</v>
      </c>
      <c r="EVO6">
        <v>1026546</v>
      </c>
      <c r="EVP6">
        <v>1020906</v>
      </c>
      <c r="EVQ6">
        <v>1034259</v>
      </c>
      <c r="EVR6">
        <v>1032250</v>
      </c>
      <c r="EVS6">
        <v>1039087</v>
      </c>
      <c r="EVT6">
        <v>1052723</v>
      </c>
      <c r="EVU6">
        <v>1060495</v>
      </c>
      <c r="EVV6">
        <v>1073986</v>
      </c>
      <c r="EVW6">
        <v>1072451</v>
      </c>
      <c r="EVX6">
        <v>1052423</v>
      </c>
      <c r="EVY6">
        <v>1050567</v>
      </c>
      <c r="EVZ6">
        <v>1059585</v>
      </c>
      <c r="EWA6">
        <v>1052919</v>
      </c>
      <c r="EWB6">
        <v>1052919</v>
      </c>
      <c r="EWC6">
        <v>1042405</v>
      </c>
      <c r="EWD6">
        <v>1050524</v>
      </c>
      <c r="EWE6">
        <v>1038794</v>
      </c>
      <c r="EWF6">
        <v>1049348</v>
      </c>
      <c r="EWG6">
        <v>1059045</v>
      </c>
      <c r="EWH6">
        <v>1039821</v>
      </c>
      <c r="EWI6">
        <v>1033000</v>
      </c>
      <c r="EWJ6">
        <v>1030352</v>
      </c>
      <c r="EWK6">
        <v>1012235</v>
      </c>
      <c r="EWL6">
        <v>1003058</v>
      </c>
      <c r="EWM6">
        <v>980920</v>
      </c>
      <c r="EWN6">
        <v>971544</v>
      </c>
      <c r="EWO6">
        <v>949353</v>
      </c>
      <c r="EWP6">
        <v>927979</v>
      </c>
      <c r="EWQ6">
        <v>4538</v>
      </c>
      <c r="EWR6">
        <v>4753</v>
      </c>
      <c r="EWS6">
        <v>5138</v>
      </c>
      <c r="EWT6">
        <v>5653</v>
      </c>
      <c r="EWU6">
        <v>5883</v>
      </c>
      <c r="EWV6">
        <v>6018</v>
      </c>
      <c r="EWW6">
        <v>6158</v>
      </c>
      <c r="EWX6">
        <v>6433</v>
      </c>
      <c r="EWY6">
        <v>7211</v>
      </c>
      <c r="EWZ6">
        <v>8013</v>
      </c>
      <c r="EXA6">
        <v>8428</v>
      </c>
      <c r="EXB6">
        <v>8753</v>
      </c>
      <c r="EXC6">
        <v>10794</v>
      </c>
      <c r="EXD6">
        <v>13118</v>
      </c>
      <c r="EXE6">
        <v>16091</v>
      </c>
      <c r="EXF6">
        <v>20579</v>
      </c>
      <c r="EXG6">
        <v>27952</v>
      </c>
      <c r="EXH6">
        <v>33960</v>
      </c>
      <c r="EXI6">
        <v>38202</v>
      </c>
      <c r="EXJ6">
        <v>41950</v>
      </c>
      <c r="EXK6">
        <v>54879</v>
      </c>
      <c r="EXL6">
        <v>60353</v>
      </c>
      <c r="EXM6">
        <v>80770</v>
      </c>
      <c r="EXN6">
        <v>109002</v>
      </c>
      <c r="EXO6">
        <v>157263</v>
      </c>
      <c r="EXP6">
        <v>372793</v>
      </c>
      <c r="EXQ6">
        <v>616249</v>
      </c>
      <c r="EXR6">
        <v>844170</v>
      </c>
      <c r="EXS6">
        <v>886856</v>
      </c>
      <c r="EXT6">
        <v>886856</v>
      </c>
      <c r="EXU6">
        <v>920532</v>
      </c>
      <c r="EXV6">
        <v>929793</v>
      </c>
      <c r="EXW6">
        <v>905440</v>
      </c>
      <c r="EXX6">
        <v>896962</v>
      </c>
      <c r="EXY6">
        <v>900788</v>
      </c>
      <c r="EXZ6">
        <v>860735</v>
      </c>
      <c r="EYA6">
        <v>878946</v>
      </c>
      <c r="EYB6">
        <v>861795</v>
      </c>
      <c r="EYC6">
        <v>846583</v>
      </c>
      <c r="EYD6">
        <v>838792</v>
      </c>
      <c r="EYE6">
        <v>811082</v>
      </c>
      <c r="EYF6">
        <v>780376</v>
      </c>
      <c r="EYG6">
        <v>795178</v>
      </c>
      <c r="EYH6">
        <v>785770</v>
      </c>
      <c r="EYI6">
        <v>785468</v>
      </c>
      <c r="EYJ6">
        <v>780792</v>
      </c>
      <c r="EYK6">
        <v>743450</v>
      </c>
      <c r="EYL6">
        <v>742676</v>
      </c>
      <c r="EYM6">
        <v>736813</v>
      </c>
      <c r="EYN6">
        <v>742330</v>
      </c>
      <c r="EYO6">
        <v>724976</v>
      </c>
      <c r="EYP6">
        <v>726596</v>
      </c>
      <c r="EYQ6">
        <v>720313</v>
      </c>
      <c r="EYR6">
        <v>709585</v>
      </c>
      <c r="EYS6">
        <v>709585</v>
      </c>
      <c r="EYT6">
        <v>703319</v>
      </c>
      <c r="EYU6">
        <v>688800</v>
      </c>
      <c r="EYV6">
        <v>686610</v>
      </c>
      <c r="EYW6">
        <v>673500</v>
      </c>
      <c r="EYX6">
        <v>669521</v>
      </c>
      <c r="EYY6">
        <v>663915</v>
      </c>
      <c r="EYZ6">
        <v>656599</v>
      </c>
      <c r="EZA6">
        <v>645013</v>
      </c>
      <c r="EZB6">
        <v>641200</v>
      </c>
      <c r="EZC6">
        <v>11726</v>
      </c>
      <c r="EZD6">
        <v>12408</v>
      </c>
      <c r="EZE6">
        <v>12522</v>
      </c>
      <c r="EZF6">
        <v>12944</v>
      </c>
      <c r="EZG6">
        <v>13155</v>
      </c>
      <c r="EZH6">
        <v>13155</v>
      </c>
      <c r="EZI6">
        <v>13155</v>
      </c>
      <c r="EZJ6">
        <v>13703</v>
      </c>
      <c r="EZK6">
        <v>14399</v>
      </c>
      <c r="EZL6">
        <v>16348</v>
      </c>
      <c r="EZM6">
        <v>18998</v>
      </c>
      <c r="EZN6">
        <v>20376</v>
      </c>
      <c r="EZO6">
        <v>19742</v>
      </c>
      <c r="EZP6">
        <v>21003</v>
      </c>
      <c r="EZQ6">
        <v>21858</v>
      </c>
      <c r="EZR6">
        <v>23632</v>
      </c>
      <c r="EZS6">
        <v>26393</v>
      </c>
      <c r="EZT6">
        <v>30053</v>
      </c>
      <c r="EZU6">
        <v>30527</v>
      </c>
      <c r="EZV6">
        <v>31293</v>
      </c>
      <c r="EZW6">
        <v>34443</v>
      </c>
      <c r="EZX6">
        <v>40338</v>
      </c>
      <c r="EZY6">
        <v>46373</v>
      </c>
      <c r="EZZ6">
        <v>61529</v>
      </c>
      <c r="FAA6">
        <v>110990</v>
      </c>
      <c r="FAB6">
        <v>242182</v>
      </c>
      <c r="FAC6">
        <v>351882</v>
      </c>
      <c r="FAD6">
        <v>351882</v>
      </c>
      <c r="FAE6">
        <v>507961</v>
      </c>
      <c r="FAF6">
        <v>609064</v>
      </c>
      <c r="FAG6">
        <v>657620</v>
      </c>
      <c r="FAH6">
        <v>661869</v>
      </c>
      <c r="FAI6">
        <v>663309</v>
      </c>
      <c r="FAJ6">
        <v>662232</v>
      </c>
      <c r="FAK6">
        <v>686051</v>
      </c>
      <c r="FAL6">
        <v>682582</v>
      </c>
      <c r="FAM6">
        <v>704547</v>
      </c>
      <c r="FAN6">
        <v>701367</v>
      </c>
      <c r="FAO6">
        <v>718737</v>
      </c>
      <c r="FAP6">
        <v>706449</v>
      </c>
      <c r="FAQ6">
        <v>710794</v>
      </c>
      <c r="FAR6">
        <v>713884</v>
      </c>
      <c r="FAS6">
        <v>709356</v>
      </c>
      <c r="FAT6">
        <v>709122</v>
      </c>
      <c r="FAU6">
        <v>708081</v>
      </c>
      <c r="FAV6">
        <v>713356</v>
      </c>
      <c r="FAW6">
        <v>737473</v>
      </c>
      <c r="FAX6">
        <v>719898</v>
      </c>
      <c r="FAY6">
        <v>717836</v>
      </c>
      <c r="FAZ6">
        <v>716130</v>
      </c>
      <c r="FBA6">
        <v>719086</v>
      </c>
      <c r="FBB6">
        <v>724967</v>
      </c>
      <c r="FBC6">
        <v>726071</v>
      </c>
      <c r="FBD6">
        <v>730714</v>
      </c>
      <c r="FBE6">
        <v>728724</v>
      </c>
      <c r="FBF6">
        <v>727584</v>
      </c>
      <c r="FBG6">
        <v>728102</v>
      </c>
      <c r="FBH6">
        <v>732999</v>
      </c>
      <c r="FBI6">
        <v>740089</v>
      </c>
      <c r="FBJ6">
        <v>747249</v>
      </c>
      <c r="FBK6">
        <v>746114</v>
      </c>
      <c r="FBL6">
        <v>753354</v>
      </c>
      <c r="FBM6">
        <v>756754</v>
      </c>
      <c r="FBN6">
        <v>732783</v>
      </c>
      <c r="FBO6">
        <v>725169</v>
      </c>
      <c r="FBP6">
        <v>731636</v>
      </c>
      <c r="FBQ6">
        <v>1311</v>
      </c>
      <c r="FBR6">
        <v>1373</v>
      </c>
      <c r="FBS6">
        <v>1795</v>
      </c>
      <c r="FBT6">
        <v>2479</v>
      </c>
      <c r="FBU6">
        <v>2689</v>
      </c>
      <c r="FBV6">
        <v>2701</v>
      </c>
      <c r="FBW6">
        <v>2955</v>
      </c>
      <c r="FBX6">
        <v>3413</v>
      </c>
      <c r="FBY6">
        <v>4244</v>
      </c>
      <c r="FBZ6">
        <v>4231</v>
      </c>
      <c r="FCA6">
        <v>4332</v>
      </c>
      <c r="FCB6">
        <v>4436</v>
      </c>
      <c r="FCC6">
        <v>4701</v>
      </c>
      <c r="FCD6">
        <v>6671</v>
      </c>
      <c r="FCE6">
        <v>7534</v>
      </c>
      <c r="FCF6">
        <v>7880</v>
      </c>
      <c r="FCG6">
        <v>10353</v>
      </c>
      <c r="FCH6">
        <v>17762</v>
      </c>
      <c r="FCI6">
        <v>30579</v>
      </c>
      <c r="FCJ6">
        <v>30579</v>
      </c>
      <c r="FCK6">
        <v>42471</v>
      </c>
      <c r="FCL6">
        <v>65744</v>
      </c>
      <c r="FCM6">
        <v>94165</v>
      </c>
      <c r="FCN6">
        <v>125490</v>
      </c>
      <c r="FCO6">
        <v>202193</v>
      </c>
      <c r="FCP6">
        <v>375832</v>
      </c>
      <c r="FCQ6">
        <v>528814</v>
      </c>
      <c r="FCR6">
        <v>667679</v>
      </c>
      <c r="FCS6">
        <v>752385</v>
      </c>
      <c r="FCT6">
        <v>780016</v>
      </c>
      <c r="FCU6">
        <v>797510</v>
      </c>
      <c r="FCV6">
        <v>801410</v>
      </c>
      <c r="FCW6">
        <v>809656</v>
      </c>
      <c r="FCX6">
        <v>810973</v>
      </c>
      <c r="FCY6">
        <v>805790</v>
      </c>
      <c r="FCZ6">
        <v>812940</v>
      </c>
      <c r="FDA6">
        <v>818881</v>
      </c>
      <c r="FDB6">
        <v>823973</v>
      </c>
      <c r="FDC6">
        <v>814218</v>
      </c>
      <c r="FDD6">
        <v>809161</v>
      </c>
      <c r="FDE6">
        <v>821728</v>
      </c>
      <c r="FDF6">
        <v>829084</v>
      </c>
      <c r="FDG6">
        <v>798309</v>
      </c>
      <c r="FDH6">
        <v>824711</v>
      </c>
      <c r="FDI6">
        <v>818636</v>
      </c>
      <c r="FDJ6">
        <v>796526</v>
      </c>
      <c r="FDK6">
        <v>795075</v>
      </c>
      <c r="FDL6">
        <v>801019</v>
      </c>
      <c r="FDM6">
        <v>831524</v>
      </c>
      <c r="FDN6">
        <v>846968</v>
      </c>
      <c r="FDO6">
        <v>852549</v>
      </c>
      <c r="FDP6">
        <v>861354</v>
      </c>
      <c r="FDQ6">
        <v>861864</v>
      </c>
      <c r="FDR6">
        <v>860944</v>
      </c>
      <c r="FDS6">
        <v>859105</v>
      </c>
      <c r="FDT6">
        <v>854946</v>
      </c>
      <c r="FDU6">
        <v>865397</v>
      </c>
      <c r="FDV6">
        <v>837773</v>
      </c>
      <c r="FDW6">
        <v>846184</v>
      </c>
      <c r="FDX6">
        <v>844954</v>
      </c>
      <c r="FDY6">
        <v>850132</v>
      </c>
      <c r="FDZ6">
        <v>862190</v>
      </c>
      <c r="FEA6">
        <v>870344</v>
      </c>
      <c r="FEB6">
        <v>884365</v>
      </c>
      <c r="FEC6">
        <v>884365</v>
      </c>
      <c r="FED6">
        <v>882303</v>
      </c>
      <c r="FEE6">
        <v>2856</v>
      </c>
      <c r="FEF6">
        <v>3024</v>
      </c>
      <c r="FEG6">
        <v>3329</v>
      </c>
      <c r="FEH6">
        <v>4403</v>
      </c>
      <c r="FEI6">
        <v>4831</v>
      </c>
      <c r="FEJ6">
        <v>5456</v>
      </c>
      <c r="FEK6">
        <v>6033</v>
      </c>
      <c r="FEL6">
        <v>6635</v>
      </c>
      <c r="FEM6">
        <v>7031</v>
      </c>
      <c r="FEN6">
        <v>7224</v>
      </c>
      <c r="FEO6">
        <v>7522</v>
      </c>
      <c r="FEP6">
        <v>8437</v>
      </c>
      <c r="FEQ6">
        <v>9654</v>
      </c>
      <c r="FER6">
        <v>11110</v>
      </c>
      <c r="FES6">
        <v>14719</v>
      </c>
      <c r="FET6">
        <v>15169</v>
      </c>
      <c r="FEU6">
        <v>18474</v>
      </c>
      <c r="FEV6">
        <v>25009</v>
      </c>
      <c r="FEW6">
        <v>35972</v>
      </c>
      <c r="FEX6">
        <v>66167</v>
      </c>
      <c r="FEY6">
        <v>86814</v>
      </c>
      <c r="FEZ6">
        <v>106596</v>
      </c>
      <c r="FFA6">
        <v>123259</v>
      </c>
      <c r="FFB6">
        <v>123259</v>
      </c>
      <c r="FFC6">
        <v>180111</v>
      </c>
      <c r="FFD6">
        <v>370315</v>
      </c>
      <c r="FFE6">
        <v>642470</v>
      </c>
      <c r="FFF6">
        <v>807702</v>
      </c>
      <c r="FFG6">
        <v>878281</v>
      </c>
      <c r="FFH6">
        <v>913986</v>
      </c>
      <c r="FFI6">
        <v>930618</v>
      </c>
      <c r="FFJ6">
        <v>958569</v>
      </c>
      <c r="FFK6">
        <v>976055</v>
      </c>
      <c r="FFL6">
        <v>998782</v>
      </c>
      <c r="FFM6">
        <v>1007642</v>
      </c>
      <c r="FFN6">
        <v>994677</v>
      </c>
      <c r="FFO6">
        <v>989446</v>
      </c>
      <c r="FFP6">
        <v>995925</v>
      </c>
      <c r="FFQ6">
        <v>989601</v>
      </c>
      <c r="FFR6">
        <v>1044373</v>
      </c>
      <c r="FFS6">
        <v>1071820</v>
      </c>
      <c r="FFT6">
        <v>1082209</v>
      </c>
      <c r="FFU6">
        <v>1079693</v>
      </c>
      <c r="FFV6">
        <v>1062932</v>
      </c>
      <c r="FFW6">
        <v>1014067</v>
      </c>
      <c r="FFX6">
        <v>1006533</v>
      </c>
      <c r="FFY6">
        <v>1015130</v>
      </c>
      <c r="FFZ6">
        <v>1022501</v>
      </c>
      <c r="FGA6">
        <v>1033393</v>
      </c>
      <c r="FGB6">
        <v>1027612</v>
      </c>
      <c r="FGC6">
        <v>1041335</v>
      </c>
      <c r="FGD6">
        <v>1038365</v>
      </c>
      <c r="FGE6">
        <v>1031654</v>
      </c>
      <c r="FGF6">
        <v>1028778</v>
      </c>
      <c r="FGG6">
        <v>1001345</v>
      </c>
      <c r="FGH6">
        <v>992252</v>
      </c>
      <c r="FGI6">
        <v>985999</v>
      </c>
      <c r="FGJ6">
        <v>976066</v>
      </c>
      <c r="FGK6">
        <v>969476</v>
      </c>
      <c r="FGL6">
        <v>967485</v>
      </c>
      <c r="FGM6">
        <v>964624</v>
      </c>
      <c r="FGN6">
        <v>973250</v>
      </c>
      <c r="FGO6">
        <v>939773</v>
      </c>
      <c r="FGP6">
        <v>922008</v>
      </c>
      <c r="FGQ6">
        <v>921354</v>
      </c>
      <c r="FGR6">
        <v>6875</v>
      </c>
      <c r="FGS6">
        <v>7639</v>
      </c>
      <c r="FGT6">
        <v>8792</v>
      </c>
      <c r="FGU6">
        <v>9276</v>
      </c>
      <c r="FGV6">
        <v>9924</v>
      </c>
      <c r="FGW6">
        <v>11287</v>
      </c>
      <c r="FGX6">
        <v>11920</v>
      </c>
      <c r="FGY6">
        <v>12631</v>
      </c>
      <c r="FGZ6">
        <v>13310</v>
      </c>
      <c r="FHA6">
        <v>14216</v>
      </c>
      <c r="FHB6">
        <v>16376</v>
      </c>
      <c r="FHC6">
        <v>17218</v>
      </c>
      <c r="FHD6">
        <v>19992</v>
      </c>
      <c r="FHE6">
        <v>22519</v>
      </c>
      <c r="FHF6">
        <v>28674</v>
      </c>
      <c r="FHG6">
        <v>29287</v>
      </c>
      <c r="FHH6">
        <v>36280</v>
      </c>
      <c r="FHI6">
        <v>41795</v>
      </c>
      <c r="FHJ6">
        <v>44299</v>
      </c>
      <c r="FHK6">
        <v>55353</v>
      </c>
      <c r="FHL6">
        <v>69941</v>
      </c>
      <c r="FHM6">
        <v>80683</v>
      </c>
      <c r="FHN6">
        <v>98653</v>
      </c>
      <c r="FHO6">
        <v>121699</v>
      </c>
      <c r="FHP6">
        <v>174890</v>
      </c>
      <c r="FHQ6">
        <v>334710</v>
      </c>
      <c r="FHR6">
        <v>603251</v>
      </c>
      <c r="FHS6">
        <v>746087</v>
      </c>
      <c r="FHT6">
        <v>894501</v>
      </c>
      <c r="FHU6">
        <v>895085</v>
      </c>
      <c r="FHV6">
        <v>923368</v>
      </c>
      <c r="FHW6">
        <v>948231</v>
      </c>
      <c r="FHX6">
        <v>943622</v>
      </c>
      <c r="FHY6">
        <v>943622</v>
      </c>
      <c r="FHZ6">
        <v>951752</v>
      </c>
      <c r="FIA6">
        <v>955130</v>
      </c>
      <c r="FIB6">
        <v>955953</v>
      </c>
      <c r="FIC6">
        <v>957831</v>
      </c>
      <c r="FID6">
        <v>958533</v>
      </c>
      <c r="FIE6">
        <v>946348</v>
      </c>
      <c r="FIF6">
        <v>954875</v>
      </c>
      <c r="FIG6">
        <v>954839</v>
      </c>
      <c r="FIH6">
        <v>949345</v>
      </c>
      <c r="FII6">
        <v>940451</v>
      </c>
      <c r="FIJ6">
        <v>915242</v>
      </c>
      <c r="FIK6">
        <v>900712</v>
      </c>
      <c r="FIL6">
        <v>892656</v>
      </c>
      <c r="FIM6">
        <v>888316</v>
      </c>
      <c r="FIN6">
        <v>886287</v>
      </c>
      <c r="FIO6">
        <v>887560</v>
      </c>
      <c r="FIP6">
        <v>888365</v>
      </c>
      <c r="FIQ6">
        <v>894454</v>
      </c>
      <c r="FIR6">
        <v>877209</v>
      </c>
      <c r="FIS6">
        <v>877209</v>
      </c>
      <c r="FIT6">
        <v>864454</v>
      </c>
      <c r="FIU6">
        <v>865451</v>
      </c>
      <c r="FIV6">
        <v>871358</v>
      </c>
      <c r="FIW6">
        <v>853299</v>
      </c>
      <c r="FIX6">
        <v>961687</v>
      </c>
      <c r="FIY6">
        <v>831955</v>
      </c>
      <c r="FIZ6">
        <v>832152</v>
      </c>
      <c r="FJA6">
        <v>824945</v>
      </c>
      <c r="FJB6">
        <v>837754</v>
      </c>
      <c r="FJC6">
        <v>6213</v>
      </c>
      <c r="FJD6">
        <v>6213</v>
      </c>
      <c r="FJE6">
        <v>6213</v>
      </c>
      <c r="FJF6">
        <v>8299</v>
      </c>
      <c r="FJG6">
        <v>8407</v>
      </c>
      <c r="FJH6">
        <v>8461</v>
      </c>
      <c r="FJI6">
        <v>8461</v>
      </c>
      <c r="FJJ6">
        <v>9008</v>
      </c>
      <c r="FJK6">
        <v>9010</v>
      </c>
      <c r="FJL6">
        <v>9105</v>
      </c>
      <c r="FJM6">
        <v>9661</v>
      </c>
      <c r="FJN6">
        <v>9751</v>
      </c>
      <c r="FJO6">
        <v>10532</v>
      </c>
      <c r="FJP6">
        <v>11511</v>
      </c>
      <c r="FJQ6">
        <v>12878</v>
      </c>
      <c r="FJR6">
        <v>13210</v>
      </c>
      <c r="FJS6">
        <v>14140</v>
      </c>
      <c r="FJT6">
        <v>16423</v>
      </c>
      <c r="FJU6">
        <v>22307</v>
      </c>
      <c r="FJV6">
        <v>24963</v>
      </c>
      <c r="FJW6">
        <v>33179</v>
      </c>
      <c r="FJX6">
        <v>39919</v>
      </c>
      <c r="FJY6">
        <v>45034</v>
      </c>
      <c r="FJZ6">
        <v>59262</v>
      </c>
      <c r="FKA6">
        <v>78279</v>
      </c>
      <c r="FKB6">
        <v>139342</v>
      </c>
      <c r="FKC6">
        <v>254290</v>
      </c>
      <c r="FKD6">
        <v>254290</v>
      </c>
      <c r="FKE6">
        <v>583450</v>
      </c>
      <c r="FKF6">
        <v>791999</v>
      </c>
      <c r="FKG6">
        <v>889095</v>
      </c>
      <c r="FKH6">
        <v>947712</v>
      </c>
      <c r="FKI6">
        <v>968473</v>
      </c>
      <c r="FKJ6">
        <v>1017866</v>
      </c>
      <c r="FKK6">
        <v>1045322</v>
      </c>
      <c r="FKL6">
        <v>1050924</v>
      </c>
      <c r="FKM6">
        <v>1047479</v>
      </c>
      <c r="FKN6">
        <v>1026457</v>
      </c>
      <c r="FKO6">
        <v>1027880</v>
      </c>
      <c r="FKP6">
        <v>1029856</v>
      </c>
      <c r="FKQ6">
        <v>1032774</v>
      </c>
      <c r="FKR6">
        <v>970939</v>
      </c>
      <c r="FKS6">
        <v>970031</v>
      </c>
      <c r="FKT6">
        <v>978274</v>
      </c>
      <c r="FKU6">
        <v>962980</v>
      </c>
      <c r="FKV6">
        <v>955778</v>
      </c>
      <c r="FKW6">
        <v>963991</v>
      </c>
      <c r="FKX6">
        <v>970877</v>
      </c>
      <c r="FKY6">
        <v>971443</v>
      </c>
      <c r="FKZ6">
        <v>976482</v>
      </c>
      <c r="FLA6">
        <v>953607</v>
      </c>
      <c r="FLB6">
        <v>968075</v>
      </c>
      <c r="FLC6">
        <v>970663</v>
      </c>
      <c r="FLD6">
        <v>978845</v>
      </c>
      <c r="FLE6">
        <v>962650</v>
      </c>
      <c r="FLF6">
        <v>948147</v>
      </c>
      <c r="FLG6">
        <v>934494</v>
      </c>
      <c r="FLH6">
        <v>917548</v>
      </c>
      <c r="FLI6">
        <v>891247</v>
      </c>
      <c r="FLJ6">
        <v>880494</v>
      </c>
      <c r="FLK6">
        <v>876076</v>
      </c>
      <c r="FLL6">
        <v>877403</v>
      </c>
      <c r="FLM6">
        <v>876695</v>
      </c>
      <c r="FLN6">
        <v>863771</v>
      </c>
      <c r="FLO6">
        <v>859189</v>
      </c>
      <c r="FLP6">
        <v>838351</v>
      </c>
      <c r="FLQ6">
        <v>812585</v>
      </c>
      <c r="FLR6">
        <v>17521</v>
      </c>
      <c r="FLS6">
        <v>18426</v>
      </c>
      <c r="FLT6">
        <v>18417</v>
      </c>
      <c r="FLU6">
        <v>18589</v>
      </c>
      <c r="FLV6">
        <v>21211</v>
      </c>
      <c r="FLW6">
        <v>23157</v>
      </c>
      <c r="FLX6">
        <v>21558</v>
      </c>
      <c r="FLY6">
        <v>23149</v>
      </c>
      <c r="FLZ6">
        <v>24129</v>
      </c>
      <c r="FMA6">
        <v>28149</v>
      </c>
      <c r="FMB6">
        <v>28095</v>
      </c>
      <c r="FMC6">
        <v>30199</v>
      </c>
      <c r="FMD6">
        <v>30682</v>
      </c>
      <c r="FME6">
        <v>30756</v>
      </c>
      <c r="FMF6">
        <v>31740</v>
      </c>
      <c r="FMG6">
        <v>30856</v>
      </c>
      <c r="FMH6">
        <v>30472</v>
      </c>
      <c r="FMI6">
        <v>32058</v>
      </c>
      <c r="FMJ6">
        <v>32058</v>
      </c>
      <c r="FMK6">
        <v>36398</v>
      </c>
      <c r="FML6">
        <v>42272</v>
      </c>
      <c r="FMM6">
        <v>52356</v>
      </c>
      <c r="FMN6">
        <v>69267</v>
      </c>
      <c r="FMO6">
        <v>102706</v>
      </c>
      <c r="FMP6">
        <v>215141</v>
      </c>
      <c r="FMQ6">
        <v>408779</v>
      </c>
      <c r="FMR6">
        <v>595704</v>
      </c>
      <c r="FMS6">
        <v>666830</v>
      </c>
      <c r="FMT6">
        <v>704598</v>
      </c>
      <c r="FMU6">
        <v>734001</v>
      </c>
      <c r="FMV6">
        <v>729883</v>
      </c>
      <c r="FMW6">
        <v>742289</v>
      </c>
      <c r="FMX6">
        <v>740178</v>
      </c>
      <c r="FMY6">
        <v>746191</v>
      </c>
      <c r="FMZ6">
        <v>750186</v>
      </c>
      <c r="FNA6">
        <v>729936</v>
      </c>
      <c r="FNB6">
        <v>725086</v>
      </c>
      <c r="FNC6">
        <v>715336</v>
      </c>
      <c r="FND6">
        <v>707522</v>
      </c>
      <c r="FNE6">
        <v>669129</v>
      </c>
      <c r="FNF6">
        <v>662856</v>
      </c>
      <c r="FNG6">
        <v>655420</v>
      </c>
      <c r="FNH6">
        <v>648586</v>
      </c>
      <c r="FNI6">
        <v>666302</v>
      </c>
      <c r="FNJ6">
        <v>661810</v>
      </c>
      <c r="FNK6">
        <v>652627</v>
      </c>
      <c r="FNL6">
        <v>662314</v>
      </c>
      <c r="FNM6">
        <v>655041</v>
      </c>
      <c r="FNN6">
        <v>645924</v>
      </c>
      <c r="FNO6">
        <v>653540</v>
      </c>
      <c r="FNP6">
        <v>661174</v>
      </c>
      <c r="FNQ6">
        <v>664319</v>
      </c>
      <c r="FNR6">
        <v>644940</v>
      </c>
      <c r="FNS6">
        <v>635862</v>
      </c>
      <c r="FNT6">
        <v>635058</v>
      </c>
      <c r="FNU6">
        <v>630344</v>
      </c>
      <c r="FNV6">
        <v>625366</v>
      </c>
      <c r="FNW6">
        <v>611375</v>
      </c>
      <c r="FNX6">
        <v>611238</v>
      </c>
      <c r="FNY6">
        <v>609217</v>
      </c>
      <c r="FNZ6">
        <v>612481</v>
      </c>
      <c r="FOA6">
        <v>585191</v>
      </c>
      <c r="FOB6">
        <v>560783</v>
      </c>
      <c r="FOC6">
        <v>561239</v>
      </c>
      <c r="FOD6">
        <v>561239</v>
      </c>
      <c r="FOE6">
        <v>555085</v>
      </c>
      <c r="FOF6">
        <v>1210</v>
      </c>
      <c r="FOG6">
        <v>1322</v>
      </c>
      <c r="FOH6">
        <v>1749</v>
      </c>
      <c r="FOI6">
        <v>1814</v>
      </c>
      <c r="FOJ6">
        <v>1974</v>
      </c>
      <c r="FOK6">
        <v>2048</v>
      </c>
      <c r="FOL6">
        <v>2053</v>
      </c>
      <c r="FOM6">
        <v>2398</v>
      </c>
      <c r="FON6">
        <v>3065</v>
      </c>
      <c r="FOO6">
        <v>4174</v>
      </c>
      <c r="FOP6">
        <v>5778</v>
      </c>
      <c r="FOQ6">
        <v>7061</v>
      </c>
      <c r="FOR6">
        <v>7073</v>
      </c>
      <c r="FOS6">
        <v>6876</v>
      </c>
      <c r="FOT6">
        <v>7699</v>
      </c>
      <c r="FOU6">
        <v>8518</v>
      </c>
      <c r="FOV6">
        <v>12333</v>
      </c>
      <c r="FOW6">
        <v>16458</v>
      </c>
      <c r="FOX6">
        <v>19686</v>
      </c>
      <c r="FOY6">
        <v>22164</v>
      </c>
      <c r="FOZ6">
        <v>28334</v>
      </c>
      <c r="FPA6">
        <v>46069</v>
      </c>
      <c r="FPB6">
        <v>72770</v>
      </c>
      <c r="FPC6">
        <v>106440</v>
      </c>
      <c r="FPD6">
        <v>225074</v>
      </c>
      <c r="FPE6">
        <v>365036</v>
      </c>
      <c r="FPF6">
        <v>436333</v>
      </c>
      <c r="FPG6">
        <v>436333</v>
      </c>
      <c r="FPH6">
        <v>477959</v>
      </c>
      <c r="FPI6">
        <v>495045</v>
      </c>
      <c r="FPJ6">
        <v>507389</v>
      </c>
      <c r="FPK6">
        <v>518338</v>
      </c>
      <c r="FPL6">
        <v>506616</v>
      </c>
      <c r="FPM6">
        <v>501913</v>
      </c>
      <c r="FPN6">
        <v>487327</v>
      </c>
      <c r="FPO6">
        <v>481607</v>
      </c>
      <c r="FPP6">
        <v>475749</v>
      </c>
      <c r="FPQ6">
        <v>470246</v>
      </c>
      <c r="FPR6">
        <v>463975</v>
      </c>
      <c r="FPS6">
        <v>467219</v>
      </c>
      <c r="FPT6">
        <v>472020</v>
      </c>
      <c r="FPU6">
        <v>458102</v>
      </c>
      <c r="FPV6">
        <v>457265</v>
      </c>
      <c r="FPW6">
        <v>458719</v>
      </c>
      <c r="FPX6">
        <v>466454</v>
      </c>
      <c r="FPY6">
        <v>468179</v>
      </c>
      <c r="FPZ6">
        <v>470583</v>
      </c>
      <c r="FQA6">
        <v>473364</v>
      </c>
      <c r="FQB6">
        <v>481291</v>
      </c>
      <c r="FQC6">
        <v>481720</v>
      </c>
      <c r="FQD6">
        <v>483721</v>
      </c>
      <c r="FQE6">
        <v>494180</v>
      </c>
      <c r="FQF6">
        <v>490289</v>
      </c>
      <c r="FQG6">
        <v>503564</v>
      </c>
      <c r="FQH6">
        <v>496191</v>
      </c>
      <c r="FQI6">
        <v>495751</v>
      </c>
      <c r="FQJ6">
        <v>499868</v>
      </c>
      <c r="FQK6">
        <v>498311</v>
      </c>
      <c r="FQL6">
        <v>498311</v>
      </c>
      <c r="FQM6">
        <v>499592</v>
      </c>
      <c r="FQN6">
        <v>495393</v>
      </c>
      <c r="FQO6">
        <v>495743</v>
      </c>
      <c r="FQP6">
        <v>493253</v>
      </c>
      <c r="FQQ6">
        <v>494783</v>
      </c>
      <c r="FQR6">
        <v>496014</v>
      </c>
      <c r="FQS6">
        <v>6233</v>
      </c>
      <c r="FQT6">
        <v>6306</v>
      </c>
      <c r="FQU6">
        <v>6483</v>
      </c>
      <c r="FQV6">
        <v>7232</v>
      </c>
      <c r="FQW6">
        <v>7245</v>
      </c>
      <c r="FQX6">
        <v>7427</v>
      </c>
      <c r="FQY6">
        <v>7525</v>
      </c>
      <c r="FQZ6">
        <v>7527</v>
      </c>
      <c r="FRA6">
        <v>7554</v>
      </c>
      <c r="FRB6">
        <v>7452</v>
      </c>
      <c r="FRC6">
        <v>7650</v>
      </c>
      <c r="FRD6">
        <v>9406</v>
      </c>
      <c r="FRE6">
        <v>10368</v>
      </c>
      <c r="FRF6">
        <v>10709</v>
      </c>
      <c r="FRG6">
        <v>11321</v>
      </c>
      <c r="FRH6">
        <v>12671</v>
      </c>
      <c r="FRI6">
        <v>15361</v>
      </c>
      <c r="FRJ6">
        <v>16192</v>
      </c>
      <c r="FRK6">
        <v>19727</v>
      </c>
      <c r="FRL6">
        <v>23500</v>
      </c>
      <c r="FRM6">
        <v>36040</v>
      </c>
      <c r="FRN6">
        <v>44991</v>
      </c>
      <c r="FRO6">
        <v>60456</v>
      </c>
      <c r="FRP6">
        <v>95370</v>
      </c>
      <c r="FRQ6">
        <v>193080</v>
      </c>
      <c r="FRR6">
        <v>294369</v>
      </c>
      <c r="FRS6">
        <v>403161</v>
      </c>
      <c r="FRT6">
        <v>451971</v>
      </c>
      <c r="FRU6">
        <v>462380</v>
      </c>
      <c r="FRV6">
        <v>483006</v>
      </c>
      <c r="FRW6">
        <v>501063</v>
      </c>
      <c r="FRX6">
        <v>500922</v>
      </c>
      <c r="FRY6">
        <v>500922</v>
      </c>
      <c r="FRZ6">
        <v>499285</v>
      </c>
      <c r="FSA6">
        <v>494168</v>
      </c>
      <c r="FSB6">
        <v>488253</v>
      </c>
      <c r="FSC6">
        <v>483811</v>
      </c>
      <c r="FSD6">
        <v>475813</v>
      </c>
      <c r="FSE6">
        <v>471331</v>
      </c>
      <c r="FSF6">
        <v>479088</v>
      </c>
      <c r="FSG6">
        <v>475480</v>
      </c>
      <c r="FSH6">
        <v>486754</v>
      </c>
      <c r="FSI6">
        <v>482939</v>
      </c>
      <c r="FSJ6">
        <v>484762</v>
      </c>
      <c r="FSK6">
        <v>483478</v>
      </c>
      <c r="FSL6">
        <v>487695</v>
      </c>
      <c r="FSM6">
        <v>503164</v>
      </c>
      <c r="FSN6">
        <v>501002</v>
      </c>
      <c r="FSO6">
        <v>506416</v>
      </c>
      <c r="FSP6">
        <v>501642</v>
      </c>
      <c r="FSQ6">
        <v>506163</v>
      </c>
      <c r="FSR6">
        <v>502340</v>
      </c>
      <c r="FSS6">
        <v>502340</v>
      </c>
      <c r="FST6">
        <v>501978</v>
      </c>
      <c r="FSU6">
        <v>511818</v>
      </c>
      <c r="FSV6">
        <v>521878</v>
      </c>
      <c r="FSW6">
        <v>524851</v>
      </c>
      <c r="FSX6">
        <v>537962</v>
      </c>
      <c r="FSY6">
        <v>532312</v>
      </c>
      <c r="FSZ6">
        <v>508003</v>
      </c>
      <c r="FTA6">
        <v>505351</v>
      </c>
      <c r="FTB6">
        <v>500509</v>
      </c>
      <c r="FTC6">
        <v>510045</v>
      </c>
      <c r="FTD6">
        <v>3680</v>
      </c>
      <c r="FTE6">
        <v>3680</v>
      </c>
      <c r="FTF6">
        <v>3680</v>
      </c>
      <c r="FTG6">
        <v>3909</v>
      </c>
      <c r="FTH6">
        <v>4926</v>
      </c>
      <c r="FTI6">
        <v>4926</v>
      </c>
      <c r="FTJ6">
        <v>4926</v>
      </c>
      <c r="FTK6">
        <v>5066</v>
      </c>
      <c r="FTL6">
        <v>5066</v>
      </c>
      <c r="FTM6">
        <v>5592</v>
      </c>
      <c r="FTN6">
        <v>6362</v>
      </c>
      <c r="FTO6">
        <v>7157</v>
      </c>
      <c r="FTP6">
        <v>8426</v>
      </c>
      <c r="FTQ6">
        <v>9880</v>
      </c>
      <c r="FTR6">
        <v>10671</v>
      </c>
      <c r="FTS6">
        <v>11242</v>
      </c>
      <c r="FTT6">
        <v>13137</v>
      </c>
      <c r="FTU6">
        <v>15704</v>
      </c>
      <c r="FTV6">
        <v>17735</v>
      </c>
      <c r="FTW6">
        <v>22227</v>
      </c>
      <c r="FTX6">
        <v>27669</v>
      </c>
      <c r="FTY6">
        <v>37579</v>
      </c>
      <c r="FTZ6">
        <v>49831</v>
      </c>
      <c r="FUA6">
        <v>76161</v>
      </c>
      <c r="FUB6">
        <v>120809</v>
      </c>
      <c r="FUC6">
        <v>155298</v>
      </c>
      <c r="FUD6">
        <v>155298</v>
      </c>
      <c r="FUE6">
        <v>290978</v>
      </c>
      <c r="FUF6">
        <v>398163</v>
      </c>
      <c r="FUG6">
        <v>520080</v>
      </c>
      <c r="FUH6">
        <v>593041</v>
      </c>
      <c r="FUI6">
        <v>631667</v>
      </c>
      <c r="FUJ6">
        <v>653083</v>
      </c>
      <c r="FUK6">
        <v>672473</v>
      </c>
      <c r="FUL6">
        <v>665161</v>
      </c>
      <c r="FUM6">
        <v>658817</v>
      </c>
      <c r="FUN6">
        <v>659965</v>
      </c>
      <c r="FUO6">
        <v>696182</v>
      </c>
      <c r="FUP6">
        <v>696642</v>
      </c>
      <c r="FUQ6">
        <v>700234</v>
      </c>
      <c r="FUR6">
        <v>701145</v>
      </c>
      <c r="FUS6">
        <v>697695</v>
      </c>
      <c r="FUT6">
        <v>706097</v>
      </c>
      <c r="FUU6">
        <v>707834</v>
      </c>
      <c r="FUV6">
        <v>704527</v>
      </c>
      <c r="FUW6">
        <v>707459</v>
      </c>
      <c r="FUX6">
        <v>715562</v>
      </c>
      <c r="FUY6">
        <v>731435</v>
      </c>
      <c r="FUZ6">
        <v>716335</v>
      </c>
      <c r="FVA6">
        <v>722992</v>
      </c>
      <c r="FVB6">
        <v>728849</v>
      </c>
      <c r="FVC6">
        <v>719144</v>
      </c>
      <c r="FVD6">
        <v>724582</v>
      </c>
      <c r="FVE6">
        <v>716254</v>
      </c>
      <c r="FVF6">
        <v>727228</v>
      </c>
      <c r="FVG6">
        <v>749314</v>
      </c>
      <c r="FVH6">
        <v>755468</v>
      </c>
      <c r="FVI6">
        <v>740948</v>
      </c>
      <c r="FVJ6">
        <v>753319</v>
      </c>
      <c r="FVK6">
        <v>745102</v>
      </c>
      <c r="FVL6">
        <v>754190</v>
      </c>
      <c r="FVM6">
        <v>741659</v>
      </c>
      <c r="FVN6">
        <v>748307</v>
      </c>
      <c r="FVO6">
        <v>773168</v>
      </c>
      <c r="FVP6">
        <v>763012</v>
      </c>
      <c r="FVQ6">
        <v>745893</v>
      </c>
      <c r="FVR6">
        <v>728816</v>
      </c>
      <c r="FVS6">
        <v>1550</v>
      </c>
      <c r="FVT6">
        <v>1668</v>
      </c>
      <c r="FVU6">
        <v>1864</v>
      </c>
      <c r="FVV6">
        <v>2058</v>
      </c>
      <c r="FVW6">
        <v>2746</v>
      </c>
      <c r="FVX6">
        <v>5352</v>
      </c>
      <c r="FVY6">
        <v>5352</v>
      </c>
      <c r="FVZ6">
        <v>5505</v>
      </c>
      <c r="FWA6">
        <v>15724</v>
      </c>
      <c r="FWB6">
        <v>23948</v>
      </c>
      <c r="FWC6">
        <v>28167</v>
      </c>
      <c r="FWD6">
        <v>35412</v>
      </c>
      <c r="FWE6">
        <v>37822</v>
      </c>
      <c r="FWF6">
        <v>44586</v>
      </c>
      <c r="FWG6">
        <v>48592</v>
      </c>
      <c r="FWH6">
        <v>59462</v>
      </c>
      <c r="FWI6">
        <v>71830</v>
      </c>
      <c r="FWJ6">
        <v>103478</v>
      </c>
      <c r="FWK6">
        <v>118897</v>
      </c>
      <c r="FWL6">
        <v>150341</v>
      </c>
      <c r="FWM6">
        <v>185431</v>
      </c>
      <c r="FWN6">
        <v>222456</v>
      </c>
      <c r="FWO6">
        <v>222456</v>
      </c>
      <c r="FWP6">
        <v>253597</v>
      </c>
      <c r="FWQ6">
        <v>374473</v>
      </c>
      <c r="FWR6">
        <v>543913</v>
      </c>
      <c r="FWS6">
        <v>673169</v>
      </c>
      <c r="FWT6">
        <v>732222</v>
      </c>
      <c r="FWU6">
        <v>774507</v>
      </c>
      <c r="FWV6">
        <v>817536</v>
      </c>
      <c r="FWW6">
        <v>844721</v>
      </c>
      <c r="FWX6">
        <v>847180</v>
      </c>
      <c r="FWY6">
        <v>860372</v>
      </c>
      <c r="FWZ6">
        <v>884658</v>
      </c>
      <c r="FXA6">
        <v>874218</v>
      </c>
      <c r="FXB6">
        <v>886282</v>
      </c>
      <c r="FXC6">
        <v>890991</v>
      </c>
      <c r="FXD6">
        <v>879211</v>
      </c>
      <c r="FXE6">
        <v>879044</v>
      </c>
      <c r="FXF6">
        <v>862895</v>
      </c>
      <c r="FXG6">
        <v>883765</v>
      </c>
      <c r="FXH6">
        <v>879521</v>
      </c>
      <c r="FXI6">
        <v>882348</v>
      </c>
      <c r="FXJ6">
        <v>879246</v>
      </c>
      <c r="FXK6">
        <v>864706</v>
      </c>
      <c r="FXL6">
        <v>872167</v>
      </c>
      <c r="FXM6">
        <v>877896</v>
      </c>
      <c r="FXN6">
        <v>861645</v>
      </c>
      <c r="FXO6">
        <v>881516</v>
      </c>
      <c r="FXP6">
        <v>880071</v>
      </c>
      <c r="FXQ6">
        <v>863694</v>
      </c>
      <c r="FXR6">
        <v>877304</v>
      </c>
      <c r="FXS6">
        <v>878337</v>
      </c>
      <c r="FXT6">
        <v>885400</v>
      </c>
      <c r="FXU6">
        <v>889154</v>
      </c>
      <c r="FXV6">
        <v>896809</v>
      </c>
      <c r="FXW6">
        <v>927999</v>
      </c>
      <c r="FXX6">
        <v>902328</v>
      </c>
      <c r="FXY6">
        <v>911327</v>
      </c>
      <c r="FXZ6">
        <v>914980</v>
      </c>
      <c r="FYA6">
        <v>919134</v>
      </c>
      <c r="FYB6">
        <v>921881</v>
      </c>
      <c r="FYC6">
        <v>902915</v>
      </c>
      <c r="FYD6">
        <v>902915</v>
      </c>
      <c r="FYE6">
        <v>925949</v>
      </c>
      <c r="FYF6">
        <v>927260</v>
      </c>
      <c r="FYG6">
        <v>3756</v>
      </c>
      <c r="FYH6">
        <v>4359</v>
      </c>
      <c r="FYI6">
        <v>6838</v>
      </c>
      <c r="FYJ6">
        <v>8948</v>
      </c>
      <c r="FYK6">
        <v>9415</v>
      </c>
      <c r="FYL6">
        <v>9637</v>
      </c>
      <c r="FYM6">
        <v>11000</v>
      </c>
      <c r="FYN6">
        <v>11469</v>
      </c>
      <c r="FYO6">
        <v>12718</v>
      </c>
      <c r="FYP6">
        <v>13253</v>
      </c>
      <c r="FYQ6">
        <v>14018</v>
      </c>
      <c r="FYR6">
        <v>16062</v>
      </c>
      <c r="FYS6">
        <v>19682</v>
      </c>
      <c r="FYT6">
        <v>25186</v>
      </c>
      <c r="FYU6">
        <v>31984</v>
      </c>
      <c r="FYV6">
        <v>34825</v>
      </c>
      <c r="FYW6">
        <v>49745</v>
      </c>
      <c r="FYX6">
        <v>78879</v>
      </c>
      <c r="FYY6">
        <v>94210</v>
      </c>
      <c r="FYZ6">
        <v>116436</v>
      </c>
      <c r="FZA6">
        <v>158823</v>
      </c>
      <c r="FZB6">
        <v>235045</v>
      </c>
      <c r="FZC6">
        <v>346277</v>
      </c>
      <c r="FZD6">
        <v>479323</v>
      </c>
      <c r="FZE6">
        <v>702570</v>
      </c>
      <c r="FZF6">
        <v>896536</v>
      </c>
      <c r="FZG6">
        <v>896536</v>
      </c>
      <c r="FZH6">
        <v>959318</v>
      </c>
      <c r="FZI6">
        <v>1001057</v>
      </c>
      <c r="FZJ6">
        <v>1050898</v>
      </c>
      <c r="FZK6">
        <v>1122791</v>
      </c>
      <c r="FZL6">
        <v>1156744</v>
      </c>
      <c r="FZM6">
        <v>1196959</v>
      </c>
      <c r="FZN6">
        <v>1216254</v>
      </c>
      <c r="FZO6">
        <v>1203955</v>
      </c>
      <c r="FZP6">
        <v>1182651</v>
      </c>
      <c r="FZQ6">
        <v>1182993</v>
      </c>
      <c r="FZR6">
        <v>1176738</v>
      </c>
      <c r="FZS6">
        <v>1165824</v>
      </c>
      <c r="FZT6">
        <v>1144456</v>
      </c>
      <c r="FZU6">
        <v>1146719</v>
      </c>
      <c r="FZV6">
        <v>1143195</v>
      </c>
      <c r="FZW6">
        <v>1137680</v>
      </c>
      <c r="FZX6">
        <v>1115719</v>
      </c>
      <c r="FZY6">
        <v>1112534</v>
      </c>
      <c r="FZZ6">
        <v>1107986</v>
      </c>
      <c r="GAA6">
        <v>1107519</v>
      </c>
      <c r="GAB6">
        <v>1122873</v>
      </c>
      <c r="GAC6">
        <v>1101961</v>
      </c>
      <c r="GAD6">
        <v>1115299</v>
      </c>
      <c r="GAE6">
        <v>1103748</v>
      </c>
      <c r="GAF6">
        <v>1109295</v>
      </c>
      <c r="GAG6">
        <v>1108536</v>
      </c>
      <c r="GAH6">
        <v>1113456</v>
      </c>
      <c r="GAI6">
        <v>1086208</v>
      </c>
      <c r="GAJ6">
        <v>1072494</v>
      </c>
      <c r="GAK6">
        <v>1082052</v>
      </c>
      <c r="GAL6">
        <v>1086046</v>
      </c>
      <c r="GAM6">
        <v>1094911</v>
      </c>
      <c r="GAN6">
        <v>1127666</v>
      </c>
      <c r="GAO6">
        <v>1122863</v>
      </c>
      <c r="GAP6">
        <v>1122672</v>
      </c>
      <c r="GAQ6">
        <v>1134876</v>
      </c>
      <c r="GAR6">
        <v>1139675</v>
      </c>
      <c r="GAS6">
        <v>1118490</v>
      </c>
      <c r="GAT6">
        <v>12551</v>
      </c>
      <c r="GAU6">
        <v>12551</v>
      </c>
      <c r="GAV6">
        <v>13108</v>
      </c>
      <c r="GAW6">
        <v>13708</v>
      </c>
      <c r="GAX6">
        <v>20989</v>
      </c>
      <c r="GAY6">
        <v>27573</v>
      </c>
      <c r="GAZ6">
        <v>38366</v>
      </c>
      <c r="GBA6">
        <v>38366</v>
      </c>
      <c r="GBB6">
        <v>40139</v>
      </c>
      <c r="GBC6">
        <v>42597</v>
      </c>
      <c r="GBD6">
        <v>53966</v>
      </c>
      <c r="GBE6">
        <v>58557</v>
      </c>
      <c r="GBF6">
        <v>100905</v>
      </c>
      <c r="GBG6">
        <v>103114</v>
      </c>
      <c r="GBH6">
        <v>136400</v>
      </c>
      <c r="GBI6">
        <v>174550</v>
      </c>
      <c r="GBJ6">
        <v>211655</v>
      </c>
      <c r="GBK6">
        <v>211655</v>
      </c>
      <c r="GBL6">
        <v>223944</v>
      </c>
      <c r="GBM6">
        <v>247854</v>
      </c>
      <c r="GBN6">
        <v>282383</v>
      </c>
      <c r="GBO6">
        <v>337994</v>
      </c>
      <c r="GBP6">
        <v>506459</v>
      </c>
      <c r="GBQ6">
        <v>773754</v>
      </c>
      <c r="GBR6">
        <v>949698</v>
      </c>
      <c r="GBS6">
        <v>1138813</v>
      </c>
      <c r="GBT6">
        <v>1246762</v>
      </c>
      <c r="GBU6">
        <v>1278147</v>
      </c>
      <c r="GBV6">
        <v>1297127</v>
      </c>
      <c r="GBW6">
        <v>1292446</v>
      </c>
      <c r="GBX6">
        <v>1295205</v>
      </c>
      <c r="GBY6">
        <v>1295205</v>
      </c>
      <c r="GBZ6">
        <v>1316659</v>
      </c>
      <c r="GCA6">
        <v>1296151</v>
      </c>
      <c r="GCB6">
        <v>1284732</v>
      </c>
      <c r="GCC6">
        <v>1273751</v>
      </c>
      <c r="GCD6">
        <v>1262822</v>
      </c>
      <c r="GCE6">
        <v>1269969</v>
      </c>
      <c r="GCF6">
        <v>1234902</v>
      </c>
      <c r="GCG6">
        <v>1224585</v>
      </c>
      <c r="GCH6">
        <v>1215211</v>
      </c>
      <c r="GCI6">
        <v>1213986</v>
      </c>
      <c r="GCJ6">
        <v>1199267</v>
      </c>
      <c r="GCK6">
        <v>1208620</v>
      </c>
      <c r="GCL6">
        <v>1185247</v>
      </c>
      <c r="GCM6">
        <v>1187637</v>
      </c>
      <c r="GCN6">
        <v>1193869</v>
      </c>
      <c r="GCO6">
        <v>1203813</v>
      </c>
      <c r="GCP6">
        <v>1189384</v>
      </c>
      <c r="GCQ6">
        <v>1222563</v>
      </c>
      <c r="GCR6">
        <v>1069044</v>
      </c>
      <c r="GCS6">
        <v>1069044</v>
      </c>
      <c r="GCT6">
        <v>1058580</v>
      </c>
      <c r="GCU6">
        <v>1054290</v>
      </c>
      <c r="GCV6">
        <v>1070009</v>
      </c>
      <c r="GCW6">
        <v>1069719</v>
      </c>
      <c r="GCX6">
        <v>1090976</v>
      </c>
      <c r="GCY6">
        <v>1055724</v>
      </c>
      <c r="GCZ6">
        <v>1021237</v>
      </c>
      <c r="GDA6">
        <v>1036727</v>
      </c>
      <c r="GDB6">
        <v>1009372</v>
      </c>
      <c r="GDC6">
        <v>1013329</v>
      </c>
      <c r="GDD6">
        <v>988472</v>
      </c>
      <c r="GDE6">
        <v>996054</v>
      </c>
      <c r="GDF6">
        <v>7711</v>
      </c>
      <c r="GDG6">
        <v>7711</v>
      </c>
      <c r="GDH6">
        <v>9580</v>
      </c>
      <c r="GDI6">
        <v>15613</v>
      </c>
      <c r="GDJ6">
        <v>18863</v>
      </c>
      <c r="GDK6">
        <v>19540</v>
      </c>
      <c r="GDL6">
        <v>19540</v>
      </c>
      <c r="GDM6">
        <v>19554</v>
      </c>
      <c r="GDN6">
        <v>20694</v>
      </c>
      <c r="GDO6">
        <v>24998</v>
      </c>
      <c r="GDP6">
        <v>26635</v>
      </c>
      <c r="GDQ6">
        <v>35748</v>
      </c>
      <c r="GDR6">
        <v>40686</v>
      </c>
      <c r="GDS6">
        <v>48592</v>
      </c>
      <c r="GDT6">
        <v>61957</v>
      </c>
      <c r="GDU6">
        <v>73436</v>
      </c>
      <c r="GDV6">
        <v>87161</v>
      </c>
      <c r="GDW6">
        <v>107695</v>
      </c>
      <c r="GDX6">
        <v>121414</v>
      </c>
      <c r="GDY6">
        <v>143597</v>
      </c>
      <c r="GDZ6">
        <v>157512</v>
      </c>
      <c r="GEA6">
        <v>214938</v>
      </c>
      <c r="GEB6">
        <v>232198</v>
      </c>
      <c r="GEC6">
        <v>288390</v>
      </c>
      <c r="GED6">
        <v>508450</v>
      </c>
      <c r="GEE6">
        <v>726433</v>
      </c>
      <c r="GEF6">
        <v>881325</v>
      </c>
      <c r="GEG6">
        <v>952092</v>
      </c>
      <c r="GEH6">
        <v>966045</v>
      </c>
      <c r="GEI6">
        <v>966045</v>
      </c>
      <c r="GEJ6">
        <v>976342</v>
      </c>
      <c r="GEK6">
        <v>1012750</v>
      </c>
      <c r="GEL6">
        <v>1014882</v>
      </c>
      <c r="GEM6">
        <v>1025086</v>
      </c>
      <c r="GEN6">
        <v>1031605</v>
      </c>
      <c r="GEO6">
        <v>1037647</v>
      </c>
      <c r="GEP6">
        <v>1030460</v>
      </c>
      <c r="GEQ6">
        <v>1038734</v>
      </c>
      <c r="GER6">
        <v>1067693</v>
      </c>
      <c r="GES6">
        <v>1067427</v>
      </c>
      <c r="GET6">
        <v>1073446</v>
      </c>
      <c r="GEU6">
        <v>1068896</v>
      </c>
      <c r="GEV6">
        <v>1054500</v>
      </c>
      <c r="GEW6">
        <v>1058275</v>
      </c>
      <c r="GEX6">
        <v>1039834</v>
      </c>
      <c r="GEY6">
        <v>1014643</v>
      </c>
      <c r="GEZ6">
        <v>1005988</v>
      </c>
      <c r="GFA6">
        <v>1005010</v>
      </c>
      <c r="GFB6">
        <v>1008931</v>
      </c>
      <c r="GFC6">
        <v>1006499</v>
      </c>
      <c r="GFD6">
        <v>1006166</v>
      </c>
      <c r="GFE6">
        <v>1026756</v>
      </c>
      <c r="GFF6">
        <v>1037438</v>
      </c>
      <c r="GFG6">
        <v>1044483</v>
      </c>
      <c r="GFH6">
        <v>1049413</v>
      </c>
      <c r="GFI6">
        <v>1036211</v>
      </c>
      <c r="GFJ6">
        <v>1016126</v>
      </c>
      <c r="GFK6">
        <v>1011200</v>
      </c>
      <c r="GFL6">
        <v>996338</v>
      </c>
      <c r="GFM6">
        <v>965342</v>
      </c>
      <c r="GFN6">
        <v>968961</v>
      </c>
      <c r="GFO6">
        <v>950867</v>
      </c>
      <c r="GFP6">
        <v>946107</v>
      </c>
      <c r="GFQ6">
        <v>915919</v>
      </c>
      <c r="GFR6">
        <v>914679</v>
      </c>
      <c r="GFS6">
        <v>908908</v>
      </c>
      <c r="GFT6">
        <v>922478</v>
      </c>
      <c r="GFU6">
        <v>9302</v>
      </c>
      <c r="GFV6">
        <v>9302</v>
      </c>
      <c r="GFW6">
        <v>9356</v>
      </c>
      <c r="GFX6">
        <v>9590</v>
      </c>
      <c r="GFY6">
        <v>13553</v>
      </c>
      <c r="GFZ6">
        <v>16230</v>
      </c>
      <c r="GGA6">
        <v>19093</v>
      </c>
      <c r="GGB6">
        <v>19243</v>
      </c>
      <c r="GGC6">
        <v>19873</v>
      </c>
      <c r="GGD6">
        <v>20415</v>
      </c>
      <c r="GGE6">
        <v>23219</v>
      </c>
      <c r="GGF6">
        <v>24766</v>
      </c>
      <c r="GGG6">
        <v>34943</v>
      </c>
      <c r="GGH6">
        <v>40671</v>
      </c>
      <c r="GGI6">
        <v>52192</v>
      </c>
      <c r="GGJ6">
        <v>68355</v>
      </c>
      <c r="GGK6">
        <v>79516</v>
      </c>
      <c r="GGL6">
        <v>119515</v>
      </c>
      <c r="GGM6">
        <v>147481</v>
      </c>
      <c r="GGN6">
        <v>190505</v>
      </c>
      <c r="GGO6">
        <v>190505</v>
      </c>
      <c r="GGP6">
        <v>243386</v>
      </c>
      <c r="GGQ6">
        <v>425465</v>
      </c>
      <c r="GGR6">
        <v>642299</v>
      </c>
      <c r="GGS6">
        <v>772024</v>
      </c>
      <c r="GGT6">
        <v>823046</v>
      </c>
      <c r="GGU6">
        <v>878181</v>
      </c>
      <c r="GGV6">
        <v>927456</v>
      </c>
      <c r="GGW6">
        <v>931956</v>
      </c>
      <c r="GGX6">
        <v>920017</v>
      </c>
      <c r="GGY6">
        <v>955003</v>
      </c>
      <c r="GGZ6">
        <v>960327</v>
      </c>
      <c r="GHA6">
        <v>989099</v>
      </c>
      <c r="GHB6">
        <v>992789</v>
      </c>
      <c r="GHC6">
        <v>951308</v>
      </c>
      <c r="GHD6">
        <v>998508</v>
      </c>
      <c r="GHE6">
        <v>1023457</v>
      </c>
      <c r="GHF6">
        <v>1013990</v>
      </c>
      <c r="GHG6">
        <v>1045873</v>
      </c>
      <c r="GHH6">
        <v>1039243</v>
      </c>
      <c r="GHI6">
        <v>1060938</v>
      </c>
      <c r="GHJ6">
        <v>992693</v>
      </c>
      <c r="GHK6">
        <v>996051</v>
      </c>
      <c r="GHL6">
        <v>1017936</v>
      </c>
      <c r="GHM6">
        <v>1032563</v>
      </c>
      <c r="GHN6">
        <v>1037556</v>
      </c>
      <c r="GHO6">
        <v>1049254</v>
      </c>
      <c r="GHP6">
        <v>1030824</v>
      </c>
      <c r="GHQ6">
        <v>1030815</v>
      </c>
      <c r="GHR6">
        <v>1024274</v>
      </c>
      <c r="GHS6">
        <v>1034121</v>
      </c>
      <c r="GHT6">
        <v>1008995</v>
      </c>
      <c r="GHU6">
        <v>1024761</v>
      </c>
      <c r="GHV6">
        <v>1009359</v>
      </c>
      <c r="GHW6">
        <v>1007350</v>
      </c>
      <c r="GHX6">
        <v>992459</v>
      </c>
      <c r="GHY6">
        <v>1002600</v>
      </c>
      <c r="GHZ6">
        <v>1005577</v>
      </c>
      <c r="GIA6">
        <v>1001141</v>
      </c>
      <c r="GIB6">
        <v>1001394</v>
      </c>
      <c r="GIC6">
        <v>1005649</v>
      </c>
      <c r="GID6">
        <v>996318</v>
      </c>
      <c r="GIE6">
        <v>991311</v>
      </c>
      <c r="GIF6">
        <v>991311</v>
      </c>
      <c r="GIG6">
        <v>984774</v>
      </c>
      <c r="GIH6">
        <v>370</v>
      </c>
      <c r="GII6">
        <v>438</v>
      </c>
      <c r="GIJ6">
        <v>1621</v>
      </c>
      <c r="GIK6">
        <v>1705</v>
      </c>
      <c r="GIL6">
        <v>2136</v>
      </c>
      <c r="GIM6">
        <v>2622</v>
      </c>
      <c r="GIN6">
        <v>2423</v>
      </c>
      <c r="GIO6">
        <v>3337</v>
      </c>
      <c r="GIP6">
        <v>3753</v>
      </c>
      <c r="GIQ6">
        <v>4971</v>
      </c>
      <c r="GIR6">
        <v>6106</v>
      </c>
      <c r="GIS6">
        <v>7433</v>
      </c>
      <c r="GIT6">
        <v>9585</v>
      </c>
      <c r="GIU6">
        <v>18889</v>
      </c>
      <c r="GIV6">
        <v>25236</v>
      </c>
      <c r="GIW6">
        <v>27012</v>
      </c>
      <c r="GIX6">
        <v>27622</v>
      </c>
      <c r="GIY6">
        <v>33570</v>
      </c>
      <c r="GIZ6">
        <v>41394</v>
      </c>
      <c r="GJA6">
        <v>51523</v>
      </c>
      <c r="GJB6">
        <v>75631</v>
      </c>
      <c r="GJC6">
        <v>107769</v>
      </c>
      <c r="GJD6">
        <v>239476</v>
      </c>
      <c r="GJE6">
        <v>429481</v>
      </c>
      <c r="GJF6">
        <v>658642</v>
      </c>
      <c r="GJG6">
        <v>658642</v>
      </c>
      <c r="GJH6">
        <v>723685</v>
      </c>
      <c r="GJI6">
        <v>818450</v>
      </c>
      <c r="GJJ6">
        <v>952473</v>
      </c>
      <c r="GJK6">
        <v>967071</v>
      </c>
      <c r="GJL6">
        <v>1006375</v>
      </c>
      <c r="GJM6">
        <v>1007178</v>
      </c>
      <c r="GJN6">
        <v>1042228</v>
      </c>
      <c r="GJO6">
        <v>1054356</v>
      </c>
      <c r="GJP6">
        <v>1043651</v>
      </c>
      <c r="GJQ6">
        <v>1033547</v>
      </c>
      <c r="GJR6">
        <v>1038201</v>
      </c>
      <c r="GJS6">
        <v>1040007</v>
      </c>
      <c r="GJT6">
        <v>1035789</v>
      </c>
      <c r="GJU6">
        <v>1021997</v>
      </c>
      <c r="GJV6">
        <v>1048773</v>
      </c>
      <c r="GJW6">
        <v>1053470</v>
      </c>
      <c r="GJX6">
        <v>1055736</v>
      </c>
      <c r="GJY6">
        <v>1062987</v>
      </c>
      <c r="GJZ6">
        <v>1067045</v>
      </c>
      <c r="GKA6">
        <v>1059959</v>
      </c>
      <c r="GKB6">
        <v>1040010</v>
      </c>
      <c r="GKC6">
        <v>1033649</v>
      </c>
      <c r="GKD6">
        <v>1020985</v>
      </c>
      <c r="GKE6">
        <v>1010800</v>
      </c>
      <c r="GKF6">
        <v>991171</v>
      </c>
      <c r="GKG6">
        <v>993037</v>
      </c>
      <c r="GKH6">
        <v>1008719</v>
      </c>
      <c r="GKI6">
        <v>999512</v>
      </c>
      <c r="GKJ6">
        <v>1015706</v>
      </c>
      <c r="GKK6">
        <v>1015479</v>
      </c>
      <c r="GKL6">
        <v>1007578</v>
      </c>
      <c r="GKM6">
        <v>988228</v>
      </c>
      <c r="GKN6">
        <v>994654</v>
      </c>
      <c r="GKO6">
        <v>977261</v>
      </c>
      <c r="GKP6">
        <v>957074</v>
      </c>
      <c r="GKQ6">
        <v>956770</v>
      </c>
      <c r="GKR6">
        <v>952293</v>
      </c>
      <c r="GKS6">
        <v>945514</v>
      </c>
      <c r="GKT6">
        <v>954479</v>
      </c>
      <c r="GKU6">
        <v>36</v>
      </c>
      <c r="GKV6">
        <v>36</v>
      </c>
      <c r="GKW6">
        <v>2356</v>
      </c>
      <c r="GKX6">
        <v>5018</v>
      </c>
      <c r="GKY6">
        <v>8753</v>
      </c>
      <c r="GKZ6">
        <v>15984</v>
      </c>
      <c r="GLA6">
        <v>16182</v>
      </c>
      <c r="GLB6">
        <v>17382</v>
      </c>
      <c r="GLC6">
        <v>17523</v>
      </c>
      <c r="GLD6">
        <v>19040</v>
      </c>
      <c r="GLE6">
        <v>19540</v>
      </c>
      <c r="GLF6">
        <v>20644</v>
      </c>
      <c r="GLG6">
        <v>22111</v>
      </c>
      <c r="GLH6">
        <v>25187</v>
      </c>
      <c r="GLI6">
        <v>25637</v>
      </c>
      <c r="GLJ6">
        <v>27155</v>
      </c>
      <c r="GLK6">
        <v>29547</v>
      </c>
      <c r="GLL6">
        <v>37412</v>
      </c>
      <c r="GLM6">
        <v>40599</v>
      </c>
      <c r="GLN6">
        <v>46755</v>
      </c>
      <c r="GLO6">
        <v>61972</v>
      </c>
      <c r="GLP6">
        <v>86789</v>
      </c>
      <c r="GLQ6">
        <v>125567</v>
      </c>
      <c r="GLR6">
        <v>198517</v>
      </c>
      <c r="GLS6">
        <v>366476</v>
      </c>
      <c r="GLT6">
        <v>536278</v>
      </c>
      <c r="GLU6">
        <v>643525</v>
      </c>
      <c r="GLV6">
        <v>691244</v>
      </c>
      <c r="GLW6">
        <v>756029</v>
      </c>
      <c r="GLX6">
        <v>790423</v>
      </c>
      <c r="GLY6">
        <v>790423</v>
      </c>
      <c r="GLZ6">
        <v>790213</v>
      </c>
      <c r="GMA6">
        <v>789890</v>
      </c>
      <c r="GMB6">
        <v>785149</v>
      </c>
      <c r="GMC6">
        <v>779241</v>
      </c>
      <c r="GMD6">
        <v>781317</v>
      </c>
      <c r="GME6">
        <v>787270</v>
      </c>
      <c r="GMF6">
        <v>793341</v>
      </c>
      <c r="GMG6">
        <v>814726</v>
      </c>
      <c r="GMH6">
        <v>823214</v>
      </c>
      <c r="GMI6">
        <v>808439</v>
      </c>
      <c r="GMJ6">
        <v>799569</v>
      </c>
      <c r="GMK6">
        <v>798928</v>
      </c>
      <c r="GML6">
        <v>787819</v>
      </c>
      <c r="GMM6">
        <v>765437</v>
      </c>
      <c r="GMN6">
        <v>779594</v>
      </c>
      <c r="GMO6">
        <v>774268</v>
      </c>
      <c r="GMP6">
        <v>764300</v>
      </c>
      <c r="GMQ6">
        <v>758281</v>
      </c>
      <c r="GMR6">
        <v>746615</v>
      </c>
      <c r="GMS6">
        <v>766743</v>
      </c>
      <c r="GMT6">
        <v>764612</v>
      </c>
      <c r="GMU6">
        <v>748493</v>
      </c>
      <c r="GMV6">
        <v>756022</v>
      </c>
      <c r="GMW6">
        <v>766354</v>
      </c>
      <c r="GMX6">
        <v>766354</v>
      </c>
      <c r="GMY6">
        <v>763469</v>
      </c>
      <c r="GMZ6">
        <v>780137</v>
      </c>
      <c r="GNA6">
        <v>778938</v>
      </c>
      <c r="GNB6">
        <v>770046</v>
      </c>
      <c r="GNC6">
        <v>770033</v>
      </c>
      <c r="GND6">
        <v>747560</v>
      </c>
      <c r="GNE6">
        <v>746623</v>
      </c>
      <c r="GNF6">
        <v>714704</v>
      </c>
      <c r="GNG6">
        <v>5274</v>
      </c>
      <c r="GNH6">
        <v>5274</v>
      </c>
      <c r="GNI6">
        <v>6258</v>
      </c>
      <c r="GNJ6">
        <v>6358</v>
      </c>
      <c r="GNK6">
        <v>6800</v>
      </c>
      <c r="GNL6">
        <v>6825</v>
      </c>
      <c r="GNM6">
        <v>6825</v>
      </c>
      <c r="GNN6">
        <v>6825</v>
      </c>
      <c r="GNO6">
        <v>8025</v>
      </c>
      <c r="GNP6">
        <v>8634</v>
      </c>
      <c r="GNQ6">
        <v>10402</v>
      </c>
      <c r="GNR6">
        <v>13044</v>
      </c>
      <c r="GNS6">
        <v>12699</v>
      </c>
      <c r="GNT6">
        <v>13852</v>
      </c>
      <c r="GNU6">
        <v>17099</v>
      </c>
      <c r="GNV6">
        <v>20683</v>
      </c>
      <c r="GNW6">
        <v>22938</v>
      </c>
      <c r="GNX6">
        <v>25488</v>
      </c>
      <c r="GNY6">
        <v>33332</v>
      </c>
      <c r="GNZ6">
        <v>45828</v>
      </c>
      <c r="GOA6">
        <v>63650</v>
      </c>
      <c r="GOB6">
        <v>89379</v>
      </c>
      <c r="GOC6">
        <v>117640</v>
      </c>
      <c r="GOD6">
        <v>194758</v>
      </c>
      <c r="GOE6">
        <v>321293</v>
      </c>
      <c r="GOF6">
        <v>446665</v>
      </c>
      <c r="GOG6">
        <v>546576</v>
      </c>
      <c r="GOH6">
        <v>569714</v>
      </c>
      <c r="GOI6">
        <v>569714</v>
      </c>
      <c r="GOJ6">
        <v>591741</v>
      </c>
      <c r="GOK6">
        <v>625626</v>
      </c>
      <c r="GOL6">
        <v>655660</v>
      </c>
      <c r="GOM6">
        <v>647388</v>
      </c>
      <c r="GON6">
        <v>646544</v>
      </c>
      <c r="GOO6">
        <v>657187</v>
      </c>
      <c r="GOP6">
        <v>645967</v>
      </c>
      <c r="GOQ6">
        <v>652640</v>
      </c>
      <c r="GOR6">
        <v>653135</v>
      </c>
      <c r="GOS6">
        <v>653521</v>
      </c>
      <c r="GOT6">
        <v>659194</v>
      </c>
      <c r="GOU6">
        <v>659646</v>
      </c>
      <c r="GOV6">
        <v>674747</v>
      </c>
      <c r="GOW6">
        <v>665645</v>
      </c>
      <c r="GOX6">
        <v>676686</v>
      </c>
      <c r="GOY6">
        <v>673269</v>
      </c>
      <c r="GOZ6">
        <v>669686</v>
      </c>
      <c r="GPA6">
        <v>671556</v>
      </c>
      <c r="GPB6">
        <v>680433</v>
      </c>
      <c r="GPC6">
        <v>678631</v>
      </c>
      <c r="GPD6">
        <v>680269</v>
      </c>
      <c r="GPE6">
        <v>683196</v>
      </c>
      <c r="GPF6">
        <v>674727</v>
      </c>
      <c r="GPG6">
        <v>681779</v>
      </c>
      <c r="GPH6">
        <v>690424</v>
      </c>
      <c r="GPI6">
        <v>684366</v>
      </c>
      <c r="GPJ6">
        <v>674040</v>
      </c>
      <c r="GPK6">
        <v>676596</v>
      </c>
      <c r="GPL6">
        <v>667577</v>
      </c>
      <c r="GPM6">
        <v>674572</v>
      </c>
      <c r="GPN6">
        <v>673934</v>
      </c>
      <c r="GPO6">
        <v>689897</v>
      </c>
      <c r="GPP6">
        <v>689037</v>
      </c>
      <c r="GPQ6">
        <v>687933</v>
      </c>
      <c r="GPR6">
        <v>692980</v>
      </c>
      <c r="GPS6">
        <v>696919</v>
      </c>
      <c r="GPT6">
        <v>693421</v>
      </c>
      <c r="GPU6">
        <v>356</v>
      </c>
      <c r="GPV6">
        <v>1287</v>
      </c>
      <c r="GPW6">
        <v>605</v>
      </c>
      <c r="GPX6">
        <v>2279</v>
      </c>
      <c r="GPY6">
        <v>2374</v>
      </c>
      <c r="GPZ6">
        <v>2486</v>
      </c>
      <c r="GQA6">
        <v>2712</v>
      </c>
      <c r="GQB6">
        <v>3838</v>
      </c>
      <c r="GQC6">
        <v>4775</v>
      </c>
      <c r="GQD6">
        <v>6070</v>
      </c>
      <c r="GQE6">
        <v>7342</v>
      </c>
      <c r="GQF6">
        <v>8028</v>
      </c>
      <c r="GQG6">
        <v>10370</v>
      </c>
      <c r="GQH6">
        <v>11735</v>
      </c>
      <c r="GQI6">
        <v>13638</v>
      </c>
      <c r="GQJ6">
        <v>14684</v>
      </c>
      <c r="GQK6">
        <v>16654</v>
      </c>
      <c r="GQL6">
        <v>32169</v>
      </c>
      <c r="GQM6">
        <v>56600</v>
      </c>
      <c r="GQN6">
        <v>85272</v>
      </c>
      <c r="GQO6">
        <v>85272</v>
      </c>
      <c r="GQP6">
        <v>97202</v>
      </c>
      <c r="GQQ6">
        <v>177203</v>
      </c>
      <c r="GQR6">
        <v>287816</v>
      </c>
      <c r="GQS6">
        <v>407110</v>
      </c>
      <c r="GQT6">
        <v>551817</v>
      </c>
      <c r="GQU6">
        <v>569660</v>
      </c>
      <c r="GQV6">
        <v>614354</v>
      </c>
      <c r="GQW6">
        <v>650532</v>
      </c>
      <c r="GQX6">
        <v>653561</v>
      </c>
      <c r="GQY6">
        <v>664966</v>
      </c>
      <c r="GQZ6">
        <v>665333</v>
      </c>
      <c r="GRA6">
        <v>669718</v>
      </c>
      <c r="GRB6">
        <v>651504</v>
      </c>
      <c r="GRC6">
        <v>647243</v>
      </c>
      <c r="GRD6">
        <v>646119</v>
      </c>
      <c r="GRE6">
        <v>644145</v>
      </c>
      <c r="GRF6">
        <v>642018</v>
      </c>
      <c r="GRG6">
        <v>631923</v>
      </c>
      <c r="GRH6">
        <v>638254</v>
      </c>
      <c r="GRI6">
        <v>637414</v>
      </c>
      <c r="GRJ6">
        <v>633003</v>
      </c>
      <c r="GRK6">
        <v>644925</v>
      </c>
      <c r="GRL6">
        <v>643718</v>
      </c>
      <c r="GRM6">
        <v>637252</v>
      </c>
      <c r="GRN6">
        <v>626013</v>
      </c>
      <c r="GRO6">
        <v>628968</v>
      </c>
      <c r="GRP6">
        <v>637893</v>
      </c>
      <c r="GRQ6">
        <v>602568</v>
      </c>
      <c r="GRR6">
        <v>601715</v>
      </c>
      <c r="GRS6">
        <v>607210</v>
      </c>
      <c r="GRT6">
        <v>593838</v>
      </c>
      <c r="GRU6">
        <v>597304</v>
      </c>
      <c r="GRV6">
        <v>572566</v>
      </c>
      <c r="GRW6">
        <v>574180</v>
      </c>
      <c r="GRX6">
        <v>565535</v>
      </c>
      <c r="GRY6">
        <v>571803</v>
      </c>
      <c r="GRZ6">
        <v>567755</v>
      </c>
      <c r="GSA6">
        <v>564992</v>
      </c>
      <c r="GSB6">
        <v>545870</v>
      </c>
      <c r="GSC6">
        <v>538519</v>
      </c>
      <c r="GSD6">
        <v>538792</v>
      </c>
      <c r="GSE6">
        <v>543645</v>
      </c>
      <c r="GSF6">
        <v>544799</v>
      </c>
      <c r="GSG6">
        <v>544799</v>
      </c>
      <c r="GSH6">
        <v>37</v>
      </c>
      <c r="GSI6">
        <v>167</v>
      </c>
      <c r="GSJ6">
        <v>578</v>
      </c>
      <c r="GSK6">
        <v>869</v>
      </c>
      <c r="GSL6">
        <v>1105</v>
      </c>
      <c r="GSM6">
        <v>1299</v>
      </c>
      <c r="GSN6">
        <v>1408</v>
      </c>
      <c r="GSO6">
        <v>1785</v>
      </c>
      <c r="GSP6">
        <v>2319</v>
      </c>
      <c r="GSQ6">
        <v>3745</v>
      </c>
      <c r="GSR6">
        <v>4659</v>
      </c>
      <c r="GSS6">
        <v>6554</v>
      </c>
      <c r="GST6">
        <v>8315</v>
      </c>
      <c r="GSU6">
        <v>12554</v>
      </c>
      <c r="GSV6">
        <v>13951</v>
      </c>
      <c r="GSW6">
        <v>16782</v>
      </c>
      <c r="GSX6">
        <v>17386</v>
      </c>
      <c r="GSY6">
        <v>20619</v>
      </c>
      <c r="GSZ6">
        <v>24120</v>
      </c>
      <c r="GTA6">
        <v>33348</v>
      </c>
      <c r="GTB6">
        <v>36990</v>
      </c>
      <c r="GTC6">
        <v>49513</v>
      </c>
      <c r="GTD6">
        <v>109807</v>
      </c>
      <c r="GTE6">
        <v>182653</v>
      </c>
      <c r="GTF6">
        <v>341935</v>
      </c>
      <c r="GTG6">
        <v>341935</v>
      </c>
      <c r="GTH6">
        <v>431638</v>
      </c>
      <c r="GTI6">
        <v>482285</v>
      </c>
      <c r="GTJ6">
        <v>536359</v>
      </c>
      <c r="GTK6">
        <v>570023</v>
      </c>
      <c r="GTL6">
        <v>601216</v>
      </c>
      <c r="GTM6">
        <v>620038</v>
      </c>
      <c r="GTN6">
        <v>621447</v>
      </c>
      <c r="GTO6">
        <v>634469</v>
      </c>
      <c r="GTP6">
        <v>641840</v>
      </c>
      <c r="GTQ6">
        <v>632628</v>
      </c>
      <c r="GTR6">
        <v>626564</v>
      </c>
      <c r="GTS6">
        <v>595705</v>
      </c>
      <c r="GTT6">
        <v>579381</v>
      </c>
      <c r="GTU6">
        <v>570703</v>
      </c>
      <c r="GTV6">
        <v>561328</v>
      </c>
      <c r="GTW6">
        <v>554579</v>
      </c>
      <c r="GTX6">
        <v>553703</v>
      </c>
      <c r="GTY6">
        <v>535132</v>
      </c>
      <c r="GTZ6">
        <v>529966</v>
      </c>
      <c r="GUA6">
        <v>526150</v>
      </c>
      <c r="GUB6">
        <v>516317</v>
      </c>
      <c r="GUC6">
        <v>504645</v>
      </c>
      <c r="GUD6">
        <v>500865</v>
      </c>
      <c r="GUE6">
        <v>502703</v>
      </c>
      <c r="GUF6">
        <v>502900</v>
      </c>
      <c r="GUG6">
        <v>508420</v>
      </c>
      <c r="GUH6">
        <v>498839</v>
      </c>
      <c r="GUI6">
        <v>487167</v>
      </c>
      <c r="GUJ6">
        <v>472800</v>
      </c>
      <c r="GUK6">
        <v>470900</v>
      </c>
      <c r="GUL6">
        <v>470900</v>
      </c>
      <c r="GUM6">
        <v>476412</v>
      </c>
      <c r="GUN6">
        <v>473287</v>
      </c>
      <c r="GUO6">
        <v>468213</v>
      </c>
      <c r="GUP6">
        <v>475705</v>
      </c>
      <c r="GUQ6">
        <v>485927</v>
      </c>
      <c r="GUR6">
        <v>481928</v>
      </c>
      <c r="GUS6">
        <v>474738</v>
      </c>
      <c r="GUT6">
        <v>470628</v>
      </c>
      <c r="GUU6">
        <v>914</v>
      </c>
      <c r="GUV6">
        <v>1028</v>
      </c>
      <c r="GUW6">
        <v>1028</v>
      </c>
      <c r="GUX6">
        <v>3434</v>
      </c>
      <c r="GUY6">
        <v>5475</v>
      </c>
      <c r="GUZ6">
        <v>6850</v>
      </c>
      <c r="GVA6">
        <v>6890</v>
      </c>
      <c r="GVB6">
        <v>11910</v>
      </c>
      <c r="GVC6">
        <v>15536</v>
      </c>
      <c r="GVD6">
        <v>16383</v>
      </c>
      <c r="GVE6">
        <v>17989</v>
      </c>
      <c r="GVF6">
        <v>17414</v>
      </c>
      <c r="GVG6">
        <v>19025</v>
      </c>
      <c r="GVH6">
        <v>19122</v>
      </c>
      <c r="GVI6">
        <v>19737</v>
      </c>
      <c r="GVJ6">
        <v>19869</v>
      </c>
      <c r="GVK6">
        <v>22323</v>
      </c>
      <c r="GVL6">
        <v>23425</v>
      </c>
      <c r="GVM6">
        <v>28005</v>
      </c>
      <c r="GVN6">
        <v>35306</v>
      </c>
      <c r="GVO6">
        <v>41878</v>
      </c>
      <c r="GVP6">
        <v>54265</v>
      </c>
      <c r="GVQ6">
        <v>74361</v>
      </c>
      <c r="GVR6">
        <v>114965</v>
      </c>
      <c r="GVS6">
        <v>174696</v>
      </c>
      <c r="GVT6">
        <v>258204</v>
      </c>
      <c r="GVU6">
        <v>372163</v>
      </c>
      <c r="GVV6">
        <v>411747</v>
      </c>
      <c r="GVW6">
        <v>435286</v>
      </c>
      <c r="GVX6">
        <v>450884</v>
      </c>
      <c r="GVY6">
        <v>450884</v>
      </c>
      <c r="GVZ6">
        <v>457712</v>
      </c>
      <c r="GWA6">
        <v>461222</v>
      </c>
      <c r="GWB6">
        <v>468696</v>
      </c>
      <c r="GWC6">
        <v>464893</v>
      </c>
      <c r="GWD6">
        <v>464787</v>
      </c>
      <c r="GWE6">
        <v>469420</v>
      </c>
      <c r="GWF6">
        <v>467978</v>
      </c>
      <c r="GWG6">
        <v>469430</v>
      </c>
      <c r="GWH6">
        <v>477831</v>
      </c>
      <c r="GWI6">
        <v>471998</v>
      </c>
      <c r="GWJ6">
        <v>486643</v>
      </c>
      <c r="GWK6">
        <v>494395</v>
      </c>
      <c r="GWL6">
        <v>477780</v>
      </c>
      <c r="GWM6">
        <v>458957</v>
      </c>
      <c r="GWN6">
        <v>454339</v>
      </c>
      <c r="GWO6">
        <v>452336</v>
      </c>
      <c r="GWP6">
        <v>458858</v>
      </c>
      <c r="GWQ6">
        <v>462008</v>
      </c>
      <c r="GWR6">
        <v>465893</v>
      </c>
      <c r="GWS6">
        <v>458955</v>
      </c>
      <c r="GWT6">
        <v>449601</v>
      </c>
      <c r="GWU6">
        <v>454007</v>
      </c>
      <c r="GWV6">
        <v>446999</v>
      </c>
      <c r="GWW6">
        <v>430599</v>
      </c>
      <c r="GWX6">
        <v>430599</v>
      </c>
      <c r="GWY6">
        <v>417063</v>
      </c>
      <c r="GWZ6">
        <v>404154</v>
      </c>
      <c r="GXA6">
        <v>413134</v>
      </c>
      <c r="GXB6">
        <v>419750</v>
      </c>
      <c r="GXC6">
        <v>425191</v>
      </c>
      <c r="GXD6">
        <v>409982</v>
      </c>
      <c r="GXE6">
        <v>399724</v>
      </c>
      <c r="GXF6">
        <v>394236</v>
      </c>
      <c r="GXG6">
        <v>9545</v>
      </c>
      <c r="GXH6">
        <v>9545</v>
      </c>
      <c r="GXI6">
        <v>9791</v>
      </c>
      <c r="GXJ6">
        <v>10656</v>
      </c>
      <c r="GXK6">
        <v>12245</v>
      </c>
      <c r="GXL6">
        <v>12981</v>
      </c>
      <c r="GXM6">
        <v>12981</v>
      </c>
      <c r="GXN6">
        <v>13762</v>
      </c>
      <c r="GXO6">
        <v>15747</v>
      </c>
      <c r="GXP6">
        <v>17337</v>
      </c>
      <c r="GXQ6">
        <v>19093</v>
      </c>
      <c r="GXR6">
        <v>22351</v>
      </c>
      <c r="GXS6">
        <v>23928</v>
      </c>
      <c r="GXT6">
        <v>24361</v>
      </c>
      <c r="GXU6">
        <v>28901</v>
      </c>
      <c r="GXV6">
        <v>31763</v>
      </c>
      <c r="GXW6">
        <v>33942</v>
      </c>
      <c r="GXX6">
        <v>36903</v>
      </c>
      <c r="GXY6">
        <v>38144</v>
      </c>
      <c r="GXZ6">
        <v>43036</v>
      </c>
      <c r="GYA6">
        <v>60514</v>
      </c>
      <c r="GYB6">
        <v>72963</v>
      </c>
      <c r="GYC6">
        <v>85498</v>
      </c>
      <c r="GYD6">
        <v>104754</v>
      </c>
      <c r="GYE6">
        <v>127123</v>
      </c>
      <c r="GYF6">
        <v>202883</v>
      </c>
      <c r="GYG6">
        <v>268815</v>
      </c>
      <c r="GYH6">
        <v>282983</v>
      </c>
      <c r="GYI6">
        <v>282983</v>
      </c>
      <c r="GYJ6">
        <v>305437</v>
      </c>
      <c r="GYK6">
        <v>323075</v>
      </c>
      <c r="GYL6">
        <v>338039</v>
      </c>
      <c r="GYM6">
        <v>349057</v>
      </c>
      <c r="GYN6">
        <v>358532</v>
      </c>
      <c r="GYO6">
        <v>369002</v>
      </c>
      <c r="GYP6">
        <v>369037</v>
      </c>
      <c r="GYQ6">
        <v>365248</v>
      </c>
      <c r="GYR6">
        <v>365514</v>
      </c>
      <c r="GYS6">
        <v>362352</v>
      </c>
      <c r="GYT6">
        <v>362253</v>
      </c>
      <c r="GYU6">
        <v>365634</v>
      </c>
      <c r="GYV6">
        <v>361799</v>
      </c>
      <c r="GYW6">
        <v>366827</v>
      </c>
      <c r="GYX6">
        <v>363381</v>
      </c>
      <c r="GYY6">
        <v>355793</v>
      </c>
      <c r="GYZ6">
        <v>356592</v>
      </c>
      <c r="GZA6">
        <v>356628</v>
      </c>
      <c r="GZB6">
        <v>355877</v>
      </c>
      <c r="GZC6">
        <v>357685</v>
      </c>
      <c r="GZD6">
        <v>372272</v>
      </c>
      <c r="GZE6">
        <v>365965</v>
      </c>
      <c r="GZF6">
        <v>369173</v>
      </c>
      <c r="GZG6">
        <v>362323</v>
      </c>
      <c r="GZH6">
        <v>360771</v>
      </c>
      <c r="GZI6">
        <v>355274</v>
      </c>
      <c r="GZJ6">
        <v>347862</v>
      </c>
      <c r="GZK6">
        <v>343013</v>
      </c>
      <c r="GZL6">
        <v>349233</v>
      </c>
      <c r="GZM6">
        <v>355971</v>
      </c>
      <c r="GZN6">
        <v>347437</v>
      </c>
      <c r="GZO6">
        <v>339984</v>
      </c>
      <c r="GZP6">
        <v>340486</v>
      </c>
      <c r="GZQ6">
        <v>331738</v>
      </c>
      <c r="GZR6">
        <v>333490</v>
      </c>
      <c r="GZS6">
        <v>332536</v>
      </c>
      <c r="GZT6">
        <v>330770</v>
      </c>
      <c r="GZU6">
        <v>8864</v>
      </c>
      <c r="GZV6">
        <v>9361</v>
      </c>
      <c r="GZW6">
        <v>14320</v>
      </c>
      <c r="GZX6">
        <v>17310</v>
      </c>
      <c r="GZY6">
        <v>16928</v>
      </c>
      <c r="GZZ6">
        <v>18176</v>
      </c>
      <c r="HAA6">
        <v>20072</v>
      </c>
      <c r="HAB6">
        <v>27665</v>
      </c>
      <c r="HAC6">
        <v>30322</v>
      </c>
      <c r="HAD6">
        <v>34649</v>
      </c>
      <c r="HAE6">
        <v>35853</v>
      </c>
      <c r="HAF6">
        <v>37113</v>
      </c>
      <c r="HAG6">
        <v>40115</v>
      </c>
      <c r="HAH6">
        <v>42037</v>
      </c>
      <c r="HAI6">
        <v>41999</v>
      </c>
      <c r="HAJ6">
        <v>44027</v>
      </c>
      <c r="HAK6">
        <v>49254</v>
      </c>
      <c r="HAL6">
        <v>54842</v>
      </c>
      <c r="HAM6">
        <v>67642</v>
      </c>
      <c r="HAN6">
        <v>75299</v>
      </c>
      <c r="HAO6">
        <v>75299</v>
      </c>
      <c r="HAP6">
        <v>104800</v>
      </c>
      <c r="HAQ6">
        <v>120555</v>
      </c>
      <c r="HAR6">
        <v>146223</v>
      </c>
      <c r="HAS6">
        <v>224559</v>
      </c>
      <c r="HAT6">
        <v>286361</v>
      </c>
      <c r="HAU6">
        <v>302972</v>
      </c>
      <c r="HAV6">
        <v>325523</v>
      </c>
      <c r="HAW6">
        <v>348645</v>
      </c>
      <c r="HAX6">
        <v>362673</v>
      </c>
      <c r="HAY6">
        <v>369653</v>
      </c>
      <c r="HAZ6">
        <v>369029</v>
      </c>
      <c r="HBA6">
        <v>370786</v>
      </c>
      <c r="HBB6">
        <v>368946</v>
      </c>
      <c r="HBC6">
        <v>369747</v>
      </c>
      <c r="HBD6">
        <v>367620</v>
      </c>
      <c r="HBE6">
        <v>370812</v>
      </c>
      <c r="HBF6">
        <v>371767</v>
      </c>
      <c r="HBG6">
        <v>367048</v>
      </c>
      <c r="HBH6">
        <v>368724</v>
      </c>
      <c r="HBI6">
        <v>362568</v>
      </c>
      <c r="HBJ6">
        <v>364339</v>
      </c>
      <c r="HBK6">
        <v>361854</v>
      </c>
      <c r="HBL6">
        <v>359871</v>
      </c>
      <c r="HBM6">
        <v>360483</v>
      </c>
      <c r="HBN6">
        <v>359127</v>
      </c>
      <c r="HBO6">
        <v>357567</v>
      </c>
      <c r="HBP6">
        <v>358324</v>
      </c>
      <c r="HBQ6">
        <v>359096</v>
      </c>
      <c r="HBR6">
        <v>356532</v>
      </c>
      <c r="HBS6">
        <v>355004</v>
      </c>
      <c r="HBT6">
        <v>357300</v>
      </c>
      <c r="HBU6">
        <v>354037</v>
      </c>
      <c r="HBV6">
        <v>367566</v>
      </c>
      <c r="HBW6">
        <v>367846</v>
      </c>
      <c r="HBX6">
        <v>366866</v>
      </c>
      <c r="HBY6">
        <v>368479</v>
      </c>
      <c r="HBZ6">
        <v>369660</v>
      </c>
      <c r="HCA6">
        <v>370433</v>
      </c>
      <c r="HCB6">
        <v>366042</v>
      </c>
      <c r="HCC6">
        <v>360784</v>
      </c>
      <c r="HCD6">
        <v>362668</v>
      </c>
      <c r="HCE6">
        <v>358708</v>
      </c>
      <c r="HCF6">
        <v>351916</v>
      </c>
      <c r="HCG6">
        <v>364436</v>
      </c>
      <c r="HCH6">
        <v>364436</v>
      </c>
      <c r="HCI6">
        <v>5418</v>
      </c>
      <c r="HCJ6">
        <v>8117</v>
      </c>
      <c r="HCK6">
        <v>9365</v>
      </c>
      <c r="HCL6">
        <v>11563</v>
      </c>
      <c r="HCM6">
        <v>11949</v>
      </c>
      <c r="HCN6">
        <v>14890</v>
      </c>
      <c r="HCO6">
        <v>14925</v>
      </c>
      <c r="HCP6">
        <v>16928</v>
      </c>
      <c r="HCQ6">
        <v>22408</v>
      </c>
      <c r="HCR6">
        <v>25468</v>
      </c>
      <c r="HCS6">
        <v>27192</v>
      </c>
      <c r="HCT6">
        <v>27991</v>
      </c>
      <c r="HCU6">
        <v>30468</v>
      </c>
      <c r="HCV6">
        <v>35242</v>
      </c>
      <c r="HCW6">
        <v>39616</v>
      </c>
      <c r="HCX6">
        <v>41050</v>
      </c>
      <c r="HCY6">
        <v>48445</v>
      </c>
      <c r="HCZ6">
        <v>51721</v>
      </c>
      <c r="HDA6">
        <v>58197</v>
      </c>
      <c r="HDB6">
        <v>64545</v>
      </c>
      <c r="HDC6">
        <v>74226</v>
      </c>
      <c r="HDD6">
        <v>83890</v>
      </c>
      <c r="HDE6">
        <v>106923</v>
      </c>
      <c r="HDF6">
        <v>146977</v>
      </c>
      <c r="HDG6">
        <v>146977</v>
      </c>
      <c r="HDH6">
        <v>188280</v>
      </c>
      <c r="HDI6">
        <v>248278</v>
      </c>
      <c r="HDJ6">
        <v>293056</v>
      </c>
      <c r="HDK6">
        <v>304834</v>
      </c>
      <c r="HDL6">
        <v>310773</v>
      </c>
      <c r="HDM6">
        <v>311940</v>
      </c>
      <c r="HDN6">
        <v>313719</v>
      </c>
      <c r="HDO6">
        <v>311768</v>
      </c>
      <c r="HDP6">
        <v>311291</v>
      </c>
      <c r="HDQ6">
        <v>311557</v>
      </c>
      <c r="HDR6">
        <v>310896</v>
      </c>
      <c r="HDS6">
        <v>312952</v>
      </c>
      <c r="HDT6">
        <v>315817</v>
      </c>
      <c r="HDU6">
        <v>317654</v>
      </c>
      <c r="HDV6">
        <v>322309</v>
      </c>
      <c r="HDW6">
        <v>317222</v>
      </c>
      <c r="HDX6">
        <v>328116</v>
      </c>
      <c r="HDY6">
        <v>331342</v>
      </c>
      <c r="HDZ6">
        <v>331388</v>
      </c>
      <c r="HEA6">
        <v>330305</v>
      </c>
      <c r="HEB6">
        <v>319936</v>
      </c>
      <c r="HEC6">
        <v>315497</v>
      </c>
      <c r="HED6">
        <v>315342</v>
      </c>
      <c r="HEE6">
        <v>311946</v>
      </c>
      <c r="HEF6">
        <v>305986</v>
      </c>
      <c r="HEG6">
        <v>308971</v>
      </c>
      <c r="HEH6">
        <v>307731</v>
      </c>
      <c r="HEI6">
        <v>303266</v>
      </c>
      <c r="HEJ6">
        <v>297740</v>
      </c>
      <c r="HEK6">
        <v>293077</v>
      </c>
      <c r="HEL6">
        <v>292510</v>
      </c>
      <c r="HEM6">
        <v>298061</v>
      </c>
      <c r="HEN6">
        <v>296644</v>
      </c>
      <c r="HEO6">
        <v>299075</v>
      </c>
      <c r="HEP6">
        <v>298692</v>
      </c>
      <c r="HEQ6">
        <v>303204</v>
      </c>
      <c r="HER6">
        <v>304917</v>
      </c>
      <c r="HES6">
        <v>313292</v>
      </c>
      <c r="HET6">
        <v>313391</v>
      </c>
      <c r="HEU6">
        <v>317587</v>
      </c>
      <c r="HEV6">
        <v>19161</v>
      </c>
      <c r="HEW6">
        <v>18948</v>
      </c>
      <c r="HEX6">
        <v>18998</v>
      </c>
      <c r="HEY6">
        <v>19812</v>
      </c>
      <c r="HEZ6">
        <v>20237</v>
      </c>
      <c r="HFA6">
        <v>20237</v>
      </c>
      <c r="HFB6">
        <v>20738</v>
      </c>
      <c r="HFC6">
        <v>21224</v>
      </c>
      <c r="HFD6">
        <v>21962</v>
      </c>
      <c r="HFE6">
        <v>22745</v>
      </c>
      <c r="HFF6">
        <v>23326</v>
      </c>
      <c r="HFG6">
        <v>23461</v>
      </c>
      <c r="HFH6">
        <v>27216</v>
      </c>
      <c r="HFI6">
        <v>29434</v>
      </c>
      <c r="HFJ6">
        <v>32087</v>
      </c>
      <c r="HFK6">
        <v>34905</v>
      </c>
      <c r="HFL6">
        <v>39373</v>
      </c>
      <c r="HFM6">
        <v>42864</v>
      </c>
      <c r="HFN6">
        <v>52722</v>
      </c>
      <c r="HFO6">
        <v>57295</v>
      </c>
      <c r="HFP6">
        <v>66811</v>
      </c>
      <c r="HFQ6">
        <v>76727</v>
      </c>
      <c r="HFR6">
        <v>109552</v>
      </c>
      <c r="HFS6">
        <v>151547</v>
      </c>
      <c r="HFT6">
        <v>216172</v>
      </c>
      <c r="HFU6">
        <v>267165</v>
      </c>
      <c r="HFV6">
        <v>303991</v>
      </c>
      <c r="HFW6">
        <v>322246</v>
      </c>
      <c r="HFX6">
        <v>325865</v>
      </c>
      <c r="HFY6">
        <v>325865</v>
      </c>
      <c r="HFZ6">
        <v>328320</v>
      </c>
      <c r="HGA6">
        <v>341580</v>
      </c>
      <c r="HGB6">
        <v>334608</v>
      </c>
      <c r="HGC6">
        <v>336564</v>
      </c>
      <c r="HGD6">
        <v>338942</v>
      </c>
      <c r="HGE6">
        <v>339759</v>
      </c>
      <c r="HGF6">
        <v>337021</v>
      </c>
      <c r="HGG6">
        <v>329016</v>
      </c>
      <c r="HGH6">
        <v>316785</v>
      </c>
      <c r="HGI6">
        <v>305780</v>
      </c>
      <c r="HGJ6">
        <v>304455</v>
      </c>
      <c r="HGK6">
        <v>305408</v>
      </c>
      <c r="HGL6">
        <v>308462</v>
      </c>
      <c r="HGM6">
        <v>308376</v>
      </c>
      <c r="HGN6">
        <v>307288</v>
      </c>
      <c r="HGO6">
        <v>310570</v>
      </c>
      <c r="HGP6">
        <v>308438</v>
      </c>
      <c r="HGQ6">
        <v>312391</v>
      </c>
      <c r="HGR6">
        <v>317217</v>
      </c>
      <c r="HGS6">
        <v>314662</v>
      </c>
      <c r="HGT6">
        <v>310308</v>
      </c>
      <c r="HGU6">
        <v>303789</v>
      </c>
      <c r="HGV6">
        <v>295603</v>
      </c>
      <c r="HGW6">
        <v>279929</v>
      </c>
      <c r="HGX6">
        <v>279929</v>
      </c>
      <c r="HGY6">
        <v>279929</v>
      </c>
      <c r="HGZ6">
        <v>269028</v>
      </c>
      <c r="HHA6">
        <v>271867</v>
      </c>
      <c r="HHB6">
        <v>265601</v>
      </c>
      <c r="HHC6">
        <v>265181</v>
      </c>
      <c r="HHD6">
        <v>258756</v>
      </c>
      <c r="HHE6">
        <v>254595</v>
      </c>
      <c r="HHF6">
        <v>252434</v>
      </c>
      <c r="HHG6">
        <v>250628</v>
      </c>
      <c r="HHH6">
        <v>249744</v>
      </c>
      <c r="HHI6">
        <v>5854</v>
      </c>
      <c r="HHJ6">
        <v>10593</v>
      </c>
      <c r="HHK6">
        <v>11793</v>
      </c>
      <c r="HHL6">
        <v>11794</v>
      </c>
      <c r="HHM6">
        <v>12219</v>
      </c>
      <c r="HHN6">
        <v>12219</v>
      </c>
      <c r="HHO6">
        <v>12219</v>
      </c>
      <c r="HHP6">
        <v>12639</v>
      </c>
      <c r="HHQ6">
        <v>13168</v>
      </c>
      <c r="HHR6">
        <v>13378</v>
      </c>
      <c r="HHS6">
        <v>14714</v>
      </c>
      <c r="HHT6">
        <v>19114</v>
      </c>
      <c r="HHU6">
        <v>19410</v>
      </c>
      <c r="HHV6">
        <v>21868</v>
      </c>
      <c r="HHW6">
        <v>25953</v>
      </c>
      <c r="HHX6">
        <v>34755</v>
      </c>
      <c r="HHY6">
        <v>38085</v>
      </c>
      <c r="HHZ6">
        <v>43900</v>
      </c>
      <c r="HIA6">
        <v>55743</v>
      </c>
      <c r="HIB6">
        <v>69496</v>
      </c>
      <c r="HIC6">
        <v>82084</v>
      </c>
      <c r="HID6">
        <v>88562</v>
      </c>
      <c r="HIE6">
        <v>104843</v>
      </c>
      <c r="HIF6">
        <v>134170</v>
      </c>
      <c r="HIG6">
        <v>166431</v>
      </c>
      <c r="HIH6">
        <v>176286</v>
      </c>
      <c r="HII6">
        <v>176286</v>
      </c>
      <c r="HIJ6">
        <v>176286</v>
      </c>
      <c r="HIK6">
        <v>212775</v>
      </c>
      <c r="HIL6">
        <v>220247</v>
      </c>
      <c r="HIM6">
        <v>228288</v>
      </c>
      <c r="HIN6">
        <v>223740</v>
      </c>
      <c r="HIO6">
        <v>209581</v>
      </c>
      <c r="HIP6">
        <v>208844</v>
      </c>
      <c r="HIQ6">
        <v>207447</v>
      </c>
      <c r="HIR6">
        <v>208645</v>
      </c>
      <c r="HIS6">
        <v>208724</v>
      </c>
      <c r="HIT6">
        <v>204647</v>
      </c>
      <c r="HIU6">
        <v>200564</v>
      </c>
      <c r="HIV6">
        <v>211223</v>
      </c>
      <c r="HIW6">
        <v>204690</v>
      </c>
      <c r="HIX6">
        <v>204728</v>
      </c>
      <c r="HIY6">
        <v>207711</v>
      </c>
      <c r="HIZ6">
        <v>209401</v>
      </c>
      <c r="HJA6">
        <v>206374</v>
      </c>
      <c r="HJB6">
        <v>206875</v>
      </c>
      <c r="HJC6">
        <v>207886</v>
      </c>
      <c r="HJD6">
        <v>214638</v>
      </c>
      <c r="HJE6">
        <v>216604</v>
      </c>
      <c r="HJF6">
        <v>219467</v>
      </c>
      <c r="HJG6">
        <v>220682</v>
      </c>
      <c r="HJH6">
        <v>209981</v>
      </c>
      <c r="HJI6">
        <v>210653</v>
      </c>
      <c r="HJJ6">
        <v>208311</v>
      </c>
      <c r="HJK6">
        <v>208220</v>
      </c>
      <c r="HJL6">
        <v>206695</v>
      </c>
      <c r="HJM6">
        <v>202950</v>
      </c>
      <c r="HJN6">
        <v>200659</v>
      </c>
      <c r="HJO6">
        <v>198120</v>
      </c>
      <c r="HJP6">
        <v>198504</v>
      </c>
      <c r="HJQ6">
        <v>196282</v>
      </c>
      <c r="HJR6">
        <v>194594</v>
      </c>
      <c r="HJS6">
        <v>194671</v>
      </c>
      <c r="HJT6">
        <v>194633</v>
      </c>
      <c r="HJU6">
        <v>192680</v>
      </c>
      <c r="HJV6">
        <v>15340</v>
      </c>
      <c r="HJW6">
        <v>15513</v>
      </c>
      <c r="HJX6">
        <v>17036</v>
      </c>
      <c r="HJY6">
        <v>17226</v>
      </c>
      <c r="HJZ6">
        <v>17617</v>
      </c>
      <c r="HKA6">
        <v>21945</v>
      </c>
      <c r="HKB6">
        <v>23764</v>
      </c>
      <c r="HKC6">
        <v>23949</v>
      </c>
      <c r="HKD6">
        <v>24117</v>
      </c>
      <c r="HKE6">
        <v>24644</v>
      </c>
      <c r="HKF6">
        <v>25084</v>
      </c>
      <c r="HKG6">
        <v>38193</v>
      </c>
      <c r="HKH6">
        <v>39560</v>
      </c>
      <c r="HKI6">
        <v>43215</v>
      </c>
      <c r="HKJ6">
        <v>47307</v>
      </c>
      <c r="HKK6">
        <v>50029</v>
      </c>
      <c r="HKL6">
        <v>57478</v>
      </c>
      <c r="HKM6">
        <v>64027</v>
      </c>
      <c r="HKN6">
        <v>84880</v>
      </c>
      <c r="HKO6">
        <v>84880</v>
      </c>
      <c r="HKP6">
        <v>84880</v>
      </c>
      <c r="HKQ6">
        <v>93472</v>
      </c>
      <c r="HKR6">
        <v>99753</v>
      </c>
      <c r="HKS6">
        <v>126121</v>
      </c>
      <c r="HKT6">
        <v>137785</v>
      </c>
      <c r="HKU6">
        <v>169578</v>
      </c>
      <c r="HKV6">
        <v>177784</v>
      </c>
      <c r="HKW6">
        <v>189964</v>
      </c>
      <c r="HKX6">
        <v>193180</v>
      </c>
      <c r="HKY6">
        <v>198289</v>
      </c>
      <c r="HKZ6">
        <v>197859</v>
      </c>
      <c r="HLA6">
        <v>195679</v>
      </c>
      <c r="HLB6">
        <v>196981</v>
      </c>
      <c r="HLC6">
        <v>195496</v>
      </c>
      <c r="HLD6">
        <v>192609</v>
      </c>
      <c r="HLE6">
        <v>193394</v>
      </c>
      <c r="HLF6">
        <v>194960</v>
      </c>
      <c r="HLG6">
        <v>197559</v>
      </c>
      <c r="HLH6">
        <v>188747</v>
      </c>
      <c r="HLI6">
        <v>189058</v>
      </c>
      <c r="HLJ6">
        <v>189189</v>
      </c>
      <c r="HLK6">
        <v>188559</v>
      </c>
      <c r="HLL6">
        <v>188933</v>
      </c>
      <c r="HLM6">
        <v>191951</v>
      </c>
      <c r="HLN6">
        <v>190827</v>
      </c>
      <c r="HLO6">
        <v>193096</v>
      </c>
      <c r="HLP6">
        <v>192713</v>
      </c>
      <c r="HLQ6">
        <v>191177</v>
      </c>
      <c r="HLR6">
        <v>191428</v>
      </c>
      <c r="HLS6">
        <v>191064</v>
      </c>
      <c r="HLT6">
        <v>190183</v>
      </c>
      <c r="HLU6">
        <v>188140</v>
      </c>
      <c r="HLV6">
        <v>186812</v>
      </c>
      <c r="HLW6">
        <v>187818</v>
      </c>
      <c r="HLX6">
        <v>188911</v>
      </c>
      <c r="HLY6">
        <v>189243</v>
      </c>
      <c r="HLZ6">
        <v>191053</v>
      </c>
      <c r="HMA6">
        <v>195028</v>
      </c>
      <c r="HMB6">
        <v>195816</v>
      </c>
      <c r="HMC6">
        <v>193910</v>
      </c>
      <c r="HMD6">
        <v>194926</v>
      </c>
      <c r="HME6">
        <v>191086</v>
      </c>
      <c r="HMF6">
        <v>190082</v>
      </c>
      <c r="HMG6">
        <v>193389</v>
      </c>
      <c r="HMH6">
        <v>193389</v>
      </c>
      <c r="HMI6">
        <v>196248</v>
      </c>
      <c r="HMJ6">
        <v>6378</v>
      </c>
      <c r="HMK6">
        <v>7103</v>
      </c>
      <c r="HML6">
        <v>7742</v>
      </c>
      <c r="HMM6">
        <v>9718</v>
      </c>
      <c r="HMN6">
        <v>9817</v>
      </c>
      <c r="HMO6">
        <v>10041</v>
      </c>
      <c r="HMP6">
        <v>11995</v>
      </c>
      <c r="HMQ6">
        <v>16489</v>
      </c>
      <c r="HMR6">
        <v>19248</v>
      </c>
      <c r="HMS6">
        <v>20434</v>
      </c>
      <c r="HMT6">
        <v>22068</v>
      </c>
      <c r="HMU6">
        <v>27298</v>
      </c>
      <c r="HMV6">
        <v>27505</v>
      </c>
      <c r="HMW6">
        <v>30693</v>
      </c>
      <c r="HMX6">
        <v>30717</v>
      </c>
      <c r="HMY6">
        <v>33115</v>
      </c>
      <c r="HMZ6">
        <v>39191</v>
      </c>
      <c r="HNA6">
        <v>41367</v>
      </c>
      <c r="HNB6">
        <v>45839</v>
      </c>
      <c r="HNC6">
        <v>50128</v>
      </c>
      <c r="HND6">
        <v>61305</v>
      </c>
      <c r="HNE6">
        <v>62859</v>
      </c>
      <c r="HNF6">
        <v>89763</v>
      </c>
      <c r="HNG6">
        <v>89763</v>
      </c>
      <c r="HNH6">
        <v>89763</v>
      </c>
      <c r="HNI6">
        <v>118126</v>
      </c>
      <c r="HNJ6">
        <v>150909</v>
      </c>
      <c r="HNK6">
        <v>178861</v>
      </c>
      <c r="HNL6">
        <v>187962</v>
      </c>
      <c r="HNM6">
        <v>191297</v>
      </c>
      <c r="HNN6">
        <v>190552</v>
      </c>
      <c r="HNO6">
        <v>192885</v>
      </c>
      <c r="HNP6">
        <v>194870</v>
      </c>
      <c r="HNQ6">
        <v>199582</v>
      </c>
      <c r="HNR6">
        <v>194904</v>
      </c>
      <c r="HNS6">
        <v>193433</v>
      </c>
      <c r="HNT6">
        <v>195972</v>
      </c>
      <c r="HNU6">
        <v>192184</v>
      </c>
      <c r="HNV6">
        <v>190121</v>
      </c>
      <c r="HNW6">
        <v>187771</v>
      </c>
      <c r="HNX6">
        <v>182714</v>
      </c>
      <c r="HNY6">
        <v>181765</v>
      </c>
      <c r="HNZ6">
        <v>180707</v>
      </c>
      <c r="HOA6">
        <v>180969</v>
      </c>
      <c r="HOB6">
        <v>185856</v>
      </c>
      <c r="HOC6">
        <v>186405</v>
      </c>
      <c r="HOD6">
        <v>184913</v>
      </c>
      <c r="HOE6">
        <v>184405</v>
      </c>
      <c r="HOF6">
        <v>184954</v>
      </c>
      <c r="HOG6">
        <v>181993</v>
      </c>
      <c r="HOH6">
        <v>178437</v>
      </c>
      <c r="HOI6">
        <v>173343</v>
      </c>
      <c r="HOJ6">
        <v>169827</v>
      </c>
      <c r="HOK6">
        <v>172920</v>
      </c>
      <c r="HOL6">
        <v>171635</v>
      </c>
      <c r="HOM6">
        <v>166726</v>
      </c>
      <c r="HON6">
        <v>162114</v>
      </c>
      <c r="HOO6">
        <v>164502</v>
      </c>
      <c r="HOP6">
        <v>161865</v>
      </c>
      <c r="HOQ6">
        <v>161865</v>
      </c>
      <c r="HOR6">
        <v>161865</v>
      </c>
      <c r="HOS6">
        <v>162586</v>
      </c>
      <c r="HOT6">
        <v>157964</v>
      </c>
      <c r="HOU6">
        <v>157231</v>
      </c>
      <c r="HOV6">
        <v>160128</v>
      </c>
      <c r="HOW6">
        <v>158005</v>
      </c>
      <c r="HOX6">
        <v>154404</v>
      </c>
      <c r="HOY6">
        <v>10746</v>
      </c>
      <c r="HOZ6">
        <v>10827</v>
      </c>
      <c r="HPA6">
        <v>12806</v>
      </c>
      <c r="HPB6">
        <v>15447</v>
      </c>
      <c r="HPC6">
        <v>15511</v>
      </c>
      <c r="HPD6">
        <v>15798</v>
      </c>
      <c r="HPE6">
        <v>17783</v>
      </c>
      <c r="HPF6">
        <v>20922</v>
      </c>
      <c r="HPG6">
        <v>25304</v>
      </c>
      <c r="HPH6">
        <v>26087</v>
      </c>
      <c r="HPI6">
        <v>29082</v>
      </c>
      <c r="HPJ6">
        <v>33600</v>
      </c>
      <c r="HPK6">
        <v>36999</v>
      </c>
      <c r="HPL6">
        <v>44462</v>
      </c>
      <c r="HPM6">
        <v>47114</v>
      </c>
      <c r="HPN6">
        <v>50226</v>
      </c>
      <c r="HPO6">
        <v>53577</v>
      </c>
      <c r="HPP6">
        <v>58508</v>
      </c>
      <c r="HPQ6">
        <v>74765</v>
      </c>
      <c r="HPR6">
        <v>74765</v>
      </c>
      <c r="HPS6">
        <v>79769</v>
      </c>
      <c r="HPT6">
        <v>88309</v>
      </c>
      <c r="HPU6">
        <v>100155</v>
      </c>
      <c r="HPV6">
        <v>120961</v>
      </c>
      <c r="HPW6">
        <v>138558</v>
      </c>
      <c r="HPX6">
        <v>139162</v>
      </c>
      <c r="HPY6">
        <v>144658</v>
      </c>
      <c r="HPZ6">
        <v>152146</v>
      </c>
      <c r="HQA6">
        <v>163929</v>
      </c>
      <c r="HQB6">
        <v>161579</v>
      </c>
      <c r="HQC6">
        <v>161994</v>
      </c>
      <c r="HQD6">
        <v>161994</v>
      </c>
      <c r="HQE6">
        <v>161994</v>
      </c>
      <c r="HQF6">
        <v>161864</v>
      </c>
      <c r="HQG6">
        <v>170167</v>
      </c>
      <c r="HQH6">
        <v>162264</v>
      </c>
      <c r="HQI6">
        <v>164916</v>
      </c>
      <c r="HQJ6">
        <v>164790</v>
      </c>
      <c r="HQK6">
        <v>164442</v>
      </c>
      <c r="HQL6">
        <v>164711</v>
      </c>
      <c r="HQM6">
        <v>164496</v>
      </c>
      <c r="HQN6">
        <v>163212</v>
      </c>
      <c r="HQO6">
        <v>163212</v>
      </c>
      <c r="HQP6">
        <v>166099</v>
      </c>
      <c r="HQQ6">
        <v>166160</v>
      </c>
      <c r="HQR6">
        <v>166520</v>
      </c>
      <c r="HQS6">
        <v>166327</v>
      </c>
      <c r="HQT6">
        <v>162230</v>
      </c>
      <c r="HQU6">
        <v>162068</v>
      </c>
      <c r="HQV6">
        <v>163295</v>
      </c>
      <c r="HQW6">
        <v>160812</v>
      </c>
      <c r="HQX6">
        <v>160812</v>
      </c>
      <c r="HQY6">
        <v>160812</v>
      </c>
      <c r="HQZ6">
        <v>159084</v>
      </c>
      <c r="HRA6">
        <v>161409</v>
      </c>
      <c r="HRB6">
        <v>163539</v>
      </c>
      <c r="HRC6">
        <v>160879</v>
      </c>
      <c r="HRD6">
        <v>155518</v>
      </c>
      <c r="HRE6">
        <v>155318</v>
      </c>
      <c r="HRF6">
        <v>160105</v>
      </c>
      <c r="HRG6">
        <v>160105</v>
      </c>
      <c r="HRH6">
        <v>160420</v>
      </c>
      <c r="HRI6">
        <v>157483</v>
      </c>
      <c r="HRJ6">
        <v>157483</v>
      </c>
      <c r="HRK6">
        <v>157483</v>
      </c>
      <c r="HRL6">
        <v>7647</v>
      </c>
      <c r="HRM6">
        <v>10337</v>
      </c>
      <c r="HRN6">
        <v>10337</v>
      </c>
      <c r="HRO6">
        <v>10337</v>
      </c>
      <c r="HRP6">
        <v>10470</v>
      </c>
      <c r="HRQ6">
        <v>10713</v>
      </c>
      <c r="HRR6">
        <v>11589</v>
      </c>
      <c r="HRS6">
        <v>11660</v>
      </c>
      <c r="HRT6">
        <v>12090</v>
      </c>
      <c r="HRU6">
        <v>12676</v>
      </c>
      <c r="HRV6">
        <v>13897</v>
      </c>
      <c r="HRW6">
        <v>14402</v>
      </c>
      <c r="HRX6">
        <v>19114</v>
      </c>
      <c r="HRY6">
        <v>18710</v>
      </c>
      <c r="HRZ6">
        <v>22149</v>
      </c>
      <c r="HSA6">
        <v>24720</v>
      </c>
      <c r="HSB6">
        <v>26720</v>
      </c>
      <c r="HSC6">
        <v>27442</v>
      </c>
      <c r="HSD6">
        <v>34744</v>
      </c>
      <c r="HSE6">
        <v>43361</v>
      </c>
      <c r="HSF6">
        <v>50334</v>
      </c>
      <c r="HSG6">
        <v>60435</v>
      </c>
      <c r="HSH6">
        <v>62966</v>
      </c>
      <c r="HSI6">
        <v>62966</v>
      </c>
      <c r="HSJ6">
        <v>89944</v>
      </c>
      <c r="HSK6">
        <v>117074</v>
      </c>
      <c r="HSL6">
        <v>139129</v>
      </c>
      <c r="HSM6">
        <v>142437</v>
      </c>
      <c r="HSN6">
        <v>144077</v>
      </c>
      <c r="HSO6">
        <v>144371</v>
      </c>
      <c r="HSP6">
        <v>145545</v>
      </c>
      <c r="HSQ6">
        <v>149035</v>
      </c>
      <c r="HSR6">
        <v>148373</v>
      </c>
      <c r="HSS6">
        <v>147840</v>
      </c>
      <c r="HST6">
        <v>147044</v>
      </c>
      <c r="HSU6">
        <v>146999</v>
      </c>
      <c r="HSV6">
        <v>144475</v>
      </c>
      <c r="HSW6">
        <v>145206</v>
      </c>
      <c r="HSX6">
        <v>145271</v>
      </c>
      <c r="HSY6">
        <v>143872</v>
      </c>
      <c r="HSZ6">
        <v>143716</v>
      </c>
      <c r="HTA6">
        <v>141692</v>
      </c>
      <c r="HTB6">
        <v>141128</v>
      </c>
      <c r="HTC6">
        <v>143260</v>
      </c>
      <c r="HTD6">
        <v>145534</v>
      </c>
      <c r="HTE6">
        <v>144358</v>
      </c>
      <c r="HTF6">
        <v>143744</v>
      </c>
      <c r="HTG6">
        <v>142600</v>
      </c>
      <c r="HTH6">
        <v>142407</v>
      </c>
      <c r="HTI6">
        <v>143125</v>
      </c>
      <c r="HTJ6">
        <v>142972</v>
      </c>
      <c r="HTK6">
        <v>143793</v>
      </c>
      <c r="HTL6">
        <v>143081</v>
      </c>
      <c r="HTM6">
        <v>145025</v>
      </c>
      <c r="HTN6">
        <v>147202</v>
      </c>
      <c r="HTO6">
        <v>146882</v>
      </c>
      <c r="HTP6">
        <v>146882</v>
      </c>
      <c r="HTQ6">
        <v>146951</v>
      </c>
      <c r="HTR6">
        <v>147568</v>
      </c>
      <c r="HTS6">
        <v>147185</v>
      </c>
      <c r="HTT6">
        <v>148063</v>
      </c>
      <c r="HTU6">
        <v>146005</v>
      </c>
      <c r="HTV6">
        <v>148817</v>
      </c>
      <c r="HTW6">
        <v>141292</v>
      </c>
      <c r="HTX6">
        <v>144957</v>
      </c>
      <c r="HTY6">
        <v>141514</v>
      </c>
      <c r="HTZ6">
        <v>7322</v>
      </c>
      <c r="HUA6">
        <v>7322</v>
      </c>
      <c r="HUB6">
        <v>8397</v>
      </c>
      <c r="HUC6">
        <v>9871</v>
      </c>
      <c r="HUD6">
        <v>10614</v>
      </c>
      <c r="HUE6">
        <v>10817</v>
      </c>
      <c r="HUF6">
        <v>9686</v>
      </c>
      <c r="HUG6">
        <v>13241</v>
      </c>
      <c r="HUH6">
        <v>15061</v>
      </c>
      <c r="HUI6">
        <v>17764</v>
      </c>
      <c r="HUJ6">
        <v>20057</v>
      </c>
      <c r="HUK6">
        <v>23274</v>
      </c>
      <c r="HUL6">
        <v>24516</v>
      </c>
      <c r="HUM6">
        <v>27947</v>
      </c>
      <c r="HUN6">
        <v>30448</v>
      </c>
      <c r="HUO6">
        <v>40173</v>
      </c>
      <c r="HUP6">
        <v>50143</v>
      </c>
      <c r="HUQ6">
        <v>55307</v>
      </c>
      <c r="HUR6">
        <v>67339</v>
      </c>
      <c r="HUS6">
        <v>88046</v>
      </c>
      <c r="HUT6">
        <v>88046</v>
      </c>
      <c r="HUU6">
        <v>93518</v>
      </c>
      <c r="HUV6">
        <v>127504</v>
      </c>
      <c r="HUW6">
        <v>159022</v>
      </c>
      <c r="HUX6">
        <v>166158</v>
      </c>
      <c r="HUY6">
        <v>166622</v>
      </c>
      <c r="HUZ6">
        <v>163437</v>
      </c>
      <c r="HVA6">
        <v>163811</v>
      </c>
      <c r="HVB6">
        <v>145776</v>
      </c>
      <c r="HVC6">
        <v>145866</v>
      </c>
      <c r="HVD6">
        <v>144590</v>
      </c>
      <c r="HVE6">
        <v>144815</v>
      </c>
      <c r="HVF6">
        <v>143407</v>
      </c>
      <c r="HVG6">
        <v>144341</v>
      </c>
      <c r="HVH6">
        <v>133336</v>
      </c>
      <c r="HVI6">
        <v>132930</v>
      </c>
      <c r="HVJ6">
        <v>135382</v>
      </c>
      <c r="HVK6">
        <v>133985</v>
      </c>
      <c r="HVL6">
        <v>129223</v>
      </c>
      <c r="HVM6">
        <v>129440</v>
      </c>
      <c r="HVN6">
        <v>126604</v>
      </c>
      <c r="HVO6">
        <v>122762</v>
      </c>
      <c r="HVP6">
        <v>121221</v>
      </c>
      <c r="HVQ6">
        <v>117661</v>
      </c>
      <c r="HVR6">
        <v>115575</v>
      </c>
      <c r="HVS6">
        <v>115633</v>
      </c>
      <c r="HVT6">
        <v>115929</v>
      </c>
      <c r="HVU6">
        <v>115180</v>
      </c>
      <c r="HVV6">
        <v>115049</v>
      </c>
      <c r="HVW6">
        <v>112078</v>
      </c>
      <c r="HVX6">
        <v>111771</v>
      </c>
      <c r="HVY6">
        <v>113540</v>
      </c>
      <c r="HVZ6">
        <v>115084</v>
      </c>
      <c r="HWA6">
        <v>116055</v>
      </c>
      <c r="HWB6">
        <v>111746</v>
      </c>
      <c r="HWC6">
        <v>111296</v>
      </c>
      <c r="HWD6">
        <v>110198</v>
      </c>
      <c r="HWE6">
        <v>107804</v>
      </c>
      <c r="HWF6">
        <v>106400</v>
      </c>
      <c r="HWG6">
        <v>105505</v>
      </c>
      <c r="HWH6">
        <v>103465</v>
      </c>
      <c r="HWI6">
        <v>103465</v>
      </c>
      <c r="HWJ6">
        <v>99896</v>
      </c>
      <c r="HWK6">
        <v>101300</v>
      </c>
      <c r="HWL6">
        <v>101539</v>
      </c>
      <c r="HWM6">
        <v>101417</v>
      </c>
      <c r="HWN6">
        <v>6563</v>
      </c>
      <c r="HWO6">
        <v>6563</v>
      </c>
      <c r="HWP6">
        <v>6920</v>
      </c>
      <c r="HWQ6">
        <v>7114</v>
      </c>
      <c r="HWR6">
        <v>7972</v>
      </c>
      <c r="HWS6">
        <v>7971</v>
      </c>
      <c r="HWT6">
        <v>8737</v>
      </c>
      <c r="HWU6">
        <v>9409</v>
      </c>
      <c r="HWV6">
        <v>10910</v>
      </c>
      <c r="HWW6">
        <v>11182</v>
      </c>
      <c r="HWX6">
        <v>13224</v>
      </c>
      <c r="HWY6">
        <v>14448</v>
      </c>
      <c r="HWZ6">
        <v>17169</v>
      </c>
      <c r="HXA6">
        <v>20514</v>
      </c>
      <c r="HXB6">
        <v>22827</v>
      </c>
      <c r="HXC6">
        <v>25311</v>
      </c>
      <c r="HXD6">
        <v>28983</v>
      </c>
      <c r="HXE6">
        <v>35380</v>
      </c>
      <c r="HXF6">
        <v>39478</v>
      </c>
      <c r="HXG6">
        <v>45486</v>
      </c>
      <c r="HXH6">
        <v>59055</v>
      </c>
      <c r="HXI6">
        <v>77446</v>
      </c>
      <c r="HXJ6">
        <v>93778</v>
      </c>
      <c r="HXK6">
        <v>105005</v>
      </c>
      <c r="HXL6">
        <v>105005</v>
      </c>
      <c r="HXM6">
        <v>108129</v>
      </c>
      <c r="HXN6">
        <v>115849</v>
      </c>
      <c r="HXO6">
        <v>112800</v>
      </c>
      <c r="HXP6">
        <v>115746</v>
      </c>
      <c r="HXQ6">
        <v>116977</v>
      </c>
      <c r="HXR6">
        <v>114049</v>
      </c>
      <c r="HXS6">
        <v>116366</v>
      </c>
      <c r="HXT6">
        <v>116736</v>
      </c>
      <c r="HXU6">
        <v>115836</v>
      </c>
      <c r="HXV6">
        <v>115827</v>
      </c>
      <c r="HXW6">
        <v>115145</v>
      </c>
      <c r="HXX6">
        <v>115796</v>
      </c>
      <c r="HXY6">
        <v>111599</v>
      </c>
      <c r="HXZ6">
        <v>110035</v>
      </c>
      <c r="HYA6">
        <v>110327</v>
      </c>
      <c r="HYB6">
        <v>109378</v>
      </c>
      <c r="HYC6">
        <v>109687</v>
      </c>
      <c r="HYD6">
        <v>107844</v>
      </c>
      <c r="HYE6">
        <v>115064</v>
      </c>
      <c r="HYF6">
        <v>112371</v>
      </c>
      <c r="HYG6">
        <v>111561</v>
      </c>
      <c r="HYH6">
        <v>112617</v>
      </c>
      <c r="HYI6">
        <v>111570</v>
      </c>
      <c r="HYJ6">
        <v>110596</v>
      </c>
      <c r="HYK6">
        <v>110691</v>
      </c>
      <c r="HYL6">
        <v>110691</v>
      </c>
      <c r="HYM6">
        <v>107697</v>
      </c>
      <c r="HYN6">
        <v>107495</v>
      </c>
      <c r="HYO6">
        <v>107915</v>
      </c>
      <c r="HYP6">
        <v>108168</v>
      </c>
      <c r="HYQ6">
        <v>107997</v>
      </c>
      <c r="HYR6">
        <v>108063</v>
      </c>
      <c r="HYS6">
        <v>108776</v>
      </c>
      <c r="HYT6">
        <v>108802</v>
      </c>
      <c r="HYU6">
        <v>108104</v>
      </c>
      <c r="HYV6">
        <v>107121</v>
      </c>
      <c r="HYW6">
        <v>103419</v>
      </c>
      <c r="HYX6">
        <v>103003</v>
      </c>
      <c r="HYY6">
        <v>105232</v>
      </c>
      <c r="HYZ6">
        <v>102664</v>
      </c>
      <c r="HZA6">
        <v>14677</v>
      </c>
      <c r="HZB6">
        <v>14677</v>
      </c>
      <c r="HZC6">
        <v>15876</v>
      </c>
      <c r="HZD6">
        <v>16622</v>
      </c>
      <c r="HZE6">
        <v>17738</v>
      </c>
      <c r="HZF6">
        <v>18253</v>
      </c>
      <c r="HZG6">
        <v>19883</v>
      </c>
      <c r="HZH6">
        <v>20981</v>
      </c>
      <c r="HZI6">
        <v>21560</v>
      </c>
      <c r="HZJ6">
        <v>21268</v>
      </c>
      <c r="HZK6">
        <v>21518</v>
      </c>
      <c r="HZL6">
        <v>21680</v>
      </c>
      <c r="HZM6">
        <v>21848</v>
      </c>
      <c r="HZN6">
        <v>23557</v>
      </c>
      <c r="HZO6">
        <v>24398</v>
      </c>
      <c r="HZP6">
        <v>25383</v>
      </c>
      <c r="HZQ6">
        <v>28747</v>
      </c>
      <c r="HZR6">
        <v>30679</v>
      </c>
      <c r="HZS6">
        <v>35318</v>
      </c>
      <c r="HZT6">
        <v>42765</v>
      </c>
      <c r="HZU6">
        <v>49671</v>
      </c>
      <c r="HZV6">
        <v>65289</v>
      </c>
      <c r="HZW6">
        <v>73909</v>
      </c>
      <c r="HZX6">
        <v>84448</v>
      </c>
      <c r="HZY6">
        <v>91183</v>
      </c>
      <c r="HZZ6">
        <v>104788</v>
      </c>
      <c r="IAA6">
        <v>105627</v>
      </c>
      <c r="IAB6">
        <v>108395</v>
      </c>
      <c r="IAC6">
        <v>110050</v>
      </c>
      <c r="IAD6">
        <v>110050</v>
      </c>
      <c r="IAE6">
        <v>109285</v>
      </c>
      <c r="IAF6">
        <v>110237</v>
      </c>
      <c r="IAG6">
        <v>110854</v>
      </c>
      <c r="IAH6">
        <v>109424</v>
      </c>
      <c r="IAI6">
        <v>108589</v>
      </c>
      <c r="IAJ6">
        <v>107757</v>
      </c>
      <c r="IAK6">
        <v>107021</v>
      </c>
      <c r="IAL6">
        <v>107253</v>
      </c>
      <c r="IAM6">
        <v>107490</v>
      </c>
      <c r="IAN6">
        <v>107641</v>
      </c>
      <c r="IAO6">
        <v>107440</v>
      </c>
      <c r="IAP6">
        <v>106184</v>
      </c>
      <c r="IAQ6">
        <v>107283</v>
      </c>
      <c r="IAR6">
        <v>107879</v>
      </c>
      <c r="IAS6">
        <v>108971</v>
      </c>
      <c r="IAT6">
        <v>109065</v>
      </c>
      <c r="IAU6">
        <v>108167</v>
      </c>
      <c r="IAV6">
        <v>107783</v>
      </c>
      <c r="IAW6">
        <v>107722</v>
      </c>
      <c r="IAX6">
        <v>107722</v>
      </c>
      <c r="IAY6">
        <v>107734</v>
      </c>
      <c r="IAZ6">
        <v>107342</v>
      </c>
      <c r="IBA6">
        <v>109134</v>
      </c>
      <c r="IBB6">
        <v>107322</v>
      </c>
      <c r="IBC6">
        <v>106839</v>
      </c>
      <c r="IBD6">
        <v>107123</v>
      </c>
      <c r="IBE6">
        <v>106081</v>
      </c>
      <c r="IBF6">
        <v>106272</v>
      </c>
      <c r="IBG6">
        <v>106005</v>
      </c>
      <c r="IBH6">
        <v>103788</v>
      </c>
      <c r="IBI6">
        <v>103788</v>
      </c>
      <c r="IBJ6">
        <v>104042</v>
      </c>
      <c r="IBK6">
        <v>102295</v>
      </c>
      <c r="IBL6">
        <v>102295</v>
      </c>
      <c r="IBM6">
        <v>5751</v>
      </c>
      <c r="IBN6">
        <v>5751</v>
      </c>
      <c r="IBO6">
        <v>6263</v>
      </c>
      <c r="IBP6">
        <v>6263</v>
      </c>
      <c r="IBQ6">
        <v>6669</v>
      </c>
      <c r="IBR6">
        <v>7603</v>
      </c>
      <c r="IBS6">
        <v>7606</v>
      </c>
      <c r="IBT6">
        <v>9431</v>
      </c>
      <c r="IBU6">
        <v>9431</v>
      </c>
      <c r="IBV6">
        <v>13105</v>
      </c>
      <c r="IBW6">
        <v>14575</v>
      </c>
      <c r="IBX6">
        <v>14708</v>
      </c>
      <c r="IBY6">
        <v>15009</v>
      </c>
      <c r="IBZ6">
        <v>16412</v>
      </c>
      <c r="ICA6">
        <v>18212</v>
      </c>
      <c r="ICB6">
        <v>19414</v>
      </c>
      <c r="ICC6">
        <v>21767</v>
      </c>
      <c r="ICD6">
        <v>30091</v>
      </c>
      <c r="ICE6">
        <v>39153</v>
      </c>
      <c r="ICF6">
        <v>44476</v>
      </c>
      <c r="ICG6">
        <v>53324</v>
      </c>
      <c r="ICH6">
        <v>68632</v>
      </c>
      <c r="ICI6">
        <v>68632</v>
      </c>
      <c r="ICJ6">
        <v>68632</v>
      </c>
      <c r="ICK6">
        <v>88747</v>
      </c>
      <c r="ICL6">
        <v>100671</v>
      </c>
      <c r="ICM6">
        <v>110362</v>
      </c>
      <c r="ICN6">
        <v>112991</v>
      </c>
      <c r="ICO6">
        <v>111680</v>
      </c>
      <c r="ICP6">
        <v>114570</v>
      </c>
      <c r="ICQ6">
        <v>114766</v>
      </c>
      <c r="ICR6">
        <v>112280</v>
      </c>
      <c r="ICS6">
        <v>112381</v>
      </c>
      <c r="ICT6">
        <v>111219</v>
      </c>
      <c r="ICU6">
        <v>110989</v>
      </c>
      <c r="ICV6">
        <v>111001</v>
      </c>
      <c r="ICW6">
        <v>110399</v>
      </c>
      <c r="ICX6">
        <v>108209</v>
      </c>
      <c r="ICY6">
        <v>104921</v>
      </c>
      <c r="ICZ6">
        <v>103973</v>
      </c>
      <c r="IDA6">
        <v>104487</v>
      </c>
      <c r="IDB6">
        <v>103900</v>
      </c>
      <c r="IDC6">
        <v>108956</v>
      </c>
      <c r="IDD6">
        <v>109241</v>
      </c>
      <c r="IDE6">
        <v>109491</v>
      </c>
      <c r="IDF6">
        <v>109864</v>
      </c>
      <c r="IDG6">
        <v>109960</v>
      </c>
      <c r="IDH6">
        <v>110494</v>
      </c>
      <c r="IDI6">
        <v>111249</v>
      </c>
      <c r="IDJ6">
        <v>111816</v>
      </c>
      <c r="IDK6">
        <v>110417</v>
      </c>
      <c r="IDL6">
        <v>109942</v>
      </c>
      <c r="IDM6">
        <v>110803</v>
      </c>
      <c r="IDN6">
        <v>110356</v>
      </c>
      <c r="IDO6">
        <v>108660</v>
      </c>
      <c r="IDP6">
        <v>108715</v>
      </c>
      <c r="IDQ6">
        <v>105202</v>
      </c>
      <c r="IDR6">
        <v>106012</v>
      </c>
      <c r="IDS6">
        <v>105875</v>
      </c>
      <c r="IDT6">
        <v>106030</v>
      </c>
      <c r="IDU6">
        <v>104655</v>
      </c>
      <c r="IDV6">
        <v>104617</v>
      </c>
      <c r="IDW6">
        <v>104985</v>
      </c>
      <c r="IDX6">
        <v>105433</v>
      </c>
      <c r="IDY6">
        <v>107132</v>
      </c>
      <c r="IDZ6">
        <v>101082</v>
      </c>
      <c r="IEA6">
        <v>7307</v>
      </c>
      <c r="IEB6">
        <v>7307</v>
      </c>
      <c r="IEC6">
        <v>7345</v>
      </c>
      <c r="IED6">
        <v>7370</v>
      </c>
      <c r="IEE6">
        <v>7920</v>
      </c>
      <c r="IEF6">
        <v>7982</v>
      </c>
      <c r="IEG6">
        <v>8178</v>
      </c>
      <c r="IEH6">
        <v>8811</v>
      </c>
      <c r="IEI6">
        <v>8826</v>
      </c>
      <c r="IEJ6">
        <v>9512</v>
      </c>
      <c r="IEK6">
        <v>10198</v>
      </c>
      <c r="IEL6">
        <v>12360</v>
      </c>
      <c r="IEM6">
        <v>14704</v>
      </c>
      <c r="IEN6">
        <v>15762</v>
      </c>
      <c r="IEO6">
        <v>17102</v>
      </c>
      <c r="IEP6">
        <v>18972</v>
      </c>
      <c r="IEQ6">
        <v>24217</v>
      </c>
      <c r="IER6">
        <v>28679</v>
      </c>
      <c r="IES6">
        <v>39856</v>
      </c>
      <c r="IET6">
        <v>39856</v>
      </c>
      <c r="IEU6">
        <v>53688</v>
      </c>
      <c r="IEV6">
        <v>65608</v>
      </c>
      <c r="IEW6">
        <v>82401</v>
      </c>
      <c r="IEX6">
        <v>95300</v>
      </c>
      <c r="IEY6">
        <v>99986</v>
      </c>
      <c r="IEZ6">
        <v>101766</v>
      </c>
      <c r="IFA6">
        <v>102560</v>
      </c>
      <c r="IFB6">
        <v>104298</v>
      </c>
      <c r="IFC6">
        <v>103524</v>
      </c>
      <c r="IFD6">
        <v>108823</v>
      </c>
      <c r="IFE6">
        <v>108818</v>
      </c>
      <c r="IFF6">
        <v>111241</v>
      </c>
      <c r="IFG6">
        <v>110682</v>
      </c>
      <c r="IFH6">
        <v>108350</v>
      </c>
      <c r="IFI6">
        <v>108574</v>
      </c>
      <c r="IFJ6">
        <v>107022</v>
      </c>
      <c r="IFK6">
        <v>106180</v>
      </c>
      <c r="IFL6">
        <v>104660</v>
      </c>
      <c r="IFM6">
        <v>106611</v>
      </c>
      <c r="IFN6">
        <v>107497</v>
      </c>
      <c r="IFO6">
        <v>105896</v>
      </c>
      <c r="IFP6">
        <v>103599</v>
      </c>
      <c r="IFQ6">
        <v>102369</v>
      </c>
      <c r="IFR6">
        <v>100308</v>
      </c>
      <c r="IFS6">
        <v>99414</v>
      </c>
      <c r="IFT6">
        <v>96479</v>
      </c>
      <c r="IFU6">
        <v>97127</v>
      </c>
      <c r="IFV6">
        <v>97197</v>
      </c>
      <c r="IFW6">
        <v>98309</v>
      </c>
      <c r="IFX6">
        <v>97677</v>
      </c>
      <c r="IFY6">
        <v>98215</v>
      </c>
      <c r="IFZ6">
        <v>99945</v>
      </c>
      <c r="IGA6">
        <v>101256</v>
      </c>
      <c r="IGB6">
        <v>100397</v>
      </c>
      <c r="IGC6">
        <v>100821</v>
      </c>
      <c r="IGD6">
        <v>99383</v>
      </c>
      <c r="IGE6">
        <v>98092</v>
      </c>
      <c r="IGF6">
        <v>98865</v>
      </c>
      <c r="IGG6">
        <v>98272</v>
      </c>
      <c r="IGH6">
        <v>97928</v>
      </c>
      <c r="IGI6">
        <v>96322</v>
      </c>
      <c r="IGJ6">
        <v>96322</v>
      </c>
      <c r="IGK6">
        <v>98528</v>
      </c>
      <c r="IGL6">
        <v>96353</v>
      </c>
      <c r="IGM6">
        <v>96096</v>
      </c>
      <c r="IGN6">
        <v>10034</v>
      </c>
      <c r="IGO6">
        <v>10036</v>
      </c>
      <c r="IGP6">
        <v>10073</v>
      </c>
      <c r="IGQ6">
        <v>10079</v>
      </c>
      <c r="IGR6">
        <v>10559</v>
      </c>
      <c r="IGS6">
        <v>10432</v>
      </c>
      <c r="IGT6">
        <v>10656</v>
      </c>
      <c r="IGU6">
        <v>10958</v>
      </c>
      <c r="IGV6">
        <v>11205</v>
      </c>
      <c r="IGW6">
        <v>11579</v>
      </c>
      <c r="IGX6">
        <v>11883</v>
      </c>
      <c r="IGY6">
        <v>12744</v>
      </c>
      <c r="IGZ6">
        <v>13363</v>
      </c>
      <c r="IHA6">
        <v>15794</v>
      </c>
      <c r="IHB6">
        <v>15810</v>
      </c>
      <c r="IHC6">
        <v>17578</v>
      </c>
      <c r="IHD6">
        <v>23089</v>
      </c>
      <c r="IHE6">
        <v>28306</v>
      </c>
      <c r="IHF6">
        <v>32298</v>
      </c>
      <c r="IHG6">
        <v>44035</v>
      </c>
      <c r="IHH6">
        <v>48559</v>
      </c>
      <c r="IHI6">
        <v>70876</v>
      </c>
      <c r="IHJ6">
        <v>84102</v>
      </c>
      <c r="IHK6">
        <v>91891</v>
      </c>
      <c r="IHL6">
        <v>91891</v>
      </c>
      <c r="IHM6">
        <v>92347</v>
      </c>
      <c r="IHN6">
        <v>96073</v>
      </c>
      <c r="IHO6">
        <v>97322</v>
      </c>
      <c r="IHP6">
        <v>101556</v>
      </c>
      <c r="IHQ6">
        <v>96774</v>
      </c>
      <c r="IHR6">
        <v>93059</v>
      </c>
      <c r="IHS6">
        <v>93472</v>
      </c>
      <c r="IHT6">
        <v>93236</v>
      </c>
      <c r="IHU6">
        <v>92200</v>
      </c>
      <c r="IHV6">
        <v>92747</v>
      </c>
      <c r="IHW6">
        <v>91696</v>
      </c>
      <c r="IHX6">
        <v>93319</v>
      </c>
      <c r="IHY6">
        <v>94133</v>
      </c>
      <c r="IHZ6">
        <v>92942</v>
      </c>
      <c r="IIA6">
        <v>91744</v>
      </c>
      <c r="IIB6">
        <v>92497</v>
      </c>
      <c r="IIC6">
        <v>90214</v>
      </c>
      <c r="IID6">
        <v>91266</v>
      </c>
      <c r="IIE6">
        <v>89367</v>
      </c>
      <c r="IIF6">
        <v>89408</v>
      </c>
      <c r="IIG6">
        <v>89210</v>
      </c>
      <c r="IIH6">
        <v>88753</v>
      </c>
      <c r="III6">
        <v>87767</v>
      </c>
      <c r="IIJ6">
        <v>89763</v>
      </c>
      <c r="IIK6">
        <v>87839</v>
      </c>
      <c r="IIL6">
        <v>87862</v>
      </c>
      <c r="IIM6">
        <v>87819</v>
      </c>
      <c r="IIN6">
        <v>86295</v>
      </c>
      <c r="IIO6">
        <v>85534</v>
      </c>
      <c r="IIP6">
        <v>86496</v>
      </c>
      <c r="IIQ6">
        <v>84880</v>
      </c>
      <c r="IIR6">
        <v>85228</v>
      </c>
      <c r="IIS6">
        <v>85463</v>
      </c>
      <c r="IIT6">
        <v>86233</v>
      </c>
      <c r="IIU6">
        <v>88594</v>
      </c>
      <c r="IIV6">
        <v>88310</v>
      </c>
      <c r="IIW6">
        <v>88590</v>
      </c>
      <c r="IIX6">
        <v>89306</v>
      </c>
      <c r="IIY6">
        <v>88719</v>
      </c>
      <c r="IIZ6">
        <v>7763</v>
      </c>
      <c r="IJA6">
        <v>7763</v>
      </c>
      <c r="IJB6">
        <v>7763</v>
      </c>
      <c r="IJC6">
        <v>9132</v>
      </c>
      <c r="IJD6">
        <v>10478</v>
      </c>
      <c r="IJE6">
        <v>10476</v>
      </c>
      <c r="IJF6">
        <v>10954</v>
      </c>
      <c r="IJG6">
        <v>12251</v>
      </c>
      <c r="IJH6">
        <v>12214</v>
      </c>
      <c r="IJI6">
        <v>13746</v>
      </c>
      <c r="IJJ6">
        <v>17010</v>
      </c>
      <c r="IJK6">
        <v>15077</v>
      </c>
      <c r="IJL6">
        <v>18309</v>
      </c>
      <c r="IJM6">
        <v>20554</v>
      </c>
      <c r="IJN6">
        <v>21812</v>
      </c>
      <c r="IJO6">
        <v>24211</v>
      </c>
      <c r="IJP6">
        <v>25517</v>
      </c>
      <c r="IJQ6">
        <v>27266</v>
      </c>
      <c r="IJR6">
        <v>29204</v>
      </c>
      <c r="IJS6">
        <v>33543</v>
      </c>
      <c r="IJT6">
        <v>39119</v>
      </c>
      <c r="IJU6">
        <v>46186</v>
      </c>
      <c r="IJV6">
        <v>54375</v>
      </c>
      <c r="IJW6">
        <v>65307</v>
      </c>
      <c r="IJX6">
        <v>80555</v>
      </c>
      <c r="IJY6">
        <v>87397</v>
      </c>
      <c r="IJZ6">
        <v>93597</v>
      </c>
      <c r="IKA6">
        <v>97618</v>
      </c>
      <c r="IKB6">
        <v>99318</v>
      </c>
      <c r="IKC6">
        <v>99463</v>
      </c>
      <c r="IKD6">
        <v>99463</v>
      </c>
      <c r="IKE6">
        <v>98962</v>
      </c>
      <c r="IKF6">
        <v>99340</v>
      </c>
      <c r="IKG6">
        <v>101006</v>
      </c>
      <c r="IKH6">
        <v>100452</v>
      </c>
      <c r="IKI6">
        <v>101894</v>
      </c>
      <c r="IKJ6">
        <v>101355</v>
      </c>
      <c r="IKK6">
        <v>101355</v>
      </c>
      <c r="IKL6">
        <v>101911</v>
      </c>
      <c r="IKM6">
        <v>102721</v>
      </c>
      <c r="IKN6">
        <v>104180</v>
      </c>
      <c r="IKO6">
        <v>103322</v>
      </c>
      <c r="IKP6">
        <v>99201</v>
      </c>
      <c r="IKQ6">
        <v>96491</v>
      </c>
      <c r="IKR6">
        <v>98058</v>
      </c>
      <c r="IKS6">
        <v>98174</v>
      </c>
      <c r="IKT6">
        <v>95989</v>
      </c>
      <c r="IKU6">
        <v>94632</v>
      </c>
      <c r="IKV6">
        <v>93384</v>
      </c>
      <c r="IKW6">
        <v>89872</v>
      </c>
      <c r="IKX6">
        <v>89872</v>
      </c>
      <c r="IKY6">
        <v>89121</v>
      </c>
      <c r="IKZ6">
        <v>88097</v>
      </c>
      <c r="ILA6">
        <v>86319</v>
      </c>
      <c r="ILB6">
        <v>79842</v>
      </c>
      <c r="ILC6">
        <v>77584</v>
      </c>
      <c r="ILD6">
        <v>76196</v>
      </c>
      <c r="ILE6">
        <v>74877</v>
      </c>
      <c r="ILF6">
        <v>78160</v>
      </c>
      <c r="ILG6">
        <v>77139</v>
      </c>
      <c r="ILH6">
        <v>76505</v>
      </c>
      <c r="ILI6">
        <v>74052</v>
      </c>
      <c r="ILJ6">
        <v>69586</v>
      </c>
      <c r="ILK6">
        <v>69271</v>
      </c>
      <c r="ILL6">
        <v>69271</v>
      </c>
      <c r="ILM6">
        <v>69559</v>
      </c>
      <c r="ILN6">
        <v>3670</v>
      </c>
      <c r="ILO6">
        <v>3610</v>
      </c>
      <c r="ILP6">
        <v>3610</v>
      </c>
      <c r="ILQ6">
        <v>3610</v>
      </c>
      <c r="ILR6">
        <v>3660</v>
      </c>
      <c r="ILS6">
        <v>3717</v>
      </c>
      <c r="ILT6">
        <v>3718</v>
      </c>
      <c r="ILU6">
        <v>4607</v>
      </c>
      <c r="ILV6">
        <v>5077</v>
      </c>
      <c r="ILW6">
        <v>5565</v>
      </c>
      <c r="ILX6">
        <v>5888</v>
      </c>
      <c r="ILY6">
        <v>7536</v>
      </c>
      <c r="ILZ6">
        <v>8852</v>
      </c>
      <c r="IMA6">
        <v>10239</v>
      </c>
      <c r="IMB6">
        <v>11455</v>
      </c>
      <c r="IMC6">
        <v>13622</v>
      </c>
      <c r="IMD6">
        <v>15739</v>
      </c>
      <c r="IME6">
        <v>18339</v>
      </c>
      <c r="IMF6">
        <v>21044</v>
      </c>
      <c r="IMG6">
        <v>24536</v>
      </c>
      <c r="IMH6">
        <v>34673</v>
      </c>
      <c r="IMI6">
        <v>44821</v>
      </c>
      <c r="IMJ6">
        <v>54437</v>
      </c>
      <c r="IMK6">
        <v>66825</v>
      </c>
      <c r="IML6">
        <v>70049</v>
      </c>
      <c r="IMM6">
        <v>70892</v>
      </c>
      <c r="IMN6">
        <v>70892</v>
      </c>
      <c r="IMO6">
        <v>71084</v>
      </c>
      <c r="IMP6">
        <v>73396</v>
      </c>
      <c r="IMQ6">
        <v>72919</v>
      </c>
      <c r="IMR6">
        <v>71359</v>
      </c>
      <c r="IMS6">
        <v>70544</v>
      </c>
      <c r="IMT6">
        <v>73316</v>
      </c>
      <c r="IMU6">
        <v>74093</v>
      </c>
      <c r="IMV6">
        <v>74093</v>
      </c>
      <c r="IMW6">
        <v>71793</v>
      </c>
      <c r="IMX6">
        <v>73310</v>
      </c>
      <c r="IMY6">
        <v>72069</v>
      </c>
      <c r="IMZ6">
        <v>69189</v>
      </c>
      <c r="INA6">
        <v>69124</v>
      </c>
      <c r="INB6">
        <v>67808</v>
      </c>
      <c r="INC6">
        <v>68315</v>
      </c>
      <c r="IND6">
        <v>68506</v>
      </c>
      <c r="INE6">
        <v>67701</v>
      </c>
      <c r="INF6">
        <v>69511</v>
      </c>
      <c r="ING6">
        <v>69915</v>
      </c>
      <c r="INH6">
        <v>69104</v>
      </c>
      <c r="INI6">
        <v>69429</v>
      </c>
      <c r="INJ6">
        <v>68914</v>
      </c>
      <c r="INK6">
        <v>67739</v>
      </c>
      <c r="INL6">
        <v>65803</v>
      </c>
      <c r="INM6">
        <v>64923</v>
      </c>
      <c r="INN6">
        <v>64010</v>
      </c>
      <c r="INO6">
        <v>63469</v>
      </c>
      <c r="INP6">
        <v>63859</v>
      </c>
      <c r="INQ6">
        <v>63886</v>
      </c>
      <c r="INR6">
        <v>62425</v>
      </c>
      <c r="INS6">
        <v>61955</v>
      </c>
      <c r="INT6">
        <v>61760</v>
      </c>
      <c r="INU6">
        <v>61956</v>
      </c>
      <c r="INV6">
        <v>63614</v>
      </c>
      <c r="INW6">
        <v>62223</v>
      </c>
      <c r="INX6">
        <v>61762</v>
      </c>
      <c r="INY6">
        <v>60497</v>
      </c>
      <c r="INZ6">
        <v>60993</v>
      </c>
      <c r="IOA6">
        <v>3297</v>
      </c>
      <c r="IOB6">
        <v>3297</v>
      </c>
      <c r="IOC6">
        <v>3311</v>
      </c>
      <c r="IOD6">
        <v>3376</v>
      </c>
      <c r="IOE6">
        <v>3407</v>
      </c>
      <c r="IOF6">
        <v>3403</v>
      </c>
      <c r="IOG6">
        <v>4099</v>
      </c>
      <c r="IOH6">
        <v>6326</v>
      </c>
      <c r="IOI6">
        <v>6968</v>
      </c>
      <c r="IOJ6">
        <v>7840</v>
      </c>
      <c r="IOK6">
        <v>9458</v>
      </c>
      <c r="IOL6">
        <v>10611</v>
      </c>
      <c r="IOM6">
        <v>10611</v>
      </c>
      <c r="ION6">
        <v>10611</v>
      </c>
      <c r="IOO6">
        <v>10616</v>
      </c>
      <c r="IOP6">
        <v>13772</v>
      </c>
      <c r="IOQ6">
        <v>18885</v>
      </c>
      <c r="IOR6">
        <v>24098</v>
      </c>
      <c r="IOS6">
        <v>26568</v>
      </c>
      <c r="IOT6">
        <v>26568</v>
      </c>
      <c r="IOU6">
        <v>31316</v>
      </c>
      <c r="IOV6">
        <v>49664</v>
      </c>
      <c r="IOW6">
        <v>56730</v>
      </c>
      <c r="IOX6">
        <v>55859</v>
      </c>
      <c r="IOY6">
        <v>61099</v>
      </c>
      <c r="IOZ6">
        <v>64813</v>
      </c>
      <c r="IPA6">
        <v>67645</v>
      </c>
      <c r="IPB6">
        <v>69708</v>
      </c>
      <c r="IPC6">
        <v>69535</v>
      </c>
      <c r="IPD6">
        <v>70415</v>
      </c>
      <c r="IPE6">
        <v>68033</v>
      </c>
      <c r="IPF6">
        <v>65680</v>
      </c>
      <c r="IPG6">
        <v>65448</v>
      </c>
      <c r="IPH6">
        <v>62320</v>
      </c>
      <c r="IPI6">
        <v>62838</v>
      </c>
      <c r="IPJ6">
        <v>61790</v>
      </c>
      <c r="IPK6">
        <v>59965</v>
      </c>
      <c r="IPL6">
        <v>59857</v>
      </c>
      <c r="IPM6">
        <v>58993</v>
      </c>
      <c r="IPN6">
        <v>59293</v>
      </c>
      <c r="IPO6">
        <v>58438</v>
      </c>
      <c r="IPP6">
        <v>58225</v>
      </c>
      <c r="IPQ6">
        <v>56934</v>
      </c>
      <c r="IPR6">
        <v>57749</v>
      </c>
      <c r="IPS6">
        <v>58561</v>
      </c>
      <c r="IPT6">
        <v>58322</v>
      </c>
      <c r="IPU6">
        <v>57747</v>
      </c>
      <c r="IPV6">
        <v>58190</v>
      </c>
      <c r="IPW6">
        <v>58160</v>
      </c>
      <c r="IPX6">
        <v>58389</v>
      </c>
      <c r="IPY6">
        <v>57767</v>
      </c>
      <c r="IPZ6">
        <v>57005</v>
      </c>
      <c r="IQA6">
        <v>57858</v>
      </c>
      <c r="IQB6">
        <v>56819</v>
      </c>
      <c r="IQC6">
        <v>57155</v>
      </c>
      <c r="IQD6">
        <v>58210</v>
      </c>
      <c r="IQE6">
        <v>55094</v>
      </c>
      <c r="IQF6">
        <v>53762</v>
      </c>
      <c r="IQG6">
        <v>54348</v>
      </c>
      <c r="IQH6">
        <v>54249</v>
      </c>
      <c r="IQI6">
        <v>54724</v>
      </c>
      <c r="IQJ6">
        <v>54153</v>
      </c>
      <c r="IQK6">
        <v>54153</v>
      </c>
      <c r="IQL6">
        <v>53584</v>
      </c>
      <c r="IQM6">
        <v>52528</v>
      </c>
      <c r="IQN6">
        <v>554</v>
      </c>
      <c r="IQO6">
        <v>554</v>
      </c>
      <c r="IQP6">
        <v>5828</v>
      </c>
      <c r="IQQ6">
        <v>5828</v>
      </c>
      <c r="IQR6">
        <v>5833</v>
      </c>
      <c r="IQS6">
        <v>5828</v>
      </c>
      <c r="IQT6">
        <v>5848</v>
      </c>
      <c r="IQU6">
        <v>6434</v>
      </c>
      <c r="IQV6">
        <v>6707</v>
      </c>
      <c r="IQW6">
        <v>7599</v>
      </c>
      <c r="IQX6">
        <v>8903</v>
      </c>
      <c r="IQY6">
        <v>10182</v>
      </c>
      <c r="IQZ6">
        <v>10781</v>
      </c>
      <c r="IRA6">
        <v>11950</v>
      </c>
      <c r="IRB6">
        <v>11538</v>
      </c>
      <c r="IRC6">
        <v>12783</v>
      </c>
      <c r="IRD6">
        <v>13875</v>
      </c>
      <c r="IRE6">
        <v>15555</v>
      </c>
      <c r="IRF6">
        <v>16819</v>
      </c>
      <c r="IRG6">
        <v>18662</v>
      </c>
      <c r="IRH6">
        <v>21007</v>
      </c>
      <c r="IRI6">
        <v>24588</v>
      </c>
      <c r="IRJ6">
        <v>37449</v>
      </c>
      <c r="IRK6">
        <v>41583</v>
      </c>
      <c r="IRL6">
        <v>41583</v>
      </c>
      <c r="IRM6">
        <v>50995</v>
      </c>
      <c r="IRN6">
        <v>54546</v>
      </c>
      <c r="IRO6">
        <v>58215</v>
      </c>
      <c r="IRP6">
        <v>58593</v>
      </c>
      <c r="IRQ6">
        <v>62495</v>
      </c>
      <c r="IRR6">
        <v>62714</v>
      </c>
      <c r="IRS6">
        <v>63666</v>
      </c>
      <c r="IRT6">
        <v>65530</v>
      </c>
      <c r="IRU6">
        <v>63295</v>
      </c>
      <c r="IRV6">
        <v>62482</v>
      </c>
      <c r="IRW6">
        <v>63333</v>
      </c>
      <c r="IRX6">
        <v>62743</v>
      </c>
      <c r="IRY6">
        <v>62477</v>
      </c>
      <c r="IRZ6">
        <v>62625</v>
      </c>
      <c r="ISA6">
        <v>62999</v>
      </c>
      <c r="ISB6">
        <v>63607</v>
      </c>
      <c r="ISC6">
        <v>65251</v>
      </c>
      <c r="ISD6">
        <v>65401</v>
      </c>
      <c r="ISE6">
        <v>65965</v>
      </c>
      <c r="ISF6">
        <v>64420</v>
      </c>
      <c r="ISG6">
        <v>65595</v>
      </c>
      <c r="ISH6">
        <v>67315</v>
      </c>
      <c r="ISI6">
        <v>67451</v>
      </c>
      <c r="ISJ6">
        <v>68455</v>
      </c>
      <c r="ISK6">
        <v>67656</v>
      </c>
      <c r="ISL6">
        <v>70570</v>
      </c>
      <c r="ISM6">
        <v>73167</v>
      </c>
      <c r="ISN6">
        <v>76146</v>
      </c>
      <c r="ISO6">
        <v>74976</v>
      </c>
      <c r="ISP6">
        <v>74720</v>
      </c>
      <c r="ISQ6">
        <v>74720</v>
      </c>
      <c r="ISR6">
        <v>74608</v>
      </c>
      <c r="ISS6">
        <v>75824</v>
      </c>
      <c r="IST6">
        <v>77937</v>
      </c>
      <c r="ISU6">
        <v>77810</v>
      </c>
      <c r="ISV6">
        <v>77586</v>
      </c>
      <c r="ISW6">
        <v>77492</v>
      </c>
      <c r="ISX6">
        <v>76561</v>
      </c>
      <c r="ISY6">
        <v>76002</v>
      </c>
      <c r="ISZ6">
        <v>76789</v>
      </c>
      <c r="ITA6">
        <v>1216</v>
      </c>
      <c r="ITB6">
        <v>1216</v>
      </c>
      <c r="ITC6">
        <v>2115</v>
      </c>
      <c r="ITD6">
        <v>2015</v>
      </c>
      <c r="ITE6">
        <v>2368</v>
      </c>
      <c r="ITF6">
        <v>2814</v>
      </c>
      <c r="ITG6">
        <v>2797</v>
      </c>
      <c r="ITH6">
        <v>2818</v>
      </c>
      <c r="ITI6">
        <v>3422</v>
      </c>
      <c r="ITJ6">
        <v>3752</v>
      </c>
      <c r="ITK6">
        <v>4200</v>
      </c>
      <c r="ITL6">
        <v>6647</v>
      </c>
      <c r="ITM6">
        <v>7943</v>
      </c>
      <c r="ITN6">
        <v>8143</v>
      </c>
      <c r="ITO6">
        <v>8455</v>
      </c>
      <c r="ITP6">
        <v>8702</v>
      </c>
      <c r="ITQ6">
        <v>9760</v>
      </c>
      <c r="ITR6">
        <v>11640</v>
      </c>
      <c r="ITS6">
        <v>14294</v>
      </c>
      <c r="ITT6">
        <v>15151</v>
      </c>
      <c r="ITU6">
        <v>16764</v>
      </c>
      <c r="ITV6">
        <v>20932</v>
      </c>
      <c r="ITW6">
        <v>26777</v>
      </c>
      <c r="ITX6">
        <v>40029</v>
      </c>
      <c r="ITY6">
        <v>51339</v>
      </c>
      <c r="ITZ6">
        <v>60610</v>
      </c>
      <c r="IUA6">
        <v>69742</v>
      </c>
      <c r="IUB6">
        <v>72672</v>
      </c>
      <c r="IUC6">
        <v>75099</v>
      </c>
      <c r="IUD6">
        <v>75099</v>
      </c>
      <c r="IUE6">
        <v>75545</v>
      </c>
      <c r="IUF6">
        <v>76969</v>
      </c>
      <c r="IUG6">
        <v>77304</v>
      </c>
      <c r="IUH6">
        <v>78006</v>
      </c>
      <c r="IUI6">
        <v>78102</v>
      </c>
      <c r="IUJ6">
        <v>75821</v>
      </c>
      <c r="IUK6">
        <v>74738</v>
      </c>
      <c r="IUL6">
        <v>76527</v>
      </c>
      <c r="IUM6">
        <v>77744</v>
      </c>
      <c r="IUN6">
        <v>78242</v>
      </c>
      <c r="IUO6">
        <v>78265</v>
      </c>
      <c r="IUP6">
        <v>79447</v>
      </c>
      <c r="IUQ6">
        <v>78522</v>
      </c>
      <c r="IUR6">
        <v>79040</v>
      </c>
      <c r="IUS6">
        <v>79666</v>
      </c>
      <c r="IUT6">
        <v>79716</v>
      </c>
      <c r="IUU6">
        <v>78974</v>
      </c>
      <c r="IUV6">
        <v>80560</v>
      </c>
      <c r="IUW6">
        <v>81427</v>
      </c>
      <c r="IUX6">
        <v>82670</v>
      </c>
      <c r="IUY6">
        <v>80778</v>
      </c>
      <c r="IUZ6">
        <v>82346</v>
      </c>
      <c r="IVA6">
        <v>82958</v>
      </c>
      <c r="IVB6">
        <v>80684</v>
      </c>
      <c r="IVC6">
        <v>80684</v>
      </c>
      <c r="IVD6">
        <v>84376</v>
      </c>
      <c r="IVE6">
        <v>83227</v>
      </c>
      <c r="IVF6">
        <v>85678</v>
      </c>
      <c r="IVG6">
        <v>90088</v>
      </c>
      <c r="IVH6">
        <v>84439</v>
      </c>
      <c r="IVI6">
        <v>85286</v>
      </c>
      <c r="IVJ6">
        <v>82585</v>
      </c>
      <c r="IVK6">
        <v>83035</v>
      </c>
      <c r="IVL6">
        <v>81222</v>
      </c>
      <c r="IVM6">
        <v>81222</v>
      </c>
      <c r="IVN6">
        <v>9</v>
      </c>
      <c r="IVO6">
        <v>14</v>
      </c>
      <c r="IVP6">
        <v>14</v>
      </c>
      <c r="IVQ6">
        <v>14</v>
      </c>
      <c r="IVR6">
        <v>14</v>
      </c>
      <c r="IVS6">
        <v>14</v>
      </c>
      <c r="IVT6">
        <v>14</v>
      </c>
      <c r="IVU6">
        <v>80</v>
      </c>
      <c r="IVV6">
        <v>105</v>
      </c>
      <c r="IVW6">
        <v>211</v>
      </c>
      <c r="IVX6">
        <v>257</v>
      </c>
      <c r="IVY6">
        <v>527</v>
      </c>
      <c r="IVZ6">
        <v>580</v>
      </c>
      <c r="IWA6">
        <v>707</v>
      </c>
      <c r="IWB6">
        <v>707</v>
      </c>
      <c r="IWC6">
        <v>989</v>
      </c>
      <c r="IWD6">
        <v>1794</v>
      </c>
      <c r="IWE6">
        <v>2977</v>
      </c>
      <c r="IWF6">
        <v>4368</v>
      </c>
      <c r="IWG6">
        <v>7148</v>
      </c>
      <c r="IWH6">
        <v>14985</v>
      </c>
      <c r="IWI6">
        <v>19534</v>
      </c>
      <c r="IWJ6">
        <v>34581</v>
      </c>
      <c r="IWK6">
        <v>42931</v>
      </c>
      <c r="IWL6">
        <v>49730</v>
      </c>
      <c r="IWM6">
        <v>52365</v>
      </c>
      <c r="IWN6">
        <v>52365</v>
      </c>
      <c r="IWO6">
        <v>52376</v>
      </c>
      <c r="IWP6">
        <v>54497</v>
      </c>
      <c r="IWQ6">
        <v>57320</v>
      </c>
      <c r="IWR6">
        <v>57644</v>
      </c>
      <c r="IWS6">
        <v>57797</v>
      </c>
      <c r="IWT6">
        <v>57919</v>
      </c>
      <c r="IWU6">
        <v>55854</v>
      </c>
      <c r="IWV6">
        <v>53815</v>
      </c>
      <c r="IWW6">
        <v>54066</v>
      </c>
      <c r="IWX6">
        <v>54223</v>
      </c>
      <c r="IWY6">
        <v>54400</v>
      </c>
      <c r="IWZ6">
        <v>54676</v>
      </c>
      <c r="IXA6">
        <v>55275</v>
      </c>
      <c r="IXB6">
        <v>54973</v>
      </c>
      <c r="IXC6">
        <v>55539</v>
      </c>
      <c r="IXD6">
        <v>54740</v>
      </c>
      <c r="IXE6">
        <v>55020</v>
      </c>
      <c r="IXF6">
        <v>55148</v>
      </c>
      <c r="IXG6">
        <v>54098</v>
      </c>
      <c r="IXH6">
        <v>53805</v>
      </c>
      <c r="IXI6">
        <v>54439</v>
      </c>
      <c r="IXJ6">
        <v>54124</v>
      </c>
      <c r="IXK6">
        <v>55054</v>
      </c>
      <c r="IXL6">
        <v>54846</v>
      </c>
      <c r="IXM6">
        <v>55171</v>
      </c>
      <c r="IXN6">
        <v>55041</v>
      </c>
      <c r="IXO6">
        <v>55099</v>
      </c>
      <c r="IXP6">
        <v>55921</v>
      </c>
      <c r="IXQ6">
        <v>52597</v>
      </c>
      <c r="IXR6">
        <v>50940</v>
      </c>
      <c r="IXS6">
        <v>49802</v>
      </c>
      <c r="IXT6">
        <v>49938</v>
      </c>
      <c r="IXU6">
        <v>49976</v>
      </c>
      <c r="IXV6">
        <v>50855</v>
      </c>
      <c r="IXW6">
        <v>51637</v>
      </c>
      <c r="IXX6">
        <v>52370</v>
      </c>
      <c r="IXY6">
        <v>52819</v>
      </c>
      <c r="IXZ6">
        <v>53720</v>
      </c>
      <c r="IYA6">
        <v>15</v>
      </c>
      <c r="IYB6">
        <v>153</v>
      </c>
      <c r="IYC6">
        <v>155</v>
      </c>
      <c r="IYD6">
        <v>202</v>
      </c>
      <c r="IYE6">
        <v>255</v>
      </c>
      <c r="IYF6">
        <v>385</v>
      </c>
      <c r="IYG6">
        <v>637</v>
      </c>
      <c r="IYH6">
        <v>1559</v>
      </c>
      <c r="IYI6">
        <v>1750</v>
      </c>
      <c r="IYJ6">
        <v>3116</v>
      </c>
      <c r="IYK6">
        <v>3224</v>
      </c>
      <c r="IYL6">
        <v>3223</v>
      </c>
      <c r="IYM6">
        <v>3329</v>
      </c>
      <c r="IYN6">
        <v>5414</v>
      </c>
      <c r="IYO6">
        <v>6146</v>
      </c>
      <c r="IYP6">
        <v>6987</v>
      </c>
      <c r="IYQ6">
        <v>7542</v>
      </c>
      <c r="IYR6">
        <v>7978</v>
      </c>
      <c r="IYS6">
        <v>10288</v>
      </c>
      <c r="IYT6">
        <v>10288</v>
      </c>
      <c r="IYU6">
        <v>12420</v>
      </c>
      <c r="IYV6">
        <v>18568</v>
      </c>
      <c r="IYW6">
        <v>25998</v>
      </c>
      <c r="IYX6">
        <v>31484</v>
      </c>
      <c r="IYY6">
        <v>36475</v>
      </c>
      <c r="IYZ6">
        <v>40579</v>
      </c>
      <c r="IZA6">
        <v>46486</v>
      </c>
      <c r="IZB6">
        <v>47152</v>
      </c>
      <c r="IZC6">
        <v>47362</v>
      </c>
      <c r="IZD6">
        <v>50903</v>
      </c>
      <c r="IZE6">
        <v>50811</v>
      </c>
      <c r="IZF6">
        <v>51276</v>
      </c>
      <c r="IZG6">
        <v>50817</v>
      </c>
      <c r="IZH6">
        <v>50965</v>
      </c>
      <c r="IZI6">
        <v>51144</v>
      </c>
      <c r="IZJ6">
        <v>51894</v>
      </c>
      <c r="IZK6">
        <v>54635</v>
      </c>
      <c r="IZL6">
        <v>54986</v>
      </c>
      <c r="IZM6">
        <v>54664</v>
      </c>
      <c r="IZN6">
        <v>54839</v>
      </c>
      <c r="IZO6">
        <v>54816</v>
      </c>
      <c r="IZP6">
        <v>54364</v>
      </c>
      <c r="IZQ6">
        <v>54309</v>
      </c>
      <c r="IZR6">
        <v>55730</v>
      </c>
      <c r="IZS6">
        <v>56637</v>
      </c>
      <c r="IZT6">
        <v>57257</v>
      </c>
      <c r="IZU6">
        <v>56223</v>
      </c>
      <c r="IZV6">
        <v>56115</v>
      </c>
      <c r="IZW6">
        <v>56117</v>
      </c>
      <c r="IZX6">
        <v>56078</v>
      </c>
      <c r="IZY6">
        <v>56159</v>
      </c>
      <c r="IZZ6">
        <v>56027</v>
      </c>
      <c r="JAA6">
        <v>55349</v>
      </c>
      <c r="JAB6">
        <v>56070</v>
      </c>
      <c r="JAC6">
        <v>55454</v>
      </c>
      <c r="JAD6">
        <v>55947</v>
      </c>
      <c r="JAE6">
        <v>55938</v>
      </c>
      <c r="JAF6">
        <v>55292</v>
      </c>
      <c r="JAG6">
        <v>55019</v>
      </c>
      <c r="JAH6">
        <v>55843</v>
      </c>
      <c r="JAI6">
        <v>55918</v>
      </c>
      <c r="JAJ6">
        <v>55652</v>
      </c>
      <c r="JAK6">
        <v>53292</v>
      </c>
      <c r="JAL6">
        <v>53292</v>
      </c>
      <c r="JAM6">
        <v>53659</v>
      </c>
      <c r="JAN6">
        <v>54070</v>
      </c>
      <c r="JAO6">
        <v>1482</v>
      </c>
      <c r="JAP6">
        <v>1482</v>
      </c>
      <c r="JAQ6">
        <v>1682</v>
      </c>
      <c r="JAR6">
        <v>1727</v>
      </c>
      <c r="JAS6">
        <v>1977</v>
      </c>
      <c r="JAT6">
        <v>1977</v>
      </c>
      <c r="JAU6">
        <v>2230</v>
      </c>
      <c r="JAV6">
        <v>2359</v>
      </c>
      <c r="JAW6">
        <v>2509</v>
      </c>
      <c r="JAX6">
        <v>2509</v>
      </c>
      <c r="JAY6">
        <v>3238</v>
      </c>
      <c r="JAZ6">
        <v>3669</v>
      </c>
      <c r="JBA6">
        <v>4746</v>
      </c>
      <c r="JBB6">
        <v>5529</v>
      </c>
      <c r="JBC6">
        <v>7660</v>
      </c>
      <c r="JBD6">
        <v>8043</v>
      </c>
      <c r="JBE6">
        <v>11792</v>
      </c>
      <c r="JBF6">
        <v>13459</v>
      </c>
      <c r="JBG6">
        <v>15545</v>
      </c>
      <c r="JBH6">
        <v>17971</v>
      </c>
      <c r="JBI6">
        <v>19190</v>
      </c>
      <c r="JBJ6">
        <v>23944</v>
      </c>
      <c r="JBK6">
        <v>28700</v>
      </c>
      <c r="JBL6">
        <v>28700</v>
      </c>
      <c r="JBM6">
        <v>33235</v>
      </c>
      <c r="JBN6">
        <v>38656</v>
      </c>
      <c r="JBO6">
        <v>40304</v>
      </c>
      <c r="JBP6">
        <v>44047</v>
      </c>
      <c r="JBQ6">
        <v>47577</v>
      </c>
      <c r="JBR6">
        <v>48636</v>
      </c>
      <c r="JBS6">
        <v>47908</v>
      </c>
      <c r="JBT6">
        <v>47806</v>
      </c>
      <c r="JBU6">
        <v>47534</v>
      </c>
      <c r="JBV6">
        <v>49028</v>
      </c>
      <c r="JBW6">
        <v>50226</v>
      </c>
      <c r="JBX6">
        <v>49798</v>
      </c>
      <c r="JBY6">
        <v>49692</v>
      </c>
      <c r="JBZ6">
        <v>46324</v>
      </c>
      <c r="JCA6">
        <v>46677</v>
      </c>
      <c r="JCB6">
        <v>45912</v>
      </c>
      <c r="JCC6">
        <v>45711</v>
      </c>
      <c r="JCD6">
        <v>45926</v>
      </c>
      <c r="JCE6">
        <v>45691</v>
      </c>
      <c r="JCF6">
        <v>46332</v>
      </c>
      <c r="JCG6">
        <v>47522</v>
      </c>
      <c r="JCH6">
        <v>44153</v>
      </c>
      <c r="JCI6">
        <v>44006</v>
      </c>
      <c r="JCJ6">
        <v>44471</v>
      </c>
      <c r="JCK6">
        <v>44365</v>
      </c>
      <c r="JCL6">
        <v>44365</v>
      </c>
      <c r="JCM6">
        <v>43761</v>
      </c>
      <c r="JCN6">
        <v>42917</v>
      </c>
      <c r="JCO6">
        <v>42502</v>
      </c>
      <c r="JCP6">
        <v>42411</v>
      </c>
      <c r="JCQ6">
        <v>42563</v>
      </c>
      <c r="JCR6">
        <v>43190</v>
      </c>
      <c r="JCS6">
        <v>42691</v>
      </c>
      <c r="JCT6">
        <v>42761</v>
      </c>
      <c r="JCU6">
        <v>44503</v>
      </c>
      <c r="JCV6">
        <v>43531</v>
      </c>
      <c r="JCW6">
        <v>42491</v>
      </c>
      <c r="JCX6">
        <v>44188</v>
      </c>
      <c r="JCY6">
        <v>43301</v>
      </c>
      <c r="JCZ6">
        <v>43795</v>
      </c>
      <c r="JDA6">
        <v>42282</v>
      </c>
      <c r="JDB6">
        <v>3614</v>
      </c>
      <c r="JDC6">
        <v>3714</v>
      </c>
      <c r="JDD6">
        <v>3714</v>
      </c>
      <c r="JDE6">
        <v>3714</v>
      </c>
      <c r="JDF6">
        <v>3714</v>
      </c>
      <c r="JDG6">
        <v>3829</v>
      </c>
      <c r="JDH6">
        <v>3854</v>
      </c>
      <c r="JDI6">
        <v>4008</v>
      </c>
      <c r="JDJ6">
        <v>4239</v>
      </c>
      <c r="JDK6">
        <v>4238</v>
      </c>
      <c r="JDL6">
        <v>4826</v>
      </c>
      <c r="JDM6">
        <v>5144</v>
      </c>
      <c r="JDN6">
        <v>6414</v>
      </c>
      <c r="JDO6">
        <v>7256</v>
      </c>
      <c r="JDP6">
        <v>7852</v>
      </c>
      <c r="JDQ6">
        <v>8494</v>
      </c>
      <c r="JDR6">
        <v>9649</v>
      </c>
      <c r="JDS6">
        <v>10865</v>
      </c>
      <c r="JDT6">
        <v>12210</v>
      </c>
      <c r="JDU6">
        <v>12462</v>
      </c>
      <c r="JDV6">
        <v>14064</v>
      </c>
      <c r="JDW6">
        <v>16292</v>
      </c>
      <c r="JDX6">
        <v>17912</v>
      </c>
      <c r="JDY6">
        <v>30291</v>
      </c>
      <c r="JDZ6">
        <v>34241</v>
      </c>
      <c r="JEA6">
        <v>35080</v>
      </c>
      <c r="JEB6">
        <v>38867</v>
      </c>
      <c r="JEC6">
        <v>41349</v>
      </c>
      <c r="JED6">
        <v>41349</v>
      </c>
      <c r="JEE6">
        <v>40778</v>
      </c>
      <c r="JEF6">
        <v>41296</v>
      </c>
      <c r="JEG6">
        <v>40703</v>
      </c>
      <c r="JEH6">
        <v>40670</v>
      </c>
      <c r="JEI6">
        <v>40536</v>
      </c>
      <c r="JEJ6">
        <v>40808</v>
      </c>
      <c r="JEK6">
        <v>40676</v>
      </c>
      <c r="JEL6">
        <v>39749</v>
      </c>
      <c r="JEM6">
        <v>38912</v>
      </c>
      <c r="JEN6">
        <v>38504</v>
      </c>
      <c r="JEO6">
        <v>37878</v>
      </c>
      <c r="JEP6">
        <v>36422</v>
      </c>
      <c r="JEQ6">
        <v>36422</v>
      </c>
      <c r="JER6">
        <v>36124</v>
      </c>
      <c r="JES6">
        <v>36888</v>
      </c>
      <c r="JET6">
        <v>36532</v>
      </c>
      <c r="JEU6">
        <v>36429</v>
      </c>
      <c r="JEV6">
        <v>36164</v>
      </c>
      <c r="JEW6">
        <v>36285</v>
      </c>
      <c r="JEX6">
        <v>37180</v>
      </c>
      <c r="JEY6">
        <v>34958</v>
      </c>
      <c r="JEZ6">
        <v>34139</v>
      </c>
      <c r="JFA6">
        <v>33760</v>
      </c>
      <c r="JFB6">
        <v>32502</v>
      </c>
      <c r="JFC6">
        <v>32502</v>
      </c>
      <c r="JFD6">
        <v>32534</v>
      </c>
      <c r="JFE6">
        <v>32684</v>
      </c>
      <c r="JFF6">
        <v>32328</v>
      </c>
      <c r="JFG6">
        <v>32569</v>
      </c>
      <c r="JFH6">
        <v>32401</v>
      </c>
      <c r="JFI6">
        <v>33071</v>
      </c>
      <c r="JFJ6">
        <v>32415</v>
      </c>
      <c r="JFK6">
        <v>32956</v>
      </c>
      <c r="JFL6">
        <v>32737</v>
      </c>
      <c r="JFM6">
        <v>32640</v>
      </c>
      <c r="JFN6">
        <v>32552</v>
      </c>
      <c r="JFO6">
        <v>333</v>
      </c>
      <c r="JFP6">
        <v>332</v>
      </c>
      <c r="JFQ6">
        <v>332</v>
      </c>
      <c r="JFR6">
        <v>332</v>
      </c>
      <c r="JFS6">
        <v>332</v>
      </c>
      <c r="JFT6">
        <v>352</v>
      </c>
      <c r="JFU6">
        <v>352</v>
      </c>
      <c r="JFV6">
        <v>452</v>
      </c>
      <c r="JFW6">
        <v>452</v>
      </c>
      <c r="JFX6">
        <v>452</v>
      </c>
      <c r="JFY6">
        <v>539</v>
      </c>
      <c r="JFZ6">
        <v>815</v>
      </c>
      <c r="JGA6">
        <v>985</v>
      </c>
      <c r="JGB6">
        <v>871</v>
      </c>
      <c r="JGC6">
        <v>1490</v>
      </c>
      <c r="JGD6">
        <v>3414</v>
      </c>
      <c r="JGE6">
        <v>5280</v>
      </c>
      <c r="JGF6">
        <v>8035</v>
      </c>
      <c r="JGG6">
        <v>9156</v>
      </c>
      <c r="JGH6">
        <v>12222</v>
      </c>
      <c r="JGI6">
        <v>13823</v>
      </c>
      <c r="JGJ6">
        <v>16870</v>
      </c>
      <c r="JGK6">
        <v>19658</v>
      </c>
      <c r="JGL6">
        <v>24575</v>
      </c>
      <c r="JGM6">
        <v>27415</v>
      </c>
      <c r="JGN6">
        <v>27415</v>
      </c>
      <c r="JGO6">
        <v>28470</v>
      </c>
      <c r="JGP6">
        <v>31384</v>
      </c>
      <c r="JGQ6">
        <v>33904</v>
      </c>
      <c r="JGR6">
        <v>34215</v>
      </c>
      <c r="JGS6">
        <v>33986</v>
      </c>
      <c r="JGT6">
        <v>34338</v>
      </c>
      <c r="JGU6">
        <v>34704</v>
      </c>
      <c r="JGV6">
        <v>35886</v>
      </c>
      <c r="JGW6">
        <v>35999</v>
      </c>
      <c r="JGX6">
        <v>36129</v>
      </c>
      <c r="JGY6">
        <v>36542</v>
      </c>
      <c r="JGZ6">
        <v>36768</v>
      </c>
      <c r="JHA6">
        <v>37067</v>
      </c>
      <c r="JHB6">
        <v>39808</v>
      </c>
      <c r="JHC6">
        <v>39583</v>
      </c>
      <c r="JHD6">
        <v>39368</v>
      </c>
      <c r="JHE6">
        <v>39231</v>
      </c>
      <c r="JHF6">
        <v>39320</v>
      </c>
      <c r="JHG6">
        <v>39394</v>
      </c>
      <c r="JHH6">
        <v>39538</v>
      </c>
      <c r="JHI6">
        <v>37407</v>
      </c>
      <c r="JHJ6">
        <v>38018</v>
      </c>
      <c r="JHK6">
        <v>37543</v>
      </c>
      <c r="JHL6">
        <v>37911</v>
      </c>
      <c r="JHM6">
        <v>38041</v>
      </c>
      <c r="JHN6">
        <v>37644</v>
      </c>
      <c r="JHO6">
        <v>37284</v>
      </c>
      <c r="JHP6">
        <v>38709</v>
      </c>
      <c r="JHQ6">
        <v>39893</v>
      </c>
      <c r="JHR6">
        <v>39238</v>
      </c>
      <c r="JHS6">
        <v>38827</v>
      </c>
      <c r="JHT6">
        <v>38275</v>
      </c>
      <c r="JHU6">
        <v>38377</v>
      </c>
      <c r="JHV6">
        <v>38210</v>
      </c>
      <c r="JHW6">
        <v>37225</v>
      </c>
      <c r="JHX6">
        <v>37032</v>
      </c>
      <c r="JHY6">
        <v>36625</v>
      </c>
      <c r="JHZ6">
        <v>36904</v>
      </c>
      <c r="JIA6">
        <v>37604</v>
      </c>
      <c r="JIB6">
        <v>36726</v>
      </c>
      <c r="JIC6">
        <v>852</v>
      </c>
      <c r="JID6">
        <v>852</v>
      </c>
      <c r="JIE6">
        <v>1032</v>
      </c>
      <c r="JIF6">
        <v>1032</v>
      </c>
      <c r="JIG6">
        <v>1386</v>
      </c>
      <c r="JIH6">
        <v>1401</v>
      </c>
      <c r="JII6">
        <v>1650</v>
      </c>
      <c r="JIJ6">
        <v>1744</v>
      </c>
      <c r="JIK6">
        <v>1892</v>
      </c>
      <c r="JIL6">
        <v>3333</v>
      </c>
      <c r="JIM6">
        <v>3619</v>
      </c>
      <c r="JIN6">
        <v>4316</v>
      </c>
      <c r="JIO6">
        <v>4589</v>
      </c>
      <c r="JIP6">
        <v>5102</v>
      </c>
      <c r="JIQ6">
        <v>5787</v>
      </c>
      <c r="JIR6">
        <v>6710</v>
      </c>
      <c r="JIS6">
        <v>7492</v>
      </c>
      <c r="JIT6">
        <v>7492</v>
      </c>
      <c r="JIU6">
        <v>8030</v>
      </c>
      <c r="JIV6">
        <v>10188</v>
      </c>
      <c r="JIW6">
        <v>10484</v>
      </c>
      <c r="JIX6">
        <v>12380</v>
      </c>
      <c r="JIY6">
        <v>14061</v>
      </c>
      <c r="JIZ6">
        <v>17323</v>
      </c>
      <c r="JJA6">
        <v>22548</v>
      </c>
      <c r="JJB6">
        <v>29065</v>
      </c>
      <c r="JJC6">
        <v>32403</v>
      </c>
      <c r="JJD6">
        <v>33297</v>
      </c>
      <c r="JJE6">
        <v>35189</v>
      </c>
      <c r="JJF6">
        <v>37526</v>
      </c>
      <c r="JJG6">
        <v>38218</v>
      </c>
      <c r="JJH6">
        <v>38363</v>
      </c>
      <c r="JJI6">
        <v>36713</v>
      </c>
      <c r="JJJ6">
        <v>36696</v>
      </c>
      <c r="JJK6">
        <v>38073</v>
      </c>
    </row>
    <row r="9" spans="1:7303" x14ac:dyDescent="0.25">
      <c r="A9" t="s">
        <v>7194</v>
      </c>
    </row>
    <row r="11" spans="1:7303" x14ac:dyDescent="0.25">
      <c r="A11" t="s">
        <v>121</v>
      </c>
      <c r="B11">
        <v>46224</v>
      </c>
      <c r="C11">
        <v>46223</v>
      </c>
      <c r="D11">
        <v>46220</v>
      </c>
      <c r="E11">
        <v>46219</v>
      </c>
      <c r="F11">
        <v>46218</v>
      </c>
      <c r="G11">
        <v>46217</v>
      </c>
      <c r="H11">
        <v>46216</v>
      </c>
      <c r="I11">
        <v>46213</v>
      </c>
      <c r="J11">
        <v>46212</v>
      </c>
      <c r="K11">
        <v>46211</v>
      </c>
      <c r="L11">
        <v>46210</v>
      </c>
      <c r="M11">
        <v>46209</v>
      </c>
      <c r="N11">
        <v>46206</v>
      </c>
      <c r="O11">
        <v>46205</v>
      </c>
      <c r="P11">
        <v>46204</v>
      </c>
      <c r="Q11">
        <v>46203</v>
      </c>
      <c r="R11">
        <v>46202</v>
      </c>
      <c r="S11">
        <v>46199</v>
      </c>
      <c r="T11">
        <v>46198</v>
      </c>
      <c r="U11">
        <v>46197</v>
      </c>
      <c r="V11">
        <v>46196</v>
      </c>
      <c r="W11">
        <v>46195</v>
      </c>
      <c r="X11">
        <v>46192</v>
      </c>
      <c r="Y11">
        <v>46191</v>
      </c>
      <c r="Z11">
        <v>46190</v>
      </c>
      <c r="AA11">
        <v>46189</v>
      </c>
      <c r="AB11">
        <v>46188</v>
      </c>
      <c r="AC11">
        <v>46185</v>
      </c>
      <c r="AD11">
        <v>46184</v>
      </c>
      <c r="AE11">
        <v>46183</v>
      </c>
      <c r="AF11">
        <v>46182</v>
      </c>
      <c r="AG11">
        <v>46181</v>
      </c>
      <c r="AH11">
        <v>46178</v>
      </c>
      <c r="AI11">
        <v>46177</v>
      </c>
      <c r="AJ11">
        <v>46176</v>
      </c>
      <c r="AK11">
        <v>46175</v>
      </c>
      <c r="AL11">
        <v>46174</v>
      </c>
      <c r="AM11">
        <v>46171</v>
      </c>
      <c r="AN11">
        <v>46170</v>
      </c>
      <c r="AO11">
        <v>46169</v>
      </c>
      <c r="AP11">
        <v>46168</v>
      </c>
      <c r="AQ11">
        <v>46167</v>
      </c>
      <c r="AR11">
        <v>46164</v>
      </c>
      <c r="AS11">
        <v>46163</v>
      </c>
      <c r="AT11">
        <v>46162</v>
      </c>
      <c r="AU11">
        <v>46161</v>
      </c>
      <c r="AV11">
        <v>46160</v>
      </c>
      <c r="AW11">
        <v>46157</v>
      </c>
      <c r="AX11">
        <v>46156</v>
      </c>
      <c r="AY11">
        <v>46155</v>
      </c>
      <c r="AZ11">
        <v>46154</v>
      </c>
      <c r="BA11">
        <v>46153</v>
      </c>
      <c r="BB11">
        <v>46150</v>
      </c>
      <c r="BC11">
        <v>46149</v>
      </c>
      <c r="BD11">
        <v>46148</v>
      </c>
      <c r="BE11">
        <v>46147</v>
      </c>
      <c r="BF11">
        <v>46146</v>
      </c>
      <c r="BG11">
        <v>46143</v>
      </c>
      <c r="BH11">
        <v>46142</v>
      </c>
      <c r="BI11">
        <v>46141</v>
      </c>
      <c r="BJ11">
        <v>46140</v>
      </c>
      <c r="BK11">
        <v>46139</v>
      </c>
      <c r="BL11">
        <v>46136</v>
      </c>
      <c r="BM11">
        <v>46135</v>
      </c>
      <c r="BN11">
        <v>46134</v>
      </c>
      <c r="BO11">
        <v>46133</v>
      </c>
      <c r="BP11">
        <v>46132</v>
      </c>
      <c r="BQ11">
        <v>46129</v>
      </c>
      <c r="BR11">
        <v>46128</v>
      </c>
      <c r="BS11">
        <v>46127</v>
      </c>
      <c r="BT11">
        <v>46126</v>
      </c>
      <c r="BU11">
        <v>46125</v>
      </c>
      <c r="BV11">
        <v>46122</v>
      </c>
      <c r="BW11">
        <v>46121</v>
      </c>
      <c r="BX11">
        <v>46120</v>
      </c>
      <c r="BY11">
        <v>46119</v>
      </c>
      <c r="BZ11">
        <v>46118</v>
      </c>
      <c r="CA11">
        <v>46115</v>
      </c>
      <c r="CB11">
        <v>46114</v>
      </c>
      <c r="CC11">
        <v>46113</v>
      </c>
      <c r="CD11">
        <v>46112</v>
      </c>
      <c r="CE11">
        <v>46111</v>
      </c>
      <c r="CF11">
        <v>46108</v>
      </c>
      <c r="CG11">
        <v>46107</v>
      </c>
      <c r="CH11">
        <v>46106</v>
      </c>
      <c r="CI11">
        <v>46105</v>
      </c>
      <c r="CJ11">
        <v>46104</v>
      </c>
      <c r="CK11">
        <v>46101</v>
      </c>
      <c r="CL11">
        <v>46100</v>
      </c>
      <c r="CM11">
        <v>46099</v>
      </c>
      <c r="CN11">
        <v>46098</v>
      </c>
      <c r="CO11">
        <v>46097</v>
      </c>
      <c r="CP11">
        <v>46094</v>
      </c>
      <c r="CQ11">
        <v>46093</v>
      </c>
      <c r="CR11">
        <v>46092</v>
      </c>
      <c r="CS11">
        <v>46091</v>
      </c>
      <c r="CT11">
        <v>46090</v>
      </c>
      <c r="CU11">
        <v>46087</v>
      </c>
      <c r="CV11">
        <v>46086</v>
      </c>
      <c r="CW11">
        <v>46085</v>
      </c>
      <c r="CX11">
        <v>46084</v>
      </c>
      <c r="CY11">
        <v>46083</v>
      </c>
      <c r="CZ11">
        <v>46080</v>
      </c>
      <c r="DA11">
        <v>46079</v>
      </c>
      <c r="DB11">
        <v>46078</v>
      </c>
      <c r="DC11">
        <v>46077</v>
      </c>
      <c r="DD11">
        <v>46076</v>
      </c>
      <c r="DE11">
        <v>46073</v>
      </c>
      <c r="DF11">
        <v>46072</v>
      </c>
      <c r="DG11">
        <v>46071</v>
      </c>
      <c r="DH11">
        <v>46070</v>
      </c>
      <c r="DI11">
        <v>46069</v>
      </c>
      <c r="DJ11">
        <v>46066</v>
      </c>
      <c r="DK11">
        <v>46065</v>
      </c>
      <c r="DL11">
        <v>46064</v>
      </c>
      <c r="DM11">
        <v>46063</v>
      </c>
      <c r="DN11">
        <v>46062</v>
      </c>
      <c r="DO11">
        <v>46059</v>
      </c>
      <c r="DP11">
        <v>46058</v>
      </c>
      <c r="DQ11">
        <v>46057</v>
      </c>
      <c r="DR11">
        <v>46056</v>
      </c>
      <c r="DS11">
        <v>46055</v>
      </c>
      <c r="DT11">
        <v>46052</v>
      </c>
      <c r="DU11">
        <v>46051</v>
      </c>
      <c r="DV11">
        <v>46050</v>
      </c>
      <c r="DW11">
        <v>46049</v>
      </c>
      <c r="DX11">
        <v>46048</v>
      </c>
      <c r="DY11">
        <v>46045</v>
      </c>
      <c r="DZ11">
        <v>46044</v>
      </c>
      <c r="EA11">
        <v>46043</v>
      </c>
      <c r="EB11">
        <v>46042</v>
      </c>
      <c r="EC11">
        <v>46041</v>
      </c>
      <c r="ED11">
        <v>46038</v>
      </c>
      <c r="EE11">
        <v>46037</v>
      </c>
      <c r="EF11">
        <v>46036</v>
      </c>
      <c r="EG11">
        <v>46035</v>
      </c>
      <c r="EH11">
        <v>46034</v>
      </c>
      <c r="EI11">
        <v>46031</v>
      </c>
      <c r="EJ11">
        <v>46030</v>
      </c>
      <c r="EK11">
        <v>46029</v>
      </c>
      <c r="EL11">
        <v>46028</v>
      </c>
      <c r="EM11">
        <v>46027</v>
      </c>
      <c r="EN11">
        <v>46024</v>
      </c>
      <c r="EO11">
        <v>46023</v>
      </c>
      <c r="EP11">
        <v>46022</v>
      </c>
      <c r="EQ11">
        <v>46021</v>
      </c>
      <c r="ER11">
        <v>46020</v>
      </c>
      <c r="ES11">
        <v>46017</v>
      </c>
      <c r="ET11">
        <v>46016</v>
      </c>
      <c r="EU11">
        <v>46015</v>
      </c>
      <c r="EV11">
        <v>46014</v>
      </c>
      <c r="EW11">
        <v>46013</v>
      </c>
      <c r="EX11">
        <v>46010</v>
      </c>
      <c r="EY11">
        <v>46009</v>
      </c>
      <c r="EZ11">
        <v>46008</v>
      </c>
      <c r="FA11">
        <v>46007</v>
      </c>
      <c r="FB11">
        <v>46006</v>
      </c>
      <c r="FC11">
        <v>46003</v>
      </c>
      <c r="FD11">
        <v>46002</v>
      </c>
      <c r="FE11">
        <v>46001</v>
      </c>
      <c r="FF11">
        <v>46000</v>
      </c>
      <c r="FG11">
        <v>45999</v>
      </c>
      <c r="FH11">
        <v>45996</v>
      </c>
      <c r="FI11">
        <v>45995</v>
      </c>
      <c r="FJ11">
        <v>45994</v>
      </c>
      <c r="FK11">
        <v>45993</v>
      </c>
      <c r="FL11">
        <v>45992</v>
      </c>
      <c r="FM11">
        <v>45989</v>
      </c>
      <c r="FN11">
        <v>45988</v>
      </c>
      <c r="FO11">
        <v>45987</v>
      </c>
      <c r="FP11">
        <v>45986</v>
      </c>
      <c r="FQ11">
        <v>45985</v>
      </c>
      <c r="FR11">
        <v>45982</v>
      </c>
      <c r="FS11">
        <v>45981</v>
      </c>
      <c r="FT11">
        <v>45980</v>
      </c>
      <c r="FU11">
        <v>45979</v>
      </c>
      <c r="FV11">
        <v>45978</v>
      </c>
      <c r="FW11">
        <v>45975</v>
      </c>
      <c r="FX11">
        <v>45974</v>
      </c>
      <c r="FY11">
        <v>45973</v>
      </c>
      <c r="FZ11">
        <v>45972</v>
      </c>
      <c r="GA11">
        <v>45971</v>
      </c>
      <c r="GB11">
        <v>45968</v>
      </c>
      <c r="GC11">
        <v>45967</v>
      </c>
      <c r="GD11">
        <v>45966</v>
      </c>
      <c r="GE11">
        <v>45965</v>
      </c>
      <c r="GF11">
        <v>45964</v>
      </c>
      <c r="GG11">
        <v>45961</v>
      </c>
      <c r="GH11">
        <v>45960</v>
      </c>
      <c r="GI11">
        <v>45959</v>
      </c>
      <c r="GJ11">
        <v>45958</v>
      </c>
      <c r="GK11">
        <v>45957</v>
      </c>
      <c r="GL11">
        <v>45954</v>
      </c>
      <c r="GM11">
        <v>45953</v>
      </c>
      <c r="GN11">
        <v>45952</v>
      </c>
      <c r="GO11">
        <v>45951</v>
      </c>
      <c r="GP11">
        <v>45950</v>
      </c>
      <c r="GQ11">
        <v>45947</v>
      </c>
      <c r="GR11">
        <v>45946</v>
      </c>
      <c r="GS11">
        <v>45945</v>
      </c>
      <c r="GT11">
        <v>45944</v>
      </c>
      <c r="GU11">
        <v>45943</v>
      </c>
      <c r="GV11">
        <v>45940</v>
      </c>
      <c r="GW11">
        <v>45939</v>
      </c>
      <c r="GX11">
        <v>45938</v>
      </c>
      <c r="GY11">
        <v>45937</v>
      </c>
      <c r="GZ11">
        <v>45936</v>
      </c>
      <c r="HA11">
        <v>45933</v>
      </c>
      <c r="HB11">
        <v>45932</v>
      </c>
      <c r="HC11">
        <v>45931</v>
      </c>
      <c r="HD11">
        <v>45930</v>
      </c>
      <c r="HE11">
        <v>45929</v>
      </c>
      <c r="HF11">
        <v>45926</v>
      </c>
      <c r="HG11">
        <v>45925</v>
      </c>
      <c r="HH11">
        <v>45924</v>
      </c>
      <c r="HI11">
        <v>45923</v>
      </c>
      <c r="HJ11">
        <v>45922</v>
      </c>
      <c r="HK11">
        <v>45919</v>
      </c>
      <c r="HL11">
        <v>45918</v>
      </c>
      <c r="HM11">
        <v>45917</v>
      </c>
      <c r="HN11">
        <v>45916</v>
      </c>
      <c r="HO11">
        <v>45915</v>
      </c>
      <c r="HP11">
        <v>45912</v>
      </c>
      <c r="HQ11">
        <v>45911</v>
      </c>
      <c r="HR11">
        <v>45910</v>
      </c>
      <c r="HS11">
        <v>45909</v>
      </c>
      <c r="HT11">
        <v>45908</v>
      </c>
      <c r="HU11">
        <v>45905</v>
      </c>
      <c r="HV11">
        <v>45904</v>
      </c>
      <c r="HW11">
        <v>45903</v>
      </c>
      <c r="HX11">
        <v>45902</v>
      </c>
      <c r="HY11">
        <v>45901</v>
      </c>
      <c r="HZ11">
        <v>45898</v>
      </c>
      <c r="IA11">
        <v>45897</v>
      </c>
      <c r="IB11">
        <v>45896</v>
      </c>
      <c r="IC11">
        <v>45895</v>
      </c>
      <c r="ID11">
        <v>45894</v>
      </c>
      <c r="IE11">
        <v>45891</v>
      </c>
      <c r="IF11">
        <v>45890</v>
      </c>
      <c r="IG11">
        <v>45889</v>
      </c>
      <c r="IH11">
        <v>45888</v>
      </c>
      <c r="II11">
        <v>45887</v>
      </c>
      <c r="IJ11">
        <v>45884</v>
      </c>
      <c r="IK11">
        <v>45883</v>
      </c>
      <c r="IL11">
        <v>45882</v>
      </c>
      <c r="IM11">
        <v>45881</v>
      </c>
      <c r="IN11">
        <v>45880</v>
      </c>
      <c r="IO11">
        <v>45877</v>
      </c>
      <c r="IP11">
        <v>45876</v>
      </c>
      <c r="IQ11">
        <v>45875</v>
      </c>
      <c r="IR11">
        <v>45874</v>
      </c>
      <c r="IS11">
        <v>45873</v>
      </c>
      <c r="IT11">
        <v>45870</v>
      </c>
      <c r="IU11">
        <v>45869</v>
      </c>
      <c r="IV11">
        <v>45868</v>
      </c>
      <c r="IW11">
        <v>45867</v>
      </c>
      <c r="IX11">
        <v>45866</v>
      </c>
      <c r="IY11">
        <v>45863</v>
      </c>
      <c r="IZ11">
        <v>45862</v>
      </c>
      <c r="JA11">
        <v>45861</v>
      </c>
      <c r="JB11">
        <v>45860</v>
      </c>
      <c r="JC11">
        <v>45859</v>
      </c>
      <c r="JD11">
        <v>45856</v>
      </c>
      <c r="JE11">
        <v>45855</v>
      </c>
      <c r="JF11">
        <v>45854</v>
      </c>
      <c r="JG11">
        <v>45853</v>
      </c>
      <c r="JH11">
        <v>45852</v>
      </c>
      <c r="JI11">
        <v>45849</v>
      </c>
      <c r="JJ11">
        <v>45848</v>
      </c>
      <c r="JK11">
        <v>45847</v>
      </c>
      <c r="JL11">
        <v>45846</v>
      </c>
      <c r="JM11">
        <v>45845</v>
      </c>
      <c r="JN11">
        <v>45842</v>
      </c>
      <c r="JO11">
        <v>45841</v>
      </c>
      <c r="JP11">
        <v>45840</v>
      </c>
      <c r="JQ11">
        <v>45839</v>
      </c>
      <c r="JR11">
        <v>45838</v>
      </c>
      <c r="JS11">
        <v>45835</v>
      </c>
      <c r="JT11">
        <v>45834</v>
      </c>
      <c r="JU11">
        <v>45833</v>
      </c>
      <c r="JV11">
        <v>45832</v>
      </c>
      <c r="JW11">
        <v>45831</v>
      </c>
      <c r="JX11">
        <v>45828</v>
      </c>
      <c r="JY11">
        <v>45827</v>
      </c>
      <c r="JZ11">
        <v>45826</v>
      </c>
      <c r="KA11">
        <v>45825</v>
      </c>
      <c r="KB11">
        <v>45824</v>
      </c>
      <c r="KC11">
        <v>45821</v>
      </c>
      <c r="KD11">
        <v>45820</v>
      </c>
      <c r="KE11">
        <v>45819</v>
      </c>
      <c r="KF11">
        <v>45818</v>
      </c>
      <c r="KG11">
        <v>45817</v>
      </c>
      <c r="KH11">
        <v>45814</v>
      </c>
      <c r="KI11">
        <v>45813</v>
      </c>
      <c r="KJ11">
        <v>45812</v>
      </c>
      <c r="KK11">
        <v>45811</v>
      </c>
      <c r="KL11">
        <v>45810</v>
      </c>
      <c r="KM11">
        <v>45807</v>
      </c>
      <c r="KN11">
        <v>45806</v>
      </c>
      <c r="KO11">
        <v>45805</v>
      </c>
      <c r="KP11">
        <v>45804</v>
      </c>
      <c r="KQ11">
        <v>45803</v>
      </c>
      <c r="KR11">
        <v>45800</v>
      </c>
      <c r="KS11">
        <v>45799</v>
      </c>
      <c r="KT11">
        <v>45798</v>
      </c>
      <c r="KU11">
        <v>45797</v>
      </c>
      <c r="KV11">
        <v>45796</v>
      </c>
      <c r="KW11">
        <v>45793</v>
      </c>
      <c r="KX11">
        <v>45792</v>
      </c>
      <c r="KY11">
        <v>45791</v>
      </c>
      <c r="KZ11">
        <v>45790</v>
      </c>
      <c r="LA11">
        <v>45789</v>
      </c>
      <c r="LB11">
        <v>45786</v>
      </c>
      <c r="LC11">
        <v>45785</v>
      </c>
      <c r="LD11">
        <v>45784</v>
      </c>
      <c r="LE11">
        <v>45783</v>
      </c>
      <c r="LF11">
        <v>45782</v>
      </c>
      <c r="LG11">
        <v>45779</v>
      </c>
      <c r="LH11">
        <v>45778</v>
      </c>
      <c r="LI11">
        <v>45777</v>
      </c>
      <c r="LJ11">
        <v>45776</v>
      </c>
      <c r="LK11">
        <v>45775</v>
      </c>
      <c r="LL11">
        <v>45772</v>
      </c>
      <c r="LM11">
        <v>45771</v>
      </c>
      <c r="LN11">
        <v>45770</v>
      </c>
      <c r="LO11">
        <v>45769</v>
      </c>
      <c r="LP11">
        <v>45768</v>
      </c>
      <c r="LQ11">
        <v>45765</v>
      </c>
      <c r="LR11">
        <v>45764</v>
      </c>
      <c r="LS11">
        <v>45763</v>
      </c>
      <c r="LT11">
        <v>45762</v>
      </c>
      <c r="LU11">
        <v>45761</v>
      </c>
      <c r="LV11">
        <v>45758</v>
      </c>
      <c r="LW11">
        <v>45757</v>
      </c>
      <c r="LX11">
        <v>45756</v>
      </c>
      <c r="LY11">
        <v>45755</v>
      </c>
      <c r="LZ11">
        <v>45754</v>
      </c>
      <c r="MA11">
        <v>45751</v>
      </c>
      <c r="MB11">
        <v>45750</v>
      </c>
      <c r="MC11">
        <v>45749</v>
      </c>
      <c r="MD11">
        <v>45748</v>
      </c>
      <c r="ME11">
        <v>45747</v>
      </c>
      <c r="MF11">
        <v>45744</v>
      </c>
      <c r="MG11">
        <v>45743</v>
      </c>
      <c r="MH11">
        <v>45742</v>
      </c>
      <c r="MI11">
        <v>45741</v>
      </c>
      <c r="MJ11">
        <v>45740</v>
      </c>
      <c r="MK11">
        <v>45737</v>
      </c>
      <c r="ML11">
        <v>45736</v>
      </c>
      <c r="MM11">
        <v>45735</v>
      </c>
      <c r="MN11">
        <v>45734</v>
      </c>
      <c r="MO11">
        <v>45733</v>
      </c>
      <c r="MP11">
        <v>45730</v>
      </c>
      <c r="MQ11">
        <v>45729</v>
      </c>
      <c r="MR11">
        <v>45728</v>
      </c>
      <c r="MS11">
        <v>45727</v>
      </c>
      <c r="MT11">
        <v>45726</v>
      </c>
      <c r="MU11">
        <v>45723</v>
      </c>
      <c r="MV11">
        <v>45722</v>
      </c>
      <c r="MW11">
        <v>45721</v>
      </c>
      <c r="MX11">
        <v>45720</v>
      </c>
      <c r="MY11">
        <v>45719</v>
      </c>
      <c r="MZ11">
        <v>45716</v>
      </c>
      <c r="NA11">
        <v>45715</v>
      </c>
      <c r="NB11">
        <v>45714</v>
      </c>
      <c r="NC11">
        <v>45713</v>
      </c>
      <c r="ND11">
        <v>45712</v>
      </c>
      <c r="NE11">
        <v>45709</v>
      </c>
      <c r="NF11">
        <v>45708</v>
      </c>
      <c r="NG11">
        <v>45707</v>
      </c>
      <c r="NH11">
        <v>45706</v>
      </c>
      <c r="NI11">
        <v>45705</v>
      </c>
      <c r="NJ11">
        <v>45702</v>
      </c>
      <c r="NK11">
        <v>45701</v>
      </c>
      <c r="NL11">
        <v>45700</v>
      </c>
      <c r="NM11">
        <v>45699</v>
      </c>
      <c r="NN11">
        <v>45698</v>
      </c>
      <c r="NO11">
        <v>45695</v>
      </c>
      <c r="NP11">
        <v>45694</v>
      </c>
      <c r="NQ11">
        <v>45693</v>
      </c>
      <c r="NR11">
        <v>45692</v>
      </c>
      <c r="NS11">
        <v>45691</v>
      </c>
      <c r="NT11">
        <v>45688</v>
      </c>
      <c r="NU11">
        <v>45687</v>
      </c>
      <c r="NV11">
        <v>45686</v>
      </c>
      <c r="NW11">
        <v>45685</v>
      </c>
      <c r="NX11">
        <v>45684</v>
      </c>
      <c r="NY11">
        <v>45681</v>
      </c>
      <c r="NZ11">
        <v>45680</v>
      </c>
      <c r="OA11">
        <v>45679</v>
      </c>
      <c r="OB11">
        <v>45678</v>
      </c>
      <c r="OC11">
        <v>45677</v>
      </c>
      <c r="OD11">
        <v>45674</v>
      </c>
      <c r="OE11">
        <v>45673</v>
      </c>
      <c r="OF11">
        <v>45672</v>
      </c>
      <c r="OG11">
        <v>45671</v>
      </c>
      <c r="OH11">
        <v>45670</v>
      </c>
      <c r="OI11">
        <v>45667</v>
      </c>
      <c r="OJ11">
        <v>45666</v>
      </c>
      <c r="OK11">
        <v>45665</v>
      </c>
      <c r="OL11">
        <v>45664</v>
      </c>
      <c r="OM11">
        <v>45663</v>
      </c>
      <c r="ON11">
        <v>45660</v>
      </c>
      <c r="OO11">
        <v>45659</v>
      </c>
      <c r="OP11">
        <v>45658</v>
      </c>
      <c r="OQ11">
        <v>45657</v>
      </c>
      <c r="OR11">
        <v>45656</v>
      </c>
      <c r="OS11">
        <v>45653</v>
      </c>
      <c r="OT11">
        <v>45652</v>
      </c>
      <c r="OU11">
        <v>45651</v>
      </c>
      <c r="OV11">
        <v>45650</v>
      </c>
      <c r="OW11">
        <v>45649</v>
      </c>
      <c r="OX11">
        <v>45646</v>
      </c>
      <c r="OY11">
        <v>45645</v>
      </c>
      <c r="OZ11">
        <v>45644</v>
      </c>
      <c r="PA11">
        <v>45643</v>
      </c>
      <c r="PB11">
        <v>45642</v>
      </c>
      <c r="PC11">
        <v>45639</v>
      </c>
      <c r="PD11">
        <v>45638</v>
      </c>
      <c r="PE11">
        <v>45637</v>
      </c>
      <c r="PF11">
        <v>45636</v>
      </c>
      <c r="PG11">
        <v>45635</v>
      </c>
      <c r="PH11">
        <v>45632</v>
      </c>
      <c r="PI11">
        <v>45631</v>
      </c>
      <c r="PJ11">
        <v>45630</v>
      </c>
      <c r="PK11">
        <v>45629</v>
      </c>
      <c r="PL11">
        <v>45628</v>
      </c>
      <c r="PM11">
        <v>45625</v>
      </c>
      <c r="PN11">
        <v>45624</v>
      </c>
      <c r="PO11">
        <v>45623</v>
      </c>
      <c r="PP11">
        <v>45622</v>
      </c>
      <c r="PQ11">
        <v>45621</v>
      </c>
      <c r="PR11">
        <v>45618</v>
      </c>
      <c r="PS11">
        <v>45617</v>
      </c>
      <c r="PT11">
        <v>45616</v>
      </c>
      <c r="PU11">
        <v>45615</v>
      </c>
      <c r="PV11">
        <v>45614</v>
      </c>
      <c r="PW11">
        <v>45611</v>
      </c>
      <c r="PX11">
        <v>45610</v>
      </c>
      <c r="PY11">
        <v>45609</v>
      </c>
      <c r="PZ11">
        <v>45608</v>
      </c>
      <c r="QA11">
        <v>45607</v>
      </c>
      <c r="QB11">
        <v>45604</v>
      </c>
      <c r="QC11">
        <v>45603</v>
      </c>
      <c r="QD11">
        <v>45602</v>
      </c>
      <c r="QE11">
        <v>45601</v>
      </c>
      <c r="QF11">
        <v>45600</v>
      </c>
      <c r="QG11">
        <v>45597</v>
      </c>
      <c r="QH11">
        <v>45596</v>
      </c>
      <c r="QI11">
        <v>45595</v>
      </c>
      <c r="QJ11">
        <v>45594</v>
      </c>
      <c r="QK11">
        <v>45593</v>
      </c>
      <c r="QL11">
        <v>45590</v>
      </c>
      <c r="QM11">
        <v>45589</v>
      </c>
      <c r="QN11">
        <v>45588</v>
      </c>
      <c r="QO11">
        <v>45587</v>
      </c>
      <c r="QP11">
        <v>45586</v>
      </c>
      <c r="QQ11">
        <v>45583</v>
      </c>
      <c r="QR11">
        <v>45582</v>
      </c>
      <c r="QS11">
        <v>45581</v>
      </c>
      <c r="QT11">
        <v>45580</v>
      </c>
      <c r="QU11">
        <v>45579</v>
      </c>
      <c r="QV11">
        <v>45576</v>
      </c>
      <c r="QW11">
        <v>45575</v>
      </c>
      <c r="QX11">
        <v>45574</v>
      </c>
      <c r="QY11">
        <v>45573</v>
      </c>
      <c r="QZ11">
        <v>45572</v>
      </c>
      <c r="RA11">
        <v>45569</v>
      </c>
      <c r="RB11">
        <v>45568</v>
      </c>
      <c r="RC11">
        <v>45567</v>
      </c>
      <c r="RD11">
        <v>45566</v>
      </c>
      <c r="RE11">
        <v>45565</v>
      </c>
      <c r="RF11">
        <v>45562</v>
      </c>
      <c r="RG11">
        <v>45561</v>
      </c>
      <c r="RH11">
        <v>45560</v>
      </c>
      <c r="RI11">
        <v>45559</v>
      </c>
      <c r="RJ11">
        <v>45558</v>
      </c>
      <c r="RK11">
        <v>45555</v>
      </c>
      <c r="RL11">
        <v>45554</v>
      </c>
      <c r="RM11">
        <v>45553</v>
      </c>
      <c r="RN11">
        <v>45552</v>
      </c>
      <c r="RO11">
        <v>45551</v>
      </c>
      <c r="RP11">
        <v>45548</v>
      </c>
      <c r="RQ11">
        <v>45547</v>
      </c>
      <c r="RR11">
        <v>45546</v>
      </c>
      <c r="RS11">
        <v>45545</v>
      </c>
      <c r="RT11">
        <v>45544</v>
      </c>
      <c r="RU11">
        <v>45541</v>
      </c>
      <c r="RV11">
        <v>45540</v>
      </c>
      <c r="RW11">
        <v>45539</v>
      </c>
      <c r="RX11">
        <v>45538</v>
      </c>
      <c r="RY11">
        <v>45537</v>
      </c>
      <c r="RZ11">
        <v>45534</v>
      </c>
      <c r="SA11">
        <v>45533</v>
      </c>
      <c r="SB11">
        <v>45532</v>
      </c>
      <c r="SC11">
        <v>45531</v>
      </c>
      <c r="SD11">
        <v>45530</v>
      </c>
      <c r="SE11">
        <v>45527</v>
      </c>
      <c r="SF11">
        <v>45526</v>
      </c>
      <c r="SG11">
        <v>45525</v>
      </c>
      <c r="SH11">
        <v>45524</v>
      </c>
      <c r="SI11">
        <v>45523</v>
      </c>
      <c r="SJ11">
        <v>45520</v>
      </c>
      <c r="SK11">
        <v>45519</v>
      </c>
      <c r="SL11">
        <v>45518</v>
      </c>
      <c r="SM11">
        <v>45517</v>
      </c>
      <c r="SN11">
        <v>45516</v>
      </c>
      <c r="SO11">
        <v>45513</v>
      </c>
      <c r="SP11">
        <v>45512</v>
      </c>
      <c r="SQ11">
        <v>45511</v>
      </c>
      <c r="SR11">
        <v>45510</v>
      </c>
      <c r="SS11">
        <v>45509</v>
      </c>
      <c r="ST11">
        <v>45506</v>
      </c>
      <c r="SU11">
        <v>45505</v>
      </c>
      <c r="SV11">
        <v>45504</v>
      </c>
      <c r="SW11">
        <v>45503</v>
      </c>
      <c r="SX11">
        <v>45502</v>
      </c>
      <c r="SY11">
        <v>45499</v>
      </c>
      <c r="SZ11">
        <v>45498</v>
      </c>
      <c r="TA11">
        <v>45497</v>
      </c>
      <c r="TB11">
        <v>45496</v>
      </c>
      <c r="TC11">
        <v>45495</v>
      </c>
      <c r="TD11">
        <v>45492</v>
      </c>
      <c r="TE11">
        <v>45491</v>
      </c>
      <c r="TF11">
        <v>45490</v>
      </c>
      <c r="TG11">
        <v>45489</v>
      </c>
      <c r="TH11">
        <v>45488</v>
      </c>
      <c r="TI11">
        <v>45485</v>
      </c>
      <c r="TJ11">
        <v>45484</v>
      </c>
      <c r="TK11">
        <v>45483</v>
      </c>
      <c r="TL11">
        <v>45482</v>
      </c>
      <c r="TM11">
        <v>45481</v>
      </c>
      <c r="TN11">
        <v>45478</v>
      </c>
      <c r="TO11">
        <v>45477</v>
      </c>
      <c r="TP11">
        <v>45476</v>
      </c>
      <c r="TQ11">
        <v>45475</v>
      </c>
      <c r="TR11">
        <v>45474</v>
      </c>
      <c r="TS11">
        <v>45471</v>
      </c>
      <c r="TT11">
        <v>45470</v>
      </c>
      <c r="TU11">
        <v>45469</v>
      </c>
      <c r="TV11">
        <v>45468</v>
      </c>
      <c r="TW11">
        <v>45467</v>
      </c>
      <c r="TX11">
        <v>45464</v>
      </c>
      <c r="TY11">
        <v>45463</v>
      </c>
      <c r="TZ11">
        <v>45462</v>
      </c>
      <c r="UA11">
        <v>45461</v>
      </c>
      <c r="UB11">
        <v>45460</v>
      </c>
      <c r="UC11">
        <v>45457</v>
      </c>
      <c r="UD11">
        <v>45456</v>
      </c>
      <c r="UE11">
        <v>45455</v>
      </c>
      <c r="UF11">
        <v>45454</v>
      </c>
      <c r="UG11">
        <v>45453</v>
      </c>
      <c r="UH11">
        <v>45450</v>
      </c>
      <c r="UI11">
        <v>45449</v>
      </c>
      <c r="UJ11">
        <v>45448</v>
      </c>
      <c r="UK11">
        <v>45447</v>
      </c>
      <c r="UL11">
        <v>45446</v>
      </c>
      <c r="UM11">
        <v>45443</v>
      </c>
      <c r="UN11">
        <v>45442</v>
      </c>
      <c r="UO11">
        <v>45441</v>
      </c>
      <c r="UP11">
        <v>45440</v>
      </c>
      <c r="UQ11">
        <v>45439</v>
      </c>
      <c r="UR11">
        <v>45436</v>
      </c>
      <c r="US11">
        <v>45435</v>
      </c>
      <c r="UT11">
        <v>45434</v>
      </c>
      <c r="UU11">
        <v>45433</v>
      </c>
      <c r="UV11">
        <v>45432</v>
      </c>
      <c r="UW11">
        <v>45429</v>
      </c>
      <c r="UX11">
        <v>45428</v>
      </c>
      <c r="UY11">
        <v>45427</v>
      </c>
      <c r="UZ11">
        <v>45426</v>
      </c>
      <c r="VA11">
        <v>45425</v>
      </c>
      <c r="VB11">
        <v>45422</v>
      </c>
      <c r="VC11">
        <v>45421</v>
      </c>
      <c r="VD11">
        <v>45420</v>
      </c>
      <c r="VE11">
        <v>45419</v>
      </c>
      <c r="VF11">
        <v>45418</v>
      </c>
      <c r="VG11">
        <v>45415</v>
      </c>
      <c r="VH11">
        <v>45414</v>
      </c>
      <c r="VI11">
        <v>45413</v>
      </c>
      <c r="VJ11">
        <v>45412</v>
      </c>
      <c r="VK11">
        <v>45411</v>
      </c>
      <c r="VL11">
        <v>45408</v>
      </c>
      <c r="VM11">
        <v>45407</v>
      </c>
      <c r="VN11">
        <v>45406</v>
      </c>
      <c r="VO11">
        <v>45405</v>
      </c>
      <c r="VP11">
        <v>45404</v>
      </c>
      <c r="VQ11">
        <v>45401</v>
      </c>
      <c r="VR11">
        <v>45400</v>
      </c>
      <c r="VS11">
        <v>45399</v>
      </c>
      <c r="VT11">
        <v>45398</v>
      </c>
      <c r="VU11">
        <v>45397</v>
      </c>
      <c r="VV11">
        <v>45394</v>
      </c>
      <c r="VW11">
        <v>45393</v>
      </c>
      <c r="VX11">
        <v>45392</v>
      </c>
      <c r="VY11">
        <v>45391</v>
      </c>
      <c r="VZ11">
        <v>45390</v>
      </c>
      <c r="WA11">
        <v>45387</v>
      </c>
      <c r="WB11">
        <v>45386</v>
      </c>
      <c r="WC11">
        <v>45385</v>
      </c>
      <c r="WD11">
        <v>45384</v>
      </c>
      <c r="WE11">
        <v>45383</v>
      </c>
      <c r="WF11">
        <v>45380</v>
      </c>
      <c r="WG11">
        <v>45379</v>
      </c>
      <c r="WH11">
        <v>45378</v>
      </c>
      <c r="WI11">
        <v>45377</v>
      </c>
      <c r="WJ11">
        <v>45376</v>
      </c>
      <c r="WK11">
        <v>45373</v>
      </c>
      <c r="WL11">
        <v>45372</v>
      </c>
      <c r="WM11">
        <v>45371</v>
      </c>
      <c r="WN11">
        <v>45370</v>
      </c>
      <c r="WO11">
        <v>45369</v>
      </c>
      <c r="WP11">
        <v>45366</v>
      </c>
      <c r="WQ11">
        <v>45365</v>
      </c>
      <c r="WR11">
        <v>45364</v>
      </c>
      <c r="WS11">
        <v>45363</v>
      </c>
      <c r="WT11">
        <v>45362</v>
      </c>
      <c r="WU11">
        <v>45359</v>
      </c>
      <c r="WV11">
        <v>45358</v>
      </c>
      <c r="WW11">
        <v>45357</v>
      </c>
      <c r="WX11">
        <v>45356</v>
      </c>
      <c r="WY11">
        <v>45355</v>
      </c>
      <c r="WZ11">
        <v>45352</v>
      </c>
      <c r="XA11">
        <v>45351</v>
      </c>
      <c r="XB11">
        <v>45350</v>
      </c>
      <c r="XC11">
        <v>45349</v>
      </c>
      <c r="XD11">
        <v>45348</v>
      </c>
      <c r="XE11">
        <v>45345</v>
      </c>
      <c r="XF11">
        <v>45344</v>
      </c>
      <c r="XG11">
        <v>45343</v>
      </c>
      <c r="XH11">
        <v>45342</v>
      </c>
      <c r="XI11">
        <v>45341</v>
      </c>
      <c r="XJ11">
        <v>45338</v>
      </c>
      <c r="XK11">
        <v>45337</v>
      </c>
      <c r="XL11">
        <v>45336</v>
      </c>
      <c r="XM11">
        <v>45335</v>
      </c>
      <c r="XN11">
        <v>45334</v>
      </c>
      <c r="XO11">
        <v>45331</v>
      </c>
      <c r="XP11">
        <v>45330</v>
      </c>
      <c r="XQ11">
        <v>45329</v>
      </c>
      <c r="XR11">
        <v>45328</v>
      </c>
      <c r="XS11">
        <v>45327</v>
      </c>
      <c r="XT11">
        <v>45324</v>
      </c>
      <c r="XU11">
        <v>45323</v>
      </c>
      <c r="XV11">
        <v>45322</v>
      </c>
      <c r="XW11">
        <v>45321</v>
      </c>
      <c r="XX11">
        <v>45320</v>
      </c>
      <c r="XY11">
        <v>45317</v>
      </c>
      <c r="XZ11">
        <v>45316</v>
      </c>
      <c r="YA11">
        <v>45315</v>
      </c>
      <c r="YB11">
        <v>45314</v>
      </c>
      <c r="YC11">
        <v>45313</v>
      </c>
      <c r="YD11">
        <v>45310</v>
      </c>
      <c r="YE11">
        <v>45309</v>
      </c>
      <c r="YF11">
        <v>45308</v>
      </c>
      <c r="YG11">
        <v>45307</v>
      </c>
      <c r="YH11">
        <v>45306</v>
      </c>
      <c r="YI11">
        <v>45303</v>
      </c>
      <c r="YJ11">
        <v>45302</v>
      </c>
      <c r="YK11">
        <v>45301</v>
      </c>
      <c r="YL11">
        <v>45300</v>
      </c>
      <c r="YM11">
        <v>45299</v>
      </c>
      <c r="YN11">
        <v>45296</v>
      </c>
      <c r="YO11">
        <v>45295</v>
      </c>
      <c r="YP11">
        <v>45294</v>
      </c>
      <c r="YQ11">
        <v>45293</v>
      </c>
      <c r="YR11">
        <v>45292</v>
      </c>
      <c r="YS11">
        <v>45289</v>
      </c>
      <c r="YT11">
        <v>45288</v>
      </c>
      <c r="YU11">
        <v>45287</v>
      </c>
      <c r="YV11">
        <v>45286</v>
      </c>
      <c r="YW11">
        <v>45285</v>
      </c>
      <c r="YX11">
        <v>45282</v>
      </c>
      <c r="YY11">
        <v>45281</v>
      </c>
      <c r="YZ11">
        <v>45280</v>
      </c>
      <c r="ZA11">
        <v>45279</v>
      </c>
      <c r="ZB11">
        <v>45278</v>
      </c>
      <c r="ZC11">
        <v>45275</v>
      </c>
      <c r="ZD11">
        <v>45274</v>
      </c>
      <c r="ZE11">
        <v>45273</v>
      </c>
      <c r="ZF11">
        <v>45272</v>
      </c>
      <c r="ZG11">
        <v>45271</v>
      </c>
      <c r="ZH11">
        <v>45268</v>
      </c>
      <c r="ZI11">
        <v>45267</v>
      </c>
      <c r="ZJ11">
        <v>45266</v>
      </c>
      <c r="ZK11">
        <v>45265</v>
      </c>
      <c r="ZL11">
        <v>45264</v>
      </c>
      <c r="ZM11">
        <v>45261</v>
      </c>
      <c r="ZN11">
        <v>45260</v>
      </c>
      <c r="ZO11">
        <v>45259</v>
      </c>
      <c r="ZP11">
        <v>45258</v>
      </c>
      <c r="ZQ11">
        <v>45257</v>
      </c>
      <c r="ZR11">
        <v>45254</v>
      </c>
      <c r="ZS11">
        <v>45253</v>
      </c>
      <c r="ZT11">
        <v>45252</v>
      </c>
      <c r="ZU11">
        <v>45251</v>
      </c>
      <c r="ZV11">
        <v>45250</v>
      </c>
      <c r="ZW11">
        <v>45247</v>
      </c>
      <c r="ZX11">
        <v>45246</v>
      </c>
      <c r="ZY11">
        <v>45245</v>
      </c>
      <c r="ZZ11">
        <v>45244</v>
      </c>
      <c r="AAA11">
        <v>45243</v>
      </c>
      <c r="AAB11">
        <v>45240</v>
      </c>
      <c r="AAC11">
        <v>45239</v>
      </c>
      <c r="AAD11">
        <v>45238</v>
      </c>
      <c r="AAE11">
        <v>45237</v>
      </c>
      <c r="AAF11">
        <v>45236</v>
      </c>
      <c r="AAG11">
        <v>45233</v>
      </c>
      <c r="AAH11">
        <v>45232</v>
      </c>
      <c r="AAI11">
        <v>45231</v>
      </c>
      <c r="AAJ11">
        <v>45230</v>
      </c>
      <c r="AAK11">
        <v>45229</v>
      </c>
      <c r="AAL11">
        <v>45226</v>
      </c>
      <c r="AAM11">
        <v>45225</v>
      </c>
      <c r="AAN11">
        <v>45224</v>
      </c>
      <c r="AAO11">
        <v>45223</v>
      </c>
      <c r="AAP11">
        <v>45222</v>
      </c>
      <c r="AAQ11">
        <v>45219</v>
      </c>
      <c r="AAR11">
        <v>45218</v>
      </c>
      <c r="AAS11">
        <v>45217</v>
      </c>
      <c r="AAT11">
        <v>45216</v>
      </c>
      <c r="AAU11">
        <v>45215</v>
      </c>
      <c r="AAV11">
        <v>45212</v>
      </c>
      <c r="AAW11">
        <v>45211</v>
      </c>
      <c r="AAX11">
        <v>45210</v>
      </c>
      <c r="AAY11">
        <v>45209</v>
      </c>
      <c r="AAZ11">
        <v>45208</v>
      </c>
      <c r="ABA11">
        <v>45205</v>
      </c>
      <c r="ABB11">
        <v>45204</v>
      </c>
      <c r="ABC11">
        <v>45203</v>
      </c>
      <c r="ABD11">
        <v>45202</v>
      </c>
      <c r="ABE11">
        <v>45201</v>
      </c>
      <c r="ABF11">
        <v>45198</v>
      </c>
      <c r="ABG11">
        <v>45197</v>
      </c>
      <c r="ABH11">
        <v>45196</v>
      </c>
      <c r="ABI11">
        <v>45195</v>
      </c>
      <c r="ABJ11">
        <v>45194</v>
      </c>
      <c r="ABK11">
        <v>45191</v>
      </c>
      <c r="ABL11">
        <v>45190</v>
      </c>
      <c r="ABM11">
        <v>45189</v>
      </c>
      <c r="ABN11">
        <v>45188</v>
      </c>
      <c r="ABO11">
        <v>45187</v>
      </c>
      <c r="ABP11">
        <v>45184</v>
      </c>
      <c r="ABQ11">
        <v>45183</v>
      </c>
      <c r="ABR11">
        <v>45182</v>
      </c>
      <c r="ABS11">
        <v>45181</v>
      </c>
      <c r="ABT11">
        <v>45180</v>
      </c>
      <c r="ABU11">
        <v>45177</v>
      </c>
      <c r="ABV11">
        <v>45176</v>
      </c>
      <c r="ABW11">
        <v>45175</v>
      </c>
      <c r="ABX11">
        <v>45174</v>
      </c>
      <c r="ABY11">
        <v>45173</v>
      </c>
      <c r="ABZ11">
        <v>45170</v>
      </c>
      <c r="ACA11">
        <v>45169</v>
      </c>
      <c r="ACB11">
        <v>45168</v>
      </c>
      <c r="ACC11">
        <v>45167</v>
      </c>
      <c r="ACD11">
        <v>45166</v>
      </c>
      <c r="ACE11">
        <v>45163</v>
      </c>
      <c r="ACF11">
        <v>45162</v>
      </c>
      <c r="ACG11">
        <v>45161</v>
      </c>
      <c r="ACH11">
        <v>45160</v>
      </c>
      <c r="ACI11">
        <v>45159</v>
      </c>
      <c r="ACJ11">
        <v>45156</v>
      </c>
      <c r="ACK11">
        <v>45155</v>
      </c>
      <c r="ACL11">
        <v>45154</v>
      </c>
      <c r="ACM11">
        <v>45153</v>
      </c>
      <c r="ACN11">
        <v>45152</v>
      </c>
      <c r="ACO11">
        <v>45149</v>
      </c>
      <c r="ACP11">
        <v>45148</v>
      </c>
      <c r="ACQ11">
        <v>45147</v>
      </c>
      <c r="ACR11">
        <v>45146</v>
      </c>
      <c r="ACS11">
        <v>45145</v>
      </c>
      <c r="ACT11">
        <v>45142</v>
      </c>
      <c r="ACU11">
        <v>45141</v>
      </c>
      <c r="ACV11">
        <v>45140</v>
      </c>
      <c r="ACW11">
        <v>45139</v>
      </c>
      <c r="ACX11">
        <v>45138</v>
      </c>
      <c r="ACY11">
        <v>45135</v>
      </c>
      <c r="ACZ11">
        <v>45134</v>
      </c>
      <c r="ADA11">
        <v>45133</v>
      </c>
      <c r="ADB11">
        <v>45132</v>
      </c>
      <c r="ADC11">
        <v>45131</v>
      </c>
      <c r="ADD11">
        <v>45128</v>
      </c>
      <c r="ADE11">
        <v>45127</v>
      </c>
      <c r="ADF11">
        <v>45126</v>
      </c>
      <c r="ADG11">
        <v>45125</v>
      </c>
      <c r="ADH11">
        <v>45124</v>
      </c>
      <c r="ADI11">
        <v>45121</v>
      </c>
      <c r="ADJ11">
        <v>45120</v>
      </c>
      <c r="ADK11">
        <v>45119</v>
      </c>
      <c r="ADL11">
        <v>45118</v>
      </c>
      <c r="ADM11">
        <v>45117</v>
      </c>
      <c r="ADN11">
        <v>45114</v>
      </c>
      <c r="ADO11">
        <v>45113</v>
      </c>
      <c r="ADP11">
        <v>45112</v>
      </c>
      <c r="ADQ11">
        <v>45111</v>
      </c>
      <c r="ADR11">
        <v>45110</v>
      </c>
      <c r="ADS11">
        <v>45107</v>
      </c>
      <c r="ADT11">
        <v>45106</v>
      </c>
      <c r="ADU11">
        <v>45105</v>
      </c>
      <c r="ADV11">
        <v>45104</v>
      </c>
      <c r="ADW11">
        <v>45103</v>
      </c>
      <c r="ADX11">
        <v>45100</v>
      </c>
      <c r="ADY11">
        <v>45099</v>
      </c>
      <c r="ADZ11">
        <v>45098</v>
      </c>
      <c r="AEA11">
        <v>45097</v>
      </c>
      <c r="AEB11">
        <v>45096</v>
      </c>
      <c r="AEC11">
        <v>45093</v>
      </c>
      <c r="AED11">
        <v>45092</v>
      </c>
      <c r="AEE11">
        <v>45091</v>
      </c>
      <c r="AEF11">
        <v>45090</v>
      </c>
      <c r="AEG11">
        <v>45089</v>
      </c>
      <c r="AEH11">
        <v>45086</v>
      </c>
      <c r="AEI11">
        <v>45085</v>
      </c>
      <c r="AEJ11">
        <v>45084</v>
      </c>
      <c r="AEK11">
        <v>45083</v>
      </c>
      <c r="AEL11">
        <v>45082</v>
      </c>
      <c r="AEM11">
        <v>45079</v>
      </c>
      <c r="AEN11">
        <v>45078</v>
      </c>
      <c r="AEO11">
        <v>45077</v>
      </c>
      <c r="AEP11">
        <v>45076</v>
      </c>
      <c r="AEQ11">
        <v>45075</v>
      </c>
      <c r="AER11">
        <v>45072</v>
      </c>
      <c r="AES11">
        <v>45071</v>
      </c>
      <c r="AET11">
        <v>45070</v>
      </c>
      <c r="AEU11">
        <v>45069</v>
      </c>
      <c r="AEV11">
        <v>45068</v>
      </c>
      <c r="AEW11">
        <v>45065</v>
      </c>
      <c r="AEX11">
        <v>45064</v>
      </c>
      <c r="AEY11">
        <v>45063</v>
      </c>
      <c r="AEZ11">
        <v>45062</v>
      </c>
      <c r="AFA11">
        <v>45061</v>
      </c>
      <c r="AFB11">
        <v>45058</v>
      </c>
      <c r="AFC11">
        <v>45057</v>
      </c>
      <c r="AFD11">
        <v>45056</v>
      </c>
      <c r="AFE11">
        <v>45055</v>
      </c>
      <c r="AFF11">
        <v>45054</v>
      </c>
      <c r="AFG11">
        <v>45051</v>
      </c>
      <c r="AFH11">
        <v>45050</v>
      </c>
      <c r="AFI11">
        <v>45049</v>
      </c>
      <c r="AFJ11">
        <v>45048</v>
      </c>
      <c r="AFK11">
        <v>45047</v>
      </c>
      <c r="AFL11">
        <v>45044</v>
      </c>
      <c r="AFM11">
        <v>45043</v>
      </c>
      <c r="AFN11">
        <v>45042</v>
      </c>
      <c r="AFO11">
        <v>45041</v>
      </c>
      <c r="AFP11">
        <v>45040</v>
      </c>
      <c r="AFQ11">
        <v>45037</v>
      </c>
      <c r="AFR11">
        <v>45036</v>
      </c>
      <c r="AFS11">
        <v>45035</v>
      </c>
      <c r="AFT11">
        <v>45034</v>
      </c>
      <c r="AFU11">
        <v>45033</v>
      </c>
      <c r="AFV11">
        <v>45030</v>
      </c>
      <c r="AFW11">
        <v>45029</v>
      </c>
      <c r="AFX11">
        <v>45028</v>
      </c>
      <c r="AFY11">
        <v>45027</v>
      </c>
      <c r="AFZ11">
        <v>45026</v>
      </c>
      <c r="AGA11">
        <v>45023</v>
      </c>
      <c r="AGB11">
        <v>45022</v>
      </c>
      <c r="AGC11">
        <v>45021</v>
      </c>
      <c r="AGD11">
        <v>45020</v>
      </c>
      <c r="AGE11">
        <v>45019</v>
      </c>
      <c r="AGF11">
        <v>45016</v>
      </c>
      <c r="AGG11">
        <v>45015</v>
      </c>
      <c r="AGH11">
        <v>45014</v>
      </c>
      <c r="AGI11">
        <v>45013</v>
      </c>
      <c r="AGJ11">
        <v>45012</v>
      </c>
      <c r="AGK11">
        <v>45009</v>
      </c>
      <c r="AGL11">
        <v>45008</v>
      </c>
      <c r="AGM11">
        <v>45007</v>
      </c>
      <c r="AGN11">
        <v>45006</v>
      </c>
      <c r="AGO11">
        <v>45005</v>
      </c>
      <c r="AGP11">
        <v>45002</v>
      </c>
      <c r="AGQ11">
        <v>45001</v>
      </c>
      <c r="AGR11">
        <v>45000</v>
      </c>
      <c r="AGS11">
        <v>44999</v>
      </c>
      <c r="AGT11">
        <v>44998</v>
      </c>
      <c r="AGU11">
        <v>44995</v>
      </c>
      <c r="AGV11">
        <v>44994</v>
      </c>
      <c r="AGW11">
        <v>44993</v>
      </c>
      <c r="AGX11">
        <v>44992</v>
      </c>
      <c r="AGY11">
        <v>44991</v>
      </c>
      <c r="AGZ11">
        <v>44988</v>
      </c>
      <c r="AHA11">
        <v>44987</v>
      </c>
      <c r="AHB11">
        <v>44986</v>
      </c>
      <c r="AHC11">
        <v>44985</v>
      </c>
      <c r="AHD11">
        <v>44984</v>
      </c>
      <c r="AHE11">
        <v>44981</v>
      </c>
      <c r="AHF11">
        <v>44980</v>
      </c>
      <c r="AHG11">
        <v>44979</v>
      </c>
      <c r="AHH11">
        <v>44978</v>
      </c>
      <c r="AHI11">
        <v>44977</v>
      </c>
      <c r="AHJ11">
        <v>44974</v>
      </c>
      <c r="AHK11">
        <v>44973</v>
      </c>
      <c r="AHL11">
        <v>44972</v>
      </c>
      <c r="AHM11">
        <v>44971</v>
      </c>
      <c r="AHN11">
        <v>44970</v>
      </c>
      <c r="AHO11">
        <v>44967</v>
      </c>
      <c r="AHP11">
        <v>44966</v>
      </c>
      <c r="AHQ11">
        <v>44965</v>
      </c>
      <c r="AHR11">
        <v>44964</v>
      </c>
      <c r="AHS11">
        <v>44963</v>
      </c>
      <c r="AHT11">
        <v>44960</v>
      </c>
      <c r="AHU11">
        <v>44959</v>
      </c>
      <c r="AHV11">
        <v>44958</v>
      </c>
      <c r="AHW11">
        <v>44957</v>
      </c>
      <c r="AHX11">
        <v>44956</v>
      </c>
      <c r="AHY11">
        <v>44953</v>
      </c>
      <c r="AHZ11">
        <v>44952</v>
      </c>
      <c r="AIA11">
        <v>44951</v>
      </c>
      <c r="AIB11">
        <v>44950</v>
      </c>
      <c r="AIC11">
        <v>44949</v>
      </c>
      <c r="AID11">
        <v>44946</v>
      </c>
      <c r="AIE11">
        <v>44945</v>
      </c>
      <c r="AIF11">
        <v>44944</v>
      </c>
      <c r="AIG11">
        <v>44943</v>
      </c>
      <c r="AIH11">
        <v>44942</v>
      </c>
      <c r="AII11">
        <v>44939</v>
      </c>
      <c r="AIJ11">
        <v>44938</v>
      </c>
      <c r="AIK11">
        <v>44937</v>
      </c>
      <c r="AIL11">
        <v>44936</v>
      </c>
      <c r="AIM11">
        <v>44935</v>
      </c>
      <c r="AIN11">
        <v>44932</v>
      </c>
      <c r="AIO11">
        <v>44931</v>
      </c>
      <c r="AIP11">
        <v>44930</v>
      </c>
      <c r="AIQ11">
        <v>44929</v>
      </c>
      <c r="AIR11">
        <v>44928</v>
      </c>
      <c r="AIS11">
        <v>44925</v>
      </c>
      <c r="AIT11">
        <v>44924</v>
      </c>
      <c r="AIU11">
        <v>44923</v>
      </c>
      <c r="AIV11">
        <v>44922</v>
      </c>
      <c r="AIW11">
        <v>44921</v>
      </c>
      <c r="AIX11">
        <v>44918</v>
      </c>
      <c r="AIY11">
        <v>44917</v>
      </c>
      <c r="AIZ11">
        <v>44916</v>
      </c>
      <c r="AJA11">
        <v>44915</v>
      </c>
      <c r="AJB11">
        <v>44914</v>
      </c>
      <c r="AJC11">
        <v>44911</v>
      </c>
      <c r="AJD11">
        <v>44910</v>
      </c>
      <c r="AJE11">
        <v>44909</v>
      </c>
      <c r="AJF11">
        <v>44908</v>
      </c>
      <c r="AJG11">
        <v>44907</v>
      </c>
      <c r="AJH11">
        <v>44904</v>
      </c>
      <c r="AJI11">
        <v>44903</v>
      </c>
      <c r="AJJ11">
        <v>44902</v>
      </c>
      <c r="AJK11">
        <v>44901</v>
      </c>
      <c r="AJL11">
        <v>44900</v>
      </c>
      <c r="AJM11">
        <v>44897</v>
      </c>
      <c r="AJN11">
        <v>44896</v>
      </c>
      <c r="AJO11">
        <v>44895</v>
      </c>
      <c r="AJP11">
        <v>44894</v>
      </c>
      <c r="AJQ11">
        <v>44893</v>
      </c>
      <c r="AJR11">
        <v>44890</v>
      </c>
      <c r="AJS11">
        <v>44889</v>
      </c>
      <c r="AJT11">
        <v>44888</v>
      </c>
      <c r="AJU11">
        <v>44887</v>
      </c>
      <c r="AJV11">
        <v>44886</v>
      </c>
      <c r="AJW11">
        <v>44883</v>
      </c>
      <c r="AJX11">
        <v>44882</v>
      </c>
      <c r="AJY11">
        <v>44881</v>
      </c>
      <c r="AJZ11">
        <v>44880</v>
      </c>
      <c r="AKA11">
        <v>44879</v>
      </c>
      <c r="AKB11">
        <v>44876</v>
      </c>
      <c r="AKC11">
        <v>44875</v>
      </c>
      <c r="AKD11">
        <v>44874</v>
      </c>
      <c r="AKE11">
        <v>44873</v>
      </c>
      <c r="AKF11">
        <v>44872</v>
      </c>
      <c r="AKG11">
        <v>44869</v>
      </c>
      <c r="AKH11">
        <v>44868</v>
      </c>
      <c r="AKI11">
        <v>44867</v>
      </c>
      <c r="AKJ11">
        <v>44866</v>
      </c>
      <c r="AKK11">
        <v>44865</v>
      </c>
      <c r="AKL11">
        <v>44862</v>
      </c>
      <c r="AKM11">
        <v>44861</v>
      </c>
      <c r="AKN11">
        <v>44860</v>
      </c>
      <c r="AKO11">
        <v>44859</v>
      </c>
      <c r="AKP11">
        <v>44858</v>
      </c>
      <c r="AKQ11">
        <v>44855</v>
      </c>
      <c r="AKR11">
        <v>44854</v>
      </c>
      <c r="AKS11">
        <v>44853</v>
      </c>
      <c r="AKT11">
        <v>44852</v>
      </c>
      <c r="AKU11">
        <v>44851</v>
      </c>
      <c r="AKV11">
        <v>44848</v>
      </c>
      <c r="AKW11">
        <v>44847</v>
      </c>
      <c r="AKX11">
        <v>44846</v>
      </c>
      <c r="AKY11">
        <v>44845</v>
      </c>
      <c r="AKZ11">
        <v>44844</v>
      </c>
      <c r="ALA11">
        <v>44841</v>
      </c>
      <c r="ALB11">
        <v>44840</v>
      </c>
      <c r="ALC11">
        <v>44839</v>
      </c>
      <c r="ALD11">
        <v>44838</v>
      </c>
      <c r="ALE11">
        <v>44837</v>
      </c>
      <c r="ALF11">
        <v>44834</v>
      </c>
      <c r="ALG11">
        <v>44833</v>
      </c>
      <c r="ALH11">
        <v>44832</v>
      </c>
      <c r="ALI11">
        <v>44831</v>
      </c>
      <c r="ALJ11">
        <v>44830</v>
      </c>
      <c r="ALK11">
        <v>44827</v>
      </c>
      <c r="ALL11">
        <v>44826</v>
      </c>
      <c r="ALM11">
        <v>44825</v>
      </c>
      <c r="ALN11">
        <v>44824</v>
      </c>
      <c r="ALO11">
        <v>44823</v>
      </c>
      <c r="ALP11">
        <v>44820</v>
      </c>
      <c r="ALQ11">
        <v>44819</v>
      </c>
      <c r="ALR11">
        <v>44818</v>
      </c>
      <c r="ALS11">
        <v>44817</v>
      </c>
      <c r="ALT11">
        <v>44816</v>
      </c>
      <c r="ALU11">
        <v>44813</v>
      </c>
      <c r="ALV11">
        <v>44812</v>
      </c>
      <c r="ALW11">
        <v>44811</v>
      </c>
      <c r="ALX11">
        <v>44810</v>
      </c>
      <c r="ALY11">
        <v>44809</v>
      </c>
      <c r="ALZ11">
        <v>44806</v>
      </c>
      <c r="AMA11">
        <v>44805</v>
      </c>
      <c r="AMB11">
        <v>44804</v>
      </c>
      <c r="AMC11">
        <v>44803</v>
      </c>
      <c r="AMD11">
        <v>44802</v>
      </c>
      <c r="AME11">
        <v>44799</v>
      </c>
      <c r="AMF11">
        <v>44798</v>
      </c>
      <c r="AMG11">
        <v>44797</v>
      </c>
      <c r="AMH11">
        <v>44796</v>
      </c>
      <c r="AMI11">
        <v>44795</v>
      </c>
      <c r="AMJ11">
        <v>44792</v>
      </c>
      <c r="AMK11">
        <v>44791</v>
      </c>
      <c r="AML11">
        <v>44790</v>
      </c>
      <c r="AMM11">
        <v>44789</v>
      </c>
      <c r="AMN11">
        <v>44788</v>
      </c>
      <c r="AMO11">
        <v>44785</v>
      </c>
      <c r="AMP11">
        <v>44784</v>
      </c>
      <c r="AMQ11">
        <v>44783</v>
      </c>
      <c r="AMR11">
        <v>44782</v>
      </c>
      <c r="AMS11">
        <v>44781</v>
      </c>
      <c r="AMT11">
        <v>44778</v>
      </c>
      <c r="AMU11">
        <v>44777</v>
      </c>
      <c r="AMV11">
        <v>44776</v>
      </c>
      <c r="AMW11">
        <v>44775</v>
      </c>
      <c r="AMX11">
        <v>44774</v>
      </c>
      <c r="AMY11">
        <v>44771</v>
      </c>
      <c r="AMZ11">
        <v>44770</v>
      </c>
      <c r="ANA11">
        <v>44769</v>
      </c>
      <c r="ANB11">
        <v>44768</v>
      </c>
      <c r="ANC11">
        <v>44767</v>
      </c>
      <c r="AND11">
        <v>44764</v>
      </c>
      <c r="ANE11">
        <v>44763</v>
      </c>
      <c r="ANF11">
        <v>44762</v>
      </c>
      <c r="ANG11">
        <v>44761</v>
      </c>
      <c r="ANH11">
        <v>44760</v>
      </c>
      <c r="ANI11">
        <v>44757</v>
      </c>
      <c r="ANJ11">
        <v>44756</v>
      </c>
      <c r="ANK11">
        <v>44755</v>
      </c>
      <c r="ANL11">
        <v>44754</v>
      </c>
      <c r="ANM11">
        <v>44753</v>
      </c>
      <c r="ANN11">
        <v>44750</v>
      </c>
      <c r="ANO11">
        <v>44749</v>
      </c>
      <c r="ANP11">
        <v>44748</v>
      </c>
      <c r="ANQ11">
        <v>44747</v>
      </c>
      <c r="ANR11">
        <v>44746</v>
      </c>
      <c r="ANS11">
        <v>44743</v>
      </c>
      <c r="ANT11">
        <v>44742</v>
      </c>
      <c r="ANU11">
        <v>44741</v>
      </c>
      <c r="ANV11">
        <v>44740</v>
      </c>
      <c r="ANW11">
        <v>44739</v>
      </c>
      <c r="ANX11">
        <v>44736</v>
      </c>
      <c r="ANY11">
        <v>44735</v>
      </c>
      <c r="ANZ11">
        <v>44734</v>
      </c>
      <c r="AOA11">
        <v>44733</v>
      </c>
      <c r="AOB11">
        <v>44732</v>
      </c>
      <c r="AOC11">
        <v>44729</v>
      </c>
      <c r="AOD11">
        <v>44728</v>
      </c>
      <c r="AOE11">
        <v>44727</v>
      </c>
      <c r="AOF11">
        <v>44726</v>
      </c>
      <c r="AOG11">
        <v>44725</v>
      </c>
      <c r="AOH11">
        <v>44722</v>
      </c>
      <c r="AOI11">
        <v>44721</v>
      </c>
      <c r="AOJ11">
        <v>44720</v>
      </c>
      <c r="AOK11">
        <v>44719</v>
      </c>
      <c r="AOL11">
        <v>44718</v>
      </c>
      <c r="AOM11">
        <v>44715</v>
      </c>
      <c r="AON11">
        <v>44714</v>
      </c>
      <c r="AOO11">
        <v>44713</v>
      </c>
      <c r="AOP11">
        <v>44712</v>
      </c>
      <c r="AOQ11">
        <v>44711</v>
      </c>
      <c r="AOR11">
        <v>44708</v>
      </c>
      <c r="AOS11">
        <v>44707</v>
      </c>
      <c r="AOT11">
        <v>44706</v>
      </c>
      <c r="AOU11">
        <v>44705</v>
      </c>
      <c r="AOV11">
        <v>44704</v>
      </c>
      <c r="AOW11">
        <v>44701</v>
      </c>
      <c r="AOX11">
        <v>44700</v>
      </c>
      <c r="AOY11">
        <v>44699</v>
      </c>
      <c r="AOZ11">
        <v>44698</v>
      </c>
      <c r="APA11">
        <v>44697</v>
      </c>
      <c r="APB11">
        <v>44694</v>
      </c>
      <c r="APC11">
        <v>44693</v>
      </c>
      <c r="APD11">
        <v>44692</v>
      </c>
      <c r="APE11">
        <v>44691</v>
      </c>
      <c r="APF11">
        <v>44690</v>
      </c>
      <c r="APG11">
        <v>44687</v>
      </c>
      <c r="APH11">
        <v>44686</v>
      </c>
      <c r="API11">
        <v>44685</v>
      </c>
      <c r="APJ11">
        <v>44684</v>
      </c>
      <c r="APK11">
        <v>44683</v>
      </c>
      <c r="APL11">
        <v>44680</v>
      </c>
      <c r="APM11">
        <v>44679</v>
      </c>
      <c r="APN11">
        <v>44678</v>
      </c>
      <c r="APO11">
        <v>44677</v>
      </c>
      <c r="APP11">
        <v>44676</v>
      </c>
      <c r="APQ11">
        <v>44673</v>
      </c>
      <c r="APR11">
        <v>44672</v>
      </c>
      <c r="APS11">
        <v>44671</v>
      </c>
      <c r="APT11">
        <v>44670</v>
      </c>
      <c r="APU11">
        <v>44669</v>
      </c>
      <c r="APV11">
        <v>44666</v>
      </c>
      <c r="APW11">
        <v>44665</v>
      </c>
      <c r="APX11">
        <v>44664</v>
      </c>
      <c r="APY11">
        <v>44663</v>
      </c>
      <c r="APZ11">
        <v>44662</v>
      </c>
      <c r="AQA11">
        <v>44659</v>
      </c>
      <c r="AQB11">
        <v>44658</v>
      </c>
      <c r="AQC11">
        <v>44657</v>
      </c>
      <c r="AQD11">
        <v>44656</v>
      </c>
      <c r="AQE11">
        <v>44655</v>
      </c>
      <c r="AQF11">
        <v>44652</v>
      </c>
      <c r="AQG11">
        <v>44651</v>
      </c>
      <c r="AQH11">
        <v>44650</v>
      </c>
      <c r="AQI11">
        <v>44649</v>
      </c>
      <c r="AQJ11">
        <v>44648</v>
      </c>
      <c r="AQK11">
        <v>44645</v>
      </c>
      <c r="AQL11">
        <v>44644</v>
      </c>
      <c r="AQM11">
        <v>44643</v>
      </c>
      <c r="AQN11">
        <v>44642</v>
      </c>
      <c r="AQO11">
        <v>44641</v>
      </c>
      <c r="AQP11">
        <v>44638</v>
      </c>
      <c r="AQQ11">
        <v>44637</v>
      </c>
      <c r="AQR11">
        <v>44636</v>
      </c>
      <c r="AQS11">
        <v>44635</v>
      </c>
      <c r="AQT11">
        <v>44634</v>
      </c>
      <c r="AQU11">
        <v>44631</v>
      </c>
      <c r="AQV11">
        <v>44630</v>
      </c>
      <c r="AQW11">
        <v>44629</v>
      </c>
      <c r="AQX11">
        <v>44628</v>
      </c>
      <c r="AQY11">
        <v>44627</v>
      </c>
      <c r="AQZ11">
        <v>44624</v>
      </c>
      <c r="ARA11">
        <v>44623</v>
      </c>
      <c r="ARB11">
        <v>44622</v>
      </c>
      <c r="ARC11">
        <v>44621</v>
      </c>
      <c r="ARD11">
        <v>44620</v>
      </c>
      <c r="ARE11">
        <v>44617</v>
      </c>
      <c r="ARF11">
        <v>44616</v>
      </c>
      <c r="ARG11">
        <v>44615</v>
      </c>
      <c r="ARH11">
        <v>44614</v>
      </c>
      <c r="ARI11">
        <v>44613</v>
      </c>
      <c r="ARJ11">
        <v>44610</v>
      </c>
      <c r="ARK11">
        <v>44609</v>
      </c>
      <c r="ARL11">
        <v>44608</v>
      </c>
      <c r="ARM11">
        <v>44607</v>
      </c>
      <c r="ARN11">
        <v>44606</v>
      </c>
      <c r="ARO11">
        <v>44603</v>
      </c>
      <c r="ARP11">
        <v>44602</v>
      </c>
      <c r="ARQ11">
        <v>44601</v>
      </c>
      <c r="ARR11">
        <v>44600</v>
      </c>
      <c r="ARS11">
        <v>44599</v>
      </c>
      <c r="ART11">
        <v>44596</v>
      </c>
      <c r="ARU11">
        <v>44595</v>
      </c>
      <c r="ARV11">
        <v>44594</v>
      </c>
      <c r="ARW11">
        <v>44593</v>
      </c>
      <c r="ARX11">
        <v>44592</v>
      </c>
      <c r="ARY11">
        <v>44589</v>
      </c>
      <c r="ARZ11">
        <v>44588</v>
      </c>
      <c r="ASA11">
        <v>44587</v>
      </c>
      <c r="ASB11">
        <v>44586</v>
      </c>
      <c r="ASC11">
        <v>44585</v>
      </c>
      <c r="ASD11">
        <v>44582</v>
      </c>
      <c r="ASE11">
        <v>44581</v>
      </c>
      <c r="ASF11">
        <v>44580</v>
      </c>
      <c r="ASG11">
        <v>44579</v>
      </c>
      <c r="ASH11">
        <v>44578</v>
      </c>
      <c r="ASI11">
        <v>44575</v>
      </c>
      <c r="ASJ11">
        <v>44574</v>
      </c>
      <c r="ASK11">
        <v>44573</v>
      </c>
      <c r="ASL11">
        <v>44572</v>
      </c>
      <c r="ASM11">
        <v>44571</v>
      </c>
      <c r="ASN11">
        <v>44568</v>
      </c>
      <c r="ASO11">
        <v>44567</v>
      </c>
      <c r="ASP11">
        <v>44566</v>
      </c>
      <c r="ASQ11">
        <v>44565</v>
      </c>
      <c r="ASR11">
        <v>44564</v>
      </c>
      <c r="ASS11">
        <v>44561</v>
      </c>
      <c r="AST11">
        <v>44560</v>
      </c>
      <c r="ASU11">
        <v>44559</v>
      </c>
      <c r="ASV11">
        <v>44558</v>
      </c>
      <c r="ASW11">
        <v>44557</v>
      </c>
      <c r="ASX11">
        <v>44554</v>
      </c>
      <c r="ASY11">
        <v>44553</v>
      </c>
      <c r="ASZ11">
        <v>44552</v>
      </c>
      <c r="ATA11">
        <v>44551</v>
      </c>
      <c r="ATB11">
        <v>44550</v>
      </c>
      <c r="ATC11">
        <v>44547</v>
      </c>
      <c r="ATD11">
        <v>44546</v>
      </c>
      <c r="ATE11">
        <v>44545</v>
      </c>
      <c r="ATF11">
        <v>44544</v>
      </c>
      <c r="ATG11">
        <v>44543</v>
      </c>
      <c r="ATH11">
        <v>44540</v>
      </c>
      <c r="ATI11">
        <v>44539</v>
      </c>
      <c r="ATJ11">
        <v>44538</v>
      </c>
      <c r="ATK11">
        <v>44537</v>
      </c>
      <c r="ATL11">
        <v>44536</v>
      </c>
      <c r="ATM11">
        <v>44533</v>
      </c>
      <c r="ATN11">
        <v>44532</v>
      </c>
      <c r="ATO11">
        <v>44531</v>
      </c>
      <c r="ATP11">
        <v>44530</v>
      </c>
      <c r="ATQ11">
        <v>44529</v>
      </c>
      <c r="ATR11">
        <v>44526</v>
      </c>
      <c r="ATS11">
        <v>44525</v>
      </c>
      <c r="ATT11">
        <v>44524</v>
      </c>
      <c r="ATU11">
        <v>44523</v>
      </c>
      <c r="ATV11">
        <v>44522</v>
      </c>
      <c r="ATW11">
        <v>44519</v>
      </c>
      <c r="ATX11">
        <v>44518</v>
      </c>
      <c r="ATY11">
        <v>44517</v>
      </c>
      <c r="ATZ11">
        <v>44516</v>
      </c>
      <c r="AUA11">
        <v>44515</v>
      </c>
      <c r="AUB11">
        <v>44512</v>
      </c>
      <c r="AUC11">
        <v>44511</v>
      </c>
      <c r="AUD11">
        <v>44510</v>
      </c>
      <c r="AUE11">
        <v>44509</v>
      </c>
      <c r="AUF11">
        <v>44508</v>
      </c>
      <c r="AUG11">
        <v>44505</v>
      </c>
      <c r="AUH11">
        <v>44504</v>
      </c>
      <c r="AUI11">
        <v>44503</v>
      </c>
      <c r="AUJ11">
        <v>44502</v>
      </c>
      <c r="AUK11">
        <v>44501</v>
      </c>
      <c r="AUL11">
        <v>44498</v>
      </c>
      <c r="AUM11">
        <v>44497</v>
      </c>
      <c r="AUN11">
        <v>44496</v>
      </c>
      <c r="AUO11">
        <v>44495</v>
      </c>
      <c r="AUP11">
        <v>44494</v>
      </c>
      <c r="AUQ11">
        <v>44491</v>
      </c>
      <c r="AUR11">
        <v>44490</v>
      </c>
      <c r="AUS11">
        <v>44489</v>
      </c>
      <c r="AUT11">
        <v>44488</v>
      </c>
      <c r="AUU11">
        <v>44487</v>
      </c>
      <c r="AUV11">
        <v>44484</v>
      </c>
      <c r="AUW11">
        <v>44483</v>
      </c>
      <c r="AUX11">
        <v>44482</v>
      </c>
      <c r="AUY11">
        <v>44481</v>
      </c>
      <c r="AUZ11">
        <v>44480</v>
      </c>
      <c r="AVA11">
        <v>44477</v>
      </c>
      <c r="AVB11">
        <v>44476</v>
      </c>
      <c r="AVC11">
        <v>44475</v>
      </c>
      <c r="AVD11">
        <v>44474</v>
      </c>
      <c r="AVE11">
        <v>44473</v>
      </c>
      <c r="AVF11">
        <v>44470</v>
      </c>
      <c r="AVG11">
        <v>44469</v>
      </c>
      <c r="AVH11">
        <v>44468</v>
      </c>
      <c r="AVI11">
        <v>44467</v>
      </c>
      <c r="AVJ11">
        <v>44466</v>
      </c>
      <c r="AVK11">
        <v>44463</v>
      </c>
      <c r="AVL11">
        <v>44462</v>
      </c>
      <c r="AVM11">
        <v>44461</v>
      </c>
      <c r="AVN11">
        <v>44460</v>
      </c>
      <c r="AVO11">
        <v>44459</v>
      </c>
      <c r="AVP11">
        <v>44456</v>
      </c>
      <c r="AVQ11">
        <v>44455</v>
      </c>
      <c r="AVR11">
        <v>44454</v>
      </c>
      <c r="AVS11">
        <v>44453</v>
      </c>
      <c r="AVT11">
        <v>44452</v>
      </c>
      <c r="AVU11">
        <v>44449</v>
      </c>
      <c r="AVV11">
        <v>44448</v>
      </c>
      <c r="AVW11">
        <v>44447</v>
      </c>
      <c r="AVX11">
        <v>44446</v>
      </c>
      <c r="AVY11">
        <v>44445</v>
      </c>
      <c r="AVZ11">
        <v>44442</v>
      </c>
      <c r="AWA11">
        <v>44441</v>
      </c>
      <c r="AWB11">
        <v>44440</v>
      </c>
      <c r="AWC11">
        <v>44439</v>
      </c>
      <c r="AWD11">
        <v>44438</v>
      </c>
      <c r="AWE11">
        <v>44435</v>
      </c>
      <c r="AWF11">
        <v>44434</v>
      </c>
      <c r="AWG11">
        <v>44433</v>
      </c>
      <c r="AWH11">
        <v>44432</v>
      </c>
      <c r="AWI11">
        <v>44431</v>
      </c>
      <c r="AWJ11">
        <v>44428</v>
      </c>
      <c r="AWK11">
        <v>44427</v>
      </c>
      <c r="AWL11">
        <v>44426</v>
      </c>
      <c r="AWM11">
        <v>44425</v>
      </c>
      <c r="AWN11">
        <v>44424</v>
      </c>
      <c r="AWO11">
        <v>44421</v>
      </c>
      <c r="AWP11">
        <v>44420</v>
      </c>
      <c r="AWQ11">
        <v>44419</v>
      </c>
      <c r="AWR11">
        <v>44418</v>
      </c>
      <c r="AWS11">
        <v>44417</v>
      </c>
      <c r="AWT11">
        <v>44414</v>
      </c>
      <c r="AWU11">
        <v>44413</v>
      </c>
      <c r="AWV11">
        <v>44412</v>
      </c>
      <c r="AWW11">
        <v>44411</v>
      </c>
      <c r="AWX11">
        <v>44410</v>
      </c>
      <c r="AWY11">
        <v>44407</v>
      </c>
      <c r="AWZ11">
        <v>44406</v>
      </c>
      <c r="AXA11">
        <v>44405</v>
      </c>
      <c r="AXB11">
        <v>44404</v>
      </c>
      <c r="AXC11">
        <v>44403</v>
      </c>
      <c r="AXD11">
        <v>44400</v>
      </c>
      <c r="AXE11">
        <v>44399</v>
      </c>
      <c r="AXF11">
        <v>44398</v>
      </c>
      <c r="AXG11">
        <v>44397</v>
      </c>
      <c r="AXH11">
        <v>44396</v>
      </c>
      <c r="AXI11">
        <v>44393</v>
      </c>
      <c r="AXJ11">
        <v>44392</v>
      </c>
      <c r="AXK11">
        <v>44391</v>
      </c>
      <c r="AXL11">
        <v>44390</v>
      </c>
      <c r="AXM11">
        <v>44389</v>
      </c>
      <c r="AXN11">
        <v>44386</v>
      </c>
      <c r="AXO11">
        <v>44385</v>
      </c>
      <c r="AXP11">
        <v>44384</v>
      </c>
      <c r="AXQ11">
        <v>44383</v>
      </c>
      <c r="AXR11">
        <v>44382</v>
      </c>
      <c r="AXS11">
        <v>44379</v>
      </c>
      <c r="AXT11">
        <v>44378</v>
      </c>
      <c r="AXU11">
        <v>44377</v>
      </c>
      <c r="AXV11">
        <v>44376</v>
      </c>
      <c r="AXW11">
        <v>44375</v>
      </c>
      <c r="AXX11">
        <v>44372</v>
      </c>
      <c r="AXY11">
        <v>44371</v>
      </c>
      <c r="AXZ11">
        <v>44370</v>
      </c>
      <c r="AYA11">
        <v>44369</v>
      </c>
      <c r="AYB11">
        <v>44368</v>
      </c>
      <c r="AYC11">
        <v>44365</v>
      </c>
      <c r="AYD11">
        <v>44364</v>
      </c>
      <c r="AYE11">
        <v>44363</v>
      </c>
      <c r="AYF11">
        <v>44362</v>
      </c>
      <c r="AYG11">
        <v>44361</v>
      </c>
      <c r="AYH11">
        <v>44358</v>
      </c>
      <c r="AYI11">
        <v>44357</v>
      </c>
      <c r="AYJ11">
        <v>44356</v>
      </c>
      <c r="AYK11">
        <v>44355</v>
      </c>
      <c r="AYL11">
        <v>44354</v>
      </c>
      <c r="AYM11">
        <v>44351</v>
      </c>
      <c r="AYN11">
        <v>44350</v>
      </c>
      <c r="AYO11">
        <v>44349</v>
      </c>
      <c r="AYP11">
        <v>44348</v>
      </c>
      <c r="AYQ11">
        <v>44347</v>
      </c>
      <c r="AYR11">
        <v>44344</v>
      </c>
      <c r="AYS11">
        <v>44343</v>
      </c>
      <c r="AYT11">
        <v>44342</v>
      </c>
      <c r="AYU11">
        <v>44341</v>
      </c>
      <c r="AYV11">
        <v>44340</v>
      </c>
      <c r="AYW11">
        <v>44337</v>
      </c>
      <c r="AYX11">
        <v>44336</v>
      </c>
      <c r="AYY11">
        <v>44335</v>
      </c>
      <c r="AYZ11">
        <v>44334</v>
      </c>
      <c r="AZA11">
        <v>44333</v>
      </c>
      <c r="AZB11">
        <v>44330</v>
      </c>
      <c r="AZC11">
        <v>44329</v>
      </c>
      <c r="AZD11">
        <v>44328</v>
      </c>
      <c r="AZE11">
        <v>44327</v>
      </c>
      <c r="AZF11">
        <v>44326</v>
      </c>
      <c r="AZG11">
        <v>44323</v>
      </c>
      <c r="AZH11">
        <v>44322</v>
      </c>
      <c r="AZI11">
        <v>44321</v>
      </c>
      <c r="AZJ11">
        <v>44320</v>
      </c>
      <c r="AZK11">
        <v>44319</v>
      </c>
      <c r="AZL11">
        <v>44316</v>
      </c>
      <c r="AZM11">
        <v>44315</v>
      </c>
      <c r="AZN11">
        <v>44314</v>
      </c>
      <c r="AZO11">
        <v>44313</v>
      </c>
      <c r="AZP11">
        <v>44312</v>
      </c>
      <c r="AZQ11">
        <v>44309</v>
      </c>
      <c r="AZR11">
        <v>44308</v>
      </c>
      <c r="AZS11">
        <v>44307</v>
      </c>
      <c r="AZT11">
        <v>44306</v>
      </c>
      <c r="AZU11">
        <v>44305</v>
      </c>
      <c r="AZV11">
        <v>44302</v>
      </c>
      <c r="AZW11">
        <v>44301</v>
      </c>
      <c r="AZX11">
        <v>44300</v>
      </c>
      <c r="AZY11">
        <v>44299</v>
      </c>
      <c r="AZZ11">
        <v>44298</v>
      </c>
      <c r="BAA11">
        <v>44295</v>
      </c>
      <c r="BAB11">
        <v>44294</v>
      </c>
      <c r="BAC11">
        <v>44293</v>
      </c>
      <c r="BAD11">
        <v>44292</v>
      </c>
      <c r="BAE11">
        <v>44291</v>
      </c>
      <c r="BAF11">
        <v>44288</v>
      </c>
      <c r="BAG11">
        <v>44287</v>
      </c>
      <c r="BAH11">
        <v>44286</v>
      </c>
      <c r="BAI11">
        <v>44285</v>
      </c>
      <c r="BAJ11">
        <v>44284</v>
      </c>
      <c r="BAK11">
        <v>44281</v>
      </c>
      <c r="BAL11">
        <v>44280</v>
      </c>
      <c r="BAM11">
        <v>44279</v>
      </c>
      <c r="BAN11">
        <v>44278</v>
      </c>
      <c r="BAO11">
        <v>44277</v>
      </c>
      <c r="BAP11">
        <v>44274</v>
      </c>
      <c r="BAQ11">
        <v>44273</v>
      </c>
      <c r="BAR11">
        <v>44272</v>
      </c>
      <c r="BAS11">
        <v>44271</v>
      </c>
      <c r="BAT11">
        <v>44270</v>
      </c>
      <c r="BAU11">
        <v>44267</v>
      </c>
      <c r="BAV11">
        <v>44266</v>
      </c>
      <c r="BAW11">
        <v>44265</v>
      </c>
      <c r="BAX11">
        <v>44264</v>
      </c>
      <c r="BAY11">
        <v>44263</v>
      </c>
      <c r="BAZ11">
        <v>44260</v>
      </c>
      <c r="BBA11">
        <v>44259</v>
      </c>
      <c r="BBB11">
        <v>44258</v>
      </c>
      <c r="BBC11">
        <v>44257</v>
      </c>
      <c r="BBD11">
        <v>44256</v>
      </c>
      <c r="BBE11">
        <v>44253</v>
      </c>
      <c r="BBF11">
        <v>44252</v>
      </c>
      <c r="BBG11">
        <v>44251</v>
      </c>
      <c r="BBH11">
        <v>44250</v>
      </c>
      <c r="BBI11">
        <v>44249</v>
      </c>
      <c r="BBJ11">
        <v>44246</v>
      </c>
      <c r="BBK11">
        <v>44245</v>
      </c>
      <c r="BBL11">
        <v>44244</v>
      </c>
      <c r="BBM11">
        <v>44243</v>
      </c>
      <c r="BBN11">
        <v>44242</v>
      </c>
      <c r="BBO11">
        <v>44239</v>
      </c>
      <c r="BBP11">
        <v>44238</v>
      </c>
      <c r="BBQ11">
        <v>44237</v>
      </c>
      <c r="BBR11">
        <v>44236</v>
      </c>
      <c r="BBS11">
        <v>44235</v>
      </c>
      <c r="BBT11">
        <v>44232</v>
      </c>
      <c r="BBU11">
        <v>44231</v>
      </c>
      <c r="BBV11">
        <v>44230</v>
      </c>
      <c r="BBW11">
        <v>44229</v>
      </c>
      <c r="BBX11">
        <v>44228</v>
      </c>
      <c r="BBY11">
        <v>44225</v>
      </c>
      <c r="BBZ11">
        <v>44224</v>
      </c>
      <c r="BCA11">
        <v>44223</v>
      </c>
      <c r="BCB11">
        <v>44222</v>
      </c>
      <c r="BCC11">
        <v>44221</v>
      </c>
      <c r="BCD11">
        <v>44218</v>
      </c>
      <c r="BCE11">
        <v>44217</v>
      </c>
      <c r="BCF11">
        <v>44216</v>
      </c>
      <c r="BCG11">
        <v>44215</v>
      </c>
      <c r="BCH11">
        <v>44214</v>
      </c>
      <c r="BCI11">
        <v>44211</v>
      </c>
      <c r="BCJ11">
        <v>44210</v>
      </c>
      <c r="BCK11">
        <v>44209</v>
      </c>
      <c r="BCL11">
        <v>44208</v>
      </c>
      <c r="BCM11">
        <v>44207</v>
      </c>
      <c r="BCN11">
        <v>44204</v>
      </c>
      <c r="BCO11">
        <v>44203</v>
      </c>
      <c r="BCP11">
        <v>44202</v>
      </c>
      <c r="BCQ11">
        <v>44201</v>
      </c>
      <c r="BCR11">
        <v>44200</v>
      </c>
      <c r="BCS11">
        <v>44197</v>
      </c>
      <c r="BCT11">
        <v>44196</v>
      </c>
      <c r="BCU11">
        <v>44195</v>
      </c>
      <c r="BCV11">
        <v>44194</v>
      </c>
      <c r="BCW11">
        <v>44193</v>
      </c>
      <c r="BCX11">
        <v>44190</v>
      </c>
      <c r="BCY11">
        <v>44189</v>
      </c>
      <c r="BCZ11">
        <v>44188</v>
      </c>
      <c r="BDA11">
        <v>44187</v>
      </c>
      <c r="BDB11">
        <v>44186</v>
      </c>
      <c r="BDC11">
        <v>44183</v>
      </c>
      <c r="BDD11">
        <v>44182</v>
      </c>
      <c r="BDE11">
        <v>44181</v>
      </c>
      <c r="BDF11">
        <v>44180</v>
      </c>
      <c r="BDG11">
        <v>44179</v>
      </c>
      <c r="BDH11">
        <v>44176</v>
      </c>
      <c r="BDI11">
        <v>44175</v>
      </c>
      <c r="BDJ11">
        <v>44174</v>
      </c>
      <c r="BDK11">
        <v>44173</v>
      </c>
      <c r="BDL11">
        <v>44172</v>
      </c>
      <c r="BDM11">
        <v>44169</v>
      </c>
      <c r="BDN11">
        <v>44168</v>
      </c>
      <c r="BDO11">
        <v>44167</v>
      </c>
      <c r="BDP11">
        <v>44166</v>
      </c>
      <c r="BDQ11">
        <v>44165</v>
      </c>
      <c r="BDR11">
        <v>44162</v>
      </c>
      <c r="BDS11">
        <v>44161</v>
      </c>
      <c r="BDT11">
        <v>44160</v>
      </c>
      <c r="BDU11">
        <v>44159</v>
      </c>
      <c r="BDV11">
        <v>44158</v>
      </c>
      <c r="BDW11">
        <v>44155</v>
      </c>
      <c r="BDX11">
        <v>44154</v>
      </c>
      <c r="BDY11">
        <v>44153</v>
      </c>
      <c r="BDZ11">
        <v>44152</v>
      </c>
      <c r="BEA11">
        <v>44151</v>
      </c>
      <c r="BEB11">
        <v>44148</v>
      </c>
      <c r="BEC11">
        <v>44147</v>
      </c>
      <c r="BED11">
        <v>44146</v>
      </c>
      <c r="BEE11">
        <v>44145</v>
      </c>
      <c r="BEF11">
        <v>44144</v>
      </c>
      <c r="BEG11">
        <v>44141</v>
      </c>
      <c r="BEH11">
        <v>44140</v>
      </c>
      <c r="BEI11">
        <v>44139</v>
      </c>
      <c r="BEJ11">
        <v>44138</v>
      </c>
      <c r="BEK11">
        <v>44137</v>
      </c>
      <c r="BEL11">
        <v>44134</v>
      </c>
      <c r="BEM11">
        <v>44133</v>
      </c>
      <c r="BEN11">
        <v>44132</v>
      </c>
      <c r="BEO11">
        <v>44131</v>
      </c>
      <c r="BEP11">
        <v>44130</v>
      </c>
      <c r="BEQ11">
        <v>44127</v>
      </c>
      <c r="BER11">
        <v>44126</v>
      </c>
      <c r="BES11">
        <v>44125</v>
      </c>
      <c r="BET11">
        <v>44124</v>
      </c>
      <c r="BEU11">
        <v>44123</v>
      </c>
      <c r="BEV11">
        <v>44120</v>
      </c>
      <c r="BEW11">
        <v>44119</v>
      </c>
      <c r="BEX11">
        <v>44118</v>
      </c>
      <c r="BEY11">
        <v>44117</v>
      </c>
      <c r="BEZ11">
        <v>44116</v>
      </c>
      <c r="BFA11">
        <v>44113</v>
      </c>
      <c r="BFB11">
        <v>44112</v>
      </c>
      <c r="BFC11">
        <v>44111</v>
      </c>
      <c r="BFD11">
        <v>44110</v>
      </c>
      <c r="BFE11">
        <v>44109</v>
      </c>
      <c r="BFF11">
        <v>44106</v>
      </c>
      <c r="BFG11">
        <v>44105</v>
      </c>
      <c r="BFH11">
        <v>44104</v>
      </c>
      <c r="BFI11">
        <v>44103</v>
      </c>
      <c r="BFJ11">
        <v>44102</v>
      </c>
      <c r="BFK11">
        <v>44099</v>
      </c>
      <c r="BFL11">
        <v>44098</v>
      </c>
      <c r="BFM11">
        <v>44097</v>
      </c>
      <c r="BFN11">
        <v>44096</v>
      </c>
      <c r="BFO11">
        <v>44095</v>
      </c>
      <c r="BFP11">
        <v>44092</v>
      </c>
      <c r="BFQ11">
        <v>44091</v>
      </c>
      <c r="BFR11">
        <v>44090</v>
      </c>
      <c r="BFS11">
        <v>44089</v>
      </c>
      <c r="BFT11">
        <v>44088</v>
      </c>
      <c r="BFU11">
        <v>44085</v>
      </c>
      <c r="BFV11">
        <v>44084</v>
      </c>
      <c r="BFW11">
        <v>44083</v>
      </c>
      <c r="BFX11">
        <v>44082</v>
      </c>
      <c r="BFY11">
        <v>44081</v>
      </c>
      <c r="BFZ11">
        <v>44078</v>
      </c>
      <c r="BGA11">
        <v>44077</v>
      </c>
      <c r="BGB11">
        <v>44076</v>
      </c>
      <c r="BGC11">
        <v>44075</v>
      </c>
      <c r="BGD11">
        <v>44074</v>
      </c>
      <c r="BGE11">
        <v>44071</v>
      </c>
      <c r="BGF11">
        <v>44070</v>
      </c>
      <c r="BGG11">
        <v>44069</v>
      </c>
      <c r="BGH11">
        <v>44068</v>
      </c>
      <c r="BGI11">
        <v>44067</v>
      </c>
      <c r="BGJ11">
        <v>44064</v>
      </c>
      <c r="BGK11">
        <v>44063</v>
      </c>
      <c r="BGL11">
        <v>44062</v>
      </c>
      <c r="BGM11">
        <v>44061</v>
      </c>
      <c r="BGN11">
        <v>44060</v>
      </c>
      <c r="BGO11">
        <v>44057</v>
      </c>
      <c r="BGP11">
        <v>44056</v>
      </c>
      <c r="BGQ11">
        <v>44055</v>
      </c>
      <c r="BGR11">
        <v>44054</v>
      </c>
      <c r="BGS11">
        <v>44053</v>
      </c>
      <c r="BGT11">
        <v>44050</v>
      </c>
      <c r="BGU11">
        <v>44049</v>
      </c>
      <c r="BGV11">
        <v>44048</v>
      </c>
      <c r="BGW11">
        <v>44047</v>
      </c>
      <c r="BGX11">
        <v>44046</v>
      </c>
      <c r="BGY11">
        <v>44043</v>
      </c>
      <c r="BGZ11">
        <v>44042</v>
      </c>
      <c r="BHA11">
        <v>44041</v>
      </c>
      <c r="BHB11">
        <v>44040</v>
      </c>
      <c r="BHC11">
        <v>44039</v>
      </c>
      <c r="BHD11">
        <v>44036</v>
      </c>
      <c r="BHE11">
        <v>44035</v>
      </c>
      <c r="BHF11">
        <v>44034</v>
      </c>
      <c r="BHG11">
        <v>44033</v>
      </c>
      <c r="BHH11">
        <v>44032</v>
      </c>
      <c r="BHI11">
        <v>44029</v>
      </c>
      <c r="BHJ11">
        <v>44028</v>
      </c>
      <c r="BHK11">
        <v>44027</v>
      </c>
      <c r="BHL11">
        <v>44026</v>
      </c>
      <c r="BHM11">
        <v>44025</v>
      </c>
      <c r="BHN11">
        <v>44022</v>
      </c>
      <c r="BHO11">
        <v>44021</v>
      </c>
      <c r="BHP11">
        <v>44020</v>
      </c>
      <c r="BHQ11">
        <v>44019</v>
      </c>
      <c r="BHR11">
        <v>44018</v>
      </c>
      <c r="BHS11">
        <v>44015</v>
      </c>
      <c r="BHT11">
        <v>44014</v>
      </c>
      <c r="BHU11">
        <v>44013</v>
      </c>
      <c r="BHV11">
        <v>44012</v>
      </c>
      <c r="BHW11">
        <v>44011</v>
      </c>
      <c r="BHX11">
        <v>44008</v>
      </c>
      <c r="BHY11">
        <v>44007</v>
      </c>
      <c r="BHZ11">
        <v>44006</v>
      </c>
      <c r="BIA11">
        <v>44005</v>
      </c>
      <c r="BIB11">
        <v>44004</v>
      </c>
      <c r="BIC11">
        <v>44001</v>
      </c>
      <c r="BID11">
        <v>44000</v>
      </c>
      <c r="BIE11">
        <v>43999</v>
      </c>
      <c r="BIF11">
        <v>43998</v>
      </c>
      <c r="BIG11">
        <v>43997</v>
      </c>
      <c r="BIH11">
        <v>43994</v>
      </c>
      <c r="BII11">
        <v>43993</v>
      </c>
      <c r="BIJ11">
        <v>43992</v>
      </c>
      <c r="BIK11">
        <v>43991</v>
      </c>
      <c r="BIL11">
        <v>43990</v>
      </c>
      <c r="BIM11">
        <v>43987</v>
      </c>
      <c r="BIN11">
        <v>43986</v>
      </c>
      <c r="BIO11">
        <v>43985</v>
      </c>
      <c r="BIP11">
        <v>43984</v>
      </c>
      <c r="BIQ11">
        <v>43983</v>
      </c>
      <c r="BIR11">
        <v>43980</v>
      </c>
      <c r="BIS11">
        <v>43979</v>
      </c>
      <c r="BIT11">
        <v>43978</v>
      </c>
      <c r="BIU11">
        <v>43977</v>
      </c>
      <c r="BIV11">
        <v>43976</v>
      </c>
      <c r="BIW11">
        <v>43973</v>
      </c>
      <c r="BIX11">
        <v>43972</v>
      </c>
      <c r="BIY11">
        <v>43971</v>
      </c>
      <c r="BIZ11">
        <v>43970</v>
      </c>
      <c r="BJA11">
        <v>43969</v>
      </c>
      <c r="BJB11">
        <v>43966</v>
      </c>
      <c r="BJC11">
        <v>43965</v>
      </c>
      <c r="BJD11">
        <v>43964</v>
      </c>
      <c r="BJE11">
        <v>43963</v>
      </c>
      <c r="BJF11">
        <v>43962</v>
      </c>
      <c r="BJG11">
        <v>43959</v>
      </c>
      <c r="BJH11">
        <v>43958</v>
      </c>
      <c r="BJI11">
        <v>43957</v>
      </c>
      <c r="BJJ11">
        <v>43956</v>
      </c>
      <c r="BJK11">
        <v>43955</v>
      </c>
      <c r="BJL11">
        <v>43952</v>
      </c>
      <c r="BJM11">
        <v>43951</v>
      </c>
      <c r="BJN11">
        <v>43950</v>
      </c>
      <c r="BJO11">
        <v>43949</v>
      </c>
      <c r="BJP11">
        <v>43948</v>
      </c>
      <c r="BJQ11">
        <v>43945</v>
      </c>
      <c r="BJR11">
        <v>43944</v>
      </c>
      <c r="BJS11">
        <v>43943</v>
      </c>
      <c r="BJT11">
        <v>43942</v>
      </c>
      <c r="BJU11">
        <v>43941</v>
      </c>
      <c r="BJV11">
        <v>43938</v>
      </c>
      <c r="BJW11">
        <v>43937</v>
      </c>
      <c r="BJX11">
        <v>43936</v>
      </c>
      <c r="BJY11">
        <v>43935</v>
      </c>
      <c r="BJZ11">
        <v>43934</v>
      </c>
      <c r="BKA11">
        <v>43931</v>
      </c>
      <c r="BKB11">
        <v>43930</v>
      </c>
      <c r="BKC11">
        <v>43929</v>
      </c>
      <c r="BKD11">
        <v>43928</v>
      </c>
      <c r="BKE11">
        <v>43927</v>
      </c>
      <c r="BKF11">
        <v>43924</v>
      </c>
      <c r="BKG11">
        <v>43923</v>
      </c>
      <c r="BKH11">
        <v>43922</v>
      </c>
      <c r="BKI11">
        <v>43921</v>
      </c>
      <c r="BKJ11">
        <v>43920</v>
      </c>
      <c r="BKK11">
        <v>43917</v>
      </c>
      <c r="BKL11">
        <v>43916</v>
      </c>
      <c r="BKM11">
        <v>43915</v>
      </c>
      <c r="BKN11">
        <v>43914</v>
      </c>
      <c r="BKO11">
        <v>43913</v>
      </c>
      <c r="BKP11">
        <v>43910</v>
      </c>
      <c r="BKQ11">
        <v>43909</v>
      </c>
      <c r="BKR11">
        <v>43908</v>
      </c>
      <c r="BKS11">
        <v>43907</v>
      </c>
      <c r="BKT11">
        <v>43906</v>
      </c>
      <c r="BKU11">
        <v>43903</v>
      </c>
      <c r="BKV11">
        <v>43902</v>
      </c>
      <c r="BKW11">
        <v>43901</v>
      </c>
      <c r="BKX11">
        <v>43900</v>
      </c>
      <c r="BKY11">
        <v>43899</v>
      </c>
      <c r="BKZ11">
        <v>43896</v>
      </c>
      <c r="BLA11">
        <v>43895</v>
      </c>
      <c r="BLB11">
        <v>43894</v>
      </c>
      <c r="BLC11">
        <v>43893</v>
      </c>
      <c r="BLD11">
        <v>43892</v>
      </c>
      <c r="BLE11">
        <v>43889</v>
      </c>
      <c r="BLF11">
        <v>43888</v>
      </c>
      <c r="BLG11">
        <v>43887</v>
      </c>
      <c r="BLH11">
        <v>43886</v>
      </c>
      <c r="BLI11">
        <v>43885</v>
      </c>
      <c r="BLJ11">
        <v>43882</v>
      </c>
      <c r="BLK11">
        <v>43881</v>
      </c>
      <c r="BLL11">
        <v>43880</v>
      </c>
      <c r="BLM11">
        <v>43879</v>
      </c>
      <c r="BLN11">
        <v>43878</v>
      </c>
      <c r="BLO11">
        <v>43875</v>
      </c>
      <c r="BLP11">
        <v>43874</v>
      </c>
      <c r="BLQ11">
        <v>43873</v>
      </c>
      <c r="BLR11">
        <v>43872</v>
      </c>
      <c r="BLS11">
        <v>43871</v>
      </c>
      <c r="BLT11">
        <v>43868</v>
      </c>
      <c r="BLU11">
        <v>43867</v>
      </c>
      <c r="BLV11">
        <v>43866</v>
      </c>
      <c r="BLW11">
        <v>43865</v>
      </c>
      <c r="BLX11">
        <v>43864</v>
      </c>
      <c r="BLY11">
        <v>43861</v>
      </c>
      <c r="BLZ11">
        <v>43860</v>
      </c>
      <c r="BMA11">
        <v>43859</v>
      </c>
      <c r="BMB11">
        <v>43858</v>
      </c>
      <c r="BMC11">
        <v>43857</v>
      </c>
      <c r="BMD11">
        <v>43854</v>
      </c>
      <c r="BME11">
        <v>43853</v>
      </c>
      <c r="BMF11">
        <v>43852</v>
      </c>
      <c r="BMG11">
        <v>43851</v>
      </c>
      <c r="BMH11">
        <v>43850</v>
      </c>
      <c r="BMI11">
        <v>43847</v>
      </c>
      <c r="BMJ11">
        <v>43846</v>
      </c>
      <c r="BMK11">
        <v>43845</v>
      </c>
      <c r="BML11">
        <v>43844</v>
      </c>
      <c r="BMM11">
        <v>43843</v>
      </c>
      <c r="BMN11">
        <v>43840</v>
      </c>
      <c r="BMO11">
        <v>43839</v>
      </c>
      <c r="BMP11">
        <v>43838</v>
      </c>
      <c r="BMQ11">
        <v>43837</v>
      </c>
      <c r="BMR11">
        <v>43836</v>
      </c>
      <c r="BMS11">
        <v>43833</v>
      </c>
      <c r="BMT11">
        <v>43832</v>
      </c>
      <c r="BMU11">
        <v>43831</v>
      </c>
      <c r="BMV11">
        <v>43830</v>
      </c>
      <c r="BMW11">
        <v>43829</v>
      </c>
      <c r="BMX11">
        <v>43826</v>
      </c>
      <c r="BMY11">
        <v>43825</v>
      </c>
      <c r="BMZ11">
        <v>43824</v>
      </c>
      <c r="BNA11">
        <v>43823</v>
      </c>
      <c r="BNB11">
        <v>43822</v>
      </c>
      <c r="BNC11">
        <v>43819</v>
      </c>
      <c r="BND11">
        <v>43818</v>
      </c>
      <c r="BNE11">
        <v>43817</v>
      </c>
      <c r="BNF11">
        <v>43816</v>
      </c>
      <c r="BNG11">
        <v>43815</v>
      </c>
      <c r="BNH11">
        <v>43812</v>
      </c>
      <c r="BNI11">
        <v>43811</v>
      </c>
      <c r="BNJ11">
        <v>43810</v>
      </c>
      <c r="BNK11">
        <v>43809</v>
      </c>
      <c r="BNL11">
        <v>43808</v>
      </c>
      <c r="BNM11">
        <v>43805</v>
      </c>
      <c r="BNN11">
        <v>43804</v>
      </c>
      <c r="BNO11">
        <v>43803</v>
      </c>
      <c r="BNP11">
        <v>43802</v>
      </c>
      <c r="BNQ11">
        <v>43801</v>
      </c>
      <c r="BNR11">
        <v>43798</v>
      </c>
      <c r="BNS11">
        <v>43797</v>
      </c>
      <c r="BNT11">
        <v>43796</v>
      </c>
      <c r="BNU11">
        <v>43795</v>
      </c>
      <c r="BNV11">
        <v>43794</v>
      </c>
      <c r="BNW11">
        <v>43791</v>
      </c>
      <c r="BNX11">
        <v>43790</v>
      </c>
      <c r="BNY11">
        <v>43789</v>
      </c>
      <c r="BNZ11">
        <v>43788</v>
      </c>
      <c r="BOA11">
        <v>43787</v>
      </c>
      <c r="BOB11">
        <v>43784</v>
      </c>
      <c r="BOC11">
        <v>43783</v>
      </c>
      <c r="BOD11">
        <v>43782</v>
      </c>
      <c r="BOE11">
        <v>43781</v>
      </c>
      <c r="BOF11">
        <v>43780</v>
      </c>
      <c r="BOG11">
        <v>43777</v>
      </c>
      <c r="BOH11">
        <v>43776</v>
      </c>
      <c r="BOI11">
        <v>43775</v>
      </c>
      <c r="BOJ11">
        <v>43774</v>
      </c>
      <c r="BOK11">
        <v>43773</v>
      </c>
      <c r="BOL11">
        <v>43770</v>
      </c>
      <c r="BOM11">
        <v>43769</v>
      </c>
      <c r="BON11">
        <v>43768</v>
      </c>
      <c r="BOO11">
        <v>43767</v>
      </c>
      <c r="BOP11">
        <v>43766</v>
      </c>
      <c r="BOQ11">
        <v>43763</v>
      </c>
      <c r="BOR11">
        <v>43762</v>
      </c>
      <c r="BOS11">
        <v>43761</v>
      </c>
      <c r="BOT11">
        <v>43760</v>
      </c>
      <c r="BOU11">
        <v>43759</v>
      </c>
      <c r="BOV11">
        <v>43756</v>
      </c>
      <c r="BOW11">
        <v>43755</v>
      </c>
      <c r="BOX11">
        <v>43754</v>
      </c>
      <c r="BOY11">
        <v>43753</v>
      </c>
      <c r="BOZ11">
        <v>43752</v>
      </c>
      <c r="BPA11">
        <v>43749</v>
      </c>
      <c r="BPB11">
        <v>43748</v>
      </c>
      <c r="BPC11">
        <v>43747</v>
      </c>
      <c r="BPD11">
        <v>43746</v>
      </c>
      <c r="BPE11">
        <v>43745</v>
      </c>
      <c r="BPF11">
        <v>43742</v>
      </c>
      <c r="BPG11">
        <v>43741</v>
      </c>
      <c r="BPH11">
        <v>43740</v>
      </c>
      <c r="BPI11">
        <v>43739</v>
      </c>
      <c r="BPJ11">
        <v>43738</v>
      </c>
      <c r="BPK11">
        <v>43735</v>
      </c>
      <c r="BPL11">
        <v>43734</v>
      </c>
      <c r="BPM11">
        <v>43733</v>
      </c>
      <c r="BPN11">
        <v>43732</v>
      </c>
      <c r="BPO11">
        <v>43731</v>
      </c>
      <c r="BPP11">
        <v>43728</v>
      </c>
      <c r="BPQ11">
        <v>43727</v>
      </c>
      <c r="BPR11">
        <v>43726</v>
      </c>
      <c r="BPS11">
        <v>43725</v>
      </c>
      <c r="BPT11">
        <v>43724</v>
      </c>
      <c r="BPU11">
        <v>43721</v>
      </c>
      <c r="BPV11">
        <v>43720</v>
      </c>
      <c r="BPW11">
        <v>43719</v>
      </c>
      <c r="BPX11">
        <v>43718</v>
      </c>
      <c r="BPY11">
        <v>43717</v>
      </c>
      <c r="BPZ11">
        <v>43714</v>
      </c>
      <c r="BQA11">
        <v>43713</v>
      </c>
      <c r="BQB11">
        <v>43712</v>
      </c>
      <c r="BQC11">
        <v>43711</v>
      </c>
      <c r="BQD11">
        <v>43710</v>
      </c>
      <c r="BQE11">
        <v>43707</v>
      </c>
      <c r="BQF11">
        <v>43706</v>
      </c>
      <c r="BQG11">
        <v>43705</v>
      </c>
      <c r="BQH11">
        <v>43704</v>
      </c>
      <c r="BQI11">
        <v>43703</v>
      </c>
      <c r="BQJ11">
        <v>43700</v>
      </c>
      <c r="BQK11">
        <v>43699</v>
      </c>
      <c r="BQL11">
        <v>43698</v>
      </c>
      <c r="BQM11">
        <v>43697</v>
      </c>
      <c r="BQN11">
        <v>43696</v>
      </c>
      <c r="BQO11">
        <v>43693</v>
      </c>
      <c r="BQP11">
        <v>43692</v>
      </c>
      <c r="BQQ11">
        <v>43691</v>
      </c>
      <c r="BQR11">
        <v>43690</v>
      </c>
      <c r="BQS11">
        <v>43689</v>
      </c>
      <c r="BQT11">
        <v>43686</v>
      </c>
      <c r="BQU11">
        <v>43685</v>
      </c>
      <c r="BQV11">
        <v>43684</v>
      </c>
      <c r="BQW11">
        <v>43683</v>
      </c>
      <c r="BQX11">
        <v>43682</v>
      </c>
      <c r="BQY11">
        <v>43679</v>
      </c>
      <c r="BQZ11">
        <v>43678</v>
      </c>
      <c r="BRA11">
        <v>43677</v>
      </c>
      <c r="BRB11">
        <v>43676</v>
      </c>
      <c r="BRC11">
        <v>43675</v>
      </c>
      <c r="BRD11">
        <v>43672</v>
      </c>
      <c r="BRE11">
        <v>43671</v>
      </c>
      <c r="BRF11">
        <v>43670</v>
      </c>
      <c r="BRG11">
        <v>43669</v>
      </c>
      <c r="BRH11">
        <v>43668</v>
      </c>
      <c r="BRI11">
        <v>43665</v>
      </c>
      <c r="BRJ11">
        <v>43664</v>
      </c>
      <c r="BRK11">
        <v>43663</v>
      </c>
      <c r="BRL11">
        <v>43662</v>
      </c>
      <c r="BRM11">
        <v>43661</v>
      </c>
      <c r="BRN11">
        <v>43658</v>
      </c>
      <c r="BRO11">
        <v>43657</v>
      </c>
      <c r="BRP11">
        <v>43656</v>
      </c>
      <c r="BRQ11">
        <v>43655</v>
      </c>
      <c r="BRR11">
        <v>43654</v>
      </c>
      <c r="BRS11">
        <v>43651</v>
      </c>
      <c r="BRT11">
        <v>43650</v>
      </c>
      <c r="BRU11">
        <v>43649</v>
      </c>
      <c r="BRV11">
        <v>43648</v>
      </c>
      <c r="BRW11">
        <v>43647</v>
      </c>
      <c r="BRX11">
        <v>43644</v>
      </c>
      <c r="BRY11">
        <v>43643</v>
      </c>
      <c r="BRZ11">
        <v>43642</v>
      </c>
      <c r="BSA11">
        <v>43641</v>
      </c>
      <c r="BSB11">
        <v>43640</v>
      </c>
      <c r="BSC11">
        <v>43637</v>
      </c>
      <c r="BSD11">
        <v>43636</v>
      </c>
      <c r="BSE11">
        <v>43635</v>
      </c>
      <c r="BSF11">
        <v>43634</v>
      </c>
      <c r="BSG11">
        <v>43633</v>
      </c>
      <c r="BSH11">
        <v>43630</v>
      </c>
      <c r="BSI11">
        <v>43629</v>
      </c>
      <c r="BSJ11">
        <v>43628</v>
      </c>
      <c r="BSK11">
        <v>43627</v>
      </c>
      <c r="BSL11">
        <v>43626</v>
      </c>
      <c r="BSM11">
        <v>43623</v>
      </c>
      <c r="BSN11">
        <v>43622</v>
      </c>
      <c r="BSO11">
        <v>43621</v>
      </c>
      <c r="BSP11">
        <v>43620</v>
      </c>
      <c r="BSQ11">
        <v>43619</v>
      </c>
      <c r="BSR11">
        <v>43616</v>
      </c>
      <c r="BSS11">
        <v>43615</v>
      </c>
      <c r="BST11">
        <v>43614</v>
      </c>
      <c r="BSU11">
        <v>43613</v>
      </c>
      <c r="BSV11">
        <v>43612</v>
      </c>
      <c r="BSW11">
        <v>43609</v>
      </c>
      <c r="BSX11">
        <v>43608</v>
      </c>
      <c r="BSY11">
        <v>43607</v>
      </c>
      <c r="BSZ11">
        <v>43606</v>
      </c>
      <c r="BTA11">
        <v>43605</v>
      </c>
      <c r="BTB11">
        <v>43602</v>
      </c>
      <c r="BTC11">
        <v>43601</v>
      </c>
      <c r="BTD11">
        <v>43600</v>
      </c>
      <c r="BTE11">
        <v>43599</v>
      </c>
      <c r="BTF11">
        <v>43598</v>
      </c>
      <c r="BTG11">
        <v>43595</v>
      </c>
      <c r="BTH11">
        <v>43594</v>
      </c>
      <c r="BTI11">
        <v>43593</v>
      </c>
      <c r="BTJ11">
        <v>43592</v>
      </c>
      <c r="BTK11">
        <v>43591</v>
      </c>
      <c r="BTL11">
        <v>43588</v>
      </c>
      <c r="BTM11">
        <v>43587</v>
      </c>
      <c r="BTN11">
        <v>43586</v>
      </c>
      <c r="BTO11">
        <v>43585</v>
      </c>
      <c r="BTP11">
        <v>43584</v>
      </c>
      <c r="BTQ11">
        <v>43581</v>
      </c>
      <c r="BTR11">
        <v>43580</v>
      </c>
      <c r="BTS11">
        <v>43579</v>
      </c>
      <c r="BTT11">
        <v>43578</v>
      </c>
      <c r="BTU11">
        <v>43577</v>
      </c>
      <c r="BTV11">
        <v>43574</v>
      </c>
      <c r="BTW11">
        <v>43573</v>
      </c>
      <c r="BTX11">
        <v>43572</v>
      </c>
      <c r="BTY11">
        <v>43571</v>
      </c>
      <c r="BTZ11">
        <v>43570</v>
      </c>
      <c r="BUA11">
        <v>43567</v>
      </c>
      <c r="BUB11">
        <v>43566</v>
      </c>
      <c r="BUC11">
        <v>43565</v>
      </c>
      <c r="BUD11">
        <v>43564</v>
      </c>
      <c r="BUE11">
        <v>43563</v>
      </c>
      <c r="BUF11">
        <v>43560</v>
      </c>
      <c r="BUG11">
        <v>43559</v>
      </c>
      <c r="BUH11">
        <v>43558</v>
      </c>
      <c r="BUI11">
        <v>43557</v>
      </c>
      <c r="BUJ11">
        <v>43556</v>
      </c>
      <c r="BUK11">
        <v>43553</v>
      </c>
      <c r="BUL11">
        <v>43552</v>
      </c>
      <c r="BUM11">
        <v>43551</v>
      </c>
      <c r="BUN11">
        <v>43550</v>
      </c>
      <c r="BUO11">
        <v>43549</v>
      </c>
      <c r="BUP11">
        <v>43546</v>
      </c>
      <c r="BUQ11">
        <v>43545</v>
      </c>
      <c r="BUR11">
        <v>43544</v>
      </c>
      <c r="BUS11">
        <v>43543</v>
      </c>
      <c r="BUT11">
        <v>43542</v>
      </c>
      <c r="BUU11">
        <v>43539</v>
      </c>
      <c r="BUV11">
        <v>43538</v>
      </c>
      <c r="BUW11">
        <v>43537</v>
      </c>
      <c r="BUX11">
        <v>43536</v>
      </c>
      <c r="BUY11">
        <v>43535</v>
      </c>
      <c r="BUZ11">
        <v>43532</v>
      </c>
      <c r="BVA11">
        <v>43531</v>
      </c>
      <c r="BVB11">
        <v>43530</v>
      </c>
      <c r="BVC11">
        <v>43529</v>
      </c>
      <c r="BVD11">
        <v>43528</v>
      </c>
      <c r="BVE11">
        <v>43525</v>
      </c>
      <c r="BVF11">
        <v>43524</v>
      </c>
      <c r="BVG11">
        <v>43523</v>
      </c>
      <c r="BVH11">
        <v>43522</v>
      </c>
      <c r="BVI11">
        <v>43521</v>
      </c>
      <c r="BVJ11">
        <v>43518</v>
      </c>
      <c r="BVK11">
        <v>43517</v>
      </c>
      <c r="BVL11">
        <v>43516</v>
      </c>
      <c r="BVM11">
        <v>43515</v>
      </c>
      <c r="BVN11">
        <v>43514</v>
      </c>
      <c r="BVO11">
        <v>43511</v>
      </c>
      <c r="BVP11">
        <v>43510</v>
      </c>
      <c r="BVQ11">
        <v>43509</v>
      </c>
      <c r="BVR11">
        <v>43508</v>
      </c>
      <c r="BVS11">
        <v>43507</v>
      </c>
      <c r="BVT11">
        <v>43504</v>
      </c>
      <c r="BVU11">
        <v>43503</v>
      </c>
      <c r="BVV11">
        <v>43502</v>
      </c>
      <c r="BVW11">
        <v>43501</v>
      </c>
      <c r="BVX11">
        <v>43500</v>
      </c>
      <c r="BVY11">
        <v>43497</v>
      </c>
      <c r="BVZ11">
        <v>43496</v>
      </c>
      <c r="BWA11">
        <v>43495</v>
      </c>
      <c r="BWB11">
        <v>43494</v>
      </c>
      <c r="BWC11">
        <v>43493</v>
      </c>
      <c r="BWD11">
        <v>43490</v>
      </c>
      <c r="BWE11">
        <v>43489</v>
      </c>
      <c r="BWF11">
        <v>43488</v>
      </c>
      <c r="BWG11">
        <v>43487</v>
      </c>
      <c r="BWH11">
        <v>43486</v>
      </c>
      <c r="BWI11">
        <v>43483</v>
      </c>
      <c r="BWJ11">
        <v>43482</v>
      </c>
      <c r="BWK11">
        <v>43481</v>
      </c>
      <c r="BWL11">
        <v>43480</v>
      </c>
      <c r="BWM11">
        <v>43479</v>
      </c>
      <c r="BWN11">
        <v>43476</v>
      </c>
      <c r="BWO11">
        <v>43475</v>
      </c>
      <c r="BWP11">
        <v>43474</v>
      </c>
      <c r="BWQ11">
        <v>43473</v>
      </c>
      <c r="BWR11">
        <v>43472</v>
      </c>
      <c r="BWS11">
        <v>43469</v>
      </c>
      <c r="BWT11">
        <v>43468</v>
      </c>
      <c r="BWU11">
        <v>43467</v>
      </c>
      <c r="BWV11">
        <v>43466</v>
      </c>
      <c r="BWW11">
        <v>43465</v>
      </c>
      <c r="BWX11">
        <v>43462</v>
      </c>
      <c r="BWY11">
        <v>43461</v>
      </c>
      <c r="BWZ11">
        <v>43460</v>
      </c>
      <c r="BXA11">
        <v>43459</v>
      </c>
      <c r="BXB11">
        <v>43458</v>
      </c>
      <c r="BXC11">
        <v>43455</v>
      </c>
      <c r="BXD11">
        <v>43454</v>
      </c>
      <c r="BXE11">
        <v>43453</v>
      </c>
      <c r="BXF11">
        <v>43452</v>
      </c>
      <c r="BXG11">
        <v>43451</v>
      </c>
      <c r="BXH11">
        <v>43448</v>
      </c>
      <c r="BXI11">
        <v>43447</v>
      </c>
      <c r="BXJ11">
        <v>43446</v>
      </c>
      <c r="BXK11">
        <v>43445</v>
      </c>
      <c r="BXL11">
        <v>43444</v>
      </c>
      <c r="BXM11">
        <v>43441</v>
      </c>
      <c r="BXN11">
        <v>43440</v>
      </c>
      <c r="BXO11">
        <v>43439</v>
      </c>
      <c r="BXP11">
        <v>43438</v>
      </c>
      <c r="BXQ11">
        <v>43437</v>
      </c>
      <c r="BXR11">
        <v>43434</v>
      </c>
      <c r="BXS11">
        <v>43433</v>
      </c>
      <c r="BXT11">
        <v>43432</v>
      </c>
      <c r="BXU11">
        <v>43431</v>
      </c>
      <c r="BXV11">
        <v>43430</v>
      </c>
      <c r="BXW11">
        <v>43427</v>
      </c>
      <c r="BXX11">
        <v>43426</v>
      </c>
      <c r="BXY11">
        <v>43425</v>
      </c>
      <c r="BXZ11">
        <v>43424</v>
      </c>
      <c r="BYA11">
        <v>43423</v>
      </c>
      <c r="BYB11">
        <v>43420</v>
      </c>
      <c r="BYC11">
        <v>43419</v>
      </c>
      <c r="BYD11">
        <v>43418</v>
      </c>
      <c r="BYE11">
        <v>43417</v>
      </c>
      <c r="BYF11">
        <v>43416</v>
      </c>
      <c r="BYG11">
        <v>43413</v>
      </c>
      <c r="BYH11">
        <v>43412</v>
      </c>
      <c r="BYI11">
        <v>43411</v>
      </c>
      <c r="BYJ11">
        <v>43410</v>
      </c>
      <c r="BYK11">
        <v>43409</v>
      </c>
      <c r="BYL11">
        <v>43406</v>
      </c>
      <c r="BYM11">
        <v>43405</v>
      </c>
      <c r="BYN11">
        <v>43404</v>
      </c>
      <c r="BYO11">
        <v>43403</v>
      </c>
      <c r="BYP11">
        <v>43402</v>
      </c>
      <c r="BYQ11">
        <v>43399</v>
      </c>
      <c r="BYR11">
        <v>43398</v>
      </c>
      <c r="BYS11">
        <v>43397</v>
      </c>
      <c r="BYT11">
        <v>43396</v>
      </c>
      <c r="BYU11">
        <v>43395</v>
      </c>
      <c r="BYV11">
        <v>43392</v>
      </c>
      <c r="BYW11">
        <v>43391</v>
      </c>
      <c r="BYX11">
        <v>43390</v>
      </c>
      <c r="BYY11">
        <v>43389</v>
      </c>
      <c r="BYZ11">
        <v>43388</v>
      </c>
      <c r="BZA11">
        <v>43385</v>
      </c>
      <c r="BZB11">
        <v>43384</v>
      </c>
      <c r="BZC11">
        <v>43383</v>
      </c>
      <c r="BZD11">
        <v>43382</v>
      </c>
      <c r="BZE11">
        <v>43381</v>
      </c>
      <c r="BZF11">
        <v>43378</v>
      </c>
      <c r="BZG11">
        <v>43377</v>
      </c>
      <c r="BZH11">
        <v>43376</v>
      </c>
      <c r="BZI11">
        <v>43375</v>
      </c>
      <c r="BZJ11">
        <v>43374</v>
      </c>
      <c r="BZK11">
        <v>43371</v>
      </c>
      <c r="BZL11">
        <v>43370</v>
      </c>
      <c r="BZM11">
        <v>43369</v>
      </c>
      <c r="BZN11">
        <v>43368</v>
      </c>
      <c r="BZO11">
        <v>43367</v>
      </c>
      <c r="BZP11">
        <v>43364</v>
      </c>
      <c r="BZQ11">
        <v>43363</v>
      </c>
      <c r="BZR11">
        <v>43362</v>
      </c>
      <c r="BZS11">
        <v>43361</v>
      </c>
      <c r="BZT11">
        <v>43360</v>
      </c>
      <c r="BZU11">
        <v>43357</v>
      </c>
      <c r="BZV11">
        <v>43356</v>
      </c>
      <c r="BZW11">
        <v>43355</v>
      </c>
      <c r="BZX11">
        <v>43354</v>
      </c>
      <c r="BZY11">
        <v>43353</v>
      </c>
      <c r="BZZ11">
        <v>43350</v>
      </c>
      <c r="CAA11">
        <v>43349</v>
      </c>
      <c r="CAB11">
        <v>43348</v>
      </c>
      <c r="CAC11">
        <v>43347</v>
      </c>
      <c r="CAD11">
        <v>43346</v>
      </c>
      <c r="CAE11">
        <v>43343</v>
      </c>
      <c r="CAF11">
        <v>43342</v>
      </c>
      <c r="CAG11">
        <v>43341</v>
      </c>
      <c r="CAH11">
        <v>43340</v>
      </c>
      <c r="CAI11">
        <v>43339</v>
      </c>
      <c r="CAJ11">
        <v>43336</v>
      </c>
      <c r="CAK11">
        <v>43335</v>
      </c>
      <c r="CAL11">
        <v>43334</v>
      </c>
      <c r="CAM11">
        <v>43333</v>
      </c>
      <c r="CAN11">
        <v>43332</v>
      </c>
      <c r="CAO11">
        <v>43329</v>
      </c>
      <c r="CAP11">
        <v>43328</v>
      </c>
      <c r="CAQ11">
        <v>43327</v>
      </c>
      <c r="CAR11">
        <v>43326</v>
      </c>
      <c r="CAS11">
        <v>43325</v>
      </c>
      <c r="CAT11">
        <v>43322</v>
      </c>
      <c r="CAU11">
        <v>43321</v>
      </c>
      <c r="CAV11">
        <v>43320</v>
      </c>
      <c r="CAW11">
        <v>43319</v>
      </c>
      <c r="CAX11">
        <v>43318</v>
      </c>
      <c r="CAY11">
        <v>43315</v>
      </c>
      <c r="CAZ11">
        <v>43314</v>
      </c>
      <c r="CBA11">
        <v>43313</v>
      </c>
      <c r="CBB11">
        <v>43312</v>
      </c>
      <c r="CBC11">
        <v>43311</v>
      </c>
      <c r="CBD11">
        <v>43308</v>
      </c>
      <c r="CBE11">
        <v>43307</v>
      </c>
      <c r="CBF11">
        <v>43306</v>
      </c>
      <c r="CBG11">
        <v>43305</v>
      </c>
      <c r="CBH11">
        <v>43304</v>
      </c>
      <c r="CBI11">
        <v>43301</v>
      </c>
      <c r="CBJ11">
        <v>43300</v>
      </c>
      <c r="CBK11">
        <v>43299</v>
      </c>
      <c r="CBL11">
        <v>43298</v>
      </c>
      <c r="CBM11">
        <v>43297</v>
      </c>
      <c r="CBN11">
        <v>43294</v>
      </c>
      <c r="CBO11">
        <v>43293</v>
      </c>
      <c r="CBP11">
        <v>43292</v>
      </c>
      <c r="CBQ11">
        <v>43291</v>
      </c>
      <c r="CBR11">
        <v>43290</v>
      </c>
      <c r="CBS11">
        <v>43287</v>
      </c>
      <c r="CBT11">
        <v>43286</v>
      </c>
      <c r="CBU11">
        <v>43285</v>
      </c>
      <c r="CBV11">
        <v>43284</v>
      </c>
      <c r="CBW11">
        <v>43283</v>
      </c>
      <c r="CBX11">
        <v>43280</v>
      </c>
      <c r="CBY11">
        <v>43279</v>
      </c>
      <c r="CBZ11">
        <v>43278</v>
      </c>
      <c r="CCA11">
        <v>43277</v>
      </c>
      <c r="CCB11">
        <v>43276</v>
      </c>
      <c r="CCC11">
        <v>43273</v>
      </c>
      <c r="CCD11">
        <v>43272</v>
      </c>
      <c r="CCE11">
        <v>43271</v>
      </c>
      <c r="CCF11">
        <v>43270</v>
      </c>
      <c r="CCG11">
        <v>43269</v>
      </c>
      <c r="CCH11">
        <v>43266</v>
      </c>
      <c r="CCI11">
        <v>43265</v>
      </c>
      <c r="CCJ11">
        <v>43264</v>
      </c>
      <c r="CCK11">
        <v>43263</v>
      </c>
      <c r="CCL11">
        <v>43262</v>
      </c>
      <c r="CCM11">
        <v>43259</v>
      </c>
      <c r="CCN11">
        <v>43258</v>
      </c>
      <c r="CCO11">
        <v>43257</v>
      </c>
      <c r="CCP11">
        <v>43256</v>
      </c>
      <c r="CCQ11">
        <v>43255</v>
      </c>
      <c r="CCR11">
        <v>43252</v>
      </c>
      <c r="CCS11">
        <v>43251</v>
      </c>
      <c r="CCT11">
        <v>43250</v>
      </c>
      <c r="CCU11">
        <v>43249</v>
      </c>
      <c r="CCV11">
        <v>43248</v>
      </c>
      <c r="CCW11">
        <v>43245</v>
      </c>
      <c r="CCX11">
        <v>43244</v>
      </c>
      <c r="CCY11">
        <v>43243</v>
      </c>
      <c r="CCZ11">
        <v>43242</v>
      </c>
      <c r="CDA11">
        <v>43241</v>
      </c>
      <c r="CDB11">
        <v>43238</v>
      </c>
      <c r="CDC11">
        <v>43237</v>
      </c>
      <c r="CDD11">
        <v>43236</v>
      </c>
      <c r="CDE11">
        <v>43235</v>
      </c>
      <c r="CDF11">
        <v>43234</v>
      </c>
      <c r="CDG11">
        <v>43231</v>
      </c>
      <c r="CDH11">
        <v>43230</v>
      </c>
      <c r="CDI11">
        <v>43229</v>
      </c>
      <c r="CDJ11">
        <v>43228</v>
      </c>
      <c r="CDK11">
        <v>43227</v>
      </c>
      <c r="CDL11">
        <v>43224</v>
      </c>
      <c r="CDM11">
        <v>43223</v>
      </c>
      <c r="CDN11">
        <v>43222</v>
      </c>
      <c r="CDO11">
        <v>43221</v>
      </c>
      <c r="CDP11">
        <v>43220</v>
      </c>
      <c r="CDQ11">
        <v>43217</v>
      </c>
      <c r="CDR11">
        <v>43216</v>
      </c>
      <c r="CDS11">
        <v>43215</v>
      </c>
      <c r="CDT11">
        <v>43214</v>
      </c>
      <c r="CDU11">
        <v>43213</v>
      </c>
      <c r="CDV11">
        <v>43210</v>
      </c>
      <c r="CDW11">
        <v>43209</v>
      </c>
      <c r="CDX11">
        <v>43208</v>
      </c>
      <c r="CDY11">
        <v>43207</v>
      </c>
      <c r="CDZ11">
        <v>43206</v>
      </c>
      <c r="CEA11">
        <v>43203</v>
      </c>
      <c r="CEB11">
        <v>43202</v>
      </c>
      <c r="CEC11">
        <v>43201</v>
      </c>
      <c r="CED11">
        <v>43200</v>
      </c>
      <c r="CEE11">
        <v>43199</v>
      </c>
      <c r="CEF11">
        <v>43196</v>
      </c>
      <c r="CEG11">
        <v>43195</v>
      </c>
      <c r="CEH11">
        <v>43194</v>
      </c>
      <c r="CEI11">
        <v>43193</v>
      </c>
      <c r="CEJ11">
        <v>43192</v>
      </c>
      <c r="CEK11">
        <v>43189</v>
      </c>
      <c r="CEL11">
        <v>43188</v>
      </c>
      <c r="CEM11">
        <v>43187</v>
      </c>
      <c r="CEN11">
        <v>43186</v>
      </c>
      <c r="CEO11">
        <v>43185</v>
      </c>
      <c r="CEP11">
        <v>43182</v>
      </c>
      <c r="CEQ11">
        <v>43181</v>
      </c>
      <c r="CER11">
        <v>43180</v>
      </c>
      <c r="CES11">
        <v>43179</v>
      </c>
      <c r="CET11">
        <v>43178</v>
      </c>
      <c r="CEU11">
        <v>43175</v>
      </c>
      <c r="CEV11">
        <v>43174</v>
      </c>
      <c r="CEW11">
        <v>43173</v>
      </c>
      <c r="CEX11">
        <v>43172</v>
      </c>
      <c r="CEY11">
        <v>43171</v>
      </c>
      <c r="CEZ11">
        <v>43168</v>
      </c>
      <c r="CFA11">
        <v>43167</v>
      </c>
      <c r="CFB11">
        <v>43166</v>
      </c>
      <c r="CFC11">
        <v>43165</v>
      </c>
      <c r="CFD11">
        <v>43164</v>
      </c>
      <c r="CFE11">
        <v>43161</v>
      </c>
      <c r="CFF11">
        <v>43160</v>
      </c>
      <c r="CFG11">
        <v>43159</v>
      </c>
      <c r="CFH11">
        <v>43158</v>
      </c>
      <c r="CFI11">
        <v>43157</v>
      </c>
      <c r="CFJ11">
        <v>43154</v>
      </c>
      <c r="CFK11">
        <v>43153</v>
      </c>
      <c r="CFL11">
        <v>43152</v>
      </c>
      <c r="CFM11">
        <v>43151</v>
      </c>
      <c r="CFN11">
        <v>43150</v>
      </c>
      <c r="CFO11">
        <v>43147</v>
      </c>
      <c r="CFP11">
        <v>43146</v>
      </c>
      <c r="CFQ11">
        <v>43145</v>
      </c>
      <c r="CFR11">
        <v>43144</v>
      </c>
      <c r="CFS11">
        <v>43143</v>
      </c>
      <c r="CFT11">
        <v>43140</v>
      </c>
      <c r="CFU11">
        <v>43139</v>
      </c>
      <c r="CFV11">
        <v>43138</v>
      </c>
      <c r="CFW11">
        <v>43137</v>
      </c>
      <c r="CFX11">
        <v>43136</v>
      </c>
      <c r="CFY11">
        <v>43133</v>
      </c>
      <c r="CFZ11">
        <v>43132</v>
      </c>
      <c r="CGA11">
        <v>43131</v>
      </c>
      <c r="CGB11">
        <v>43130</v>
      </c>
      <c r="CGC11">
        <v>43129</v>
      </c>
      <c r="CGD11">
        <v>43126</v>
      </c>
      <c r="CGE11">
        <v>43125</v>
      </c>
      <c r="CGF11">
        <v>43124</v>
      </c>
      <c r="CGG11">
        <v>43123</v>
      </c>
      <c r="CGH11">
        <v>43122</v>
      </c>
      <c r="CGI11">
        <v>43119</v>
      </c>
      <c r="CGJ11">
        <v>43118</v>
      </c>
      <c r="CGK11">
        <v>43117</v>
      </c>
      <c r="CGL11">
        <v>43116</v>
      </c>
      <c r="CGM11">
        <v>43115</v>
      </c>
      <c r="CGN11">
        <v>43112</v>
      </c>
      <c r="CGO11">
        <v>43111</v>
      </c>
      <c r="CGP11">
        <v>43110</v>
      </c>
      <c r="CGQ11">
        <v>43109</v>
      </c>
      <c r="CGR11">
        <v>43108</v>
      </c>
      <c r="CGS11">
        <v>43105</v>
      </c>
      <c r="CGT11">
        <v>43104</v>
      </c>
      <c r="CGU11">
        <v>43103</v>
      </c>
      <c r="CGV11">
        <v>43102</v>
      </c>
      <c r="CGW11">
        <v>43101</v>
      </c>
      <c r="CGX11">
        <v>43098</v>
      </c>
      <c r="CGY11">
        <v>43097</v>
      </c>
      <c r="CGZ11">
        <v>43096</v>
      </c>
      <c r="CHA11">
        <v>43095</v>
      </c>
      <c r="CHB11">
        <v>43094</v>
      </c>
      <c r="CHC11">
        <v>43091</v>
      </c>
      <c r="CHD11">
        <v>43090</v>
      </c>
      <c r="CHE11">
        <v>43089</v>
      </c>
      <c r="CHF11">
        <v>43088</v>
      </c>
      <c r="CHG11">
        <v>43087</v>
      </c>
      <c r="CHH11">
        <v>43084</v>
      </c>
      <c r="CHI11">
        <v>43083</v>
      </c>
      <c r="CHJ11">
        <v>43082</v>
      </c>
      <c r="CHK11">
        <v>43081</v>
      </c>
      <c r="CHL11">
        <v>43080</v>
      </c>
      <c r="CHM11">
        <v>43077</v>
      </c>
      <c r="CHN11">
        <v>43076</v>
      </c>
      <c r="CHO11">
        <v>43075</v>
      </c>
      <c r="CHP11">
        <v>43074</v>
      </c>
      <c r="CHQ11">
        <v>43073</v>
      </c>
      <c r="CHR11">
        <v>43070</v>
      </c>
      <c r="CHS11">
        <v>43069</v>
      </c>
      <c r="CHT11">
        <v>43068</v>
      </c>
      <c r="CHU11">
        <v>43067</v>
      </c>
      <c r="CHV11">
        <v>43066</v>
      </c>
      <c r="CHW11">
        <v>43063</v>
      </c>
      <c r="CHX11">
        <v>43062</v>
      </c>
      <c r="CHY11">
        <v>43061</v>
      </c>
      <c r="CHZ11">
        <v>43060</v>
      </c>
      <c r="CIA11">
        <v>43059</v>
      </c>
      <c r="CIB11">
        <v>43056</v>
      </c>
      <c r="CIC11">
        <v>43055</v>
      </c>
      <c r="CID11">
        <v>43054</v>
      </c>
      <c r="CIE11">
        <v>43053</v>
      </c>
      <c r="CIF11">
        <v>43052</v>
      </c>
      <c r="CIG11">
        <v>43049</v>
      </c>
      <c r="CIH11">
        <v>43048</v>
      </c>
      <c r="CII11">
        <v>43047</v>
      </c>
      <c r="CIJ11">
        <v>43046</v>
      </c>
      <c r="CIK11">
        <v>43045</v>
      </c>
      <c r="CIL11">
        <v>43042</v>
      </c>
      <c r="CIM11">
        <v>43041</v>
      </c>
      <c r="CIN11">
        <v>43040</v>
      </c>
      <c r="CIO11">
        <v>43039</v>
      </c>
      <c r="CIP11">
        <v>43038</v>
      </c>
      <c r="CIQ11">
        <v>43035</v>
      </c>
      <c r="CIR11">
        <v>43034</v>
      </c>
      <c r="CIS11">
        <v>43033</v>
      </c>
      <c r="CIT11">
        <v>43032</v>
      </c>
      <c r="CIU11">
        <v>43031</v>
      </c>
      <c r="CIV11">
        <v>43028</v>
      </c>
      <c r="CIW11">
        <v>43027</v>
      </c>
      <c r="CIX11">
        <v>43026</v>
      </c>
      <c r="CIY11">
        <v>43025</v>
      </c>
      <c r="CIZ11">
        <v>43024</v>
      </c>
      <c r="CJA11">
        <v>43021</v>
      </c>
      <c r="CJB11">
        <v>43020</v>
      </c>
      <c r="CJC11">
        <v>43019</v>
      </c>
      <c r="CJD11">
        <v>43018</v>
      </c>
      <c r="CJE11">
        <v>43017</v>
      </c>
      <c r="CJF11">
        <v>43014</v>
      </c>
      <c r="CJG11">
        <v>43013</v>
      </c>
      <c r="CJH11">
        <v>43012</v>
      </c>
      <c r="CJI11">
        <v>43011</v>
      </c>
      <c r="CJJ11">
        <v>43010</v>
      </c>
      <c r="CJK11">
        <v>43007</v>
      </c>
      <c r="CJL11">
        <v>43006</v>
      </c>
      <c r="CJM11">
        <v>43005</v>
      </c>
      <c r="CJN11">
        <v>43004</v>
      </c>
      <c r="CJO11">
        <v>43003</v>
      </c>
      <c r="CJP11">
        <v>43000</v>
      </c>
      <c r="CJQ11">
        <v>42999</v>
      </c>
      <c r="CJR11">
        <v>42998</v>
      </c>
      <c r="CJS11">
        <v>42997</v>
      </c>
      <c r="CJT11">
        <v>42996</v>
      </c>
      <c r="CJU11">
        <v>42993</v>
      </c>
      <c r="CJV11">
        <v>42992</v>
      </c>
      <c r="CJW11">
        <v>42991</v>
      </c>
      <c r="CJX11">
        <v>42990</v>
      </c>
      <c r="CJY11">
        <v>42989</v>
      </c>
      <c r="CJZ11">
        <v>42986</v>
      </c>
      <c r="CKA11">
        <v>42985</v>
      </c>
      <c r="CKB11">
        <v>42984</v>
      </c>
      <c r="CKC11">
        <v>42983</v>
      </c>
      <c r="CKD11">
        <v>42982</v>
      </c>
      <c r="CKE11">
        <v>42979</v>
      </c>
      <c r="CKF11">
        <v>42978</v>
      </c>
      <c r="CKG11">
        <v>42977</v>
      </c>
      <c r="CKH11">
        <v>42976</v>
      </c>
      <c r="CKI11">
        <v>42975</v>
      </c>
      <c r="CKJ11">
        <v>42972</v>
      </c>
      <c r="CKK11">
        <v>42971</v>
      </c>
      <c r="CKL11">
        <v>42970</v>
      </c>
      <c r="CKM11">
        <v>42969</v>
      </c>
      <c r="CKN11">
        <v>42968</v>
      </c>
      <c r="CKO11">
        <v>42965</v>
      </c>
      <c r="CKP11">
        <v>42964</v>
      </c>
      <c r="CKQ11">
        <v>42963</v>
      </c>
      <c r="CKR11">
        <v>42962</v>
      </c>
      <c r="CKS11">
        <v>42961</v>
      </c>
      <c r="CKT11">
        <v>42958</v>
      </c>
      <c r="CKU11">
        <v>42957</v>
      </c>
      <c r="CKV11">
        <v>42956</v>
      </c>
      <c r="CKW11">
        <v>42955</v>
      </c>
      <c r="CKX11">
        <v>42954</v>
      </c>
      <c r="CKY11">
        <v>42951</v>
      </c>
      <c r="CKZ11">
        <v>42950</v>
      </c>
      <c r="CLA11">
        <v>42949</v>
      </c>
      <c r="CLB11">
        <v>42948</v>
      </c>
      <c r="CLC11">
        <v>42947</v>
      </c>
      <c r="CLD11">
        <v>42944</v>
      </c>
      <c r="CLE11">
        <v>42943</v>
      </c>
      <c r="CLF11">
        <v>42942</v>
      </c>
      <c r="CLG11">
        <v>42941</v>
      </c>
      <c r="CLH11">
        <v>42940</v>
      </c>
      <c r="CLI11">
        <v>42937</v>
      </c>
      <c r="CLJ11">
        <v>42936</v>
      </c>
      <c r="CLK11">
        <v>42935</v>
      </c>
      <c r="CLL11">
        <v>42934</v>
      </c>
      <c r="CLM11">
        <v>42933</v>
      </c>
      <c r="CLN11">
        <v>42930</v>
      </c>
      <c r="CLO11">
        <v>42929</v>
      </c>
      <c r="CLP11">
        <v>42928</v>
      </c>
      <c r="CLQ11">
        <v>42927</v>
      </c>
      <c r="CLR11">
        <v>42926</v>
      </c>
      <c r="CLS11">
        <v>42923</v>
      </c>
      <c r="CLT11">
        <v>42922</v>
      </c>
      <c r="CLU11">
        <v>42921</v>
      </c>
      <c r="CLV11">
        <v>42920</v>
      </c>
      <c r="CLW11">
        <v>42919</v>
      </c>
      <c r="CLX11">
        <v>42916</v>
      </c>
      <c r="CLY11">
        <v>42915</v>
      </c>
      <c r="CLZ11">
        <v>42914</v>
      </c>
      <c r="CMA11">
        <v>42913</v>
      </c>
      <c r="CMB11">
        <v>42912</v>
      </c>
      <c r="CMC11">
        <v>42909</v>
      </c>
      <c r="CMD11">
        <v>42908</v>
      </c>
      <c r="CME11">
        <v>42907</v>
      </c>
      <c r="CMF11">
        <v>42906</v>
      </c>
      <c r="CMG11">
        <v>42905</v>
      </c>
      <c r="CMH11">
        <v>42902</v>
      </c>
      <c r="CMI11">
        <v>42901</v>
      </c>
      <c r="CMJ11">
        <v>42900</v>
      </c>
      <c r="CMK11">
        <v>42899</v>
      </c>
      <c r="CML11">
        <v>42898</v>
      </c>
      <c r="CMM11">
        <v>42895</v>
      </c>
      <c r="CMN11">
        <v>42894</v>
      </c>
      <c r="CMO11">
        <v>42893</v>
      </c>
      <c r="CMP11">
        <v>42892</v>
      </c>
      <c r="CMQ11">
        <v>42891</v>
      </c>
      <c r="CMR11">
        <v>42888</v>
      </c>
      <c r="CMS11">
        <v>42887</v>
      </c>
      <c r="CMT11">
        <v>42886</v>
      </c>
      <c r="CMU11">
        <v>42885</v>
      </c>
      <c r="CMV11">
        <v>42884</v>
      </c>
      <c r="CMW11">
        <v>42881</v>
      </c>
      <c r="CMX11">
        <v>42880</v>
      </c>
      <c r="CMY11">
        <v>42879</v>
      </c>
      <c r="CMZ11">
        <v>42878</v>
      </c>
      <c r="CNA11">
        <v>42877</v>
      </c>
      <c r="CNB11">
        <v>42874</v>
      </c>
      <c r="CNC11">
        <v>42873</v>
      </c>
      <c r="CND11">
        <v>42872</v>
      </c>
      <c r="CNE11">
        <v>42871</v>
      </c>
      <c r="CNF11">
        <v>42870</v>
      </c>
      <c r="CNG11">
        <v>42867</v>
      </c>
      <c r="CNH11">
        <v>42866</v>
      </c>
      <c r="CNI11">
        <v>42865</v>
      </c>
      <c r="CNJ11">
        <v>42864</v>
      </c>
      <c r="CNK11">
        <v>42863</v>
      </c>
      <c r="CNL11">
        <v>42860</v>
      </c>
      <c r="CNM11">
        <v>42859</v>
      </c>
      <c r="CNN11">
        <v>42858</v>
      </c>
      <c r="CNO11">
        <v>42857</v>
      </c>
      <c r="CNP11">
        <v>42856</v>
      </c>
      <c r="CNQ11">
        <v>42853</v>
      </c>
      <c r="CNR11">
        <v>42852</v>
      </c>
      <c r="CNS11">
        <v>42851</v>
      </c>
      <c r="CNT11">
        <v>42850</v>
      </c>
      <c r="CNU11">
        <v>42849</v>
      </c>
      <c r="CNV11">
        <v>42846</v>
      </c>
      <c r="CNW11">
        <v>42845</v>
      </c>
      <c r="CNX11">
        <v>42844</v>
      </c>
      <c r="CNY11">
        <v>42843</v>
      </c>
      <c r="CNZ11">
        <v>42842</v>
      </c>
      <c r="COA11">
        <v>42839</v>
      </c>
      <c r="COB11">
        <v>42838</v>
      </c>
      <c r="COC11">
        <v>42837</v>
      </c>
      <c r="COD11">
        <v>42836</v>
      </c>
      <c r="COE11">
        <v>42835</v>
      </c>
      <c r="COF11">
        <v>42832</v>
      </c>
      <c r="COG11">
        <v>42831</v>
      </c>
      <c r="COH11">
        <v>42830</v>
      </c>
      <c r="COI11">
        <v>42829</v>
      </c>
      <c r="COJ11">
        <v>42828</v>
      </c>
      <c r="COK11">
        <v>42825</v>
      </c>
      <c r="COL11">
        <v>42824</v>
      </c>
      <c r="COM11">
        <v>42823</v>
      </c>
      <c r="CON11">
        <v>42822</v>
      </c>
      <c r="COO11">
        <v>42821</v>
      </c>
      <c r="COP11">
        <v>42818</v>
      </c>
      <c r="COQ11">
        <v>42817</v>
      </c>
      <c r="COR11">
        <v>42816</v>
      </c>
      <c r="COS11">
        <v>42815</v>
      </c>
      <c r="COT11">
        <v>42814</v>
      </c>
      <c r="COU11">
        <v>42811</v>
      </c>
      <c r="COV11">
        <v>42810</v>
      </c>
      <c r="COW11">
        <v>42809</v>
      </c>
      <c r="COX11">
        <v>42808</v>
      </c>
      <c r="COY11">
        <v>42807</v>
      </c>
      <c r="COZ11">
        <v>42804</v>
      </c>
      <c r="CPA11">
        <v>42803</v>
      </c>
      <c r="CPB11">
        <v>42802</v>
      </c>
      <c r="CPC11">
        <v>42801</v>
      </c>
      <c r="CPD11">
        <v>42800</v>
      </c>
      <c r="CPE11">
        <v>42797</v>
      </c>
      <c r="CPF11">
        <v>42796</v>
      </c>
      <c r="CPG11">
        <v>42795</v>
      </c>
      <c r="CPH11">
        <v>42794</v>
      </c>
      <c r="CPI11">
        <v>42793</v>
      </c>
      <c r="CPJ11">
        <v>42790</v>
      </c>
      <c r="CPK11">
        <v>42789</v>
      </c>
      <c r="CPL11">
        <v>42788</v>
      </c>
      <c r="CPM11">
        <v>42787</v>
      </c>
      <c r="CPN11">
        <v>42786</v>
      </c>
      <c r="CPO11">
        <v>42783</v>
      </c>
      <c r="CPP11">
        <v>42782</v>
      </c>
      <c r="CPQ11">
        <v>42781</v>
      </c>
      <c r="CPR11">
        <v>42780</v>
      </c>
      <c r="CPS11">
        <v>42779</v>
      </c>
      <c r="CPT11">
        <v>42776</v>
      </c>
      <c r="CPU11">
        <v>42775</v>
      </c>
      <c r="CPV11">
        <v>42774</v>
      </c>
      <c r="CPW11">
        <v>42773</v>
      </c>
      <c r="CPX11">
        <v>42772</v>
      </c>
      <c r="CPY11">
        <v>42769</v>
      </c>
      <c r="CPZ11">
        <v>42768</v>
      </c>
      <c r="CQA11">
        <v>42767</v>
      </c>
      <c r="CQB11">
        <v>42766</v>
      </c>
      <c r="CQC11">
        <v>42765</v>
      </c>
      <c r="CQD11">
        <v>42762</v>
      </c>
      <c r="CQE11">
        <v>42761</v>
      </c>
      <c r="CQF11">
        <v>42760</v>
      </c>
      <c r="CQG11">
        <v>42759</v>
      </c>
      <c r="CQH11">
        <v>42758</v>
      </c>
      <c r="CQI11">
        <v>42755</v>
      </c>
      <c r="CQJ11">
        <v>42754</v>
      </c>
      <c r="CQK11">
        <v>42753</v>
      </c>
      <c r="CQL11">
        <v>42752</v>
      </c>
      <c r="CQM11">
        <v>42751</v>
      </c>
      <c r="CQN11">
        <v>42748</v>
      </c>
      <c r="CQO11">
        <v>42747</v>
      </c>
      <c r="CQP11">
        <v>42746</v>
      </c>
      <c r="CQQ11">
        <v>42745</v>
      </c>
      <c r="CQR11">
        <v>42744</v>
      </c>
      <c r="CQS11">
        <v>42741</v>
      </c>
      <c r="CQT11">
        <v>42740</v>
      </c>
      <c r="CQU11">
        <v>42739</v>
      </c>
      <c r="CQV11">
        <v>42738</v>
      </c>
      <c r="CQW11">
        <v>42737</v>
      </c>
      <c r="CQX11">
        <v>42734</v>
      </c>
      <c r="CQY11">
        <v>42733</v>
      </c>
      <c r="CQZ11">
        <v>42732</v>
      </c>
      <c r="CRA11">
        <v>42731</v>
      </c>
      <c r="CRB11">
        <v>42730</v>
      </c>
      <c r="CRC11">
        <v>42727</v>
      </c>
      <c r="CRD11">
        <v>42726</v>
      </c>
      <c r="CRE11">
        <v>42725</v>
      </c>
      <c r="CRF11">
        <v>42724</v>
      </c>
      <c r="CRG11">
        <v>42723</v>
      </c>
      <c r="CRH11">
        <v>42720</v>
      </c>
      <c r="CRI11">
        <v>42719</v>
      </c>
      <c r="CRJ11">
        <v>42718</v>
      </c>
      <c r="CRK11">
        <v>42717</v>
      </c>
      <c r="CRL11">
        <v>42716</v>
      </c>
      <c r="CRM11">
        <v>42713</v>
      </c>
      <c r="CRN11">
        <v>42712</v>
      </c>
      <c r="CRO11">
        <v>42711</v>
      </c>
      <c r="CRP11">
        <v>42710</v>
      </c>
      <c r="CRQ11">
        <v>42709</v>
      </c>
      <c r="CRR11">
        <v>42706</v>
      </c>
      <c r="CRS11">
        <v>42705</v>
      </c>
      <c r="CRT11">
        <v>42704</v>
      </c>
      <c r="CRU11">
        <v>42703</v>
      </c>
      <c r="CRV11">
        <v>42702</v>
      </c>
      <c r="CRW11">
        <v>42699</v>
      </c>
      <c r="CRX11">
        <v>42698</v>
      </c>
      <c r="CRY11">
        <v>42697</v>
      </c>
      <c r="CRZ11">
        <v>42696</v>
      </c>
      <c r="CSA11">
        <v>42695</v>
      </c>
      <c r="CSB11">
        <v>42692</v>
      </c>
      <c r="CSC11">
        <v>42691</v>
      </c>
      <c r="CSD11">
        <v>42690</v>
      </c>
      <c r="CSE11">
        <v>42689</v>
      </c>
      <c r="CSF11">
        <v>42688</v>
      </c>
      <c r="CSG11">
        <v>42685</v>
      </c>
      <c r="CSH11">
        <v>42684</v>
      </c>
      <c r="CSI11">
        <v>42683</v>
      </c>
      <c r="CSJ11">
        <v>42682</v>
      </c>
      <c r="CSK11">
        <v>42681</v>
      </c>
      <c r="CSL11">
        <v>42678</v>
      </c>
      <c r="CSM11">
        <v>42677</v>
      </c>
      <c r="CSN11">
        <v>42676</v>
      </c>
      <c r="CSO11">
        <v>42675</v>
      </c>
      <c r="CSP11">
        <v>42674</v>
      </c>
      <c r="CSQ11">
        <v>42671</v>
      </c>
      <c r="CSR11">
        <v>42670</v>
      </c>
      <c r="CSS11">
        <v>42669</v>
      </c>
      <c r="CST11">
        <v>42668</v>
      </c>
      <c r="CSU11">
        <v>42667</v>
      </c>
      <c r="CSV11">
        <v>42664</v>
      </c>
      <c r="CSW11">
        <v>42663</v>
      </c>
      <c r="CSX11">
        <v>42662</v>
      </c>
      <c r="CSY11">
        <v>42661</v>
      </c>
      <c r="CSZ11">
        <v>42660</v>
      </c>
      <c r="CTA11">
        <v>42657</v>
      </c>
      <c r="CTB11">
        <v>42656</v>
      </c>
      <c r="CTC11">
        <v>42655</v>
      </c>
      <c r="CTD11">
        <v>42654</v>
      </c>
      <c r="CTE11">
        <v>42653</v>
      </c>
      <c r="CTF11">
        <v>42650</v>
      </c>
      <c r="CTG11">
        <v>42649</v>
      </c>
      <c r="CTH11">
        <v>42648</v>
      </c>
      <c r="CTI11">
        <v>42647</v>
      </c>
      <c r="CTJ11">
        <v>42646</v>
      </c>
      <c r="CTK11">
        <v>42643</v>
      </c>
      <c r="CTL11">
        <v>42642</v>
      </c>
      <c r="CTM11">
        <v>42641</v>
      </c>
      <c r="CTN11">
        <v>42640</v>
      </c>
      <c r="CTO11">
        <v>42639</v>
      </c>
      <c r="CTP11">
        <v>42636</v>
      </c>
      <c r="CTQ11">
        <v>42635</v>
      </c>
      <c r="CTR11">
        <v>42634</v>
      </c>
      <c r="CTS11">
        <v>42633</v>
      </c>
      <c r="CTT11">
        <v>42632</v>
      </c>
      <c r="CTU11">
        <v>42629</v>
      </c>
      <c r="CTV11">
        <v>42628</v>
      </c>
      <c r="CTW11">
        <v>42627</v>
      </c>
      <c r="CTX11">
        <v>42626</v>
      </c>
      <c r="CTY11">
        <v>42625</v>
      </c>
      <c r="CTZ11">
        <v>42622</v>
      </c>
      <c r="CUA11">
        <v>42621</v>
      </c>
      <c r="CUB11">
        <v>42620</v>
      </c>
      <c r="CUC11">
        <v>42619</v>
      </c>
      <c r="CUD11">
        <v>42618</v>
      </c>
      <c r="CUE11">
        <v>42615</v>
      </c>
      <c r="CUF11">
        <v>42614</v>
      </c>
      <c r="CUG11">
        <v>42613</v>
      </c>
      <c r="CUH11">
        <v>42612</v>
      </c>
      <c r="CUI11">
        <v>42611</v>
      </c>
      <c r="CUJ11">
        <v>42608</v>
      </c>
      <c r="CUK11">
        <v>42607</v>
      </c>
      <c r="CUL11">
        <v>42606</v>
      </c>
      <c r="CUM11">
        <v>42605</v>
      </c>
      <c r="CUN11">
        <v>42604</v>
      </c>
      <c r="CUO11">
        <v>42601</v>
      </c>
      <c r="CUP11">
        <v>42600</v>
      </c>
      <c r="CUQ11">
        <v>42599</v>
      </c>
      <c r="CUR11">
        <v>42598</v>
      </c>
      <c r="CUS11">
        <v>42597</v>
      </c>
      <c r="CUT11">
        <v>42594</v>
      </c>
      <c r="CUU11">
        <v>42593</v>
      </c>
      <c r="CUV11">
        <v>42592</v>
      </c>
      <c r="CUW11">
        <v>42591</v>
      </c>
      <c r="CUX11">
        <v>42590</v>
      </c>
      <c r="CUY11">
        <v>42587</v>
      </c>
      <c r="CUZ11">
        <v>42586</v>
      </c>
      <c r="CVA11">
        <v>42585</v>
      </c>
      <c r="CVB11">
        <v>42584</v>
      </c>
      <c r="CVC11">
        <v>42583</v>
      </c>
      <c r="CVD11">
        <v>42580</v>
      </c>
      <c r="CVE11">
        <v>42579</v>
      </c>
      <c r="CVF11">
        <v>42578</v>
      </c>
      <c r="CVG11">
        <v>42577</v>
      </c>
      <c r="CVH11">
        <v>42576</v>
      </c>
      <c r="CVI11">
        <v>42573</v>
      </c>
      <c r="CVJ11">
        <v>42572</v>
      </c>
      <c r="CVK11">
        <v>42571</v>
      </c>
      <c r="CVL11">
        <v>42570</v>
      </c>
      <c r="CVM11">
        <v>42569</v>
      </c>
      <c r="CVN11">
        <v>42566</v>
      </c>
      <c r="CVO11">
        <v>42565</v>
      </c>
      <c r="CVP11">
        <v>42564</v>
      </c>
      <c r="CVQ11">
        <v>42563</v>
      </c>
      <c r="CVR11">
        <v>42562</v>
      </c>
      <c r="CVS11">
        <v>42559</v>
      </c>
      <c r="CVT11">
        <v>42558</v>
      </c>
      <c r="CVU11">
        <v>42557</v>
      </c>
      <c r="CVV11">
        <v>42556</v>
      </c>
      <c r="CVW11">
        <v>42555</v>
      </c>
      <c r="CVX11">
        <v>42552</v>
      </c>
      <c r="CVY11">
        <v>42551</v>
      </c>
      <c r="CVZ11">
        <v>42550</v>
      </c>
      <c r="CWA11">
        <v>42549</v>
      </c>
      <c r="CWB11">
        <v>42548</v>
      </c>
      <c r="CWC11">
        <v>42545</v>
      </c>
      <c r="CWD11">
        <v>42544</v>
      </c>
      <c r="CWE11">
        <v>42543</v>
      </c>
      <c r="CWF11">
        <v>42542</v>
      </c>
      <c r="CWG11">
        <v>42541</v>
      </c>
      <c r="CWH11">
        <v>42538</v>
      </c>
      <c r="CWI11">
        <v>42537</v>
      </c>
      <c r="CWJ11">
        <v>42536</v>
      </c>
      <c r="CWK11">
        <v>42535</v>
      </c>
      <c r="CWL11">
        <v>42534</v>
      </c>
      <c r="CWM11">
        <v>42531</v>
      </c>
      <c r="CWN11">
        <v>42530</v>
      </c>
      <c r="CWO11">
        <v>42529</v>
      </c>
      <c r="CWP11">
        <v>42528</v>
      </c>
      <c r="CWQ11">
        <v>42527</v>
      </c>
      <c r="CWR11">
        <v>42524</v>
      </c>
      <c r="CWS11">
        <v>42523</v>
      </c>
      <c r="CWT11">
        <v>42522</v>
      </c>
      <c r="CWU11">
        <v>42521</v>
      </c>
      <c r="CWV11">
        <v>42520</v>
      </c>
      <c r="CWW11">
        <v>42517</v>
      </c>
      <c r="CWX11">
        <v>42516</v>
      </c>
      <c r="CWY11">
        <v>42515</v>
      </c>
      <c r="CWZ11">
        <v>42514</v>
      </c>
      <c r="CXA11">
        <v>42513</v>
      </c>
      <c r="CXB11">
        <v>42510</v>
      </c>
      <c r="CXC11">
        <v>42509</v>
      </c>
      <c r="CXD11">
        <v>42508</v>
      </c>
      <c r="CXE11">
        <v>42507</v>
      </c>
      <c r="CXF11">
        <v>42506</v>
      </c>
      <c r="CXG11">
        <v>42503</v>
      </c>
      <c r="CXH11">
        <v>42502</v>
      </c>
      <c r="CXI11">
        <v>42501</v>
      </c>
      <c r="CXJ11">
        <v>42500</v>
      </c>
      <c r="CXK11">
        <v>42499</v>
      </c>
      <c r="CXL11">
        <v>42496</v>
      </c>
      <c r="CXM11">
        <v>42495</v>
      </c>
      <c r="CXN11">
        <v>42494</v>
      </c>
      <c r="CXO11">
        <v>42493</v>
      </c>
      <c r="CXP11">
        <v>42492</v>
      </c>
      <c r="CXQ11">
        <v>42489</v>
      </c>
      <c r="CXR11">
        <v>42488</v>
      </c>
      <c r="CXS11">
        <v>42487</v>
      </c>
      <c r="CXT11">
        <v>42486</v>
      </c>
      <c r="CXU11">
        <v>42485</v>
      </c>
      <c r="CXV11">
        <v>42482</v>
      </c>
      <c r="CXW11">
        <v>42481</v>
      </c>
      <c r="CXX11">
        <v>42480</v>
      </c>
      <c r="CXY11">
        <v>42479</v>
      </c>
      <c r="CXZ11">
        <v>42478</v>
      </c>
      <c r="CYA11">
        <v>42475</v>
      </c>
      <c r="CYB11">
        <v>42474</v>
      </c>
      <c r="CYC11">
        <v>42473</v>
      </c>
      <c r="CYD11">
        <v>42472</v>
      </c>
      <c r="CYE11">
        <v>42471</v>
      </c>
      <c r="CYF11">
        <v>42468</v>
      </c>
      <c r="CYG11">
        <v>42467</v>
      </c>
      <c r="CYH11">
        <v>42466</v>
      </c>
      <c r="CYI11">
        <v>42465</v>
      </c>
      <c r="CYJ11">
        <v>42464</v>
      </c>
      <c r="CYK11">
        <v>42461</v>
      </c>
      <c r="CYL11">
        <v>42460</v>
      </c>
      <c r="CYM11">
        <v>42459</v>
      </c>
      <c r="CYN11">
        <v>42458</v>
      </c>
      <c r="CYO11">
        <v>42457</v>
      </c>
      <c r="CYP11">
        <v>42454</v>
      </c>
      <c r="CYQ11">
        <v>42453</v>
      </c>
      <c r="CYR11">
        <v>42452</v>
      </c>
      <c r="CYS11">
        <v>42451</v>
      </c>
      <c r="CYT11">
        <v>42450</v>
      </c>
      <c r="CYU11">
        <v>42447</v>
      </c>
      <c r="CYV11">
        <v>42446</v>
      </c>
      <c r="CYW11">
        <v>42445</v>
      </c>
      <c r="CYX11">
        <v>42444</v>
      </c>
      <c r="CYY11">
        <v>42443</v>
      </c>
      <c r="CYZ11">
        <v>42440</v>
      </c>
      <c r="CZA11">
        <v>42439</v>
      </c>
      <c r="CZB11">
        <v>42438</v>
      </c>
      <c r="CZC11">
        <v>42437</v>
      </c>
      <c r="CZD11">
        <v>42436</v>
      </c>
      <c r="CZE11">
        <v>42433</v>
      </c>
      <c r="CZF11">
        <v>42432</v>
      </c>
      <c r="CZG11">
        <v>42431</v>
      </c>
      <c r="CZH11">
        <v>42430</v>
      </c>
      <c r="CZI11">
        <v>42429</v>
      </c>
      <c r="CZJ11">
        <v>42426</v>
      </c>
      <c r="CZK11">
        <v>42425</v>
      </c>
      <c r="CZL11">
        <v>42424</v>
      </c>
      <c r="CZM11">
        <v>42423</v>
      </c>
      <c r="CZN11">
        <v>42422</v>
      </c>
      <c r="CZO11">
        <v>42419</v>
      </c>
      <c r="CZP11">
        <v>42418</v>
      </c>
      <c r="CZQ11">
        <v>42417</v>
      </c>
      <c r="CZR11">
        <v>42416</v>
      </c>
      <c r="CZS11">
        <v>42415</v>
      </c>
      <c r="CZT11">
        <v>42412</v>
      </c>
      <c r="CZU11">
        <v>42411</v>
      </c>
      <c r="CZV11">
        <v>42410</v>
      </c>
      <c r="CZW11">
        <v>42409</v>
      </c>
      <c r="CZX11">
        <v>42408</v>
      </c>
      <c r="CZY11">
        <v>42405</v>
      </c>
      <c r="CZZ11">
        <v>42404</v>
      </c>
      <c r="DAA11">
        <v>42403</v>
      </c>
      <c r="DAB11">
        <v>42402</v>
      </c>
      <c r="DAC11">
        <v>42401</v>
      </c>
      <c r="DAD11">
        <v>42398</v>
      </c>
      <c r="DAE11">
        <v>42397</v>
      </c>
      <c r="DAF11">
        <v>42396</v>
      </c>
      <c r="DAG11">
        <v>42395</v>
      </c>
      <c r="DAH11">
        <v>42394</v>
      </c>
      <c r="DAI11">
        <v>42391</v>
      </c>
      <c r="DAJ11">
        <v>42390</v>
      </c>
      <c r="DAK11">
        <v>42389</v>
      </c>
      <c r="DAL11">
        <v>42388</v>
      </c>
      <c r="DAM11">
        <v>42387</v>
      </c>
      <c r="DAN11">
        <v>42384</v>
      </c>
      <c r="DAO11">
        <v>42383</v>
      </c>
      <c r="DAP11">
        <v>42382</v>
      </c>
      <c r="DAQ11">
        <v>42381</v>
      </c>
      <c r="DAR11">
        <v>42380</v>
      </c>
      <c r="DAS11">
        <v>42377</v>
      </c>
      <c r="DAT11">
        <v>42376</v>
      </c>
      <c r="DAU11">
        <v>42375</v>
      </c>
      <c r="DAV11">
        <v>42374</v>
      </c>
      <c r="DAW11">
        <v>42373</v>
      </c>
      <c r="DAX11">
        <v>42370</v>
      </c>
      <c r="DAY11">
        <v>42369</v>
      </c>
      <c r="DAZ11">
        <v>42368</v>
      </c>
      <c r="DBA11">
        <v>42367</v>
      </c>
      <c r="DBB11">
        <v>42366</v>
      </c>
      <c r="DBC11">
        <v>42363</v>
      </c>
      <c r="DBD11">
        <v>42362</v>
      </c>
      <c r="DBE11">
        <v>42361</v>
      </c>
      <c r="DBF11">
        <v>42360</v>
      </c>
      <c r="DBG11">
        <v>42359</v>
      </c>
      <c r="DBH11">
        <v>42356</v>
      </c>
      <c r="DBI11">
        <v>42355</v>
      </c>
      <c r="DBJ11">
        <v>42354</v>
      </c>
      <c r="DBK11">
        <v>42353</v>
      </c>
      <c r="DBL11">
        <v>42352</v>
      </c>
      <c r="DBM11">
        <v>42349</v>
      </c>
      <c r="DBN11">
        <v>42348</v>
      </c>
      <c r="DBO11">
        <v>42347</v>
      </c>
      <c r="DBP11">
        <v>42346</v>
      </c>
      <c r="DBQ11">
        <v>42345</v>
      </c>
      <c r="DBR11">
        <v>42342</v>
      </c>
      <c r="DBS11">
        <v>42341</v>
      </c>
      <c r="DBT11">
        <v>42340</v>
      </c>
      <c r="DBU11">
        <v>42339</v>
      </c>
      <c r="DBV11">
        <v>42338</v>
      </c>
      <c r="DBW11">
        <v>42335</v>
      </c>
      <c r="DBX11">
        <v>42334</v>
      </c>
      <c r="DBY11">
        <v>42333</v>
      </c>
      <c r="DBZ11">
        <v>42332</v>
      </c>
      <c r="DCA11">
        <v>42331</v>
      </c>
      <c r="DCB11">
        <v>42328</v>
      </c>
      <c r="DCC11">
        <v>42327</v>
      </c>
      <c r="DCD11">
        <v>42326</v>
      </c>
      <c r="DCE11">
        <v>42325</v>
      </c>
      <c r="DCF11">
        <v>42324</v>
      </c>
      <c r="DCG11">
        <v>42321</v>
      </c>
      <c r="DCH11">
        <v>42320</v>
      </c>
      <c r="DCI11">
        <v>42319</v>
      </c>
      <c r="DCJ11">
        <v>42318</v>
      </c>
      <c r="DCK11">
        <v>42317</v>
      </c>
      <c r="DCL11">
        <v>42314</v>
      </c>
      <c r="DCM11">
        <v>42313</v>
      </c>
      <c r="DCN11">
        <v>42312</v>
      </c>
      <c r="DCO11">
        <v>42311</v>
      </c>
      <c r="DCP11">
        <v>42310</v>
      </c>
      <c r="DCQ11">
        <v>42307</v>
      </c>
      <c r="DCR11">
        <v>42306</v>
      </c>
      <c r="DCS11">
        <v>42305</v>
      </c>
      <c r="DCT11">
        <v>42304</v>
      </c>
      <c r="DCU11">
        <v>42303</v>
      </c>
      <c r="DCV11">
        <v>42300</v>
      </c>
      <c r="DCW11">
        <v>42299</v>
      </c>
      <c r="DCX11">
        <v>42298</v>
      </c>
      <c r="DCY11">
        <v>42297</v>
      </c>
      <c r="DCZ11">
        <v>42296</v>
      </c>
      <c r="DDA11">
        <v>42293</v>
      </c>
      <c r="DDB11">
        <v>42292</v>
      </c>
      <c r="DDC11">
        <v>42291</v>
      </c>
      <c r="DDD11">
        <v>42290</v>
      </c>
      <c r="DDE11">
        <v>42289</v>
      </c>
      <c r="DDF11">
        <v>42286</v>
      </c>
      <c r="DDG11">
        <v>42285</v>
      </c>
      <c r="DDH11">
        <v>42284</v>
      </c>
      <c r="DDI11">
        <v>42283</v>
      </c>
      <c r="DDJ11">
        <v>42282</v>
      </c>
      <c r="DDK11">
        <v>42279</v>
      </c>
      <c r="DDL11">
        <v>42278</v>
      </c>
      <c r="DDM11">
        <v>42277</v>
      </c>
      <c r="DDN11">
        <v>42276</v>
      </c>
      <c r="DDO11">
        <v>42275</v>
      </c>
      <c r="DDP11">
        <v>42272</v>
      </c>
      <c r="DDQ11">
        <v>42271</v>
      </c>
      <c r="DDR11">
        <v>42270</v>
      </c>
      <c r="DDS11">
        <v>42269</v>
      </c>
      <c r="DDT11">
        <v>42268</v>
      </c>
      <c r="DDU11">
        <v>42265</v>
      </c>
      <c r="DDV11">
        <v>42264</v>
      </c>
      <c r="DDW11">
        <v>42263</v>
      </c>
      <c r="DDX11">
        <v>42262</v>
      </c>
      <c r="DDY11">
        <v>42261</v>
      </c>
      <c r="DDZ11">
        <v>42258</v>
      </c>
      <c r="DEA11">
        <v>42257</v>
      </c>
      <c r="DEB11">
        <v>42256</v>
      </c>
      <c r="DEC11">
        <v>42255</v>
      </c>
      <c r="DED11">
        <v>42254</v>
      </c>
      <c r="DEE11">
        <v>42251</v>
      </c>
      <c r="DEF11">
        <v>42250</v>
      </c>
      <c r="DEG11">
        <v>42249</v>
      </c>
      <c r="DEH11">
        <v>42248</v>
      </c>
      <c r="DEI11">
        <v>42247</v>
      </c>
      <c r="DEJ11">
        <v>42244</v>
      </c>
      <c r="DEK11">
        <v>42243</v>
      </c>
      <c r="DEL11">
        <v>42242</v>
      </c>
      <c r="DEM11">
        <v>42241</v>
      </c>
      <c r="DEN11">
        <v>42240</v>
      </c>
      <c r="DEO11">
        <v>42237</v>
      </c>
      <c r="DEP11">
        <v>42236</v>
      </c>
      <c r="DEQ11">
        <v>42235</v>
      </c>
      <c r="DER11">
        <v>42234</v>
      </c>
      <c r="DES11">
        <v>42233</v>
      </c>
      <c r="DET11">
        <v>42230</v>
      </c>
      <c r="DEU11">
        <v>42229</v>
      </c>
      <c r="DEV11">
        <v>42228</v>
      </c>
      <c r="DEW11">
        <v>42227</v>
      </c>
      <c r="DEX11">
        <v>42226</v>
      </c>
      <c r="DEY11">
        <v>42223</v>
      </c>
      <c r="DEZ11">
        <v>42222</v>
      </c>
      <c r="DFA11">
        <v>42221</v>
      </c>
      <c r="DFB11">
        <v>42220</v>
      </c>
      <c r="DFC11">
        <v>42219</v>
      </c>
      <c r="DFD11">
        <v>42216</v>
      </c>
      <c r="DFE11">
        <v>42215</v>
      </c>
      <c r="DFF11">
        <v>42214</v>
      </c>
      <c r="DFG11">
        <v>42213</v>
      </c>
      <c r="DFH11">
        <v>42212</v>
      </c>
      <c r="DFI11">
        <v>42209</v>
      </c>
      <c r="DFJ11">
        <v>42208</v>
      </c>
      <c r="DFK11">
        <v>42207</v>
      </c>
      <c r="DFL11">
        <v>42206</v>
      </c>
      <c r="DFM11">
        <v>42205</v>
      </c>
      <c r="DFN11">
        <v>42202</v>
      </c>
      <c r="DFO11">
        <v>42201</v>
      </c>
      <c r="DFP11">
        <v>42200</v>
      </c>
      <c r="DFQ11">
        <v>42199</v>
      </c>
      <c r="DFR11">
        <v>42198</v>
      </c>
      <c r="DFS11">
        <v>42195</v>
      </c>
      <c r="DFT11">
        <v>42194</v>
      </c>
      <c r="DFU11">
        <v>42193</v>
      </c>
      <c r="DFV11">
        <v>42192</v>
      </c>
      <c r="DFW11">
        <v>42191</v>
      </c>
      <c r="DFX11">
        <v>42188</v>
      </c>
      <c r="DFY11">
        <v>42187</v>
      </c>
      <c r="DFZ11">
        <v>42186</v>
      </c>
      <c r="DGA11">
        <v>42185</v>
      </c>
      <c r="DGB11">
        <v>42184</v>
      </c>
      <c r="DGC11">
        <v>42181</v>
      </c>
      <c r="DGD11">
        <v>42180</v>
      </c>
      <c r="DGE11">
        <v>42179</v>
      </c>
      <c r="DGF11">
        <v>42178</v>
      </c>
      <c r="DGG11">
        <v>42177</v>
      </c>
      <c r="DGH11">
        <v>42174</v>
      </c>
      <c r="DGI11">
        <v>42173</v>
      </c>
      <c r="DGJ11">
        <v>42172</v>
      </c>
      <c r="DGK11">
        <v>42171</v>
      </c>
      <c r="DGL11">
        <v>42170</v>
      </c>
      <c r="DGM11">
        <v>42167</v>
      </c>
      <c r="DGN11">
        <v>42166</v>
      </c>
      <c r="DGO11">
        <v>42165</v>
      </c>
      <c r="DGP11">
        <v>42164</v>
      </c>
      <c r="DGQ11">
        <v>42163</v>
      </c>
      <c r="DGR11">
        <v>42160</v>
      </c>
      <c r="DGS11">
        <v>42159</v>
      </c>
      <c r="DGT11">
        <v>42158</v>
      </c>
      <c r="DGU11">
        <v>42157</v>
      </c>
      <c r="DGV11">
        <v>42156</v>
      </c>
      <c r="DGW11">
        <v>42153</v>
      </c>
      <c r="DGX11">
        <v>42152</v>
      </c>
      <c r="DGY11">
        <v>42151</v>
      </c>
      <c r="DGZ11">
        <v>42150</v>
      </c>
      <c r="DHA11">
        <v>42149</v>
      </c>
      <c r="DHB11">
        <v>42146</v>
      </c>
      <c r="DHC11">
        <v>42145</v>
      </c>
      <c r="DHD11">
        <v>42144</v>
      </c>
      <c r="DHE11">
        <v>42143</v>
      </c>
      <c r="DHF11">
        <v>42142</v>
      </c>
      <c r="DHG11">
        <v>42139</v>
      </c>
      <c r="DHH11">
        <v>42138</v>
      </c>
      <c r="DHI11">
        <v>42137</v>
      </c>
      <c r="DHJ11">
        <v>42136</v>
      </c>
      <c r="DHK11">
        <v>42135</v>
      </c>
      <c r="DHL11">
        <v>42132</v>
      </c>
      <c r="DHM11">
        <v>42131</v>
      </c>
      <c r="DHN11">
        <v>42130</v>
      </c>
      <c r="DHO11">
        <v>42129</v>
      </c>
      <c r="DHP11">
        <v>42128</v>
      </c>
      <c r="DHQ11">
        <v>42125</v>
      </c>
      <c r="DHR11">
        <v>42124</v>
      </c>
      <c r="DHS11">
        <v>42123</v>
      </c>
      <c r="DHT11">
        <v>42122</v>
      </c>
      <c r="DHU11">
        <v>42121</v>
      </c>
      <c r="DHV11">
        <v>42118</v>
      </c>
      <c r="DHW11">
        <v>42117</v>
      </c>
      <c r="DHX11">
        <v>42116</v>
      </c>
      <c r="DHY11">
        <v>42115</v>
      </c>
      <c r="DHZ11">
        <v>42114</v>
      </c>
      <c r="DIA11">
        <v>42111</v>
      </c>
      <c r="DIB11">
        <v>42110</v>
      </c>
      <c r="DIC11">
        <v>42109</v>
      </c>
      <c r="DID11">
        <v>42108</v>
      </c>
      <c r="DIE11">
        <v>42107</v>
      </c>
      <c r="DIF11">
        <v>42104</v>
      </c>
      <c r="DIG11">
        <v>42103</v>
      </c>
      <c r="DIH11">
        <v>42102</v>
      </c>
      <c r="DII11">
        <v>42101</v>
      </c>
      <c r="DIJ11">
        <v>42100</v>
      </c>
      <c r="DIK11">
        <v>42097</v>
      </c>
      <c r="DIL11">
        <v>42096</v>
      </c>
      <c r="DIM11">
        <v>42095</v>
      </c>
      <c r="DIN11">
        <v>42094</v>
      </c>
      <c r="DIO11">
        <v>42093</v>
      </c>
      <c r="DIP11">
        <v>42090</v>
      </c>
      <c r="DIQ11">
        <v>42089</v>
      </c>
      <c r="DIR11">
        <v>42088</v>
      </c>
      <c r="DIS11">
        <v>42087</v>
      </c>
      <c r="DIT11">
        <v>42086</v>
      </c>
      <c r="DIU11">
        <v>42083</v>
      </c>
      <c r="DIV11">
        <v>42082</v>
      </c>
      <c r="DIW11">
        <v>42081</v>
      </c>
      <c r="DIX11">
        <v>42080</v>
      </c>
      <c r="DIY11">
        <v>42079</v>
      </c>
      <c r="DIZ11">
        <v>42076</v>
      </c>
      <c r="DJA11">
        <v>42075</v>
      </c>
      <c r="DJB11">
        <v>42074</v>
      </c>
      <c r="DJC11">
        <v>42073</v>
      </c>
      <c r="DJD11">
        <v>42072</v>
      </c>
      <c r="DJE11">
        <v>42069</v>
      </c>
      <c r="DJF11">
        <v>42068</v>
      </c>
      <c r="DJG11">
        <v>42067</v>
      </c>
      <c r="DJH11">
        <v>42066</v>
      </c>
      <c r="DJI11">
        <v>42065</v>
      </c>
      <c r="DJJ11">
        <v>42062</v>
      </c>
      <c r="DJK11">
        <v>42061</v>
      </c>
      <c r="DJL11">
        <v>42060</v>
      </c>
      <c r="DJM11">
        <v>42059</v>
      </c>
      <c r="DJN11">
        <v>42058</v>
      </c>
      <c r="DJO11">
        <v>42055</v>
      </c>
      <c r="DJP11">
        <v>42054</v>
      </c>
      <c r="DJQ11">
        <v>42053</v>
      </c>
      <c r="DJR11">
        <v>42052</v>
      </c>
      <c r="DJS11">
        <v>42051</v>
      </c>
      <c r="DJT11">
        <v>42048</v>
      </c>
      <c r="DJU11">
        <v>42047</v>
      </c>
      <c r="DJV11">
        <v>42046</v>
      </c>
      <c r="DJW11">
        <v>42045</v>
      </c>
      <c r="DJX11">
        <v>42044</v>
      </c>
      <c r="DJY11">
        <v>42041</v>
      </c>
      <c r="DJZ11">
        <v>42040</v>
      </c>
      <c r="DKA11">
        <v>42039</v>
      </c>
      <c r="DKB11">
        <v>42038</v>
      </c>
      <c r="DKC11">
        <v>42037</v>
      </c>
      <c r="DKD11">
        <v>42034</v>
      </c>
      <c r="DKE11">
        <v>42033</v>
      </c>
      <c r="DKF11">
        <v>42032</v>
      </c>
      <c r="DKG11">
        <v>42031</v>
      </c>
      <c r="DKH11">
        <v>42030</v>
      </c>
      <c r="DKI11">
        <v>42027</v>
      </c>
      <c r="DKJ11">
        <v>42026</v>
      </c>
      <c r="DKK11">
        <v>42025</v>
      </c>
      <c r="DKL11">
        <v>42024</v>
      </c>
      <c r="DKM11">
        <v>42023</v>
      </c>
      <c r="DKN11">
        <v>42020</v>
      </c>
      <c r="DKO11">
        <v>42019</v>
      </c>
      <c r="DKP11">
        <v>42018</v>
      </c>
      <c r="DKQ11">
        <v>42017</v>
      </c>
      <c r="DKR11">
        <v>42016</v>
      </c>
      <c r="DKS11">
        <v>42013</v>
      </c>
      <c r="DKT11">
        <v>42012</v>
      </c>
      <c r="DKU11">
        <v>42011</v>
      </c>
      <c r="DKV11">
        <v>42010</v>
      </c>
      <c r="DKW11">
        <v>42009</v>
      </c>
      <c r="DKX11">
        <v>42006</v>
      </c>
      <c r="DKY11">
        <v>42005</v>
      </c>
      <c r="DKZ11">
        <v>42004</v>
      </c>
      <c r="DLA11">
        <v>42003</v>
      </c>
      <c r="DLB11">
        <v>42002</v>
      </c>
      <c r="DLC11">
        <v>41999</v>
      </c>
      <c r="DLD11">
        <v>41998</v>
      </c>
      <c r="DLE11">
        <v>41997</v>
      </c>
      <c r="DLF11">
        <v>41996</v>
      </c>
      <c r="DLG11">
        <v>41995</v>
      </c>
      <c r="DLH11">
        <v>41992</v>
      </c>
      <c r="DLI11">
        <v>41991</v>
      </c>
      <c r="DLJ11">
        <v>41990</v>
      </c>
      <c r="DLK11">
        <v>41989</v>
      </c>
      <c r="DLL11">
        <v>41988</v>
      </c>
      <c r="DLM11">
        <v>41985</v>
      </c>
      <c r="DLN11">
        <v>41984</v>
      </c>
      <c r="DLO11">
        <v>41983</v>
      </c>
      <c r="DLP11">
        <v>41982</v>
      </c>
      <c r="DLQ11">
        <v>41981</v>
      </c>
      <c r="DLR11">
        <v>41978</v>
      </c>
      <c r="DLS11">
        <v>41977</v>
      </c>
      <c r="DLT11">
        <v>41976</v>
      </c>
      <c r="DLU11">
        <v>41975</v>
      </c>
      <c r="DLV11">
        <v>41974</v>
      </c>
      <c r="DLW11">
        <v>41971</v>
      </c>
      <c r="DLX11">
        <v>41970</v>
      </c>
      <c r="DLY11">
        <v>41969</v>
      </c>
      <c r="DLZ11">
        <v>41968</v>
      </c>
      <c r="DMA11">
        <v>41967</v>
      </c>
      <c r="DMB11">
        <v>41964</v>
      </c>
      <c r="DMC11">
        <v>41963</v>
      </c>
      <c r="DMD11">
        <v>41962</v>
      </c>
      <c r="DME11">
        <v>41961</v>
      </c>
      <c r="DMF11">
        <v>41960</v>
      </c>
      <c r="DMG11">
        <v>41957</v>
      </c>
      <c r="DMH11">
        <v>41956</v>
      </c>
      <c r="DMI11">
        <v>41955</v>
      </c>
      <c r="DMJ11">
        <v>41954</v>
      </c>
      <c r="DMK11">
        <v>41953</v>
      </c>
      <c r="DML11">
        <v>41950</v>
      </c>
      <c r="DMM11">
        <v>41949</v>
      </c>
      <c r="DMN11">
        <v>41948</v>
      </c>
      <c r="DMO11">
        <v>41947</v>
      </c>
      <c r="DMP11">
        <v>41946</v>
      </c>
      <c r="DMQ11">
        <v>41943</v>
      </c>
      <c r="DMR11">
        <v>41942</v>
      </c>
      <c r="DMS11">
        <v>41941</v>
      </c>
      <c r="DMT11">
        <v>41940</v>
      </c>
      <c r="DMU11">
        <v>41939</v>
      </c>
      <c r="DMV11">
        <v>41936</v>
      </c>
      <c r="DMW11">
        <v>41935</v>
      </c>
      <c r="DMX11">
        <v>41934</v>
      </c>
      <c r="DMY11">
        <v>41933</v>
      </c>
      <c r="DMZ11">
        <v>41932</v>
      </c>
      <c r="DNA11">
        <v>41929</v>
      </c>
      <c r="DNB11">
        <v>41928</v>
      </c>
      <c r="DNC11">
        <v>41927</v>
      </c>
      <c r="DND11">
        <v>41926</v>
      </c>
      <c r="DNE11">
        <v>41925</v>
      </c>
      <c r="DNF11">
        <v>41922</v>
      </c>
      <c r="DNG11">
        <v>41921</v>
      </c>
      <c r="DNH11">
        <v>41920</v>
      </c>
      <c r="DNI11">
        <v>41919</v>
      </c>
      <c r="DNJ11">
        <v>41918</v>
      </c>
      <c r="DNK11">
        <v>41915</v>
      </c>
      <c r="DNL11">
        <v>41914</v>
      </c>
      <c r="DNM11">
        <v>41913</v>
      </c>
      <c r="DNN11">
        <v>41912</v>
      </c>
      <c r="DNO11">
        <v>41911</v>
      </c>
      <c r="DNP11">
        <v>41908</v>
      </c>
      <c r="DNQ11">
        <v>41907</v>
      </c>
      <c r="DNR11">
        <v>41906</v>
      </c>
      <c r="DNS11">
        <v>41905</v>
      </c>
      <c r="DNT11">
        <v>41904</v>
      </c>
      <c r="DNU11">
        <v>41901</v>
      </c>
      <c r="DNV11">
        <v>41900</v>
      </c>
      <c r="DNW11">
        <v>41899</v>
      </c>
      <c r="DNX11">
        <v>41898</v>
      </c>
      <c r="DNY11">
        <v>41897</v>
      </c>
      <c r="DNZ11">
        <v>41894</v>
      </c>
      <c r="DOA11">
        <v>41893</v>
      </c>
      <c r="DOB11">
        <v>41892</v>
      </c>
      <c r="DOC11">
        <v>41891</v>
      </c>
      <c r="DOD11">
        <v>41890</v>
      </c>
      <c r="DOE11">
        <v>41887</v>
      </c>
      <c r="DOF11">
        <v>41886</v>
      </c>
      <c r="DOG11">
        <v>41885</v>
      </c>
      <c r="DOH11">
        <v>41884</v>
      </c>
      <c r="DOI11">
        <v>41883</v>
      </c>
      <c r="DOJ11">
        <v>41880</v>
      </c>
      <c r="DOK11">
        <v>41879</v>
      </c>
      <c r="DOL11">
        <v>41878</v>
      </c>
      <c r="DOM11">
        <v>41877</v>
      </c>
      <c r="DON11">
        <v>41876</v>
      </c>
      <c r="DOO11">
        <v>41873</v>
      </c>
      <c r="DOP11">
        <v>41872</v>
      </c>
      <c r="DOQ11">
        <v>41871</v>
      </c>
      <c r="DOR11">
        <v>41870</v>
      </c>
      <c r="DOS11">
        <v>41869</v>
      </c>
      <c r="DOT11">
        <v>41866</v>
      </c>
      <c r="DOU11">
        <v>41865</v>
      </c>
      <c r="DOV11">
        <v>41864</v>
      </c>
      <c r="DOW11">
        <v>41863</v>
      </c>
      <c r="DOX11">
        <v>41862</v>
      </c>
      <c r="DOY11">
        <v>41859</v>
      </c>
      <c r="DOZ11">
        <v>41858</v>
      </c>
      <c r="DPA11">
        <v>41857</v>
      </c>
      <c r="DPB11">
        <v>41856</v>
      </c>
      <c r="DPC11">
        <v>41855</v>
      </c>
      <c r="DPD11">
        <v>41852</v>
      </c>
      <c r="DPE11">
        <v>41851</v>
      </c>
      <c r="DPF11">
        <v>41850</v>
      </c>
      <c r="DPG11">
        <v>41849</v>
      </c>
      <c r="DPH11">
        <v>41848</v>
      </c>
      <c r="DPI11">
        <v>41845</v>
      </c>
      <c r="DPJ11">
        <v>41844</v>
      </c>
      <c r="DPK11">
        <v>41843</v>
      </c>
      <c r="DPL11">
        <v>41842</v>
      </c>
      <c r="DPM11">
        <v>41841</v>
      </c>
      <c r="DPN11">
        <v>41838</v>
      </c>
      <c r="DPO11">
        <v>41837</v>
      </c>
      <c r="DPP11">
        <v>41836</v>
      </c>
      <c r="DPQ11">
        <v>41835</v>
      </c>
      <c r="DPR11">
        <v>41834</v>
      </c>
      <c r="DPS11">
        <v>41831</v>
      </c>
      <c r="DPT11">
        <v>41830</v>
      </c>
      <c r="DPU11">
        <v>41829</v>
      </c>
      <c r="DPV11">
        <v>41828</v>
      </c>
      <c r="DPW11">
        <v>41827</v>
      </c>
      <c r="DPX11">
        <v>41824</v>
      </c>
      <c r="DPY11">
        <v>41823</v>
      </c>
      <c r="DPZ11">
        <v>41822</v>
      </c>
      <c r="DQA11">
        <v>41821</v>
      </c>
      <c r="DQB11">
        <v>41820</v>
      </c>
      <c r="DQC11">
        <v>41817</v>
      </c>
      <c r="DQD11">
        <v>41816</v>
      </c>
      <c r="DQE11">
        <v>41815</v>
      </c>
      <c r="DQF11">
        <v>41814</v>
      </c>
      <c r="DQG11">
        <v>41813</v>
      </c>
      <c r="DQH11">
        <v>41810</v>
      </c>
      <c r="DQI11">
        <v>41809</v>
      </c>
      <c r="DQJ11">
        <v>41808</v>
      </c>
      <c r="DQK11">
        <v>41807</v>
      </c>
      <c r="DQL11">
        <v>41806</v>
      </c>
      <c r="DQM11">
        <v>41803</v>
      </c>
      <c r="DQN11">
        <v>41802</v>
      </c>
      <c r="DQO11">
        <v>41801</v>
      </c>
      <c r="DQP11">
        <v>41800</v>
      </c>
      <c r="DQQ11">
        <v>41799</v>
      </c>
      <c r="DQR11">
        <v>41796</v>
      </c>
      <c r="DQS11">
        <v>41795</v>
      </c>
      <c r="DQT11">
        <v>41794</v>
      </c>
      <c r="DQU11">
        <v>41793</v>
      </c>
      <c r="DQV11">
        <v>41792</v>
      </c>
      <c r="DQW11">
        <v>41789</v>
      </c>
      <c r="DQX11">
        <v>41788</v>
      </c>
      <c r="DQY11">
        <v>41787</v>
      </c>
      <c r="DQZ11">
        <v>41786</v>
      </c>
      <c r="DRA11">
        <v>41785</v>
      </c>
      <c r="DRB11">
        <v>41782</v>
      </c>
      <c r="DRC11">
        <v>41781</v>
      </c>
      <c r="DRD11">
        <v>41780</v>
      </c>
      <c r="DRE11">
        <v>41779</v>
      </c>
      <c r="DRF11">
        <v>41778</v>
      </c>
      <c r="DRG11">
        <v>41775</v>
      </c>
      <c r="DRH11">
        <v>41774</v>
      </c>
      <c r="DRI11">
        <v>41773</v>
      </c>
      <c r="DRJ11">
        <v>41772</v>
      </c>
      <c r="DRK11">
        <v>41771</v>
      </c>
      <c r="DRL11">
        <v>41768</v>
      </c>
      <c r="DRM11">
        <v>41767</v>
      </c>
      <c r="DRN11">
        <v>41766</v>
      </c>
      <c r="DRO11">
        <v>41765</v>
      </c>
      <c r="DRP11">
        <v>41764</v>
      </c>
      <c r="DRQ11">
        <v>41761</v>
      </c>
      <c r="DRR11">
        <v>41760</v>
      </c>
      <c r="DRS11">
        <v>41759</v>
      </c>
      <c r="DRT11">
        <v>41758</v>
      </c>
      <c r="DRU11">
        <v>41757</v>
      </c>
      <c r="DRV11">
        <v>41754</v>
      </c>
      <c r="DRW11">
        <v>41753</v>
      </c>
      <c r="DRX11">
        <v>41752</v>
      </c>
      <c r="DRY11">
        <v>41751</v>
      </c>
      <c r="DRZ11">
        <v>41750</v>
      </c>
      <c r="DSA11">
        <v>41747</v>
      </c>
      <c r="DSB11">
        <v>41746</v>
      </c>
      <c r="DSC11">
        <v>41745</v>
      </c>
      <c r="DSD11">
        <v>41744</v>
      </c>
      <c r="DSE11">
        <v>41743</v>
      </c>
      <c r="DSF11">
        <v>41740</v>
      </c>
      <c r="DSG11">
        <v>41739</v>
      </c>
      <c r="DSH11">
        <v>41738</v>
      </c>
      <c r="DSI11">
        <v>41737</v>
      </c>
      <c r="DSJ11">
        <v>41736</v>
      </c>
      <c r="DSK11">
        <v>41733</v>
      </c>
      <c r="DSL11">
        <v>41732</v>
      </c>
      <c r="DSM11">
        <v>41731</v>
      </c>
      <c r="DSN11">
        <v>41730</v>
      </c>
      <c r="DSO11">
        <v>41729</v>
      </c>
      <c r="DSP11">
        <v>41726</v>
      </c>
      <c r="DSQ11">
        <v>41725</v>
      </c>
      <c r="DSR11">
        <v>41724</v>
      </c>
      <c r="DSS11">
        <v>41723</v>
      </c>
      <c r="DST11">
        <v>41722</v>
      </c>
      <c r="DSU11">
        <v>41719</v>
      </c>
      <c r="DSV11">
        <v>41718</v>
      </c>
      <c r="DSW11">
        <v>41717</v>
      </c>
      <c r="DSX11">
        <v>41716</v>
      </c>
      <c r="DSY11">
        <v>41715</v>
      </c>
      <c r="DSZ11">
        <v>41712</v>
      </c>
      <c r="DTA11">
        <v>41711</v>
      </c>
      <c r="DTB11">
        <v>41710</v>
      </c>
      <c r="DTC11">
        <v>41709</v>
      </c>
      <c r="DTD11">
        <v>41708</v>
      </c>
      <c r="DTE11">
        <v>41705</v>
      </c>
      <c r="DTF11">
        <v>41704</v>
      </c>
      <c r="DTG11">
        <v>41703</v>
      </c>
      <c r="DTH11">
        <v>41702</v>
      </c>
      <c r="DTI11">
        <v>41701</v>
      </c>
      <c r="DTJ11">
        <v>41698</v>
      </c>
      <c r="DTK11">
        <v>41697</v>
      </c>
      <c r="DTL11">
        <v>41696</v>
      </c>
      <c r="DTM11">
        <v>41695</v>
      </c>
      <c r="DTN11">
        <v>41694</v>
      </c>
      <c r="DTO11">
        <v>41691</v>
      </c>
      <c r="DTP11">
        <v>41690</v>
      </c>
      <c r="DTQ11">
        <v>41689</v>
      </c>
      <c r="DTR11">
        <v>41688</v>
      </c>
      <c r="DTS11">
        <v>41687</v>
      </c>
      <c r="DTT11">
        <v>41684</v>
      </c>
      <c r="DTU11">
        <v>41683</v>
      </c>
      <c r="DTV11">
        <v>41682</v>
      </c>
      <c r="DTW11">
        <v>41681</v>
      </c>
      <c r="DTX11">
        <v>41680</v>
      </c>
      <c r="DTY11">
        <v>41677</v>
      </c>
      <c r="DTZ11">
        <v>41676</v>
      </c>
      <c r="DUA11">
        <v>41675</v>
      </c>
      <c r="DUB11">
        <v>41674</v>
      </c>
      <c r="DUC11">
        <v>41673</v>
      </c>
      <c r="DUD11">
        <v>41670</v>
      </c>
      <c r="DUE11">
        <v>41669</v>
      </c>
      <c r="DUF11">
        <v>41668</v>
      </c>
      <c r="DUG11">
        <v>41667</v>
      </c>
      <c r="DUH11">
        <v>41666</v>
      </c>
      <c r="DUI11">
        <v>41663</v>
      </c>
      <c r="DUJ11">
        <v>41662</v>
      </c>
      <c r="DUK11">
        <v>41661</v>
      </c>
      <c r="DUL11">
        <v>41660</v>
      </c>
      <c r="DUM11">
        <v>41659</v>
      </c>
      <c r="DUN11">
        <v>41656</v>
      </c>
      <c r="DUO11">
        <v>41655</v>
      </c>
      <c r="DUP11">
        <v>41654</v>
      </c>
      <c r="DUQ11">
        <v>41653</v>
      </c>
      <c r="DUR11">
        <v>41652</v>
      </c>
      <c r="DUS11">
        <v>41649</v>
      </c>
      <c r="DUT11">
        <v>41648</v>
      </c>
      <c r="DUU11">
        <v>41647</v>
      </c>
      <c r="DUV11">
        <v>41646</v>
      </c>
      <c r="DUW11">
        <v>41645</v>
      </c>
      <c r="DUX11">
        <v>41642</v>
      </c>
      <c r="DUY11">
        <v>41641</v>
      </c>
      <c r="DUZ11">
        <v>41640</v>
      </c>
      <c r="DVA11">
        <v>41639</v>
      </c>
      <c r="DVB11">
        <v>41638</v>
      </c>
      <c r="DVC11">
        <v>41635</v>
      </c>
      <c r="DVD11">
        <v>41634</v>
      </c>
      <c r="DVE11">
        <v>41633</v>
      </c>
      <c r="DVF11">
        <v>41632</v>
      </c>
      <c r="DVG11">
        <v>41631</v>
      </c>
      <c r="DVH11">
        <v>41628</v>
      </c>
      <c r="DVI11">
        <v>41627</v>
      </c>
      <c r="DVJ11">
        <v>41626</v>
      </c>
      <c r="DVK11">
        <v>41625</v>
      </c>
      <c r="DVL11">
        <v>41624</v>
      </c>
      <c r="DVM11">
        <v>41621</v>
      </c>
      <c r="DVN11">
        <v>41620</v>
      </c>
      <c r="DVO11">
        <v>41619</v>
      </c>
      <c r="DVP11">
        <v>41618</v>
      </c>
      <c r="DVQ11">
        <v>41617</v>
      </c>
      <c r="DVR11">
        <v>41614</v>
      </c>
      <c r="DVS11">
        <v>41613</v>
      </c>
      <c r="DVT11">
        <v>41612</v>
      </c>
      <c r="DVU11">
        <v>41611</v>
      </c>
      <c r="DVV11">
        <v>41610</v>
      </c>
      <c r="DVW11">
        <v>41607</v>
      </c>
      <c r="DVX11">
        <v>41606</v>
      </c>
      <c r="DVY11">
        <v>41605</v>
      </c>
      <c r="DVZ11">
        <v>41604</v>
      </c>
      <c r="DWA11">
        <v>41603</v>
      </c>
      <c r="DWB11">
        <v>41600</v>
      </c>
      <c r="DWC11">
        <v>41599</v>
      </c>
      <c r="DWD11">
        <v>41598</v>
      </c>
      <c r="DWE11">
        <v>41597</v>
      </c>
      <c r="DWF11">
        <v>41596</v>
      </c>
      <c r="DWG11">
        <v>41593</v>
      </c>
      <c r="DWH11">
        <v>41592</v>
      </c>
      <c r="DWI11">
        <v>41591</v>
      </c>
      <c r="DWJ11">
        <v>41590</v>
      </c>
      <c r="DWK11">
        <v>41589</v>
      </c>
      <c r="DWL11">
        <v>41586</v>
      </c>
      <c r="DWM11">
        <v>41585</v>
      </c>
      <c r="DWN11">
        <v>41584</v>
      </c>
      <c r="DWO11">
        <v>41583</v>
      </c>
      <c r="DWP11">
        <v>41582</v>
      </c>
      <c r="DWQ11">
        <v>41579</v>
      </c>
      <c r="DWR11">
        <v>41578</v>
      </c>
      <c r="DWS11">
        <v>41577</v>
      </c>
      <c r="DWT11">
        <v>41576</v>
      </c>
      <c r="DWU11">
        <v>41575</v>
      </c>
      <c r="DWV11">
        <v>41572</v>
      </c>
      <c r="DWW11">
        <v>41571</v>
      </c>
      <c r="DWX11">
        <v>41570</v>
      </c>
      <c r="DWY11">
        <v>41569</v>
      </c>
      <c r="DWZ11">
        <v>41568</v>
      </c>
      <c r="DXA11">
        <v>41565</v>
      </c>
      <c r="DXB11">
        <v>41564</v>
      </c>
      <c r="DXC11">
        <v>41563</v>
      </c>
      <c r="DXD11">
        <v>41562</v>
      </c>
      <c r="DXE11">
        <v>41561</v>
      </c>
      <c r="DXF11">
        <v>41558</v>
      </c>
      <c r="DXG11">
        <v>41557</v>
      </c>
      <c r="DXH11">
        <v>41556</v>
      </c>
      <c r="DXI11">
        <v>41555</v>
      </c>
      <c r="DXJ11">
        <v>41554</v>
      </c>
      <c r="DXK11">
        <v>41551</v>
      </c>
      <c r="DXL11">
        <v>41550</v>
      </c>
      <c r="DXM11">
        <v>41549</v>
      </c>
      <c r="DXN11">
        <v>41548</v>
      </c>
      <c r="DXO11">
        <v>41547</v>
      </c>
      <c r="DXP11">
        <v>41544</v>
      </c>
      <c r="DXQ11">
        <v>41543</v>
      </c>
      <c r="DXR11">
        <v>41542</v>
      </c>
      <c r="DXS11">
        <v>41541</v>
      </c>
      <c r="DXT11">
        <v>41540</v>
      </c>
      <c r="DXU11">
        <v>41537</v>
      </c>
      <c r="DXV11">
        <v>41536</v>
      </c>
      <c r="DXW11">
        <v>41535</v>
      </c>
      <c r="DXX11">
        <v>41534</v>
      </c>
      <c r="DXY11">
        <v>41533</v>
      </c>
      <c r="DXZ11">
        <v>41530</v>
      </c>
      <c r="DYA11">
        <v>41529</v>
      </c>
      <c r="DYB11">
        <v>41528</v>
      </c>
      <c r="DYC11">
        <v>41527</v>
      </c>
      <c r="DYD11">
        <v>41526</v>
      </c>
      <c r="DYE11">
        <v>41523</v>
      </c>
      <c r="DYF11">
        <v>41522</v>
      </c>
      <c r="DYG11">
        <v>41521</v>
      </c>
      <c r="DYH11">
        <v>41520</v>
      </c>
      <c r="DYI11">
        <v>41519</v>
      </c>
      <c r="DYJ11">
        <v>41516</v>
      </c>
      <c r="DYK11">
        <v>41515</v>
      </c>
      <c r="DYL11">
        <v>41514</v>
      </c>
      <c r="DYM11">
        <v>41513</v>
      </c>
      <c r="DYN11">
        <v>41512</v>
      </c>
      <c r="DYO11">
        <v>41509</v>
      </c>
      <c r="DYP11">
        <v>41508</v>
      </c>
      <c r="DYQ11">
        <v>41507</v>
      </c>
      <c r="DYR11">
        <v>41506</v>
      </c>
      <c r="DYS11">
        <v>41505</v>
      </c>
      <c r="DYT11">
        <v>41502</v>
      </c>
      <c r="DYU11">
        <v>41501</v>
      </c>
      <c r="DYV11">
        <v>41500</v>
      </c>
      <c r="DYW11">
        <v>41499</v>
      </c>
      <c r="DYX11">
        <v>41498</v>
      </c>
      <c r="DYY11">
        <v>41495</v>
      </c>
      <c r="DYZ11">
        <v>41494</v>
      </c>
      <c r="DZA11">
        <v>41493</v>
      </c>
      <c r="DZB11">
        <v>41492</v>
      </c>
      <c r="DZC11">
        <v>41491</v>
      </c>
      <c r="DZD11">
        <v>41488</v>
      </c>
      <c r="DZE11">
        <v>41487</v>
      </c>
      <c r="DZF11">
        <v>41486</v>
      </c>
      <c r="DZG11">
        <v>41485</v>
      </c>
      <c r="DZH11">
        <v>41484</v>
      </c>
      <c r="DZI11">
        <v>41481</v>
      </c>
      <c r="DZJ11">
        <v>41480</v>
      </c>
      <c r="DZK11">
        <v>41479</v>
      </c>
      <c r="DZL11">
        <v>41478</v>
      </c>
      <c r="DZM11">
        <v>41477</v>
      </c>
      <c r="DZN11">
        <v>41474</v>
      </c>
      <c r="DZO11">
        <v>41473</v>
      </c>
      <c r="DZP11">
        <v>41472</v>
      </c>
      <c r="DZQ11">
        <v>41471</v>
      </c>
      <c r="DZR11">
        <v>41470</v>
      </c>
      <c r="DZS11">
        <v>41467</v>
      </c>
      <c r="DZT11">
        <v>41466</v>
      </c>
      <c r="DZU11">
        <v>41465</v>
      </c>
      <c r="DZV11">
        <v>41464</v>
      </c>
      <c r="DZW11">
        <v>41463</v>
      </c>
      <c r="DZX11">
        <v>41460</v>
      </c>
      <c r="DZY11">
        <v>41459</v>
      </c>
      <c r="DZZ11">
        <v>41458</v>
      </c>
      <c r="EAA11">
        <v>41457</v>
      </c>
      <c r="EAB11">
        <v>41456</v>
      </c>
      <c r="EAC11">
        <v>41453</v>
      </c>
      <c r="EAD11">
        <v>41452</v>
      </c>
      <c r="EAE11">
        <v>41451</v>
      </c>
      <c r="EAF11">
        <v>41450</v>
      </c>
      <c r="EAG11">
        <v>41449</v>
      </c>
      <c r="EAH11">
        <v>41446</v>
      </c>
      <c r="EAI11">
        <v>41445</v>
      </c>
      <c r="EAJ11">
        <v>41444</v>
      </c>
      <c r="EAK11">
        <v>41443</v>
      </c>
      <c r="EAL11">
        <v>41442</v>
      </c>
      <c r="EAM11">
        <v>41439</v>
      </c>
      <c r="EAN11">
        <v>41438</v>
      </c>
      <c r="EAO11">
        <v>41437</v>
      </c>
      <c r="EAP11">
        <v>41436</v>
      </c>
      <c r="EAQ11">
        <v>41435</v>
      </c>
      <c r="EAR11">
        <v>41432</v>
      </c>
      <c r="EAS11">
        <v>41431</v>
      </c>
      <c r="EAT11">
        <v>41430</v>
      </c>
      <c r="EAU11">
        <v>41429</v>
      </c>
      <c r="EAV11">
        <v>41428</v>
      </c>
      <c r="EAW11">
        <v>41425</v>
      </c>
      <c r="EAX11">
        <v>41424</v>
      </c>
      <c r="EAY11">
        <v>41423</v>
      </c>
      <c r="EAZ11">
        <v>41422</v>
      </c>
      <c r="EBA11">
        <v>41421</v>
      </c>
      <c r="EBB11">
        <v>41418</v>
      </c>
      <c r="EBC11">
        <v>41417</v>
      </c>
      <c r="EBD11">
        <v>41416</v>
      </c>
      <c r="EBE11">
        <v>41415</v>
      </c>
      <c r="EBF11">
        <v>41414</v>
      </c>
      <c r="EBG11">
        <v>41411</v>
      </c>
      <c r="EBH11">
        <v>41410</v>
      </c>
      <c r="EBI11">
        <v>41409</v>
      </c>
      <c r="EBJ11">
        <v>41408</v>
      </c>
      <c r="EBK11">
        <v>41407</v>
      </c>
      <c r="EBL11">
        <v>41404</v>
      </c>
      <c r="EBM11">
        <v>41403</v>
      </c>
      <c r="EBN11">
        <v>41402</v>
      </c>
      <c r="EBO11">
        <v>41401</v>
      </c>
      <c r="EBP11">
        <v>41400</v>
      </c>
      <c r="EBQ11">
        <v>41397</v>
      </c>
      <c r="EBR11">
        <v>41396</v>
      </c>
      <c r="EBS11">
        <v>41395</v>
      </c>
      <c r="EBT11">
        <v>41394</v>
      </c>
      <c r="EBU11">
        <v>41393</v>
      </c>
      <c r="EBV11">
        <v>41390</v>
      </c>
      <c r="EBW11">
        <v>41389</v>
      </c>
      <c r="EBX11">
        <v>41388</v>
      </c>
      <c r="EBY11">
        <v>41387</v>
      </c>
      <c r="EBZ11">
        <v>41386</v>
      </c>
      <c r="ECA11">
        <v>41383</v>
      </c>
      <c r="ECB11">
        <v>41382</v>
      </c>
      <c r="ECC11">
        <v>41381</v>
      </c>
      <c r="ECD11">
        <v>41380</v>
      </c>
      <c r="ECE11">
        <v>41379</v>
      </c>
      <c r="ECF11">
        <v>41376</v>
      </c>
      <c r="ECG11">
        <v>41375</v>
      </c>
      <c r="ECH11">
        <v>41374</v>
      </c>
      <c r="ECI11">
        <v>41373</v>
      </c>
      <c r="ECJ11">
        <v>41372</v>
      </c>
      <c r="ECK11">
        <v>41369</v>
      </c>
      <c r="ECL11">
        <v>41368</v>
      </c>
      <c r="ECM11">
        <v>41367</v>
      </c>
      <c r="ECN11">
        <v>41366</v>
      </c>
      <c r="ECO11">
        <v>41365</v>
      </c>
      <c r="ECP11">
        <v>41362</v>
      </c>
      <c r="ECQ11">
        <v>41361</v>
      </c>
      <c r="ECR11">
        <v>41360</v>
      </c>
      <c r="ECS11">
        <v>41359</v>
      </c>
      <c r="ECT11">
        <v>41358</v>
      </c>
      <c r="ECU11">
        <v>41355</v>
      </c>
      <c r="ECV11">
        <v>41354</v>
      </c>
      <c r="ECW11">
        <v>41353</v>
      </c>
      <c r="ECX11">
        <v>41352</v>
      </c>
      <c r="ECY11">
        <v>41351</v>
      </c>
      <c r="ECZ11">
        <v>41348</v>
      </c>
      <c r="EDA11">
        <v>41347</v>
      </c>
      <c r="EDB11">
        <v>41346</v>
      </c>
      <c r="EDC11">
        <v>41345</v>
      </c>
      <c r="EDD11">
        <v>41344</v>
      </c>
      <c r="EDE11">
        <v>41341</v>
      </c>
      <c r="EDF11">
        <v>41340</v>
      </c>
      <c r="EDG11">
        <v>41339</v>
      </c>
      <c r="EDH11">
        <v>41338</v>
      </c>
      <c r="EDI11">
        <v>41337</v>
      </c>
      <c r="EDJ11">
        <v>41334</v>
      </c>
      <c r="EDK11">
        <v>41333</v>
      </c>
      <c r="EDL11">
        <v>41332</v>
      </c>
      <c r="EDM11">
        <v>41331</v>
      </c>
      <c r="EDN11">
        <v>41330</v>
      </c>
      <c r="EDO11">
        <v>41327</v>
      </c>
      <c r="EDP11">
        <v>41326</v>
      </c>
      <c r="EDQ11">
        <v>41325</v>
      </c>
      <c r="EDR11">
        <v>41324</v>
      </c>
      <c r="EDS11">
        <v>41323</v>
      </c>
      <c r="EDT11">
        <v>41320</v>
      </c>
      <c r="EDU11">
        <v>41319</v>
      </c>
      <c r="EDV11">
        <v>41318</v>
      </c>
      <c r="EDW11">
        <v>41317</v>
      </c>
      <c r="EDX11">
        <v>41316</v>
      </c>
      <c r="EDY11">
        <v>41313</v>
      </c>
      <c r="EDZ11">
        <v>41312</v>
      </c>
      <c r="EEA11">
        <v>41311</v>
      </c>
      <c r="EEB11">
        <v>41310</v>
      </c>
      <c r="EEC11">
        <v>41309</v>
      </c>
      <c r="EED11">
        <v>41306</v>
      </c>
      <c r="EEE11">
        <v>41305</v>
      </c>
      <c r="EEF11">
        <v>41304</v>
      </c>
      <c r="EEG11">
        <v>41303</v>
      </c>
      <c r="EEH11">
        <v>41302</v>
      </c>
      <c r="EEI11">
        <v>41299</v>
      </c>
      <c r="EEJ11">
        <v>41298</v>
      </c>
      <c r="EEK11">
        <v>41297</v>
      </c>
      <c r="EEL11">
        <v>41296</v>
      </c>
      <c r="EEM11">
        <v>41295</v>
      </c>
      <c r="EEN11">
        <v>41292</v>
      </c>
      <c r="EEO11">
        <v>41291</v>
      </c>
      <c r="EEP11">
        <v>41290</v>
      </c>
      <c r="EEQ11">
        <v>41289</v>
      </c>
      <c r="EER11">
        <v>41288</v>
      </c>
      <c r="EES11">
        <v>41285</v>
      </c>
      <c r="EET11">
        <v>41284</v>
      </c>
      <c r="EEU11">
        <v>41283</v>
      </c>
      <c r="EEV11">
        <v>41282</v>
      </c>
      <c r="EEW11">
        <v>41281</v>
      </c>
      <c r="EEX11">
        <v>41278</v>
      </c>
      <c r="EEY11">
        <v>41277</v>
      </c>
      <c r="EEZ11">
        <v>41276</v>
      </c>
      <c r="EFA11">
        <v>41275</v>
      </c>
      <c r="EFB11">
        <v>41274</v>
      </c>
      <c r="EFC11">
        <v>41271</v>
      </c>
      <c r="EFD11">
        <v>41270</v>
      </c>
      <c r="EFE11">
        <v>41269</v>
      </c>
      <c r="EFF11">
        <v>41268</v>
      </c>
      <c r="EFG11">
        <v>41267</v>
      </c>
      <c r="EFH11">
        <v>41264</v>
      </c>
      <c r="EFI11">
        <v>41263</v>
      </c>
      <c r="EFJ11">
        <v>41262</v>
      </c>
      <c r="EFK11">
        <v>41261</v>
      </c>
      <c r="EFL11">
        <v>41260</v>
      </c>
      <c r="EFM11">
        <v>41257</v>
      </c>
      <c r="EFN11">
        <v>41256</v>
      </c>
      <c r="EFO11">
        <v>41255</v>
      </c>
      <c r="EFP11">
        <v>41254</v>
      </c>
      <c r="EFQ11">
        <v>41253</v>
      </c>
      <c r="EFR11">
        <v>41250</v>
      </c>
      <c r="EFS11">
        <v>41249</v>
      </c>
      <c r="EFT11">
        <v>41248</v>
      </c>
      <c r="EFU11">
        <v>41247</v>
      </c>
      <c r="EFV11">
        <v>41246</v>
      </c>
      <c r="EFW11">
        <v>41243</v>
      </c>
      <c r="EFX11">
        <v>41242</v>
      </c>
      <c r="EFY11">
        <v>41241</v>
      </c>
      <c r="EFZ11">
        <v>41240</v>
      </c>
      <c r="EGA11">
        <v>41239</v>
      </c>
      <c r="EGB11">
        <v>41236</v>
      </c>
      <c r="EGC11">
        <v>41235</v>
      </c>
      <c r="EGD11">
        <v>41234</v>
      </c>
      <c r="EGE11">
        <v>41233</v>
      </c>
      <c r="EGF11">
        <v>41232</v>
      </c>
      <c r="EGG11">
        <v>41229</v>
      </c>
      <c r="EGH11">
        <v>41228</v>
      </c>
      <c r="EGI11">
        <v>41227</v>
      </c>
      <c r="EGJ11">
        <v>41226</v>
      </c>
      <c r="EGK11">
        <v>41225</v>
      </c>
      <c r="EGL11">
        <v>41222</v>
      </c>
      <c r="EGM11">
        <v>41221</v>
      </c>
      <c r="EGN11">
        <v>41220</v>
      </c>
      <c r="EGO11">
        <v>41219</v>
      </c>
      <c r="EGP11">
        <v>41218</v>
      </c>
      <c r="EGQ11">
        <v>41215</v>
      </c>
      <c r="EGR11">
        <v>41214</v>
      </c>
      <c r="EGS11">
        <v>41213</v>
      </c>
      <c r="EGT11">
        <v>41212</v>
      </c>
      <c r="EGU11">
        <v>41211</v>
      </c>
      <c r="EGV11">
        <v>41208</v>
      </c>
      <c r="EGW11">
        <v>41207</v>
      </c>
      <c r="EGX11">
        <v>41206</v>
      </c>
      <c r="EGY11">
        <v>41205</v>
      </c>
      <c r="EGZ11">
        <v>41204</v>
      </c>
      <c r="EHA11">
        <v>41201</v>
      </c>
      <c r="EHB11">
        <v>41200</v>
      </c>
      <c r="EHC11">
        <v>41199</v>
      </c>
      <c r="EHD11">
        <v>41198</v>
      </c>
      <c r="EHE11">
        <v>41197</v>
      </c>
      <c r="EHF11">
        <v>41194</v>
      </c>
      <c r="EHG11">
        <v>41193</v>
      </c>
      <c r="EHH11">
        <v>41192</v>
      </c>
      <c r="EHI11">
        <v>41191</v>
      </c>
      <c r="EHJ11">
        <v>41190</v>
      </c>
      <c r="EHK11">
        <v>41187</v>
      </c>
      <c r="EHL11">
        <v>41186</v>
      </c>
      <c r="EHM11">
        <v>41185</v>
      </c>
      <c r="EHN11">
        <v>41184</v>
      </c>
      <c r="EHO11">
        <v>41183</v>
      </c>
      <c r="EHP11">
        <v>41180</v>
      </c>
      <c r="EHQ11">
        <v>41179</v>
      </c>
      <c r="EHR11">
        <v>41178</v>
      </c>
      <c r="EHS11">
        <v>41177</v>
      </c>
      <c r="EHT11">
        <v>41176</v>
      </c>
      <c r="EHU11">
        <v>41173</v>
      </c>
      <c r="EHV11">
        <v>41172</v>
      </c>
      <c r="EHW11">
        <v>41171</v>
      </c>
      <c r="EHX11">
        <v>41170</v>
      </c>
      <c r="EHY11">
        <v>41169</v>
      </c>
      <c r="EHZ11">
        <v>41166</v>
      </c>
      <c r="EIA11">
        <v>41165</v>
      </c>
      <c r="EIB11">
        <v>41164</v>
      </c>
      <c r="EIC11">
        <v>41163</v>
      </c>
      <c r="EID11">
        <v>41162</v>
      </c>
      <c r="EIE11">
        <v>41159</v>
      </c>
      <c r="EIF11">
        <v>41158</v>
      </c>
      <c r="EIG11">
        <v>41157</v>
      </c>
      <c r="EIH11">
        <v>41156</v>
      </c>
      <c r="EII11">
        <v>41155</v>
      </c>
      <c r="EIJ11">
        <v>41152</v>
      </c>
      <c r="EIK11">
        <v>41151</v>
      </c>
      <c r="EIL11">
        <v>41150</v>
      </c>
      <c r="EIM11">
        <v>41149</v>
      </c>
      <c r="EIN11">
        <v>41148</v>
      </c>
      <c r="EIO11">
        <v>41145</v>
      </c>
      <c r="EIP11">
        <v>41144</v>
      </c>
      <c r="EIQ11">
        <v>41143</v>
      </c>
      <c r="EIR11">
        <v>41142</v>
      </c>
      <c r="EIS11">
        <v>41141</v>
      </c>
      <c r="EIT11">
        <v>41138</v>
      </c>
      <c r="EIU11">
        <v>41137</v>
      </c>
      <c r="EIV11">
        <v>41136</v>
      </c>
      <c r="EIW11">
        <v>41135</v>
      </c>
      <c r="EIX11">
        <v>41134</v>
      </c>
      <c r="EIY11">
        <v>41131</v>
      </c>
      <c r="EIZ11">
        <v>41130</v>
      </c>
      <c r="EJA11">
        <v>41129</v>
      </c>
      <c r="EJB11">
        <v>41128</v>
      </c>
      <c r="EJC11">
        <v>41127</v>
      </c>
      <c r="EJD11">
        <v>41124</v>
      </c>
      <c r="EJE11">
        <v>41123</v>
      </c>
      <c r="EJF11">
        <v>41122</v>
      </c>
      <c r="EJG11">
        <v>41121</v>
      </c>
      <c r="EJH11">
        <v>41120</v>
      </c>
      <c r="EJI11">
        <v>41117</v>
      </c>
      <c r="EJJ11">
        <v>41116</v>
      </c>
      <c r="EJK11">
        <v>41115</v>
      </c>
      <c r="EJL11">
        <v>41114</v>
      </c>
      <c r="EJM11">
        <v>41113</v>
      </c>
      <c r="EJN11">
        <v>41110</v>
      </c>
      <c r="EJO11">
        <v>41109</v>
      </c>
      <c r="EJP11">
        <v>41108</v>
      </c>
      <c r="EJQ11">
        <v>41107</v>
      </c>
      <c r="EJR11">
        <v>41106</v>
      </c>
      <c r="EJS11">
        <v>41103</v>
      </c>
      <c r="EJT11">
        <v>41102</v>
      </c>
      <c r="EJU11">
        <v>41101</v>
      </c>
      <c r="EJV11">
        <v>41100</v>
      </c>
      <c r="EJW11">
        <v>41099</v>
      </c>
      <c r="EJX11">
        <v>41096</v>
      </c>
      <c r="EJY11">
        <v>41095</v>
      </c>
      <c r="EJZ11">
        <v>41094</v>
      </c>
      <c r="EKA11">
        <v>41093</v>
      </c>
      <c r="EKB11">
        <v>41092</v>
      </c>
      <c r="EKC11">
        <v>41089</v>
      </c>
      <c r="EKD11">
        <v>41088</v>
      </c>
      <c r="EKE11">
        <v>41087</v>
      </c>
      <c r="EKF11">
        <v>41086</v>
      </c>
      <c r="EKG11">
        <v>41085</v>
      </c>
      <c r="EKH11">
        <v>41082</v>
      </c>
      <c r="EKI11">
        <v>41081</v>
      </c>
      <c r="EKJ11">
        <v>41080</v>
      </c>
      <c r="EKK11">
        <v>41079</v>
      </c>
      <c r="EKL11">
        <v>41078</v>
      </c>
      <c r="EKM11">
        <v>41075</v>
      </c>
      <c r="EKN11">
        <v>41074</v>
      </c>
      <c r="EKO11">
        <v>41073</v>
      </c>
      <c r="EKP11">
        <v>41072</v>
      </c>
      <c r="EKQ11">
        <v>41071</v>
      </c>
      <c r="EKR11">
        <v>41068</v>
      </c>
      <c r="EKS11">
        <v>41067</v>
      </c>
      <c r="EKT11">
        <v>41066</v>
      </c>
      <c r="EKU11">
        <v>41065</v>
      </c>
      <c r="EKV11">
        <v>41064</v>
      </c>
      <c r="EKW11">
        <v>41061</v>
      </c>
      <c r="EKX11">
        <v>41060</v>
      </c>
      <c r="EKY11">
        <v>41059</v>
      </c>
      <c r="EKZ11">
        <v>41058</v>
      </c>
      <c r="ELA11">
        <v>41057</v>
      </c>
      <c r="ELB11">
        <v>41054</v>
      </c>
      <c r="ELC11">
        <v>41053</v>
      </c>
      <c r="ELD11">
        <v>41052</v>
      </c>
      <c r="ELE11">
        <v>41051</v>
      </c>
      <c r="ELF11">
        <v>41050</v>
      </c>
      <c r="ELG11">
        <v>41047</v>
      </c>
      <c r="ELH11">
        <v>41046</v>
      </c>
      <c r="ELI11">
        <v>41045</v>
      </c>
      <c r="ELJ11">
        <v>41044</v>
      </c>
      <c r="ELK11">
        <v>41043</v>
      </c>
      <c r="ELL11">
        <v>41040</v>
      </c>
      <c r="ELM11">
        <v>41039</v>
      </c>
      <c r="ELN11">
        <v>41038</v>
      </c>
      <c r="ELO11">
        <v>41037</v>
      </c>
      <c r="ELP11">
        <v>41036</v>
      </c>
      <c r="ELQ11">
        <v>41033</v>
      </c>
      <c r="ELR11">
        <v>41032</v>
      </c>
      <c r="ELS11">
        <v>41031</v>
      </c>
      <c r="ELT11">
        <v>41030</v>
      </c>
      <c r="ELU11">
        <v>41029</v>
      </c>
      <c r="ELV11">
        <v>41026</v>
      </c>
      <c r="ELW11">
        <v>41025</v>
      </c>
      <c r="ELX11">
        <v>41024</v>
      </c>
      <c r="ELY11">
        <v>41023</v>
      </c>
      <c r="ELZ11">
        <v>41022</v>
      </c>
      <c r="EMA11">
        <v>41019</v>
      </c>
      <c r="EMB11">
        <v>41018</v>
      </c>
      <c r="EMC11">
        <v>41017</v>
      </c>
      <c r="EMD11">
        <v>41016</v>
      </c>
      <c r="EME11">
        <v>41015</v>
      </c>
      <c r="EMF11">
        <v>41012</v>
      </c>
      <c r="EMG11">
        <v>41011</v>
      </c>
      <c r="EMH11">
        <v>41010</v>
      </c>
      <c r="EMI11">
        <v>41009</v>
      </c>
      <c r="EMJ11">
        <v>41008</v>
      </c>
      <c r="EMK11">
        <v>41005</v>
      </c>
      <c r="EML11">
        <v>41004</v>
      </c>
      <c r="EMM11">
        <v>41003</v>
      </c>
      <c r="EMN11">
        <v>41002</v>
      </c>
      <c r="EMO11">
        <v>41001</v>
      </c>
      <c r="EMP11">
        <v>40998</v>
      </c>
      <c r="EMQ11">
        <v>40997</v>
      </c>
      <c r="EMR11">
        <v>40996</v>
      </c>
      <c r="EMS11">
        <v>40995</v>
      </c>
      <c r="EMT11">
        <v>40994</v>
      </c>
      <c r="EMU11">
        <v>40991</v>
      </c>
      <c r="EMV11">
        <v>40990</v>
      </c>
      <c r="EMW11">
        <v>40989</v>
      </c>
      <c r="EMX11">
        <v>40988</v>
      </c>
      <c r="EMY11">
        <v>40987</v>
      </c>
      <c r="EMZ11">
        <v>40984</v>
      </c>
      <c r="ENA11">
        <v>40983</v>
      </c>
      <c r="ENB11">
        <v>40982</v>
      </c>
      <c r="ENC11">
        <v>40981</v>
      </c>
      <c r="END11">
        <v>40980</v>
      </c>
      <c r="ENE11">
        <v>40977</v>
      </c>
      <c r="ENF11">
        <v>40976</v>
      </c>
      <c r="ENG11">
        <v>40975</v>
      </c>
      <c r="ENH11">
        <v>40974</v>
      </c>
      <c r="ENI11">
        <v>40973</v>
      </c>
      <c r="ENJ11">
        <v>40970</v>
      </c>
      <c r="ENK11">
        <v>40969</v>
      </c>
      <c r="ENL11">
        <v>40968</v>
      </c>
      <c r="ENM11">
        <v>40967</v>
      </c>
      <c r="ENN11">
        <v>40966</v>
      </c>
      <c r="ENO11">
        <v>40963</v>
      </c>
      <c r="ENP11">
        <v>40962</v>
      </c>
      <c r="ENQ11">
        <v>40961</v>
      </c>
      <c r="ENR11">
        <v>40960</v>
      </c>
      <c r="ENS11">
        <v>40959</v>
      </c>
      <c r="ENT11">
        <v>40956</v>
      </c>
      <c r="ENU11">
        <v>40955</v>
      </c>
      <c r="ENV11">
        <v>40954</v>
      </c>
      <c r="ENW11">
        <v>40953</v>
      </c>
      <c r="ENX11">
        <v>40952</v>
      </c>
      <c r="ENY11">
        <v>40949</v>
      </c>
      <c r="ENZ11">
        <v>40948</v>
      </c>
      <c r="EOA11">
        <v>40947</v>
      </c>
      <c r="EOB11">
        <v>40946</v>
      </c>
      <c r="EOC11">
        <v>40945</v>
      </c>
      <c r="EOD11">
        <v>40942</v>
      </c>
      <c r="EOE11">
        <v>40941</v>
      </c>
      <c r="EOF11">
        <v>40940</v>
      </c>
      <c r="EOG11">
        <v>40939</v>
      </c>
      <c r="EOH11">
        <v>40938</v>
      </c>
      <c r="EOI11">
        <v>40935</v>
      </c>
      <c r="EOJ11">
        <v>40934</v>
      </c>
      <c r="EOK11">
        <v>40933</v>
      </c>
      <c r="EOL11">
        <v>40932</v>
      </c>
      <c r="EOM11">
        <v>40931</v>
      </c>
      <c r="EON11">
        <v>40928</v>
      </c>
      <c r="EOO11">
        <v>40927</v>
      </c>
      <c r="EOP11">
        <v>40926</v>
      </c>
      <c r="EOQ11">
        <v>40925</v>
      </c>
      <c r="EOR11">
        <v>40924</v>
      </c>
      <c r="EOS11">
        <v>40921</v>
      </c>
      <c r="EOT11">
        <v>40920</v>
      </c>
      <c r="EOU11">
        <v>40919</v>
      </c>
      <c r="EOV11">
        <v>40918</v>
      </c>
      <c r="EOW11">
        <v>40917</v>
      </c>
      <c r="EOX11">
        <v>40914</v>
      </c>
      <c r="EOY11">
        <v>40913</v>
      </c>
      <c r="EOZ11">
        <v>40912</v>
      </c>
      <c r="EPA11">
        <v>40911</v>
      </c>
      <c r="EPB11">
        <v>40910</v>
      </c>
      <c r="EPC11">
        <v>40907</v>
      </c>
      <c r="EPD11">
        <v>40906</v>
      </c>
      <c r="EPE11">
        <v>40905</v>
      </c>
      <c r="EPF11">
        <v>40904</v>
      </c>
      <c r="EPG11">
        <v>40903</v>
      </c>
      <c r="EPH11">
        <v>40900</v>
      </c>
      <c r="EPI11">
        <v>40899</v>
      </c>
      <c r="EPJ11">
        <v>40898</v>
      </c>
      <c r="EPK11">
        <v>40897</v>
      </c>
      <c r="EPL11">
        <v>40896</v>
      </c>
      <c r="EPM11">
        <v>40893</v>
      </c>
      <c r="EPN11">
        <v>40892</v>
      </c>
      <c r="EPO11">
        <v>40891</v>
      </c>
      <c r="EPP11">
        <v>40890</v>
      </c>
      <c r="EPQ11">
        <v>40889</v>
      </c>
      <c r="EPR11">
        <v>40886</v>
      </c>
      <c r="EPS11">
        <v>40885</v>
      </c>
      <c r="EPT11">
        <v>40884</v>
      </c>
      <c r="EPU11">
        <v>40883</v>
      </c>
      <c r="EPV11">
        <v>40882</v>
      </c>
      <c r="EPW11">
        <v>40879</v>
      </c>
      <c r="EPX11">
        <v>40878</v>
      </c>
      <c r="EPY11">
        <v>40877</v>
      </c>
      <c r="EPZ11">
        <v>40876</v>
      </c>
      <c r="EQA11">
        <v>40875</v>
      </c>
      <c r="EQB11">
        <v>40872</v>
      </c>
      <c r="EQC11">
        <v>40871</v>
      </c>
      <c r="EQD11">
        <v>40870</v>
      </c>
      <c r="EQE11">
        <v>40869</v>
      </c>
      <c r="EQF11">
        <v>40868</v>
      </c>
      <c r="EQG11">
        <v>40865</v>
      </c>
      <c r="EQH11">
        <v>40864</v>
      </c>
      <c r="EQI11">
        <v>40863</v>
      </c>
      <c r="EQJ11">
        <v>40862</v>
      </c>
      <c r="EQK11">
        <v>40861</v>
      </c>
      <c r="EQL11">
        <v>40858</v>
      </c>
      <c r="EQM11">
        <v>40857</v>
      </c>
      <c r="EQN11">
        <v>40856</v>
      </c>
      <c r="EQO11">
        <v>40855</v>
      </c>
      <c r="EQP11">
        <v>40854</v>
      </c>
      <c r="EQQ11">
        <v>40851</v>
      </c>
      <c r="EQR11">
        <v>40850</v>
      </c>
      <c r="EQS11">
        <v>40849</v>
      </c>
      <c r="EQT11">
        <v>40848</v>
      </c>
      <c r="EQU11">
        <v>40847</v>
      </c>
      <c r="EQV11">
        <v>40844</v>
      </c>
      <c r="EQW11">
        <v>40843</v>
      </c>
      <c r="EQX11">
        <v>40842</v>
      </c>
      <c r="EQY11">
        <v>40841</v>
      </c>
      <c r="EQZ11">
        <v>40840</v>
      </c>
      <c r="ERA11">
        <v>40837</v>
      </c>
      <c r="ERB11">
        <v>40836</v>
      </c>
      <c r="ERC11">
        <v>40835</v>
      </c>
      <c r="ERD11">
        <v>40834</v>
      </c>
      <c r="ERE11">
        <v>40833</v>
      </c>
      <c r="ERF11">
        <v>40830</v>
      </c>
      <c r="ERG11">
        <v>40829</v>
      </c>
      <c r="ERH11">
        <v>40828</v>
      </c>
      <c r="ERI11">
        <v>40827</v>
      </c>
      <c r="ERJ11">
        <v>40826</v>
      </c>
      <c r="ERK11">
        <v>40823</v>
      </c>
      <c r="ERL11">
        <v>40822</v>
      </c>
      <c r="ERM11">
        <v>40821</v>
      </c>
      <c r="ERN11">
        <v>40820</v>
      </c>
      <c r="ERO11">
        <v>40819</v>
      </c>
      <c r="ERP11">
        <v>40816</v>
      </c>
      <c r="ERQ11">
        <v>40815</v>
      </c>
      <c r="ERR11">
        <v>40814</v>
      </c>
      <c r="ERS11">
        <v>40813</v>
      </c>
      <c r="ERT11">
        <v>40812</v>
      </c>
      <c r="ERU11">
        <v>40809</v>
      </c>
      <c r="ERV11">
        <v>40808</v>
      </c>
      <c r="ERW11">
        <v>40807</v>
      </c>
      <c r="ERX11">
        <v>40806</v>
      </c>
      <c r="ERY11">
        <v>40805</v>
      </c>
      <c r="ERZ11">
        <v>40802</v>
      </c>
      <c r="ESA11">
        <v>40801</v>
      </c>
      <c r="ESB11">
        <v>40800</v>
      </c>
      <c r="ESC11">
        <v>40799</v>
      </c>
      <c r="ESD11">
        <v>40798</v>
      </c>
      <c r="ESE11">
        <v>40795</v>
      </c>
      <c r="ESF11">
        <v>40794</v>
      </c>
      <c r="ESG11">
        <v>40793</v>
      </c>
      <c r="ESH11">
        <v>40792</v>
      </c>
      <c r="ESI11">
        <v>40791</v>
      </c>
      <c r="ESJ11">
        <v>40788</v>
      </c>
      <c r="ESK11">
        <v>40787</v>
      </c>
      <c r="ESL11">
        <v>40786</v>
      </c>
      <c r="ESM11">
        <v>40785</v>
      </c>
      <c r="ESN11">
        <v>40784</v>
      </c>
      <c r="ESO11">
        <v>40781</v>
      </c>
      <c r="ESP11">
        <v>40780</v>
      </c>
      <c r="ESQ11">
        <v>40779</v>
      </c>
      <c r="ESR11">
        <v>40778</v>
      </c>
      <c r="ESS11">
        <v>40777</v>
      </c>
      <c r="EST11">
        <v>40774</v>
      </c>
      <c r="ESU11">
        <v>40773</v>
      </c>
      <c r="ESV11">
        <v>40772</v>
      </c>
      <c r="ESW11">
        <v>40771</v>
      </c>
      <c r="ESX11">
        <v>40770</v>
      </c>
      <c r="ESY11">
        <v>40767</v>
      </c>
      <c r="ESZ11">
        <v>40766</v>
      </c>
      <c r="ETA11">
        <v>40765</v>
      </c>
      <c r="ETB11">
        <v>40764</v>
      </c>
      <c r="ETC11">
        <v>40763</v>
      </c>
      <c r="ETD11">
        <v>40760</v>
      </c>
      <c r="ETE11">
        <v>40759</v>
      </c>
      <c r="ETF11">
        <v>40758</v>
      </c>
      <c r="ETG11">
        <v>40757</v>
      </c>
      <c r="ETH11">
        <v>40756</v>
      </c>
      <c r="ETI11">
        <v>40753</v>
      </c>
      <c r="ETJ11">
        <v>40752</v>
      </c>
      <c r="ETK11">
        <v>40751</v>
      </c>
      <c r="ETL11">
        <v>40750</v>
      </c>
      <c r="ETM11">
        <v>40749</v>
      </c>
      <c r="ETN11">
        <v>40746</v>
      </c>
      <c r="ETO11">
        <v>40745</v>
      </c>
      <c r="ETP11">
        <v>40744</v>
      </c>
      <c r="ETQ11">
        <v>40743</v>
      </c>
      <c r="ETR11">
        <v>40742</v>
      </c>
      <c r="ETS11">
        <v>40739</v>
      </c>
      <c r="ETT11">
        <v>40738</v>
      </c>
      <c r="ETU11">
        <v>40737</v>
      </c>
      <c r="ETV11">
        <v>40736</v>
      </c>
      <c r="ETW11">
        <v>40735</v>
      </c>
      <c r="ETX11">
        <v>40732</v>
      </c>
      <c r="ETY11">
        <v>40731</v>
      </c>
      <c r="ETZ11">
        <v>40730</v>
      </c>
      <c r="EUA11">
        <v>40729</v>
      </c>
      <c r="EUB11">
        <v>40728</v>
      </c>
      <c r="EUC11">
        <v>40725</v>
      </c>
      <c r="EUD11">
        <v>40724</v>
      </c>
      <c r="EUE11">
        <v>40723</v>
      </c>
      <c r="EUF11">
        <v>40722</v>
      </c>
      <c r="EUG11">
        <v>40721</v>
      </c>
      <c r="EUH11">
        <v>40718</v>
      </c>
      <c r="EUI11">
        <v>40717</v>
      </c>
      <c r="EUJ11">
        <v>40716</v>
      </c>
      <c r="EUK11">
        <v>40715</v>
      </c>
      <c r="EUL11">
        <v>40714</v>
      </c>
      <c r="EUM11">
        <v>40711</v>
      </c>
      <c r="EUN11">
        <v>40710</v>
      </c>
      <c r="EUO11">
        <v>40709</v>
      </c>
      <c r="EUP11">
        <v>40708</v>
      </c>
      <c r="EUQ11">
        <v>40707</v>
      </c>
      <c r="EUR11">
        <v>40704</v>
      </c>
      <c r="EUS11">
        <v>40703</v>
      </c>
      <c r="EUT11">
        <v>40702</v>
      </c>
      <c r="EUU11">
        <v>40701</v>
      </c>
      <c r="EUV11">
        <v>40700</v>
      </c>
      <c r="EUW11">
        <v>40697</v>
      </c>
      <c r="EUX11">
        <v>40696</v>
      </c>
      <c r="EUY11">
        <v>40695</v>
      </c>
      <c r="EUZ11">
        <v>40694</v>
      </c>
      <c r="EVA11">
        <v>40693</v>
      </c>
      <c r="EVB11">
        <v>40690</v>
      </c>
      <c r="EVC11">
        <v>40689</v>
      </c>
      <c r="EVD11">
        <v>40688</v>
      </c>
      <c r="EVE11">
        <v>40687</v>
      </c>
      <c r="EVF11">
        <v>40686</v>
      </c>
      <c r="EVG11">
        <v>40683</v>
      </c>
      <c r="EVH11">
        <v>40682</v>
      </c>
      <c r="EVI11">
        <v>40681</v>
      </c>
      <c r="EVJ11">
        <v>40680</v>
      </c>
      <c r="EVK11">
        <v>40679</v>
      </c>
      <c r="EVL11">
        <v>40676</v>
      </c>
      <c r="EVM11">
        <v>40675</v>
      </c>
      <c r="EVN11">
        <v>40674</v>
      </c>
      <c r="EVO11">
        <v>40673</v>
      </c>
      <c r="EVP11">
        <v>40672</v>
      </c>
      <c r="EVQ11">
        <v>40669</v>
      </c>
      <c r="EVR11">
        <v>40668</v>
      </c>
      <c r="EVS11">
        <v>40667</v>
      </c>
      <c r="EVT11">
        <v>40666</v>
      </c>
      <c r="EVU11">
        <v>40665</v>
      </c>
      <c r="EVV11">
        <v>40662</v>
      </c>
      <c r="EVW11">
        <v>40661</v>
      </c>
      <c r="EVX11">
        <v>40660</v>
      </c>
      <c r="EVY11">
        <v>40659</v>
      </c>
      <c r="EVZ11">
        <v>40658</v>
      </c>
      <c r="EWA11">
        <v>40655</v>
      </c>
      <c r="EWB11">
        <v>40654</v>
      </c>
      <c r="EWC11">
        <v>40653</v>
      </c>
      <c r="EWD11">
        <v>40652</v>
      </c>
      <c r="EWE11">
        <v>40651</v>
      </c>
      <c r="EWF11">
        <v>40648</v>
      </c>
      <c r="EWG11">
        <v>40647</v>
      </c>
      <c r="EWH11">
        <v>40646</v>
      </c>
      <c r="EWI11">
        <v>40645</v>
      </c>
      <c r="EWJ11">
        <v>40644</v>
      </c>
      <c r="EWK11">
        <v>40641</v>
      </c>
      <c r="EWL11">
        <v>40640</v>
      </c>
      <c r="EWM11">
        <v>40639</v>
      </c>
      <c r="EWN11">
        <v>40638</v>
      </c>
      <c r="EWO11">
        <v>40637</v>
      </c>
      <c r="EWP11">
        <v>40634</v>
      </c>
      <c r="EWQ11">
        <v>40633</v>
      </c>
      <c r="EWR11">
        <v>40632</v>
      </c>
      <c r="EWS11">
        <v>40631</v>
      </c>
      <c r="EWT11">
        <v>40630</v>
      </c>
      <c r="EWU11">
        <v>40627</v>
      </c>
      <c r="EWV11">
        <v>40626</v>
      </c>
      <c r="EWW11">
        <v>40625</v>
      </c>
      <c r="EWX11">
        <v>40624</v>
      </c>
      <c r="EWY11">
        <v>40623</v>
      </c>
      <c r="EWZ11">
        <v>40620</v>
      </c>
      <c r="EXA11">
        <v>40619</v>
      </c>
      <c r="EXB11">
        <v>40618</v>
      </c>
      <c r="EXC11">
        <v>40617</v>
      </c>
      <c r="EXD11">
        <v>40616</v>
      </c>
      <c r="EXE11">
        <v>40613</v>
      </c>
      <c r="EXF11">
        <v>40612</v>
      </c>
      <c r="EXG11">
        <v>40611</v>
      </c>
      <c r="EXH11">
        <v>40610</v>
      </c>
      <c r="EXI11">
        <v>40609</v>
      </c>
      <c r="EXJ11">
        <v>40606</v>
      </c>
      <c r="EXK11">
        <v>40605</v>
      </c>
      <c r="EXL11">
        <v>40604</v>
      </c>
      <c r="EXM11">
        <v>40603</v>
      </c>
      <c r="EXN11">
        <v>40602</v>
      </c>
      <c r="EXO11">
        <v>40599</v>
      </c>
      <c r="EXP11">
        <v>40598</v>
      </c>
      <c r="EXQ11">
        <v>40597</v>
      </c>
      <c r="EXR11">
        <v>40596</v>
      </c>
      <c r="EXS11">
        <v>40595</v>
      </c>
      <c r="EXT11">
        <v>40592</v>
      </c>
      <c r="EXU11">
        <v>40591</v>
      </c>
      <c r="EXV11">
        <v>40590</v>
      </c>
      <c r="EXW11">
        <v>40589</v>
      </c>
      <c r="EXX11">
        <v>40588</v>
      </c>
      <c r="EXY11">
        <v>40585</v>
      </c>
      <c r="EXZ11">
        <v>40584</v>
      </c>
      <c r="EYA11">
        <v>40583</v>
      </c>
      <c r="EYB11">
        <v>40582</v>
      </c>
      <c r="EYC11">
        <v>40581</v>
      </c>
      <c r="EYD11">
        <v>40578</v>
      </c>
      <c r="EYE11">
        <v>40577</v>
      </c>
      <c r="EYF11">
        <v>40576</v>
      </c>
      <c r="EYG11">
        <v>40575</v>
      </c>
      <c r="EYH11">
        <v>40574</v>
      </c>
      <c r="EYI11">
        <v>40571</v>
      </c>
      <c r="EYJ11">
        <v>40570</v>
      </c>
      <c r="EYK11">
        <v>40569</v>
      </c>
      <c r="EYL11">
        <v>40568</v>
      </c>
      <c r="EYM11">
        <v>40567</v>
      </c>
      <c r="EYN11">
        <v>40564</v>
      </c>
      <c r="EYO11">
        <v>40563</v>
      </c>
      <c r="EYP11">
        <v>40562</v>
      </c>
      <c r="EYQ11">
        <v>40561</v>
      </c>
      <c r="EYR11">
        <v>40560</v>
      </c>
      <c r="EYS11">
        <v>40557</v>
      </c>
      <c r="EYT11">
        <v>40556</v>
      </c>
      <c r="EYU11">
        <v>40555</v>
      </c>
      <c r="EYV11">
        <v>40554</v>
      </c>
      <c r="EYW11">
        <v>40553</v>
      </c>
      <c r="EYX11">
        <v>40550</v>
      </c>
      <c r="EYY11">
        <v>40549</v>
      </c>
      <c r="EYZ11">
        <v>40548</v>
      </c>
      <c r="EZA11">
        <v>40547</v>
      </c>
      <c r="EZB11">
        <v>40546</v>
      </c>
      <c r="EZC11">
        <v>40543</v>
      </c>
      <c r="EZD11">
        <v>40542</v>
      </c>
      <c r="EZE11">
        <v>40541</v>
      </c>
      <c r="EZF11">
        <v>40540</v>
      </c>
      <c r="EZG11">
        <v>40539</v>
      </c>
      <c r="EZH11">
        <v>40536</v>
      </c>
      <c r="EZI11">
        <v>40535</v>
      </c>
      <c r="EZJ11">
        <v>40534</v>
      </c>
      <c r="EZK11">
        <v>40533</v>
      </c>
      <c r="EZL11">
        <v>40532</v>
      </c>
      <c r="EZM11">
        <v>40529</v>
      </c>
      <c r="EZN11">
        <v>40528</v>
      </c>
      <c r="EZO11">
        <v>40527</v>
      </c>
      <c r="EZP11">
        <v>40526</v>
      </c>
      <c r="EZQ11">
        <v>40525</v>
      </c>
      <c r="EZR11">
        <v>40522</v>
      </c>
      <c r="EZS11">
        <v>40521</v>
      </c>
      <c r="EZT11">
        <v>40520</v>
      </c>
      <c r="EZU11">
        <v>40519</v>
      </c>
      <c r="EZV11">
        <v>40518</v>
      </c>
      <c r="EZW11">
        <v>40515</v>
      </c>
      <c r="EZX11">
        <v>40514</v>
      </c>
      <c r="EZY11">
        <v>40513</v>
      </c>
      <c r="EZZ11">
        <v>40512</v>
      </c>
      <c r="FAA11">
        <v>40511</v>
      </c>
      <c r="FAB11">
        <v>40508</v>
      </c>
      <c r="FAC11">
        <v>40507</v>
      </c>
      <c r="FAD11">
        <v>40506</v>
      </c>
      <c r="FAE11">
        <v>40505</v>
      </c>
      <c r="FAF11">
        <v>40504</v>
      </c>
      <c r="FAG11">
        <v>40501</v>
      </c>
      <c r="FAH11">
        <v>40500</v>
      </c>
      <c r="FAI11">
        <v>40499</v>
      </c>
      <c r="FAJ11">
        <v>40498</v>
      </c>
      <c r="FAK11">
        <v>40497</v>
      </c>
      <c r="FAL11">
        <v>40494</v>
      </c>
      <c r="FAM11">
        <v>40493</v>
      </c>
      <c r="FAN11">
        <v>40492</v>
      </c>
      <c r="FAO11">
        <v>40491</v>
      </c>
      <c r="FAP11">
        <v>40490</v>
      </c>
      <c r="FAQ11">
        <v>40487</v>
      </c>
      <c r="FAR11">
        <v>40486</v>
      </c>
      <c r="FAS11">
        <v>40485</v>
      </c>
      <c r="FAT11">
        <v>40484</v>
      </c>
      <c r="FAU11">
        <v>40483</v>
      </c>
      <c r="FAV11">
        <v>40480</v>
      </c>
      <c r="FAW11">
        <v>40479</v>
      </c>
      <c r="FAX11">
        <v>40478</v>
      </c>
      <c r="FAY11">
        <v>40477</v>
      </c>
      <c r="FAZ11">
        <v>40476</v>
      </c>
      <c r="FBA11">
        <v>40473</v>
      </c>
      <c r="FBB11">
        <v>40472</v>
      </c>
      <c r="FBC11">
        <v>40471</v>
      </c>
      <c r="FBD11">
        <v>40470</v>
      </c>
      <c r="FBE11">
        <v>40469</v>
      </c>
      <c r="FBF11">
        <v>40466</v>
      </c>
      <c r="FBG11">
        <v>40465</v>
      </c>
      <c r="FBH11">
        <v>40464</v>
      </c>
      <c r="FBI11">
        <v>40463</v>
      </c>
      <c r="FBJ11">
        <v>40462</v>
      </c>
      <c r="FBK11">
        <v>40459</v>
      </c>
      <c r="FBL11">
        <v>40458</v>
      </c>
      <c r="FBM11">
        <v>40457</v>
      </c>
      <c r="FBN11">
        <v>40456</v>
      </c>
      <c r="FBO11">
        <v>40455</v>
      </c>
      <c r="FBP11">
        <v>40452</v>
      </c>
      <c r="FBQ11">
        <v>40451</v>
      </c>
      <c r="FBR11">
        <v>40450</v>
      </c>
      <c r="FBS11">
        <v>40449</v>
      </c>
      <c r="FBT11">
        <v>40448</v>
      </c>
      <c r="FBU11">
        <v>40445</v>
      </c>
      <c r="FBV11">
        <v>40444</v>
      </c>
      <c r="FBW11">
        <v>40443</v>
      </c>
      <c r="FBX11">
        <v>40442</v>
      </c>
      <c r="FBY11">
        <v>40441</v>
      </c>
      <c r="FBZ11">
        <v>40438</v>
      </c>
      <c r="FCA11">
        <v>40437</v>
      </c>
      <c r="FCB11">
        <v>40436</v>
      </c>
      <c r="FCC11">
        <v>40435</v>
      </c>
      <c r="FCD11">
        <v>40434</v>
      </c>
      <c r="FCE11">
        <v>40431</v>
      </c>
      <c r="FCF11">
        <v>40430</v>
      </c>
      <c r="FCG11">
        <v>40429</v>
      </c>
      <c r="FCH11">
        <v>40428</v>
      </c>
      <c r="FCI11">
        <v>40427</v>
      </c>
      <c r="FCJ11">
        <v>40424</v>
      </c>
      <c r="FCK11">
        <v>40423</v>
      </c>
      <c r="FCL11">
        <v>40422</v>
      </c>
      <c r="FCM11">
        <v>40421</v>
      </c>
      <c r="FCN11">
        <v>40420</v>
      </c>
      <c r="FCO11">
        <v>40417</v>
      </c>
      <c r="FCP11">
        <v>40416</v>
      </c>
      <c r="FCQ11">
        <v>40415</v>
      </c>
      <c r="FCR11">
        <v>40414</v>
      </c>
      <c r="FCS11">
        <v>40413</v>
      </c>
      <c r="FCT11">
        <v>40410</v>
      </c>
      <c r="FCU11">
        <v>40409</v>
      </c>
      <c r="FCV11">
        <v>40408</v>
      </c>
      <c r="FCW11">
        <v>40407</v>
      </c>
      <c r="FCX11">
        <v>40406</v>
      </c>
      <c r="FCY11">
        <v>40403</v>
      </c>
      <c r="FCZ11">
        <v>40402</v>
      </c>
      <c r="FDA11">
        <v>40401</v>
      </c>
      <c r="FDB11">
        <v>40400</v>
      </c>
      <c r="FDC11">
        <v>40399</v>
      </c>
      <c r="FDD11">
        <v>40396</v>
      </c>
      <c r="FDE11">
        <v>40395</v>
      </c>
      <c r="FDF11">
        <v>40394</v>
      </c>
      <c r="FDG11">
        <v>40393</v>
      </c>
      <c r="FDH11">
        <v>40392</v>
      </c>
      <c r="FDI11">
        <v>40389</v>
      </c>
      <c r="FDJ11">
        <v>40388</v>
      </c>
      <c r="FDK11">
        <v>40387</v>
      </c>
      <c r="FDL11">
        <v>40386</v>
      </c>
      <c r="FDM11">
        <v>40385</v>
      </c>
      <c r="FDN11">
        <v>40382</v>
      </c>
      <c r="FDO11">
        <v>40381</v>
      </c>
      <c r="FDP11">
        <v>40380</v>
      </c>
      <c r="FDQ11">
        <v>40379</v>
      </c>
      <c r="FDR11">
        <v>40378</v>
      </c>
      <c r="FDS11">
        <v>40375</v>
      </c>
      <c r="FDT11">
        <v>40374</v>
      </c>
      <c r="FDU11">
        <v>40373</v>
      </c>
      <c r="FDV11">
        <v>40372</v>
      </c>
      <c r="FDW11">
        <v>40371</v>
      </c>
      <c r="FDX11">
        <v>40368</v>
      </c>
      <c r="FDY11">
        <v>40367</v>
      </c>
      <c r="FDZ11">
        <v>40366</v>
      </c>
      <c r="FEA11">
        <v>40365</v>
      </c>
      <c r="FEB11">
        <v>40364</v>
      </c>
      <c r="FEC11">
        <v>40361</v>
      </c>
      <c r="FED11">
        <v>40360</v>
      </c>
      <c r="FEE11">
        <v>40359</v>
      </c>
      <c r="FEF11">
        <v>40358</v>
      </c>
      <c r="FEG11">
        <v>40357</v>
      </c>
      <c r="FEH11">
        <v>40354</v>
      </c>
      <c r="FEI11">
        <v>40353</v>
      </c>
      <c r="FEJ11">
        <v>40352</v>
      </c>
      <c r="FEK11">
        <v>40351</v>
      </c>
      <c r="FEL11">
        <v>40350</v>
      </c>
      <c r="FEM11">
        <v>40347</v>
      </c>
      <c r="FEN11">
        <v>40346</v>
      </c>
      <c r="FEO11">
        <v>40345</v>
      </c>
      <c r="FEP11">
        <v>40344</v>
      </c>
      <c r="FEQ11">
        <v>40343</v>
      </c>
      <c r="FER11">
        <v>40340</v>
      </c>
      <c r="FES11">
        <v>40339</v>
      </c>
      <c r="FET11">
        <v>40338</v>
      </c>
      <c r="FEU11">
        <v>40337</v>
      </c>
      <c r="FEV11">
        <v>40336</v>
      </c>
      <c r="FEW11">
        <v>40333</v>
      </c>
      <c r="FEX11">
        <v>40332</v>
      </c>
      <c r="FEY11">
        <v>40331</v>
      </c>
      <c r="FEZ11">
        <v>40330</v>
      </c>
      <c r="FFA11">
        <v>40329</v>
      </c>
      <c r="FFB11">
        <v>40326</v>
      </c>
      <c r="FFC11">
        <v>40325</v>
      </c>
      <c r="FFD11">
        <v>40324</v>
      </c>
      <c r="FFE11">
        <v>40323</v>
      </c>
      <c r="FFF11">
        <v>40322</v>
      </c>
      <c r="FFG11">
        <v>40319</v>
      </c>
      <c r="FFH11">
        <v>40318</v>
      </c>
      <c r="FFI11">
        <v>40317</v>
      </c>
      <c r="FFJ11">
        <v>40316</v>
      </c>
      <c r="FFK11">
        <v>40315</v>
      </c>
      <c r="FFL11">
        <v>40312</v>
      </c>
      <c r="FFM11">
        <v>40311</v>
      </c>
      <c r="FFN11">
        <v>40310</v>
      </c>
      <c r="FFO11">
        <v>40309</v>
      </c>
      <c r="FFP11">
        <v>40308</v>
      </c>
      <c r="FFQ11">
        <v>40305</v>
      </c>
      <c r="FFR11">
        <v>40304</v>
      </c>
      <c r="FFS11">
        <v>40303</v>
      </c>
      <c r="FFT11">
        <v>40302</v>
      </c>
      <c r="FFU11">
        <v>40301</v>
      </c>
      <c r="FFV11">
        <v>40298</v>
      </c>
      <c r="FFW11">
        <v>40297</v>
      </c>
      <c r="FFX11">
        <v>40296</v>
      </c>
      <c r="FFY11">
        <v>40295</v>
      </c>
      <c r="FFZ11">
        <v>40294</v>
      </c>
      <c r="FGA11">
        <v>40291</v>
      </c>
      <c r="FGB11">
        <v>40290</v>
      </c>
      <c r="FGC11">
        <v>40289</v>
      </c>
      <c r="FGD11">
        <v>40288</v>
      </c>
      <c r="FGE11">
        <v>40287</v>
      </c>
      <c r="FGF11">
        <v>40284</v>
      </c>
      <c r="FGG11">
        <v>40283</v>
      </c>
      <c r="FGH11">
        <v>40282</v>
      </c>
      <c r="FGI11">
        <v>40281</v>
      </c>
      <c r="FGJ11">
        <v>40280</v>
      </c>
      <c r="FGK11">
        <v>40277</v>
      </c>
      <c r="FGL11">
        <v>40276</v>
      </c>
      <c r="FGM11">
        <v>40275</v>
      </c>
      <c r="FGN11">
        <v>40274</v>
      </c>
      <c r="FGO11">
        <v>40273</v>
      </c>
      <c r="FGP11">
        <v>40270</v>
      </c>
      <c r="FGQ11">
        <v>40269</v>
      </c>
      <c r="FGR11">
        <v>40268</v>
      </c>
      <c r="FGS11">
        <v>40267</v>
      </c>
      <c r="FGT11">
        <v>40266</v>
      </c>
      <c r="FGU11">
        <v>40263</v>
      </c>
      <c r="FGV11">
        <v>40262</v>
      </c>
      <c r="FGW11">
        <v>40261</v>
      </c>
      <c r="FGX11">
        <v>40260</v>
      </c>
      <c r="FGY11">
        <v>40259</v>
      </c>
      <c r="FGZ11">
        <v>40256</v>
      </c>
      <c r="FHA11">
        <v>40255</v>
      </c>
      <c r="FHB11">
        <v>40254</v>
      </c>
      <c r="FHC11">
        <v>40253</v>
      </c>
      <c r="FHD11">
        <v>40252</v>
      </c>
      <c r="FHE11">
        <v>40249</v>
      </c>
      <c r="FHF11">
        <v>40248</v>
      </c>
      <c r="FHG11">
        <v>40247</v>
      </c>
      <c r="FHH11">
        <v>40246</v>
      </c>
      <c r="FHI11">
        <v>40245</v>
      </c>
      <c r="FHJ11">
        <v>40242</v>
      </c>
      <c r="FHK11">
        <v>40241</v>
      </c>
      <c r="FHL11">
        <v>40240</v>
      </c>
      <c r="FHM11">
        <v>40239</v>
      </c>
      <c r="FHN11">
        <v>40238</v>
      </c>
      <c r="FHO11">
        <v>40235</v>
      </c>
      <c r="FHP11">
        <v>40234</v>
      </c>
      <c r="FHQ11">
        <v>40233</v>
      </c>
      <c r="FHR11">
        <v>40232</v>
      </c>
      <c r="FHS11">
        <v>40231</v>
      </c>
      <c r="FHT11">
        <v>40228</v>
      </c>
      <c r="FHU11">
        <v>40227</v>
      </c>
      <c r="FHV11">
        <v>40226</v>
      </c>
      <c r="FHW11">
        <v>40225</v>
      </c>
      <c r="FHX11">
        <v>40224</v>
      </c>
      <c r="FHY11">
        <v>40221</v>
      </c>
      <c r="FHZ11">
        <v>40220</v>
      </c>
      <c r="FIA11">
        <v>40219</v>
      </c>
      <c r="FIB11">
        <v>40218</v>
      </c>
      <c r="FIC11">
        <v>40217</v>
      </c>
      <c r="FID11">
        <v>40214</v>
      </c>
      <c r="FIE11">
        <v>40213</v>
      </c>
      <c r="FIF11">
        <v>40212</v>
      </c>
      <c r="FIG11">
        <v>40211</v>
      </c>
      <c r="FIH11">
        <v>40210</v>
      </c>
      <c r="FII11">
        <v>40207</v>
      </c>
      <c r="FIJ11">
        <v>40206</v>
      </c>
      <c r="FIK11">
        <v>40205</v>
      </c>
      <c r="FIL11">
        <v>40204</v>
      </c>
      <c r="FIM11">
        <v>40203</v>
      </c>
      <c r="FIN11">
        <v>40200</v>
      </c>
      <c r="FIO11">
        <v>40199</v>
      </c>
      <c r="FIP11">
        <v>40198</v>
      </c>
      <c r="FIQ11">
        <v>40197</v>
      </c>
      <c r="FIR11">
        <v>40196</v>
      </c>
      <c r="FIS11">
        <v>40193</v>
      </c>
      <c r="FIT11">
        <v>40192</v>
      </c>
      <c r="FIU11">
        <v>40191</v>
      </c>
      <c r="FIV11">
        <v>40190</v>
      </c>
      <c r="FIW11">
        <v>40189</v>
      </c>
      <c r="FIX11">
        <v>40186</v>
      </c>
      <c r="FIY11">
        <v>40185</v>
      </c>
      <c r="FIZ11">
        <v>40184</v>
      </c>
      <c r="FJA11">
        <v>40183</v>
      </c>
      <c r="FJB11">
        <v>40182</v>
      </c>
      <c r="FJC11">
        <v>40179</v>
      </c>
      <c r="FJD11">
        <v>40178</v>
      </c>
      <c r="FJE11">
        <v>40177</v>
      </c>
      <c r="FJF11">
        <v>40176</v>
      </c>
      <c r="FJG11">
        <v>40175</v>
      </c>
      <c r="FJH11">
        <v>40172</v>
      </c>
      <c r="FJI11">
        <v>40171</v>
      </c>
      <c r="FJJ11">
        <v>40170</v>
      </c>
      <c r="FJK11">
        <v>40169</v>
      </c>
      <c r="FJL11">
        <v>40168</v>
      </c>
      <c r="FJM11">
        <v>40165</v>
      </c>
      <c r="FJN11">
        <v>40164</v>
      </c>
      <c r="FJO11">
        <v>40163</v>
      </c>
      <c r="FJP11">
        <v>40162</v>
      </c>
      <c r="FJQ11">
        <v>40161</v>
      </c>
      <c r="FJR11">
        <v>40158</v>
      </c>
      <c r="FJS11">
        <v>40157</v>
      </c>
      <c r="FJT11">
        <v>40156</v>
      </c>
      <c r="FJU11">
        <v>40155</v>
      </c>
      <c r="FJV11">
        <v>40154</v>
      </c>
      <c r="FJW11">
        <v>40151</v>
      </c>
      <c r="FJX11">
        <v>40150</v>
      </c>
      <c r="FJY11">
        <v>40149</v>
      </c>
      <c r="FJZ11">
        <v>40148</v>
      </c>
      <c r="FKA11">
        <v>40147</v>
      </c>
      <c r="FKB11">
        <v>40144</v>
      </c>
      <c r="FKC11">
        <v>40143</v>
      </c>
      <c r="FKD11">
        <v>40142</v>
      </c>
      <c r="FKE11">
        <v>40141</v>
      </c>
      <c r="FKF11">
        <v>40140</v>
      </c>
      <c r="FKG11">
        <v>40137</v>
      </c>
      <c r="FKH11">
        <v>40136</v>
      </c>
      <c r="FKI11">
        <v>40135</v>
      </c>
      <c r="FKJ11">
        <v>40134</v>
      </c>
      <c r="FKK11">
        <v>40133</v>
      </c>
      <c r="FKL11">
        <v>40130</v>
      </c>
      <c r="FKM11">
        <v>40129</v>
      </c>
      <c r="FKN11">
        <v>40128</v>
      </c>
      <c r="FKO11">
        <v>40127</v>
      </c>
      <c r="FKP11">
        <v>40126</v>
      </c>
      <c r="FKQ11">
        <v>40123</v>
      </c>
      <c r="FKR11">
        <v>40122</v>
      </c>
      <c r="FKS11">
        <v>40121</v>
      </c>
      <c r="FKT11">
        <v>40120</v>
      </c>
      <c r="FKU11">
        <v>40119</v>
      </c>
      <c r="FKV11">
        <v>40116</v>
      </c>
      <c r="FKW11">
        <v>40115</v>
      </c>
      <c r="FKX11">
        <v>40114</v>
      </c>
      <c r="FKY11">
        <v>40113</v>
      </c>
      <c r="FKZ11">
        <v>40112</v>
      </c>
      <c r="FLA11">
        <v>40109</v>
      </c>
      <c r="FLB11">
        <v>40108</v>
      </c>
      <c r="FLC11">
        <v>40107</v>
      </c>
      <c r="FLD11">
        <v>40106</v>
      </c>
      <c r="FLE11">
        <v>40105</v>
      </c>
      <c r="FLF11">
        <v>40102</v>
      </c>
      <c r="FLG11">
        <v>40101</v>
      </c>
      <c r="FLH11">
        <v>40100</v>
      </c>
      <c r="FLI11">
        <v>40099</v>
      </c>
      <c r="FLJ11">
        <v>40098</v>
      </c>
      <c r="FLK11">
        <v>40095</v>
      </c>
      <c r="FLL11">
        <v>40094</v>
      </c>
      <c r="FLM11">
        <v>40093</v>
      </c>
      <c r="FLN11">
        <v>40092</v>
      </c>
      <c r="FLO11">
        <v>40091</v>
      </c>
      <c r="FLP11">
        <v>40088</v>
      </c>
      <c r="FLQ11">
        <v>40087</v>
      </c>
      <c r="FLR11">
        <v>40086</v>
      </c>
      <c r="FLS11">
        <v>40085</v>
      </c>
      <c r="FLT11">
        <v>40084</v>
      </c>
      <c r="FLU11">
        <v>40081</v>
      </c>
      <c r="FLV11">
        <v>40080</v>
      </c>
      <c r="FLW11">
        <v>40079</v>
      </c>
      <c r="FLX11">
        <v>40078</v>
      </c>
      <c r="FLY11">
        <v>40077</v>
      </c>
      <c r="FLZ11">
        <v>40074</v>
      </c>
      <c r="FMA11">
        <v>40073</v>
      </c>
      <c r="FMB11">
        <v>40072</v>
      </c>
      <c r="FMC11">
        <v>40071</v>
      </c>
      <c r="FMD11">
        <v>40070</v>
      </c>
      <c r="FME11">
        <v>40067</v>
      </c>
      <c r="FMF11">
        <v>40066</v>
      </c>
      <c r="FMG11">
        <v>40065</v>
      </c>
      <c r="FMH11">
        <v>40064</v>
      </c>
      <c r="FMI11">
        <v>40063</v>
      </c>
      <c r="FMJ11">
        <v>40060</v>
      </c>
      <c r="FMK11">
        <v>40059</v>
      </c>
      <c r="FML11">
        <v>40058</v>
      </c>
      <c r="FMM11">
        <v>40057</v>
      </c>
      <c r="FMN11">
        <v>40056</v>
      </c>
      <c r="FMO11">
        <v>40053</v>
      </c>
      <c r="FMP11">
        <v>40052</v>
      </c>
      <c r="FMQ11">
        <v>40051</v>
      </c>
      <c r="FMR11">
        <v>40050</v>
      </c>
      <c r="FMS11">
        <v>40049</v>
      </c>
      <c r="FMT11">
        <v>40046</v>
      </c>
      <c r="FMU11">
        <v>40045</v>
      </c>
      <c r="FMV11">
        <v>40044</v>
      </c>
      <c r="FMW11">
        <v>40043</v>
      </c>
      <c r="FMX11">
        <v>40042</v>
      </c>
      <c r="FMY11">
        <v>40039</v>
      </c>
      <c r="FMZ11">
        <v>40038</v>
      </c>
      <c r="FNA11">
        <v>40037</v>
      </c>
      <c r="FNB11">
        <v>40036</v>
      </c>
      <c r="FNC11">
        <v>40035</v>
      </c>
      <c r="FND11">
        <v>40032</v>
      </c>
      <c r="FNE11">
        <v>40031</v>
      </c>
      <c r="FNF11">
        <v>40030</v>
      </c>
      <c r="FNG11">
        <v>40029</v>
      </c>
      <c r="FNH11">
        <v>40028</v>
      </c>
      <c r="FNI11">
        <v>40025</v>
      </c>
      <c r="FNJ11">
        <v>40024</v>
      </c>
      <c r="FNK11">
        <v>40023</v>
      </c>
      <c r="FNL11">
        <v>40022</v>
      </c>
      <c r="FNM11">
        <v>40021</v>
      </c>
      <c r="FNN11">
        <v>40018</v>
      </c>
      <c r="FNO11">
        <v>40017</v>
      </c>
      <c r="FNP11">
        <v>40016</v>
      </c>
      <c r="FNQ11">
        <v>40015</v>
      </c>
      <c r="FNR11">
        <v>40014</v>
      </c>
      <c r="FNS11">
        <v>40011</v>
      </c>
      <c r="FNT11">
        <v>40010</v>
      </c>
      <c r="FNU11">
        <v>40009</v>
      </c>
      <c r="FNV11">
        <v>40008</v>
      </c>
      <c r="FNW11">
        <v>40007</v>
      </c>
      <c r="FNX11">
        <v>40004</v>
      </c>
      <c r="FNY11">
        <v>40003</v>
      </c>
      <c r="FNZ11">
        <v>40002</v>
      </c>
      <c r="FOA11">
        <v>40001</v>
      </c>
      <c r="FOB11">
        <v>40000</v>
      </c>
      <c r="FOC11">
        <v>39997</v>
      </c>
      <c r="FOD11">
        <v>39996</v>
      </c>
      <c r="FOE11">
        <v>39995</v>
      </c>
      <c r="FOF11">
        <v>39994</v>
      </c>
      <c r="FOG11">
        <v>39993</v>
      </c>
      <c r="FOH11">
        <v>39990</v>
      </c>
      <c r="FOI11">
        <v>39989</v>
      </c>
      <c r="FOJ11">
        <v>39988</v>
      </c>
      <c r="FOK11">
        <v>39987</v>
      </c>
      <c r="FOL11">
        <v>39986</v>
      </c>
      <c r="FOM11">
        <v>39983</v>
      </c>
      <c r="FON11">
        <v>39982</v>
      </c>
      <c r="FOO11">
        <v>39981</v>
      </c>
      <c r="FOP11">
        <v>39980</v>
      </c>
      <c r="FOQ11">
        <v>39979</v>
      </c>
      <c r="FOR11">
        <v>39976</v>
      </c>
      <c r="FOS11">
        <v>39975</v>
      </c>
      <c r="FOT11">
        <v>39974</v>
      </c>
      <c r="FOU11">
        <v>39973</v>
      </c>
      <c r="FOV11">
        <v>39972</v>
      </c>
      <c r="FOW11">
        <v>39969</v>
      </c>
      <c r="FOX11">
        <v>39968</v>
      </c>
      <c r="FOY11">
        <v>39967</v>
      </c>
      <c r="FOZ11">
        <v>39966</v>
      </c>
      <c r="FPA11">
        <v>39965</v>
      </c>
      <c r="FPB11">
        <v>39962</v>
      </c>
      <c r="FPC11">
        <v>39961</v>
      </c>
      <c r="FPD11">
        <v>39960</v>
      </c>
      <c r="FPE11">
        <v>39959</v>
      </c>
      <c r="FPF11">
        <v>39958</v>
      </c>
      <c r="FPG11">
        <v>39955</v>
      </c>
      <c r="FPH11">
        <v>39954</v>
      </c>
      <c r="FPI11">
        <v>39953</v>
      </c>
      <c r="FPJ11">
        <v>39952</v>
      </c>
      <c r="FPK11">
        <v>39951</v>
      </c>
      <c r="FPL11">
        <v>39948</v>
      </c>
      <c r="FPM11">
        <v>39947</v>
      </c>
      <c r="FPN11">
        <v>39946</v>
      </c>
      <c r="FPO11">
        <v>39945</v>
      </c>
      <c r="FPP11">
        <v>39944</v>
      </c>
      <c r="FPQ11">
        <v>39941</v>
      </c>
      <c r="FPR11">
        <v>39940</v>
      </c>
      <c r="FPS11">
        <v>39939</v>
      </c>
      <c r="FPT11">
        <v>39938</v>
      </c>
      <c r="FPU11">
        <v>39937</v>
      </c>
      <c r="FPV11">
        <v>39934</v>
      </c>
      <c r="FPW11">
        <v>39933</v>
      </c>
      <c r="FPX11">
        <v>39932</v>
      </c>
      <c r="FPY11">
        <v>39931</v>
      </c>
      <c r="FPZ11">
        <v>39930</v>
      </c>
      <c r="FQA11">
        <v>39927</v>
      </c>
      <c r="FQB11">
        <v>39926</v>
      </c>
      <c r="FQC11">
        <v>39925</v>
      </c>
      <c r="FQD11">
        <v>39924</v>
      </c>
      <c r="FQE11">
        <v>39923</v>
      </c>
      <c r="FQF11">
        <v>39920</v>
      </c>
      <c r="FQG11">
        <v>39919</v>
      </c>
      <c r="FQH11">
        <v>39918</v>
      </c>
      <c r="FQI11">
        <v>39917</v>
      </c>
      <c r="FQJ11">
        <v>39916</v>
      </c>
      <c r="FQK11">
        <v>39913</v>
      </c>
      <c r="FQL11">
        <v>39912</v>
      </c>
      <c r="FQM11">
        <v>39911</v>
      </c>
      <c r="FQN11">
        <v>39910</v>
      </c>
      <c r="FQO11">
        <v>39909</v>
      </c>
      <c r="FQP11">
        <v>39906</v>
      </c>
      <c r="FQQ11">
        <v>39905</v>
      </c>
      <c r="FQR11">
        <v>39904</v>
      </c>
      <c r="FQS11">
        <v>39903</v>
      </c>
      <c r="FQT11">
        <v>39902</v>
      </c>
      <c r="FQU11">
        <v>39899</v>
      </c>
      <c r="FQV11">
        <v>39898</v>
      </c>
      <c r="FQW11">
        <v>39897</v>
      </c>
      <c r="FQX11">
        <v>39896</v>
      </c>
      <c r="FQY11">
        <v>39895</v>
      </c>
      <c r="FQZ11">
        <v>39892</v>
      </c>
      <c r="FRA11">
        <v>39891</v>
      </c>
      <c r="FRB11">
        <v>39890</v>
      </c>
      <c r="FRC11">
        <v>39889</v>
      </c>
      <c r="FRD11">
        <v>39888</v>
      </c>
      <c r="FRE11">
        <v>39885</v>
      </c>
      <c r="FRF11">
        <v>39884</v>
      </c>
      <c r="FRG11">
        <v>39883</v>
      </c>
      <c r="FRH11">
        <v>39882</v>
      </c>
      <c r="FRI11">
        <v>39881</v>
      </c>
      <c r="FRJ11">
        <v>39878</v>
      </c>
      <c r="FRK11">
        <v>39877</v>
      </c>
      <c r="FRL11">
        <v>39876</v>
      </c>
      <c r="FRM11">
        <v>39875</v>
      </c>
      <c r="FRN11">
        <v>39874</v>
      </c>
      <c r="FRO11">
        <v>39871</v>
      </c>
      <c r="FRP11">
        <v>39870</v>
      </c>
      <c r="FRQ11">
        <v>39869</v>
      </c>
      <c r="FRR11">
        <v>39868</v>
      </c>
      <c r="FRS11">
        <v>39867</v>
      </c>
      <c r="FRT11">
        <v>39864</v>
      </c>
      <c r="FRU11">
        <v>39863</v>
      </c>
      <c r="FRV11">
        <v>39862</v>
      </c>
      <c r="FRW11">
        <v>39861</v>
      </c>
      <c r="FRX11">
        <v>39860</v>
      </c>
      <c r="FRY11">
        <v>39857</v>
      </c>
      <c r="FRZ11">
        <v>39856</v>
      </c>
      <c r="FSA11">
        <v>39855</v>
      </c>
      <c r="FSB11">
        <v>39854</v>
      </c>
      <c r="FSC11">
        <v>39853</v>
      </c>
      <c r="FSD11">
        <v>39850</v>
      </c>
      <c r="FSE11">
        <v>39849</v>
      </c>
      <c r="FSF11">
        <v>39848</v>
      </c>
      <c r="FSG11">
        <v>39847</v>
      </c>
      <c r="FSH11">
        <v>39846</v>
      </c>
      <c r="FSI11">
        <v>39843</v>
      </c>
      <c r="FSJ11">
        <v>39842</v>
      </c>
      <c r="FSK11">
        <v>39841</v>
      </c>
      <c r="FSL11">
        <v>39840</v>
      </c>
      <c r="FSM11">
        <v>39839</v>
      </c>
      <c r="FSN11">
        <v>39836</v>
      </c>
      <c r="FSO11">
        <v>39835</v>
      </c>
      <c r="FSP11">
        <v>39834</v>
      </c>
      <c r="FSQ11">
        <v>39833</v>
      </c>
      <c r="FSR11">
        <v>39832</v>
      </c>
      <c r="FSS11">
        <v>39829</v>
      </c>
      <c r="FST11">
        <v>39828</v>
      </c>
      <c r="FSU11">
        <v>39827</v>
      </c>
      <c r="FSV11">
        <v>39826</v>
      </c>
      <c r="FSW11">
        <v>39825</v>
      </c>
      <c r="FSX11">
        <v>39822</v>
      </c>
      <c r="FSY11">
        <v>39821</v>
      </c>
      <c r="FSZ11">
        <v>39820</v>
      </c>
      <c r="FTA11">
        <v>39819</v>
      </c>
      <c r="FTB11">
        <v>39818</v>
      </c>
      <c r="FTC11">
        <v>39815</v>
      </c>
      <c r="FTD11">
        <v>39814</v>
      </c>
      <c r="FTE11">
        <v>39813</v>
      </c>
      <c r="FTF11">
        <v>39812</v>
      </c>
      <c r="FTG11">
        <v>39811</v>
      </c>
      <c r="FTH11">
        <v>39808</v>
      </c>
      <c r="FTI11">
        <v>39807</v>
      </c>
      <c r="FTJ11">
        <v>39806</v>
      </c>
      <c r="FTK11">
        <v>39805</v>
      </c>
      <c r="FTL11">
        <v>39804</v>
      </c>
      <c r="FTM11">
        <v>39801</v>
      </c>
      <c r="FTN11">
        <v>39800</v>
      </c>
      <c r="FTO11">
        <v>39799</v>
      </c>
      <c r="FTP11">
        <v>39798</v>
      </c>
      <c r="FTQ11">
        <v>39797</v>
      </c>
      <c r="FTR11">
        <v>39794</v>
      </c>
      <c r="FTS11">
        <v>39793</v>
      </c>
      <c r="FTT11">
        <v>39792</v>
      </c>
      <c r="FTU11">
        <v>39791</v>
      </c>
      <c r="FTV11">
        <v>39790</v>
      </c>
      <c r="FTW11">
        <v>39787</v>
      </c>
      <c r="FTX11">
        <v>39786</v>
      </c>
      <c r="FTY11">
        <v>39785</v>
      </c>
      <c r="FTZ11">
        <v>39784</v>
      </c>
      <c r="FUA11">
        <v>39783</v>
      </c>
      <c r="FUB11">
        <v>39780</v>
      </c>
      <c r="FUC11">
        <v>39779</v>
      </c>
      <c r="FUD11">
        <v>39778</v>
      </c>
      <c r="FUE11">
        <v>39777</v>
      </c>
      <c r="FUF11">
        <v>39776</v>
      </c>
      <c r="FUG11">
        <v>39773</v>
      </c>
      <c r="FUH11">
        <v>39772</v>
      </c>
      <c r="FUI11">
        <v>39771</v>
      </c>
      <c r="FUJ11">
        <v>39770</v>
      </c>
      <c r="FUK11">
        <v>39769</v>
      </c>
      <c r="FUL11">
        <v>39766</v>
      </c>
      <c r="FUM11">
        <v>39765</v>
      </c>
      <c r="FUN11">
        <v>39764</v>
      </c>
      <c r="FUO11">
        <v>39763</v>
      </c>
      <c r="FUP11">
        <v>39762</v>
      </c>
      <c r="FUQ11">
        <v>39759</v>
      </c>
      <c r="FUR11">
        <v>39758</v>
      </c>
      <c r="FUS11">
        <v>39757</v>
      </c>
      <c r="FUT11">
        <v>39756</v>
      </c>
      <c r="FUU11">
        <v>39755</v>
      </c>
      <c r="FUV11">
        <v>39752</v>
      </c>
      <c r="FUW11">
        <v>39751</v>
      </c>
      <c r="FUX11">
        <v>39750</v>
      </c>
      <c r="FUY11">
        <v>39749</v>
      </c>
      <c r="FUZ11">
        <v>39748</v>
      </c>
      <c r="FVA11">
        <v>39745</v>
      </c>
      <c r="FVB11">
        <v>39744</v>
      </c>
      <c r="FVC11">
        <v>39743</v>
      </c>
      <c r="FVD11">
        <v>39742</v>
      </c>
      <c r="FVE11">
        <v>39741</v>
      </c>
      <c r="FVF11">
        <v>39738</v>
      </c>
      <c r="FVG11">
        <v>39737</v>
      </c>
      <c r="FVH11">
        <v>39736</v>
      </c>
      <c r="FVI11">
        <v>39735</v>
      </c>
      <c r="FVJ11">
        <v>39734</v>
      </c>
      <c r="FVK11">
        <v>39731</v>
      </c>
      <c r="FVL11">
        <v>39730</v>
      </c>
      <c r="FVM11">
        <v>39729</v>
      </c>
      <c r="FVN11">
        <v>39728</v>
      </c>
      <c r="FVO11">
        <v>39727</v>
      </c>
      <c r="FVP11">
        <v>39724</v>
      </c>
      <c r="FVQ11">
        <v>39723</v>
      </c>
      <c r="FVR11">
        <v>39722</v>
      </c>
      <c r="FVS11">
        <v>39721</v>
      </c>
      <c r="FVT11">
        <v>39720</v>
      </c>
      <c r="FVU11">
        <v>39717</v>
      </c>
      <c r="FVV11">
        <v>39716</v>
      </c>
      <c r="FVW11">
        <v>39715</v>
      </c>
      <c r="FVX11">
        <v>39714</v>
      </c>
      <c r="FVY11">
        <v>39713</v>
      </c>
      <c r="FVZ11">
        <v>39710</v>
      </c>
      <c r="FWA11">
        <v>39709</v>
      </c>
      <c r="FWB11">
        <v>39708</v>
      </c>
      <c r="FWC11">
        <v>39707</v>
      </c>
      <c r="FWD11">
        <v>39706</v>
      </c>
      <c r="FWE11">
        <v>39703</v>
      </c>
      <c r="FWF11">
        <v>39702</v>
      </c>
      <c r="FWG11">
        <v>39701</v>
      </c>
      <c r="FWH11">
        <v>39700</v>
      </c>
      <c r="FWI11">
        <v>39699</v>
      </c>
      <c r="FWJ11">
        <v>39696</v>
      </c>
      <c r="FWK11">
        <v>39695</v>
      </c>
      <c r="FWL11">
        <v>39694</v>
      </c>
      <c r="FWM11">
        <v>39693</v>
      </c>
      <c r="FWN11">
        <v>39692</v>
      </c>
      <c r="FWO11">
        <v>39689</v>
      </c>
      <c r="FWP11">
        <v>39688</v>
      </c>
      <c r="FWQ11">
        <v>39687</v>
      </c>
      <c r="FWR11">
        <v>39686</v>
      </c>
      <c r="FWS11">
        <v>39685</v>
      </c>
      <c r="FWT11">
        <v>39682</v>
      </c>
      <c r="FWU11">
        <v>39681</v>
      </c>
      <c r="FWV11">
        <v>39680</v>
      </c>
      <c r="FWW11">
        <v>39679</v>
      </c>
      <c r="FWX11">
        <v>39678</v>
      </c>
      <c r="FWY11">
        <v>39675</v>
      </c>
      <c r="FWZ11">
        <v>39674</v>
      </c>
      <c r="FXA11">
        <v>39673</v>
      </c>
      <c r="FXB11">
        <v>39672</v>
      </c>
      <c r="FXC11">
        <v>39671</v>
      </c>
      <c r="FXD11">
        <v>39668</v>
      </c>
      <c r="FXE11">
        <v>39667</v>
      </c>
      <c r="FXF11">
        <v>39666</v>
      </c>
      <c r="FXG11">
        <v>39665</v>
      </c>
      <c r="FXH11">
        <v>39664</v>
      </c>
      <c r="FXI11">
        <v>39661</v>
      </c>
      <c r="FXJ11">
        <v>39660</v>
      </c>
      <c r="FXK11">
        <v>39659</v>
      </c>
      <c r="FXL11">
        <v>39658</v>
      </c>
      <c r="FXM11">
        <v>39657</v>
      </c>
      <c r="FXN11">
        <v>39654</v>
      </c>
      <c r="FXO11">
        <v>39653</v>
      </c>
      <c r="FXP11">
        <v>39652</v>
      </c>
      <c r="FXQ11">
        <v>39651</v>
      </c>
      <c r="FXR11">
        <v>39650</v>
      </c>
      <c r="FXS11">
        <v>39647</v>
      </c>
      <c r="FXT11">
        <v>39646</v>
      </c>
      <c r="FXU11">
        <v>39645</v>
      </c>
      <c r="FXV11">
        <v>39644</v>
      </c>
      <c r="FXW11">
        <v>39643</v>
      </c>
      <c r="FXX11">
        <v>39640</v>
      </c>
      <c r="FXY11">
        <v>39639</v>
      </c>
      <c r="FXZ11">
        <v>39638</v>
      </c>
      <c r="FYA11">
        <v>39637</v>
      </c>
      <c r="FYB11">
        <v>39636</v>
      </c>
      <c r="FYC11">
        <v>39633</v>
      </c>
      <c r="FYD11">
        <v>39632</v>
      </c>
      <c r="FYE11">
        <v>39631</v>
      </c>
      <c r="FYF11">
        <v>39630</v>
      </c>
      <c r="FYG11">
        <v>39629</v>
      </c>
      <c r="FYH11">
        <v>39626</v>
      </c>
      <c r="FYI11">
        <v>39625</v>
      </c>
      <c r="FYJ11">
        <v>39624</v>
      </c>
      <c r="FYK11">
        <v>39623</v>
      </c>
      <c r="FYL11">
        <v>39622</v>
      </c>
      <c r="FYM11">
        <v>39619</v>
      </c>
      <c r="FYN11">
        <v>39618</v>
      </c>
      <c r="FYO11">
        <v>39617</v>
      </c>
      <c r="FYP11">
        <v>39616</v>
      </c>
      <c r="FYQ11">
        <v>39615</v>
      </c>
      <c r="FYR11">
        <v>39612</v>
      </c>
      <c r="FYS11">
        <v>39611</v>
      </c>
      <c r="FYT11">
        <v>39610</v>
      </c>
      <c r="FYU11">
        <v>39609</v>
      </c>
      <c r="FYV11">
        <v>39608</v>
      </c>
      <c r="FYW11">
        <v>39605</v>
      </c>
      <c r="FYX11">
        <v>39604</v>
      </c>
      <c r="FYY11">
        <v>39603</v>
      </c>
      <c r="FYZ11">
        <v>39602</v>
      </c>
      <c r="FZA11">
        <v>39601</v>
      </c>
      <c r="FZB11">
        <v>39598</v>
      </c>
      <c r="FZC11">
        <v>39597</v>
      </c>
      <c r="FZD11">
        <v>39596</v>
      </c>
      <c r="FZE11">
        <v>39595</v>
      </c>
      <c r="FZF11">
        <v>39594</v>
      </c>
      <c r="FZG11">
        <v>39591</v>
      </c>
      <c r="FZH11">
        <v>39590</v>
      </c>
      <c r="FZI11">
        <v>39589</v>
      </c>
      <c r="FZJ11">
        <v>39588</v>
      </c>
      <c r="FZK11">
        <v>39587</v>
      </c>
      <c r="FZL11">
        <v>39584</v>
      </c>
      <c r="FZM11">
        <v>39583</v>
      </c>
      <c r="FZN11">
        <v>39582</v>
      </c>
      <c r="FZO11">
        <v>39581</v>
      </c>
      <c r="FZP11">
        <v>39580</v>
      </c>
      <c r="FZQ11">
        <v>39577</v>
      </c>
      <c r="FZR11">
        <v>39576</v>
      </c>
      <c r="FZS11">
        <v>39575</v>
      </c>
      <c r="FZT11">
        <v>39574</v>
      </c>
      <c r="FZU11">
        <v>39573</v>
      </c>
      <c r="FZV11">
        <v>39570</v>
      </c>
      <c r="FZW11">
        <v>39569</v>
      </c>
      <c r="FZX11">
        <v>39568</v>
      </c>
      <c r="FZY11">
        <v>39567</v>
      </c>
      <c r="FZZ11">
        <v>39566</v>
      </c>
      <c r="GAA11">
        <v>39563</v>
      </c>
      <c r="GAB11">
        <v>39562</v>
      </c>
      <c r="GAC11">
        <v>39561</v>
      </c>
      <c r="GAD11">
        <v>39560</v>
      </c>
      <c r="GAE11">
        <v>39559</v>
      </c>
      <c r="GAF11">
        <v>39556</v>
      </c>
      <c r="GAG11">
        <v>39555</v>
      </c>
      <c r="GAH11">
        <v>39554</v>
      </c>
      <c r="GAI11">
        <v>39553</v>
      </c>
      <c r="GAJ11">
        <v>39552</v>
      </c>
      <c r="GAK11">
        <v>39549</v>
      </c>
      <c r="GAL11">
        <v>39548</v>
      </c>
      <c r="GAM11">
        <v>39547</v>
      </c>
      <c r="GAN11">
        <v>39546</v>
      </c>
      <c r="GAO11">
        <v>39545</v>
      </c>
      <c r="GAP11">
        <v>39542</v>
      </c>
      <c r="GAQ11">
        <v>39541</v>
      </c>
      <c r="GAR11">
        <v>39540</v>
      </c>
      <c r="GAS11">
        <v>39539</v>
      </c>
      <c r="GAT11">
        <v>39538</v>
      </c>
      <c r="GAU11">
        <v>39535</v>
      </c>
      <c r="GAV11">
        <v>39534</v>
      </c>
      <c r="GAW11">
        <v>39533</v>
      </c>
      <c r="GAX11">
        <v>39532</v>
      </c>
      <c r="GAY11">
        <v>39531</v>
      </c>
      <c r="GAZ11">
        <v>39528</v>
      </c>
      <c r="GBA11">
        <v>39527</v>
      </c>
      <c r="GBB11">
        <v>39526</v>
      </c>
      <c r="GBC11">
        <v>39525</v>
      </c>
      <c r="GBD11">
        <v>39524</v>
      </c>
      <c r="GBE11">
        <v>39521</v>
      </c>
      <c r="GBF11">
        <v>39520</v>
      </c>
      <c r="GBG11">
        <v>39519</v>
      </c>
      <c r="GBH11">
        <v>39518</v>
      </c>
      <c r="GBI11">
        <v>39517</v>
      </c>
      <c r="GBJ11">
        <v>39514</v>
      </c>
      <c r="GBK11">
        <v>39513</v>
      </c>
      <c r="GBL11">
        <v>39512</v>
      </c>
      <c r="GBM11">
        <v>39511</v>
      </c>
      <c r="GBN11">
        <v>39510</v>
      </c>
      <c r="GBO11">
        <v>39507</v>
      </c>
      <c r="GBP11">
        <v>39506</v>
      </c>
      <c r="GBQ11">
        <v>39505</v>
      </c>
      <c r="GBR11">
        <v>39504</v>
      </c>
      <c r="GBS11">
        <v>39503</v>
      </c>
      <c r="GBT11">
        <v>39500</v>
      </c>
      <c r="GBU11">
        <v>39499</v>
      </c>
      <c r="GBV11">
        <v>39498</v>
      </c>
      <c r="GBW11">
        <v>39497</v>
      </c>
      <c r="GBX11">
        <v>39496</v>
      </c>
      <c r="GBY11">
        <v>39493</v>
      </c>
      <c r="GBZ11">
        <v>39492</v>
      </c>
      <c r="GCA11">
        <v>39491</v>
      </c>
      <c r="GCB11">
        <v>39490</v>
      </c>
      <c r="GCC11">
        <v>39489</v>
      </c>
      <c r="GCD11">
        <v>39486</v>
      </c>
      <c r="GCE11">
        <v>39485</v>
      </c>
      <c r="GCF11">
        <v>39484</v>
      </c>
      <c r="GCG11">
        <v>39483</v>
      </c>
      <c r="GCH11">
        <v>39482</v>
      </c>
      <c r="GCI11">
        <v>39479</v>
      </c>
      <c r="GCJ11">
        <v>39478</v>
      </c>
      <c r="GCK11">
        <v>39477</v>
      </c>
      <c r="GCL11">
        <v>39476</v>
      </c>
      <c r="GCM11">
        <v>39475</v>
      </c>
      <c r="GCN11">
        <v>39472</v>
      </c>
      <c r="GCO11">
        <v>39471</v>
      </c>
      <c r="GCP11">
        <v>39470</v>
      </c>
      <c r="GCQ11">
        <v>39469</v>
      </c>
      <c r="GCR11">
        <v>39468</v>
      </c>
      <c r="GCS11">
        <v>39465</v>
      </c>
      <c r="GCT11">
        <v>39464</v>
      </c>
      <c r="GCU11">
        <v>39463</v>
      </c>
      <c r="GCV11">
        <v>39462</v>
      </c>
      <c r="GCW11">
        <v>39461</v>
      </c>
      <c r="GCX11">
        <v>39458</v>
      </c>
      <c r="GCY11">
        <v>39457</v>
      </c>
      <c r="GCZ11">
        <v>39456</v>
      </c>
      <c r="GDA11">
        <v>39455</v>
      </c>
      <c r="GDB11">
        <v>39454</v>
      </c>
      <c r="GDC11">
        <v>39451</v>
      </c>
      <c r="GDD11">
        <v>39450</v>
      </c>
      <c r="GDE11">
        <v>39449</v>
      </c>
      <c r="GDF11">
        <v>39448</v>
      </c>
      <c r="GDG11">
        <v>39447</v>
      </c>
      <c r="GDH11">
        <v>39444</v>
      </c>
      <c r="GDI11">
        <v>39443</v>
      </c>
      <c r="GDJ11">
        <v>39442</v>
      </c>
      <c r="GDK11">
        <v>39441</v>
      </c>
      <c r="GDL11">
        <v>39440</v>
      </c>
      <c r="GDM11">
        <v>39437</v>
      </c>
      <c r="GDN11">
        <v>39436</v>
      </c>
      <c r="GDO11">
        <v>39435</v>
      </c>
      <c r="GDP11">
        <v>39434</v>
      </c>
      <c r="GDQ11">
        <v>39433</v>
      </c>
      <c r="GDR11">
        <v>39430</v>
      </c>
      <c r="GDS11">
        <v>39429</v>
      </c>
      <c r="GDT11">
        <v>39428</v>
      </c>
      <c r="GDU11">
        <v>39427</v>
      </c>
      <c r="GDV11">
        <v>39426</v>
      </c>
      <c r="GDW11">
        <v>39423</v>
      </c>
      <c r="GDX11">
        <v>39422</v>
      </c>
      <c r="GDY11">
        <v>39421</v>
      </c>
      <c r="GDZ11">
        <v>39420</v>
      </c>
      <c r="GEA11">
        <v>39419</v>
      </c>
      <c r="GEB11">
        <v>39416</v>
      </c>
      <c r="GEC11">
        <v>39415</v>
      </c>
      <c r="GED11">
        <v>39414</v>
      </c>
      <c r="GEE11">
        <v>39413</v>
      </c>
      <c r="GEF11">
        <v>39412</v>
      </c>
      <c r="GEG11">
        <v>39409</v>
      </c>
      <c r="GEH11">
        <v>39408</v>
      </c>
      <c r="GEI11">
        <v>39407</v>
      </c>
      <c r="GEJ11">
        <v>39406</v>
      </c>
      <c r="GEK11">
        <v>39405</v>
      </c>
      <c r="GEL11">
        <v>39402</v>
      </c>
      <c r="GEM11">
        <v>39401</v>
      </c>
      <c r="GEN11">
        <v>39400</v>
      </c>
      <c r="GEO11">
        <v>39399</v>
      </c>
      <c r="GEP11">
        <v>39398</v>
      </c>
      <c r="GEQ11">
        <v>39395</v>
      </c>
      <c r="GER11">
        <v>39394</v>
      </c>
      <c r="GES11">
        <v>39393</v>
      </c>
      <c r="GET11">
        <v>39392</v>
      </c>
      <c r="GEU11">
        <v>39391</v>
      </c>
      <c r="GEV11">
        <v>39388</v>
      </c>
      <c r="GEW11">
        <v>39387</v>
      </c>
      <c r="GEX11">
        <v>39386</v>
      </c>
      <c r="GEY11">
        <v>39385</v>
      </c>
      <c r="GEZ11">
        <v>39384</v>
      </c>
      <c r="GFA11">
        <v>39381</v>
      </c>
      <c r="GFB11">
        <v>39380</v>
      </c>
      <c r="GFC11">
        <v>39379</v>
      </c>
      <c r="GFD11">
        <v>39378</v>
      </c>
      <c r="GFE11">
        <v>39377</v>
      </c>
      <c r="GFF11">
        <v>39374</v>
      </c>
      <c r="GFG11">
        <v>39373</v>
      </c>
      <c r="GFH11">
        <v>39372</v>
      </c>
      <c r="GFI11">
        <v>39371</v>
      </c>
      <c r="GFJ11">
        <v>39370</v>
      </c>
      <c r="GFK11">
        <v>39367</v>
      </c>
      <c r="GFL11">
        <v>39366</v>
      </c>
      <c r="GFM11">
        <v>39365</v>
      </c>
      <c r="GFN11">
        <v>39364</v>
      </c>
      <c r="GFO11">
        <v>39363</v>
      </c>
      <c r="GFP11">
        <v>39360</v>
      </c>
      <c r="GFQ11">
        <v>39359</v>
      </c>
      <c r="GFR11">
        <v>39358</v>
      </c>
      <c r="GFS11">
        <v>39357</v>
      </c>
      <c r="GFT11">
        <v>39356</v>
      </c>
      <c r="GFU11">
        <v>39353</v>
      </c>
      <c r="GFV11">
        <v>39352</v>
      </c>
      <c r="GFW11">
        <v>39351</v>
      </c>
      <c r="GFX11">
        <v>39350</v>
      </c>
      <c r="GFY11">
        <v>39349</v>
      </c>
      <c r="GFZ11">
        <v>39346</v>
      </c>
      <c r="GGA11">
        <v>39345</v>
      </c>
      <c r="GGB11">
        <v>39344</v>
      </c>
      <c r="GGC11">
        <v>39343</v>
      </c>
      <c r="GGD11">
        <v>39342</v>
      </c>
      <c r="GGE11">
        <v>39339</v>
      </c>
      <c r="GGF11">
        <v>39338</v>
      </c>
      <c r="GGG11">
        <v>39337</v>
      </c>
      <c r="GGH11">
        <v>39336</v>
      </c>
      <c r="GGI11">
        <v>39335</v>
      </c>
      <c r="GGJ11">
        <v>39332</v>
      </c>
      <c r="GGK11">
        <v>39331</v>
      </c>
      <c r="GGL11">
        <v>39330</v>
      </c>
      <c r="GGM11">
        <v>39329</v>
      </c>
      <c r="GGN11">
        <v>39328</v>
      </c>
      <c r="GGO11">
        <v>39325</v>
      </c>
      <c r="GGP11">
        <v>39324</v>
      </c>
      <c r="GGQ11">
        <v>39323</v>
      </c>
      <c r="GGR11">
        <v>39322</v>
      </c>
      <c r="GGS11">
        <v>39321</v>
      </c>
      <c r="GGT11">
        <v>39318</v>
      </c>
      <c r="GGU11">
        <v>39317</v>
      </c>
      <c r="GGV11">
        <v>39316</v>
      </c>
      <c r="GGW11">
        <v>39315</v>
      </c>
      <c r="GGX11">
        <v>39314</v>
      </c>
      <c r="GGY11">
        <v>39311</v>
      </c>
      <c r="GGZ11">
        <v>39310</v>
      </c>
      <c r="GHA11">
        <v>39309</v>
      </c>
      <c r="GHB11">
        <v>39308</v>
      </c>
      <c r="GHC11">
        <v>39307</v>
      </c>
      <c r="GHD11">
        <v>39304</v>
      </c>
      <c r="GHE11">
        <v>39303</v>
      </c>
      <c r="GHF11">
        <v>39302</v>
      </c>
      <c r="GHG11">
        <v>39301</v>
      </c>
      <c r="GHH11">
        <v>39300</v>
      </c>
      <c r="GHI11">
        <v>39297</v>
      </c>
      <c r="GHJ11">
        <v>39296</v>
      </c>
      <c r="GHK11">
        <v>39295</v>
      </c>
      <c r="GHL11">
        <v>39294</v>
      </c>
      <c r="GHM11">
        <v>39293</v>
      </c>
      <c r="GHN11">
        <v>39290</v>
      </c>
      <c r="GHO11">
        <v>39289</v>
      </c>
      <c r="GHP11">
        <v>39288</v>
      </c>
      <c r="GHQ11">
        <v>39287</v>
      </c>
      <c r="GHR11">
        <v>39286</v>
      </c>
      <c r="GHS11">
        <v>39283</v>
      </c>
      <c r="GHT11">
        <v>39282</v>
      </c>
      <c r="GHU11">
        <v>39281</v>
      </c>
      <c r="GHV11">
        <v>39280</v>
      </c>
      <c r="GHW11">
        <v>39279</v>
      </c>
      <c r="GHX11">
        <v>39276</v>
      </c>
      <c r="GHY11">
        <v>39275</v>
      </c>
      <c r="GHZ11">
        <v>39274</v>
      </c>
      <c r="GIA11">
        <v>39273</v>
      </c>
      <c r="GIB11">
        <v>39272</v>
      </c>
      <c r="GIC11">
        <v>39269</v>
      </c>
      <c r="GID11">
        <v>39268</v>
      </c>
      <c r="GIE11">
        <v>39267</v>
      </c>
      <c r="GIF11">
        <v>39266</v>
      </c>
      <c r="GIG11">
        <v>39265</v>
      </c>
      <c r="GIH11">
        <v>39262</v>
      </c>
      <c r="GII11">
        <v>39261</v>
      </c>
      <c r="GIJ11">
        <v>39260</v>
      </c>
      <c r="GIK11">
        <v>39259</v>
      </c>
      <c r="GIL11">
        <v>39258</v>
      </c>
      <c r="GIM11">
        <v>39255</v>
      </c>
      <c r="GIN11">
        <v>39254</v>
      </c>
      <c r="GIO11">
        <v>39253</v>
      </c>
      <c r="GIP11">
        <v>39252</v>
      </c>
      <c r="GIQ11">
        <v>39251</v>
      </c>
      <c r="GIR11">
        <v>39248</v>
      </c>
      <c r="GIS11">
        <v>39247</v>
      </c>
      <c r="GIT11">
        <v>39246</v>
      </c>
      <c r="GIU11">
        <v>39245</v>
      </c>
      <c r="GIV11">
        <v>39244</v>
      </c>
      <c r="GIW11">
        <v>39241</v>
      </c>
      <c r="GIX11">
        <v>39240</v>
      </c>
      <c r="GIY11">
        <v>39239</v>
      </c>
      <c r="GIZ11">
        <v>39238</v>
      </c>
      <c r="GJA11">
        <v>39237</v>
      </c>
      <c r="GJB11">
        <v>39234</v>
      </c>
      <c r="GJC11">
        <v>39233</v>
      </c>
      <c r="GJD11">
        <v>39232</v>
      </c>
      <c r="GJE11">
        <v>39231</v>
      </c>
      <c r="GJF11">
        <v>39230</v>
      </c>
      <c r="GJG11">
        <v>39227</v>
      </c>
      <c r="GJH11">
        <v>39226</v>
      </c>
      <c r="GJI11">
        <v>39225</v>
      </c>
      <c r="GJJ11">
        <v>39224</v>
      </c>
      <c r="GJK11">
        <v>39223</v>
      </c>
      <c r="GJL11">
        <v>39220</v>
      </c>
      <c r="GJM11">
        <v>39219</v>
      </c>
      <c r="GJN11">
        <v>39218</v>
      </c>
      <c r="GJO11">
        <v>39217</v>
      </c>
      <c r="GJP11">
        <v>39216</v>
      </c>
      <c r="GJQ11">
        <v>39213</v>
      </c>
      <c r="GJR11">
        <v>39212</v>
      </c>
      <c r="GJS11">
        <v>39211</v>
      </c>
      <c r="GJT11">
        <v>39210</v>
      </c>
      <c r="GJU11">
        <v>39209</v>
      </c>
      <c r="GJV11">
        <v>39206</v>
      </c>
      <c r="GJW11">
        <v>39205</v>
      </c>
      <c r="GJX11">
        <v>39204</v>
      </c>
      <c r="GJY11">
        <v>39203</v>
      </c>
      <c r="GJZ11">
        <v>39202</v>
      </c>
      <c r="GKA11">
        <v>39199</v>
      </c>
      <c r="GKB11">
        <v>39198</v>
      </c>
      <c r="GKC11">
        <v>39197</v>
      </c>
      <c r="GKD11">
        <v>39196</v>
      </c>
      <c r="GKE11">
        <v>39195</v>
      </c>
      <c r="GKF11">
        <v>39192</v>
      </c>
      <c r="GKG11">
        <v>39191</v>
      </c>
      <c r="GKH11">
        <v>39190</v>
      </c>
      <c r="GKI11">
        <v>39189</v>
      </c>
      <c r="GKJ11">
        <v>39188</v>
      </c>
      <c r="GKK11">
        <v>39185</v>
      </c>
      <c r="GKL11">
        <v>39184</v>
      </c>
      <c r="GKM11">
        <v>39183</v>
      </c>
      <c r="GKN11">
        <v>39182</v>
      </c>
      <c r="GKO11">
        <v>39181</v>
      </c>
      <c r="GKP11">
        <v>39178</v>
      </c>
      <c r="GKQ11">
        <v>39177</v>
      </c>
      <c r="GKR11">
        <v>39176</v>
      </c>
      <c r="GKS11">
        <v>39175</v>
      </c>
      <c r="GKT11">
        <v>39174</v>
      </c>
      <c r="GKU11">
        <v>39171</v>
      </c>
      <c r="GKV11">
        <v>39170</v>
      </c>
      <c r="GKW11">
        <v>39169</v>
      </c>
      <c r="GKX11">
        <v>39168</v>
      </c>
      <c r="GKY11">
        <v>39167</v>
      </c>
      <c r="GKZ11">
        <v>39164</v>
      </c>
      <c r="GLA11">
        <v>39163</v>
      </c>
      <c r="GLB11">
        <v>39162</v>
      </c>
      <c r="GLC11">
        <v>39161</v>
      </c>
      <c r="GLD11">
        <v>39160</v>
      </c>
      <c r="GLE11">
        <v>39157</v>
      </c>
      <c r="GLF11">
        <v>39156</v>
      </c>
      <c r="GLG11">
        <v>39155</v>
      </c>
      <c r="GLH11">
        <v>39154</v>
      </c>
      <c r="GLI11">
        <v>39153</v>
      </c>
      <c r="GLJ11">
        <v>39150</v>
      </c>
      <c r="GLK11">
        <v>39149</v>
      </c>
      <c r="GLL11">
        <v>39148</v>
      </c>
      <c r="GLM11">
        <v>39147</v>
      </c>
      <c r="GLN11">
        <v>39146</v>
      </c>
      <c r="GLO11">
        <v>39143</v>
      </c>
      <c r="GLP11">
        <v>39142</v>
      </c>
      <c r="GLQ11">
        <v>39141</v>
      </c>
      <c r="GLR11">
        <v>39140</v>
      </c>
      <c r="GLS11">
        <v>39139</v>
      </c>
      <c r="GLT11">
        <v>39136</v>
      </c>
      <c r="GLU11">
        <v>39135</v>
      </c>
      <c r="GLV11">
        <v>39134</v>
      </c>
      <c r="GLW11">
        <v>39133</v>
      </c>
      <c r="GLX11">
        <v>39132</v>
      </c>
      <c r="GLY11">
        <v>39129</v>
      </c>
      <c r="GLZ11">
        <v>39128</v>
      </c>
      <c r="GMA11">
        <v>39127</v>
      </c>
      <c r="GMB11">
        <v>39126</v>
      </c>
      <c r="GMC11">
        <v>39125</v>
      </c>
      <c r="GMD11">
        <v>39122</v>
      </c>
      <c r="GME11">
        <v>39121</v>
      </c>
      <c r="GMF11">
        <v>39120</v>
      </c>
      <c r="GMG11">
        <v>39119</v>
      </c>
      <c r="GMH11">
        <v>39118</v>
      </c>
      <c r="GMI11">
        <v>39115</v>
      </c>
      <c r="GMJ11">
        <v>39114</v>
      </c>
      <c r="GMK11">
        <v>39113</v>
      </c>
      <c r="GML11">
        <v>39112</v>
      </c>
      <c r="GMM11">
        <v>39111</v>
      </c>
      <c r="GMN11">
        <v>39108</v>
      </c>
      <c r="GMO11">
        <v>39107</v>
      </c>
      <c r="GMP11">
        <v>39106</v>
      </c>
      <c r="GMQ11">
        <v>39105</v>
      </c>
      <c r="GMR11">
        <v>39104</v>
      </c>
      <c r="GMS11">
        <v>39101</v>
      </c>
      <c r="GMT11">
        <v>39100</v>
      </c>
      <c r="GMU11">
        <v>39099</v>
      </c>
      <c r="GMV11">
        <v>39098</v>
      </c>
      <c r="GMW11">
        <v>39097</v>
      </c>
      <c r="GMX11">
        <v>39094</v>
      </c>
      <c r="GMY11">
        <v>39093</v>
      </c>
      <c r="GMZ11">
        <v>39092</v>
      </c>
      <c r="GNA11">
        <v>39091</v>
      </c>
      <c r="GNB11">
        <v>39090</v>
      </c>
      <c r="GNC11">
        <v>39087</v>
      </c>
      <c r="GND11">
        <v>39086</v>
      </c>
      <c r="GNE11">
        <v>39085</v>
      </c>
      <c r="GNF11">
        <v>39084</v>
      </c>
      <c r="GNG11">
        <v>39083</v>
      </c>
      <c r="GNH11">
        <v>39080</v>
      </c>
      <c r="GNI11">
        <v>39079</v>
      </c>
      <c r="GNJ11">
        <v>39078</v>
      </c>
      <c r="GNK11">
        <v>39077</v>
      </c>
      <c r="GNL11">
        <v>39076</v>
      </c>
      <c r="GNM11">
        <v>39073</v>
      </c>
      <c r="GNN11">
        <v>39072</v>
      </c>
      <c r="GNO11">
        <v>39071</v>
      </c>
      <c r="GNP11">
        <v>39070</v>
      </c>
      <c r="GNQ11">
        <v>39069</v>
      </c>
      <c r="GNR11">
        <v>39066</v>
      </c>
      <c r="GNS11">
        <v>39065</v>
      </c>
      <c r="GNT11">
        <v>39064</v>
      </c>
      <c r="GNU11">
        <v>39063</v>
      </c>
      <c r="GNV11">
        <v>39062</v>
      </c>
      <c r="GNW11">
        <v>39059</v>
      </c>
      <c r="GNX11">
        <v>39058</v>
      </c>
      <c r="GNY11">
        <v>39057</v>
      </c>
      <c r="GNZ11">
        <v>39056</v>
      </c>
      <c r="GOA11">
        <v>39055</v>
      </c>
      <c r="GOB11">
        <v>39052</v>
      </c>
      <c r="GOC11">
        <v>39051</v>
      </c>
      <c r="GOD11">
        <v>39050</v>
      </c>
      <c r="GOE11">
        <v>39049</v>
      </c>
      <c r="GOF11">
        <v>39048</v>
      </c>
      <c r="GOG11">
        <v>39045</v>
      </c>
      <c r="GOH11">
        <v>39044</v>
      </c>
      <c r="GOI11">
        <v>39043</v>
      </c>
      <c r="GOJ11">
        <v>39042</v>
      </c>
      <c r="GOK11">
        <v>39041</v>
      </c>
      <c r="GOL11">
        <v>39038</v>
      </c>
      <c r="GOM11">
        <v>39037</v>
      </c>
      <c r="GON11">
        <v>39036</v>
      </c>
      <c r="GOO11">
        <v>39035</v>
      </c>
      <c r="GOP11">
        <v>39034</v>
      </c>
      <c r="GOQ11">
        <v>39031</v>
      </c>
      <c r="GOR11">
        <v>39030</v>
      </c>
      <c r="GOS11">
        <v>39029</v>
      </c>
      <c r="GOT11">
        <v>39028</v>
      </c>
      <c r="GOU11">
        <v>39027</v>
      </c>
      <c r="GOV11">
        <v>39024</v>
      </c>
      <c r="GOW11">
        <v>39023</v>
      </c>
      <c r="GOX11">
        <v>39022</v>
      </c>
      <c r="GOY11">
        <v>39021</v>
      </c>
      <c r="GOZ11">
        <v>39020</v>
      </c>
      <c r="GPA11">
        <v>39017</v>
      </c>
      <c r="GPB11">
        <v>39016</v>
      </c>
      <c r="GPC11">
        <v>39015</v>
      </c>
      <c r="GPD11">
        <v>39014</v>
      </c>
      <c r="GPE11">
        <v>39013</v>
      </c>
      <c r="GPF11">
        <v>39010</v>
      </c>
      <c r="GPG11">
        <v>39009</v>
      </c>
      <c r="GPH11">
        <v>39008</v>
      </c>
      <c r="GPI11">
        <v>39007</v>
      </c>
      <c r="GPJ11">
        <v>39006</v>
      </c>
      <c r="GPK11">
        <v>39003</v>
      </c>
      <c r="GPL11">
        <v>39002</v>
      </c>
      <c r="GPM11">
        <v>39001</v>
      </c>
      <c r="GPN11">
        <v>39000</v>
      </c>
      <c r="GPO11">
        <v>38999</v>
      </c>
      <c r="GPP11">
        <v>38996</v>
      </c>
      <c r="GPQ11">
        <v>38995</v>
      </c>
      <c r="GPR11">
        <v>38994</v>
      </c>
      <c r="GPS11">
        <v>38993</v>
      </c>
      <c r="GPT11">
        <v>38992</v>
      </c>
      <c r="GPU11">
        <v>38989</v>
      </c>
      <c r="GPV11">
        <v>38988</v>
      </c>
      <c r="GPW11">
        <v>38987</v>
      </c>
      <c r="GPX11">
        <v>38986</v>
      </c>
      <c r="GPY11">
        <v>38985</v>
      </c>
      <c r="GPZ11">
        <v>38982</v>
      </c>
      <c r="GQA11">
        <v>38981</v>
      </c>
      <c r="GQB11">
        <v>38980</v>
      </c>
      <c r="GQC11">
        <v>38979</v>
      </c>
      <c r="GQD11">
        <v>38978</v>
      </c>
      <c r="GQE11">
        <v>38975</v>
      </c>
      <c r="GQF11">
        <v>38974</v>
      </c>
      <c r="GQG11">
        <v>38973</v>
      </c>
      <c r="GQH11">
        <v>38972</v>
      </c>
      <c r="GQI11">
        <v>38971</v>
      </c>
      <c r="GQJ11">
        <v>38968</v>
      </c>
      <c r="GQK11">
        <v>38967</v>
      </c>
      <c r="GQL11">
        <v>38966</v>
      </c>
      <c r="GQM11">
        <v>38965</v>
      </c>
      <c r="GQN11">
        <v>38964</v>
      </c>
      <c r="GQO11">
        <v>38961</v>
      </c>
      <c r="GQP11">
        <v>38960</v>
      </c>
      <c r="GQQ11">
        <v>38959</v>
      </c>
      <c r="GQR11">
        <v>38958</v>
      </c>
      <c r="GQS11">
        <v>38957</v>
      </c>
      <c r="GQT11">
        <v>38954</v>
      </c>
      <c r="GQU11">
        <v>38953</v>
      </c>
      <c r="GQV11">
        <v>38952</v>
      </c>
      <c r="GQW11">
        <v>38951</v>
      </c>
      <c r="GQX11">
        <v>38950</v>
      </c>
      <c r="GQY11">
        <v>38947</v>
      </c>
      <c r="GQZ11">
        <v>38946</v>
      </c>
      <c r="GRA11">
        <v>38945</v>
      </c>
      <c r="GRB11">
        <v>38944</v>
      </c>
      <c r="GRC11">
        <v>38943</v>
      </c>
      <c r="GRD11">
        <v>38940</v>
      </c>
      <c r="GRE11">
        <v>38939</v>
      </c>
      <c r="GRF11">
        <v>38938</v>
      </c>
      <c r="GRG11">
        <v>38937</v>
      </c>
      <c r="GRH11">
        <v>38936</v>
      </c>
      <c r="GRI11">
        <v>38933</v>
      </c>
      <c r="GRJ11">
        <v>38932</v>
      </c>
      <c r="GRK11">
        <v>38931</v>
      </c>
      <c r="GRL11">
        <v>38930</v>
      </c>
      <c r="GRM11">
        <v>38929</v>
      </c>
      <c r="GRN11">
        <v>38926</v>
      </c>
      <c r="GRO11">
        <v>38925</v>
      </c>
      <c r="GRP11">
        <v>38924</v>
      </c>
      <c r="GRQ11">
        <v>38923</v>
      </c>
      <c r="GRR11">
        <v>38922</v>
      </c>
      <c r="GRS11">
        <v>38919</v>
      </c>
      <c r="GRT11">
        <v>38918</v>
      </c>
      <c r="GRU11">
        <v>38917</v>
      </c>
      <c r="GRV11">
        <v>38916</v>
      </c>
      <c r="GRW11">
        <v>38915</v>
      </c>
      <c r="GRX11">
        <v>38912</v>
      </c>
      <c r="GRY11">
        <v>38911</v>
      </c>
      <c r="GRZ11">
        <v>38910</v>
      </c>
      <c r="GSA11">
        <v>38909</v>
      </c>
      <c r="GSB11">
        <v>38908</v>
      </c>
      <c r="GSC11">
        <v>38905</v>
      </c>
      <c r="GSD11">
        <v>38904</v>
      </c>
      <c r="GSE11">
        <v>38903</v>
      </c>
      <c r="GSF11">
        <v>38902</v>
      </c>
      <c r="GSG11">
        <v>38901</v>
      </c>
      <c r="GSH11">
        <v>38898</v>
      </c>
      <c r="GSI11">
        <v>38897</v>
      </c>
      <c r="GSJ11">
        <v>38896</v>
      </c>
      <c r="GSK11">
        <v>38895</v>
      </c>
      <c r="GSL11">
        <v>38894</v>
      </c>
      <c r="GSM11">
        <v>38891</v>
      </c>
      <c r="GSN11">
        <v>38890</v>
      </c>
      <c r="GSO11">
        <v>38889</v>
      </c>
      <c r="GSP11">
        <v>38888</v>
      </c>
      <c r="GSQ11">
        <v>38887</v>
      </c>
      <c r="GSR11">
        <v>38884</v>
      </c>
      <c r="GSS11">
        <v>38883</v>
      </c>
      <c r="GST11">
        <v>38882</v>
      </c>
      <c r="GSU11">
        <v>38881</v>
      </c>
      <c r="GSV11">
        <v>38880</v>
      </c>
      <c r="GSW11">
        <v>38877</v>
      </c>
      <c r="GSX11">
        <v>38876</v>
      </c>
      <c r="GSY11">
        <v>38875</v>
      </c>
      <c r="GSZ11">
        <v>38874</v>
      </c>
      <c r="GTA11">
        <v>38873</v>
      </c>
      <c r="GTB11">
        <v>38870</v>
      </c>
      <c r="GTC11">
        <v>38869</v>
      </c>
      <c r="GTD11">
        <v>38868</v>
      </c>
      <c r="GTE11">
        <v>38867</v>
      </c>
      <c r="GTF11">
        <v>38866</v>
      </c>
      <c r="GTG11">
        <v>38863</v>
      </c>
      <c r="GTH11">
        <v>38862</v>
      </c>
      <c r="GTI11">
        <v>38861</v>
      </c>
      <c r="GTJ11">
        <v>38860</v>
      </c>
      <c r="GTK11">
        <v>38859</v>
      </c>
      <c r="GTL11">
        <v>38856</v>
      </c>
      <c r="GTM11">
        <v>38855</v>
      </c>
      <c r="GTN11">
        <v>38854</v>
      </c>
      <c r="GTO11">
        <v>38853</v>
      </c>
      <c r="GTP11">
        <v>38852</v>
      </c>
      <c r="GTQ11">
        <v>38849</v>
      </c>
      <c r="GTR11">
        <v>38848</v>
      </c>
      <c r="GTS11">
        <v>38847</v>
      </c>
      <c r="GTT11">
        <v>38846</v>
      </c>
      <c r="GTU11">
        <v>38845</v>
      </c>
      <c r="GTV11">
        <v>38842</v>
      </c>
      <c r="GTW11">
        <v>38841</v>
      </c>
      <c r="GTX11">
        <v>38840</v>
      </c>
      <c r="GTY11">
        <v>38839</v>
      </c>
      <c r="GTZ11">
        <v>38838</v>
      </c>
      <c r="GUA11">
        <v>38835</v>
      </c>
      <c r="GUB11">
        <v>38834</v>
      </c>
      <c r="GUC11">
        <v>38833</v>
      </c>
      <c r="GUD11">
        <v>38832</v>
      </c>
      <c r="GUE11">
        <v>38831</v>
      </c>
      <c r="GUF11">
        <v>38828</v>
      </c>
      <c r="GUG11">
        <v>38827</v>
      </c>
      <c r="GUH11">
        <v>38826</v>
      </c>
      <c r="GUI11">
        <v>38825</v>
      </c>
      <c r="GUJ11">
        <v>38824</v>
      </c>
      <c r="GUK11">
        <v>38821</v>
      </c>
      <c r="GUL11">
        <v>38820</v>
      </c>
      <c r="GUM11">
        <v>38819</v>
      </c>
      <c r="GUN11">
        <v>38818</v>
      </c>
      <c r="GUO11">
        <v>38817</v>
      </c>
      <c r="GUP11">
        <v>38814</v>
      </c>
      <c r="GUQ11">
        <v>38813</v>
      </c>
      <c r="GUR11">
        <v>38812</v>
      </c>
      <c r="GUS11">
        <v>38811</v>
      </c>
      <c r="GUT11">
        <v>38810</v>
      </c>
      <c r="GUU11">
        <v>38807</v>
      </c>
      <c r="GUV11">
        <v>38806</v>
      </c>
      <c r="GUW11">
        <v>38805</v>
      </c>
      <c r="GUX11">
        <v>38804</v>
      </c>
      <c r="GUY11">
        <v>38803</v>
      </c>
      <c r="GUZ11">
        <v>38800</v>
      </c>
      <c r="GVA11">
        <v>38799</v>
      </c>
      <c r="GVB11">
        <v>38798</v>
      </c>
      <c r="GVC11">
        <v>38797</v>
      </c>
      <c r="GVD11">
        <v>38796</v>
      </c>
      <c r="GVE11">
        <v>38793</v>
      </c>
      <c r="GVF11">
        <v>38792</v>
      </c>
      <c r="GVG11">
        <v>38791</v>
      </c>
      <c r="GVH11">
        <v>38790</v>
      </c>
      <c r="GVI11">
        <v>38789</v>
      </c>
      <c r="GVJ11">
        <v>38786</v>
      </c>
      <c r="GVK11">
        <v>38785</v>
      </c>
      <c r="GVL11">
        <v>38784</v>
      </c>
      <c r="GVM11">
        <v>38783</v>
      </c>
      <c r="GVN11">
        <v>38782</v>
      </c>
      <c r="GVO11">
        <v>38779</v>
      </c>
      <c r="GVP11">
        <v>38778</v>
      </c>
      <c r="GVQ11">
        <v>38777</v>
      </c>
      <c r="GVR11">
        <v>38776</v>
      </c>
      <c r="GVS11">
        <v>38775</v>
      </c>
      <c r="GVT11">
        <v>38772</v>
      </c>
      <c r="GVU11">
        <v>38771</v>
      </c>
      <c r="GVV11">
        <v>38770</v>
      </c>
      <c r="GVW11">
        <v>38769</v>
      </c>
      <c r="GVX11">
        <v>38768</v>
      </c>
      <c r="GVY11">
        <v>38765</v>
      </c>
      <c r="GVZ11">
        <v>38764</v>
      </c>
      <c r="GWA11">
        <v>38763</v>
      </c>
      <c r="GWB11">
        <v>38762</v>
      </c>
      <c r="GWC11">
        <v>38761</v>
      </c>
      <c r="GWD11">
        <v>38758</v>
      </c>
      <c r="GWE11">
        <v>38757</v>
      </c>
      <c r="GWF11">
        <v>38756</v>
      </c>
      <c r="GWG11">
        <v>38755</v>
      </c>
      <c r="GWH11">
        <v>38754</v>
      </c>
      <c r="GWI11">
        <v>38751</v>
      </c>
      <c r="GWJ11">
        <v>38750</v>
      </c>
      <c r="GWK11">
        <v>38749</v>
      </c>
      <c r="GWL11">
        <v>38748</v>
      </c>
      <c r="GWM11">
        <v>38747</v>
      </c>
      <c r="GWN11">
        <v>38744</v>
      </c>
      <c r="GWO11">
        <v>38743</v>
      </c>
      <c r="GWP11">
        <v>38742</v>
      </c>
      <c r="GWQ11">
        <v>38741</v>
      </c>
      <c r="GWR11">
        <v>38740</v>
      </c>
      <c r="GWS11">
        <v>38737</v>
      </c>
      <c r="GWT11">
        <v>38736</v>
      </c>
      <c r="GWU11">
        <v>38735</v>
      </c>
      <c r="GWV11">
        <v>38734</v>
      </c>
      <c r="GWW11">
        <v>38733</v>
      </c>
      <c r="GWX11">
        <v>38730</v>
      </c>
      <c r="GWY11">
        <v>38729</v>
      </c>
      <c r="GWZ11">
        <v>38728</v>
      </c>
      <c r="GXA11">
        <v>38727</v>
      </c>
      <c r="GXB11">
        <v>38726</v>
      </c>
      <c r="GXC11">
        <v>38723</v>
      </c>
      <c r="GXD11">
        <v>38722</v>
      </c>
      <c r="GXE11">
        <v>38721</v>
      </c>
      <c r="GXF11">
        <v>38720</v>
      </c>
      <c r="GXG11">
        <v>38719</v>
      </c>
      <c r="GXH11">
        <v>38716</v>
      </c>
      <c r="GXI11">
        <v>38715</v>
      </c>
      <c r="GXJ11">
        <v>38714</v>
      </c>
      <c r="GXK11">
        <v>38713</v>
      </c>
      <c r="GXL11">
        <v>38712</v>
      </c>
      <c r="GXM11">
        <v>38709</v>
      </c>
      <c r="GXN11">
        <v>38708</v>
      </c>
      <c r="GXO11">
        <v>38707</v>
      </c>
      <c r="GXP11">
        <v>38706</v>
      </c>
      <c r="GXQ11">
        <v>38705</v>
      </c>
      <c r="GXR11">
        <v>38702</v>
      </c>
      <c r="GXS11">
        <v>38701</v>
      </c>
      <c r="GXT11">
        <v>38700</v>
      </c>
      <c r="GXU11">
        <v>38699</v>
      </c>
      <c r="GXV11">
        <v>38698</v>
      </c>
      <c r="GXW11">
        <v>38695</v>
      </c>
      <c r="GXX11">
        <v>38694</v>
      </c>
      <c r="GXY11">
        <v>38693</v>
      </c>
      <c r="GXZ11">
        <v>38692</v>
      </c>
      <c r="GYA11">
        <v>38691</v>
      </c>
      <c r="GYB11">
        <v>38688</v>
      </c>
      <c r="GYC11">
        <v>38687</v>
      </c>
      <c r="GYD11">
        <v>38686</v>
      </c>
      <c r="GYE11">
        <v>38685</v>
      </c>
      <c r="GYF11">
        <v>38684</v>
      </c>
      <c r="GYG11">
        <v>38681</v>
      </c>
      <c r="GYH11">
        <v>38680</v>
      </c>
      <c r="GYI11">
        <v>38679</v>
      </c>
      <c r="GYJ11">
        <v>38678</v>
      </c>
      <c r="GYK11">
        <v>38677</v>
      </c>
      <c r="GYL11">
        <v>38674</v>
      </c>
      <c r="GYM11">
        <v>38673</v>
      </c>
      <c r="GYN11">
        <v>38672</v>
      </c>
      <c r="GYO11">
        <v>38671</v>
      </c>
      <c r="GYP11">
        <v>38670</v>
      </c>
      <c r="GYQ11">
        <v>38667</v>
      </c>
      <c r="GYR11">
        <v>38666</v>
      </c>
      <c r="GYS11">
        <v>38665</v>
      </c>
      <c r="GYT11">
        <v>38664</v>
      </c>
      <c r="GYU11">
        <v>38663</v>
      </c>
      <c r="GYV11">
        <v>38660</v>
      </c>
      <c r="GYW11">
        <v>38659</v>
      </c>
      <c r="GYX11">
        <v>38658</v>
      </c>
      <c r="GYY11">
        <v>38657</v>
      </c>
      <c r="GYZ11">
        <v>38656</v>
      </c>
      <c r="GZA11">
        <v>38653</v>
      </c>
      <c r="GZB11">
        <v>38652</v>
      </c>
      <c r="GZC11">
        <v>38651</v>
      </c>
      <c r="GZD11">
        <v>38650</v>
      </c>
      <c r="GZE11">
        <v>38649</v>
      </c>
      <c r="GZF11">
        <v>38646</v>
      </c>
      <c r="GZG11">
        <v>38645</v>
      </c>
      <c r="GZH11">
        <v>38644</v>
      </c>
      <c r="GZI11">
        <v>38643</v>
      </c>
      <c r="GZJ11">
        <v>38642</v>
      </c>
      <c r="GZK11">
        <v>38639</v>
      </c>
      <c r="GZL11">
        <v>38638</v>
      </c>
      <c r="GZM11">
        <v>38637</v>
      </c>
      <c r="GZN11">
        <v>38636</v>
      </c>
      <c r="GZO11">
        <v>38635</v>
      </c>
      <c r="GZP11">
        <v>38632</v>
      </c>
      <c r="GZQ11">
        <v>38631</v>
      </c>
      <c r="GZR11">
        <v>38630</v>
      </c>
      <c r="GZS11">
        <v>38629</v>
      </c>
      <c r="GZT11">
        <v>38628</v>
      </c>
      <c r="GZU11">
        <v>38625</v>
      </c>
      <c r="GZV11">
        <v>38624</v>
      </c>
      <c r="GZW11">
        <v>38623</v>
      </c>
      <c r="GZX11">
        <v>38622</v>
      </c>
      <c r="GZY11">
        <v>38621</v>
      </c>
      <c r="GZZ11">
        <v>38618</v>
      </c>
      <c r="HAA11">
        <v>38617</v>
      </c>
      <c r="HAB11">
        <v>38616</v>
      </c>
      <c r="HAC11">
        <v>38615</v>
      </c>
      <c r="HAD11">
        <v>38614</v>
      </c>
      <c r="HAE11">
        <v>38611</v>
      </c>
      <c r="HAF11">
        <v>38610</v>
      </c>
      <c r="HAG11">
        <v>38609</v>
      </c>
      <c r="HAH11">
        <v>38608</v>
      </c>
      <c r="HAI11">
        <v>38607</v>
      </c>
      <c r="HAJ11">
        <v>38604</v>
      </c>
      <c r="HAK11">
        <v>38603</v>
      </c>
      <c r="HAL11">
        <v>38602</v>
      </c>
      <c r="HAM11">
        <v>38601</v>
      </c>
      <c r="HAN11">
        <v>38600</v>
      </c>
      <c r="HAO11">
        <v>38597</v>
      </c>
      <c r="HAP11">
        <v>38596</v>
      </c>
      <c r="HAQ11">
        <v>38595</v>
      </c>
      <c r="HAR11">
        <v>38594</v>
      </c>
      <c r="HAS11">
        <v>38593</v>
      </c>
      <c r="HAT11">
        <v>38590</v>
      </c>
      <c r="HAU11">
        <v>38589</v>
      </c>
      <c r="HAV11">
        <v>38588</v>
      </c>
      <c r="HAW11">
        <v>38587</v>
      </c>
      <c r="HAX11">
        <v>38586</v>
      </c>
      <c r="HAY11">
        <v>38583</v>
      </c>
      <c r="HAZ11">
        <v>38582</v>
      </c>
      <c r="HBA11">
        <v>38581</v>
      </c>
      <c r="HBB11">
        <v>38580</v>
      </c>
      <c r="HBC11">
        <v>38579</v>
      </c>
      <c r="HBD11">
        <v>38576</v>
      </c>
      <c r="HBE11">
        <v>38575</v>
      </c>
      <c r="HBF11">
        <v>38574</v>
      </c>
      <c r="HBG11">
        <v>38573</v>
      </c>
      <c r="HBH11">
        <v>38572</v>
      </c>
      <c r="HBI11">
        <v>38569</v>
      </c>
      <c r="HBJ11">
        <v>38568</v>
      </c>
      <c r="HBK11">
        <v>38567</v>
      </c>
      <c r="HBL11">
        <v>38566</v>
      </c>
      <c r="HBM11">
        <v>38565</v>
      </c>
      <c r="HBN11">
        <v>38562</v>
      </c>
      <c r="HBO11">
        <v>38561</v>
      </c>
      <c r="HBP11">
        <v>38560</v>
      </c>
      <c r="HBQ11">
        <v>38559</v>
      </c>
      <c r="HBR11">
        <v>38558</v>
      </c>
      <c r="HBS11">
        <v>38555</v>
      </c>
      <c r="HBT11">
        <v>38554</v>
      </c>
      <c r="HBU11">
        <v>38553</v>
      </c>
      <c r="HBV11">
        <v>38552</v>
      </c>
      <c r="HBW11">
        <v>38551</v>
      </c>
      <c r="HBX11">
        <v>38548</v>
      </c>
      <c r="HBY11">
        <v>38547</v>
      </c>
      <c r="HBZ11">
        <v>38546</v>
      </c>
      <c r="HCA11">
        <v>38545</v>
      </c>
      <c r="HCB11">
        <v>38544</v>
      </c>
      <c r="HCC11">
        <v>38541</v>
      </c>
      <c r="HCD11">
        <v>38540</v>
      </c>
      <c r="HCE11">
        <v>38539</v>
      </c>
      <c r="HCF11">
        <v>38538</v>
      </c>
      <c r="HCG11">
        <v>38537</v>
      </c>
      <c r="HCH11">
        <v>38534</v>
      </c>
      <c r="HCI11">
        <v>38533</v>
      </c>
      <c r="HCJ11">
        <v>38532</v>
      </c>
      <c r="HCK11">
        <v>38531</v>
      </c>
      <c r="HCL11">
        <v>38530</v>
      </c>
      <c r="HCM11">
        <v>38527</v>
      </c>
      <c r="HCN11">
        <v>38526</v>
      </c>
      <c r="HCO11">
        <v>38525</v>
      </c>
      <c r="HCP11">
        <v>38524</v>
      </c>
      <c r="HCQ11">
        <v>38523</v>
      </c>
      <c r="HCR11">
        <v>38520</v>
      </c>
      <c r="HCS11">
        <v>38519</v>
      </c>
      <c r="HCT11">
        <v>38518</v>
      </c>
      <c r="HCU11">
        <v>38517</v>
      </c>
      <c r="HCV11">
        <v>38516</v>
      </c>
      <c r="HCW11">
        <v>38513</v>
      </c>
      <c r="HCX11">
        <v>38512</v>
      </c>
      <c r="HCY11">
        <v>38511</v>
      </c>
      <c r="HCZ11">
        <v>38510</v>
      </c>
      <c r="HDA11">
        <v>38509</v>
      </c>
      <c r="HDB11">
        <v>38506</v>
      </c>
      <c r="HDC11">
        <v>38505</v>
      </c>
      <c r="HDD11">
        <v>38504</v>
      </c>
      <c r="HDE11">
        <v>38503</v>
      </c>
      <c r="HDF11">
        <v>38502</v>
      </c>
      <c r="HDG11">
        <v>38499</v>
      </c>
      <c r="HDH11">
        <v>38498</v>
      </c>
      <c r="HDI11">
        <v>38497</v>
      </c>
      <c r="HDJ11">
        <v>38496</v>
      </c>
      <c r="HDK11">
        <v>38495</v>
      </c>
      <c r="HDL11">
        <v>38492</v>
      </c>
      <c r="HDM11">
        <v>38491</v>
      </c>
      <c r="HDN11">
        <v>38490</v>
      </c>
      <c r="HDO11">
        <v>38489</v>
      </c>
      <c r="HDP11">
        <v>38488</v>
      </c>
      <c r="HDQ11">
        <v>38485</v>
      </c>
      <c r="HDR11">
        <v>38484</v>
      </c>
      <c r="HDS11">
        <v>38483</v>
      </c>
      <c r="HDT11">
        <v>38482</v>
      </c>
      <c r="HDU11">
        <v>38481</v>
      </c>
      <c r="HDV11">
        <v>38478</v>
      </c>
      <c r="HDW11">
        <v>38477</v>
      </c>
      <c r="HDX11">
        <v>38476</v>
      </c>
      <c r="HDY11">
        <v>38475</v>
      </c>
      <c r="HDZ11">
        <v>38474</v>
      </c>
      <c r="HEA11">
        <v>38471</v>
      </c>
      <c r="HEB11">
        <v>38470</v>
      </c>
      <c r="HEC11">
        <v>38469</v>
      </c>
      <c r="HED11">
        <v>38468</v>
      </c>
      <c r="HEE11">
        <v>38467</v>
      </c>
      <c r="HEF11">
        <v>38464</v>
      </c>
      <c r="HEG11">
        <v>38463</v>
      </c>
      <c r="HEH11">
        <v>38462</v>
      </c>
      <c r="HEI11">
        <v>38461</v>
      </c>
      <c r="HEJ11">
        <v>38460</v>
      </c>
      <c r="HEK11">
        <v>38457</v>
      </c>
      <c r="HEL11">
        <v>38456</v>
      </c>
      <c r="HEM11">
        <v>38455</v>
      </c>
      <c r="HEN11">
        <v>38454</v>
      </c>
      <c r="HEO11">
        <v>38453</v>
      </c>
      <c r="HEP11">
        <v>38450</v>
      </c>
      <c r="HEQ11">
        <v>38449</v>
      </c>
      <c r="HER11">
        <v>38448</v>
      </c>
      <c r="HES11">
        <v>38447</v>
      </c>
      <c r="HET11">
        <v>38446</v>
      </c>
      <c r="HEU11">
        <v>38443</v>
      </c>
      <c r="HEV11">
        <v>38442</v>
      </c>
      <c r="HEW11">
        <v>38441</v>
      </c>
      <c r="HEX11">
        <v>38440</v>
      </c>
      <c r="HEY11">
        <v>38439</v>
      </c>
      <c r="HEZ11">
        <v>38436</v>
      </c>
      <c r="HFA11">
        <v>38435</v>
      </c>
      <c r="HFB11">
        <v>38434</v>
      </c>
      <c r="HFC11">
        <v>38433</v>
      </c>
      <c r="HFD11">
        <v>38432</v>
      </c>
      <c r="HFE11">
        <v>38429</v>
      </c>
      <c r="HFF11">
        <v>38428</v>
      </c>
      <c r="HFG11">
        <v>38427</v>
      </c>
      <c r="HFH11">
        <v>38426</v>
      </c>
      <c r="HFI11">
        <v>38425</v>
      </c>
      <c r="HFJ11">
        <v>38422</v>
      </c>
      <c r="HFK11">
        <v>38421</v>
      </c>
      <c r="HFL11">
        <v>38420</v>
      </c>
      <c r="HFM11">
        <v>38419</v>
      </c>
      <c r="HFN11">
        <v>38418</v>
      </c>
      <c r="HFO11">
        <v>38415</v>
      </c>
      <c r="HFP11">
        <v>38414</v>
      </c>
      <c r="HFQ11">
        <v>38413</v>
      </c>
      <c r="HFR11">
        <v>38412</v>
      </c>
      <c r="HFS11">
        <v>38411</v>
      </c>
      <c r="HFT11">
        <v>38408</v>
      </c>
      <c r="HFU11">
        <v>38407</v>
      </c>
      <c r="HFV11">
        <v>38406</v>
      </c>
      <c r="HFW11">
        <v>38405</v>
      </c>
      <c r="HFX11">
        <v>38404</v>
      </c>
      <c r="HFY11">
        <v>38401</v>
      </c>
      <c r="HFZ11">
        <v>38400</v>
      </c>
      <c r="HGA11">
        <v>38399</v>
      </c>
      <c r="HGB11">
        <v>38398</v>
      </c>
      <c r="HGC11">
        <v>38397</v>
      </c>
      <c r="HGD11">
        <v>38394</v>
      </c>
      <c r="HGE11">
        <v>38393</v>
      </c>
      <c r="HGF11">
        <v>38392</v>
      </c>
      <c r="HGG11">
        <v>38391</v>
      </c>
      <c r="HGH11">
        <v>38390</v>
      </c>
      <c r="HGI11">
        <v>38387</v>
      </c>
      <c r="HGJ11">
        <v>38386</v>
      </c>
      <c r="HGK11">
        <v>38385</v>
      </c>
      <c r="HGL11">
        <v>38384</v>
      </c>
      <c r="HGM11">
        <v>38383</v>
      </c>
      <c r="HGN11">
        <v>38380</v>
      </c>
      <c r="HGO11">
        <v>38379</v>
      </c>
      <c r="HGP11">
        <v>38378</v>
      </c>
      <c r="HGQ11">
        <v>38377</v>
      </c>
      <c r="HGR11">
        <v>38376</v>
      </c>
      <c r="HGS11">
        <v>38373</v>
      </c>
      <c r="HGT11">
        <v>38372</v>
      </c>
      <c r="HGU11">
        <v>38371</v>
      </c>
      <c r="HGV11">
        <v>38370</v>
      </c>
      <c r="HGW11">
        <v>38369</v>
      </c>
      <c r="HGX11">
        <v>38366</v>
      </c>
      <c r="HGY11">
        <v>38365</v>
      </c>
      <c r="HGZ11">
        <v>38364</v>
      </c>
      <c r="HHA11">
        <v>38363</v>
      </c>
      <c r="HHB11">
        <v>38362</v>
      </c>
      <c r="HHC11">
        <v>38359</v>
      </c>
      <c r="HHD11">
        <v>38358</v>
      </c>
      <c r="HHE11">
        <v>38357</v>
      </c>
      <c r="HHF11">
        <v>38356</v>
      </c>
      <c r="HHG11">
        <v>38355</v>
      </c>
      <c r="HHH11">
        <v>38352</v>
      </c>
      <c r="HHI11">
        <v>38351</v>
      </c>
      <c r="HHJ11">
        <v>38350</v>
      </c>
      <c r="HHK11">
        <v>38349</v>
      </c>
      <c r="HHL11">
        <v>38348</v>
      </c>
      <c r="HHM11">
        <v>38345</v>
      </c>
      <c r="HHN11">
        <v>38344</v>
      </c>
      <c r="HHO11">
        <v>38343</v>
      </c>
      <c r="HHP11">
        <v>38342</v>
      </c>
      <c r="HHQ11">
        <v>38341</v>
      </c>
      <c r="HHR11">
        <v>38338</v>
      </c>
      <c r="HHS11">
        <v>38337</v>
      </c>
      <c r="HHT11">
        <v>38336</v>
      </c>
      <c r="HHU11">
        <v>38335</v>
      </c>
      <c r="HHV11">
        <v>38334</v>
      </c>
      <c r="HHW11">
        <v>38331</v>
      </c>
      <c r="HHX11">
        <v>38330</v>
      </c>
      <c r="HHY11">
        <v>38329</v>
      </c>
      <c r="HHZ11">
        <v>38328</v>
      </c>
      <c r="HIA11">
        <v>38327</v>
      </c>
      <c r="HIB11">
        <v>38324</v>
      </c>
      <c r="HIC11">
        <v>38323</v>
      </c>
      <c r="HID11">
        <v>38322</v>
      </c>
      <c r="HIE11">
        <v>38321</v>
      </c>
      <c r="HIF11">
        <v>38320</v>
      </c>
      <c r="HIG11">
        <v>38317</v>
      </c>
      <c r="HIH11">
        <v>38316</v>
      </c>
      <c r="HII11">
        <v>38315</v>
      </c>
      <c r="HIJ11">
        <v>38314</v>
      </c>
      <c r="HIK11">
        <v>38313</v>
      </c>
      <c r="HIL11">
        <v>38310</v>
      </c>
      <c r="HIM11">
        <v>38309</v>
      </c>
      <c r="HIN11">
        <v>38308</v>
      </c>
      <c r="HIO11">
        <v>38307</v>
      </c>
      <c r="HIP11">
        <v>38306</v>
      </c>
      <c r="HIQ11">
        <v>38303</v>
      </c>
      <c r="HIR11">
        <v>38302</v>
      </c>
      <c r="HIS11">
        <v>38301</v>
      </c>
      <c r="HIT11">
        <v>38300</v>
      </c>
      <c r="HIU11">
        <v>38299</v>
      </c>
      <c r="HIV11">
        <v>38296</v>
      </c>
      <c r="HIW11">
        <v>38295</v>
      </c>
      <c r="HIX11">
        <v>38294</v>
      </c>
      <c r="HIY11">
        <v>38293</v>
      </c>
      <c r="HIZ11">
        <v>38292</v>
      </c>
      <c r="HJA11">
        <v>38289</v>
      </c>
      <c r="HJB11">
        <v>38288</v>
      </c>
      <c r="HJC11">
        <v>38287</v>
      </c>
      <c r="HJD11">
        <v>38286</v>
      </c>
      <c r="HJE11">
        <v>38285</v>
      </c>
      <c r="HJF11">
        <v>38282</v>
      </c>
      <c r="HJG11">
        <v>38281</v>
      </c>
      <c r="HJH11">
        <v>38280</v>
      </c>
      <c r="HJI11">
        <v>38279</v>
      </c>
      <c r="HJJ11">
        <v>38278</v>
      </c>
      <c r="HJK11">
        <v>38275</v>
      </c>
      <c r="HJL11">
        <v>38274</v>
      </c>
      <c r="HJM11">
        <v>38273</v>
      </c>
      <c r="HJN11">
        <v>38272</v>
      </c>
      <c r="HJO11">
        <v>38271</v>
      </c>
      <c r="HJP11">
        <v>38268</v>
      </c>
      <c r="HJQ11">
        <v>38267</v>
      </c>
      <c r="HJR11">
        <v>38266</v>
      </c>
      <c r="HJS11">
        <v>38265</v>
      </c>
      <c r="HJT11">
        <v>38264</v>
      </c>
      <c r="HJU11">
        <v>38261</v>
      </c>
      <c r="HJV11">
        <v>38260</v>
      </c>
      <c r="HJW11">
        <v>38259</v>
      </c>
      <c r="HJX11">
        <v>38258</v>
      </c>
      <c r="HJY11">
        <v>38257</v>
      </c>
      <c r="HJZ11">
        <v>38254</v>
      </c>
      <c r="HKA11">
        <v>38253</v>
      </c>
      <c r="HKB11">
        <v>38252</v>
      </c>
      <c r="HKC11">
        <v>38251</v>
      </c>
      <c r="HKD11">
        <v>38250</v>
      </c>
      <c r="HKE11">
        <v>38247</v>
      </c>
      <c r="HKF11">
        <v>38246</v>
      </c>
      <c r="HKG11">
        <v>38245</v>
      </c>
      <c r="HKH11">
        <v>38244</v>
      </c>
      <c r="HKI11">
        <v>38243</v>
      </c>
      <c r="HKJ11">
        <v>38240</v>
      </c>
      <c r="HKK11">
        <v>38239</v>
      </c>
      <c r="HKL11">
        <v>38238</v>
      </c>
      <c r="HKM11">
        <v>38237</v>
      </c>
      <c r="HKN11">
        <v>38236</v>
      </c>
      <c r="HKO11">
        <v>38233</v>
      </c>
      <c r="HKP11">
        <v>38232</v>
      </c>
      <c r="HKQ11">
        <v>38231</v>
      </c>
      <c r="HKR11">
        <v>38230</v>
      </c>
      <c r="HKS11">
        <v>38229</v>
      </c>
      <c r="HKT11">
        <v>38226</v>
      </c>
      <c r="HKU11">
        <v>38225</v>
      </c>
      <c r="HKV11">
        <v>38224</v>
      </c>
      <c r="HKW11">
        <v>38223</v>
      </c>
      <c r="HKX11">
        <v>38222</v>
      </c>
      <c r="HKY11">
        <v>38219</v>
      </c>
      <c r="HKZ11">
        <v>38218</v>
      </c>
      <c r="HLA11">
        <v>38217</v>
      </c>
      <c r="HLB11">
        <v>38216</v>
      </c>
      <c r="HLC11">
        <v>38215</v>
      </c>
      <c r="HLD11">
        <v>38212</v>
      </c>
      <c r="HLE11">
        <v>38211</v>
      </c>
      <c r="HLF11">
        <v>38210</v>
      </c>
      <c r="HLG11">
        <v>38209</v>
      </c>
      <c r="HLH11">
        <v>38208</v>
      </c>
      <c r="HLI11">
        <v>38205</v>
      </c>
      <c r="HLJ11">
        <v>38204</v>
      </c>
      <c r="HLK11">
        <v>38203</v>
      </c>
      <c r="HLL11">
        <v>38202</v>
      </c>
      <c r="HLM11">
        <v>38201</v>
      </c>
      <c r="HLN11">
        <v>38198</v>
      </c>
      <c r="HLO11">
        <v>38197</v>
      </c>
      <c r="HLP11">
        <v>38196</v>
      </c>
      <c r="HLQ11">
        <v>38195</v>
      </c>
      <c r="HLR11">
        <v>38194</v>
      </c>
      <c r="HLS11">
        <v>38191</v>
      </c>
      <c r="HLT11">
        <v>38190</v>
      </c>
      <c r="HLU11">
        <v>38189</v>
      </c>
      <c r="HLV11">
        <v>38188</v>
      </c>
      <c r="HLW11">
        <v>38187</v>
      </c>
      <c r="HLX11">
        <v>38184</v>
      </c>
      <c r="HLY11">
        <v>38183</v>
      </c>
      <c r="HLZ11">
        <v>38182</v>
      </c>
      <c r="HMA11">
        <v>38181</v>
      </c>
      <c r="HMB11">
        <v>38180</v>
      </c>
      <c r="HMC11">
        <v>38177</v>
      </c>
      <c r="HMD11">
        <v>38176</v>
      </c>
      <c r="HME11">
        <v>38175</v>
      </c>
      <c r="HMF11">
        <v>38174</v>
      </c>
      <c r="HMG11">
        <v>38173</v>
      </c>
      <c r="HMH11">
        <v>38170</v>
      </c>
      <c r="HMI11">
        <v>38169</v>
      </c>
      <c r="HMJ11">
        <v>38168</v>
      </c>
      <c r="HMK11">
        <v>38167</v>
      </c>
      <c r="HML11">
        <v>38166</v>
      </c>
      <c r="HMM11">
        <v>38163</v>
      </c>
      <c r="HMN11">
        <v>38162</v>
      </c>
      <c r="HMO11">
        <v>38161</v>
      </c>
      <c r="HMP11">
        <v>38160</v>
      </c>
      <c r="HMQ11">
        <v>38159</v>
      </c>
      <c r="HMR11">
        <v>38156</v>
      </c>
      <c r="HMS11">
        <v>38155</v>
      </c>
      <c r="HMT11">
        <v>38154</v>
      </c>
      <c r="HMU11">
        <v>38153</v>
      </c>
      <c r="HMV11">
        <v>38152</v>
      </c>
      <c r="HMW11">
        <v>38149</v>
      </c>
      <c r="HMX11">
        <v>38148</v>
      </c>
      <c r="HMY11">
        <v>38147</v>
      </c>
      <c r="HMZ11">
        <v>38146</v>
      </c>
      <c r="HNA11">
        <v>38145</v>
      </c>
      <c r="HNB11">
        <v>38142</v>
      </c>
      <c r="HNC11">
        <v>38141</v>
      </c>
      <c r="HND11">
        <v>38140</v>
      </c>
      <c r="HNE11">
        <v>38139</v>
      </c>
      <c r="HNF11">
        <v>38138</v>
      </c>
      <c r="HNG11">
        <v>38135</v>
      </c>
      <c r="HNH11">
        <v>38134</v>
      </c>
      <c r="HNI11">
        <v>38133</v>
      </c>
      <c r="HNJ11">
        <v>38132</v>
      </c>
      <c r="HNK11">
        <v>38131</v>
      </c>
      <c r="HNL11">
        <v>38128</v>
      </c>
      <c r="HNM11">
        <v>38127</v>
      </c>
      <c r="HNN11">
        <v>38126</v>
      </c>
      <c r="HNO11">
        <v>38125</v>
      </c>
      <c r="HNP11">
        <v>38124</v>
      </c>
      <c r="HNQ11">
        <v>38121</v>
      </c>
      <c r="HNR11">
        <v>38120</v>
      </c>
      <c r="HNS11">
        <v>38119</v>
      </c>
      <c r="HNT11">
        <v>38118</v>
      </c>
      <c r="HNU11">
        <v>38117</v>
      </c>
      <c r="HNV11">
        <v>38114</v>
      </c>
      <c r="HNW11">
        <v>38113</v>
      </c>
      <c r="HNX11">
        <v>38112</v>
      </c>
      <c r="HNY11">
        <v>38111</v>
      </c>
      <c r="HNZ11">
        <v>38110</v>
      </c>
      <c r="HOA11">
        <v>38107</v>
      </c>
      <c r="HOB11">
        <v>38106</v>
      </c>
      <c r="HOC11">
        <v>38105</v>
      </c>
      <c r="HOD11">
        <v>38104</v>
      </c>
      <c r="HOE11">
        <v>38103</v>
      </c>
      <c r="HOF11">
        <v>38100</v>
      </c>
      <c r="HOG11">
        <v>38099</v>
      </c>
      <c r="HOH11">
        <v>38098</v>
      </c>
      <c r="HOI11">
        <v>38097</v>
      </c>
      <c r="HOJ11">
        <v>38096</v>
      </c>
      <c r="HOK11">
        <v>38093</v>
      </c>
      <c r="HOL11">
        <v>38092</v>
      </c>
      <c r="HOM11">
        <v>38091</v>
      </c>
      <c r="HON11">
        <v>38090</v>
      </c>
      <c r="HOO11">
        <v>38089</v>
      </c>
      <c r="HOP11">
        <v>38086</v>
      </c>
      <c r="HOQ11">
        <v>38085</v>
      </c>
      <c r="HOR11">
        <v>38084</v>
      </c>
      <c r="HOS11">
        <v>38083</v>
      </c>
      <c r="HOT11">
        <v>38082</v>
      </c>
      <c r="HOU11">
        <v>38079</v>
      </c>
      <c r="HOV11">
        <v>38078</v>
      </c>
      <c r="HOW11">
        <v>38077</v>
      </c>
      <c r="HOX11">
        <v>38076</v>
      </c>
      <c r="HOY11">
        <v>38075</v>
      </c>
      <c r="HOZ11">
        <v>38072</v>
      </c>
      <c r="HPA11">
        <v>38071</v>
      </c>
      <c r="HPB11">
        <v>38070</v>
      </c>
      <c r="HPC11">
        <v>38069</v>
      </c>
      <c r="HPD11">
        <v>38068</v>
      </c>
      <c r="HPE11">
        <v>38065</v>
      </c>
      <c r="HPF11">
        <v>38064</v>
      </c>
      <c r="HPG11">
        <v>38063</v>
      </c>
      <c r="HPH11">
        <v>38062</v>
      </c>
      <c r="HPI11">
        <v>38061</v>
      </c>
      <c r="HPJ11">
        <v>38058</v>
      </c>
      <c r="HPK11">
        <v>38057</v>
      </c>
      <c r="HPL11">
        <v>38056</v>
      </c>
      <c r="HPM11">
        <v>38055</v>
      </c>
      <c r="HPN11">
        <v>38054</v>
      </c>
      <c r="HPO11">
        <v>38051</v>
      </c>
      <c r="HPP11">
        <v>38050</v>
      </c>
      <c r="HPQ11">
        <v>38049</v>
      </c>
      <c r="HPR11">
        <v>38048</v>
      </c>
      <c r="HPS11">
        <v>38047</v>
      </c>
      <c r="HPT11">
        <v>38044</v>
      </c>
      <c r="HPU11">
        <v>38043</v>
      </c>
      <c r="HPV11">
        <v>38042</v>
      </c>
      <c r="HPW11">
        <v>38041</v>
      </c>
      <c r="HPX11">
        <v>38040</v>
      </c>
      <c r="HPY11">
        <v>38037</v>
      </c>
      <c r="HPZ11">
        <v>38036</v>
      </c>
      <c r="HQA11">
        <v>38035</v>
      </c>
      <c r="HQB11">
        <v>38034</v>
      </c>
      <c r="HQC11">
        <v>38033</v>
      </c>
      <c r="HQD11">
        <v>38030</v>
      </c>
      <c r="HQE11">
        <v>38029</v>
      </c>
      <c r="HQF11">
        <v>38028</v>
      </c>
      <c r="HQG11">
        <v>38027</v>
      </c>
      <c r="HQH11">
        <v>38026</v>
      </c>
      <c r="HQI11">
        <v>38023</v>
      </c>
      <c r="HQJ11">
        <v>38022</v>
      </c>
      <c r="HQK11">
        <v>38021</v>
      </c>
      <c r="HQL11">
        <v>38020</v>
      </c>
      <c r="HQM11">
        <v>38019</v>
      </c>
      <c r="HQN11">
        <v>38016</v>
      </c>
      <c r="HQO11">
        <v>38015</v>
      </c>
      <c r="HQP11">
        <v>38014</v>
      </c>
      <c r="HQQ11">
        <v>38013</v>
      </c>
      <c r="HQR11">
        <v>38012</v>
      </c>
      <c r="HQS11">
        <v>38009</v>
      </c>
      <c r="HQT11">
        <v>38008</v>
      </c>
      <c r="HQU11">
        <v>38007</v>
      </c>
      <c r="HQV11">
        <v>38006</v>
      </c>
      <c r="HQW11">
        <v>38005</v>
      </c>
      <c r="HQX11">
        <v>38002</v>
      </c>
      <c r="HQY11">
        <v>38001</v>
      </c>
      <c r="HQZ11">
        <v>38000</v>
      </c>
      <c r="HRA11">
        <v>37999</v>
      </c>
      <c r="HRB11">
        <v>37998</v>
      </c>
      <c r="HRC11">
        <v>37995</v>
      </c>
      <c r="HRD11">
        <v>37994</v>
      </c>
      <c r="HRE11">
        <v>37993</v>
      </c>
      <c r="HRF11">
        <v>37992</v>
      </c>
      <c r="HRG11">
        <v>37991</v>
      </c>
      <c r="HRH11">
        <v>37988</v>
      </c>
      <c r="HRI11">
        <v>37987</v>
      </c>
      <c r="HRJ11">
        <v>37986</v>
      </c>
      <c r="HRK11">
        <v>37985</v>
      </c>
      <c r="HRL11">
        <v>37984</v>
      </c>
      <c r="HRM11">
        <v>37981</v>
      </c>
      <c r="HRN11">
        <v>37980</v>
      </c>
      <c r="HRO11">
        <v>37979</v>
      </c>
      <c r="HRP11">
        <v>37978</v>
      </c>
      <c r="HRQ11">
        <v>37977</v>
      </c>
      <c r="HRR11">
        <v>37974</v>
      </c>
      <c r="HRS11">
        <v>37973</v>
      </c>
      <c r="HRT11">
        <v>37972</v>
      </c>
      <c r="HRU11">
        <v>37971</v>
      </c>
      <c r="HRV11">
        <v>37970</v>
      </c>
      <c r="HRW11">
        <v>37967</v>
      </c>
      <c r="HRX11">
        <v>37966</v>
      </c>
      <c r="HRY11">
        <v>37965</v>
      </c>
      <c r="HRZ11">
        <v>37964</v>
      </c>
      <c r="HSA11">
        <v>37963</v>
      </c>
      <c r="HSB11">
        <v>37960</v>
      </c>
      <c r="HSC11">
        <v>37959</v>
      </c>
      <c r="HSD11">
        <v>37958</v>
      </c>
      <c r="HSE11">
        <v>37957</v>
      </c>
      <c r="HSF11">
        <v>37956</v>
      </c>
      <c r="HSG11">
        <v>37953</v>
      </c>
      <c r="HSH11">
        <v>37952</v>
      </c>
      <c r="HSI11">
        <v>37951</v>
      </c>
      <c r="HSJ11">
        <v>37950</v>
      </c>
      <c r="HSK11">
        <v>37949</v>
      </c>
      <c r="HSL11">
        <v>37946</v>
      </c>
      <c r="HSM11">
        <v>37945</v>
      </c>
      <c r="HSN11">
        <v>37944</v>
      </c>
      <c r="HSO11">
        <v>37943</v>
      </c>
      <c r="HSP11">
        <v>37942</v>
      </c>
      <c r="HSQ11">
        <v>37939</v>
      </c>
      <c r="HSR11">
        <v>37938</v>
      </c>
      <c r="HSS11">
        <v>37937</v>
      </c>
      <c r="HST11">
        <v>37936</v>
      </c>
      <c r="HSU11">
        <v>37935</v>
      </c>
      <c r="HSV11">
        <v>37932</v>
      </c>
      <c r="HSW11">
        <v>37931</v>
      </c>
      <c r="HSX11">
        <v>37930</v>
      </c>
      <c r="HSY11">
        <v>37929</v>
      </c>
      <c r="HSZ11">
        <v>37928</v>
      </c>
      <c r="HTA11">
        <v>37925</v>
      </c>
      <c r="HTB11">
        <v>37924</v>
      </c>
      <c r="HTC11">
        <v>37923</v>
      </c>
      <c r="HTD11">
        <v>37922</v>
      </c>
      <c r="HTE11">
        <v>37921</v>
      </c>
      <c r="HTF11">
        <v>37918</v>
      </c>
      <c r="HTG11">
        <v>37917</v>
      </c>
      <c r="HTH11">
        <v>37916</v>
      </c>
      <c r="HTI11">
        <v>37915</v>
      </c>
      <c r="HTJ11">
        <v>37914</v>
      </c>
      <c r="HTK11">
        <v>37911</v>
      </c>
      <c r="HTL11">
        <v>37910</v>
      </c>
      <c r="HTM11">
        <v>37909</v>
      </c>
      <c r="HTN11">
        <v>37908</v>
      </c>
      <c r="HTO11">
        <v>37907</v>
      </c>
      <c r="HTP11">
        <v>37904</v>
      </c>
      <c r="HTQ11">
        <v>37903</v>
      </c>
      <c r="HTR11">
        <v>37902</v>
      </c>
      <c r="HTS11">
        <v>37901</v>
      </c>
      <c r="HTT11">
        <v>37900</v>
      </c>
      <c r="HTU11">
        <v>37897</v>
      </c>
      <c r="HTV11">
        <v>37896</v>
      </c>
      <c r="HTW11">
        <v>37895</v>
      </c>
      <c r="HTX11">
        <v>37894</v>
      </c>
      <c r="HTY11">
        <v>37893</v>
      </c>
      <c r="HTZ11">
        <v>37890</v>
      </c>
      <c r="HUA11">
        <v>37889</v>
      </c>
      <c r="HUB11">
        <v>37888</v>
      </c>
      <c r="HUC11">
        <v>37887</v>
      </c>
      <c r="HUD11">
        <v>37886</v>
      </c>
      <c r="HUE11">
        <v>37883</v>
      </c>
      <c r="HUF11">
        <v>37882</v>
      </c>
      <c r="HUG11">
        <v>37881</v>
      </c>
      <c r="HUH11">
        <v>37880</v>
      </c>
      <c r="HUI11">
        <v>37879</v>
      </c>
      <c r="HUJ11">
        <v>37876</v>
      </c>
      <c r="HUK11">
        <v>37875</v>
      </c>
      <c r="HUL11">
        <v>37874</v>
      </c>
      <c r="HUM11">
        <v>37873</v>
      </c>
      <c r="HUN11">
        <v>37872</v>
      </c>
      <c r="HUO11">
        <v>37869</v>
      </c>
      <c r="HUP11">
        <v>37868</v>
      </c>
      <c r="HUQ11">
        <v>37867</v>
      </c>
      <c r="HUR11">
        <v>37866</v>
      </c>
      <c r="HUS11">
        <v>37865</v>
      </c>
      <c r="HUT11">
        <v>37862</v>
      </c>
      <c r="HUU11">
        <v>37861</v>
      </c>
      <c r="HUV11">
        <v>37860</v>
      </c>
      <c r="HUW11">
        <v>37859</v>
      </c>
      <c r="HUX11">
        <v>37858</v>
      </c>
      <c r="HUY11">
        <v>37855</v>
      </c>
      <c r="HUZ11">
        <v>37854</v>
      </c>
      <c r="HVA11">
        <v>37853</v>
      </c>
      <c r="HVB11">
        <v>37852</v>
      </c>
      <c r="HVC11">
        <v>37851</v>
      </c>
      <c r="HVD11">
        <v>37848</v>
      </c>
      <c r="HVE11">
        <v>37847</v>
      </c>
      <c r="HVF11">
        <v>37846</v>
      </c>
      <c r="HVG11">
        <v>37845</v>
      </c>
      <c r="HVH11">
        <v>37844</v>
      </c>
      <c r="HVI11">
        <v>37841</v>
      </c>
      <c r="HVJ11">
        <v>37840</v>
      </c>
      <c r="HVK11">
        <v>37839</v>
      </c>
      <c r="HVL11">
        <v>37838</v>
      </c>
      <c r="HVM11">
        <v>37837</v>
      </c>
      <c r="HVN11">
        <v>37834</v>
      </c>
      <c r="HVO11">
        <v>37833</v>
      </c>
      <c r="HVP11">
        <v>37832</v>
      </c>
      <c r="HVQ11">
        <v>37831</v>
      </c>
      <c r="HVR11">
        <v>37830</v>
      </c>
      <c r="HVS11">
        <v>37827</v>
      </c>
      <c r="HVT11">
        <v>37826</v>
      </c>
      <c r="HVU11">
        <v>37825</v>
      </c>
      <c r="HVV11">
        <v>37824</v>
      </c>
      <c r="HVW11">
        <v>37823</v>
      </c>
      <c r="HVX11">
        <v>37820</v>
      </c>
      <c r="HVY11">
        <v>37819</v>
      </c>
      <c r="HVZ11">
        <v>37818</v>
      </c>
      <c r="HWA11">
        <v>37817</v>
      </c>
      <c r="HWB11">
        <v>37816</v>
      </c>
      <c r="HWC11">
        <v>37813</v>
      </c>
      <c r="HWD11">
        <v>37812</v>
      </c>
      <c r="HWE11">
        <v>37811</v>
      </c>
      <c r="HWF11">
        <v>37810</v>
      </c>
      <c r="HWG11">
        <v>37809</v>
      </c>
      <c r="HWH11">
        <v>37806</v>
      </c>
      <c r="HWI11">
        <v>37805</v>
      </c>
      <c r="HWJ11">
        <v>37804</v>
      </c>
      <c r="HWK11">
        <v>37803</v>
      </c>
      <c r="HWL11">
        <v>37802</v>
      </c>
      <c r="HWM11">
        <v>37799</v>
      </c>
      <c r="HWN11">
        <v>37798</v>
      </c>
      <c r="HWO11">
        <v>37797</v>
      </c>
      <c r="HWP11">
        <v>37796</v>
      </c>
      <c r="HWQ11">
        <v>37795</v>
      </c>
      <c r="HWR11">
        <v>37792</v>
      </c>
      <c r="HWS11">
        <v>37791</v>
      </c>
      <c r="HWT11">
        <v>37790</v>
      </c>
      <c r="HWU11">
        <v>37789</v>
      </c>
      <c r="HWV11">
        <v>37788</v>
      </c>
      <c r="HWW11">
        <v>37785</v>
      </c>
      <c r="HWX11">
        <v>37784</v>
      </c>
      <c r="HWY11">
        <v>37783</v>
      </c>
      <c r="HWZ11">
        <v>37782</v>
      </c>
      <c r="HXA11">
        <v>37781</v>
      </c>
      <c r="HXB11">
        <v>37778</v>
      </c>
      <c r="HXC11">
        <v>37777</v>
      </c>
      <c r="HXD11">
        <v>37776</v>
      </c>
      <c r="HXE11">
        <v>37775</v>
      </c>
      <c r="HXF11">
        <v>37774</v>
      </c>
      <c r="HXG11">
        <v>37771</v>
      </c>
      <c r="HXH11">
        <v>37770</v>
      </c>
      <c r="HXI11">
        <v>37769</v>
      </c>
      <c r="HXJ11">
        <v>37768</v>
      </c>
      <c r="HXK11">
        <v>37767</v>
      </c>
      <c r="HXL11">
        <v>37764</v>
      </c>
      <c r="HXM11">
        <v>37763</v>
      </c>
      <c r="HXN11">
        <v>37762</v>
      </c>
      <c r="HXO11">
        <v>37761</v>
      </c>
      <c r="HXP11">
        <v>37760</v>
      </c>
      <c r="HXQ11">
        <v>37757</v>
      </c>
      <c r="HXR11">
        <v>37756</v>
      </c>
      <c r="HXS11">
        <v>37755</v>
      </c>
      <c r="HXT11">
        <v>37754</v>
      </c>
      <c r="HXU11">
        <v>37753</v>
      </c>
      <c r="HXV11">
        <v>37750</v>
      </c>
      <c r="HXW11">
        <v>37749</v>
      </c>
      <c r="HXX11">
        <v>37748</v>
      </c>
      <c r="HXY11">
        <v>37747</v>
      </c>
      <c r="HXZ11">
        <v>37746</v>
      </c>
      <c r="HYA11">
        <v>37743</v>
      </c>
      <c r="HYB11">
        <v>37742</v>
      </c>
      <c r="HYC11">
        <v>37741</v>
      </c>
      <c r="HYD11">
        <v>37740</v>
      </c>
      <c r="HYE11">
        <v>37739</v>
      </c>
      <c r="HYF11">
        <v>37736</v>
      </c>
      <c r="HYG11">
        <v>37735</v>
      </c>
      <c r="HYH11">
        <v>37734</v>
      </c>
      <c r="HYI11">
        <v>37733</v>
      </c>
      <c r="HYJ11">
        <v>37732</v>
      </c>
      <c r="HYK11">
        <v>37729</v>
      </c>
      <c r="HYL11">
        <v>37728</v>
      </c>
      <c r="HYM11">
        <v>37727</v>
      </c>
      <c r="HYN11">
        <v>37726</v>
      </c>
      <c r="HYO11">
        <v>37725</v>
      </c>
      <c r="HYP11">
        <v>37722</v>
      </c>
      <c r="HYQ11">
        <v>37721</v>
      </c>
      <c r="HYR11">
        <v>37720</v>
      </c>
      <c r="HYS11">
        <v>37719</v>
      </c>
      <c r="HYT11">
        <v>37718</v>
      </c>
      <c r="HYU11">
        <v>37715</v>
      </c>
      <c r="HYV11">
        <v>37714</v>
      </c>
      <c r="HYW11">
        <v>37713</v>
      </c>
      <c r="HYX11">
        <v>37712</v>
      </c>
      <c r="HYY11">
        <v>37711</v>
      </c>
      <c r="HYZ11">
        <v>37708</v>
      </c>
      <c r="HZA11">
        <v>37707</v>
      </c>
      <c r="HZB11">
        <v>37706</v>
      </c>
      <c r="HZC11">
        <v>37705</v>
      </c>
      <c r="HZD11">
        <v>37704</v>
      </c>
      <c r="HZE11">
        <v>37701</v>
      </c>
      <c r="HZF11">
        <v>37700</v>
      </c>
      <c r="HZG11">
        <v>37699</v>
      </c>
      <c r="HZH11">
        <v>37698</v>
      </c>
      <c r="HZI11">
        <v>37697</v>
      </c>
      <c r="HZJ11">
        <v>37694</v>
      </c>
      <c r="HZK11">
        <v>37693</v>
      </c>
      <c r="HZL11">
        <v>37692</v>
      </c>
      <c r="HZM11">
        <v>37691</v>
      </c>
      <c r="HZN11">
        <v>37690</v>
      </c>
      <c r="HZO11">
        <v>37687</v>
      </c>
      <c r="HZP11">
        <v>37686</v>
      </c>
      <c r="HZQ11">
        <v>37685</v>
      </c>
      <c r="HZR11">
        <v>37684</v>
      </c>
      <c r="HZS11">
        <v>37683</v>
      </c>
      <c r="HZT11">
        <v>37680</v>
      </c>
      <c r="HZU11">
        <v>37679</v>
      </c>
      <c r="HZV11">
        <v>37678</v>
      </c>
      <c r="HZW11">
        <v>37677</v>
      </c>
      <c r="HZX11">
        <v>37676</v>
      </c>
      <c r="HZY11">
        <v>37673</v>
      </c>
      <c r="HZZ11">
        <v>37672</v>
      </c>
      <c r="IAA11">
        <v>37671</v>
      </c>
      <c r="IAB11">
        <v>37670</v>
      </c>
      <c r="IAC11">
        <v>37669</v>
      </c>
      <c r="IAD11">
        <v>37666</v>
      </c>
      <c r="IAE11">
        <v>37665</v>
      </c>
      <c r="IAF11">
        <v>37664</v>
      </c>
      <c r="IAG11">
        <v>37663</v>
      </c>
      <c r="IAH11">
        <v>37662</v>
      </c>
      <c r="IAI11">
        <v>37659</v>
      </c>
      <c r="IAJ11">
        <v>37658</v>
      </c>
      <c r="IAK11">
        <v>37657</v>
      </c>
      <c r="IAL11">
        <v>37656</v>
      </c>
      <c r="IAM11">
        <v>37655</v>
      </c>
      <c r="IAN11">
        <v>37652</v>
      </c>
      <c r="IAO11">
        <v>37651</v>
      </c>
      <c r="IAP11">
        <v>37650</v>
      </c>
      <c r="IAQ11">
        <v>37649</v>
      </c>
      <c r="IAR11">
        <v>37648</v>
      </c>
      <c r="IAS11">
        <v>37645</v>
      </c>
      <c r="IAT11">
        <v>37644</v>
      </c>
      <c r="IAU11">
        <v>37643</v>
      </c>
      <c r="IAV11">
        <v>37642</v>
      </c>
      <c r="IAW11">
        <v>37641</v>
      </c>
      <c r="IAX11">
        <v>37638</v>
      </c>
      <c r="IAY11">
        <v>37637</v>
      </c>
      <c r="IAZ11">
        <v>37636</v>
      </c>
      <c r="IBA11">
        <v>37635</v>
      </c>
      <c r="IBB11">
        <v>37634</v>
      </c>
      <c r="IBC11">
        <v>37631</v>
      </c>
      <c r="IBD11">
        <v>37630</v>
      </c>
      <c r="IBE11">
        <v>37629</v>
      </c>
      <c r="IBF11">
        <v>37628</v>
      </c>
      <c r="IBG11">
        <v>37627</v>
      </c>
      <c r="IBH11">
        <v>37624</v>
      </c>
      <c r="IBI11">
        <v>37623</v>
      </c>
      <c r="IBJ11">
        <v>37622</v>
      </c>
      <c r="IBK11">
        <v>37621</v>
      </c>
      <c r="IBL11">
        <v>37620</v>
      </c>
      <c r="IBM11">
        <v>37617</v>
      </c>
      <c r="IBN11">
        <v>37616</v>
      </c>
      <c r="IBO11">
        <v>37615</v>
      </c>
      <c r="IBP11">
        <v>37614</v>
      </c>
      <c r="IBQ11">
        <v>37613</v>
      </c>
      <c r="IBR11">
        <v>37610</v>
      </c>
      <c r="IBS11">
        <v>37609</v>
      </c>
      <c r="IBT11">
        <v>37608</v>
      </c>
      <c r="IBU11">
        <v>37607</v>
      </c>
      <c r="IBV11">
        <v>37606</v>
      </c>
      <c r="IBW11">
        <v>37603</v>
      </c>
      <c r="IBX11">
        <v>37602</v>
      </c>
      <c r="IBY11">
        <v>37601</v>
      </c>
      <c r="IBZ11">
        <v>37600</v>
      </c>
      <c r="ICA11">
        <v>37599</v>
      </c>
      <c r="ICB11">
        <v>37596</v>
      </c>
      <c r="ICC11">
        <v>37595</v>
      </c>
      <c r="ICD11">
        <v>37594</v>
      </c>
      <c r="ICE11">
        <v>37593</v>
      </c>
      <c r="ICF11">
        <v>37592</v>
      </c>
      <c r="ICG11">
        <v>37589</v>
      </c>
      <c r="ICH11">
        <v>37588</v>
      </c>
      <c r="ICI11">
        <v>37587</v>
      </c>
      <c r="ICJ11">
        <v>37586</v>
      </c>
      <c r="ICK11">
        <v>37585</v>
      </c>
      <c r="ICL11">
        <v>37582</v>
      </c>
      <c r="ICM11">
        <v>37581</v>
      </c>
      <c r="ICN11">
        <v>37580</v>
      </c>
      <c r="ICO11">
        <v>37579</v>
      </c>
      <c r="ICP11">
        <v>37578</v>
      </c>
      <c r="ICQ11">
        <v>37575</v>
      </c>
      <c r="ICR11">
        <v>37574</v>
      </c>
      <c r="ICS11">
        <v>37573</v>
      </c>
      <c r="ICT11">
        <v>37572</v>
      </c>
      <c r="ICU11">
        <v>37571</v>
      </c>
      <c r="ICV11">
        <v>37568</v>
      </c>
      <c r="ICW11">
        <v>37567</v>
      </c>
      <c r="ICX11">
        <v>37566</v>
      </c>
      <c r="ICY11">
        <v>37565</v>
      </c>
      <c r="ICZ11">
        <v>37564</v>
      </c>
      <c r="IDA11">
        <v>37561</v>
      </c>
      <c r="IDB11">
        <v>37560</v>
      </c>
      <c r="IDC11">
        <v>37559</v>
      </c>
      <c r="IDD11">
        <v>37558</v>
      </c>
      <c r="IDE11">
        <v>37557</v>
      </c>
      <c r="IDF11">
        <v>37554</v>
      </c>
      <c r="IDG11">
        <v>37553</v>
      </c>
      <c r="IDH11">
        <v>37552</v>
      </c>
      <c r="IDI11">
        <v>37551</v>
      </c>
      <c r="IDJ11">
        <v>37550</v>
      </c>
      <c r="IDK11">
        <v>37547</v>
      </c>
      <c r="IDL11">
        <v>37546</v>
      </c>
      <c r="IDM11">
        <v>37545</v>
      </c>
      <c r="IDN11">
        <v>37544</v>
      </c>
      <c r="IDO11">
        <v>37543</v>
      </c>
      <c r="IDP11">
        <v>37540</v>
      </c>
      <c r="IDQ11">
        <v>37539</v>
      </c>
      <c r="IDR11">
        <v>37538</v>
      </c>
      <c r="IDS11">
        <v>37537</v>
      </c>
      <c r="IDT11">
        <v>37536</v>
      </c>
      <c r="IDU11">
        <v>37533</v>
      </c>
      <c r="IDV11">
        <v>37532</v>
      </c>
      <c r="IDW11">
        <v>37531</v>
      </c>
      <c r="IDX11">
        <v>37530</v>
      </c>
      <c r="IDY11">
        <v>37529</v>
      </c>
      <c r="IDZ11">
        <v>37526</v>
      </c>
      <c r="IEA11">
        <v>37525</v>
      </c>
      <c r="IEB11">
        <v>37524</v>
      </c>
      <c r="IEC11">
        <v>37523</v>
      </c>
      <c r="IED11">
        <v>37522</v>
      </c>
      <c r="IEE11">
        <v>37519</v>
      </c>
      <c r="IEF11">
        <v>37518</v>
      </c>
      <c r="IEG11">
        <v>37517</v>
      </c>
      <c r="IEH11">
        <v>37516</v>
      </c>
      <c r="IEI11">
        <v>37515</v>
      </c>
      <c r="IEJ11">
        <v>37512</v>
      </c>
      <c r="IEK11">
        <v>37511</v>
      </c>
      <c r="IEL11">
        <v>37510</v>
      </c>
      <c r="IEM11">
        <v>37509</v>
      </c>
      <c r="IEN11">
        <v>37508</v>
      </c>
      <c r="IEO11">
        <v>37505</v>
      </c>
      <c r="IEP11">
        <v>37504</v>
      </c>
      <c r="IEQ11">
        <v>37503</v>
      </c>
      <c r="IER11">
        <v>37502</v>
      </c>
      <c r="IES11">
        <v>37501</v>
      </c>
      <c r="IET11">
        <v>37498</v>
      </c>
      <c r="IEU11">
        <v>37497</v>
      </c>
      <c r="IEV11">
        <v>37496</v>
      </c>
      <c r="IEW11">
        <v>37495</v>
      </c>
      <c r="IEX11">
        <v>37494</v>
      </c>
      <c r="IEY11">
        <v>37491</v>
      </c>
      <c r="IEZ11">
        <v>37490</v>
      </c>
      <c r="IFA11">
        <v>37489</v>
      </c>
      <c r="IFB11">
        <v>37488</v>
      </c>
      <c r="IFC11">
        <v>37487</v>
      </c>
      <c r="IFD11">
        <v>37484</v>
      </c>
      <c r="IFE11">
        <v>37483</v>
      </c>
      <c r="IFF11">
        <v>37482</v>
      </c>
      <c r="IFG11">
        <v>37481</v>
      </c>
      <c r="IFH11">
        <v>37480</v>
      </c>
      <c r="IFI11">
        <v>37477</v>
      </c>
      <c r="IFJ11">
        <v>37476</v>
      </c>
      <c r="IFK11">
        <v>37475</v>
      </c>
      <c r="IFL11">
        <v>37474</v>
      </c>
      <c r="IFM11">
        <v>37473</v>
      </c>
      <c r="IFN11">
        <v>37470</v>
      </c>
      <c r="IFO11">
        <v>37469</v>
      </c>
      <c r="IFP11">
        <v>37468</v>
      </c>
      <c r="IFQ11">
        <v>37467</v>
      </c>
      <c r="IFR11">
        <v>37466</v>
      </c>
      <c r="IFS11">
        <v>37463</v>
      </c>
      <c r="IFT11">
        <v>37462</v>
      </c>
      <c r="IFU11">
        <v>37461</v>
      </c>
      <c r="IFV11">
        <v>37460</v>
      </c>
      <c r="IFW11">
        <v>37459</v>
      </c>
      <c r="IFX11">
        <v>37456</v>
      </c>
      <c r="IFY11">
        <v>37455</v>
      </c>
      <c r="IFZ11">
        <v>37454</v>
      </c>
      <c r="IGA11">
        <v>37453</v>
      </c>
      <c r="IGB11">
        <v>37452</v>
      </c>
      <c r="IGC11">
        <v>37449</v>
      </c>
      <c r="IGD11">
        <v>37448</v>
      </c>
      <c r="IGE11">
        <v>37447</v>
      </c>
      <c r="IGF11">
        <v>37446</v>
      </c>
      <c r="IGG11">
        <v>37445</v>
      </c>
      <c r="IGH11">
        <v>37442</v>
      </c>
      <c r="IGI11">
        <v>37441</v>
      </c>
      <c r="IGJ11">
        <v>37440</v>
      </c>
      <c r="IGK11">
        <v>37439</v>
      </c>
      <c r="IGL11">
        <v>37438</v>
      </c>
      <c r="IGM11">
        <v>37435</v>
      </c>
      <c r="IGN11">
        <v>37434</v>
      </c>
      <c r="IGO11">
        <v>37433</v>
      </c>
      <c r="IGP11">
        <v>37432</v>
      </c>
      <c r="IGQ11">
        <v>37431</v>
      </c>
      <c r="IGR11">
        <v>37428</v>
      </c>
      <c r="IGS11">
        <v>37427</v>
      </c>
      <c r="IGT11">
        <v>37426</v>
      </c>
      <c r="IGU11">
        <v>37425</v>
      </c>
      <c r="IGV11">
        <v>37424</v>
      </c>
      <c r="IGW11">
        <v>37421</v>
      </c>
      <c r="IGX11">
        <v>37420</v>
      </c>
      <c r="IGY11">
        <v>37419</v>
      </c>
      <c r="IGZ11">
        <v>37418</v>
      </c>
      <c r="IHA11">
        <v>37417</v>
      </c>
      <c r="IHB11">
        <v>37414</v>
      </c>
      <c r="IHC11">
        <v>37413</v>
      </c>
      <c r="IHD11">
        <v>37412</v>
      </c>
      <c r="IHE11">
        <v>37411</v>
      </c>
      <c r="IHF11">
        <v>37410</v>
      </c>
      <c r="IHG11">
        <v>37407</v>
      </c>
      <c r="IHH11">
        <v>37406</v>
      </c>
      <c r="IHI11">
        <v>37405</v>
      </c>
      <c r="IHJ11">
        <v>37404</v>
      </c>
      <c r="IHK11">
        <v>37403</v>
      </c>
      <c r="IHL11">
        <v>37400</v>
      </c>
      <c r="IHM11">
        <v>37399</v>
      </c>
      <c r="IHN11">
        <v>37398</v>
      </c>
      <c r="IHO11">
        <v>37397</v>
      </c>
      <c r="IHP11">
        <v>37396</v>
      </c>
      <c r="IHQ11">
        <v>37393</v>
      </c>
      <c r="IHR11">
        <v>37392</v>
      </c>
      <c r="IHS11">
        <v>37391</v>
      </c>
      <c r="IHT11">
        <v>37390</v>
      </c>
      <c r="IHU11">
        <v>37389</v>
      </c>
      <c r="IHV11">
        <v>37386</v>
      </c>
      <c r="IHW11">
        <v>37385</v>
      </c>
      <c r="IHX11">
        <v>37384</v>
      </c>
      <c r="IHY11">
        <v>37383</v>
      </c>
      <c r="IHZ11">
        <v>37382</v>
      </c>
      <c r="IIA11">
        <v>37379</v>
      </c>
      <c r="IIB11">
        <v>37378</v>
      </c>
      <c r="IIC11">
        <v>37377</v>
      </c>
      <c r="IID11">
        <v>37376</v>
      </c>
      <c r="IIE11">
        <v>37375</v>
      </c>
      <c r="IIF11">
        <v>37372</v>
      </c>
      <c r="IIG11">
        <v>37371</v>
      </c>
      <c r="IIH11">
        <v>37370</v>
      </c>
      <c r="III11">
        <v>37369</v>
      </c>
      <c r="IIJ11">
        <v>37368</v>
      </c>
      <c r="IIK11">
        <v>37365</v>
      </c>
      <c r="IIL11">
        <v>37364</v>
      </c>
      <c r="IIM11">
        <v>37363</v>
      </c>
      <c r="IIN11">
        <v>37362</v>
      </c>
      <c r="IIO11">
        <v>37361</v>
      </c>
      <c r="IIP11">
        <v>37358</v>
      </c>
      <c r="IIQ11">
        <v>37357</v>
      </c>
      <c r="IIR11">
        <v>37356</v>
      </c>
      <c r="IIS11">
        <v>37355</v>
      </c>
      <c r="IIT11">
        <v>37354</v>
      </c>
      <c r="IIU11">
        <v>37351</v>
      </c>
      <c r="IIV11">
        <v>37350</v>
      </c>
      <c r="IIW11">
        <v>37349</v>
      </c>
      <c r="IIX11">
        <v>37348</v>
      </c>
      <c r="IIY11">
        <v>37347</v>
      </c>
      <c r="IIZ11">
        <v>37344</v>
      </c>
      <c r="IJA11">
        <v>37343</v>
      </c>
      <c r="IJB11">
        <v>37342</v>
      </c>
      <c r="IJC11">
        <v>37341</v>
      </c>
      <c r="IJD11">
        <v>37340</v>
      </c>
      <c r="IJE11">
        <v>37337</v>
      </c>
      <c r="IJF11">
        <v>37336</v>
      </c>
      <c r="IJG11">
        <v>37335</v>
      </c>
      <c r="IJH11">
        <v>37334</v>
      </c>
      <c r="IJI11">
        <v>37333</v>
      </c>
      <c r="IJJ11">
        <v>37330</v>
      </c>
      <c r="IJK11">
        <v>37329</v>
      </c>
      <c r="IJL11">
        <v>37328</v>
      </c>
      <c r="IJM11">
        <v>37327</v>
      </c>
      <c r="IJN11">
        <v>37326</v>
      </c>
      <c r="IJO11">
        <v>37323</v>
      </c>
      <c r="IJP11">
        <v>37322</v>
      </c>
      <c r="IJQ11">
        <v>37321</v>
      </c>
      <c r="IJR11">
        <v>37320</v>
      </c>
      <c r="IJS11">
        <v>37319</v>
      </c>
      <c r="IJT11">
        <v>37316</v>
      </c>
      <c r="IJU11">
        <v>37315</v>
      </c>
      <c r="IJV11">
        <v>37314</v>
      </c>
      <c r="IJW11">
        <v>37313</v>
      </c>
      <c r="IJX11">
        <v>37312</v>
      </c>
      <c r="IJY11">
        <v>37309</v>
      </c>
      <c r="IJZ11">
        <v>37308</v>
      </c>
      <c r="IKA11">
        <v>37307</v>
      </c>
      <c r="IKB11">
        <v>37306</v>
      </c>
      <c r="IKC11">
        <v>37305</v>
      </c>
      <c r="IKD11">
        <v>37302</v>
      </c>
      <c r="IKE11">
        <v>37301</v>
      </c>
      <c r="IKF11">
        <v>37300</v>
      </c>
      <c r="IKG11">
        <v>37299</v>
      </c>
      <c r="IKH11">
        <v>37298</v>
      </c>
      <c r="IKI11">
        <v>37295</v>
      </c>
      <c r="IKJ11">
        <v>37294</v>
      </c>
      <c r="IKK11">
        <v>37293</v>
      </c>
      <c r="IKL11">
        <v>37292</v>
      </c>
      <c r="IKM11">
        <v>37291</v>
      </c>
      <c r="IKN11">
        <v>37288</v>
      </c>
      <c r="IKO11">
        <v>37287</v>
      </c>
      <c r="IKP11">
        <v>37286</v>
      </c>
      <c r="IKQ11">
        <v>37285</v>
      </c>
      <c r="IKR11">
        <v>37284</v>
      </c>
      <c r="IKS11">
        <v>37281</v>
      </c>
      <c r="IKT11">
        <v>37280</v>
      </c>
      <c r="IKU11">
        <v>37279</v>
      </c>
      <c r="IKV11">
        <v>37278</v>
      </c>
      <c r="IKW11">
        <v>37277</v>
      </c>
      <c r="IKX11">
        <v>37274</v>
      </c>
      <c r="IKY11">
        <v>37273</v>
      </c>
      <c r="IKZ11">
        <v>37272</v>
      </c>
      <c r="ILA11">
        <v>37271</v>
      </c>
      <c r="ILB11">
        <v>37270</v>
      </c>
      <c r="ILC11">
        <v>37267</v>
      </c>
      <c r="ILD11">
        <v>37266</v>
      </c>
      <c r="ILE11">
        <v>37265</v>
      </c>
      <c r="ILF11">
        <v>37264</v>
      </c>
      <c r="ILG11">
        <v>37263</v>
      </c>
      <c r="ILH11">
        <v>37260</v>
      </c>
      <c r="ILI11">
        <v>37259</v>
      </c>
      <c r="ILJ11">
        <v>37258</v>
      </c>
      <c r="ILK11">
        <v>37257</v>
      </c>
      <c r="ILL11">
        <v>37256</v>
      </c>
      <c r="ILM11">
        <v>37253</v>
      </c>
      <c r="ILN11">
        <v>37252</v>
      </c>
      <c r="ILO11">
        <v>37251</v>
      </c>
      <c r="ILP11">
        <v>37250</v>
      </c>
      <c r="ILQ11">
        <v>37249</v>
      </c>
      <c r="ILR11">
        <v>37246</v>
      </c>
      <c r="ILS11">
        <v>37245</v>
      </c>
      <c r="ILT11">
        <v>37244</v>
      </c>
      <c r="ILU11">
        <v>37243</v>
      </c>
      <c r="ILV11">
        <v>37242</v>
      </c>
      <c r="ILW11">
        <v>37239</v>
      </c>
      <c r="ILX11">
        <v>37238</v>
      </c>
      <c r="ILY11">
        <v>37237</v>
      </c>
      <c r="ILZ11">
        <v>37236</v>
      </c>
      <c r="IMA11">
        <v>37235</v>
      </c>
      <c r="IMB11">
        <v>37232</v>
      </c>
      <c r="IMC11">
        <v>37231</v>
      </c>
      <c r="IMD11">
        <v>37230</v>
      </c>
      <c r="IME11">
        <v>37229</v>
      </c>
      <c r="IMF11">
        <v>37228</v>
      </c>
      <c r="IMG11">
        <v>37225</v>
      </c>
      <c r="IMH11">
        <v>37224</v>
      </c>
      <c r="IMI11">
        <v>37223</v>
      </c>
      <c r="IMJ11">
        <v>37222</v>
      </c>
      <c r="IMK11">
        <v>37221</v>
      </c>
      <c r="IML11">
        <v>37218</v>
      </c>
      <c r="IMM11">
        <v>37217</v>
      </c>
      <c r="IMN11">
        <v>37216</v>
      </c>
      <c r="IMO11">
        <v>37215</v>
      </c>
      <c r="IMP11">
        <v>37214</v>
      </c>
      <c r="IMQ11">
        <v>37211</v>
      </c>
      <c r="IMR11">
        <v>37210</v>
      </c>
      <c r="IMS11">
        <v>37209</v>
      </c>
      <c r="IMT11">
        <v>37208</v>
      </c>
      <c r="IMU11">
        <v>37207</v>
      </c>
      <c r="IMV11">
        <v>37204</v>
      </c>
      <c r="IMW11">
        <v>37203</v>
      </c>
      <c r="IMX11">
        <v>37202</v>
      </c>
      <c r="IMY11">
        <v>37201</v>
      </c>
      <c r="IMZ11">
        <v>37200</v>
      </c>
      <c r="INA11">
        <v>37197</v>
      </c>
      <c r="INB11">
        <v>37196</v>
      </c>
      <c r="INC11">
        <v>37195</v>
      </c>
      <c r="IND11">
        <v>37194</v>
      </c>
      <c r="INE11">
        <v>37193</v>
      </c>
      <c r="INF11">
        <v>37190</v>
      </c>
      <c r="ING11">
        <v>37189</v>
      </c>
      <c r="INH11">
        <v>37188</v>
      </c>
      <c r="INI11">
        <v>37187</v>
      </c>
      <c r="INJ11">
        <v>37186</v>
      </c>
      <c r="INK11">
        <v>37183</v>
      </c>
      <c r="INL11">
        <v>37182</v>
      </c>
      <c r="INM11">
        <v>37181</v>
      </c>
      <c r="INN11">
        <v>37180</v>
      </c>
      <c r="INO11">
        <v>37179</v>
      </c>
      <c r="INP11">
        <v>37176</v>
      </c>
      <c r="INQ11">
        <v>37175</v>
      </c>
      <c r="INR11">
        <v>37174</v>
      </c>
      <c r="INS11">
        <v>37173</v>
      </c>
      <c r="INT11">
        <v>37172</v>
      </c>
      <c r="INU11">
        <v>37169</v>
      </c>
      <c r="INV11">
        <v>37168</v>
      </c>
      <c r="INW11">
        <v>37167</v>
      </c>
      <c r="INX11">
        <v>37166</v>
      </c>
      <c r="INY11">
        <v>37165</v>
      </c>
      <c r="INZ11">
        <v>37162</v>
      </c>
      <c r="IOA11">
        <v>37161</v>
      </c>
      <c r="IOB11">
        <v>37160</v>
      </c>
      <c r="IOC11">
        <v>37159</v>
      </c>
      <c r="IOD11">
        <v>37158</v>
      </c>
      <c r="IOE11">
        <v>37155</v>
      </c>
      <c r="IOF11">
        <v>37154</v>
      </c>
      <c r="IOG11">
        <v>37153</v>
      </c>
      <c r="IOH11">
        <v>37152</v>
      </c>
      <c r="IOI11">
        <v>37151</v>
      </c>
      <c r="IOJ11">
        <v>37148</v>
      </c>
      <c r="IOK11">
        <v>37147</v>
      </c>
      <c r="IOL11">
        <v>37146</v>
      </c>
      <c r="IOM11">
        <v>37145</v>
      </c>
      <c r="ION11">
        <v>37144</v>
      </c>
      <c r="IOO11">
        <v>37141</v>
      </c>
      <c r="IOP11">
        <v>37140</v>
      </c>
      <c r="IOQ11">
        <v>37139</v>
      </c>
      <c r="IOR11">
        <v>37138</v>
      </c>
      <c r="IOS11">
        <v>37137</v>
      </c>
      <c r="IOT11">
        <v>37134</v>
      </c>
      <c r="IOU11">
        <v>37133</v>
      </c>
      <c r="IOV11">
        <v>37132</v>
      </c>
      <c r="IOW11">
        <v>37131</v>
      </c>
      <c r="IOX11">
        <v>37130</v>
      </c>
      <c r="IOY11">
        <v>37127</v>
      </c>
      <c r="IOZ11">
        <v>37126</v>
      </c>
      <c r="IPA11">
        <v>37125</v>
      </c>
      <c r="IPB11">
        <v>37124</v>
      </c>
      <c r="IPC11">
        <v>37123</v>
      </c>
      <c r="IPD11">
        <v>37120</v>
      </c>
      <c r="IPE11">
        <v>37119</v>
      </c>
      <c r="IPF11">
        <v>37118</v>
      </c>
      <c r="IPG11">
        <v>37117</v>
      </c>
      <c r="IPH11">
        <v>37116</v>
      </c>
      <c r="IPI11">
        <v>37113</v>
      </c>
      <c r="IPJ11">
        <v>37112</v>
      </c>
      <c r="IPK11">
        <v>37111</v>
      </c>
      <c r="IPL11">
        <v>37110</v>
      </c>
      <c r="IPM11">
        <v>37109</v>
      </c>
      <c r="IPN11">
        <v>37106</v>
      </c>
      <c r="IPO11">
        <v>37105</v>
      </c>
      <c r="IPP11">
        <v>37104</v>
      </c>
      <c r="IPQ11">
        <v>37103</v>
      </c>
      <c r="IPR11">
        <v>37102</v>
      </c>
      <c r="IPS11">
        <v>37099</v>
      </c>
      <c r="IPT11">
        <v>37098</v>
      </c>
      <c r="IPU11">
        <v>37097</v>
      </c>
      <c r="IPV11">
        <v>37096</v>
      </c>
      <c r="IPW11">
        <v>37095</v>
      </c>
      <c r="IPX11">
        <v>37092</v>
      </c>
      <c r="IPY11">
        <v>37091</v>
      </c>
      <c r="IPZ11">
        <v>37090</v>
      </c>
      <c r="IQA11">
        <v>37089</v>
      </c>
      <c r="IQB11">
        <v>37088</v>
      </c>
      <c r="IQC11">
        <v>37085</v>
      </c>
      <c r="IQD11">
        <v>37084</v>
      </c>
      <c r="IQE11">
        <v>37083</v>
      </c>
      <c r="IQF11">
        <v>37082</v>
      </c>
      <c r="IQG11">
        <v>37081</v>
      </c>
      <c r="IQH11">
        <v>37078</v>
      </c>
      <c r="IQI11">
        <v>37077</v>
      </c>
      <c r="IQJ11">
        <v>37076</v>
      </c>
      <c r="IQK11">
        <v>37075</v>
      </c>
      <c r="IQL11">
        <v>37074</v>
      </c>
      <c r="IQM11">
        <v>37071</v>
      </c>
      <c r="IQN11">
        <v>37070</v>
      </c>
      <c r="IQO11">
        <v>37069</v>
      </c>
      <c r="IQP11">
        <v>37068</v>
      </c>
      <c r="IQQ11">
        <v>37067</v>
      </c>
      <c r="IQR11">
        <v>37064</v>
      </c>
      <c r="IQS11">
        <v>37063</v>
      </c>
      <c r="IQT11">
        <v>37062</v>
      </c>
      <c r="IQU11">
        <v>37061</v>
      </c>
      <c r="IQV11">
        <v>37060</v>
      </c>
      <c r="IQW11">
        <v>37057</v>
      </c>
      <c r="IQX11">
        <v>37056</v>
      </c>
      <c r="IQY11">
        <v>37055</v>
      </c>
      <c r="IQZ11">
        <v>37054</v>
      </c>
      <c r="IRA11">
        <v>37053</v>
      </c>
      <c r="IRB11">
        <v>37050</v>
      </c>
      <c r="IRC11">
        <v>37049</v>
      </c>
      <c r="IRD11">
        <v>37048</v>
      </c>
      <c r="IRE11">
        <v>37047</v>
      </c>
      <c r="IRF11">
        <v>37046</v>
      </c>
      <c r="IRG11">
        <v>37043</v>
      </c>
      <c r="IRH11">
        <v>37042</v>
      </c>
      <c r="IRI11">
        <v>37041</v>
      </c>
      <c r="IRJ11">
        <v>37040</v>
      </c>
      <c r="IRK11">
        <v>37039</v>
      </c>
      <c r="IRL11">
        <v>37036</v>
      </c>
      <c r="IRM11">
        <v>37035</v>
      </c>
      <c r="IRN11">
        <v>37034</v>
      </c>
      <c r="IRO11">
        <v>37033</v>
      </c>
      <c r="IRP11">
        <v>37032</v>
      </c>
      <c r="IRQ11">
        <v>37029</v>
      </c>
      <c r="IRR11">
        <v>37028</v>
      </c>
      <c r="IRS11">
        <v>37027</v>
      </c>
      <c r="IRT11">
        <v>37026</v>
      </c>
      <c r="IRU11">
        <v>37025</v>
      </c>
      <c r="IRV11">
        <v>37022</v>
      </c>
      <c r="IRW11">
        <v>37021</v>
      </c>
      <c r="IRX11">
        <v>37020</v>
      </c>
      <c r="IRY11">
        <v>37019</v>
      </c>
      <c r="IRZ11">
        <v>37018</v>
      </c>
      <c r="ISA11">
        <v>37015</v>
      </c>
      <c r="ISB11">
        <v>37014</v>
      </c>
      <c r="ISC11">
        <v>37013</v>
      </c>
      <c r="ISD11">
        <v>37012</v>
      </c>
      <c r="ISE11">
        <v>37011</v>
      </c>
      <c r="ISF11">
        <v>37008</v>
      </c>
      <c r="ISG11">
        <v>37007</v>
      </c>
      <c r="ISH11">
        <v>37006</v>
      </c>
      <c r="ISI11">
        <v>37005</v>
      </c>
      <c r="ISJ11">
        <v>37004</v>
      </c>
      <c r="ISK11">
        <v>37001</v>
      </c>
      <c r="ISL11">
        <v>37000</v>
      </c>
      <c r="ISM11">
        <v>36999</v>
      </c>
      <c r="ISN11">
        <v>36998</v>
      </c>
      <c r="ISO11">
        <v>36997</v>
      </c>
      <c r="ISP11">
        <v>36994</v>
      </c>
      <c r="ISQ11">
        <v>36993</v>
      </c>
      <c r="ISR11">
        <v>36992</v>
      </c>
      <c r="ISS11">
        <v>36991</v>
      </c>
      <c r="IST11">
        <v>36990</v>
      </c>
      <c r="ISU11">
        <v>36987</v>
      </c>
      <c r="ISV11">
        <v>36986</v>
      </c>
      <c r="ISW11">
        <v>36985</v>
      </c>
      <c r="ISX11">
        <v>36984</v>
      </c>
      <c r="ISY11">
        <v>36983</v>
      </c>
      <c r="ISZ11">
        <v>36980</v>
      </c>
      <c r="ITA11">
        <v>36979</v>
      </c>
      <c r="ITB11">
        <v>36978</v>
      </c>
      <c r="ITC11">
        <v>36977</v>
      </c>
      <c r="ITD11">
        <v>36976</v>
      </c>
      <c r="ITE11">
        <v>36973</v>
      </c>
      <c r="ITF11">
        <v>36972</v>
      </c>
      <c r="ITG11">
        <v>36971</v>
      </c>
      <c r="ITH11">
        <v>36970</v>
      </c>
      <c r="ITI11">
        <v>36969</v>
      </c>
      <c r="ITJ11">
        <v>36966</v>
      </c>
      <c r="ITK11">
        <v>36965</v>
      </c>
      <c r="ITL11">
        <v>36964</v>
      </c>
      <c r="ITM11">
        <v>36963</v>
      </c>
      <c r="ITN11">
        <v>36962</v>
      </c>
      <c r="ITO11">
        <v>36959</v>
      </c>
      <c r="ITP11">
        <v>36958</v>
      </c>
      <c r="ITQ11">
        <v>36957</v>
      </c>
      <c r="ITR11">
        <v>36956</v>
      </c>
      <c r="ITS11">
        <v>36955</v>
      </c>
      <c r="ITT11">
        <v>36952</v>
      </c>
      <c r="ITU11">
        <v>36951</v>
      </c>
      <c r="ITV11">
        <v>36950</v>
      </c>
      <c r="ITW11">
        <v>36949</v>
      </c>
      <c r="ITX11">
        <v>36948</v>
      </c>
      <c r="ITY11">
        <v>36945</v>
      </c>
      <c r="ITZ11">
        <v>36944</v>
      </c>
      <c r="IUA11">
        <v>36943</v>
      </c>
      <c r="IUB11">
        <v>36942</v>
      </c>
      <c r="IUC11">
        <v>36941</v>
      </c>
      <c r="IUD11">
        <v>36938</v>
      </c>
      <c r="IUE11">
        <v>36937</v>
      </c>
      <c r="IUF11">
        <v>36936</v>
      </c>
      <c r="IUG11">
        <v>36935</v>
      </c>
      <c r="IUH11">
        <v>36934</v>
      </c>
      <c r="IUI11">
        <v>36931</v>
      </c>
      <c r="IUJ11">
        <v>36930</v>
      </c>
      <c r="IUK11">
        <v>36929</v>
      </c>
      <c r="IUL11">
        <v>36928</v>
      </c>
      <c r="IUM11">
        <v>36927</v>
      </c>
      <c r="IUN11">
        <v>36924</v>
      </c>
      <c r="IUO11">
        <v>36923</v>
      </c>
      <c r="IUP11">
        <v>36922</v>
      </c>
      <c r="IUQ11">
        <v>36921</v>
      </c>
      <c r="IUR11">
        <v>36920</v>
      </c>
      <c r="IUS11">
        <v>36917</v>
      </c>
      <c r="IUT11">
        <v>36916</v>
      </c>
      <c r="IUU11">
        <v>36915</v>
      </c>
      <c r="IUV11">
        <v>36914</v>
      </c>
      <c r="IUW11">
        <v>36913</v>
      </c>
      <c r="IUX11">
        <v>36910</v>
      </c>
      <c r="IUY11">
        <v>36909</v>
      </c>
      <c r="IUZ11">
        <v>36908</v>
      </c>
      <c r="IVA11">
        <v>36907</v>
      </c>
      <c r="IVB11">
        <v>36906</v>
      </c>
      <c r="IVC11">
        <v>36903</v>
      </c>
      <c r="IVD11">
        <v>36902</v>
      </c>
      <c r="IVE11">
        <v>36901</v>
      </c>
      <c r="IVF11">
        <v>36900</v>
      </c>
      <c r="IVG11">
        <v>36899</v>
      </c>
      <c r="IVH11">
        <v>36896</v>
      </c>
      <c r="IVI11">
        <v>36895</v>
      </c>
      <c r="IVJ11">
        <v>36894</v>
      </c>
      <c r="IVK11">
        <v>36893</v>
      </c>
      <c r="IVL11">
        <v>36892</v>
      </c>
      <c r="IVM11">
        <v>36889</v>
      </c>
      <c r="IVN11">
        <v>36888</v>
      </c>
      <c r="IVO11">
        <v>36887</v>
      </c>
      <c r="IVP11">
        <v>36886</v>
      </c>
      <c r="IVQ11">
        <v>36885</v>
      </c>
      <c r="IVR11">
        <v>36882</v>
      </c>
      <c r="IVS11">
        <v>36881</v>
      </c>
      <c r="IVT11">
        <v>36880</v>
      </c>
      <c r="IVU11">
        <v>36879</v>
      </c>
      <c r="IVV11">
        <v>36878</v>
      </c>
      <c r="IVW11">
        <v>36875</v>
      </c>
      <c r="IVX11">
        <v>36874</v>
      </c>
      <c r="IVY11">
        <v>36873</v>
      </c>
      <c r="IVZ11">
        <v>36872</v>
      </c>
      <c r="IWA11">
        <v>36871</v>
      </c>
      <c r="IWB11">
        <v>36868</v>
      </c>
      <c r="IWC11">
        <v>36867</v>
      </c>
      <c r="IWD11">
        <v>36866</v>
      </c>
      <c r="IWE11">
        <v>36865</v>
      </c>
      <c r="IWF11">
        <v>36864</v>
      </c>
      <c r="IWG11">
        <v>36861</v>
      </c>
      <c r="IWH11">
        <v>36860</v>
      </c>
      <c r="IWI11">
        <v>36859</v>
      </c>
      <c r="IWJ11">
        <v>36858</v>
      </c>
      <c r="IWK11">
        <v>36857</v>
      </c>
      <c r="IWL11">
        <v>36854</v>
      </c>
      <c r="IWM11">
        <v>36853</v>
      </c>
      <c r="IWN11">
        <v>36852</v>
      </c>
      <c r="IWO11">
        <v>36851</v>
      </c>
      <c r="IWP11">
        <v>36850</v>
      </c>
      <c r="IWQ11">
        <v>36847</v>
      </c>
      <c r="IWR11">
        <v>36846</v>
      </c>
      <c r="IWS11">
        <v>36845</v>
      </c>
      <c r="IWT11">
        <v>36844</v>
      </c>
      <c r="IWU11">
        <v>36843</v>
      </c>
      <c r="IWV11">
        <v>36840</v>
      </c>
      <c r="IWW11">
        <v>36839</v>
      </c>
      <c r="IWX11">
        <v>36838</v>
      </c>
      <c r="IWY11">
        <v>36837</v>
      </c>
      <c r="IWZ11">
        <v>36836</v>
      </c>
      <c r="IXA11">
        <v>36833</v>
      </c>
      <c r="IXB11">
        <v>36832</v>
      </c>
      <c r="IXC11">
        <v>36831</v>
      </c>
      <c r="IXD11">
        <v>36830</v>
      </c>
      <c r="IXE11">
        <v>36829</v>
      </c>
      <c r="IXF11">
        <v>36826</v>
      </c>
      <c r="IXG11">
        <v>36825</v>
      </c>
      <c r="IXH11">
        <v>36824</v>
      </c>
      <c r="IXI11">
        <v>36823</v>
      </c>
      <c r="IXJ11">
        <v>36822</v>
      </c>
      <c r="IXK11">
        <v>36819</v>
      </c>
      <c r="IXL11">
        <v>36818</v>
      </c>
      <c r="IXM11">
        <v>36817</v>
      </c>
      <c r="IXN11">
        <v>36816</v>
      </c>
      <c r="IXO11">
        <v>36815</v>
      </c>
      <c r="IXP11">
        <v>36812</v>
      </c>
      <c r="IXQ11">
        <v>36811</v>
      </c>
      <c r="IXR11">
        <v>36810</v>
      </c>
      <c r="IXS11">
        <v>36809</v>
      </c>
      <c r="IXT11">
        <v>36808</v>
      </c>
      <c r="IXU11">
        <v>36805</v>
      </c>
      <c r="IXV11">
        <v>36804</v>
      </c>
      <c r="IXW11">
        <v>36803</v>
      </c>
      <c r="IXX11">
        <v>36802</v>
      </c>
      <c r="IXY11">
        <v>36801</v>
      </c>
      <c r="IXZ11">
        <v>36798</v>
      </c>
      <c r="IYA11">
        <v>36797</v>
      </c>
      <c r="IYB11">
        <v>36796</v>
      </c>
      <c r="IYC11">
        <v>36795</v>
      </c>
      <c r="IYD11">
        <v>36794</v>
      </c>
      <c r="IYE11">
        <v>36791</v>
      </c>
      <c r="IYF11">
        <v>36790</v>
      </c>
      <c r="IYG11">
        <v>36789</v>
      </c>
      <c r="IYH11">
        <v>36788</v>
      </c>
      <c r="IYI11">
        <v>36787</v>
      </c>
      <c r="IYJ11">
        <v>36784</v>
      </c>
      <c r="IYK11">
        <v>36783</v>
      </c>
      <c r="IYL11">
        <v>36782</v>
      </c>
      <c r="IYM11">
        <v>36781</v>
      </c>
      <c r="IYN11">
        <v>36780</v>
      </c>
      <c r="IYO11">
        <v>36777</v>
      </c>
      <c r="IYP11">
        <v>36776</v>
      </c>
      <c r="IYQ11">
        <v>36775</v>
      </c>
      <c r="IYR11">
        <v>36774</v>
      </c>
      <c r="IYS11">
        <v>36773</v>
      </c>
      <c r="IYT11">
        <v>36770</v>
      </c>
      <c r="IYU11">
        <v>36769</v>
      </c>
      <c r="IYV11">
        <v>36768</v>
      </c>
      <c r="IYW11">
        <v>36767</v>
      </c>
      <c r="IYX11">
        <v>36766</v>
      </c>
      <c r="IYY11">
        <v>36763</v>
      </c>
      <c r="IYZ11">
        <v>36762</v>
      </c>
      <c r="IZA11">
        <v>36761</v>
      </c>
      <c r="IZB11">
        <v>36760</v>
      </c>
      <c r="IZC11">
        <v>36759</v>
      </c>
      <c r="IZD11">
        <v>36756</v>
      </c>
      <c r="IZE11">
        <v>36755</v>
      </c>
      <c r="IZF11">
        <v>36754</v>
      </c>
      <c r="IZG11">
        <v>36753</v>
      </c>
      <c r="IZH11">
        <v>36752</v>
      </c>
      <c r="IZI11">
        <v>36749</v>
      </c>
      <c r="IZJ11">
        <v>36748</v>
      </c>
      <c r="IZK11">
        <v>36747</v>
      </c>
      <c r="IZL11">
        <v>36746</v>
      </c>
      <c r="IZM11">
        <v>36745</v>
      </c>
      <c r="IZN11">
        <v>36742</v>
      </c>
      <c r="IZO11">
        <v>36741</v>
      </c>
      <c r="IZP11">
        <v>36740</v>
      </c>
      <c r="IZQ11">
        <v>36739</v>
      </c>
      <c r="IZR11">
        <v>36738</v>
      </c>
      <c r="IZS11">
        <v>36735</v>
      </c>
      <c r="IZT11">
        <v>36734</v>
      </c>
      <c r="IZU11">
        <v>36733</v>
      </c>
      <c r="IZV11">
        <v>36732</v>
      </c>
      <c r="IZW11">
        <v>36731</v>
      </c>
      <c r="IZX11">
        <v>36728</v>
      </c>
      <c r="IZY11">
        <v>36727</v>
      </c>
      <c r="IZZ11">
        <v>36726</v>
      </c>
      <c r="JAA11">
        <v>36725</v>
      </c>
      <c r="JAB11">
        <v>36724</v>
      </c>
      <c r="JAC11">
        <v>36721</v>
      </c>
      <c r="JAD11">
        <v>36720</v>
      </c>
      <c r="JAE11">
        <v>36719</v>
      </c>
      <c r="JAF11">
        <v>36718</v>
      </c>
      <c r="JAG11">
        <v>36717</v>
      </c>
      <c r="JAH11">
        <v>36714</v>
      </c>
      <c r="JAI11">
        <v>36713</v>
      </c>
      <c r="JAJ11">
        <v>36712</v>
      </c>
      <c r="JAK11">
        <v>36711</v>
      </c>
      <c r="JAL11">
        <v>36710</v>
      </c>
      <c r="JAM11">
        <v>36707</v>
      </c>
      <c r="JAN11">
        <v>36706</v>
      </c>
      <c r="JAO11">
        <v>36705</v>
      </c>
      <c r="JAP11">
        <v>36704</v>
      </c>
      <c r="JAQ11">
        <v>36703</v>
      </c>
      <c r="JAR11">
        <v>36700</v>
      </c>
      <c r="JAS11">
        <v>36699</v>
      </c>
      <c r="JAT11">
        <v>36698</v>
      </c>
      <c r="JAU11">
        <v>36697</v>
      </c>
      <c r="JAV11">
        <v>36696</v>
      </c>
      <c r="JAW11">
        <v>36693</v>
      </c>
      <c r="JAX11">
        <v>36692</v>
      </c>
      <c r="JAY11">
        <v>36691</v>
      </c>
      <c r="JAZ11">
        <v>36690</v>
      </c>
      <c r="JBA11">
        <v>36689</v>
      </c>
      <c r="JBB11">
        <v>36686</v>
      </c>
      <c r="JBC11">
        <v>36685</v>
      </c>
      <c r="JBD11">
        <v>36684</v>
      </c>
      <c r="JBE11">
        <v>36683</v>
      </c>
      <c r="JBF11">
        <v>36682</v>
      </c>
      <c r="JBG11">
        <v>36679</v>
      </c>
      <c r="JBH11">
        <v>36678</v>
      </c>
      <c r="JBI11">
        <v>36677</v>
      </c>
      <c r="JBJ11">
        <v>36676</v>
      </c>
      <c r="JBK11">
        <v>36675</v>
      </c>
      <c r="JBL11">
        <v>36672</v>
      </c>
      <c r="JBM11">
        <v>36671</v>
      </c>
      <c r="JBN11">
        <v>36670</v>
      </c>
      <c r="JBO11">
        <v>36669</v>
      </c>
      <c r="JBP11">
        <v>36668</v>
      </c>
      <c r="JBQ11">
        <v>36665</v>
      </c>
      <c r="JBR11">
        <v>36664</v>
      </c>
      <c r="JBS11">
        <v>36663</v>
      </c>
      <c r="JBT11">
        <v>36662</v>
      </c>
      <c r="JBU11">
        <v>36661</v>
      </c>
      <c r="JBV11">
        <v>36658</v>
      </c>
      <c r="JBW11">
        <v>36657</v>
      </c>
      <c r="JBX11">
        <v>36656</v>
      </c>
      <c r="JBY11">
        <v>36655</v>
      </c>
      <c r="JBZ11">
        <v>36654</v>
      </c>
      <c r="JCA11">
        <v>36651</v>
      </c>
      <c r="JCB11">
        <v>36650</v>
      </c>
      <c r="JCC11">
        <v>36649</v>
      </c>
      <c r="JCD11">
        <v>36648</v>
      </c>
      <c r="JCE11">
        <v>36647</v>
      </c>
      <c r="JCF11">
        <v>36644</v>
      </c>
      <c r="JCG11">
        <v>36643</v>
      </c>
      <c r="JCH11">
        <v>36642</v>
      </c>
      <c r="JCI11">
        <v>36641</v>
      </c>
      <c r="JCJ11">
        <v>36640</v>
      </c>
      <c r="JCK11">
        <v>36637</v>
      </c>
      <c r="JCL11">
        <v>36636</v>
      </c>
      <c r="JCM11">
        <v>36635</v>
      </c>
      <c r="JCN11">
        <v>36634</v>
      </c>
      <c r="JCO11">
        <v>36633</v>
      </c>
      <c r="JCP11">
        <v>36630</v>
      </c>
      <c r="JCQ11">
        <v>36629</v>
      </c>
      <c r="JCR11">
        <v>36628</v>
      </c>
      <c r="JCS11">
        <v>36627</v>
      </c>
      <c r="JCT11">
        <v>36626</v>
      </c>
      <c r="JCU11">
        <v>36623</v>
      </c>
      <c r="JCV11">
        <v>36622</v>
      </c>
      <c r="JCW11">
        <v>36621</v>
      </c>
      <c r="JCX11">
        <v>36620</v>
      </c>
      <c r="JCY11">
        <v>36619</v>
      </c>
      <c r="JCZ11">
        <v>36616</v>
      </c>
      <c r="JDA11">
        <v>36615</v>
      </c>
      <c r="JDB11">
        <v>36614</v>
      </c>
      <c r="JDC11">
        <v>36613</v>
      </c>
      <c r="JDD11">
        <v>36612</v>
      </c>
      <c r="JDE11">
        <v>36609</v>
      </c>
      <c r="JDF11">
        <v>36608</v>
      </c>
      <c r="JDG11">
        <v>36607</v>
      </c>
      <c r="JDH11">
        <v>36606</v>
      </c>
      <c r="JDI11">
        <v>36605</v>
      </c>
      <c r="JDJ11">
        <v>36602</v>
      </c>
      <c r="JDK11">
        <v>36601</v>
      </c>
      <c r="JDL11">
        <v>36600</v>
      </c>
      <c r="JDM11">
        <v>36599</v>
      </c>
      <c r="JDN11">
        <v>36598</v>
      </c>
      <c r="JDO11">
        <v>36595</v>
      </c>
      <c r="JDP11">
        <v>36594</v>
      </c>
      <c r="JDQ11">
        <v>36593</v>
      </c>
      <c r="JDR11">
        <v>36592</v>
      </c>
      <c r="JDS11">
        <v>36591</v>
      </c>
      <c r="JDT11">
        <v>36588</v>
      </c>
      <c r="JDU11">
        <v>36587</v>
      </c>
      <c r="JDV11">
        <v>36586</v>
      </c>
      <c r="JDW11">
        <v>36585</v>
      </c>
      <c r="JDX11">
        <v>36584</v>
      </c>
      <c r="JDY11">
        <v>36581</v>
      </c>
      <c r="JDZ11">
        <v>36580</v>
      </c>
      <c r="JEA11">
        <v>36579</v>
      </c>
      <c r="JEB11">
        <v>36578</v>
      </c>
      <c r="JEC11">
        <v>36577</v>
      </c>
      <c r="JED11">
        <v>36574</v>
      </c>
      <c r="JEE11">
        <v>36573</v>
      </c>
      <c r="JEF11">
        <v>36572</v>
      </c>
      <c r="JEG11">
        <v>36571</v>
      </c>
      <c r="JEH11">
        <v>36570</v>
      </c>
      <c r="JEI11">
        <v>36567</v>
      </c>
      <c r="JEJ11">
        <v>36566</v>
      </c>
      <c r="JEK11">
        <v>36565</v>
      </c>
      <c r="JEL11">
        <v>36564</v>
      </c>
      <c r="JEM11">
        <v>36563</v>
      </c>
      <c r="JEN11">
        <v>36560</v>
      </c>
      <c r="JEO11">
        <v>36559</v>
      </c>
      <c r="JEP11">
        <v>36558</v>
      </c>
      <c r="JEQ11">
        <v>36557</v>
      </c>
      <c r="JER11">
        <v>36556</v>
      </c>
      <c r="JES11">
        <v>36553</v>
      </c>
      <c r="JET11">
        <v>36552</v>
      </c>
      <c r="JEU11">
        <v>36551</v>
      </c>
      <c r="JEV11">
        <v>36550</v>
      </c>
      <c r="JEW11">
        <v>36549</v>
      </c>
      <c r="JEX11">
        <v>36546</v>
      </c>
      <c r="JEY11">
        <v>36545</v>
      </c>
      <c r="JEZ11">
        <v>36544</v>
      </c>
      <c r="JFA11">
        <v>36543</v>
      </c>
      <c r="JFB11">
        <v>36542</v>
      </c>
      <c r="JFC11">
        <v>36539</v>
      </c>
      <c r="JFD11">
        <v>36538</v>
      </c>
      <c r="JFE11">
        <v>36537</v>
      </c>
      <c r="JFF11">
        <v>36536</v>
      </c>
      <c r="JFG11">
        <v>36535</v>
      </c>
      <c r="JFH11">
        <v>36532</v>
      </c>
      <c r="JFI11">
        <v>36531</v>
      </c>
      <c r="JFJ11">
        <v>36530</v>
      </c>
      <c r="JFK11">
        <v>36529</v>
      </c>
      <c r="JFL11">
        <v>36528</v>
      </c>
      <c r="JFM11">
        <v>36525</v>
      </c>
      <c r="JFN11">
        <v>36524</v>
      </c>
      <c r="JFO11">
        <v>36523</v>
      </c>
      <c r="JFP11">
        <v>36522</v>
      </c>
      <c r="JFQ11">
        <v>36521</v>
      </c>
      <c r="JFR11">
        <v>36518</v>
      </c>
      <c r="JFS11">
        <v>36517</v>
      </c>
      <c r="JFT11">
        <v>36516</v>
      </c>
      <c r="JFU11">
        <v>36515</v>
      </c>
      <c r="JFV11">
        <v>36514</v>
      </c>
      <c r="JFW11">
        <v>36511</v>
      </c>
      <c r="JFX11">
        <v>36510</v>
      </c>
      <c r="JFY11">
        <v>36509</v>
      </c>
      <c r="JFZ11">
        <v>36508</v>
      </c>
      <c r="JGA11">
        <v>36507</v>
      </c>
      <c r="JGB11">
        <v>36504</v>
      </c>
      <c r="JGC11">
        <v>36503</v>
      </c>
      <c r="JGD11">
        <v>36502</v>
      </c>
      <c r="JGE11">
        <v>36501</v>
      </c>
      <c r="JGF11">
        <v>36500</v>
      </c>
      <c r="JGG11">
        <v>36497</v>
      </c>
      <c r="JGH11">
        <v>36496</v>
      </c>
      <c r="JGI11">
        <v>36495</v>
      </c>
      <c r="JGJ11">
        <v>36494</v>
      </c>
      <c r="JGK11">
        <v>36493</v>
      </c>
      <c r="JGL11">
        <v>36490</v>
      </c>
      <c r="JGM11">
        <v>36489</v>
      </c>
      <c r="JGN11">
        <v>36488</v>
      </c>
      <c r="JGO11">
        <v>36487</v>
      </c>
      <c r="JGP11">
        <v>36486</v>
      </c>
      <c r="JGQ11">
        <v>36483</v>
      </c>
      <c r="JGR11">
        <v>36482</v>
      </c>
      <c r="JGS11">
        <v>36481</v>
      </c>
      <c r="JGT11">
        <v>36480</v>
      </c>
      <c r="JGU11">
        <v>36479</v>
      </c>
      <c r="JGV11">
        <v>36476</v>
      </c>
      <c r="JGW11">
        <v>36475</v>
      </c>
      <c r="JGX11">
        <v>36474</v>
      </c>
      <c r="JGY11">
        <v>36473</v>
      </c>
      <c r="JGZ11">
        <v>36472</v>
      </c>
      <c r="JHA11">
        <v>36469</v>
      </c>
      <c r="JHB11">
        <v>36468</v>
      </c>
      <c r="JHC11">
        <v>36467</v>
      </c>
      <c r="JHD11">
        <v>36466</v>
      </c>
      <c r="JHE11">
        <v>36465</v>
      </c>
      <c r="JHF11">
        <v>36462</v>
      </c>
      <c r="JHG11">
        <v>36461</v>
      </c>
      <c r="JHH11">
        <v>36460</v>
      </c>
      <c r="JHI11">
        <v>36459</v>
      </c>
      <c r="JHJ11">
        <v>36458</v>
      </c>
      <c r="JHK11">
        <v>36455</v>
      </c>
      <c r="JHL11">
        <v>36454</v>
      </c>
      <c r="JHM11">
        <v>36453</v>
      </c>
      <c r="JHN11">
        <v>36452</v>
      </c>
      <c r="JHO11">
        <v>36451</v>
      </c>
      <c r="JHP11">
        <v>36448</v>
      </c>
      <c r="JHQ11">
        <v>36447</v>
      </c>
      <c r="JHR11">
        <v>36446</v>
      </c>
      <c r="JHS11">
        <v>36445</v>
      </c>
      <c r="JHT11">
        <v>36444</v>
      </c>
      <c r="JHU11">
        <v>36441</v>
      </c>
      <c r="JHV11">
        <v>36440</v>
      </c>
      <c r="JHW11">
        <v>36439</v>
      </c>
      <c r="JHX11">
        <v>36438</v>
      </c>
      <c r="JHY11">
        <v>36437</v>
      </c>
      <c r="JHZ11">
        <v>36434</v>
      </c>
      <c r="JIA11">
        <v>36433</v>
      </c>
      <c r="JIB11">
        <v>36432</v>
      </c>
      <c r="JIC11">
        <v>36431</v>
      </c>
      <c r="JID11">
        <v>36430</v>
      </c>
      <c r="JIE11">
        <v>36427</v>
      </c>
      <c r="JIF11">
        <v>36426</v>
      </c>
      <c r="JIG11">
        <v>36425</v>
      </c>
      <c r="JIH11">
        <v>36424</v>
      </c>
      <c r="JII11">
        <v>36423</v>
      </c>
      <c r="JIJ11">
        <v>36420</v>
      </c>
      <c r="JIK11">
        <v>36419</v>
      </c>
      <c r="JIL11">
        <v>36418</v>
      </c>
      <c r="JIM11">
        <v>36417</v>
      </c>
      <c r="JIN11">
        <v>36416</v>
      </c>
      <c r="JIO11">
        <v>36413</v>
      </c>
      <c r="JIP11">
        <v>36412</v>
      </c>
      <c r="JIQ11">
        <v>36411</v>
      </c>
      <c r="JIR11">
        <v>36410</v>
      </c>
      <c r="JIS11">
        <v>36409</v>
      </c>
      <c r="JIT11">
        <v>36406</v>
      </c>
      <c r="JIU11">
        <v>36405</v>
      </c>
      <c r="JIV11">
        <v>36404</v>
      </c>
      <c r="JIW11">
        <v>36403</v>
      </c>
      <c r="JIX11">
        <v>36402</v>
      </c>
      <c r="JIY11">
        <v>36399</v>
      </c>
      <c r="JIZ11">
        <v>36398</v>
      </c>
      <c r="JJA11">
        <v>36397</v>
      </c>
      <c r="JJB11">
        <v>36396</v>
      </c>
      <c r="JJC11">
        <v>36395</v>
      </c>
      <c r="JJD11">
        <v>36392</v>
      </c>
      <c r="JJE11">
        <v>36391</v>
      </c>
      <c r="JJF11">
        <v>36390</v>
      </c>
      <c r="JJG11">
        <v>36389</v>
      </c>
      <c r="JJH11">
        <v>36388</v>
      </c>
      <c r="JJI11">
        <v>36385</v>
      </c>
      <c r="JJJ11">
        <v>36384</v>
      </c>
      <c r="JJK11">
        <v>36383</v>
      </c>
      <c r="JJL11">
        <v>36382</v>
      </c>
      <c r="JJM11">
        <v>36381</v>
      </c>
      <c r="JJN11">
        <v>36378</v>
      </c>
      <c r="JJO11">
        <v>36377</v>
      </c>
      <c r="JJP11">
        <v>36376</v>
      </c>
      <c r="JJQ11">
        <v>36375</v>
      </c>
      <c r="JJR11">
        <v>36374</v>
      </c>
      <c r="JJS11">
        <v>36371</v>
      </c>
      <c r="JJT11">
        <v>36370</v>
      </c>
      <c r="JJU11">
        <v>36369</v>
      </c>
      <c r="JJV11">
        <v>36368</v>
      </c>
      <c r="JJW11">
        <v>36367</v>
      </c>
      <c r="JJX11">
        <v>36364</v>
      </c>
      <c r="JJY11">
        <v>36363</v>
      </c>
      <c r="JJZ11">
        <v>36362</v>
      </c>
      <c r="JKA11">
        <v>36361</v>
      </c>
      <c r="JKB11">
        <v>36360</v>
      </c>
      <c r="JKC11">
        <v>36357</v>
      </c>
      <c r="JKD11">
        <v>36356</v>
      </c>
      <c r="JKE11">
        <v>36355</v>
      </c>
      <c r="JKF11">
        <v>36354</v>
      </c>
      <c r="JKG11">
        <v>36353</v>
      </c>
      <c r="JKH11">
        <v>36350</v>
      </c>
      <c r="JKI11">
        <v>36349</v>
      </c>
      <c r="JKJ11">
        <v>36348</v>
      </c>
      <c r="JKK11">
        <v>36347</v>
      </c>
      <c r="JKL11">
        <v>36346</v>
      </c>
      <c r="JKM11">
        <v>36343</v>
      </c>
      <c r="JKN11">
        <v>36342</v>
      </c>
      <c r="JKO11">
        <v>36341</v>
      </c>
      <c r="JKP11">
        <v>36340</v>
      </c>
      <c r="JKQ11">
        <v>36339</v>
      </c>
      <c r="JKR11">
        <v>36336</v>
      </c>
      <c r="JKS11">
        <v>36335</v>
      </c>
      <c r="JKT11">
        <v>36334</v>
      </c>
      <c r="JKU11">
        <v>36333</v>
      </c>
      <c r="JKV11">
        <v>36332</v>
      </c>
      <c r="JKW11">
        <v>36329</v>
      </c>
      <c r="JKX11">
        <v>36328</v>
      </c>
      <c r="JKY11">
        <v>36327</v>
      </c>
      <c r="JKZ11">
        <v>36326</v>
      </c>
      <c r="JLA11">
        <v>36325</v>
      </c>
      <c r="JLB11">
        <v>36322</v>
      </c>
      <c r="JLC11">
        <v>36321</v>
      </c>
      <c r="JLD11">
        <v>36320</v>
      </c>
      <c r="JLE11">
        <v>36319</v>
      </c>
      <c r="JLF11">
        <v>36318</v>
      </c>
      <c r="JLG11">
        <v>36315</v>
      </c>
      <c r="JLH11">
        <v>36314</v>
      </c>
      <c r="JLI11">
        <v>36313</v>
      </c>
      <c r="JLJ11">
        <v>36312</v>
      </c>
      <c r="JLK11">
        <v>36311</v>
      </c>
      <c r="JLL11">
        <v>36308</v>
      </c>
      <c r="JLM11">
        <v>36307</v>
      </c>
      <c r="JLN11">
        <v>36306</v>
      </c>
      <c r="JLO11">
        <v>36305</v>
      </c>
      <c r="JLP11">
        <v>36304</v>
      </c>
      <c r="JLQ11">
        <v>36301</v>
      </c>
      <c r="JLR11">
        <v>36300</v>
      </c>
      <c r="JLS11">
        <v>36299</v>
      </c>
      <c r="JLT11">
        <v>36298</v>
      </c>
      <c r="JLU11">
        <v>36297</v>
      </c>
      <c r="JLV11">
        <v>36294</v>
      </c>
      <c r="JLW11">
        <v>36293</v>
      </c>
      <c r="JLX11">
        <v>36292</v>
      </c>
      <c r="JLY11">
        <v>36291</v>
      </c>
      <c r="JLZ11">
        <v>36290</v>
      </c>
      <c r="JMA11">
        <v>36287</v>
      </c>
      <c r="JMB11">
        <v>36286</v>
      </c>
      <c r="JMC11">
        <v>36285</v>
      </c>
      <c r="JMD11">
        <v>36284</v>
      </c>
      <c r="JME11">
        <v>36283</v>
      </c>
      <c r="JMF11">
        <v>36280</v>
      </c>
      <c r="JMG11">
        <v>36279</v>
      </c>
      <c r="JMH11">
        <v>36278</v>
      </c>
      <c r="JMI11">
        <v>36277</v>
      </c>
      <c r="JMJ11">
        <v>36276</v>
      </c>
      <c r="JMK11">
        <v>36273</v>
      </c>
      <c r="JML11">
        <v>36272</v>
      </c>
      <c r="JMM11">
        <v>36271</v>
      </c>
      <c r="JMN11">
        <v>36270</v>
      </c>
      <c r="JMO11">
        <v>36269</v>
      </c>
      <c r="JMP11">
        <v>36266</v>
      </c>
      <c r="JMQ11">
        <v>36265</v>
      </c>
      <c r="JMR11">
        <v>36264</v>
      </c>
      <c r="JMS11">
        <v>36263</v>
      </c>
      <c r="JMT11">
        <v>36262</v>
      </c>
      <c r="JMU11">
        <v>36259</v>
      </c>
      <c r="JMV11">
        <v>36258</v>
      </c>
      <c r="JMW11">
        <v>36257</v>
      </c>
      <c r="JMX11">
        <v>36256</v>
      </c>
      <c r="JMY11">
        <v>36255</v>
      </c>
      <c r="JMZ11">
        <v>36252</v>
      </c>
      <c r="JNA11">
        <v>36251</v>
      </c>
      <c r="JNB11">
        <v>36250</v>
      </c>
      <c r="JNC11">
        <v>36249</v>
      </c>
      <c r="JND11">
        <v>36248</v>
      </c>
      <c r="JNE11">
        <v>36245</v>
      </c>
      <c r="JNF11">
        <v>36244</v>
      </c>
      <c r="JNG11">
        <v>36243</v>
      </c>
      <c r="JNH11">
        <v>36242</v>
      </c>
      <c r="JNI11">
        <v>36241</v>
      </c>
      <c r="JNJ11">
        <v>36238</v>
      </c>
      <c r="JNK11">
        <v>36237</v>
      </c>
      <c r="JNL11">
        <v>36236</v>
      </c>
      <c r="JNM11">
        <v>36235</v>
      </c>
      <c r="JNN11">
        <v>36234</v>
      </c>
      <c r="JNO11">
        <v>36231</v>
      </c>
      <c r="JNP11">
        <v>36230</v>
      </c>
      <c r="JNQ11">
        <v>36229</v>
      </c>
      <c r="JNR11">
        <v>36228</v>
      </c>
      <c r="JNS11">
        <v>36227</v>
      </c>
      <c r="JNT11">
        <v>36224</v>
      </c>
      <c r="JNU11">
        <v>36223</v>
      </c>
      <c r="JNV11">
        <v>36222</v>
      </c>
      <c r="JNW11">
        <v>36221</v>
      </c>
      <c r="JNX11">
        <v>36220</v>
      </c>
      <c r="JNY11">
        <v>36217</v>
      </c>
      <c r="JNZ11">
        <v>36216</v>
      </c>
      <c r="JOA11">
        <v>36215</v>
      </c>
      <c r="JOB11">
        <v>36214</v>
      </c>
      <c r="JOC11">
        <v>36213</v>
      </c>
      <c r="JOD11">
        <v>36210</v>
      </c>
      <c r="JOE11">
        <v>36209</v>
      </c>
      <c r="JOF11">
        <v>36208</v>
      </c>
      <c r="JOG11">
        <v>36207</v>
      </c>
      <c r="JOH11">
        <v>36206</v>
      </c>
      <c r="JOI11">
        <v>36203</v>
      </c>
      <c r="JOJ11">
        <v>36202</v>
      </c>
      <c r="JOK11">
        <v>36201</v>
      </c>
      <c r="JOL11">
        <v>36200</v>
      </c>
      <c r="JOM11">
        <v>36199</v>
      </c>
      <c r="JON11">
        <v>36196</v>
      </c>
      <c r="JOO11">
        <v>36195</v>
      </c>
      <c r="JOP11">
        <v>36194</v>
      </c>
      <c r="JOQ11">
        <v>36193</v>
      </c>
      <c r="JOR11">
        <v>36192</v>
      </c>
      <c r="JOS11">
        <v>36189</v>
      </c>
      <c r="JOT11">
        <v>36188</v>
      </c>
      <c r="JOU11">
        <v>36187</v>
      </c>
      <c r="JOV11">
        <v>36186</v>
      </c>
      <c r="JOW11">
        <v>36185</v>
      </c>
      <c r="JOX11">
        <v>36182</v>
      </c>
      <c r="JOY11">
        <v>36181</v>
      </c>
      <c r="JOZ11">
        <v>36180</v>
      </c>
      <c r="JPA11">
        <v>36179</v>
      </c>
      <c r="JPB11">
        <v>36178</v>
      </c>
      <c r="JPC11">
        <v>36175</v>
      </c>
      <c r="JPD11">
        <v>36174</v>
      </c>
      <c r="JPE11">
        <v>36173</v>
      </c>
      <c r="JPF11">
        <v>36172</v>
      </c>
      <c r="JPG11">
        <v>36171</v>
      </c>
      <c r="JPH11">
        <v>36168</v>
      </c>
      <c r="JPI11">
        <v>36167</v>
      </c>
      <c r="JPJ11">
        <v>36166</v>
      </c>
      <c r="JPK11">
        <v>36165</v>
      </c>
      <c r="JPL11">
        <v>36164</v>
      </c>
      <c r="JPM11">
        <v>36161</v>
      </c>
      <c r="JPN11">
        <v>36160</v>
      </c>
      <c r="JPO11">
        <v>36159</v>
      </c>
      <c r="JPP11">
        <v>36158</v>
      </c>
      <c r="JPQ11">
        <v>36157</v>
      </c>
      <c r="JPR11">
        <v>36154</v>
      </c>
      <c r="JPS11">
        <v>36153</v>
      </c>
      <c r="JPT11">
        <v>36152</v>
      </c>
      <c r="JPU11">
        <v>36151</v>
      </c>
      <c r="JPV11">
        <v>36150</v>
      </c>
      <c r="JPW11">
        <v>36147</v>
      </c>
      <c r="JPX11">
        <v>36146</v>
      </c>
      <c r="JPY11">
        <v>36145</v>
      </c>
      <c r="JPZ11">
        <v>36144</v>
      </c>
      <c r="JQA11">
        <v>36143</v>
      </c>
      <c r="JQB11">
        <v>36140</v>
      </c>
      <c r="JQC11">
        <v>36139</v>
      </c>
      <c r="JQD11">
        <v>36138</v>
      </c>
      <c r="JQE11">
        <v>36137</v>
      </c>
      <c r="JQF11">
        <v>36136</v>
      </c>
      <c r="JQG11">
        <v>36133</v>
      </c>
      <c r="JQH11">
        <v>36132</v>
      </c>
      <c r="JQI11">
        <v>36131</v>
      </c>
      <c r="JQJ11">
        <v>36130</v>
      </c>
      <c r="JQK11">
        <v>36129</v>
      </c>
      <c r="JQL11">
        <v>36126</v>
      </c>
      <c r="JQM11">
        <v>36125</v>
      </c>
      <c r="JQN11">
        <v>36124</v>
      </c>
      <c r="JQO11">
        <v>36123</v>
      </c>
      <c r="JQP11">
        <v>36122</v>
      </c>
      <c r="JQQ11">
        <v>36119</v>
      </c>
      <c r="JQR11">
        <v>36118</v>
      </c>
      <c r="JQS11">
        <v>36117</v>
      </c>
      <c r="JQT11">
        <v>36116</v>
      </c>
      <c r="JQU11">
        <v>36115</v>
      </c>
      <c r="JQV11">
        <v>36112</v>
      </c>
      <c r="JQW11">
        <v>36111</v>
      </c>
      <c r="JQX11">
        <v>36110</v>
      </c>
      <c r="JQY11">
        <v>36109</v>
      </c>
      <c r="JQZ11">
        <v>36108</v>
      </c>
      <c r="JRA11">
        <v>36105</v>
      </c>
      <c r="JRB11">
        <v>36104</v>
      </c>
      <c r="JRC11">
        <v>36103</v>
      </c>
      <c r="JRD11">
        <v>36102</v>
      </c>
      <c r="JRE11">
        <v>36101</v>
      </c>
      <c r="JRF11">
        <v>36098</v>
      </c>
      <c r="JRG11">
        <v>36097</v>
      </c>
      <c r="JRH11">
        <v>36096</v>
      </c>
      <c r="JRI11">
        <v>36095</v>
      </c>
      <c r="JRJ11">
        <v>36094</v>
      </c>
      <c r="JRK11">
        <v>36091</v>
      </c>
      <c r="JRL11">
        <v>36090</v>
      </c>
      <c r="JRM11">
        <v>36089</v>
      </c>
      <c r="JRN11">
        <v>36088</v>
      </c>
      <c r="JRO11">
        <v>36087</v>
      </c>
      <c r="JRP11">
        <v>36084</v>
      </c>
      <c r="JRQ11">
        <v>36083</v>
      </c>
      <c r="JRR11">
        <v>36082</v>
      </c>
      <c r="JRS11">
        <v>36081</v>
      </c>
      <c r="JRT11">
        <v>36080</v>
      </c>
      <c r="JRU11">
        <v>36077</v>
      </c>
      <c r="JRV11">
        <v>36076</v>
      </c>
      <c r="JRW11">
        <v>36075</v>
      </c>
      <c r="JRX11">
        <v>36074</v>
      </c>
      <c r="JRY11">
        <v>36073</v>
      </c>
      <c r="JRZ11">
        <v>36070</v>
      </c>
      <c r="JSA11">
        <v>36069</v>
      </c>
      <c r="JSB11">
        <v>36068</v>
      </c>
      <c r="JSC11">
        <v>36067</v>
      </c>
      <c r="JSD11">
        <v>36066</v>
      </c>
      <c r="JSE11">
        <v>36063</v>
      </c>
      <c r="JSF11">
        <v>36062</v>
      </c>
      <c r="JSG11">
        <v>36061</v>
      </c>
      <c r="JSH11">
        <v>36060</v>
      </c>
      <c r="JSI11">
        <v>36059</v>
      </c>
      <c r="JSJ11">
        <v>36056</v>
      </c>
      <c r="JSK11">
        <v>36055</v>
      </c>
      <c r="JSL11">
        <v>36054</v>
      </c>
      <c r="JSM11">
        <v>36053</v>
      </c>
      <c r="JSN11">
        <v>36052</v>
      </c>
      <c r="JSO11">
        <v>36049</v>
      </c>
      <c r="JSP11">
        <v>36048</v>
      </c>
      <c r="JSQ11">
        <v>36047</v>
      </c>
      <c r="JSR11">
        <v>36046</v>
      </c>
      <c r="JSS11">
        <v>36045</v>
      </c>
      <c r="JST11">
        <v>36042</v>
      </c>
      <c r="JSU11">
        <v>36041</v>
      </c>
      <c r="JSV11">
        <v>36040</v>
      </c>
      <c r="JSW11">
        <v>36039</v>
      </c>
      <c r="JSX11">
        <v>36038</v>
      </c>
      <c r="JSY11">
        <v>36035</v>
      </c>
      <c r="JSZ11">
        <v>36034</v>
      </c>
      <c r="JTA11">
        <v>36033</v>
      </c>
      <c r="JTB11">
        <v>36032</v>
      </c>
      <c r="JTC11">
        <v>36031</v>
      </c>
      <c r="JTD11">
        <v>36028</v>
      </c>
      <c r="JTE11">
        <v>36027</v>
      </c>
      <c r="JTF11">
        <v>36026</v>
      </c>
      <c r="JTG11">
        <v>36025</v>
      </c>
      <c r="JTH11">
        <v>36024</v>
      </c>
      <c r="JTI11">
        <v>36021</v>
      </c>
      <c r="JTJ11">
        <v>36020</v>
      </c>
      <c r="JTK11">
        <v>36019</v>
      </c>
      <c r="JTL11">
        <v>36018</v>
      </c>
      <c r="JTM11">
        <v>36017</v>
      </c>
      <c r="JTN11">
        <v>36014</v>
      </c>
      <c r="JTO11">
        <v>36013</v>
      </c>
      <c r="JTP11">
        <v>36012</v>
      </c>
      <c r="JTQ11">
        <v>36011</v>
      </c>
      <c r="JTR11">
        <v>36010</v>
      </c>
      <c r="JTS11">
        <v>36007</v>
      </c>
      <c r="JTT11">
        <v>36006</v>
      </c>
      <c r="JTU11">
        <v>36005</v>
      </c>
      <c r="JTV11">
        <v>36004</v>
      </c>
      <c r="JTW11">
        <v>36003</v>
      </c>
    </row>
    <row r="12" spans="1:7303" x14ac:dyDescent="0.25">
      <c r="A12" t="s">
        <v>7195</v>
      </c>
      <c r="B12">
        <v>6127557</v>
      </c>
      <c r="C12">
        <v>6127557</v>
      </c>
      <c r="D12">
        <v>6154010</v>
      </c>
      <c r="E12">
        <v>6188567</v>
      </c>
      <c r="F12">
        <v>6220506</v>
      </c>
      <c r="G12">
        <v>6171299</v>
      </c>
      <c r="H12">
        <v>6165741</v>
      </c>
      <c r="I12">
        <v>6184157</v>
      </c>
      <c r="J12">
        <v>6204187</v>
      </c>
      <c r="K12">
        <v>6208346</v>
      </c>
      <c r="L12">
        <v>6210063</v>
      </c>
      <c r="M12">
        <v>6201058</v>
      </c>
      <c r="N12">
        <v>6213186</v>
      </c>
      <c r="O12">
        <v>6215919</v>
      </c>
      <c r="P12">
        <v>6240009</v>
      </c>
      <c r="Q12">
        <v>4956</v>
      </c>
      <c r="R12">
        <v>5473</v>
      </c>
      <c r="S12">
        <v>5491</v>
      </c>
      <c r="T12">
        <v>5640</v>
      </c>
      <c r="U12">
        <v>6096</v>
      </c>
      <c r="V12">
        <v>6046</v>
      </c>
      <c r="W12">
        <v>6046</v>
      </c>
      <c r="X12">
        <v>6581</v>
      </c>
      <c r="Y12">
        <v>6581</v>
      </c>
      <c r="Z12">
        <v>6914</v>
      </c>
      <c r="AA12">
        <v>13621</v>
      </c>
      <c r="AB12">
        <v>13633</v>
      </c>
      <c r="AC12">
        <v>13717</v>
      </c>
      <c r="AD12">
        <v>23721</v>
      </c>
      <c r="AE12">
        <v>26592</v>
      </c>
      <c r="AF12">
        <v>30644</v>
      </c>
      <c r="AG12">
        <v>35756</v>
      </c>
      <c r="AH12">
        <v>38324</v>
      </c>
      <c r="AI12">
        <v>39821</v>
      </c>
      <c r="AJ12">
        <v>45113</v>
      </c>
      <c r="AK12">
        <v>51487</v>
      </c>
      <c r="AL12">
        <v>70289</v>
      </c>
      <c r="AM12">
        <v>81247</v>
      </c>
      <c r="AN12">
        <v>142914</v>
      </c>
      <c r="AO12">
        <v>426776</v>
      </c>
      <c r="AP12">
        <v>1409031</v>
      </c>
      <c r="AQ12">
        <v>3280197</v>
      </c>
      <c r="AR12">
        <v>3280197</v>
      </c>
      <c r="AS12">
        <v>4556413</v>
      </c>
      <c r="AT12">
        <v>5945856</v>
      </c>
      <c r="AU12">
        <v>6307948</v>
      </c>
      <c r="AV12">
        <v>6470581</v>
      </c>
      <c r="AW12">
        <v>6538997</v>
      </c>
      <c r="AX12">
        <v>6558657</v>
      </c>
      <c r="AY12">
        <v>6564988</v>
      </c>
      <c r="AZ12">
        <v>6590185</v>
      </c>
      <c r="BA12">
        <v>6572207</v>
      </c>
      <c r="BB12">
        <v>6578533</v>
      </c>
      <c r="BC12">
        <v>6634633</v>
      </c>
      <c r="BD12">
        <v>6609066</v>
      </c>
      <c r="BE12">
        <v>6540254</v>
      </c>
      <c r="BF12">
        <v>6543744</v>
      </c>
      <c r="BG12">
        <v>6530961</v>
      </c>
      <c r="BH12">
        <v>6547125</v>
      </c>
      <c r="BI12">
        <v>6518328</v>
      </c>
      <c r="BJ12">
        <v>6462258</v>
      </c>
      <c r="BK12">
        <v>6462727</v>
      </c>
      <c r="BL12">
        <v>6478110</v>
      </c>
      <c r="BM12">
        <v>6483987</v>
      </c>
      <c r="BN12">
        <v>6498830</v>
      </c>
      <c r="BO12">
        <v>6486783</v>
      </c>
      <c r="BP12">
        <v>6475114</v>
      </c>
      <c r="BQ12">
        <v>6481383</v>
      </c>
      <c r="BR12">
        <v>6469998</v>
      </c>
      <c r="BS12">
        <v>6482890</v>
      </c>
      <c r="BT12">
        <v>6492429</v>
      </c>
      <c r="BU12">
        <v>6444692</v>
      </c>
      <c r="BV12">
        <v>6438019</v>
      </c>
      <c r="BW12">
        <v>6424575</v>
      </c>
      <c r="BX12">
        <v>6452597</v>
      </c>
      <c r="BY12">
        <v>6444335</v>
      </c>
      <c r="BZ12">
        <v>6440749</v>
      </c>
      <c r="CA12">
        <v>6498827</v>
      </c>
      <c r="CB12">
        <v>6485745</v>
      </c>
      <c r="CC12">
        <v>6480906</v>
      </c>
      <c r="CD12">
        <v>5693</v>
      </c>
      <c r="CE12">
        <v>22716</v>
      </c>
      <c r="CF12">
        <v>33882</v>
      </c>
      <c r="CG12">
        <v>33719</v>
      </c>
      <c r="CH12">
        <v>33779</v>
      </c>
      <c r="CI12">
        <v>64327</v>
      </c>
      <c r="CJ12">
        <v>64195</v>
      </c>
      <c r="CK12">
        <v>64571</v>
      </c>
      <c r="CL12">
        <v>80611</v>
      </c>
      <c r="CM12">
        <v>81391</v>
      </c>
      <c r="CN12">
        <v>81413</v>
      </c>
      <c r="CO12">
        <v>88386</v>
      </c>
      <c r="CP12">
        <v>95848</v>
      </c>
      <c r="CQ12">
        <v>100050</v>
      </c>
      <c r="CR12">
        <v>102083</v>
      </c>
      <c r="CS12">
        <v>102806</v>
      </c>
      <c r="CT12">
        <v>117274</v>
      </c>
      <c r="CU12">
        <v>118315</v>
      </c>
      <c r="CV12">
        <v>129199</v>
      </c>
      <c r="CW12">
        <v>133031</v>
      </c>
      <c r="CX12">
        <v>138263</v>
      </c>
      <c r="CY12">
        <v>172476</v>
      </c>
      <c r="CZ12">
        <v>202294</v>
      </c>
      <c r="DA12">
        <v>226488</v>
      </c>
      <c r="DB12">
        <v>487265</v>
      </c>
      <c r="DC12">
        <v>1515639</v>
      </c>
      <c r="DD12">
        <v>3798987</v>
      </c>
      <c r="DE12">
        <v>5040746</v>
      </c>
      <c r="DF12">
        <v>5972934</v>
      </c>
      <c r="DG12">
        <v>6641157</v>
      </c>
      <c r="DH12">
        <v>6970758</v>
      </c>
      <c r="DI12">
        <v>6853937</v>
      </c>
      <c r="DJ12">
        <v>6853937</v>
      </c>
      <c r="DK12">
        <v>6846249</v>
      </c>
      <c r="DL12">
        <v>6863899</v>
      </c>
      <c r="DM12">
        <v>6835483</v>
      </c>
      <c r="DN12">
        <v>6882157</v>
      </c>
      <c r="DO12">
        <v>6887141</v>
      </c>
      <c r="DP12">
        <v>6924501</v>
      </c>
      <c r="DQ12">
        <v>6788168</v>
      </c>
      <c r="DR12">
        <v>6822379</v>
      </c>
      <c r="DS12">
        <v>6851544</v>
      </c>
      <c r="DT12">
        <v>6847817</v>
      </c>
      <c r="DU12">
        <v>6791567</v>
      </c>
      <c r="DV12">
        <v>6758226</v>
      </c>
      <c r="DW12">
        <v>6742435</v>
      </c>
      <c r="DX12">
        <v>6724574</v>
      </c>
      <c r="DY12">
        <v>6763409</v>
      </c>
      <c r="DZ12">
        <v>6709994</v>
      </c>
      <c r="EA12">
        <v>6734489</v>
      </c>
      <c r="EB12">
        <v>6740140</v>
      </c>
      <c r="EC12">
        <v>6817264</v>
      </c>
      <c r="ED12">
        <v>6817264</v>
      </c>
      <c r="EE12">
        <v>6757519</v>
      </c>
      <c r="EF12">
        <v>6735041</v>
      </c>
      <c r="EG12">
        <v>6714777</v>
      </c>
      <c r="EH12">
        <v>6712433</v>
      </c>
      <c r="EI12">
        <v>6684135</v>
      </c>
      <c r="EJ12">
        <v>6688217</v>
      </c>
      <c r="EK12">
        <v>6738109</v>
      </c>
      <c r="EL12">
        <v>6734736</v>
      </c>
      <c r="EM12">
        <v>6731990</v>
      </c>
      <c r="EN12">
        <v>6697759</v>
      </c>
      <c r="EO12">
        <v>108</v>
      </c>
      <c r="EP12">
        <v>108</v>
      </c>
      <c r="EQ12">
        <v>108</v>
      </c>
      <c r="ER12">
        <v>123</v>
      </c>
      <c r="ES12">
        <v>241</v>
      </c>
      <c r="ET12">
        <v>244</v>
      </c>
      <c r="EU12">
        <v>244</v>
      </c>
      <c r="EV12">
        <v>248</v>
      </c>
      <c r="EW12">
        <v>267</v>
      </c>
      <c r="EX12">
        <v>298</v>
      </c>
      <c r="EY12">
        <v>1227</v>
      </c>
      <c r="EZ12">
        <v>325</v>
      </c>
      <c r="FA12">
        <v>343</v>
      </c>
      <c r="FB12">
        <v>479</v>
      </c>
      <c r="FC12">
        <v>590</v>
      </c>
      <c r="FD12">
        <v>712</v>
      </c>
      <c r="FE12">
        <v>62701</v>
      </c>
      <c r="FF12">
        <v>60381</v>
      </c>
      <c r="FG12">
        <v>66258</v>
      </c>
      <c r="FH12">
        <v>66755</v>
      </c>
      <c r="FI12">
        <v>75258</v>
      </c>
      <c r="FJ12">
        <v>79864</v>
      </c>
      <c r="FK12">
        <v>91972</v>
      </c>
      <c r="FL12">
        <v>103629</v>
      </c>
      <c r="FM12">
        <v>117557</v>
      </c>
      <c r="FN12">
        <v>155670</v>
      </c>
      <c r="FO12">
        <v>155670</v>
      </c>
      <c r="FP12">
        <v>500621</v>
      </c>
      <c r="FQ12">
        <v>1780604</v>
      </c>
      <c r="FR12">
        <v>3380533</v>
      </c>
      <c r="FS12">
        <v>4776962</v>
      </c>
      <c r="FT12">
        <v>5867299</v>
      </c>
      <c r="FU12">
        <v>6461783</v>
      </c>
      <c r="FV12">
        <v>6698056</v>
      </c>
      <c r="FW12">
        <v>6748925</v>
      </c>
      <c r="FX12">
        <v>6841596</v>
      </c>
      <c r="FY12">
        <v>6914251</v>
      </c>
      <c r="FZ12">
        <v>6923883</v>
      </c>
      <c r="GA12">
        <v>6904085</v>
      </c>
      <c r="GB12">
        <v>6872863</v>
      </c>
      <c r="GC12">
        <v>6852719</v>
      </c>
      <c r="GD12">
        <v>6812126</v>
      </c>
      <c r="GE12">
        <v>6816604</v>
      </c>
      <c r="GF12">
        <v>6796041</v>
      </c>
      <c r="GG12">
        <v>6803885</v>
      </c>
      <c r="GH12">
        <v>6815692</v>
      </c>
      <c r="GI12">
        <v>6851822</v>
      </c>
      <c r="GJ12">
        <v>6771202</v>
      </c>
      <c r="GK12">
        <v>6782152</v>
      </c>
      <c r="GL12">
        <v>6717352</v>
      </c>
      <c r="GM12">
        <v>6770810</v>
      </c>
      <c r="GN12">
        <v>6786963</v>
      </c>
      <c r="GO12">
        <v>6769938</v>
      </c>
      <c r="GP12">
        <v>6771816</v>
      </c>
      <c r="GQ12">
        <v>6758766</v>
      </c>
      <c r="GR12">
        <v>6766580</v>
      </c>
      <c r="GS12">
        <v>6702237</v>
      </c>
      <c r="GT12">
        <v>6693946</v>
      </c>
      <c r="GU12">
        <v>6718630</v>
      </c>
      <c r="GV12">
        <v>6718213</v>
      </c>
      <c r="GW12">
        <v>6763480</v>
      </c>
      <c r="GX12">
        <v>6755350</v>
      </c>
      <c r="GY12">
        <v>6718108</v>
      </c>
      <c r="GZ12">
        <v>6714305</v>
      </c>
      <c r="HA12">
        <v>6689272</v>
      </c>
      <c r="HB12">
        <v>6685014</v>
      </c>
      <c r="HC12">
        <v>6720618</v>
      </c>
      <c r="HD12">
        <v>74</v>
      </c>
      <c r="HE12">
        <v>269</v>
      </c>
      <c r="HF12">
        <v>279</v>
      </c>
      <c r="HG12">
        <v>178</v>
      </c>
      <c r="HH12">
        <v>127</v>
      </c>
      <c r="HI12">
        <v>111</v>
      </c>
      <c r="HJ12">
        <v>111</v>
      </c>
      <c r="HK12">
        <v>349</v>
      </c>
      <c r="HL12">
        <v>354</v>
      </c>
      <c r="HM12">
        <v>434</v>
      </c>
      <c r="HN12">
        <v>575</v>
      </c>
      <c r="HO12">
        <v>632</v>
      </c>
      <c r="HP12">
        <v>999</v>
      </c>
      <c r="HQ12">
        <v>1040</v>
      </c>
      <c r="HR12">
        <v>1023</v>
      </c>
      <c r="HS12">
        <v>1878</v>
      </c>
      <c r="HT12">
        <v>2327</v>
      </c>
      <c r="HU12">
        <v>6558</v>
      </c>
      <c r="HV12">
        <v>8431</v>
      </c>
      <c r="HW12">
        <v>13689</v>
      </c>
      <c r="HX12">
        <v>27006</v>
      </c>
      <c r="HY12">
        <v>97101</v>
      </c>
      <c r="HZ12">
        <v>97101</v>
      </c>
      <c r="IA12">
        <v>221271</v>
      </c>
      <c r="IB12">
        <v>417572</v>
      </c>
      <c r="IC12">
        <v>1477075</v>
      </c>
      <c r="ID12">
        <v>3083449</v>
      </c>
      <c r="IE12">
        <v>4557720</v>
      </c>
      <c r="IF12">
        <v>5614295</v>
      </c>
      <c r="IG12">
        <v>6283940</v>
      </c>
      <c r="IH12">
        <v>6636026</v>
      </c>
      <c r="II12">
        <v>6963016</v>
      </c>
      <c r="IJ12">
        <v>7040854</v>
      </c>
      <c r="IK12">
        <v>7058947</v>
      </c>
      <c r="IL12">
        <v>7082959</v>
      </c>
      <c r="IM12">
        <v>7055193</v>
      </c>
      <c r="IN12">
        <v>7019753</v>
      </c>
      <c r="IO12">
        <v>7037003</v>
      </c>
      <c r="IP12">
        <v>7051471</v>
      </c>
      <c r="IQ12">
        <v>7047359</v>
      </c>
      <c r="IR12">
        <v>7017897</v>
      </c>
      <c r="IS12">
        <v>6991294</v>
      </c>
      <c r="IT12">
        <v>6979730</v>
      </c>
      <c r="IU12">
        <v>6957890</v>
      </c>
      <c r="IV12">
        <v>6975185</v>
      </c>
      <c r="IW12">
        <v>6936952</v>
      </c>
      <c r="IX12">
        <v>6956801</v>
      </c>
      <c r="IY12">
        <v>6969728</v>
      </c>
      <c r="IZ12">
        <v>6968599</v>
      </c>
      <c r="JA12">
        <v>6966892</v>
      </c>
      <c r="JB12">
        <v>6976221</v>
      </c>
      <c r="JC12">
        <v>6993798</v>
      </c>
      <c r="JD12">
        <v>6991514</v>
      </c>
      <c r="JE12">
        <v>6990630</v>
      </c>
      <c r="JF12">
        <v>7013388</v>
      </c>
      <c r="JG12">
        <v>7024159</v>
      </c>
      <c r="JH12">
        <v>7037494</v>
      </c>
      <c r="JI12">
        <v>7071246</v>
      </c>
      <c r="JJ12">
        <v>7039055</v>
      </c>
      <c r="JK12">
        <v>7040447</v>
      </c>
      <c r="JL12">
        <v>7006881</v>
      </c>
      <c r="JM12">
        <v>7034656</v>
      </c>
      <c r="JN12">
        <v>7048798</v>
      </c>
      <c r="JO12">
        <v>7054560</v>
      </c>
      <c r="JP12">
        <v>7087259</v>
      </c>
      <c r="JQ12">
        <v>7118937</v>
      </c>
      <c r="JR12">
        <v>4</v>
      </c>
      <c r="JS12">
        <v>5</v>
      </c>
      <c r="JT12">
        <v>1944</v>
      </c>
      <c r="JU12">
        <v>1987</v>
      </c>
      <c r="JV12">
        <v>2003</v>
      </c>
      <c r="JW12">
        <v>2003</v>
      </c>
      <c r="JX12">
        <v>2088</v>
      </c>
      <c r="JY12">
        <v>2155</v>
      </c>
      <c r="JZ12">
        <v>2155</v>
      </c>
      <c r="KA12">
        <v>2334</v>
      </c>
      <c r="KB12">
        <v>2166</v>
      </c>
      <c r="KC12">
        <v>2168</v>
      </c>
      <c r="KD12">
        <v>2179</v>
      </c>
      <c r="KE12">
        <v>2202</v>
      </c>
      <c r="KF12">
        <v>2414</v>
      </c>
      <c r="KG12">
        <v>2323</v>
      </c>
      <c r="KH12">
        <v>2580</v>
      </c>
      <c r="KI12">
        <v>2728</v>
      </c>
      <c r="KJ12">
        <v>3067</v>
      </c>
      <c r="KK12">
        <v>4026</v>
      </c>
      <c r="KL12">
        <v>9036</v>
      </c>
      <c r="KM12">
        <v>44968</v>
      </c>
      <c r="KN12">
        <v>88632</v>
      </c>
      <c r="KO12">
        <v>250022</v>
      </c>
      <c r="KP12">
        <v>1103805</v>
      </c>
      <c r="KQ12">
        <v>3290489</v>
      </c>
      <c r="KR12">
        <v>3290489</v>
      </c>
      <c r="KS12">
        <v>4291518</v>
      </c>
      <c r="KT12">
        <v>5532830</v>
      </c>
      <c r="KU12">
        <v>6258235</v>
      </c>
      <c r="KV12">
        <v>6502746</v>
      </c>
      <c r="KW12">
        <v>6733816</v>
      </c>
      <c r="KX12">
        <v>6805842</v>
      </c>
      <c r="KY12">
        <v>6832730</v>
      </c>
      <c r="KZ12">
        <v>6832707</v>
      </c>
      <c r="LA12">
        <v>6833604</v>
      </c>
      <c r="LB12">
        <v>6851273</v>
      </c>
      <c r="LC12">
        <v>6870988</v>
      </c>
      <c r="LD12">
        <v>6870308</v>
      </c>
      <c r="LE12">
        <v>6912252</v>
      </c>
      <c r="LF12">
        <v>6909348</v>
      </c>
      <c r="LG12">
        <v>6913100</v>
      </c>
      <c r="LH12">
        <v>6957391</v>
      </c>
      <c r="LI12">
        <v>6895202</v>
      </c>
      <c r="LJ12">
        <v>6831873</v>
      </c>
      <c r="LK12">
        <v>6827138</v>
      </c>
      <c r="LL12">
        <v>6784496</v>
      </c>
      <c r="LM12">
        <v>6789533</v>
      </c>
      <c r="LN12">
        <v>6742370</v>
      </c>
      <c r="LO12">
        <v>6659951</v>
      </c>
      <c r="LP12">
        <v>6610989</v>
      </c>
      <c r="LQ12">
        <v>6564338</v>
      </c>
      <c r="LR12">
        <v>6564338</v>
      </c>
      <c r="LS12">
        <v>6473499</v>
      </c>
      <c r="LT12">
        <v>6402110</v>
      </c>
      <c r="LU12">
        <v>6391925</v>
      </c>
      <c r="LV12">
        <v>6410943</v>
      </c>
      <c r="LW12">
        <v>6434440</v>
      </c>
      <c r="LX12">
        <v>6328548</v>
      </c>
      <c r="LY12">
        <v>6488689</v>
      </c>
      <c r="LZ12">
        <v>6604507</v>
      </c>
      <c r="MA12">
        <v>6609475</v>
      </c>
      <c r="MB12">
        <v>6634316</v>
      </c>
      <c r="MC12">
        <v>6556075</v>
      </c>
      <c r="MD12">
        <v>6520241</v>
      </c>
      <c r="ME12">
        <v>3053</v>
      </c>
      <c r="MF12">
        <v>29830</v>
      </c>
      <c r="MG12">
        <v>12046</v>
      </c>
      <c r="MH12">
        <v>14315</v>
      </c>
      <c r="MI12">
        <v>14795</v>
      </c>
      <c r="MJ12">
        <v>14846</v>
      </c>
      <c r="MK12">
        <v>14973</v>
      </c>
      <c r="ML12">
        <v>14933</v>
      </c>
      <c r="MM12">
        <v>20196</v>
      </c>
      <c r="MN12">
        <v>25754</v>
      </c>
      <c r="MO12">
        <v>26450</v>
      </c>
      <c r="MP12">
        <v>30280</v>
      </c>
      <c r="MQ12">
        <v>32674</v>
      </c>
      <c r="MR12">
        <v>35455</v>
      </c>
      <c r="MS12">
        <v>35979</v>
      </c>
      <c r="MT12">
        <v>36197</v>
      </c>
      <c r="MU12">
        <v>37054</v>
      </c>
      <c r="MV12">
        <v>38005</v>
      </c>
      <c r="MW12">
        <v>46207</v>
      </c>
      <c r="MX12">
        <v>48966</v>
      </c>
      <c r="MY12">
        <v>110129</v>
      </c>
      <c r="MZ12">
        <v>199093</v>
      </c>
      <c r="NA12">
        <v>261258</v>
      </c>
      <c r="NB12">
        <v>382518</v>
      </c>
      <c r="NC12">
        <v>1333487</v>
      </c>
      <c r="ND12">
        <v>3461424</v>
      </c>
      <c r="NE12">
        <v>4965863</v>
      </c>
      <c r="NF12">
        <v>5768499</v>
      </c>
      <c r="NG12">
        <v>6065884</v>
      </c>
      <c r="NH12">
        <v>6300121</v>
      </c>
      <c r="NI12">
        <v>6277209</v>
      </c>
      <c r="NJ12">
        <v>6277209</v>
      </c>
      <c r="NK12">
        <v>6304588</v>
      </c>
      <c r="NL12">
        <v>6364793</v>
      </c>
      <c r="NM12">
        <v>6364442</v>
      </c>
      <c r="NN12">
        <v>6400028</v>
      </c>
      <c r="NO12">
        <v>6392250</v>
      </c>
      <c r="NP12">
        <v>6331086</v>
      </c>
      <c r="NQ12">
        <v>6405747</v>
      </c>
      <c r="NR12">
        <v>6398488</v>
      </c>
      <c r="NS12">
        <v>6395200</v>
      </c>
      <c r="NT12">
        <v>6382175</v>
      </c>
      <c r="NU12">
        <v>6358074</v>
      </c>
      <c r="NV12">
        <v>6343097</v>
      </c>
      <c r="NW12">
        <v>6324656</v>
      </c>
      <c r="NX12">
        <v>6268576</v>
      </c>
      <c r="NY12">
        <v>6252332</v>
      </c>
      <c r="NZ12">
        <v>6216042</v>
      </c>
      <c r="OA12">
        <v>6191266</v>
      </c>
      <c r="OB12">
        <v>6158392</v>
      </c>
      <c r="OC12">
        <v>6181136</v>
      </c>
      <c r="OD12">
        <v>6181136</v>
      </c>
      <c r="OE12">
        <v>6175433</v>
      </c>
      <c r="OF12">
        <v>6117176</v>
      </c>
      <c r="OG12">
        <v>6120234</v>
      </c>
      <c r="OH12">
        <v>6133700</v>
      </c>
      <c r="OI12">
        <v>6154065</v>
      </c>
      <c r="OJ12">
        <v>6175562</v>
      </c>
      <c r="OK12">
        <v>6173595</v>
      </c>
      <c r="OL12">
        <v>6177901</v>
      </c>
      <c r="OM12">
        <v>6176698</v>
      </c>
      <c r="ON12">
        <v>6181267</v>
      </c>
      <c r="OO12">
        <v>6175390</v>
      </c>
      <c r="OP12">
        <v>5</v>
      </c>
      <c r="OQ12">
        <v>5</v>
      </c>
      <c r="OR12">
        <v>5</v>
      </c>
      <c r="OS12">
        <v>5</v>
      </c>
      <c r="OT12">
        <v>49</v>
      </c>
      <c r="OU12">
        <v>190</v>
      </c>
      <c r="OV12">
        <v>190</v>
      </c>
      <c r="OW12">
        <v>190</v>
      </c>
      <c r="OX12">
        <v>741</v>
      </c>
      <c r="OY12">
        <v>1817</v>
      </c>
      <c r="OZ12">
        <v>923</v>
      </c>
      <c r="PA12">
        <v>937</v>
      </c>
      <c r="PB12">
        <v>1490</v>
      </c>
      <c r="PC12">
        <v>1581</v>
      </c>
      <c r="PD12">
        <v>1482</v>
      </c>
      <c r="PE12">
        <v>1753</v>
      </c>
      <c r="PF12">
        <v>1742</v>
      </c>
      <c r="PG12">
        <v>1788</v>
      </c>
      <c r="PH12">
        <v>1847</v>
      </c>
      <c r="PI12">
        <v>2711</v>
      </c>
      <c r="PJ12">
        <v>5075</v>
      </c>
      <c r="PK12">
        <v>7212</v>
      </c>
      <c r="PL12">
        <v>11413</v>
      </c>
      <c r="PM12">
        <v>23057</v>
      </c>
      <c r="PN12">
        <v>110482</v>
      </c>
      <c r="PO12">
        <v>110482</v>
      </c>
      <c r="PP12">
        <v>349988</v>
      </c>
      <c r="PQ12">
        <v>1445218</v>
      </c>
      <c r="PR12">
        <v>3216141</v>
      </c>
      <c r="PS12">
        <v>4439994</v>
      </c>
      <c r="PT12">
        <v>5830953</v>
      </c>
      <c r="PU12">
        <v>6208165</v>
      </c>
      <c r="PV12">
        <v>6410832</v>
      </c>
      <c r="PW12">
        <v>6408786</v>
      </c>
      <c r="PX12">
        <v>6363895</v>
      </c>
      <c r="PY12">
        <v>6360533</v>
      </c>
      <c r="PZ12">
        <v>6336980</v>
      </c>
      <c r="QA12">
        <v>6343778</v>
      </c>
      <c r="QB12">
        <v>6334805</v>
      </c>
      <c r="QC12">
        <v>6315224</v>
      </c>
      <c r="QD12">
        <v>6329962</v>
      </c>
      <c r="QE12">
        <v>6247448</v>
      </c>
      <c r="QF12">
        <v>6236241</v>
      </c>
      <c r="QG12">
        <v>6218377</v>
      </c>
      <c r="QH12">
        <v>6188466</v>
      </c>
      <c r="QI12">
        <v>6252677</v>
      </c>
      <c r="QJ12">
        <v>6243606</v>
      </c>
      <c r="QK12">
        <v>6272791</v>
      </c>
      <c r="QL12">
        <v>6253345</v>
      </c>
      <c r="QM12">
        <v>6256873</v>
      </c>
      <c r="QN12">
        <v>6244761</v>
      </c>
      <c r="QO12">
        <v>6236242</v>
      </c>
      <c r="QP12">
        <v>6207442</v>
      </c>
      <c r="QQ12">
        <v>6206267</v>
      </c>
      <c r="QR12">
        <v>6207551</v>
      </c>
      <c r="QS12">
        <v>6214952</v>
      </c>
      <c r="QT12">
        <v>6229762</v>
      </c>
      <c r="QU12">
        <v>6238867</v>
      </c>
      <c r="QV12">
        <v>6250520</v>
      </c>
      <c r="QW12">
        <v>6279992</v>
      </c>
      <c r="QX12">
        <v>6240200</v>
      </c>
      <c r="QY12">
        <v>6261504</v>
      </c>
      <c r="QZ12">
        <v>6283957</v>
      </c>
      <c r="RA12">
        <v>6289562</v>
      </c>
      <c r="RB12">
        <v>6332241</v>
      </c>
      <c r="RC12">
        <v>6366437</v>
      </c>
      <c r="RD12">
        <v>6381426</v>
      </c>
      <c r="RE12">
        <v>8</v>
      </c>
      <c r="RF12">
        <v>10</v>
      </c>
      <c r="RG12">
        <v>10</v>
      </c>
      <c r="RH12">
        <v>43</v>
      </c>
      <c r="RI12">
        <v>101</v>
      </c>
      <c r="RJ12">
        <v>106</v>
      </c>
      <c r="RK12">
        <v>106</v>
      </c>
      <c r="RL12">
        <v>106</v>
      </c>
      <c r="RM12">
        <v>183</v>
      </c>
      <c r="RN12">
        <v>212</v>
      </c>
      <c r="RO12">
        <v>190</v>
      </c>
      <c r="RP12">
        <v>184</v>
      </c>
      <c r="RQ12">
        <v>266</v>
      </c>
      <c r="RR12">
        <v>508</v>
      </c>
      <c r="RS12">
        <v>556</v>
      </c>
      <c r="RT12">
        <v>2499</v>
      </c>
      <c r="RU12">
        <v>2851</v>
      </c>
      <c r="RV12">
        <v>3013</v>
      </c>
      <c r="RW12">
        <v>7607</v>
      </c>
      <c r="RX12">
        <v>13994</v>
      </c>
      <c r="RY12">
        <v>36836</v>
      </c>
      <c r="RZ12">
        <v>36836</v>
      </c>
      <c r="SA12">
        <v>114991</v>
      </c>
      <c r="SB12">
        <v>337388</v>
      </c>
      <c r="SC12">
        <v>1082819</v>
      </c>
      <c r="SD12">
        <v>2613470</v>
      </c>
      <c r="SE12">
        <v>4200648</v>
      </c>
      <c r="SF12">
        <v>5242445</v>
      </c>
      <c r="SG12">
        <v>6219497</v>
      </c>
      <c r="SH12">
        <v>6520739</v>
      </c>
      <c r="SI12">
        <v>6593651</v>
      </c>
      <c r="SJ12">
        <v>6657245</v>
      </c>
      <c r="SK12">
        <v>6708570</v>
      </c>
      <c r="SL12">
        <v>6720900</v>
      </c>
      <c r="SM12">
        <v>6732486</v>
      </c>
      <c r="SN12">
        <v>6706152</v>
      </c>
      <c r="SO12">
        <v>6702172</v>
      </c>
      <c r="SP12">
        <v>6701758</v>
      </c>
      <c r="SQ12">
        <v>6640427</v>
      </c>
      <c r="SR12">
        <v>6598519</v>
      </c>
      <c r="SS12">
        <v>6644734</v>
      </c>
      <c r="ST12">
        <v>6724499</v>
      </c>
      <c r="SU12">
        <v>6687044</v>
      </c>
      <c r="SV12">
        <v>6585204</v>
      </c>
      <c r="SW12">
        <v>6565167</v>
      </c>
      <c r="SX12">
        <v>6542022</v>
      </c>
      <c r="SY12">
        <v>6543113</v>
      </c>
      <c r="SZ12">
        <v>6488611</v>
      </c>
      <c r="TA12">
        <v>6518126</v>
      </c>
      <c r="TB12">
        <v>6455571</v>
      </c>
      <c r="TC12">
        <v>6470430</v>
      </c>
      <c r="TD12">
        <v>6500339</v>
      </c>
      <c r="TE12">
        <v>6521756</v>
      </c>
      <c r="TF12">
        <v>6514272</v>
      </c>
      <c r="TG12">
        <v>6503040</v>
      </c>
      <c r="TH12">
        <v>6450166</v>
      </c>
      <c r="TI12">
        <v>6430429</v>
      </c>
      <c r="TJ12">
        <v>6406039</v>
      </c>
      <c r="TK12">
        <v>6369491</v>
      </c>
      <c r="TL12">
        <v>6356117</v>
      </c>
      <c r="TM12">
        <v>6367065</v>
      </c>
      <c r="TN12">
        <v>6321609</v>
      </c>
      <c r="TO12">
        <v>6299755</v>
      </c>
      <c r="TP12">
        <v>6299755</v>
      </c>
      <c r="TQ12">
        <v>6267430</v>
      </c>
      <c r="TR12">
        <v>6263938</v>
      </c>
      <c r="TS12">
        <v>1</v>
      </c>
      <c r="TT12">
        <v>3</v>
      </c>
      <c r="TU12">
        <v>6</v>
      </c>
      <c r="TV12">
        <v>13</v>
      </c>
      <c r="TW12">
        <v>122</v>
      </c>
      <c r="TX12">
        <v>122</v>
      </c>
      <c r="TY12">
        <v>122</v>
      </c>
      <c r="TZ12">
        <v>124</v>
      </c>
      <c r="UA12">
        <v>124</v>
      </c>
      <c r="UB12">
        <v>300</v>
      </c>
      <c r="UC12">
        <v>597</v>
      </c>
      <c r="UD12">
        <v>1022</v>
      </c>
      <c r="UE12">
        <v>1264</v>
      </c>
      <c r="UF12">
        <v>1549</v>
      </c>
      <c r="UG12">
        <v>2161</v>
      </c>
      <c r="UH12">
        <v>3916</v>
      </c>
      <c r="UI12">
        <v>4569</v>
      </c>
      <c r="UJ12">
        <v>5945</v>
      </c>
      <c r="UK12">
        <v>7906</v>
      </c>
      <c r="UL12">
        <v>11334</v>
      </c>
      <c r="UM12">
        <v>28692</v>
      </c>
      <c r="UN12">
        <v>110497</v>
      </c>
      <c r="UO12">
        <v>308526</v>
      </c>
      <c r="UP12">
        <v>1379027</v>
      </c>
      <c r="UQ12">
        <v>3160675</v>
      </c>
      <c r="UR12">
        <v>3160675</v>
      </c>
      <c r="US12">
        <v>4221273</v>
      </c>
      <c r="UT12">
        <v>5620011</v>
      </c>
      <c r="UU12">
        <v>6048890</v>
      </c>
      <c r="UV12">
        <v>6174063</v>
      </c>
      <c r="UW12">
        <v>6254950</v>
      </c>
      <c r="UX12">
        <v>6224339</v>
      </c>
      <c r="UY12">
        <v>6252609</v>
      </c>
      <c r="UZ12">
        <v>6200591</v>
      </c>
      <c r="VA12">
        <v>6166653</v>
      </c>
      <c r="VB12">
        <v>6153007</v>
      </c>
      <c r="VC12">
        <v>6125560</v>
      </c>
      <c r="VD12">
        <v>6069226</v>
      </c>
      <c r="VE12">
        <v>6042671</v>
      </c>
      <c r="VF12">
        <v>6098063</v>
      </c>
      <c r="VG12">
        <v>6081595</v>
      </c>
      <c r="VH12">
        <v>6072688</v>
      </c>
      <c r="VI12">
        <v>6005138</v>
      </c>
      <c r="VJ12">
        <v>6006174</v>
      </c>
      <c r="VK12">
        <v>5998771</v>
      </c>
      <c r="VL12">
        <v>6005531</v>
      </c>
      <c r="VM12">
        <v>6054061</v>
      </c>
      <c r="VN12">
        <v>6002163</v>
      </c>
      <c r="VO12">
        <v>5951826</v>
      </c>
      <c r="VP12">
        <v>5944979</v>
      </c>
      <c r="VQ12">
        <v>5942650</v>
      </c>
      <c r="VR12">
        <v>5951963</v>
      </c>
      <c r="VS12">
        <v>5996432</v>
      </c>
      <c r="VT12">
        <v>6009746</v>
      </c>
      <c r="VU12">
        <v>6042162</v>
      </c>
      <c r="VV12">
        <v>6043995</v>
      </c>
      <c r="VW12">
        <v>6091270</v>
      </c>
      <c r="VX12">
        <v>6095367</v>
      </c>
      <c r="VY12">
        <v>6070377</v>
      </c>
      <c r="VZ12">
        <v>6090472</v>
      </c>
      <c r="WA12">
        <v>6114089</v>
      </c>
      <c r="WB12">
        <v>6092363</v>
      </c>
      <c r="WC12">
        <v>6075907</v>
      </c>
      <c r="WD12">
        <v>6088815</v>
      </c>
      <c r="WE12">
        <v>6003608</v>
      </c>
      <c r="WF12">
        <v>11</v>
      </c>
      <c r="WG12">
        <v>11</v>
      </c>
      <c r="WH12">
        <v>11</v>
      </c>
      <c r="WI12">
        <v>49</v>
      </c>
      <c r="WJ12">
        <v>70</v>
      </c>
      <c r="WK12">
        <v>99</v>
      </c>
      <c r="WL12">
        <v>121</v>
      </c>
      <c r="WM12">
        <v>230</v>
      </c>
      <c r="WN12">
        <v>257</v>
      </c>
      <c r="WO12">
        <v>415</v>
      </c>
      <c r="WP12">
        <v>576</v>
      </c>
      <c r="WQ12">
        <v>653</v>
      </c>
      <c r="WR12">
        <v>1357</v>
      </c>
      <c r="WS12">
        <v>4217</v>
      </c>
      <c r="WT12">
        <v>4567</v>
      </c>
      <c r="WU12">
        <v>7708</v>
      </c>
      <c r="WV12">
        <v>8809</v>
      </c>
      <c r="WW12">
        <v>11061</v>
      </c>
      <c r="WX12">
        <v>11168</v>
      </c>
      <c r="WY12">
        <v>18345</v>
      </c>
      <c r="WZ12">
        <v>21759</v>
      </c>
      <c r="XA12">
        <v>46751</v>
      </c>
      <c r="XB12">
        <v>162012</v>
      </c>
      <c r="XC12">
        <v>457209</v>
      </c>
      <c r="XD12">
        <v>1299474</v>
      </c>
      <c r="XE12">
        <v>3229179</v>
      </c>
      <c r="XF12">
        <v>4365723</v>
      </c>
      <c r="XG12">
        <v>5441625</v>
      </c>
      <c r="XH12">
        <v>5758802</v>
      </c>
      <c r="XI12">
        <v>5857545</v>
      </c>
      <c r="XJ12">
        <v>5857545</v>
      </c>
      <c r="XK12">
        <v>5848669</v>
      </c>
      <c r="XL12">
        <v>5824880</v>
      </c>
      <c r="XM12">
        <v>5848756</v>
      </c>
      <c r="XN12">
        <v>5884530</v>
      </c>
      <c r="XO12">
        <v>5829648</v>
      </c>
      <c r="XP12">
        <v>5810411</v>
      </c>
      <c r="XQ12">
        <v>5822104</v>
      </c>
      <c r="XR12">
        <v>5818638</v>
      </c>
      <c r="XS12">
        <v>5863223</v>
      </c>
      <c r="XT12">
        <v>5888298</v>
      </c>
      <c r="XU12">
        <v>5940748</v>
      </c>
      <c r="XV12">
        <v>5950270</v>
      </c>
      <c r="XW12">
        <v>5931317</v>
      </c>
      <c r="XX12">
        <v>5943189</v>
      </c>
      <c r="XY12">
        <v>5938153</v>
      </c>
      <c r="XZ12">
        <v>5939814</v>
      </c>
      <c r="YA12">
        <v>5963421</v>
      </c>
      <c r="YB12">
        <v>5996015</v>
      </c>
      <c r="YC12">
        <v>5938933</v>
      </c>
      <c r="YD12">
        <v>5910796</v>
      </c>
      <c r="YE12">
        <v>5903218</v>
      </c>
      <c r="YF12">
        <v>5919104</v>
      </c>
      <c r="YG12">
        <v>5913197</v>
      </c>
      <c r="YH12">
        <v>5852781</v>
      </c>
      <c r="YI12">
        <v>5852781</v>
      </c>
      <c r="YJ12">
        <v>5833640</v>
      </c>
      <c r="YK12">
        <v>5805198</v>
      </c>
      <c r="YL12">
        <v>5798897</v>
      </c>
      <c r="YM12">
        <v>5785040</v>
      </c>
      <c r="YN12">
        <v>5771581</v>
      </c>
      <c r="YO12">
        <v>5763841</v>
      </c>
      <c r="YP12">
        <v>5747702</v>
      </c>
      <c r="YQ12">
        <v>5797308</v>
      </c>
      <c r="YR12">
        <v>41</v>
      </c>
      <c r="YS12">
        <v>41</v>
      </c>
      <c r="YT12">
        <v>81</v>
      </c>
      <c r="YU12">
        <v>81</v>
      </c>
      <c r="YV12">
        <v>137</v>
      </c>
      <c r="YW12">
        <v>152</v>
      </c>
      <c r="YX12">
        <v>152</v>
      </c>
      <c r="YY12">
        <v>426</v>
      </c>
      <c r="YZ12">
        <v>426</v>
      </c>
      <c r="ZA12">
        <v>469</v>
      </c>
      <c r="ZB12">
        <v>467</v>
      </c>
      <c r="ZC12">
        <v>482</v>
      </c>
      <c r="ZD12">
        <v>484</v>
      </c>
      <c r="ZE12">
        <v>717</v>
      </c>
      <c r="ZF12">
        <v>717</v>
      </c>
      <c r="ZG12">
        <v>1025</v>
      </c>
      <c r="ZH12">
        <v>2435</v>
      </c>
      <c r="ZI12">
        <v>3504</v>
      </c>
      <c r="ZJ12">
        <v>9983</v>
      </c>
      <c r="ZK12">
        <v>7577</v>
      </c>
      <c r="ZL12">
        <v>10541</v>
      </c>
      <c r="ZM12">
        <v>11329</v>
      </c>
      <c r="ZN12">
        <v>37620</v>
      </c>
      <c r="ZO12">
        <v>108865</v>
      </c>
      <c r="ZP12">
        <v>294246</v>
      </c>
      <c r="ZQ12">
        <v>1100890</v>
      </c>
      <c r="ZR12">
        <v>3428215</v>
      </c>
      <c r="ZS12">
        <v>3928061</v>
      </c>
      <c r="ZT12">
        <v>3928061</v>
      </c>
      <c r="ZU12">
        <v>4938548</v>
      </c>
      <c r="ZV12">
        <v>5748714</v>
      </c>
      <c r="ZW12">
        <v>5931999</v>
      </c>
      <c r="ZX12">
        <v>5959693</v>
      </c>
      <c r="ZY12">
        <v>5954453</v>
      </c>
      <c r="ZZ12">
        <v>5955361</v>
      </c>
      <c r="AAA12">
        <v>5938271</v>
      </c>
      <c r="AAB12">
        <v>5946464</v>
      </c>
      <c r="AAC12">
        <v>5921192</v>
      </c>
      <c r="AAD12">
        <v>5944008</v>
      </c>
      <c r="AAE12">
        <v>5977714</v>
      </c>
      <c r="AAF12">
        <v>5933965</v>
      </c>
      <c r="AAG12">
        <v>5906072</v>
      </c>
      <c r="AAH12">
        <v>5850942</v>
      </c>
      <c r="AAI12">
        <v>5833694</v>
      </c>
      <c r="AAJ12">
        <v>5732427</v>
      </c>
      <c r="AAK12">
        <v>5692026</v>
      </c>
      <c r="AAL12">
        <v>5703201</v>
      </c>
      <c r="AAM12">
        <v>5686764</v>
      </c>
      <c r="AAN12">
        <v>5648074</v>
      </c>
      <c r="AAO12">
        <v>5565146</v>
      </c>
      <c r="AAP12">
        <v>5573260</v>
      </c>
      <c r="AAQ12">
        <v>5581503</v>
      </c>
      <c r="AAR12">
        <v>5605752</v>
      </c>
      <c r="AAS12">
        <v>5624684</v>
      </c>
      <c r="AAT12">
        <v>5702110</v>
      </c>
      <c r="AAU12">
        <v>5715259</v>
      </c>
      <c r="AAV12">
        <v>5709670</v>
      </c>
      <c r="AAW12">
        <v>5718223</v>
      </c>
      <c r="AAX12">
        <v>5728694</v>
      </c>
      <c r="AAY12">
        <v>5746169</v>
      </c>
      <c r="AAZ12">
        <v>5729080</v>
      </c>
      <c r="ABA12">
        <v>5691708</v>
      </c>
      <c r="ABB12">
        <v>5675422</v>
      </c>
      <c r="ABC12">
        <v>5656847</v>
      </c>
      <c r="ABD12">
        <v>5630714</v>
      </c>
      <c r="ABE12">
        <v>5590477</v>
      </c>
      <c r="ABF12">
        <v>1</v>
      </c>
      <c r="ABG12">
        <v>351</v>
      </c>
      <c r="ABH12">
        <v>482</v>
      </c>
      <c r="ABI12">
        <v>991</v>
      </c>
      <c r="ABJ12">
        <v>785</v>
      </c>
      <c r="ABK12">
        <v>686</v>
      </c>
      <c r="ABL12">
        <v>618</v>
      </c>
      <c r="ABM12">
        <v>824</v>
      </c>
      <c r="ABN12">
        <v>1557</v>
      </c>
      <c r="ABO12">
        <v>1565</v>
      </c>
      <c r="ABP12">
        <v>1591</v>
      </c>
      <c r="ABQ12">
        <v>1630</v>
      </c>
      <c r="ABR12">
        <v>2006</v>
      </c>
      <c r="ABS12">
        <v>2432</v>
      </c>
      <c r="ABT12">
        <v>6738</v>
      </c>
      <c r="ABU12">
        <v>6771</v>
      </c>
      <c r="ABV12">
        <v>7113</v>
      </c>
      <c r="ABW12">
        <v>16918</v>
      </c>
      <c r="ABX12">
        <v>11969</v>
      </c>
      <c r="ABY12">
        <v>23839</v>
      </c>
      <c r="ABZ12">
        <v>23839</v>
      </c>
      <c r="ACA12">
        <v>33806</v>
      </c>
      <c r="ACB12">
        <v>85605</v>
      </c>
      <c r="ACC12">
        <v>214929</v>
      </c>
      <c r="ACD12">
        <v>768559</v>
      </c>
      <c r="ACE12">
        <v>2119690</v>
      </c>
      <c r="ACF12">
        <v>3357302</v>
      </c>
      <c r="ACG12">
        <v>4629182</v>
      </c>
      <c r="ACH12">
        <v>5195158</v>
      </c>
      <c r="ACI12">
        <v>5330653</v>
      </c>
      <c r="ACJ12">
        <v>5448764</v>
      </c>
      <c r="ACK12">
        <v>5494893</v>
      </c>
      <c r="ACL12">
        <v>5520024</v>
      </c>
      <c r="ACM12">
        <v>5587864</v>
      </c>
      <c r="ACN12">
        <v>5628803</v>
      </c>
      <c r="ACO12">
        <v>5650279</v>
      </c>
      <c r="ACP12">
        <v>5661984</v>
      </c>
      <c r="ACQ12">
        <v>5677981</v>
      </c>
      <c r="ACR12">
        <v>5676335</v>
      </c>
      <c r="ACS12">
        <v>5656732</v>
      </c>
      <c r="ACT12">
        <v>5639494</v>
      </c>
      <c r="ACU12">
        <v>5608756</v>
      </c>
      <c r="ACV12">
        <v>5545386</v>
      </c>
      <c r="ACW12">
        <v>5545327</v>
      </c>
      <c r="ACX12">
        <v>5505310</v>
      </c>
      <c r="ACY12">
        <v>5477880</v>
      </c>
      <c r="ACZ12">
        <v>5460158</v>
      </c>
      <c r="ADA12">
        <v>5396286</v>
      </c>
      <c r="ADB12">
        <v>5344017</v>
      </c>
      <c r="ADC12">
        <v>5320021</v>
      </c>
      <c r="ADD12">
        <v>5311605</v>
      </c>
      <c r="ADE12">
        <v>5321498</v>
      </c>
      <c r="ADF12">
        <v>5333173</v>
      </c>
      <c r="ADG12">
        <v>5333681</v>
      </c>
      <c r="ADH12">
        <v>5312357</v>
      </c>
      <c r="ADI12">
        <v>5297877</v>
      </c>
      <c r="ADJ12">
        <v>5303356</v>
      </c>
      <c r="ADK12">
        <v>5260181</v>
      </c>
      <c r="ADL12">
        <v>5257868</v>
      </c>
      <c r="ADM12">
        <v>5246186</v>
      </c>
      <c r="ADN12">
        <v>5213736</v>
      </c>
      <c r="ADO12">
        <v>5191495</v>
      </c>
      <c r="ADP12">
        <v>5140480</v>
      </c>
      <c r="ADQ12">
        <v>5080574</v>
      </c>
      <c r="ADR12">
        <v>5080574</v>
      </c>
      <c r="ADS12">
        <v>20</v>
      </c>
      <c r="ADT12">
        <v>20</v>
      </c>
      <c r="ADU12">
        <v>21</v>
      </c>
      <c r="ADV12">
        <v>31</v>
      </c>
      <c r="ADW12">
        <v>739</v>
      </c>
      <c r="ADX12">
        <v>740</v>
      </c>
      <c r="ADY12">
        <v>740</v>
      </c>
      <c r="ADZ12">
        <v>740</v>
      </c>
      <c r="AEA12">
        <v>3426</v>
      </c>
      <c r="AEB12">
        <v>3415</v>
      </c>
      <c r="AEC12">
        <v>3415</v>
      </c>
      <c r="AED12">
        <v>3415</v>
      </c>
      <c r="AEE12">
        <v>2253</v>
      </c>
      <c r="AEF12">
        <v>2894</v>
      </c>
      <c r="AEG12">
        <v>3019</v>
      </c>
      <c r="AEH12">
        <v>3307</v>
      </c>
      <c r="AEI12">
        <v>3558</v>
      </c>
      <c r="AEJ12">
        <v>3582</v>
      </c>
      <c r="AEK12">
        <v>18865</v>
      </c>
      <c r="AEL12">
        <v>21214</v>
      </c>
      <c r="AEM12">
        <v>27795</v>
      </c>
      <c r="AEN12">
        <v>39289</v>
      </c>
      <c r="AEO12">
        <v>50426</v>
      </c>
      <c r="AEP12">
        <v>81496</v>
      </c>
      <c r="AEQ12">
        <v>339712</v>
      </c>
      <c r="AER12">
        <v>339712</v>
      </c>
      <c r="AES12">
        <v>890328</v>
      </c>
      <c r="AET12">
        <v>1983412</v>
      </c>
      <c r="AEU12">
        <v>3381689</v>
      </c>
      <c r="AEV12">
        <v>4136938</v>
      </c>
      <c r="AEW12">
        <v>4397844</v>
      </c>
      <c r="AEX12">
        <v>4610756</v>
      </c>
      <c r="AEY12">
        <v>4796917</v>
      </c>
      <c r="AEZ12">
        <v>4893391</v>
      </c>
      <c r="AFA12">
        <v>4921307</v>
      </c>
      <c r="AFB12">
        <v>4936948</v>
      </c>
      <c r="AFC12">
        <v>4928072</v>
      </c>
      <c r="AFD12">
        <v>5009567</v>
      </c>
      <c r="AFE12">
        <v>4994481</v>
      </c>
      <c r="AFF12">
        <v>4998339</v>
      </c>
      <c r="AFG12">
        <v>4974391</v>
      </c>
      <c r="AFH12">
        <v>4948307</v>
      </c>
      <c r="AFI12">
        <v>4808703</v>
      </c>
      <c r="AFJ12">
        <v>4738860</v>
      </c>
      <c r="AFK12">
        <v>4699693</v>
      </c>
      <c r="AFL12">
        <v>4702835</v>
      </c>
      <c r="AFM12">
        <v>4637106</v>
      </c>
      <c r="AFN12">
        <v>4593672</v>
      </c>
      <c r="AFO12">
        <v>4565040</v>
      </c>
      <c r="AFP12">
        <v>4494274</v>
      </c>
      <c r="AFQ12">
        <v>4473027</v>
      </c>
      <c r="AFR12">
        <v>4493277</v>
      </c>
      <c r="AFS12">
        <v>4462036</v>
      </c>
      <c r="AFT12">
        <v>4471989</v>
      </c>
      <c r="AFU12">
        <v>4484003</v>
      </c>
      <c r="AFV12">
        <v>4467219</v>
      </c>
      <c r="AFW12">
        <v>4478235</v>
      </c>
      <c r="AFX12">
        <v>4473851</v>
      </c>
      <c r="AFY12">
        <v>4446504</v>
      </c>
      <c r="AFZ12">
        <v>4461202</v>
      </c>
      <c r="AGA12">
        <v>4449139</v>
      </c>
      <c r="AGB12">
        <v>4432842</v>
      </c>
      <c r="AGC12">
        <v>4438398</v>
      </c>
      <c r="AGD12">
        <v>4493553</v>
      </c>
      <c r="AGE12">
        <v>4439058</v>
      </c>
      <c r="AGF12">
        <v>17</v>
      </c>
      <c r="AGG12">
        <v>17</v>
      </c>
      <c r="AGH12">
        <v>17</v>
      </c>
      <c r="AGI12">
        <v>30</v>
      </c>
      <c r="AGJ12">
        <v>30</v>
      </c>
      <c r="AGK12">
        <v>307</v>
      </c>
      <c r="AGL12">
        <v>307</v>
      </c>
      <c r="AGM12">
        <v>420</v>
      </c>
      <c r="AGN12">
        <v>420</v>
      </c>
      <c r="AGO12">
        <v>427</v>
      </c>
      <c r="AGP12">
        <v>420</v>
      </c>
      <c r="AGQ12">
        <v>477</v>
      </c>
      <c r="AGR12">
        <v>2070</v>
      </c>
      <c r="AGS12">
        <v>1877</v>
      </c>
      <c r="AGT12">
        <v>2232</v>
      </c>
      <c r="AGU12">
        <v>2485</v>
      </c>
      <c r="AGV12">
        <v>3980</v>
      </c>
      <c r="AGW12">
        <v>3977</v>
      </c>
      <c r="AGX12">
        <v>5429</v>
      </c>
      <c r="AGY12">
        <v>11534</v>
      </c>
      <c r="AGZ12">
        <v>12655</v>
      </c>
      <c r="AHA12">
        <v>17542</v>
      </c>
      <c r="AHB12">
        <v>29367</v>
      </c>
      <c r="AHC12">
        <v>37536</v>
      </c>
      <c r="AHD12">
        <v>69844</v>
      </c>
      <c r="AHE12">
        <v>293760</v>
      </c>
      <c r="AHF12">
        <v>921178</v>
      </c>
      <c r="AHG12">
        <v>2071641</v>
      </c>
      <c r="AHH12">
        <v>3400346</v>
      </c>
      <c r="AHI12">
        <v>3928424</v>
      </c>
      <c r="AHJ12">
        <v>3928424</v>
      </c>
      <c r="AHK12">
        <v>4024821</v>
      </c>
      <c r="AHL12">
        <v>4154727</v>
      </c>
      <c r="AHM12">
        <v>4159027</v>
      </c>
      <c r="AHN12">
        <v>4145843</v>
      </c>
      <c r="AHO12">
        <v>4146747</v>
      </c>
      <c r="AHP12">
        <v>4170653</v>
      </c>
      <c r="AHQ12">
        <v>4167950</v>
      </c>
      <c r="AHR12">
        <v>4164229</v>
      </c>
      <c r="AHS12">
        <v>4185217</v>
      </c>
      <c r="AHT12">
        <v>4208229</v>
      </c>
      <c r="AHU12">
        <v>4186495</v>
      </c>
      <c r="AHV12">
        <v>4178889</v>
      </c>
      <c r="AHW12">
        <v>4153837</v>
      </c>
      <c r="AHX12">
        <v>4148519</v>
      </c>
      <c r="AHY12">
        <v>4173732</v>
      </c>
      <c r="AHZ12">
        <v>4169395</v>
      </c>
      <c r="AIA12">
        <v>4152499</v>
      </c>
      <c r="AIB12">
        <v>4151846</v>
      </c>
      <c r="AIC12">
        <v>4158486</v>
      </c>
      <c r="AID12">
        <v>4181488</v>
      </c>
      <c r="AIE12">
        <v>4206264</v>
      </c>
      <c r="AIF12">
        <v>4196885</v>
      </c>
      <c r="AIG12">
        <v>4156938</v>
      </c>
      <c r="AIH12">
        <v>4168393</v>
      </c>
      <c r="AII12">
        <v>4168393</v>
      </c>
      <c r="AIJ12">
        <v>4181745</v>
      </c>
      <c r="AIK12">
        <v>4099161</v>
      </c>
      <c r="AIL12">
        <v>4094109</v>
      </c>
      <c r="AIM12">
        <v>4106826</v>
      </c>
      <c r="AIN12">
        <v>4134154</v>
      </c>
      <c r="AIO12">
        <v>4187922</v>
      </c>
      <c r="AIP12">
        <v>4197829</v>
      </c>
      <c r="AIQ12">
        <v>4213262</v>
      </c>
      <c r="AIR12">
        <v>195</v>
      </c>
      <c r="AIS12">
        <v>195</v>
      </c>
      <c r="AIT12">
        <v>238</v>
      </c>
      <c r="AIU12">
        <v>348</v>
      </c>
      <c r="AIV12">
        <v>395</v>
      </c>
      <c r="AIW12">
        <v>414</v>
      </c>
      <c r="AIX12">
        <v>414</v>
      </c>
      <c r="AIY12">
        <v>416</v>
      </c>
      <c r="AIZ12">
        <v>429</v>
      </c>
      <c r="AJA12">
        <v>509</v>
      </c>
      <c r="AJB12">
        <v>534</v>
      </c>
      <c r="AJC12">
        <v>614</v>
      </c>
      <c r="AJD12">
        <v>1947</v>
      </c>
      <c r="AJE12">
        <v>3363</v>
      </c>
      <c r="AJF12">
        <v>4498</v>
      </c>
      <c r="AJG12">
        <v>4332</v>
      </c>
      <c r="AJH12">
        <v>4579</v>
      </c>
      <c r="AJI12">
        <v>5511</v>
      </c>
      <c r="AJJ12">
        <v>6257</v>
      </c>
      <c r="AJK12">
        <v>6278</v>
      </c>
      <c r="AJL12">
        <v>9223</v>
      </c>
      <c r="AJM12">
        <v>10882</v>
      </c>
      <c r="AJN12">
        <v>20180</v>
      </c>
      <c r="AJO12">
        <v>100140</v>
      </c>
      <c r="AJP12">
        <v>127677</v>
      </c>
      <c r="AJQ12">
        <v>270677</v>
      </c>
      <c r="AJR12">
        <v>826448</v>
      </c>
      <c r="AJS12">
        <v>1225992</v>
      </c>
      <c r="AJT12">
        <v>1225992</v>
      </c>
      <c r="AJU12">
        <v>2211421</v>
      </c>
      <c r="AJV12">
        <v>3553825</v>
      </c>
      <c r="AJW12">
        <v>4097956</v>
      </c>
      <c r="AJX12">
        <v>4154282</v>
      </c>
      <c r="AJY12">
        <v>4223448</v>
      </c>
      <c r="AJZ12">
        <v>4237378</v>
      </c>
      <c r="AKA12">
        <v>4259257</v>
      </c>
      <c r="AKB12">
        <v>4280638</v>
      </c>
      <c r="AKC12">
        <v>4237150</v>
      </c>
      <c r="AKD12">
        <v>4242409</v>
      </c>
      <c r="AKE12">
        <v>4255732</v>
      </c>
      <c r="AKF12">
        <v>4248588</v>
      </c>
      <c r="AKG12">
        <v>4237721</v>
      </c>
      <c r="AKH12">
        <v>4237689</v>
      </c>
      <c r="AKI12">
        <v>4191649</v>
      </c>
      <c r="AKJ12">
        <v>4133149</v>
      </c>
      <c r="AKK12">
        <v>4118104</v>
      </c>
      <c r="AKL12">
        <v>4132569</v>
      </c>
      <c r="AKM12">
        <v>4127993</v>
      </c>
      <c r="AKN12">
        <v>4116889</v>
      </c>
      <c r="AKO12">
        <v>4084223</v>
      </c>
      <c r="AKP12">
        <v>4041111</v>
      </c>
      <c r="AKQ12">
        <v>4034445</v>
      </c>
      <c r="AKR12">
        <v>4024801</v>
      </c>
      <c r="AKS12">
        <v>4009029</v>
      </c>
      <c r="AKT12">
        <v>3999358</v>
      </c>
      <c r="AKU12">
        <v>4004345</v>
      </c>
      <c r="AKV12">
        <v>4010514</v>
      </c>
      <c r="AKW12">
        <v>4025662</v>
      </c>
      <c r="AKX12">
        <v>4030945</v>
      </c>
      <c r="AKY12">
        <v>4040578</v>
      </c>
      <c r="AKZ12">
        <v>4032329</v>
      </c>
      <c r="ALA12">
        <v>4030195</v>
      </c>
      <c r="ALB12">
        <v>4025853</v>
      </c>
      <c r="ALC12">
        <v>4018724</v>
      </c>
      <c r="ALD12">
        <v>3995720</v>
      </c>
      <c r="ALE12">
        <v>4005593</v>
      </c>
      <c r="ALF12">
        <v>5</v>
      </c>
      <c r="ALG12">
        <v>25</v>
      </c>
      <c r="ALH12">
        <v>128</v>
      </c>
      <c r="ALI12">
        <v>928</v>
      </c>
      <c r="ALJ12">
        <v>1080</v>
      </c>
      <c r="ALK12">
        <v>1639</v>
      </c>
      <c r="ALL12">
        <v>1642</v>
      </c>
      <c r="ALM12">
        <v>1700</v>
      </c>
      <c r="ALN12">
        <v>1687</v>
      </c>
      <c r="ALO12">
        <v>1702</v>
      </c>
      <c r="ALP12">
        <v>1911</v>
      </c>
      <c r="ALQ12">
        <v>2609</v>
      </c>
      <c r="ALR12">
        <v>3430</v>
      </c>
      <c r="ALS12">
        <v>4413</v>
      </c>
      <c r="ALT12">
        <v>7287</v>
      </c>
      <c r="ALU12">
        <v>17071</v>
      </c>
      <c r="ALV12">
        <v>18751</v>
      </c>
      <c r="ALW12">
        <v>20857</v>
      </c>
      <c r="ALX12">
        <v>27120</v>
      </c>
      <c r="ALY12">
        <v>31926</v>
      </c>
      <c r="ALZ12">
        <v>31926</v>
      </c>
      <c r="AMA12">
        <v>45357</v>
      </c>
      <c r="AMB12">
        <v>51467</v>
      </c>
      <c r="AMC12">
        <v>89039</v>
      </c>
      <c r="AMD12">
        <v>229324</v>
      </c>
      <c r="AME12">
        <v>630609</v>
      </c>
      <c r="AMF12">
        <v>1362073</v>
      </c>
      <c r="AMG12">
        <v>2516950</v>
      </c>
      <c r="AMH12">
        <v>3357404</v>
      </c>
      <c r="AMI12">
        <v>3789306</v>
      </c>
      <c r="AMJ12">
        <v>3910156</v>
      </c>
      <c r="AMK12">
        <v>3993217</v>
      </c>
      <c r="AML12">
        <v>3967876</v>
      </c>
      <c r="AMM12">
        <v>3944443</v>
      </c>
      <c r="AMN12">
        <v>3976975</v>
      </c>
      <c r="AMO12">
        <v>3975371</v>
      </c>
      <c r="AMP12">
        <v>3957465</v>
      </c>
      <c r="AMQ12">
        <v>3914374</v>
      </c>
      <c r="AMR12">
        <v>3872345</v>
      </c>
      <c r="AMS12">
        <v>3873940</v>
      </c>
      <c r="AMT12">
        <v>3877563</v>
      </c>
      <c r="AMU12">
        <v>3876462</v>
      </c>
      <c r="AMV12">
        <v>3884864</v>
      </c>
      <c r="AMW12">
        <v>3924375</v>
      </c>
      <c r="AMX12">
        <v>3914695</v>
      </c>
      <c r="AMY12">
        <v>3939686</v>
      </c>
      <c r="AMZ12">
        <v>3924271</v>
      </c>
      <c r="ANA12">
        <v>3980805</v>
      </c>
      <c r="ANB12">
        <v>3986277</v>
      </c>
      <c r="ANC12">
        <v>3987468</v>
      </c>
      <c r="AND12">
        <v>3982276</v>
      </c>
      <c r="ANE12">
        <v>3990734</v>
      </c>
      <c r="ANF12">
        <v>3935969</v>
      </c>
      <c r="ANG12">
        <v>3916094</v>
      </c>
      <c r="ANH12">
        <v>3916320</v>
      </c>
      <c r="ANI12">
        <v>3940684</v>
      </c>
      <c r="ANJ12">
        <v>3953177</v>
      </c>
      <c r="ANK12">
        <v>3978599</v>
      </c>
      <c r="ANL12">
        <v>3968033</v>
      </c>
      <c r="ANM12">
        <v>3990807</v>
      </c>
      <c r="ANN12">
        <v>4012096</v>
      </c>
      <c r="ANO12">
        <v>3988529</v>
      </c>
      <c r="ANP12">
        <v>3999296</v>
      </c>
      <c r="ANQ12">
        <v>4013995</v>
      </c>
      <c r="ANR12">
        <v>4007355</v>
      </c>
      <c r="ANS12">
        <v>4007355</v>
      </c>
      <c r="ANT12">
        <v>469</v>
      </c>
      <c r="ANU12">
        <v>469</v>
      </c>
      <c r="ANV12">
        <v>1823</v>
      </c>
      <c r="ANW12">
        <v>1987</v>
      </c>
      <c r="ANX12">
        <v>2145</v>
      </c>
      <c r="ANY12">
        <v>2145</v>
      </c>
      <c r="ANZ12">
        <v>2827</v>
      </c>
      <c r="AOA12">
        <v>3014</v>
      </c>
      <c r="AOB12">
        <v>2965</v>
      </c>
      <c r="AOC12">
        <v>2965</v>
      </c>
      <c r="AOD12">
        <v>3532</v>
      </c>
      <c r="AOE12">
        <v>23314</v>
      </c>
      <c r="AOF12">
        <v>25627</v>
      </c>
      <c r="AOG12">
        <v>28025</v>
      </c>
      <c r="AOH12">
        <v>29078</v>
      </c>
      <c r="AOI12">
        <v>29617</v>
      </c>
      <c r="AOJ12">
        <v>32048</v>
      </c>
      <c r="AOK12">
        <v>34527</v>
      </c>
      <c r="AOL12">
        <v>36024</v>
      </c>
      <c r="AOM12">
        <v>46574</v>
      </c>
      <c r="AON12">
        <v>49484</v>
      </c>
      <c r="AOO12">
        <v>57310</v>
      </c>
      <c r="AOP12">
        <v>73847</v>
      </c>
      <c r="AOQ12">
        <v>110487</v>
      </c>
      <c r="AOR12">
        <v>110487</v>
      </c>
      <c r="AOS12">
        <v>275566</v>
      </c>
      <c r="AOT12">
        <v>835214</v>
      </c>
      <c r="AOU12">
        <v>2155835</v>
      </c>
      <c r="AOV12">
        <v>3076190</v>
      </c>
      <c r="AOW12">
        <v>3426674</v>
      </c>
      <c r="AOX12">
        <v>3655411</v>
      </c>
      <c r="AOY12">
        <v>3713432</v>
      </c>
      <c r="AOZ12">
        <v>3701216</v>
      </c>
      <c r="APA12">
        <v>3710844</v>
      </c>
      <c r="APB12">
        <v>3726893</v>
      </c>
      <c r="APC12">
        <v>3735699</v>
      </c>
      <c r="APD12">
        <v>3744744</v>
      </c>
      <c r="APE12">
        <v>3779279</v>
      </c>
      <c r="APF12">
        <v>3846338</v>
      </c>
      <c r="APG12">
        <v>3846202</v>
      </c>
      <c r="APH12">
        <v>3830653</v>
      </c>
      <c r="API12">
        <v>3841985</v>
      </c>
      <c r="APJ12">
        <v>3812896</v>
      </c>
      <c r="APK12">
        <v>3783739</v>
      </c>
      <c r="APL12">
        <v>3775038</v>
      </c>
      <c r="APM12">
        <v>3800310</v>
      </c>
      <c r="APN12">
        <v>3816101</v>
      </c>
      <c r="APO12">
        <v>3794335</v>
      </c>
      <c r="APP12">
        <v>3799098</v>
      </c>
      <c r="APQ12">
        <v>3811457</v>
      </c>
      <c r="APR12">
        <v>3853922</v>
      </c>
      <c r="APS12">
        <v>3850749</v>
      </c>
      <c r="APT12">
        <v>3813785</v>
      </c>
      <c r="APU12">
        <v>3796936</v>
      </c>
      <c r="APV12">
        <v>3806281</v>
      </c>
      <c r="APW12">
        <v>3806281</v>
      </c>
      <c r="APX12">
        <v>3833384</v>
      </c>
      <c r="APY12">
        <v>3861685</v>
      </c>
      <c r="APZ12">
        <v>3842857</v>
      </c>
      <c r="AQA12">
        <v>3830822</v>
      </c>
      <c r="AQB12">
        <v>3845131</v>
      </c>
      <c r="AQC12">
        <v>3786644</v>
      </c>
      <c r="AQD12">
        <v>3793060</v>
      </c>
      <c r="AQE12">
        <v>3764237</v>
      </c>
      <c r="AQF12">
        <v>3756837</v>
      </c>
      <c r="AQG12">
        <v>7</v>
      </c>
      <c r="AQH12">
        <v>1444</v>
      </c>
      <c r="AQI12">
        <v>1591</v>
      </c>
      <c r="AQJ12">
        <v>1661</v>
      </c>
      <c r="AQK12">
        <v>2753</v>
      </c>
      <c r="AQL12">
        <v>3206</v>
      </c>
      <c r="AQM12">
        <v>3206</v>
      </c>
      <c r="AQN12">
        <v>3318</v>
      </c>
      <c r="AQO12">
        <v>3270</v>
      </c>
      <c r="AQP12">
        <v>3299</v>
      </c>
      <c r="AQQ12">
        <v>3550</v>
      </c>
      <c r="AQR12">
        <v>5476</v>
      </c>
      <c r="AQS12">
        <v>6140</v>
      </c>
      <c r="AQT12">
        <v>7552</v>
      </c>
      <c r="AQU12">
        <v>8706</v>
      </c>
      <c r="AQV12">
        <v>9826</v>
      </c>
      <c r="AQW12">
        <v>12298</v>
      </c>
      <c r="AQX12">
        <v>14249</v>
      </c>
      <c r="AQY12">
        <v>17871</v>
      </c>
      <c r="AQZ12">
        <v>18713</v>
      </c>
      <c r="ARA12">
        <v>19170</v>
      </c>
      <c r="ARB12">
        <v>20691</v>
      </c>
      <c r="ARC12">
        <v>28560</v>
      </c>
      <c r="ARD12">
        <v>54140</v>
      </c>
      <c r="ARE12">
        <v>107404</v>
      </c>
      <c r="ARF12">
        <v>366064</v>
      </c>
      <c r="ARG12">
        <v>1291212</v>
      </c>
      <c r="ARH12">
        <v>2741035</v>
      </c>
      <c r="ARI12">
        <v>3744414</v>
      </c>
      <c r="ARJ12">
        <v>3744414</v>
      </c>
      <c r="ARK12">
        <v>3828266</v>
      </c>
      <c r="ARL12">
        <v>3896078</v>
      </c>
      <c r="ARM12">
        <v>3920164</v>
      </c>
      <c r="ARN12">
        <v>3946128</v>
      </c>
      <c r="ARO12">
        <v>4017435</v>
      </c>
      <c r="ARP12">
        <v>3986350</v>
      </c>
      <c r="ARQ12">
        <v>3969903</v>
      </c>
      <c r="ARR12">
        <v>3987228</v>
      </c>
      <c r="ARS12">
        <v>3998537</v>
      </c>
      <c r="ART12">
        <v>4014136</v>
      </c>
      <c r="ARU12">
        <v>4018345</v>
      </c>
      <c r="ARV12">
        <v>4017298</v>
      </c>
      <c r="ARW12">
        <v>4016310</v>
      </c>
      <c r="ARX12">
        <v>4018353</v>
      </c>
      <c r="ARY12">
        <v>4013292</v>
      </c>
      <c r="ARZ12">
        <v>4039453</v>
      </c>
      <c r="ASA12">
        <v>4025647</v>
      </c>
      <c r="ASB12">
        <v>3979795</v>
      </c>
      <c r="ASC12">
        <v>3945198</v>
      </c>
      <c r="ASD12">
        <v>3872606</v>
      </c>
      <c r="ASE12">
        <v>3916654</v>
      </c>
      <c r="ASF12">
        <v>3851335</v>
      </c>
      <c r="ASG12">
        <v>3826114</v>
      </c>
      <c r="ASH12">
        <v>3791364</v>
      </c>
      <c r="ASI12">
        <v>3791364</v>
      </c>
      <c r="ASJ12">
        <v>3784346</v>
      </c>
      <c r="ASK12">
        <v>3821219</v>
      </c>
      <c r="ASL12">
        <v>3830246</v>
      </c>
      <c r="ASM12">
        <v>3796445</v>
      </c>
      <c r="ASN12">
        <v>3792053</v>
      </c>
      <c r="ASO12">
        <v>3766232</v>
      </c>
      <c r="ASP12">
        <v>3734060</v>
      </c>
      <c r="ASQ12">
        <v>3702047</v>
      </c>
      <c r="ASR12">
        <v>3714007</v>
      </c>
      <c r="ASS12">
        <v>1555</v>
      </c>
      <c r="AST12">
        <v>1555</v>
      </c>
      <c r="ASU12">
        <v>18055</v>
      </c>
      <c r="ASV12">
        <v>22324</v>
      </c>
      <c r="ASW12">
        <v>22088</v>
      </c>
      <c r="ASX12">
        <v>22204</v>
      </c>
      <c r="ASY12">
        <v>22204</v>
      </c>
      <c r="ASZ12">
        <v>22907</v>
      </c>
      <c r="ATA12">
        <v>26723</v>
      </c>
      <c r="ATB12">
        <v>27057</v>
      </c>
      <c r="ATC12">
        <v>27545</v>
      </c>
      <c r="ATD12">
        <v>30383</v>
      </c>
      <c r="ATE12">
        <v>29329</v>
      </c>
      <c r="ATF12">
        <v>30426</v>
      </c>
      <c r="ATG12">
        <v>38396</v>
      </c>
      <c r="ATH12">
        <v>40570</v>
      </c>
      <c r="ATI12">
        <v>46360</v>
      </c>
      <c r="ATJ12">
        <v>45822</v>
      </c>
      <c r="ATK12">
        <v>46323</v>
      </c>
      <c r="ATL12">
        <v>46793</v>
      </c>
      <c r="ATM12">
        <v>53385</v>
      </c>
      <c r="ATN12">
        <v>57436</v>
      </c>
      <c r="ATO12">
        <v>62948</v>
      </c>
      <c r="ATP12">
        <v>72862</v>
      </c>
      <c r="ATQ12">
        <v>105832</v>
      </c>
      <c r="ATR12">
        <v>379618</v>
      </c>
      <c r="ATS12">
        <v>744912</v>
      </c>
      <c r="ATT12">
        <v>744912</v>
      </c>
      <c r="ATU12">
        <v>1607111</v>
      </c>
      <c r="ATV12">
        <v>2747176</v>
      </c>
      <c r="ATW12">
        <v>3276432</v>
      </c>
      <c r="ATX12">
        <v>3533350</v>
      </c>
      <c r="ATY12">
        <v>3576866</v>
      </c>
      <c r="ATZ12">
        <v>3553423</v>
      </c>
      <c r="AUA12">
        <v>3601297</v>
      </c>
      <c r="AUB12">
        <v>3603168</v>
      </c>
      <c r="AUC12">
        <v>3629451</v>
      </c>
      <c r="AUD12">
        <v>3624086</v>
      </c>
      <c r="AUE12">
        <v>3593553</v>
      </c>
      <c r="AUF12">
        <v>3584684</v>
      </c>
      <c r="AUG12">
        <v>3562013</v>
      </c>
      <c r="AUH12">
        <v>3561139</v>
      </c>
      <c r="AUI12">
        <v>3580551</v>
      </c>
      <c r="AUJ12">
        <v>3567712</v>
      </c>
      <c r="AUK12">
        <v>3577734</v>
      </c>
      <c r="AUL12">
        <v>3616822</v>
      </c>
      <c r="AUM12">
        <v>3623287</v>
      </c>
      <c r="AUN12">
        <v>3623754</v>
      </c>
      <c r="AUO12">
        <v>3586501</v>
      </c>
      <c r="AUP12">
        <v>3577361</v>
      </c>
      <c r="AUQ12">
        <v>3600162</v>
      </c>
      <c r="AUR12">
        <v>3619196</v>
      </c>
      <c r="AUS12">
        <v>3613215</v>
      </c>
      <c r="AUT12">
        <v>3637698</v>
      </c>
      <c r="AUU12">
        <v>3644190</v>
      </c>
      <c r="AUV12">
        <v>3639087</v>
      </c>
      <c r="AUW12">
        <v>3582760</v>
      </c>
      <c r="AUX12">
        <v>3599132</v>
      </c>
      <c r="AUY12">
        <v>3604842</v>
      </c>
      <c r="AUZ12">
        <v>3622879</v>
      </c>
      <c r="AVA12">
        <v>3621678</v>
      </c>
      <c r="AVB12">
        <v>3592583</v>
      </c>
      <c r="AVC12">
        <v>3580765</v>
      </c>
      <c r="AVD12">
        <v>3571097</v>
      </c>
      <c r="AVE12">
        <v>3557930</v>
      </c>
      <c r="AVF12">
        <v>3570651</v>
      </c>
      <c r="AVG12">
        <v>10</v>
      </c>
      <c r="AVH12">
        <v>510</v>
      </c>
      <c r="AVI12">
        <v>917</v>
      </c>
      <c r="AVJ12">
        <v>874</v>
      </c>
      <c r="AVK12">
        <v>887</v>
      </c>
      <c r="AVL12">
        <v>1654</v>
      </c>
      <c r="AVM12">
        <v>8571</v>
      </c>
      <c r="AVN12">
        <v>7603</v>
      </c>
      <c r="AVO12">
        <v>5813</v>
      </c>
      <c r="AVP12">
        <v>7018</v>
      </c>
      <c r="AVQ12">
        <v>9849</v>
      </c>
      <c r="AVR12">
        <v>10676</v>
      </c>
      <c r="AVS12">
        <v>14074</v>
      </c>
      <c r="AVT12">
        <v>18528</v>
      </c>
      <c r="AVU12">
        <v>19872</v>
      </c>
      <c r="AVV12">
        <v>23158</v>
      </c>
      <c r="AVW12">
        <v>34451</v>
      </c>
      <c r="AVX12">
        <v>46984</v>
      </c>
      <c r="AVY12">
        <v>51026</v>
      </c>
      <c r="AVZ12">
        <v>51026</v>
      </c>
      <c r="AWA12">
        <v>56189</v>
      </c>
      <c r="AWB12">
        <v>59214</v>
      </c>
      <c r="AWC12">
        <v>79748</v>
      </c>
      <c r="AWD12">
        <v>110747</v>
      </c>
      <c r="AWE12">
        <v>301594</v>
      </c>
      <c r="AWF12">
        <v>664784</v>
      </c>
      <c r="AWG12">
        <v>1672047</v>
      </c>
      <c r="AWH12">
        <v>2724586</v>
      </c>
      <c r="AWI12">
        <v>3180707</v>
      </c>
      <c r="AWJ12">
        <v>3441398</v>
      </c>
      <c r="AWK12">
        <v>3441766</v>
      </c>
      <c r="AWL12">
        <v>3451248</v>
      </c>
      <c r="AWM12">
        <v>3461315</v>
      </c>
      <c r="AWN12">
        <v>3470497</v>
      </c>
      <c r="AWO12">
        <v>3440825</v>
      </c>
      <c r="AWP12">
        <v>3427353</v>
      </c>
      <c r="AWQ12">
        <v>3418307</v>
      </c>
      <c r="AWR12">
        <v>3415120</v>
      </c>
      <c r="AWS12">
        <v>3412837</v>
      </c>
      <c r="AWT12">
        <v>3393403</v>
      </c>
      <c r="AWU12">
        <v>3402135</v>
      </c>
      <c r="AWV12">
        <v>3422039</v>
      </c>
      <c r="AWW12">
        <v>3427215</v>
      </c>
      <c r="AWX12">
        <v>3426111</v>
      </c>
      <c r="AWY12">
        <v>3457782</v>
      </c>
      <c r="AWZ12">
        <v>3497191</v>
      </c>
      <c r="AXA12">
        <v>3507370</v>
      </c>
      <c r="AXB12">
        <v>3478441</v>
      </c>
      <c r="AXC12">
        <v>3456123</v>
      </c>
      <c r="AXD12">
        <v>3456946</v>
      </c>
      <c r="AXE12">
        <v>3473289</v>
      </c>
      <c r="AXF12">
        <v>3456846</v>
      </c>
      <c r="AXG12">
        <v>3474592</v>
      </c>
      <c r="AXH12">
        <v>3462495</v>
      </c>
      <c r="AXI12">
        <v>3450577</v>
      </c>
      <c r="AXJ12">
        <v>3438019</v>
      </c>
      <c r="AXK12">
        <v>3461497</v>
      </c>
      <c r="AXL12">
        <v>3449788</v>
      </c>
      <c r="AXM12">
        <v>3454977</v>
      </c>
      <c r="AXN12">
        <v>3451846</v>
      </c>
      <c r="AXO12">
        <v>3468732</v>
      </c>
      <c r="AXP12">
        <v>3476681</v>
      </c>
      <c r="AXQ12">
        <v>3488850</v>
      </c>
      <c r="AXR12">
        <v>3533067</v>
      </c>
      <c r="AXS12">
        <v>3533067</v>
      </c>
      <c r="AXT12">
        <v>3515688</v>
      </c>
      <c r="AXU12">
        <v>22191</v>
      </c>
      <c r="AXV12">
        <v>22240</v>
      </c>
      <c r="AXW12">
        <v>22399</v>
      </c>
      <c r="AXX12">
        <v>38406</v>
      </c>
      <c r="AXY12">
        <v>38512</v>
      </c>
      <c r="AXZ12">
        <v>38839</v>
      </c>
      <c r="AYA12">
        <v>38771</v>
      </c>
      <c r="AYB12">
        <v>38835</v>
      </c>
      <c r="AYC12">
        <v>38900</v>
      </c>
      <c r="AYD12">
        <v>38776</v>
      </c>
      <c r="AYE12">
        <v>42326</v>
      </c>
      <c r="AYF12">
        <v>43111</v>
      </c>
      <c r="AYG12">
        <v>43394</v>
      </c>
      <c r="AYH12">
        <v>44409</v>
      </c>
      <c r="AYI12">
        <v>55171</v>
      </c>
      <c r="AYJ12">
        <v>56634</v>
      </c>
      <c r="AYK12">
        <v>60814</v>
      </c>
      <c r="AYL12">
        <v>68605</v>
      </c>
      <c r="AYM12">
        <v>75639</v>
      </c>
      <c r="AYN12">
        <v>79919</v>
      </c>
      <c r="AYO12">
        <v>88697</v>
      </c>
      <c r="AYP12">
        <v>90133</v>
      </c>
      <c r="AYQ12">
        <v>105318</v>
      </c>
      <c r="AYR12">
        <v>105318</v>
      </c>
      <c r="AYS12">
        <v>129129</v>
      </c>
      <c r="AYT12">
        <v>315807</v>
      </c>
      <c r="AYU12">
        <v>1258784</v>
      </c>
      <c r="AYV12">
        <v>2588155</v>
      </c>
      <c r="AYW12">
        <v>3266894</v>
      </c>
      <c r="AYX12">
        <v>3394853</v>
      </c>
      <c r="AYY12">
        <v>3426758</v>
      </c>
      <c r="AYZ12">
        <v>3442043</v>
      </c>
      <c r="AZA12">
        <v>3441532</v>
      </c>
      <c r="AZB12">
        <v>3450431</v>
      </c>
      <c r="AZC12">
        <v>3464181</v>
      </c>
      <c r="AZD12">
        <v>3422835</v>
      </c>
      <c r="AZE12">
        <v>3416664</v>
      </c>
      <c r="AZF12">
        <v>3415292</v>
      </c>
      <c r="AZG12">
        <v>3394765</v>
      </c>
      <c r="AZH12">
        <v>3379496</v>
      </c>
      <c r="AZI12">
        <v>3384251</v>
      </c>
      <c r="AZJ12">
        <v>3376586</v>
      </c>
      <c r="AZK12">
        <v>3417880</v>
      </c>
      <c r="AZL12">
        <v>3409817</v>
      </c>
      <c r="AZM12">
        <v>3407559</v>
      </c>
      <c r="AZN12">
        <v>3395691</v>
      </c>
      <c r="AZO12">
        <v>3368166</v>
      </c>
      <c r="AZP12">
        <v>3347417</v>
      </c>
      <c r="AZQ12">
        <v>3367281</v>
      </c>
      <c r="AZR12">
        <v>3387919</v>
      </c>
      <c r="AZS12">
        <v>3345357</v>
      </c>
      <c r="AZT12">
        <v>3354953</v>
      </c>
      <c r="AZU12">
        <v>3347780</v>
      </c>
      <c r="AZV12">
        <v>3346107</v>
      </c>
      <c r="AZW12">
        <v>3363008</v>
      </c>
      <c r="AZX12">
        <v>3410435</v>
      </c>
      <c r="AZY12">
        <v>3442643</v>
      </c>
      <c r="AZZ12">
        <v>3435877</v>
      </c>
      <c r="BAA12">
        <v>3460663</v>
      </c>
      <c r="BAB12">
        <v>3486478</v>
      </c>
      <c r="BAC12">
        <v>3535289</v>
      </c>
      <c r="BAD12">
        <v>3575476</v>
      </c>
      <c r="BAE12">
        <v>3576219</v>
      </c>
      <c r="BAF12">
        <v>3571354</v>
      </c>
      <c r="BAG12">
        <v>3587784</v>
      </c>
      <c r="BAH12">
        <v>1684</v>
      </c>
      <c r="BAI12">
        <v>5621</v>
      </c>
      <c r="BAJ12">
        <v>4654</v>
      </c>
      <c r="BAK12">
        <v>4940</v>
      </c>
      <c r="BAL12">
        <v>5475</v>
      </c>
      <c r="BAM12">
        <v>5547</v>
      </c>
      <c r="BAN12">
        <v>10983</v>
      </c>
      <c r="BAO12">
        <v>10725</v>
      </c>
      <c r="BAP12">
        <v>11383</v>
      </c>
      <c r="BAQ12">
        <v>12082</v>
      </c>
      <c r="BAR12">
        <v>14757</v>
      </c>
      <c r="BAS12">
        <v>14418</v>
      </c>
      <c r="BAT12">
        <v>14812</v>
      </c>
      <c r="BAU12">
        <v>16906</v>
      </c>
      <c r="BAV12">
        <v>17459</v>
      </c>
      <c r="BAW12">
        <v>17770</v>
      </c>
      <c r="BAX12">
        <v>18376</v>
      </c>
      <c r="BAY12">
        <v>18103</v>
      </c>
      <c r="BAZ12">
        <v>18764</v>
      </c>
      <c r="BBA12">
        <v>28285</v>
      </c>
      <c r="BBB12">
        <v>31233</v>
      </c>
      <c r="BBC12">
        <v>36131</v>
      </c>
      <c r="BBD12">
        <v>44572</v>
      </c>
      <c r="BBE12">
        <v>120216</v>
      </c>
      <c r="BBF12">
        <v>167960</v>
      </c>
      <c r="BBG12">
        <v>421055</v>
      </c>
      <c r="BBH12">
        <v>1407398</v>
      </c>
      <c r="BBI12">
        <v>2467692</v>
      </c>
      <c r="BBJ12">
        <v>3087368</v>
      </c>
      <c r="BBK12">
        <v>3264625</v>
      </c>
      <c r="BBL12">
        <v>3339681</v>
      </c>
      <c r="BBM12">
        <v>3410361</v>
      </c>
      <c r="BBN12">
        <v>3450664</v>
      </c>
      <c r="BBO12">
        <v>3450664</v>
      </c>
      <c r="BBP12">
        <v>3459245</v>
      </c>
      <c r="BBQ12">
        <v>3429439</v>
      </c>
      <c r="BBR12">
        <v>3399583</v>
      </c>
      <c r="BBS12">
        <v>3445454</v>
      </c>
      <c r="BBT12">
        <v>3469960</v>
      </c>
      <c r="BBU12">
        <v>3464246</v>
      </c>
      <c r="BBV12">
        <v>3471831</v>
      </c>
      <c r="BBW12">
        <v>3502094</v>
      </c>
      <c r="BBX12">
        <v>3502849</v>
      </c>
      <c r="BBY12">
        <v>3523378</v>
      </c>
      <c r="BBZ12">
        <v>3485505</v>
      </c>
      <c r="BCA12">
        <v>3401336</v>
      </c>
      <c r="BCB12">
        <v>3368120</v>
      </c>
      <c r="BCC12">
        <v>3303348</v>
      </c>
      <c r="BCD12">
        <v>3309323</v>
      </c>
      <c r="BCE12">
        <v>3282434</v>
      </c>
      <c r="BCF12">
        <v>3250924</v>
      </c>
      <c r="BCG12">
        <v>3228181</v>
      </c>
      <c r="BCH12">
        <v>3177100</v>
      </c>
      <c r="BCI12">
        <v>3177100</v>
      </c>
      <c r="BCJ12">
        <v>3195757</v>
      </c>
      <c r="BCK12">
        <v>3185146</v>
      </c>
      <c r="BCL12">
        <v>3240421</v>
      </c>
      <c r="BCM12">
        <v>3229430</v>
      </c>
      <c r="BCN12">
        <v>3200481</v>
      </c>
      <c r="BCO12">
        <v>3201294</v>
      </c>
      <c r="BCP12">
        <v>3164823</v>
      </c>
      <c r="BCQ12">
        <v>3198000</v>
      </c>
      <c r="BCR12">
        <v>3230177</v>
      </c>
      <c r="BCS12">
        <v>52686</v>
      </c>
      <c r="BCT12">
        <v>52686</v>
      </c>
      <c r="BCU12">
        <v>52660</v>
      </c>
      <c r="BCV12">
        <v>52919</v>
      </c>
      <c r="BCW12">
        <v>53016</v>
      </c>
      <c r="BCX12">
        <v>53156</v>
      </c>
      <c r="BCY12">
        <v>53156</v>
      </c>
      <c r="BCZ12">
        <v>53156</v>
      </c>
      <c r="BDA12">
        <v>53055</v>
      </c>
      <c r="BDB12">
        <v>53055</v>
      </c>
      <c r="BDC12">
        <v>53614</v>
      </c>
      <c r="BDD12">
        <v>59384</v>
      </c>
      <c r="BDE12">
        <v>59796</v>
      </c>
      <c r="BDF12">
        <v>59907</v>
      </c>
      <c r="BDG12">
        <v>63132</v>
      </c>
      <c r="BDH12">
        <v>65814</v>
      </c>
      <c r="BDI12">
        <v>67939</v>
      </c>
      <c r="BDJ12">
        <v>69331</v>
      </c>
      <c r="BDK12">
        <v>69486</v>
      </c>
      <c r="BDL12">
        <v>71758</v>
      </c>
      <c r="BDM12">
        <v>74474</v>
      </c>
      <c r="BDN12">
        <v>76104</v>
      </c>
      <c r="BDO12">
        <v>81914</v>
      </c>
      <c r="BDP12">
        <v>90994</v>
      </c>
      <c r="BDQ12">
        <v>110255</v>
      </c>
      <c r="BDR12">
        <v>149404</v>
      </c>
      <c r="BDS12">
        <v>273056</v>
      </c>
      <c r="BDT12">
        <v>273056</v>
      </c>
      <c r="BDU12">
        <v>879158</v>
      </c>
      <c r="BDV12">
        <v>1794187</v>
      </c>
      <c r="BDW12">
        <v>2614443</v>
      </c>
      <c r="BDX12">
        <v>2902133</v>
      </c>
      <c r="BDY12">
        <v>3055774</v>
      </c>
      <c r="BDZ12">
        <v>3123232</v>
      </c>
      <c r="BEA12">
        <v>3155678</v>
      </c>
      <c r="BEB12">
        <v>3171172</v>
      </c>
      <c r="BEC12">
        <v>3179441</v>
      </c>
      <c r="BED12">
        <v>3140735</v>
      </c>
      <c r="BEE12">
        <v>3145173</v>
      </c>
      <c r="BEF12">
        <v>3131970</v>
      </c>
      <c r="BEG12">
        <v>3107265</v>
      </c>
      <c r="BEH12">
        <v>3136744</v>
      </c>
      <c r="BEI12">
        <v>3149977</v>
      </c>
      <c r="BEJ12">
        <v>3107228</v>
      </c>
      <c r="BEK12">
        <v>3106642</v>
      </c>
      <c r="BEL12">
        <v>3168006</v>
      </c>
      <c r="BEM12">
        <v>3166298</v>
      </c>
      <c r="BEN12">
        <v>3122069</v>
      </c>
      <c r="BEO12">
        <v>3088743</v>
      </c>
      <c r="BEP12">
        <v>3056277</v>
      </c>
      <c r="BEQ12">
        <v>3061448</v>
      </c>
      <c r="BER12">
        <v>3078086</v>
      </c>
      <c r="BES12">
        <v>3102226</v>
      </c>
      <c r="BET12">
        <v>3103100</v>
      </c>
      <c r="BEU12">
        <v>3103660</v>
      </c>
      <c r="BEV12">
        <v>3120746</v>
      </c>
      <c r="BEW12">
        <v>3118011</v>
      </c>
      <c r="BEX12">
        <v>3132693</v>
      </c>
      <c r="BEY12">
        <v>3111741</v>
      </c>
      <c r="BEZ12">
        <v>3109754</v>
      </c>
      <c r="BFA12">
        <v>3118562</v>
      </c>
      <c r="BFB12">
        <v>3142356</v>
      </c>
      <c r="BFC12">
        <v>3159750</v>
      </c>
      <c r="BFD12">
        <v>3155869</v>
      </c>
      <c r="BFE12">
        <v>3179377</v>
      </c>
      <c r="BFF12">
        <v>3163436</v>
      </c>
      <c r="BFG12">
        <v>3172631</v>
      </c>
      <c r="BFH12">
        <v>30147</v>
      </c>
      <c r="BFI12">
        <v>30515</v>
      </c>
      <c r="BFJ12">
        <v>31985</v>
      </c>
      <c r="BFK12">
        <v>34002</v>
      </c>
      <c r="BFL12">
        <v>34146</v>
      </c>
      <c r="BFM12">
        <v>34249</v>
      </c>
      <c r="BFN12">
        <v>35009</v>
      </c>
      <c r="BFO12">
        <v>35937</v>
      </c>
      <c r="BFP12">
        <v>36666</v>
      </c>
      <c r="BFQ12">
        <v>37550</v>
      </c>
      <c r="BFR12">
        <v>41451</v>
      </c>
      <c r="BFS12">
        <v>43599</v>
      </c>
      <c r="BFT12">
        <v>43649</v>
      </c>
      <c r="BFU12">
        <v>44399</v>
      </c>
      <c r="BFV12">
        <v>46402</v>
      </c>
      <c r="BFW12">
        <v>47259</v>
      </c>
      <c r="BFX12">
        <v>49435</v>
      </c>
      <c r="BFY12">
        <v>54381</v>
      </c>
      <c r="BFZ12">
        <v>54381</v>
      </c>
      <c r="BGA12">
        <v>63707</v>
      </c>
      <c r="BGB12">
        <v>68569</v>
      </c>
      <c r="BGC12">
        <v>72403</v>
      </c>
      <c r="BGD12">
        <v>88100</v>
      </c>
      <c r="BGE12">
        <v>114797</v>
      </c>
      <c r="BGF12">
        <v>326188</v>
      </c>
      <c r="BGG12">
        <v>852158</v>
      </c>
      <c r="BGH12">
        <v>1936554</v>
      </c>
      <c r="BGI12">
        <v>2791811</v>
      </c>
      <c r="BGJ12">
        <v>3145930</v>
      </c>
      <c r="BGK12">
        <v>3271657</v>
      </c>
      <c r="BGL12">
        <v>3294460</v>
      </c>
      <c r="BGM12">
        <v>3358550</v>
      </c>
      <c r="BGN12">
        <v>3377741</v>
      </c>
      <c r="BGO12">
        <v>3386822</v>
      </c>
      <c r="BGP12">
        <v>3369129</v>
      </c>
      <c r="BGQ12">
        <v>3375673</v>
      </c>
      <c r="BGR12">
        <v>3383018</v>
      </c>
      <c r="BGS12">
        <v>3434989</v>
      </c>
      <c r="BGT12">
        <v>3417423</v>
      </c>
      <c r="BGU12">
        <v>3425891</v>
      </c>
      <c r="BGV12">
        <v>3438095</v>
      </c>
      <c r="BGW12">
        <v>3483320</v>
      </c>
      <c r="BGX12">
        <v>3473599</v>
      </c>
      <c r="BGY12">
        <v>3454669</v>
      </c>
      <c r="BGZ12">
        <v>3481773</v>
      </c>
      <c r="BHA12">
        <v>3501452</v>
      </c>
      <c r="BHB12">
        <v>3483961</v>
      </c>
      <c r="BHC12">
        <v>3474145</v>
      </c>
      <c r="BHD12">
        <v>3449212</v>
      </c>
      <c r="BHE12">
        <v>3451736</v>
      </c>
      <c r="BHF12">
        <v>3444589</v>
      </c>
      <c r="BHG12">
        <v>3456586</v>
      </c>
      <c r="BHH12">
        <v>3480139</v>
      </c>
      <c r="BHI12">
        <v>3483624</v>
      </c>
      <c r="BHJ12">
        <v>3493552</v>
      </c>
      <c r="BHK12">
        <v>3483091</v>
      </c>
      <c r="BHL12">
        <v>3474830</v>
      </c>
      <c r="BHM12">
        <v>3454867</v>
      </c>
      <c r="BHN12">
        <v>3480164</v>
      </c>
      <c r="BHO12">
        <v>3490154</v>
      </c>
      <c r="BHP12">
        <v>3470162</v>
      </c>
      <c r="BHQ12">
        <v>3456501</v>
      </c>
      <c r="BHR12">
        <v>3472465</v>
      </c>
      <c r="BHS12">
        <v>3489453</v>
      </c>
      <c r="BHT12">
        <v>3489453</v>
      </c>
      <c r="BHU12">
        <v>3487181</v>
      </c>
      <c r="BHV12">
        <v>21468</v>
      </c>
      <c r="BHW12">
        <v>23040</v>
      </c>
      <c r="BHX12">
        <v>23279</v>
      </c>
      <c r="BHY12">
        <v>25208</v>
      </c>
      <c r="BHZ12">
        <v>27432</v>
      </c>
      <c r="BIA12">
        <v>30026</v>
      </c>
      <c r="BIB12">
        <v>31997</v>
      </c>
      <c r="BIC12">
        <v>32332</v>
      </c>
      <c r="BID12">
        <v>33023</v>
      </c>
      <c r="BIE12">
        <v>34639</v>
      </c>
      <c r="BIF12">
        <v>35500</v>
      </c>
      <c r="BIG12">
        <v>36043</v>
      </c>
      <c r="BIH12">
        <v>36251</v>
      </c>
      <c r="BII12">
        <v>37267</v>
      </c>
      <c r="BIJ12">
        <v>43852</v>
      </c>
      <c r="BIK12">
        <v>48333</v>
      </c>
      <c r="BIL12">
        <v>55470</v>
      </c>
      <c r="BIM12">
        <v>68314</v>
      </c>
      <c r="BIN12">
        <v>76810</v>
      </c>
      <c r="BIO12">
        <v>82138</v>
      </c>
      <c r="BIP12">
        <v>106587</v>
      </c>
      <c r="BIQ12">
        <v>113309</v>
      </c>
      <c r="BIR12">
        <v>126507</v>
      </c>
      <c r="BIS12">
        <v>182695</v>
      </c>
      <c r="BIT12">
        <v>478733</v>
      </c>
      <c r="BIU12">
        <v>1279714</v>
      </c>
      <c r="BIV12">
        <v>2134689</v>
      </c>
      <c r="BIW12">
        <v>2134689</v>
      </c>
      <c r="BIX12">
        <v>2528819</v>
      </c>
      <c r="BIY12">
        <v>2906651</v>
      </c>
      <c r="BIZ12">
        <v>3065569</v>
      </c>
      <c r="BJA12">
        <v>3262206</v>
      </c>
      <c r="BJB12">
        <v>3301676</v>
      </c>
      <c r="BJC12">
        <v>3348414</v>
      </c>
      <c r="BJD12">
        <v>3390766</v>
      </c>
      <c r="BJE12">
        <v>3431151</v>
      </c>
      <c r="BJF12">
        <v>3492615</v>
      </c>
      <c r="BJG12">
        <v>3484090</v>
      </c>
      <c r="BJH12">
        <v>3528355</v>
      </c>
      <c r="BJI12">
        <v>3519178</v>
      </c>
      <c r="BJJ12">
        <v>3538146</v>
      </c>
      <c r="BJK12">
        <v>3537323</v>
      </c>
      <c r="BJL12">
        <v>3518493</v>
      </c>
      <c r="BJM12">
        <v>3526911</v>
      </c>
      <c r="BJN12">
        <v>3513509</v>
      </c>
      <c r="BJO12">
        <v>3530246</v>
      </c>
      <c r="BJP12">
        <v>3576494</v>
      </c>
      <c r="BJQ12">
        <v>3548417</v>
      </c>
      <c r="BJR12">
        <v>3595678</v>
      </c>
      <c r="BJS12">
        <v>3632463</v>
      </c>
      <c r="BJT12">
        <v>3668926</v>
      </c>
      <c r="BJU12">
        <v>3648363</v>
      </c>
      <c r="BJV12">
        <v>3645235</v>
      </c>
      <c r="BJW12">
        <v>3634510</v>
      </c>
      <c r="BJX12">
        <v>3681097</v>
      </c>
      <c r="BJY12">
        <v>3724715</v>
      </c>
      <c r="BJZ12">
        <v>3730466</v>
      </c>
      <c r="BKA12">
        <v>3755349</v>
      </c>
      <c r="BKB12">
        <v>3755349</v>
      </c>
      <c r="BKC12">
        <v>3767062</v>
      </c>
      <c r="BKD12">
        <v>3760284</v>
      </c>
      <c r="BKE12">
        <v>3733228</v>
      </c>
      <c r="BKF12">
        <v>3722949</v>
      </c>
      <c r="BKG12">
        <v>3765674</v>
      </c>
      <c r="BKH12">
        <v>3789559</v>
      </c>
      <c r="BKI12">
        <v>670</v>
      </c>
      <c r="BKJ12">
        <v>669</v>
      </c>
      <c r="BKK12">
        <v>5575</v>
      </c>
      <c r="BKL12">
        <v>6143</v>
      </c>
      <c r="BKM12">
        <v>6296</v>
      </c>
      <c r="BKN12">
        <v>6451</v>
      </c>
      <c r="BKO12">
        <v>6609</v>
      </c>
      <c r="BKP12">
        <v>14118</v>
      </c>
      <c r="BKQ12">
        <v>18902</v>
      </c>
      <c r="BKR12">
        <v>18896</v>
      </c>
      <c r="BKS12">
        <v>21747</v>
      </c>
      <c r="BKT12">
        <v>24380</v>
      </c>
      <c r="BKU12">
        <v>27321</v>
      </c>
      <c r="BKV12">
        <v>38707</v>
      </c>
      <c r="BKW12">
        <v>40425</v>
      </c>
      <c r="BKX12">
        <v>45939</v>
      </c>
      <c r="BKY12">
        <v>48876</v>
      </c>
      <c r="BKZ12">
        <v>49599</v>
      </c>
      <c r="BLA12">
        <v>52208</v>
      </c>
      <c r="BLB12">
        <v>66623</v>
      </c>
      <c r="BLC12">
        <v>80247</v>
      </c>
      <c r="BLD12">
        <v>95266</v>
      </c>
      <c r="BLE12">
        <v>139088</v>
      </c>
      <c r="BLF12">
        <v>211731</v>
      </c>
      <c r="BLG12">
        <v>557815</v>
      </c>
      <c r="BLH12">
        <v>1242914</v>
      </c>
      <c r="BLI12">
        <v>2168910</v>
      </c>
      <c r="BLJ12">
        <v>3048553</v>
      </c>
      <c r="BLK12">
        <v>3544215</v>
      </c>
      <c r="BLL12">
        <v>4049928</v>
      </c>
      <c r="BLM12">
        <v>4279507</v>
      </c>
      <c r="BLN12">
        <v>4308192</v>
      </c>
      <c r="BLO12">
        <v>4308192</v>
      </c>
      <c r="BLP12">
        <v>4283092</v>
      </c>
      <c r="BLQ12">
        <v>4286811</v>
      </c>
      <c r="BLR12">
        <v>4292928</v>
      </c>
      <c r="BLS12">
        <v>4279892</v>
      </c>
      <c r="BLT12">
        <v>4305133</v>
      </c>
      <c r="BLU12">
        <v>4298956</v>
      </c>
      <c r="BLV12">
        <v>4349662</v>
      </c>
      <c r="BLW12">
        <v>4384841</v>
      </c>
      <c r="BLX12">
        <v>4415775</v>
      </c>
      <c r="BLY12">
        <v>4405843</v>
      </c>
      <c r="BLZ12">
        <v>4399994</v>
      </c>
      <c r="BMA12">
        <v>4385795</v>
      </c>
      <c r="BMB12">
        <v>4381871</v>
      </c>
      <c r="BMC12">
        <v>4318889</v>
      </c>
      <c r="BMD12">
        <v>4283888</v>
      </c>
      <c r="BME12">
        <v>4274065</v>
      </c>
      <c r="BMF12">
        <v>4265998</v>
      </c>
      <c r="BMG12">
        <v>4241503</v>
      </c>
      <c r="BMH12">
        <v>4242898</v>
      </c>
      <c r="BMI12">
        <v>4242898</v>
      </c>
      <c r="BMJ12">
        <v>4230540</v>
      </c>
      <c r="BMK12">
        <v>4250267</v>
      </c>
      <c r="BML12">
        <v>4235155</v>
      </c>
      <c r="BMM12">
        <v>4222759</v>
      </c>
      <c r="BMN12">
        <v>4237842</v>
      </c>
      <c r="BMO12">
        <v>4246103</v>
      </c>
      <c r="BMP12">
        <v>4247383</v>
      </c>
      <c r="BMQ12">
        <v>4243056</v>
      </c>
      <c r="BMR12">
        <v>4208692</v>
      </c>
      <c r="BMS12">
        <v>4226985</v>
      </c>
      <c r="BMT12">
        <v>4270878</v>
      </c>
      <c r="BMU12">
        <v>2364</v>
      </c>
      <c r="BMV12">
        <v>2364</v>
      </c>
      <c r="BMW12">
        <v>3762</v>
      </c>
      <c r="BMX12">
        <v>5146</v>
      </c>
      <c r="BMY12">
        <v>11269</v>
      </c>
      <c r="BMZ12">
        <v>12004</v>
      </c>
      <c r="BNA12">
        <v>12004</v>
      </c>
      <c r="BNB12">
        <v>13957</v>
      </c>
      <c r="BNC12">
        <v>16094</v>
      </c>
      <c r="BND12">
        <v>18521</v>
      </c>
      <c r="BNE12">
        <v>20534</v>
      </c>
      <c r="BNF12">
        <v>22986</v>
      </c>
      <c r="BNG12">
        <v>21295</v>
      </c>
      <c r="BNH12">
        <v>21506</v>
      </c>
      <c r="BNI12">
        <v>23322</v>
      </c>
      <c r="BNJ12">
        <v>24794</v>
      </c>
      <c r="BNK12">
        <v>28247</v>
      </c>
      <c r="BNL12">
        <v>35451</v>
      </c>
      <c r="BNM12">
        <v>37952</v>
      </c>
      <c r="BNN12">
        <v>49859</v>
      </c>
      <c r="BNO12">
        <v>57637</v>
      </c>
      <c r="BNP12">
        <v>78642</v>
      </c>
      <c r="BNQ12">
        <v>117673</v>
      </c>
      <c r="BNR12">
        <v>156502</v>
      </c>
      <c r="BNS12">
        <v>209533</v>
      </c>
      <c r="BNT12">
        <v>209533</v>
      </c>
      <c r="BNU12">
        <v>677655</v>
      </c>
      <c r="BNV12">
        <v>1648249</v>
      </c>
      <c r="BNW12">
        <v>2713939</v>
      </c>
      <c r="BNX12">
        <v>3218060</v>
      </c>
      <c r="BNY12">
        <v>3778184</v>
      </c>
      <c r="BNZ12">
        <v>4037871</v>
      </c>
      <c r="BOA12">
        <v>4179126</v>
      </c>
      <c r="BOB12">
        <v>4198254</v>
      </c>
      <c r="BOC12">
        <v>4260990</v>
      </c>
      <c r="BOD12">
        <v>4298410</v>
      </c>
      <c r="BOE12">
        <v>4373028</v>
      </c>
      <c r="BOF12">
        <v>4467545</v>
      </c>
      <c r="BOG12">
        <v>4461522</v>
      </c>
      <c r="BOH12">
        <v>4471376</v>
      </c>
      <c r="BOI12">
        <v>4491166</v>
      </c>
      <c r="BOJ12">
        <v>4511885</v>
      </c>
      <c r="BOK12">
        <v>4441742</v>
      </c>
      <c r="BOL12">
        <v>4427957</v>
      </c>
      <c r="BOM12">
        <v>4447919</v>
      </c>
      <c r="BON12">
        <v>4409236</v>
      </c>
      <c r="BOO12">
        <v>4401366</v>
      </c>
      <c r="BOP12">
        <v>4405938</v>
      </c>
      <c r="BOQ12">
        <v>4395957</v>
      </c>
      <c r="BOR12">
        <v>4361009</v>
      </c>
      <c r="BOS12">
        <v>4328221</v>
      </c>
      <c r="BOT12">
        <v>4290704</v>
      </c>
      <c r="BOU12">
        <v>4284735</v>
      </c>
      <c r="BOV12">
        <v>4272567</v>
      </c>
      <c r="BOW12">
        <v>4282735</v>
      </c>
      <c r="BOX12">
        <v>4281765</v>
      </c>
      <c r="BOY12">
        <v>4301750</v>
      </c>
      <c r="BOZ12">
        <v>4316565</v>
      </c>
      <c r="BPA12">
        <v>4341076</v>
      </c>
      <c r="BPB12">
        <v>4335078</v>
      </c>
      <c r="BPC12">
        <v>4333746</v>
      </c>
      <c r="BPD12">
        <v>4282402</v>
      </c>
      <c r="BPE12">
        <v>4267078</v>
      </c>
      <c r="BPF12">
        <v>4274166</v>
      </c>
      <c r="BPG12">
        <v>4280353</v>
      </c>
      <c r="BPH12">
        <v>4198614</v>
      </c>
      <c r="BPI12">
        <v>4170761</v>
      </c>
      <c r="BPJ12">
        <v>3352</v>
      </c>
      <c r="BPK12">
        <v>3352</v>
      </c>
      <c r="BPL12">
        <v>3419</v>
      </c>
      <c r="BPM12">
        <v>4165</v>
      </c>
      <c r="BPN12">
        <v>4943</v>
      </c>
      <c r="BPO12">
        <v>6703</v>
      </c>
      <c r="BPP12">
        <v>19430</v>
      </c>
      <c r="BPQ12">
        <v>41998</v>
      </c>
      <c r="BPR12">
        <v>44839</v>
      </c>
      <c r="BPS12">
        <v>49155</v>
      </c>
      <c r="BPT12">
        <v>51338</v>
      </c>
      <c r="BPU12">
        <v>51360</v>
      </c>
      <c r="BPV12">
        <v>56688</v>
      </c>
      <c r="BPW12">
        <v>59585</v>
      </c>
      <c r="BPX12">
        <v>61112</v>
      </c>
      <c r="BPY12">
        <v>67237</v>
      </c>
      <c r="BPZ12">
        <v>68581</v>
      </c>
      <c r="BQA12">
        <v>76197</v>
      </c>
      <c r="BQB12">
        <v>93821</v>
      </c>
      <c r="BQC12">
        <v>117876</v>
      </c>
      <c r="BQD12">
        <v>145018</v>
      </c>
      <c r="BQE12">
        <v>145018</v>
      </c>
      <c r="BQF12">
        <v>212664</v>
      </c>
      <c r="BQG12">
        <v>501442</v>
      </c>
      <c r="BQH12">
        <v>1366825</v>
      </c>
      <c r="BQI12">
        <v>2534314</v>
      </c>
      <c r="BQJ12">
        <v>3199337</v>
      </c>
      <c r="BQK12">
        <v>3692506</v>
      </c>
      <c r="BQL12">
        <v>3937303</v>
      </c>
      <c r="BQM12">
        <v>4119318</v>
      </c>
      <c r="BQN12">
        <v>4122469</v>
      </c>
      <c r="BQO12">
        <v>4143355</v>
      </c>
      <c r="BQP12">
        <v>4174044</v>
      </c>
      <c r="BQQ12">
        <v>4249841</v>
      </c>
      <c r="BQR12">
        <v>4284419</v>
      </c>
      <c r="BQS12">
        <v>4353996</v>
      </c>
      <c r="BQT12">
        <v>4383677</v>
      </c>
      <c r="BQU12">
        <v>4379882</v>
      </c>
      <c r="BQV12">
        <v>4420774</v>
      </c>
      <c r="BQW12">
        <v>4432329</v>
      </c>
      <c r="BQX12">
        <v>4448101</v>
      </c>
      <c r="BQY12">
        <v>4426926</v>
      </c>
      <c r="BQZ12">
        <v>4461593</v>
      </c>
      <c r="BRA12">
        <v>4411159</v>
      </c>
      <c r="BRB12">
        <v>4438962</v>
      </c>
      <c r="BRC12">
        <v>4363771</v>
      </c>
      <c r="BRD12">
        <v>4375426</v>
      </c>
      <c r="BRE12">
        <v>4397826</v>
      </c>
      <c r="BRF12">
        <v>4419996</v>
      </c>
      <c r="BRG12">
        <v>4424722</v>
      </c>
      <c r="BRH12">
        <v>4416996</v>
      </c>
      <c r="BRI12">
        <v>4409588</v>
      </c>
      <c r="BRJ12">
        <v>4434003</v>
      </c>
      <c r="BRK12">
        <v>4429590</v>
      </c>
      <c r="BRL12">
        <v>4407036</v>
      </c>
      <c r="BRM12">
        <v>4403173</v>
      </c>
      <c r="BRN12">
        <v>4390877</v>
      </c>
      <c r="BRO12">
        <v>4375396</v>
      </c>
      <c r="BRP12">
        <v>4366723</v>
      </c>
      <c r="BRQ12">
        <v>4342530</v>
      </c>
      <c r="BRR12">
        <v>4359736</v>
      </c>
      <c r="BRS12">
        <v>4411093</v>
      </c>
      <c r="BRT12">
        <v>4397716</v>
      </c>
      <c r="BRU12">
        <v>4397716</v>
      </c>
      <c r="BRV12">
        <v>4440011</v>
      </c>
      <c r="BRW12">
        <v>4426604</v>
      </c>
      <c r="BRX12">
        <v>405</v>
      </c>
      <c r="BRY12">
        <v>589</v>
      </c>
      <c r="BRZ12">
        <v>7168</v>
      </c>
      <c r="BSA12">
        <v>5777</v>
      </c>
      <c r="BSB12">
        <v>6065</v>
      </c>
      <c r="BSC12">
        <v>14429</v>
      </c>
      <c r="BSD12">
        <v>17558</v>
      </c>
      <c r="BSE12">
        <v>71667</v>
      </c>
      <c r="BSF12">
        <v>71365</v>
      </c>
      <c r="BSG12">
        <v>71455</v>
      </c>
      <c r="BSH12">
        <v>71055</v>
      </c>
      <c r="BSI12">
        <v>73092</v>
      </c>
      <c r="BSJ12">
        <v>75128</v>
      </c>
      <c r="BSK12">
        <v>75965</v>
      </c>
      <c r="BSL12">
        <v>79020</v>
      </c>
      <c r="BSM12">
        <v>79914</v>
      </c>
      <c r="BSN12">
        <v>84195</v>
      </c>
      <c r="BSO12">
        <v>94975</v>
      </c>
      <c r="BSP12">
        <v>98631</v>
      </c>
      <c r="BSQ12">
        <v>110282</v>
      </c>
      <c r="BSR12">
        <v>129698</v>
      </c>
      <c r="BSS12">
        <v>286249</v>
      </c>
      <c r="BST12">
        <v>589587</v>
      </c>
      <c r="BSU12">
        <v>1351848</v>
      </c>
      <c r="BSV12">
        <v>2581796</v>
      </c>
      <c r="BSW12">
        <v>2581796</v>
      </c>
      <c r="BSX12">
        <v>3037729</v>
      </c>
      <c r="BSY12">
        <v>3797290</v>
      </c>
      <c r="BSZ12">
        <v>4167555</v>
      </c>
      <c r="BTA12">
        <v>4296842</v>
      </c>
      <c r="BTB12">
        <v>4444314</v>
      </c>
      <c r="BTC12">
        <v>4468574</v>
      </c>
      <c r="BTD12">
        <v>4530859</v>
      </c>
      <c r="BTE12">
        <v>4512502</v>
      </c>
      <c r="BTF12">
        <v>4547493</v>
      </c>
      <c r="BTG12">
        <v>4501227</v>
      </c>
      <c r="BTH12">
        <v>4495863</v>
      </c>
      <c r="BTI12">
        <v>4511160</v>
      </c>
      <c r="BTJ12">
        <v>4520567</v>
      </c>
      <c r="BTK12">
        <v>4561306</v>
      </c>
      <c r="BTL12">
        <v>4559886</v>
      </c>
      <c r="BTM12">
        <v>4537360</v>
      </c>
      <c r="BTN12">
        <v>4554219</v>
      </c>
      <c r="BTO12">
        <v>4594183</v>
      </c>
      <c r="BTP12">
        <v>4577987</v>
      </c>
      <c r="BTQ12">
        <v>4595226</v>
      </c>
      <c r="BTR12">
        <v>4565251</v>
      </c>
      <c r="BTS12">
        <v>4546800</v>
      </c>
      <c r="BTT12">
        <v>4449662</v>
      </c>
      <c r="BTU12">
        <v>4433091</v>
      </c>
      <c r="BTV12">
        <v>4432068</v>
      </c>
      <c r="BTW12">
        <v>4432068</v>
      </c>
      <c r="BTX12">
        <v>4428358</v>
      </c>
      <c r="BTY12">
        <v>4387859</v>
      </c>
      <c r="BTZ12">
        <v>4361275</v>
      </c>
      <c r="BUA12">
        <v>4352247</v>
      </c>
      <c r="BUB12">
        <v>4333317</v>
      </c>
      <c r="BUC12">
        <v>4311660</v>
      </c>
      <c r="BUD12">
        <v>4272721</v>
      </c>
      <c r="BUE12">
        <v>4264907</v>
      </c>
      <c r="BUF12">
        <v>4254415</v>
      </c>
      <c r="BUG12">
        <v>4261181</v>
      </c>
      <c r="BUH12">
        <v>4268499</v>
      </c>
      <c r="BUI12">
        <v>4251882</v>
      </c>
      <c r="BUJ12">
        <v>4236249</v>
      </c>
      <c r="BUK12">
        <v>387</v>
      </c>
      <c r="BUL12">
        <v>991</v>
      </c>
      <c r="BUM12">
        <v>1034</v>
      </c>
      <c r="BUN12">
        <v>1171</v>
      </c>
      <c r="BUO12">
        <v>1397</v>
      </c>
      <c r="BUP12">
        <v>30916</v>
      </c>
      <c r="BUQ12">
        <v>33769</v>
      </c>
      <c r="BUR12">
        <v>60868</v>
      </c>
      <c r="BUS12">
        <v>73450</v>
      </c>
      <c r="BUT12">
        <v>83603</v>
      </c>
      <c r="BUU12">
        <v>97134</v>
      </c>
      <c r="BUV12">
        <v>100008</v>
      </c>
      <c r="BUW12">
        <v>101872</v>
      </c>
      <c r="BUX12">
        <v>103952</v>
      </c>
      <c r="BUY12">
        <v>106208</v>
      </c>
      <c r="BUZ12">
        <v>115478</v>
      </c>
      <c r="BVA12">
        <v>117129</v>
      </c>
      <c r="BVB12">
        <v>128131</v>
      </c>
      <c r="BVC12">
        <v>147009</v>
      </c>
      <c r="BVD12">
        <v>157396</v>
      </c>
      <c r="BVE12">
        <v>172018</v>
      </c>
      <c r="BVF12">
        <v>184695</v>
      </c>
      <c r="BVG12">
        <v>250744</v>
      </c>
      <c r="BVH12">
        <v>745469</v>
      </c>
      <c r="BVI12">
        <v>1716084</v>
      </c>
      <c r="BVJ12">
        <v>2915555</v>
      </c>
      <c r="BVK12">
        <v>3448525</v>
      </c>
      <c r="BVL12">
        <v>3949856</v>
      </c>
      <c r="BVM12">
        <v>4132118</v>
      </c>
      <c r="BVN12">
        <v>4195508</v>
      </c>
      <c r="BVO12">
        <v>4195508</v>
      </c>
      <c r="BVP12">
        <v>4224865</v>
      </c>
      <c r="BVQ12">
        <v>4214109</v>
      </c>
      <c r="BVR12">
        <v>4246615</v>
      </c>
      <c r="BVS12">
        <v>4277474</v>
      </c>
      <c r="BVT12">
        <v>4312245</v>
      </c>
      <c r="BVU12">
        <v>4317852</v>
      </c>
      <c r="BVV12">
        <v>4354990</v>
      </c>
      <c r="BVW12">
        <v>4353336</v>
      </c>
      <c r="BVX12">
        <v>4346176</v>
      </c>
      <c r="BVY12">
        <v>4337314</v>
      </c>
      <c r="BVZ12">
        <v>4434850</v>
      </c>
      <c r="BWA12">
        <v>4443925</v>
      </c>
      <c r="BWB12">
        <v>4419249</v>
      </c>
      <c r="BWC12">
        <v>4376400</v>
      </c>
      <c r="BWD12">
        <v>4384943</v>
      </c>
      <c r="BWE12">
        <v>4406748</v>
      </c>
      <c r="BWF12">
        <v>4404605</v>
      </c>
      <c r="BWG12">
        <v>4444672</v>
      </c>
      <c r="BWH12">
        <v>4465642</v>
      </c>
      <c r="BWI12">
        <v>4465642</v>
      </c>
      <c r="BWJ12">
        <v>4501132</v>
      </c>
      <c r="BWK12">
        <v>4502094</v>
      </c>
      <c r="BWL12">
        <v>4512076</v>
      </c>
      <c r="BWM12">
        <v>4485028</v>
      </c>
      <c r="BWN12">
        <v>4495777</v>
      </c>
      <c r="BWO12">
        <v>4489853</v>
      </c>
      <c r="BWP12">
        <v>4542211</v>
      </c>
      <c r="BWQ12">
        <v>4564325</v>
      </c>
      <c r="BWR12">
        <v>4582363</v>
      </c>
      <c r="BWS12">
        <v>4590715</v>
      </c>
      <c r="BWT12">
        <v>4645700</v>
      </c>
      <c r="BWU12">
        <v>4682837</v>
      </c>
      <c r="BWV12">
        <v>1191</v>
      </c>
      <c r="BWW12">
        <v>1191</v>
      </c>
      <c r="BWX12">
        <v>2757</v>
      </c>
      <c r="BWY12">
        <v>2163</v>
      </c>
      <c r="BWZ12">
        <v>3294</v>
      </c>
      <c r="BXA12">
        <v>6233</v>
      </c>
      <c r="BXB12">
        <v>6233</v>
      </c>
      <c r="BXC12">
        <v>21043</v>
      </c>
      <c r="BXD12">
        <v>21008</v>
      </c>
      <c r="BXE12">
        <v>25231</v>
      </c>
      <c r="BXF12">
        <v>60418</v>
      </c>
      <c r="BXG12">
        <v>62456</v>
      </c>
      <c r="BXH12">
        <v>68526</v>
      </c>
      <c r="BXI12">
        <v>70042</v>
      </c>
      <c r="BXJ12">
        <v>71469</v>
      </c>
      <c r="BXK12">
        <v>88673</v>
      </c>
      <c r="BXL12">
        <v>94060</v>
      </c>
      <c r="BXM12">
        <v>99544</v>
      </c>
      <c r="BXN12">
        <v>107908</v>
      </c>
      <c r="BXO12">
        <v>129519</v>
      </c>
      <c r="BXP12">
        <v>135984</v>
      </c>
      <c r="BXQ12">
        <v>226744</v>
      </c>
      <c r="BXR12">
        <v>284074</v>
      </c>
      <c r="BXS12">
        <v>347843</v>
      </c>
      <c r="BXT12">
        <v>851179</v>
      </c>
      <c r="BXU12">
        <v>2108404</v>
      </c>
      <c r="BXV12">
        <v>3297061</v>
      </c>
      <c r="BXW12">
        <v>3990092</v>
      </c>
      <c r="BXX12">
        <v>4232415</v>
      </c>
      <c r="BXY12">
        <v>4232415</v>
      </c>
      <c r="BXZ12">
        <v>4507896</v>
      </c>
      <c r="BYA12">
        <v>4653130</v>
      </c>
      <c r="BYB12">
        <v>4703692</v>
      </c>
      <c r="BYC12">
        <v>4629340</v>
      </c>
      <c r="BYD12">
        <v>4608754</v>
      </c>
      <c r="BYE12">
        <v>4571413</v>
      </c>
      <c r="BYF12">
        <v>4545057</v>
      </c>
      <c r="BYG12">
        <v>4540594</v>
      </c>
      <c r="BYH12">
        <v>4548016</v>
      </c>
      <c r="BYI12">
        <v>4596251</v>
      </c>
      <c r="BYJ12">
        <v>4610027</v>
      </c>
      <c r="BYK12">
        <v>4625454</v>
      </c>
      <c r="BYL12">
        <v>4624067</v>
      </c>
      <c r="BYM12">
        <v>4651161</v>
      </c>
      <c r="BYN12">
        <v>4598284</v>
      </c>
      <c r="BYO12">
        <v>4576775</v>
      </c>
      <c r="BYP12">
        <v>4550072</v>
      </c>
      <c r="BYQ12">
        <v>4596152</v>
      </c>
      <c r="BYR12">
        <v>4582925</v>
      </c>
      <c r="BYS12">
        <v>4568204</v>
      </c>
      <c r="BYT12">
        <v>4523988</v>
      </c>
      <c r="BYU12">
        <v>4499222</v>
      </c>
      <c r="BYV12">
        <v>4494422</v>
      </c>
      <c r="BYW12">
        <v>4507196</v>
      </c>
      <c r="BYX12">
        <v>4503292</v>
      </c>
      <c r="BYY12">
        <v>4497153</v>
      </c>
      <c r="BYZ12">
        <v>4498488</v>
      </c>
      <c r="BZA12">
        <v>4479603</v>
      </c>
      <c r="BZB12">
        <v>4488384</v>
      </c>
      <c r="BZC12">
        <v>4474485</v>
      </c>
      <c r="BZD12">
        <v>4438125</v>
      </c>
      <c r="BZE12">
        <v>4423520</v>
      </c>
      <c r="BZF12">
        <v>4432413</v>
      </c>
      <c r="BZG12">
        <v>4414381</v>
      </c>
      <c r="BZH12">
        <v>4421921</v>
      </c>
      <c r="BZI12">
        <v>4404273</v>
      </c>
      <c r="BZJ12">
        <v>4441001</v>
      </c>
      <c r="BZK12">
        <v>289</v>
      </c>
      <c r="BZL12">
        <v>516</v>
      </c>
      <c r="BZM12">
        <v>17789</v>
      </c>
      <c r="BZN12">
        <v>10187</v>
      </c>
      <c r="BZO12">
        <v>10230</v>
      </c>
      <c r="BZP12">
        <v>9960</v>
      </c>
      <c r="BZQ12">
        <v>13001</v>
      </c>
      <c r="BZR12">
        <v>32326</v>
      </c>
      <c r="BZS12">
        <v>35802</v>
      </c>
      <c r="BZT12">
        <v>78338</v>
      </c>
      <c r="BZU12">
        <v>79017</v>
      </c>
      <c r="BZV12">
        <v>82030</v>
      </c>
      <c r="BZW12">
        <v>85764</v>
      </c>
      <c r="BZX12">
        <v>89893</v>
      </c>
      <c r="BZY12">
        <v>98083</v>
      </c>
      <c r="BZZ12">
        <v>102362</v>
      </c>
      <c r="CAA12">
        <v>118236</v>
      </c>
      <c r="CAB12">
        <v>124310</v>
      </c>
      <c r="CAC12">
        <v>130999</v>
      </c>
      <c r="CAD12">
        <v>154741</v>
      </c>
      <c r="CAE12">
        <v>154741</v>
      </c>
      <c r="CAF12">
        <v>259129</v>
      </c>
      <c r="CAG12">
        <v>636073</v>
      </c>
      <c r="CAH12">
        <v>1260123</v>
      </c>
      <c r="CAI12">
        <v>2472222</v>
      </c>
      <c r="CAJ12">
        <v>3036312</v>
      </c>
      <c r="CAK12">
        <v>3371821</v>
      </c>
      <c r="CAL12">
        <v>3913803</v>
      </c>
      <c r="CAM12">
        <v>4025587</v>
      </c>
      <c r="CAN12">
        <v>4047831</v>
      </c>
      <c r="CAO12">
        <v>4058172</v>
      </c>
      <c r="CAP12">
        <v>4073952</v>
      </c>
      <c r="CAQ12">
        <v>4063038</v>
      </c>
      <c r="CAR12">
        <v>4059357</v>
      </c>
      <c r="CAS12">
        <v>4062892</v>
      </c>
      <c r="CAT12">
        <v>4097083</v>
      </c>
      <c r="CAU12">
        <v>4093492</v>
      </c>
      <c r="CAV12">
        <v>4093078</v>
      </c>
      <c r="CAW12">
        <v>4097771</v>
      </c>
      <c r="CAX12">
        <v>4095811</v>
      </c>
      <c r="CAY12">
        <v>4055604</v>
      </c>
      <c r="CAZ12">
        <v>4022570</v>
      </c>
      <c r="CBA12">
        <v>3991938</v>
      </c>
      <c r="CBB12">
        <v>3949149</v>
      </c>
      <c r="CBC12">
        <v>3954391</v>
      </c>
      <c r="CBD12">
        <v>3944494</v>
      </c>
      <c r="CBE12">
        <v>3962548</v>
      </c>
      <c r="CBF12">
        <v>3940211</v>
      </c>
      <c r="CBG12">
        <v>3913246</v>
      </c>
      <c r="CBH12">
        <v>3908760</v>
      </c>
      <c r="CBI12">
        <v>3922502</v>
      </c>
      <c r="CBJ12">
        <v>3879304</v>
      </c>
      <c r="CBK12">
        <v>3836495</v>
      </c>
      <c r="CBL12">
        <v>3836796</v>
      </c>
      <c r="CBM12">
        <v>3850035</v>
      </c>
      <c r="CBN12">
        <v>3865407</v>
      </c>
      <c r="CBO12">
        <v>3876989</v>
      </c>
      <c r="CBP12">
        <v>3893954</v>
      </c>
      <c r="CBQ12">
        <v>3896414</v>
      </c>
      <c r="CBR12">
        <v>3876526</v>
      </c>
      <c r="CBS12">
        <v>3870334</v>
      </c>
      <c r="CBT12">
        <v>3850993</v>
      </c>
      <c r="CBU12">
        <v>3838210</v>
      </c>
      <c r="CBV12">
        <v>3838210</v>
      </c>
      <c r="CBW12">
        <v>3838523</v>
      </c>
      <c r="CBX12">
        <v>37</v>
      </c>
      <c r="CBY12">
        <v>19465</v>
      </c>
      <c r="CBZ12">
        <v>20340</v>
      </c>
      <c r="CCA12">
        <v>29371</v>
      </c>
      <c r="CCB12">
        <v>29630</v>
      </c>
      <c r="CCC12">
        <v>34373</v>
      </c>
      <c r="CCD12">
        <v>35250</v>
      </c>
      <c r="CCE12">
        <v>34902</v>
      </c>
      <c r="CCF12">
        <v>35514</v>
      </c>
      <c r="CCG12">
        <v>36900</v>
      </c>
      <c r="CCH12">
        <v>41391</v>
      </c>
      <c r="CCI12">
        <v>42532</v>
      </c>
      <c r="CCJ12">
        <v>45316</v>
      </c>
      <c r="CCK12">
        <v>47207</v>
      </c>
      <c r="CCL12">
        <v>48804</v>
      </c>
      <c r="CCM12">
        <v>50109</v>
      </c>
      <c r="CCN12">
        <v>56582</v>
      </c>
      <c r="CCO12">
        <v>55741</v>
      </c>
      <c r="CCP12">
        <v>56580</v>
      </c>
      <c r="CCQ12">
        <v>59317</v>
      </c>
      <c r="CCR12">
        <v>68876</v>
      </c>
      <c r="CCS12">
        <v>98167</v>
      </c>
      <c r="CCT12">
        <v>154696</v>
      </c>
      <c r="CCU12">
        <v>731780</v>
      </c>
      <c r="CCV12">
        <v>1767634</v>
      </c>
      <c r="CCW12">
        <v>1767634</v>
      </c>
      <c r="CCX12">
        <v>2506078</v>
      </c>
      <c r="CCY12">
        <v>2993852</v>
      </c>
      <c r="CCZ12">
        <v>3245236</v>
      </c>
      <c r="CDA12">
        <v>3349866</v>
      </c>
      <c r="CDB12">
        <v>3442808</v>
      </c>
      <c r="CDC12">
        <v>3511817</v>
      </c>
      <c r="CDD12">
        <v>3530473</v>
      </c>
      <c r="CDE12">
        <v>3540835</v>
      </c>
      <c r="CDF12">
        <v>3597894</v>
      </c>
      <c r="CDG12">
        <v>3608543</v>
      </c>
      <c r="CDH12">
        <v>3596570</v>
      </c>
      <c r="CDI12">
        <v>3618682</v>
      </c>
      <c r="CDJ12">
        <v>3625780</v>
      </c>
      <c r="CDK12">
        <v>3646764</v>
      </c>
      <c r="CDL12">
        <v>3660498</v>
      </c>
      <c r="CDM12">
        <v>3691288</v>
      </c>
      <c r="CDN12">
        <v>3675674</v>
      </c>
      <c r="CDO12">
        <v>3652786</v>
      </c>
      <c r="CDP12">
        <v>3660688</v>
      </c>
      <c r="CDQ12">
        <v>3641689</v>
      </c>
      <c r="CDR12">
        <v>3660538</v>
      </c>
      <c r="CDS12">
        <v>3664996</v>
      </c>
      <c r="CDT12">
        <v>3553169</v>
      </c>
      <c r="CDU12">
        <v>3536374</v>
      </c>
      <c r="CDV12">
        <v>3543973</v>
      </c>
      <c r="CDW12">
        <v>3543393</v>
      </c>
      <c r="CDX12">
        <v>3570046</v>
      </c>
      <c r="CDY12">
        <v>3515433</v>
      </c>
      <c r="CDZ12">
        <v>3489826</v>
      </c>
      <c r="CEA12">
        <v>3472674</v>
      </c>
      <c r="CEB12">
        <v>3487654</v>
      </c>
      <c r="CEC12">
        <v>3431137</v>
      </c>
      <c r="CED12">
        <v>3430080</v>
      </c>
      <c r="CEE12">
        <v>3425309</v>
      </c>
      <c r="CEF12">
        <v>3423235</v>
      </c>
      <c r="CEG12">
        <v>3410704</v>
      </c>
      <c r="CEH12">
        <v>3383204</v>
      </c>
      <c r="CEI12">
        <v>3397729</v>
      </c>
      <c r="CEJ12">
        <v>3408799</v>
      </c>
      <c r="CEK12">
        <v>6935</v>
      </c>
      <c r="CEL12">
        <v>6935</v>
      </c>
      <c r="CEM12">
        <v>6935</v>
      </c>
      <c r="CEN12">
        <v>3096</v>
      </c>
      <c r="CEO12">
        <v>2819</v>
      </c>
      <c r="CEP12">
        <v>2945</v>
      </c>
      <c r="CEQ12">
        <v>2994</v>
      </c>
      <c r="CER12">
        <v>15271</v>
      </c>
      <c r="CES12">
        <v>11310</v>
      </c>
      <c r="CET12">
        <v>14880</v>
      </c>
      <c r="CEU12">
        <v>16301</v>
      </c>
      <c r="CEV12">
        <v>17693</v>
      </c>
      <c r="CEW12">
        <v>19718</v>
      </c>
      <c r="CEX12">
        <v>21371</v>
      </c>
      <c r="CEY12">
        <v>24647</v>
      </c>
      <c r="CEZ12">
        <v>33883</v>
      </c>
      <c r="CFA12">
        <v>35766</v>
      </c>
      <c r="CFB12">
        <v>44270</v>
      </c>
      <c r="CFC12">
        <v>51379</v>
      </c>
      <c r="CFD12">
        <v>61815</v>
      </c>
      <c r="CFE12">
        <v>77221</v>
      </c>
      <c r="CFF12">
        <v>85345</v>
      </c>
      <c r="CFG12">
        <v>122905</v>
      </c>
      <c r="CFH12">
        <v>241116</v>
      </c>
      <c r="CFI12">
        <v>673400</v>
      </c>
      <c r="CFJ12">
        <v>1706952</v>
      </c>
      <c r="CFK12">
        <v>2527584</v>
      </c>
      <c r="CFL12">
        <v>3045930</v>
      </c>
      <c r="CFM12">
        <v>3287787</v>
      </c>
      <c r="CFN12">
        <v>3310883</v>
      </c>
      <c r="CFO12">
        <v>3310883</v>
      </c>
      <c r="CFP12">
        <v>3331737</v>
      </c>
      <c r="CFQ12">
        <v>3342398</v>
      </c>
      <c r="CFR12">
        <v>3310261</v>
      </c>
      <c r="CFS12">
        <v>3327264</v>
      </c>
      <c r="CFT12">
        <v>3352537</v>
      </c>
      <c r="CFU12">
        <v>3410433</v>
      </c>
      <c r="CFV12">
        <v>3417857</v>
      </c>
      <c r="CFW12">
        <v>3406281</v>
      </c>
      <c r="CFX12">
        <v>3455324</v>
      </c>
      <c r="CFY12">
        <v>3459929</v>
      </c>
      <c r="CFZ12">
        <v>3436354</v>
      </c>
      <c r="CGA12">
        <v>3399915</v>
      </c>
      <c r="CGB12">
        <v>3361115</v>
      </c>
      <c r="CGC12">
        <v>3381270</v>
      </c>
      <c r="CGD12">
        <v>3389772</v>
      </c>
      <c r="CGE12">
        <v>3367537</v>
      </c>
      <c r="CGF12">
        <v>3329082</v>
      </c>
      <c r="CGG12">
        <v>3305862</v>
      </c>
      <c r="CGH12">
        <v>3284579</v>
      </c>
      <c r="CGI12">
        <v>3245896</v>
      </c>
      <c r="CGJ12">
        <v>3222964</v>
      </c>
      <c r="CGK12">
        <v>3192866</v>
      </c>
      <c r="CGL12">
        <v>3188750</v>
      </c>
      <c r="CGM12">
        <v>3193162</v>
      </c>
      <c r="CGN12">
        <v>3193162</v>
      </c>
      <c r="CGO12">
        <v>3176227</v>
      </c>
      <c r="CGP12">
        <v>3168341</v>
      </c>
      <c r="CGQ12">
        <v>3166521</v>
      </c>
      <c r="CGR12">
        <v>3108824</v>
      </c>
      <c r="CGS12">
        <v>3085018</v>
      </c>
      <c r="CGT12">
        <v>3089228</v>
      </c>
      <c r="CGU12">
        <v>3072806</v>
      </c>
      <c r="CGV12">
        <v>3085886</v>
      </c>
      <c r="CGW12">
        <v>20239</v>
      </c>
      <c r="CGX12">
        <v>20239</v>
      </c>
      <c r="CGY12">
        <v>20239</v>
      </c>
      <c r="CGZ12">
        <v>21921</v>
      </c>
      <c r="CHA12">
        <v>22660</v>
      </c>
      <c r="CHB12">
        <v>23039</v>
      </c>
      <c r="CHC12">
        <v>23039</v>
      </c>
      <c r="CHD12">
        <v>23155</v>
      </c>
      <c r="CHE12">
        <v>22874</v>
      </c>
      <c r="CHF12">
        <v>23139</v>
      </c>
      <c r="CHG12">
        <v>26377</v>
      </c>
      <c r="CHH12">
        <v>33226</v>
      </c>
      <c r="CHI12">
        <v>40674</v>
      </c>
      <c r="CHJ12">
        <v>43550</v>
      </c>
      <c r="CHK12">
        <v>48986</v>
      </c>
      <c r="CHL12">
        <v>56023</v>
      </c>
      <c r="CHM12">
        <v>60002</v>
      </c>
      <c r="CHN12">
        <v>64975</v>
      </c>
      <c r="CHO12">
        <v>72035</v>
      </c>
      <c r="CHP12">
        <v>91102</v>
      </c>
      <c r="CHQ12">
        <v>135588</v>
      </c>
      <c r="CHR12">
        <v>155603</v>
      </c>
      <c r="CHS12">
        <v>248766</v>
      </c>
      <c r="CHT12">
        <v>379914</v>
      </c>
      <c r="CHU12">
        <v>764994</v>
      </c>
      <c r="CHV12">
        <v>1543350</v>
      </c>
      <c r="CHW12">
        <v>2338188</v>
      </c>
      <c r="CHX12">
        <v>2468843</v>
      </c>
      <c r="CHY12">
        <v>2468843</v>
      </c>
      <c r="CHZ12">
        <v>2693379</v>
      </c>
      <c r="CIA12">
        <v>3018855</v>
      </c>
      <c r="CIB12">
        <v>3188291</v>
      </c>
      <c r="CIC12">
        <v>3210630</v>
      </c>
      <c r="CID12">
        <v>3143762</v>
      </c>
      <c r="CIE12">
        <v>3125226</v>
      </c>
      <c r="CIF12">
        <v>3124399</v>
      </c>
      <c r="CIG12">
        <v>3124434</v>
      </c>
      <c r="CIH12">
        <v>3091638</v>
      </c>
      <c r="CII12">
        <v>3100976</v>
      </c>
      <c r="CIJ12">
        <v>3094822</v>
      </c>
      <c r="CIK12">
        <v>3100428</v>
      </c>
      <c r="CIL12">
        <v>3077750</v>
      </c>
      <c r="CIM12">
        <v>3095918</v>
      </c>
      <c r="CIN12">
        <v>3078271</v>
      </c>
      <c r="CIO12">
        <v>3034429</v>
      </c>
      <c r="CIP12">
        <v>3064630</v>
      </c>
      <c r="CIQ12">
        <v>3081117</v>
      </c>
      <c r="CIR12">
        <v>3106268</v>
      </c>
      <c r="CIS12">
        <v>3064433</v>
      </c>
      <c r="CIT12">
        <v>3021320</v>
      </c>
      <c r="CIU12">
        <v>2992812</v>
      </c>
      <c r="CIV12">
        <v>2980932</v>
      </c>
      <c r="CIW12">
        <v>2977481</v>
      </c>
      <c r="CIX12">
        <v>2979549</v>
      </c>
      <c r="CIY12">
        <v>2955427</v>
      </c>
      <c r="CIZ12">
        <v>2936833</v>
      </c>
      <c r="CJA12">
        <v>2963981</v>
      </c>
      <c r="CJB12">
        <v>2969735</v>
      </c>
      <c r="CJC12">
        <v>2979093</v>
      </c>
      <c r="CJD12">
        <v>2968502</v>
      </c>
      <c r="CJE12">
        <v>2965984</v>
      </c>
      <c r="CJF12">
        <v>2974068</v>
      </c>
      <c r="CJG12">
        <v>2950810</v>
      </c>
      <c r="CJH12">
        <v>2944139</v>
      </c>
      <c r="CJI12">
        <v>2960987</v>
      </c>
      <c r="CJJ12">
        <v>2950012</v>
      </c>
      <c r="CJK12">
        <v>11323</v>
      </c>
      <c r="CJL12">
        <v>11323</v>
      </c>
      <c r="CJM12">
        <v>12635</v>
      </c>
      <c r="CJN12">
        <v>13656</v>
      </c>
      <c r="CJO12">
        <v>15284</v>
      </c>
      <c r="CJP12">
        <v>17961</v>
      </c>
      <c r="CJQ12">
        <v>19585</v>
      </c>
      <c r="CJR12">
        <v>21474</v>
      </c>
      <c r="CJS12">
        <v>24005</v>
      </c>
      <c r="CJT12">
        <v>26636</v>
      </c>
      <c r="CJU12">
        <v>30217</v>
      </c>
      <c r="CJV12">
        <v>31710</v>
      </c>
      <c r="CJW12">
        <v>36773</v>
      </c>
      <c r="CJX12">
        <v>41691</v>
      </c>
      <c r="CJY12">
        <v>44503</v>
      </c>
      <c r="CJZ12">
        <v>48274</v>
      </c>
      <c r="CKA12">
        <v>48676</v>
      </c>
      <c r="CKB12">
        <v>61895</v>
      </c>
      <c r="CKC12">
        <v>74705</v>
      </c>
      <c r="CKD12">
        <v>97634</v>
      </c>
      <c r="CKE12">
        <v>97634</v>
      </c>
      <c r="CKF12">
        <v>146614</v>
      </c>
      <c r="CKG12">
        <v>188995</v>
      </c>
      <c r="CKH12">
        <v>489624</v>
      </c>
      <c r="CKI12">
        <v>942163</v>
      </c>
      <c r="CKJ12">
        <v>1440204</v>
      </c>
      <c r="CKK12">
        <v>2060249</v>
      </c>
      <c r="CKL12">
        <v>2576790</v>
      </c>
      <c r="CKM12">
        <v>2806877</v>
      </c>
      <c r="CKN12">
        <v>2984980</v>
      </c>
      <c r="CKO12">
        <v>2980987</v>
      </c>
      <c r="CKP12">
        <v>3027361</v>
      </c>
      <c r="CKQ12">
        <v>3031557</v>
      </c>
      <c r="CKR12">
        <v>3030476</v>
      </c>
      <c r="CKS12">
        <v>3020437</v>
      </c>
      <c r="CKT12">
        <v>3036654</v>
      </c>
      <c r="CKU12">
        <v>3018707</v>
      </c>
      <c r="CKV12">
        <v>3024882</v>
      </c>
      <c r="CKW12">
        <v>2992016</v>
      </c>
      <c r="CKX12">
        <v>3001663</v>
      </c>
      <c r="CKY12">
        <v>2988938</v>
      </c>
      <c r="CKZ12">
        <v>2993142</v>
      </c>
      <c r="CLA12">
        <v>2979901</v>
      </c>
      <c r="CLB12">
        <v>2964044</v>
      </c>
      <c r="CLC12">
        <v>2948977</v>
      </c>
      <c r="CLD12">
        <v>2973874</v>
      </c>
      <c r="CLE12">
        <v>2996473</v>
      </c>
      <c r="CLF12">
        <v>3007816</v>
      </c>
      <c r="CLG12">
        <v>2964764</v>
      </c>
      <c r="CLH12">
        <v>2970006</v>
      </c>
      <c r="CLI12">
        <v>2950924</v>
      </c>
      <c r="CLJ12">
        <v>2985212</v>
      </c>
      <c r="CLK12">
        <v>3000140</v>
      </c>
      <c r="CLL12">
        <v>2995693</v>
      </c>
      <c r="CLM12">
        <v>3001172</v>
      </c>
      <c r="CLN12">
        <v>3005646</v>
      </c>
      <c r="CLO12">
        <v>3004865</v>
      </c>
      <c r="CLP12">
        <v>2999783</v>
      </c>
      <c r="CLQ12">
        <v>2982915</v>
      </c>
      <c r="CLR12">
        <v>2993974</v>
      </c>
      <c r="CLS12">
        <v>3002255</v>
      </c>
      <c r="CLT12">
        <v>3011110</v>
      </c>
      <c r="CLU12">
        <v>3030286</v>
      </c>
      <c r="CLV12">
        <v>3057012</v>
      </c>
      <c r="CLW12">
        <v>3057012</v>
      </c>
      <c r="CLX12">
        <v>12546</v>
      </c>
      <c r="CLY12">
        <v>13143</v>
      </c>
      <c r="CLZ12">
        <v>13486</v>
      </c>
      <c r="CMA12">
        <v>14938</v>
      </c>
      <c r="CMB12">
        <v>18711</v>
      </c>
      <c r="CMC12">
        <v>19922</v>
      </c>
      <c r="CMD12">
        <v>20949</v>
      </c>
      <c r="CME12">
        <v>21606</v>
      </c>
      <c r="CMF12">
        <v>22424</v>
      </c>
      <c r="CMG12">
        <v>23725</v>
      </c>
      <c r="CMH12">
        <v>35955</v>
      </c>
      <c r="CMI12">
        <v>37160</v>
      </c>
      <c r="CMJ12">
        <v>49962</v>
      </c>
      <c r="CMK12">
        <v>49887</v>
      </c>
      <c r="CML12">
        <v>53285</v>
      </c>
      <c r="CMM12">
        <v>55721</v>
      </c>
      <c r="CMN12">
        <v>107764</v>
      </c>
      <c r="CMO12">
        <v>120394</v>
      </c>
      <c r="CMP12">
        <v>148631</v>
      </c>
      <c r="CMQ12">
        <v>165064</v>
      </c>
      <c r="CMR12">
        <v>177519</v>
      </c>
      <c r="CMS12">
        <v>196478</v>
      </c>
      <c r="CMT12">
        <v>267281</v>
      </c>
      <c r="CMU12">
        <v>365610</v>
      </c>
      <c r="CMV12">
        <v>820685</v>
      </c>
      <c r="CMW12">
        <v>820685</v>
      </c>
      <c r="CMX12">
        <v>1290990</v>
      </c>
      <c r="CMY12">
        <v>1930849</v>
      </c>
      <c r="CMZ12">
        <v>2396068</v>
      </c>
      <c r="CNA12">
        <v>2935264</v>
      </c>
      <c r="CNB12">
        <v>3047202</v>
      </c>
      <c r="CNC12">
        <v>3086255</v>
      </c>
      <c r="CND12">
        <v>3134466</v>
      </c>
      <c r="CNE12">
        <v>3123214</v>
      </c>
      <c r="CNF12">
        <v>3129200</v>
      </c>
      <c r="CNG12">
        <v>3168279</v>
      </c>
      <c r="CNH12">
        <v>3165661</v>
      </c>
      <c r="CNI12">
        <v>3166010</v>
      </c>
      <c r="CNJ12">
        <v>3160535</v>
      </c>
      <c r="CNK12">
        <v>3168482</v>
      </c>
      <c r="CNL12">
        <v>3177581</v>
      </c>
      <c r="CNM12">
        <v>3178170</v>
      </c>
      <c r="CNN12">
        <v>3192895</v>
      </c>
      <c r="CNO12">
        <v>3227152</v>
      </c>
      <c r="CNP12">
        <v>3189392</v>
      </c>
      <c r="CNQ12">
        <v>3199472</v>
      </c>
      <c r="CNR12">
        <v>3219576</v>
      </c>
      <c r="CNS12">
        <v>3230707</v>
      </c>
      <c r="CNT12">
        <v>3170939</v>
      </c>
      <c r="CNU12">
        <v>3158414</v>
      </c>
      <c r="CNV12">
        <v>3148341</v>
      </c>
      <c r="CNW12">
        <v>3167994</v>
      </c>
      <c r="CNX12">
        <v>3193560</v>
      </c>
      <c r="CNY12">
        <v>3158141</v>
      </c>
      <c r="CNZ12">
        <v>3087664</v>
      </c>
      <c r="COA12">
        <v>3064658</v>
      </c>
      <c r="COB12">
        <v>3064658</v>
      </c>
      <c r="COC12">
        <v>3042770</v>
      </c>
      <c r="COD12">
        <v>3023536</v>
      </c>
      <c r="COE12">
        <v>3009433</v>
      </c>
      <c r="COF12">
        <v>3002474</v>
      </c>
      <c r="COG12">
        <v>3021453</v>
      </c>
      <c r="COH12">
        <v>3063217</v>
      </c>
      <c r="COI12">
        <v>2974983</v>
      </c>
      <c r="COJ12">
        <v>2965000</v>
      </c>
      <c r="COK12">
        <v>11253</v>
      </c>
      <c r="COL12">
        <v>17797</v>
      </c>
      <c r="COM12">
        <v>30910</v>
      </c>
      <c r="CON12">
        <v>30889</v>
      </c>
      <c r="COO12">
        <v>31680</v>
      </c>
      <c r="COP12">
        <v>38029</v>
      </c>
      <c r="COQ12">
        <v>39280</v>
      </c>
      <c r="COR12">
        <v>39419</v>
      </c>
      <c r="COS12">
        <v>39793</v>
      </c>
      <c r="COT12">
        <v>41835</v>
      </c>
      <c r="COU12">
        <v>42559</v>
      </c>
      <c r="COV12">
        <v>46512</v>
      </c>
      <c r="COW12">
        <v>47706</v>
      </c>
      <c r="COX12">
        <v>56774</v>
      </c>
      <c r="COY12">
        <v>59857</v>
      </c>
      <c r="COZ12">
        <v>66996</v>
      </c>
      <c r="CPA12">
        <v>77093</v>
      </c>
      <c r="CPB12">
        <v>83194</v>
      </c>
      <c r="CPC12">
        <v>93676</v>
      </c>
      <c r="CPD12">
        <v>93749</v>
      </c>
      <c r="CPE12">
        <v>100211</v>
      </c>
      <c r="CPF12">
        <v>121677</v>
      </c>
      <c r="CPG12">
        <v>156839</v>
      </c>
      <c r="CPH12">
        <v>199818</v>
      </c>
      <c r="CPI12">
        <v>348953</v>
      </c>
      <c r="CPJ12">
        <v>622780</v>
      </c>
      <c r="CPK12">
        <v>1183275</v>
      </c>
      <c r="CPL12">
        <v>2190053</v>
      </c>
      <c r="CPM12">
        <v>2914785</v>
      </c>
      <c r="CPN12">
        <v>3103914</v>
      </c>
      <c r="CPO12">
        <v>3103914</v>
      </c>
      <c r="CPP12">
        <v>3133432</v>
      </c>
      <c r="CPQ12">
        <v>3126879</v>
      </c>
      <c r="CPR12">
        <v>3125691</v>
      </c>
      <c r="CPS12">
        <v>3082403</v>
      </c>
      <c r="CPT12">
        <v>3097360</v>
      </c>
      <c r="CPU12">
        <v>3108471</v>
      </c>
      <c r="CPV12">
        <v>3119541</v>
      </c>
      <c r="CPW12">
        <v>3110213</v>
      </c>
      <c r="CPX12">
        <v>3111608</v>
      </c>
      <c r="CPY12">
        <v>3089114</v>
      </c>
      <c r="CPZ12">
        <v>3052619</v>
      </c>
      <c r="CQA12">
        <v>3047576</v>
      </c>
      <c r="CQB12">
        <v>3065328</v>
      </c>
      <c r="CQC12">
        <v>3099459</v>
      </c>
      <c r="CQD12">
        <v>3073169</v>
      </c>
      <c r="CQE12">
        <v>3057492</v>
      </c>
      <c r="CQF12">
        <v>3039193</v>
      </c>
      <c r="CQG12">
        <v>2999919</v>
      </c>
      <c r="CQH12">
        <v>3007924</v>
      </c>
      <c r="CQI12">
        <v>3007581</v>
      </c>
      <c r="CQJ12">
        <v>2989351</v>
      </c>
      <c r="CQK12">
        <v>2948366</v>
      </c>
      <c r="CQL12">
        <v>2977406</v>
      </c>
      <c r="CQM12">
        <v>2960895</v>
      </c>
      <c r="CQN12">
        <v>2960895</v>
      </c>
      <c r="CQO12">
        <v>2957747</v>
      </c>
      <c r="CQP12">
        <v>2985671</v>
      </c>
      <c r="CQQ12">
        <v>2992170</v>
      </c>
      <c r="CQR12">
        <v>2985982</v>
      </c>
      <c r="CQS12">
        <v>2983599</v>
      </c>
      <c r="CQT12">
        <v>2993235</v>
      </c>
      <c r="CQU12">
        <v>2958991</v>
      </c>
      <c r="CQV12">
        <v>2957963</v>
      </c>
      <c r="CQW12">
        <v>11181</v>
      </c>
      <c r="CQX12">
        <v>11181</v>
      </c>
      <c r="CQY12">
        <v>11290</v>
      </c>
      <c r="CQZ12">
        <v>18725</v>
      </c>
      <c r="CRA12">
        <v>21049</v>
      </c>
      <c r="CRB12">
        <v>21431</v>
      </c>
      <c r="CRC12">
        <v>21431</v>
      </c>
      <c r="CRD12">
        <v>21801</v>
      </c>
      <c r="CRE12">
        <v>23316</v>
      </c>
      <c r="CRF12">
        <v>27128</v>
      </c>
      <c r="CRG12">
        <v>27229</v>
      </c>
      <c r="CRH12">
        <v>28740</v>
      </c>
      <c r="CRI12">
        <v>30489</v>
      </c>
      <c r="CRJ12">
        <v>32764</v>
      </c>
      <c r="CRK12">
        <v>40464</v>
      </c>
      <c r="CRL12">
        <v>44763</v>
      </c>
      <c r="CRM12">
        <v>53348</v>
      </c>
      <c r="CRN12">
        <v>59971</v>
      </c>
      <c r="CRO12">
        <v>66779</v>
      </c>
      <c r="CRP12">
        <v>75442</v>
      </c>
      <c r="CRQ12">
        <v>101465</v>
      </c>
      <c r="CRR12">
        <v>118255</v>
      </c>
      <c r="CRS12">
        <v>146545</v>
      </c>
      <c r="CRT12">
        <v>166232</v>
      </c>
      <c r="CRU12">
        <v>267236</v>
      </c>
      <c r="CRV12">
        <v>637565</v>
      </c>
      <c r="CRW12">
        <v>1232762</v>
      </c>
      <c r="CRX12">
        <v>1701833</v>
      </c>
      <c r="CRY12">
        <v>1701833</v>
      </c>
      <c r="CRZ12">
        <v>2109749</v>
      </c>
      <c r="CSA12">
        <v>2388473</v>
      </c>
      <c r="CSB12">
        <v>2563341</v>
      </c>
      <c r="CSC12">
        <v>2694810</v>
      </c>
      <c r="CSD12">
        <v>2755719</v>
      </c>
      <c r="CSE12">
        <v>2798575</v>
      </c>
      <c r="CSF12">
        <v>2781710</v>
      </c>
      <c r="CSG12">
        <v>2807649</v>
      </c>
      <c r="CSH12">
        <v>2786448</v>
      </c>
      <c r="CSI12">
        <v>2790511</v>
      </c>
      <c r="CSJ12">
        <v>2841011</v>
      </c>
      <c r="CSK12">
        <v>2814594</v>
      </c>
      <c r="CSL12">
        <v>2806867</v>
      </c>
      <c r="CSM12">
        <v>2776144</v>
      </c>
      <c r="CSN12">
        <v>2769522</v>
      </c>
      <c r="CSO12">
        <v>2746040</v>
      </c>
      <c r="CSP12">
        <v>2756470</v>
      </c>
      <c r="CSQ12">
        <v>2760601</v>
      </c>
      <c r="CSR12">
        <v>2760009</v>
      </c>
      <c r="CSS12">
        <v>2769322</v>
      </c>
      <c r="CST12">
        <v>2745556</v>
      </c>
      <c r="CSU12">
        <v>2729938</v>
      </c>
      <c r="CSV12">
        <v>2739444</v>
      </c>
      <c r="CSW12">
        <v>2742028</v>
      </c>
      <c r="CSX12">
        <v>2727683</v>
      </c>
      <c r="CSY12">
        <v>2731191</v>
      </c>
      <c r="CSZ12">
        <v>2727173</v>
      </c>
      <c r="CTA12">
        <v>2747506</v>
      </c>
      <c r="CTB12">
        <v>2751619</v>
      </c>
      <c r="CTC12">
        <v>2752751</v>
      </c>
      <c r="CTD12">
        <v>2742153</v>
      </c>
      <c r="CTE12">
        <v>2743910</v>
      </c>
      <c r="CTF12">
        <v>2743039</v>
      </c>
      <c r="CTG12">
        <v>2753050</v>
      </c>
      <c r="CTH12">
        <v>2752586</v>
      </c>
      <c r="CTI12">
        <v>2765423</v>
      </c>
      <c r="CTJ12">
        <v>2788628</v>
      </c>
      <c r="CTK12">
        <v>18536</v>
      </c>
      <c r="CTL12">
        <v>27264</v>
      </c>
      <c r="CTM12">
        <v>32254</v>
      </c>
      <c r="CTN12">
        <v>35600</v>
      </c>
      <c r="CTO12">
        <v>43284</v>
      </c>
      <c r="CTP12">
        <v>46147</v>
      </c>
      <c r="CTQ12">
        <v>46664</v>
      </c>
      <c r="CTR12">
        <v>48590</v>
      </c>
      <c r="CTS12">
        <v>52269</v>
      </c>
      <c r="CTT12">
        <v>67436</v>
      </c>
      <c r="CTU12">
        <v>68442</v>
      </c>
      <c r="CTV12">
        <v>76659</v>
      </c>
      <c r="CTW12">
        <v>85058</v>
      </c>
      <c r="CTX12">
        <v>93615</v>
      </c>
      <c r="CTY12">
        <v>98441</v>
      </c>
      <c r="CTZ12">
        <v>111744</v>
      </c>
      <c r="CUA12">
        <v>114960</v>
      </c>
      <c r="CUB12">
        <v>127350</v>
      </c>
      <c r="CUC12">
        <v>147001</v>
      </c>
      <c r="CUD12">
        <v>175945</v>
      </c>
      <c r="CUE12">
        <v>175945</v>
      </c>
      <c r="CUF12">
        <v>184465</v>
      </c>
      <c r="CUG12">
        <v>210446</v>
      </c>
      <c r="CUH12">
        <v>299790</v>
      </c>
      <c r="CUI12">
        <v>562990</v>
      </c>
      <c r="CUJ12">
        <v>1006848</v>
      </c>
      <c r="CUK12">
        <v>1518913</v>
      </c>
      <c r="CUL12">
        <v>2257580</v>
      </c>
      <c r="CUM12">
        <v>2634192</v>
      </c>
      <c r="CUN12">
        <v>2657108</v>
      </c>
      <c r="CUO12">
        <v>2673408</v>
      </c>
      <c r="CUP12">
        <v>2703457</v>
      </c>
      <c r="CUQ12">
        <v>2705633</v>
      </c>
      <c r="CUR12">
        <v>2712094</v>
      </c>
      <c r="CUS12">
        <v>2721341</v>
      </c>
      <c r="CUT12">
        <v>2739064</v>
      </c>
      <c r="CUU12">
        <v>2734714</v>
      </c>
      <c r="CUV12">
        <v>2743554</v>
      </c>
      <c r="CUW12">
        <v>2737002</v>
      </c>
      <c r="CUX12">
        <v>2728086</v>
      </c>
      <c r="CUY12">
        <v>2746972</v>
      </c>
      <c r="CUZ12">
        <v>2752456</v>
      </c>
      <c r="CVA12">
        <v>2740332</v>
      </c>
      <c r="CVB12">
        <v>2738240</v>
      </c>
      <c r="CVC12">
        <v>2711855</v>
      </c>
      <c r="CVD12">
        <v>2697696</v>
      </c>
      <c r="CVE12">
        <v>2692069</v>
      </c>
      <c r="CVF12">
        <v>2681292</v>
      </c>
      <c r="CVG12">
        <v>2681816</v>
      </c>
      <c r="CVH12">
        <v>2679017</v>
      </c>
      <c r="CVI12">
        <v>2661668</v>
      </c>
      <c r="CVJ12">
        <v>2679157</v>
      </c>
      <c r="CVK12">
        <v>2658740</v>
      </c>
      <c r="CVL12">
        <v>2668412</v>
      </c>
      <c r="CVM12">
        <v>2680130</v>
      </c>
      <c r="CVN12">
        <v>2666915</v>
      </c>
      <c r="CVO12">
        <v>2694523</v>
      </c>
      <c r="CVP12">
        <v>2702607</v>
      </c>
      <c r="CVQ12">
        <v>2706152</v>
      </c>
      <c r="CVR12">
        <v>2671369</v>
      </c>
      <c r="CVS12">
        <v>2663319</v>
      </c>
      <c r="CVT12">
        <v>2647400</v>
      </c>
      <c r="CVU12">
        <v>2642023</v>
      </c>
      <c r="CVV12">
        <v>2630738</v>
      </c>
      <c r="CVW12">
        <v>2644192</v>
      </c>
      <c r="CVX12">
        <v>2644192</v>
      </c>
      <c r="CVY12">
        <v>32480</v>
      </c>
      <c r="CVZ12">
        <v>38921</v>
      </c>
      <c r="CWA12">
        <v>39039</v>
      </c>
      <c r="CWB12">
        <v>47738</v>
      </c>
      <c r="CWC12">
        <v>48585</v>
      </c>
      <c r="CWD12">
        <v>48996</v>
      </c>
      <c r="CWE12">
        <v>53123</v>
      </c>
      <c r="CWF12">
        <v>53670</v>
      </c>
      <c r="CWG12">
        <v>55363</v>
      </c>
      <c r="CWH12">
        <v>58645</v>
      </c>
      <c r="CWI12">
        <v>57856</v>
      </c>
      <c r="CWJ12">
        <v>66088</v>
      </c>
      <c r="CWK12">
        <v>84251</v>
      </c>
      <c r="CWL12">
        <v>86398</v>
      </c>
      <c r="CWM12">
        <v>88129</v>
      </c>
      <c r="CWN12">
        <v>90396</v>
      </c>
      <c r="CWO12">
        <v>94396</v>
      </c>
      <c r="CWP12">
        <v>96091</v>
      </c>
      <c r="CWQ12">
        <v>101794</v>
      </c>
      <c r="CWR12">
        <v>118009</v>
      </c>
      <c r="CWS12">
        <v>131964</v>
      </c>
      <c r="CWT12">
        <v>141434</v>
      </c>
      <c r="CWU12">
        <v>163046</v>
      </c>
      <c r="CWV12">
        <v>269622</v>
      </c>
      <c r="CWW12">
        <v>269622</v>
      </c>
      <c r="CWX12">
        <v>563451</v>
      </c>
      <c r="CWY12">
        <v>1185533</v>
      </c>
      <c r="CWZ12">
        <v>1728471</v>
      </c>
      <c r="CXA12">
        <v>1990976</v>
      </c>
      <c r="CXB12">
        <v>2253258</v>
      </c>
      <c r="CXC12">
        <v>2314933</v>
      </c>
      <c r="CXD12">
        <v>2386785</v>
      </c>
      <c r="CXE12">
        <v>2436482</v>
      </c>
      <c r="CXF12">
        <v>2431538</v>
      </c>
      <c r="CXG12">
        <v>2439206</v>
      </c>
      <c r="CXH12">
        <v>2450832</v>
      </c>
      <c r="CXI12">
        <v>2452690</v>
      </c>
      <c r="CXJ12">
        <v>2466054</v>
      </c>
      <c r="CXK12">
        <v>2450387</v>
      </c>
      <c r="CXL12">
        <v>2448240</v>
      </c>
      <c r="CXM12">
        <v>2424193</v>
      </c>
      <c r="CXN12">
        <v>2410653</v>
      </c>
      <c r="CXO12">
        <v>2403968</v>
      </c>
      <c r="CXP12">
        <v>2414072</v>
      </c>
      <c r="CXQ12">
        <v>2434013</v>
      </c>
      <c r="CXR12">
        <v>2425032</v>
      </c>
      <c r="CXS12">
        <v>2450902</v>
      </c>
      <c r="CXT12">
        <v>2463101</v>
      </c>
      <c r="CXU12">
        <v>2481057</v>
      </c>
      <c r="CXV12">
        <v>2467638</v>
      </c>
      <c r="CXW12">
        <v>2477119</v>
      </c>
      <c r="CXX12">
        <v>2472443</v>
      </c>
      <c r="CXY12">
        <v>2493053</v>
      </c>
      <c r="CXZ12">
        <v>2477312</v>
      </c>
      <c r="CYA12">
        <v>2484503</v>
      </c>
      <c r="CYB12">
        <v>2472365</v>
      </c>
      <c r="CYC12">
        <v>2458854</v>
      </c>
      <c r="CYD12">
        <v>2442430</v>
      </c>
      <c r="CYE12">
        <v>2430502</v>
      </c>
      <c r="CYF12">
        <v>2438469</v>
      </c>
      <c r="CYG12">
        <v>2439440</v>
      </c>
      <c r="CYH12">
        <v>2443406</v>
      </c>
      <c r="CYI12">
        <v>2443106</v>
      </c>
      <c r="CYJ12">
        <v>2442460</v>
      </c>
      <c r="CYK12">
        <v>2443557</v>
      </c>
      <c r="CYL12">
        <v>36042</v>
      </c>
      <c r="CYM12">
        <v>34709</v>
      </c>
      <c r="CYN12">
        <v>37715</v>
      </c>
      <c r="CYO12">
        <v>45979</v>
      </c>
      <c r="CYP12">
        <v>46435</v>
      </c>
      <c r="CYQ12">
        <v>46435</v>
      </c>
      <c r="CYR12">
        <v>49089</v>
      </c>
      <c r="CYS12">
        <v>48664</v>
      </c>
      <c r="CYT12">
        <v>49951</v>
      </c>
      <c r="CYU12">
        <v>53653</v>
      </c>
      <c r="CYV12">
        <v>56887</v>
      </c>
      <c r="CYW12">
        <v>59138</v>
      </c>
      <c r="CYX12">
        <v>65479</v>
      </c>
      <c r="CYY12">
        <v>81853</v>
      </c>
      <c r="CYZ12">
        <v>86147</v>
      </c>
      <c r="CZA12">
        <v>90419</v>
      </c>
      <c r="CZB12">
        <v>93750</v>
      </c>
      <c r="CZC12">
        <v>101561</v>
      </c>
      <c r="CZD12">
        <v>112628</v>
      </c>
      <c r="CZE12">
        <v>136991</v>
      </c>
      <c r="CZF12">
        <v>156412</v>
      </c>
      <c r="CZG12">
        <v>173961</v>
      </c>
      <c r="CZH12">
        <v>197962</v>
      </c>
      <c r="CZI12">
        <v>214652</v>
      </c>
      <c r="CZJ12">
        <v>283090</v>
      </c>
      <c r="CZK12">
        <v>453366</v>
      </c>
      <c r="CZL12">
        <v>920602</v>
      </c>
      <c r="CZM12">
        <v>1515117</v>
      </c>
      <c r="CZN12">
        <v>2205167</v>
      </c>
      <c r="CZO12">
        <v>2406913</v>
      </c>
      <c r="CZP12">
        <v>2548793</v>
      </c>
      <c r="CZQ12">
        <v>2573613</v>
      </c>
      <c r="CZR12">
        <v>2584749</v>
      </c>
      <c r="CZS12">
        <v>2598566</v>
      </c>
      <c r="CZT12">
        <v>2598566</v>
      </c>
      <c r="CZU12">
        <v>2631411</v>
      </c>
      <c r="CZV12">
        <v>2643236</v>
      </c>
      <c r="CZW12">
        <v>2638094</v>
      </c>
      <c r="CZX12">
        <v>2636644</v>
      </c>
      <c r="CZY12">
        <v>2618550</v>
      </c>
      <c r="CZZ12">
        <v>2663186</v>
      </c>
      <c r="DAA12">
        <v>2749018</v>
      </c>
      <c r="DAB12">
        <v>2648532</v>
      </c>
      <c r="DAC12">
        <v>2632403</v>
      </c>
      <c r="DAD12">
        <v>2652998</v>
      </c>
      <c r="DAE12">
        <v>2622141</v>
      </c>
      <c r="DAF12">
        <v>2629450</v>
      </c>
      <c r="DAG12">
        <v>2609898</v>
      </c>
      <c r="DAH12">
        <v>2624359</v>
      </c>
      <c r="DAI12">
        <v>2609143</v>
      </c>
      <c r="DAJ12">
        <v>2565133</v>
      </c>
      <c r="DAK12">
        <v>2520237</v>
      </c>
      <c r="DAL12">
        <v>2514453</v>
      </c>
      <c r="DAM12">
        <v>2486462</v>
      </c>
      <c r="DAN12">
        <v>2486462</v>
      </c>
      <c r="DAO12">
        <v>2478223</v>
      </c>
      <c r="DAP12">
        <v>2433807</v>
      </c>
      <c r="DAQ12">
        <v>2421507</v>
      </c>
      <c r="DAR12">
        <v>2409347</v>
      </c>
      <c r="DAS12">
        <v>2402365</v>
      </c>
      <c r="DAT12">
        <v>2355088</v>
      </c>
      <c r="DAU12">
        <v>2304251</v>
      </c>
      <c r="DAV12">
        <v>2294159</v>
      </c>
      <c r="DAW12">
        <v>2277209</v>
      </c>
      <c r="DAX12">
        <v>36363</v>
      </c>
      <c r="DAY12">
        <v>36363</v>
      </c>
      <c r="DAZ12">
        <v>36363</v>
      </c>
      <c r="DBA12">
        <v>36777</v>
      </c>
      <c r="DBB12">
        <v>42141</v>
      </c>
      <c r="DBC12">
        <v>43613</v>
      </c>
      <c r="DBD12">
        <v>43613</v>
      </c>
      <c r="DBE12">
        <v>44590</v>
      </c>
      <c r="DBF12">
        <v>44707</v>
      </c>
      <c r="DBG12">
        <v>47565</v>
      </c>
      <c r="DBH12">
        <v>53446</v>
      </c>
      <c r="DBI12">
        <v>57702</v>
      </c>
      <c r="DBJ12">
        <v>59016</v>
      </c>
      <c r="DBK12">
        <v>60644</v>
      </c>
      <c r="DBL12">
        <v>66198</v>
      </c>
      <c r="DBM12">
        <v>69318</v>
      </c>
      <c r="DBN12">
        <v>72668</v>
      </c>
      <c r="DBO12">
        <v>74391</v>
      </c>
      <c r="DBP12">
        <v>86147</v>
      </c>
      <c r="DBQ12">
        <v>96698</v>
      </c>
      <c r="DBR12">
        <v>111306</v>
      </c>
      <c r="DBS12">
        <v>135713</v>
      </c>
      <c r="DBT12">
        <v>150961</v>
      </c>
      <c r="DBU12">
        <v>173388</v>
      </c>
      <c r="DBV12">
        <v>208476</v>
      </c>
      <c r="DBW12">
        <v>275432</v>
      </c>
      <c r="DBX12">
        <v>451732</v>
      </c>
      <c r="DBY12">
        <v>451732</v>
      </c>
      <c r="DBZ12">
        <v>970054</v>
      </c>
      <c r="DCA12">
        <v>1631844</v>
      </c>
      <c r="DCB12">
        <v>2009055</v>
      </c>
      <c r="DCC12">
        <v>2109020</v>
      </c>
      <c r="DCD12">
        <v>2180485</v>
      </c>
      <c r="DCE12">
        <v>2173499</v>
      </c>
      <c r="DCF12">
        <v>2212281</v>
      </c>
      <c r="DCG12">
        <v>2234635</v>
      </c>
      <c r="DCH12">
        <v>2260162</v>
      </c>
      <c r="DCI12">
        <v>2284879</v>
      </c>
      <c r="DCJ12">
        <v>2291215</v>
      </c>
      <c r="DCK12">
        <v>2322483</v>
      </c>
      <c r="DCL12">
        <v>2333151</v>
      </c>
      <c r="DCM12">
        <v>2302259</v>
      </c>
      <c r="DCN12">
        <v>2362521</v>
      </c>
      <c r="DCO12">
        <v>2328144</v>
      </c>
      <c r="DCP12">
        <v>2359952</v>
      </c>
      <c r="DCQ12">
        <v>2424510</v>
      </c>
      <c r="DCR12">
        <v>2433687</v>
      </c>
      <c r="DCS12">
        <v>2471908</v>
      </c>
      <c r="DCT12">
        <v>2436796</v>
      </c>
      <c r="DCU12">
        <v>2408291</v>
      </c>
      <c r="DCV12">
        <v>2408958</v>
      </c>
      <c r="DCW12">
        <v>2404807</v>
      </c>
      <c r="DCX12">
        <v>2396047</v>
      </c>
      <c r="DCY12">
        <v>2397279</v>
      </c>
      <c r="DCZ12">
        <v>2394722</v>
      </c>
      <c r="DDA12">
        <v>2389323</v>
      </c>
      <c r="DDB12">
        <v>2395510</v>
      </c>
      <c r="DDC12">
        <v>2412293</v>
      </c>
      <c r="DDD12">
        <v>2402314</v>
      </c>
      <c r="DDE12">
        <v>2393093</v>
      </c>
      <c r="DDF12">
        <v>2399424</v>
      </c>
      <c r="DDG12">
        <v>2417179</v>
      </c>
      <c r="DDH12">
        <v>2416720</v>
      </c>
      <c r="DDI12">
        <v>2414061</v>
      </c>
      <c r="DDJ12">
        <v>2418534</v>
      </c>
      <c r="DDK12">
        <v>2429866</v>
      </c>
      <c r="DDL12">
        <v>2371852</v>
      </c>
      <c r="DDM12">
        <v>52529</v>
      </c>
      <c r="DDN12">
        <v>62731</v>
      </c>
      <c r="DDO12">
        <v>64181</v>
      </c>
      <c r="DDP12">
        <v>65513</v>
      </c>
      <c r="DDQ12">
        <v>66014</v>
      </c>
      <c r="DDR12">
        <v>66478</v>
      </c>
      <c r="DDS12">
        <v>67617</v>
      </c>
      <c r="DDT12">
        <v>66157</v>
      </c>
      <c r="DDU12">
        <v>66448</v>
      </c>
      <c r="DDV12">
        <v>65744</v>
      </c>
      <c r="DDW12">
        <v>73470</v>
      </c>
      <c r="DDX12">
        <v>79504</v>
      </c>
      <c r="DDY12">
        <v>87525</v>
      </c>
      <c r="DDZ12">
        <v>92990</v>
      </c>
      <c r="DEA12">
        <v>99769</v>
      </c>
      <c r="DEB12">
        <v>104163</v>
      </c>
      <c r="DEC12">
        <v>111775</v>
      </c>
      <c r="DED12">
        <v>115779</v>
      </c>
      <c r="DEE12">
        <v>115779</v>
      </c>
      <c r="DEF12">
        <v>126347</v>
      </c>
      <c r="DEG12">
        <v>131394</v>
      </c>
      <c r="DEH12">
        <v>167111</v>
      </c>
      <c r="DEI12">
        <v>211819</v>
      </c>
      <c r="DEJ12">
        <v>265620</v>
      </c>
      <c r="DEK12">
        <v>480634</v>
      </c>
      <c r="DEL12">
        <v>1225216</v>
      </c>
      <c r="DEM12">
        <v>1850424</v>
      </c>
      <c r="DEN12">
        <v>2185114</v>
      </c>
      <c r="DEO12">
        <v>2322537</v>
      </c>
      <c r="DEP12">
        <v>2357116</v>
      </c>
      <c r="DEQ12">
        <v>2349259</v>
      </c>
      <c r="DER12">
        <v>2314096</v>
      </c>
      <c r="DES12">
        <v>2324880</v>
      </c>
      <c r="DET12">
        <v>2326689</v>
      </c>
      <c r="DEU12">
        <v>2346416</v>
      </c>
      <c r="DEV12">
        <v>2364642</v>
      </c>
      <c r="DEW12">
        <v>2346183</v>
      </c>
      <c r="DEX12">
        <v>2300385</v>
      </c>
      <c r="DEY12">
        <v>2304647</v>
      </c>
      <c r="DEZ12">
        <v>2313901</v>
      </c>
      <c r="DFA12">
        <v>2324612</v>
      </c>
      <c r="DFB12">
        <v>2340965</v>
      </c>
      <c r="DFC12">
        <v>2374364</v>
      </c>
      <c r="DFD12">
        <v>2364905</v>
      </c>
      <c r="DFE12">
        <v>2317885</v>
      </c>
      <c r="DFF12">
        <v>2297926</v>
      </c>
      <c r="DFG12">
        <v>2296790</v>
      </c>
      <c r="DFH12">
        <v>2264992</v>
      </c>
      <c r="DFI12">
        <v>2235617</v>
      </c>
      <c r="DFJ12">
        <v>2247226</v>
      </c>
      <c r="DFK12">
        <v>2225546</v>
      </c>
      <c r="DFL12">
        <v>2227831</v>
      </c>
      <c r="DFM12">
        <v>2230844</v>
      </c>
      <c r="DFN12">
        <v>2177210</v>
      </c>
      <c r="DFO12">
        <v>2155412</v>
      </c>
      <c r="DFP12">
        <v>2170972</v>
      </c>
      <c r="DFQ12">
        <v>2139412</v>
      </c>
      <c r="DFR12">
        <v>2138131</v>
      </c>
      <c r="DFS12">
        <v>2125797</v>
      </c>
      <c r="DFT12">
        <v>2167855</v>
      </c>
      <c r="DFU12">
        <v>2146506</v>
      </c>
      <c r="DFV12">
        <v>2138549</v>
      </c>
      <c r="DFW12">
        <v>2122408</v>
      </c>
      <c r="DFX12">
        <v>2112870</v>
      </c>
      <c r="DFY12">
        <v>2112870</v>
      </c>
      <c r="DFZ12">
        <v>2095363</v>
      </c>
      <c r="DGA12">
        <v>6769</v>
      </c>
      <c r="DGB12">
        <v>9667</v>
      </c>
      <c r="DGC12">
        <v>9237</v>
      </c>
      <c r="DGD12">
        <v>9385</v>
      </c>
      <c r="DGE12">
        <v>9481</v>
      </c>
      <c r="DGF12">
        <v>9531</v>
      </c>
      <c r="DGG12">
        <v>9478</v>
      </c>
      <c r="DGH12">
        <v>9522</v>
      </c>
      <c r="DGI12">
        <v>10051</v>
      </c>
      <c r="DGJ12">
        <v>10252</v>
      </c>
      <c r="DGK12">
        <v>11696</v>
      </c>
      <c r="DGL12">
        <v>13542</v>
      </c>
      <c r="DGM12">
        <v>17088</v>
      </c>
      <c r="DGN12">
        <v>20358</v>
      </c>
      <c r="DGO12">
        <v>23190</v>
      </c>
      <c r="DGP12">
        <v>26543</v>
      </c>
      <c r="DGQ12">
        <v>32535</v>
      </c>
      <c r="DGR12">
        <v>36370</v>
      </c>
      <c r="DGS12">
        <v>42615</v>
      </c>
      <c r="DGT12">
        <v>52269</v>
      </c>
      <c r="DGU12">
        <v>71234</v>
      </c>
      <c r="DGV12">
        <v>93775</v>
      </c>
      <c r="DGW12">
        <v>116983</v>
      </c>
      <c r="DGX12">
        <v>194883</v>
      </c>
      <c r="DGY12">
        <v>588695</v>
      </c>
      <c r="DGZ12">
        <v>1330812</v>
      </c>
      <c r="DHA12">
        <v>1873912</v>
      </c>
      <c r="DHB12">
        <v>1873912</v>
      </c>
      <c r="DHC12">
        <v>1938004</v>
      </c>
      <c r="DHD12">
        <v>1947588</v>
      </c>
      <c r="DHE12">
        <v>1948855</v>
      </c>
      <c r="DHF12">
        <v>1936752</v>
      </c>
      <c r="DHG12">
        <v>1931932</v>
      </c>
      <c r="DHH12">
        <v>1927538</v>
      </c>
      <c r="DHI12">
        <v>1925429</v>
      </c>
      <c r="DHJ12">
        <v>1915707</v>
      </c>
      <c r="DHK12">
        <v>1953505</v>
      </c>
      <c r="DHL12">
        <v>1978089</v>
      </c>
      <c r="DHM12">
        <v>1967322</v>
      </c>
      <c r="DHN12">
        <v>2007004</v>
      </c>
      <c r="DHO12">
        <v>2013828</v>
      </c>
      <c r="DHP12">
        <v>2044292</v>
      </c>
      <c r="DHQ12">
        <v>2055877</v>
      </c>
      <c r="DHR12">
        <v>2066717</v>
      </c>
      <c r="DHS12">
        <v>2057022</v>
      </c>
      <c r="DHT12">
        <v>2022126</v>
      </c>
      <c r="DHU12">
        <v>2009041</v>
      </c>
      <c r="DHV12">
        <v>2019891</v>
      </c>
      <c r="DHW12">
        <v>2019025</v>
      </c>
      <c r="DHX12">
        <v>2009788</v>
      </c>
      <c r="DHY12">
        <v>1991306</v>
      </c>
      <c r="DHZ12">
        <v>2002314</v>
      </c>
      <c r="DIA12">
        <v>1998281</v>
      </c>
      <c r="DIB12">
        <v>1994116</v>
      </c>
      <c r="DIC12">
        <v>2003942</v>
      </c>
      <c r="DID12">
        <v>2019577</v>
      </c>
      <c r="DIE12">
        <v>2031070</v>
      </c>
      <c r="DIF12">
        <v>2011236</v>
      </c>
      <c r="DIG12">
        <v>2019997</v>
      </c>
      <c r="DIH12">
        <v>2005813</v>
      </c>
      <c r="DII12">
        <v>2000104</v>
      </c>
      <c r="DIJ12">
        <v>2025047</v>
      </c>
      <c r="DIK12">
        <v>2004296</v>
      </c>
      <c r="DIL12">
        <v>2021576</v>
      </c>
      <c r="DIM12">
        <v>2003728</v>
      </c>
      <c r="DIN12">
        <v>661</v>
      </c>
      <c r="DIO12">
        <v>869</v>
      </c>
      <c r="DIP12">
        <v>3384</v>
      </c>
      <c r="DIQ12">
        <v>3630</v>
      </c>
      <c r="DIR12">
        <v>2864</v>
      </c>
      <c r="DIS12">
        <v>3289</v>
      </c>
      <c r="DIT12">
        <v>3804</v>
      </c>
      <c r="DIU12">
        <v>4441</v>
      </c>
      <c r="DIV12">
        <v>4872</v>
      </c>
      <c r="DIW12">
        <v>5779</v>
      </c>
      <c r="DIX12">
        <v>5427</v>
      </c>
      <c r="DIY12">
        <v>7143</v>
      </c>
      <c r="DIZ12">
        <v>8314</v>
      </c>
      <c r="DJA12">
        <v>9553</v>
      </c>
      <c r="DJB12">
        <v>9848</v>
      </c>
      <c r="DJC12">
        <v>12665</v>
      </c>
      <c r="DJD12">
        <v>17551</v>
      </c>
      <c r="DJE12">
        <v>22190</v>
      </c>
      <c r="DJF12">
        <v>29626</v>
      </c>
      <c r="DJG12">
        <v>35137</v>
      </c>
      <c r="DJH12">
        <v>44440</v>
      </c>
      <c r="DJI12">
        <v>61131</v>
      </c>
      <c r="DJJ12">
        <v>81983</v>
      </c>
      <c r="DJK12">
        <v>191642</v>
      </c>
      <c r="DJL12">
        <v>571551</v>
      </c>
      <c r="DJM12">
        <v>1113001</v>
      </c>
      <c r="DJN12">
        <v>1605076</v>
      </c>
      <c r="DJO12">
        <v>1900798</v>
      </c>
      <c r="DJP12">
        <v>1937924</v>
      </c>
      <c r="DJQ12">
        <v>1968703</v>
      </c>
      <c r="DJR12">
        <v>2007263</v>
      </c>
      <c r="DJS12">
        <v>1964554</v>
      </c>
      <c r="DJT12">
        <v>1964554</v>
      </c>
      <c r="DJU12">
        <v>1963188</v>
      </c>
      <c r="DJV12">
        <v>1964390</v>
      </c>
      <c r="DJW12">
        <v>1953033</v>
      </c>
      <c r="DJX12">
        <v>1955209</v>
      </c>
      <c r="DJY12">
        <v>1901806</v>
      </c>
      <c r="DJZ12">
        <v>1830098</v>
      </c>
      <c r="DKA12">
        <v>1832084</v>
      </c>
      <c r="DKB12">
        <v>1815574</v>
      </c>
      <c r="DKC12">
        <v>1808580</v>
      </c>
      <c r="DKD12">
        <v>1839567</v>
      </c>
      <c r="DKE12">
        <v>1835406</v>
      </c>
      <c r="DKF12">
        <v>1843701</v>
      </c>
      <c r="DKG12">
        <v>1820072</v>
      </c>
      <c r="DKH12">
        <v>1820309</v>
      </c>
      <c r="DKI12">
        <v>1830393</v>
      </c>
      <c r="DKJ12">
        <v>1839156</v>
      </c>
      <c r="DKK12">
        <v>1851651</v>
      </c>
      <c r="DKL12">
        <v>1835735</v>
      </c>
      <c r="DKM12">
        <v>1816623</v>
      </c>
      <c r="DKN12">
        <v>1816623</v>
      </c>
      <c r="DKO12">
        <v>1867935</v>
      </c>
      <c r="DKP12">
        <v>1842049</v>
      </c>
      <c r="DKQ12">
        <v>1842066</v>
      </c>
      <c r="DKR12">
        <v>1832597</v>
      </c>
      <c r="DKS12">
        <v>1836861</v>
      </c>
      <c r="DKT12">
        <v>1824167</v>
      </c>
      <c r="DKU12">
        <v>1841736</v>
      </c>
      <c r="DKV12">
        <v>1815691</v>
      </c>
      <c r="DKW12">
        <v>1842034</v>
      </c>
      <c r="DKX12">
        <v>1841303</v>
      </c>
      <c r="DKY12">
        <v>3597</v>
      </c>
      <c r="DKZ12">
        <v>3597</v>
      </c>
      <c r="DLA12">
        <v>3597</v>
      </c>
      <c r="DLB12">
        <v>4671</v>
      </c>
      <c r="DLC12">
        <v>5016</v>
      </c>
      <c r="DLD12">
        <v>5020</v>
      </c>
      <c r="DLE12">
        <v>5020</v>
      </c>
      <c r="DLF12">
        <v>5034</v>
      </c>
      <c r="DLG12">
        <v>5064</v>
      </c>
      <c r="DLH12">
        <v>5580</v>
      </c>
      <c r="DLI12">
        <v>6099</v>
      </c>
      <c r="DLJ12">
        <v>10421</v>
      </c>
      <c r="DLK12">
        <v>11319</v>
      </c>
      <c r="DLL12">
        <v>13002</v>
      </c>
      <c r="DLM12">
        <v>30820</v>
      </c>
      <c r="DLN12">
        <v>32619</v>
      </c>
      <c r="DLO12">
        <v>37449</v>
      </c>
      <c r="DLP12">
        <v>40176</v>
      </c>
      <c r="DLQ12">
        <v>45494</v>
      </c>
      <c r="DLR12">
        <v>57877</v>
      </c>
      <c r="DLS12">
        <v>65148</v>
      </c>
      <c r="DLT12">
        <v>80773</v>
      </c>
      <c r="DLU12">
        <v>85610</v>
      </c>
      <c r="DLV12">
        <v>123922</v>
      </c>
      <c r="DLW12">
        <v>167547</v>
      </c>
      <c r="DLX12">
        <v>262447</v>
      </c>
      <c r="DLY12">
        <v>262447</v>
      </c>
      <c r="DLZ12">
        <v>730232</v>
      </c>
      <c r="DMA12">
        <v>1212642</v>
      </c>
      <c r="DMB12">
        <v>1706643</v>
      </c>
      <c r="DMC12">
        <v>1822689</v>
      </c>
      <c r="DMD12">
        <v>1937934</v>
      </c>
      <c r="DME12">
        <v>1972785</v>
      </c>
      <c r="DMF12">
        <v>1964446</v>
      </c>
      <c r="DMG12">
        <v>1944718</v>
      </c>
      <c r="DMH12">
        <v>1935078</v>
      </c>
      <c r="DMI12">
        <v>1935942</v>
      </c>
      <c r="DMJ12">
        <v>1943693</v>
      </c>
      <c r="DMK12">
        <v>1945898</v>
      </c>
      <c r="DML12">
        <v>1956589</v>
      </c>
      <c r="DMM12">
        <v>1934340</v>
      </c>
      <c r="DMN12">
        <v>1933253</v>
      </c>
      <c r="DMO12">
        <v>1917484</v>
      </c>
      <c r="DMP12">
        <v>1919020</v>
      </c>
      <c r="DMQ12">
        <v>1905967</v>
      </c>
      <c r="DMR12">
        <v>1901748</v>
      </c>
      <c r="DMS12">
        <v>1877372</v>
      </c>
      <c r="DMT12">
        <v>1879697</v>
      </c>
      <c r="DMU12">
        <v>1886551</v>
      </c>
      <c r="DMV12">
        <v>1879617</v>
      </c>
      <c r="DMW12">
        <v>1899425</v>
      </c>
      <c r="DMX12">
        <v>1868708</v>
      </c>
      <c r="DMY12">
        <v>1886064</v>
      </c>
      <c r="DMZ12">
        <v>1888295</v>
      </c>
      <c r="DNA12">
        <v>1894343</v>
      </c>
      <c r="DNB12">
        <v>1922701</v>
      </c>
      <c r="DNC12">
        <v>1958299</v>
      </c>
      <c r="DND12">
        <v>2083985</v>
      </c>
      <c r="DNE12">
        <v>2108333</v>
      </c>
      <c r="DNF12">
        <v>2108609</v>
      </c>
      <c r="DNG12">
        <v>2107887</v>
      </c>
      <c r="DNH12">
        <v>2070611</v>
      </c>
      <c r="DNI12">
        <v>2079158</v>
      </c>
      <c r="DNJ12">
        <v>2084039</v>
      </c>
      <c r="DNK12">
        <v>2137108</v>
      </c>
      <c r="DNL12">
        <v>2122282</v>
      </c>
      <c r="DNM12">
        <v>2109298</v>
      </c>
      <c r="DNN12">
        <v>976</v>
      </c>
      <c r="DNO12">
        <v>988</v>
      </c>
      <c r="DNP12">
        <v>1501</v>
      </c>
      <c r="DNQ12">
        <v>2166</v>
      </c>
      <c r="DNR12">
        <v>3812</v>
      </c>
      <c r="DNS12">
        <v>4090</v>
      </c>
      <c r="DNT12">
        <v>5646</v>
      </c>
      <c r="DNU12">
        <v>6769</v>
      </c>
      <c r="DNV12">
        <v>8924</v>
      </c>
      <c r="DNW12">
        <v>10504</v>
      </c>
      <c r="DNX12">
        <v>11494</v>
      </c>
      <c r="DNY12">
        <v>14549</v>
      </c>
      <c r="DNZ12">
        <v>15730</v>
      </c>
      <c r="DOA12">
        <v>17278</v>
      </c>
      <c r="DOB12">
        <v>18424</v>
      </c>
      <c r="DOC12">
        <v>21752</v>
      </c>
      <c r="DOD12">
        <v>26476</v>
      </c>
      <c r="DOE12">
        <v>33296</v>
      </c>
      <c r="DOF12">
        <v>46002</v>
      </c>
      <c r="DOG12">
        <v>67500</v>
      </c>
      <c r="DOH12">
        <v>97965</v>
      </c>
      <c r="DOI12">
        <v>156225</v>
      </c>
      <c r="DOJ12">
        <v>156225</v>
      </c>
      <c r="DOK12">
        <v>213592</v>
      </c>
      <c r="DOL12">
        <v>595607</v>
      </c>
      <c r="DOM12">
        <v>1281986</v>
      </c>
      <c r="DON12">
        <v>1832762</v>
      </c>
      <c r="DOO12">
        <v>2007263</v>
      </c>
      <c r="DOP12">
        <v>2059612</v>
      </c>
      <c r="DOQ12">
        <v>2075119</v>
      </c>
      <c r="DOR12">
        <v>2114133</v>
      </c>
      <c r="DOS12">
        <v>2111260</v>
      </c>
      <c r="DOT12">
        <v>2110915</v>
      </c>
      <c r="DOU12">
        <v>2096586</v>
      </c>
      <c r="DOV12">
        <v>2105542</v>
      </c>
      <c r="DOW12">
        <v>2134873</v>
      </c>
      <c r="DOX12">
        <v>2146510</v>
      </c>
      <c r="DOY12">
        <v>2142457</v>
      </c>
      <c r="DOZ12">
        <v>2156311</v>
      </c>
      <c r="DPA12">
        <v>2157490</v>
      </c>
      <c r="DPB12">
        <v>2143058</v>
      </c>
      <c r="DPC12">
        <v>2171643</v>
      </c>
      <c r="DPD12">
        <v>2182285</v>
      </c>
      <c r="DPE12">
        <v>2171101</v>
      </c>
      <c r="DPF12">
        <v>2127914</v>
      </c>
      <c r="DPG12">
        <v>2124076</v>
      </c>
      <c r="DPH12">
        <v>2153985</v>
      </c>
      <c r="DPI12">
        <v>2138328</v>
      </c>
      <c r="DPJ12">
        <v>2159682</v>
      </c>
      <c r="DPK12">
        <v>2145826</v>
      </c>
      <c r="DPL12">
        <v>2163575</v>
      </c>
      <c r="DPM12">
        <v>2153157</v>
      </c>
      <c r="DPN12">
        <v>2154337</v>
      </c>
      <c r="DPO12">
        <v>2179868</v>
      </c>
      <c r="DPP12">
        <v>2154059</v>
      </c>
      <c r="DPQ12">
        <v>2147058</v>
      </c>
      <c r="DPR12">
        <v>2128791</v>
      </c>
      <c r="DPS12">
        <v>2108771</v>
      </c>
      <c r="DPT12">
        <v>2107139</v>
      </c>
      <c r="DPU12">
        <v>2116163</v>
      </c>
      <c r="DPV12">
        <v>2088612</v>
      </c>
      <c r="DPW12">
        <v>2074971</v>
      </c>
      <c r="DPX12">
        <v>2053386</v>
      </c>
      <c r="DPY12">
        <v>2053386</v>
      </c>
      <c r="DPZ12">
        <v>2033325</v>
      </c>
      <c r="DQA12">
        <v>2035624</v>
      </c>
      <c r="DQB12">
        <v>20431</v>
      </c>
      <c r="DQC12">
        <v>21323</v>
      </c>
      <c r="DQD12">
        <v>21626</v>
      </c>
      <c r="DQE12">
        <v>23791</v>
      </c>
      <c r="DQF12">
        <v>24926</v>
      </c>
      <c r="DQG12">
        <v>25591</v>
      </c>
      <c r="DQH12">
        <v>27870</v>
      </c>
      <c r="DQI12">
        <v>28471</v>
      </c>
      <c r="DQJ12">
        <v>29335</v>
      </c>
      <c r="DQK12">
        <v>30007</v>
      </c>
      <c r="DQL12">
        <v>31732</v>
      </c>
      <c r="DQM12">
        <v>32892</v>
      </c>
      <c r="DQN12">
        <v>35248</v>
      </c>
      <c r="DQO12">
        <v>36023</v>
      </c>
      <c r="DQP12">
        <v>41255</v>
      </c>
      <c r="DQQ12">
        <v>43781</v>
      </c>
      <c r="DQR12">
        <v>50001</v>
      </c>
      <c r="DQS12">
        <v>52780</v>
      </c>
      <c r="DQT12">
        <v>64786</v>
      </c>
      <c r="DQU12">
        <v>73063</v>
      </c>
      <c r="DQV12">
        <v>99180</v>
      </c>
      <c r="DQW12">
        <v>181338</v>
      </c>
      <c r="DQX12">
        <v>240980</v>
      </c>
      <c r="DQY12">
        <v>556098</v>
      </c>
      <c r="DQZ12">
        <v>1092448</v>
      </c>
      <c r="DRA12">
        <v>1761441</v>
      </c>
      <c r="DRB12">
        <v>1761441</v>
      </c>
      <c r="DRC12">
        <v>1863764</v>
      </c>
      <c r="DRD12">
        <v>1963180</v>
      </c>
      <c r="DRE12">
        <v>2065326</v>
      </c>
      <c r="DRF12">
        <v>2058994</v>
      </c>
      <c r="DRG12">
        <v>2067719</v>
      </c>
      <c r="DRH12">
        <v>2074150</v>
      </c>
      <c r="DRI12">
        <v>2093821</v>
      </c>
      <c r="DRJ12">
        <v>2103553</v>
      </c>
      <c r="DRK12">
        <v>2075619</v>
      </c>
      <c r="DRL12">
        <v>2055091</v>
      </c>
      <c r="DRM12">
        <v>2045491</v>
      </c>
      <c r="DRN12">
        <v>2047304</v>
      </c>
      <c r="DRO12">
        <v>2035538</v>
      </c>
      <c r="DRP12">
        <v>2038037</v>
      </c>
      <c r="DRQ12">
        <v>2054424</v>
      </c>
      <c r="DRR12">
        <v>2049116</v>
      </c>
      <c r="DRS12">
        <v>2094586</v>
      </c>
      <c r="DRT12">
        <v>2078501</v>
      </c>
      <c r="DRU12">
        <v>2084930</v>
      </c>
      <c r="DRV12">
        <v>2033110</v>
      </c>
      <c r="DRW12">
        <v>2023869</v>
      </c>
      <c r="DRX12">
        <v>2029055</v>
      </c>
      <c r="DRY12">
        <v>2017721</v>
      </c>
      <c r="DRZ12">
        <v>2028488</v>
      </c>
      <c r="DSA12">
        <v>2066402</v>
      </c>
      <c r="DSB12">
        <v>2066402</v>
      </c>
      <c r="DSC12">
        <v>2025091</v>
      </c>
      <c r="DSD12">
        <v>2014902</v>
      </c>
      <c r="DSE12">
        <v>2023301</v>
      </c>
      <c r="DSF12">
        <v>2016209</v>
      </c>
      <c r="DSG12">
        <v>2059871</v>
      </c>
      <c r="DSH12">
        <v>2064983</v>
      </c>
      <c r="DSI12">
        <v>2045090</v>
      </c>
      <c r="DSJ12">
        <v>2023706</v>
      </c>
      <c r="DSK12">
        <v>2010633</v>
      </c>
      <c r="DSL12">
        <v>1963467</v>
      </c>
      <c r="DSM12">
        <v>1979991</v>
      </c>
      <c r="DSN12">
        <v>1962402</v>
      </c>
      <c r="DSO12">
        <v>1765</v>
      </c>
      <c r="DSP12">
        <v>2945</v>
      </c>
      <c r="DSQ12">
        <v>5740</v>
      </c>
      <c r="DSR12">
        <v>6488</v>
      </c>
      <c r="DSS12">
        <v>9616</v>
      </c>
      <c r="DST12">
        <v>13329</v>
      </c>
      <c r="DSU12">
        <v>17749</v>
      </c>
      <c r="DSV12">
        <v>18369</v>
      </c>
      <c r="DSW12">
        <v>24332</v>
      </c>
      <c r="DSX12">
        <v>29967</v>
      </c>
      <c r="DSY12">
        <v>32670</v>
      </c>
      <c r="DSZ12">
        <v>36321</v>
      </c>
      <c r="DTA12">
        <v>37059</v>
      </c>
      <c r="DTB12">
        <v>42358</v>
      </c>
      <c r="DTC12">
        <v>49694</v>
      </c>
      <c r="DTD12">
        <v>52747</v>
      </c>
      <c r="DTE12">
        <v>58686</v>
      </c>
      <c r="DTF12">
        <v>68314</v>
      </c>
      <c r="DTG12">
        <v>86561</v>
      </c>
      <c r="DTH12">
        <v>101470</v>
      </c>
      <c r="DTI12">
        <v>135725</v>
      </c>
      <c r="DTJ12">
        <v>165933</v>
      </c>
      <c r="DTK12">
        <v>294661</v>
      </c>
      <c r="DTL12">
        <v>882988</v>
      </c>
      <c r="DTM12">
        <v>1353349</v>
      </c>
      <c r="DTN12">
        <v>1606297</v>
      </c>
      <c r="DTO12">
        <v>1848312</v>
      </c>
      <c r="DTP12">
        <v>1902188</v>
      </c>
      <c r="DTQ12">
        <v>1931400</v>
      </c>
      <c r="DTR12">
        <v>1972265</v>
      </c>
      <c r="DTS12">
        <v>1962811</v>
      </c>
      <c r="DTT12">
        <v>1962811</v>
      </c>
      <c r="DTU12">
        <v>1951108</v>
      </c>
      <c r="DTV12">
        <v>1921450</v>
      </c>
      <c r="DTW12">
        <v>1925427</v>
      </c>
      <c r="DTX12">
        <v>1900009</v>
      </c>
      <c r="DTY12">
        <v>1912356</v>
      </c>
      <c r="DTZ12">
        <v>1874994</v>
      </c>
      <c r="DUA12">
        <v>1880665</v>
      </c>
      <c r="DUB12">
        <v>1902963</v>
      </c>
      <c r="DUC12">
        <v>1897127</v>
      </c>
      <c r="DUD12">
        <v>1904602</v>
      </c>
      <c r="DUE12">
        <v>1911865</v>
      </c>
      <c r="DUF12">
        <v>1944855</v>
      </c>
      <c r="DUG12">
        <v>1951137</v>
      </c>
      <c r="DUH12">
        <v>1959472</v>
      </c>
      <c r="DUI12">
        <v>1945830</v>
      </c>
      <c r="DUJ12">
        <v>1979987</v>
      </c>
      <c r="DUK12">
        <v>1978964</v>
      </c>
      <c r="DUL12">
        <v>1959013</v>
      </c>
      <c r="DUM12">
        <v>1960546</v>
      </c>
      <c r="DUN12">
        <v>1960546</v>
      </c>
      <c r="DUO12">
        <v>1954071</v>
      </c>
      <c r="DUP12">
        <v>1964876</v>
      </c>
      <c r="DUQ12">
        <v>1948778</v>
      </c>
      <c r="DUR12">
        <v>1946644</v>
      </c>
      <c r="DUS12">
        <v>1938085</v>
      </c>
      <c r="DUT12">
        <v>1945724</v>
      </c>
      <c r="DUU12">
        <v>1942565</v>
      </c>
      <c r="DUV12">
        <v>1896310</v>
      </c>
      <c r="DUW12">
        <v>1875185</v>
      </c>
      <c r="DUX12">
        <v>1867811</v>
      </c>
      <c r="DUY12">
        <v>1856832</v>
      </c>
      <c r="DUZ12">
        <v>19143</v>
      </c>
      <c r="DVA12">
        <v>19143</v>
      </c>
      <c r="DVB12">
        <v>19143</v>
      </c>
      <c r="DVC12">
        <v>20725</v>
      </c>
      <c r="DVD12">
        <v>24716</v>
      </c>
      <c r="DVE12">
        <v>25450</v>
      </c>
      <c r="DVF12">
        <v>25450</v>
      </c>
      <c r="DVG12">
        <v>25781</v>
      </c>
      <c r="DVH12">
        <v>29187</v>
      </c>
      <c r="DVI12">
        <v>31662</v>
      </c>
      <c r="DVJ12">
        <v>34246</v>
      </c>
      <c r="DVK12">
        <v>40341</v>
      </c>
      <c r="DVL12">
        <v>42606</v>
      </c>
      <c r="DVM12">
        <v>52207</v>
      </c>
      <c r="DVN12">
        <v>56243</v>
      </c>
      <c r="DVO12">
        <v>61110</v>
      </c>
      <c r="DVP12">
        <v>64430</v>
      </c>
      <c r="DVQ12">
        <v>74443</v>
      </c>
      <c r="DVR12">
        <v>92595</v>
      </c>
      <c r="DVS12">
        <v>107313</v>
      </c>
      <c r="DVT12">
        <v>117973</v>
      </c>
      <c r="DVU12">
        <v>140730</v>
      </c>
      <c r="DVV12">
        <v>181410</v>
      </c>
      <c r="DVW12">
        <v>277682</v>
      </c>
      <c r="DVX12">
        <v>314377</v>
      </c>
      <c r="DVY12">
        <v>314377</v>
      </c>
      <c r="DVZ12">
        <v>636400</v>
      </c>
      <c r="DWA12">
        <v>1166263</v>
      </c>
      <c r="DWB12">
        <v>1548910</v>
      </c>
      <c r="DWC12">
        <v>1770510</v>
      </c>
      <c r="DWD12">
        <v>1876868</v>
      </c>
      <c r="DWE12">
        <v>1936628</v>
      </c>
      <c r="DWF12">
        <v>1963824</v>
      </c>
      <c r="DWG12">
        <v>1952565</v>
      </c>
      <c r="DWH12">
        <v>1916527</v>
      </c>
      <c r="DWI12">
        <v>1882547</v>
      </c>
      <c r="DWJ12">
        <v>1868414</v>
      </c>
      <c r="DWK12">
        <v>1881689</v>
      </c>
      <c r="DWL12">
        <v>1887160</v>
      </c>
      <c r="DWM12">
        <v>1902059</v>
      </c>
      <c r="DWN12">
        <v>1884159</v>
      </c>
      <c r="DWO12">
        <v>1853968</v>
      </c>
      <c r="DWP12">
        <v>1836148</v>
      </c>
      <c r="DWQ12">
        <v>1842460</v>
      </c>
      <c r="DWR12">
        <v>1842220</v>
      </c>
      <c r="DWS12">
        <v>1832158</v>
      </c>
      <c r="DWT12">
        <v>1810859</v>
      </c>
      <c r="DWU12">
        <v>1784416</v>
      </c>
      <c r="DWV12">
        <v>1769699</v>
      </c>
      <c r="DWW12">
        <v>1761034</v>
      </c>
      <c r="DWX12">
        <v>1760257</v>
      </c>
      <c r="DWY12">
        <v>1731669</v>
      </c>
      <c r="DWZ12">
        <v>1748159</v>
      </c>
      <c r="DXA12">
        <v>1752478</v>
      </c>
      <c r="DXB12">
        <v>1769076</v>
      </c>
      <c r="DXC12">
        <v>1740783</v>
      </c>
      <c r="DXD12">
        <v>1744489</v>
      </c>
      <c r="DXE12">
        <v>1748183</v>
      </c>
      <c r="DXF12">
        <v>1751624</v>
      </c>
      <c r="DXG12">
        <v>1724186</v>
      </c>
      <c r="DXH12">
        <v>1706104</v>
      </c>
      <c r="DXI12">
        <v>1713259</v>
      </c>
      <c r="DXJ12">
        <v>1676271</v>
      </c>
      <c r="DXK12">
        <v>1681215</v>
      </c>
      <c r="DXL12">
        <v>1679671</v>
      </c>
      <c r="DXM12">
        <v>1692096</v>
      </c>
      <c r="DXN12">
        <v>1674250</v>
      </c>
      <c r="DXO12">
        <v>7659</v>
      </c>
      <c r="DXP12">
        <v>11406</v>
      </c>
      <c r="DXQ12">
        <v>13639</v>
      </c>
      <c r="DXR12">
        <v>16541</v>
      </c>
      <c r="DXS12">
        <v>21567</v>
      </c>
      <c r="DXT12">
        <v>25525</v>
      </c>
      <c r="DXU12">
        <v>26125</v>
      </c>
      <c r="DXV12">
        <v>26770</v>
      </c>
      <c r="DXW12">
        <v>39213</v>
      </c>
      <c r="DXX12">
        <v>39596</v>
      </c>
      <c r="DXY12">
        <v>40547</v>
      </c>
      <c r="DXZ12">
        <v>42440</v>
      </c>
      <c r="DYA12">
        <v>43138</v>
      </c>
      <c r="DYB12">
        <v>45061</v>
      </c>
      <c r="DYC12">
        <v>48105</v>
      </c>
      <c r="DYD12">
        <v>58484</v>
      </c>
      <c r="DYE12">
        <v>66162</v>
      </c>
      <c r="DYF12">
        <v>65613</v>
      </c>
      <c r="DYG12">
        <v>85592</v>
      </c>
      <c r="DYH12">
        <v>94581</v>
      </c>
      <c r="DYI12">
        <v>120291</v>
      </c>
      <c r="DYJ12">
        <v>120291</v>
      </c>
      <c r="DYK12">
        <v>196197</v>
      </c>
      <c r="DYL12">
        <v>423251</v>
      </c>
      <c r="DYM12">
        <v>855442</v>
      </c>
      <c r="DYN12">
        <v>1147281</v>
      </c>
      <c r="DYO12">
        <v>1371757</v>
      </c>
      <c r="DYP12">
        <v>1524216</v>
      </c>
      <c r="DYQ12">
        <v>1562948</v>
      </c>
      <c r="DYR12">
        <v>1586045</v>
      </c>
      <c r="DYS12">
        <v>1642770</v>
      </c>
      <c r="DYT12">
        <v>1639388</v>
      </c>
      <c r="DYU12">
        <v>1630675</v>
      </c>
      <c r="DYV12">
        <v>1614064</v>
      </c>
      <c r="DYW12">
        <v>1614526</v>
      </c>
      <c r="DYX12">
        <v>1594172</v>
      </c>
      <c r="DYY12">
        <v>1585883</v>
      </c>
      <c r="DYZ12">
        <v>1600415</v>
      </c>
      <c r="DZA12">
        <v>1614287</v>
      </c>
      <c r="DZB12">
        <v>1620050</v>
      </c>
      <c r="DZC12">
        <v>1619900</v>
      </c>
      <c r="DZD12">
        <v>1623442</v>
      </c>
      <c r="DZE12">
        <v>1619031</v>
      </c>
      <c r="DZF12">
        <v>1600182</v>
      </c>
      <c r="DZG12">
        <v>1608529</v>
      </c>
      <c r="DZH12">
        <v>1608547</v>
      </c>
      <c r="DZI12">
        <v>1601401</v>
      </c>
      <c r="DZJ12">
        <v>1607277</v>
      </c>
      <c r="DZK12">
        <v>1615607</v>
      </c>
      <c r="DZL12">
        <v>1611163</v>
      </c>
      <c r="DZM12">
        <v>1630662</v>
      </c>
      <c r="DZN12">
        <v>1640550</v>
      </c>
      <c r="DZO12">
        <v>1660779</v>
      </c>
      <c r="DZP12">
        <v>1590586</v>
      </c>
      <c r="DZQ12">
        <v>1584583</v>
      </c>
      <c r="DZR12">
        <v>1565094</v>
      </c>
      <c r="DZS12">
        <v>1551728</v>
      </c>
      <c r="DZT12">
        <v>1564659</v>
      </c>
      <c r="DZU12">
        <v>1557161</v>
      </c>
      <c r="DZV12">
        <v>1534239</v>
      </c>
      <c r="DZW12">
        <v>1517510</v>
      </c>
      <c r="DZX12">
        <v>1529030</v>
      </c>
      <c r="DZY12">
        <v>1525681</v>
      </c>
      <c r="DZZ12">
        <v>1525681</v>
      </c>
      <c r="EAA12">
        <v>1535393</v>
      </c>
      <c r="EAB12">
        <v>1542974</v>
      </c>
      <c r="EAC12">
        <v>818</v>
      </c>
      <c r="EAD12">
        <v>1753</v>
      </c>
      <c r="EAE12">
        <v>1753</v>
      </c>
      <c r="EAF12">
        <v>2501</v>
      </c>
      <c r="EAG12">
        <v>3961</v>
      </c>
      <c r="EAH12">
        <v>6301</v>
      </c>
      <c r="EAI12">
        <v>7143</v>
      </c>
      <c r="EAJ12">
        <v>9921</v>
      </c>
      <c r="EAK12">
        <v>16304</v>
      </c>
      <c r="EAL12">
        <v>23771</v>
      </c>
      <c r="EAM12">
        <v>26977</v>
      </c>
      <c r="EAN12">
        <v>70591</v>
      </c>
      <c r="EAO12">
        <v>59267</v>
      </c>
      <c r="EAP12">
        <v>65147</v>
      </c>
      <c r="EAQ12">
        <v>69113</v>
      </c>
      <c r="EAR12">
        <v>66286</v>
      </c>
      <c r="EAS12">
        <v>75486</v>
      </c>
      <c r="EAT12">
        <v>83616</v>
      </c>
      <c r="EAU12">
        <v>113832</v>
      </c>
      <c r="EAV12">
        <v>119927</v>
      </c>
      <c r="EAW12">
        <v>173558</v>
      </c>
      <c r="EAX12">
        <v>284054</v>
      </c>
      <c r="EAY12">
        <v>612657</v>
      </c>
      <c r="EAZ12">
        <v>1076167</v>
      </c>
      <c r="EBA12">
        <v>1452275</v>
      </c>
      <c r="EBB12">
        <v>1452275</v>
      </c>
      <c r="EBC12">
        <v>1537693</v>
      </c>
      <c r="EBD12">
        <v>1606799</v>
      </c>
      <c r="EBE12">
        <v>1661718</v>
      </c>
      <c r="EBF12">
        <v>1679836</v>
      </c>
      <c r="EBG12">
        <v>1697605</v>
      </c>
      <c r="EBH12">
        <v>1724014</v>
      </c>
      <c r="EBI12">
        <v>1731143</v>
      </c>
      <c r="EBJ12">
        <v>1738255</v>
      </c>
      <c r="EBK12">
        <v>1774808</v>
      </c>
      <c r="EBL12">
        <v>1789389</v>
      </c>
      <c r="EBM12">
        <v>1836085</v>
      </c>
      <c r="EBN12">
        <v>1845956</v>
      </c>
      <c r="EBO12">
        <v>1836558</v>
      </c>
      <c r="EBP12">
        <v>1848592</v>
      </c>
      <c r="EBQ12">
        <v>1858248</v>
      </c>
      <c r="EBR12">
        <v>1891473</v>
      </c>
      <c r="EBS12">
        <v>1889744</v>
      </c>
      <c r="EBT12">
        <v>1885257</v>
      </c>
      <c r="EBU12">
        <v>1882305</v>
      </c>
      <c r="EBV12">
        <v>1889501</v>
      </c>
      <c r="EBW12">
        <v>1849186</v>
      </c>
      <c r="EBX12">
        <v>1839102</v>
      </c>
      <c r="EBY12">
        <v>1822956</v>
      </c>
      <c r="EBZ12">
        <v>1839209</v>
      </c>
      <c r="ECA12">
        <v>1829103</v>
      </c>
      <c r="ECB12">
        <v>1851199</v>
      </c>
      <c r="ECC12">
        <v>1839942</v>
      </c>
      <c r="ECD12">
        <v>1855979</v>
      </c>
      <c r="ECE12">
        <v>1831110</v>
      </c>
      <c r="ECF12">
        <v>1831638</v>
      </c>
      <c r="ECG12">
        <v>1811290</v>
      </c>
      <c r="ECH12">
        <v>1811480</v>
      </c>
      <c r="ECI12">
        <v>1815220</v>
      </c>
      <c r="ECJ12">
        <v>1813437</v>
      </c>
      <c r="ECK12">
        <v>1816513</v>
      </c>
      <c r="ECL12">
        <v>1842098</v>
      </c>
      <c r="ECM12">
        <v>1835687</v>
      </c>
      <c r="ECN12">
        <v>1817571</v>
      </c>
      <c r="ECO12">
        <v>1835359</v>
      </c>
      <c r="ECP12">
        <v>16057</v>
      </c>
      <c r="ECQ12">
        <v>16057</v>
      </c>
      <c r="ECR12">
        <v>16057</v>
      </c>
      <c r="ECS12">
        <v>18488</v>
      </c>
      <c r="ECT12">
        <v>20482</v>
      </c>
      <c r="ECU12">
        <v>21437</v>
      </c>
      <c r="ECV12">
        <v>22846</v>
      </c>
      <c r="ECW12">
        <v>27156</v>
      </c>
      <c r="ECX12">
        <v>28973</v>
      </c>
      <c r="ECY12">
        <v>32574</v>
      </c>
      <c r="ECZ12">
        <v>37097</v>
      </c>
      <c r="EDA12">
        <v>44316</v>
      </c>
      <c r="EDB12">
        <v>46560</v>
      </c>
      <c r="EDC12">
        <v>56225</v>
      </c>
      <c r="EDD12">
        <v>61861</v>
      </c>
      <c r="EDE12">
        <v>65839</v>
      </c>
      <c r="EDF12">
        <v>77649</v>
      </c>
      <c r="EDG12">
        <v>84666</v>
      </c>
      <c r="EDH12">
        <v>103691</v>
      </c>
      <c r="EDI12">
        <v>122716</v>
      </c>
      <c r="EDJ12">
        <v>154699</v>
      </c>
      <c r="EDK12">
        <v>191327</v>
      </c>
      <c r="EDL12">
        <v>280877</v>
      </c>
      <c r="EDM12">
        <v>580267</v>
      </c>
      <c r="EDN12">
        <v>950963</v>
      </c>
      <c r="EDO12">
        <v>1279956</v>
      </c>
      <c r="EDP12">
        <v>1484727</v>
      </c>
      <c r="EDQ12">
        <v>1544473</v>
      </c>
      <c r="EDR12">
        <v>1566608</v>
      </c>
      <c r="EDS12">
        <v>1545395</v>
      </c>
      <c r="EDT12">
        <v>1545395</v>
      </c>
      <c r="EDU12">
        <v>1572188</v>
      </c>
      <c r="EDV12">
        <v>1567055</v>
      </c>
      <c r="EDW12">
        <v>1549390</v>
      </c>
      <c r="EDX12">
        <v>1548382</v>
      </c>
      <c r="EDY12">
        <v>1539769</v>
      </c>
      <c r="EDZ12">
        <v>1535650</v>
      </c>
      <c r="EEA12">
        <v>1541887</v>
      </c>
      <c r="EEB12">
        <v>1539349</v>
      </c>
      <c r="EEC12">
        <v>1557998</v>
      </c>
      <c r="EED12">
        <v>1544382</v>
      </c>
      <c r="EEE12">
        <v>1527719</v>
      </c>
      <c r="EEF12">
        <v>1545034</v>
      </c>
      <c r="EEG12">
        <v>1512053</v>
      </c>
      <c r="EEH12">
        <v>1491935</v>
      </c>
      <c r="EEI12">
        <v>1518045</v>
      </c>
      <c r="EEJ12">
        <v>1514416</v>
      </c>
      <c r="EEK12">
        <v>1527948</v>
      </c>
      <c r="EEL12">
        <v>1534555</v>
      </c>
      <c r="EEM12">
        <v>1539687</v>
      </c>
      <c r="EEN12">
        <v>1539687</v>
      </c>
      <c r="EEO12">
        <v>1540192</v>
      </c>
      <c r="EEP12">
        <v>1557525</v>
      </c>
      <c r="EEQ12">
        <v>1542694</v>
      </c>
      <c r="EER12">
        <v>1540038</v>
      </c>
      <c r="EES12">
        <v>1550888</v>
      </c>
      <c r="EET12">
        <v>1563126</v>
      </c>
      <c r="EEU12">
        <v>1549939</v>
      </c>
      <c r="EEV12">
        <v>1511542</v>
      </c>
      <c r="EEW12">
        <v>1527046</v>
      </c>
      <c r="EEX12">
        <v>1512182</v>
      </c>
      <c r="EEY12">
        <v>1498522</v>
      </c>
      <c r="EEZ12">
        <v>1514124</v>
      </c>
      <c r="EFA12">
        <v>23456</v>
      </c>
      <c r="EFB12">
        <v>23456</v>
      </c>
      <c r="EFC12">
        <v>23456</v>
      </c>
      <c r="EFD12">
        <v>26376</v>
      </c>
      <c r="EFE12">
        <v>30409</v>
      </c>
      <c r="EFF12">
        <v>32715</v>
      </c>
      <c r="EFG12">
        <v>32715</v>
      </c>
      <c r="EFH12">
        <v>34265</v>
      </c>
      <c r="EFI12">
        <v>41477</v>
      </c>
      <c r="EFJ12">
        <v>47811</v>
      </c>
      <c r="EFK12">
        <v>49296</v>
      </c>
      <c r="EFL12">
        <v>51049</v>
      </c>
      <c r="EFM12">
        <v>54739</v>
      </c>
      <c r="EFN12">
        <v>54666</v>
      </c>
      <c r="EFO12">
        <v>58428</v>
      </c>
      <c r="EFP12">
        <v>64251</v>
      </c>
      <c r="EFQ12">
        <v>74067</v>
      </c>
      <c r="EFR12">
        <v>77261</v>
      </c>
      <c r="EFS12">
        <v>95263</v>
      </c>
      <c r="EFT12">
        <v>116946</v>
      </c>
      <c r="EFU12">
        <v>140921</v>
      </c>
      <c r="EFV12">
        <v>157115</v>
      </c>
      <c r="EFW12">
        <v>171744</v>
      </c>
      <c r="EFX12">
        <v>237574</v>
      </c>
      <c r="EFY12">
        <v>455652</v>
      </c>
      <c r="EFZ12">
        <v>849975</v>
      </c>
      <c r="EGA12">
        <v>1082221</v>
      </c>
      <c r="EGB12">
        <v>1321695</v>
      </c>
      <c r="EGC12">
        <v>1355966</v>
      </c>
      <c r="EGD12">
        <v>1355966</v>
      </c>
      <c r="EGE12">
        <v>1391368</v>
      </c>
      <c r="EGF12">
        <v>1438283</v>
      </c>
      <c r="EGG12">
        <v>1443175</v>
      </c>
      <c r="EGH12">
        <v>1438629</v>
      </c>
      <c r="EGI12">
        <v>1431554</v>
      </c>
      <c r="EGJ12">
        <v>1407239</v>
      </c>
      <c r="EGK12">
        <v>1368146</v>
      </c>
      <c r="EGL12">
        <v>1292342</v>
      </c>
      <c r="EGM12">
        <v>1364838</v>
      </c>
      <c r="EGN12">
        <v>1356578</v>
      </c>
      <c r="EGO12">
        <v>1344223</v>
      </c>
      <c r="EGP12">
        <v>1343134</v>
      </c>
      <c r="EGQ12">
        <v>1339554</v>
      </c>
      <c r="EGR12">
        <v>1349487</v>
      </c>
      <c r="EGS12">
        <v>1337725</v>
      </c>
      <c r="EGT12">
        <v>1336548</v>
      </c>
      <c r="EGU12">
        <v>1336861</v>
      </c>
      <c r="EGV12">
        <v>1341460</v>
      </c>
      <c r="EGW12">
        <v>1345404</v>
      </c>
      <c r="EGX12">
        <v>1351648</v>
      </c>
      <c r="EGY12">
        <v>1358338</v>
      </c>
      <c r="EGZ12">
        <v>1371433</v>
      </c>
      <c r="EHA12">
        <v>1381008</v>
      </c>
      <c r="EHB12">
        <v>1387053</v>
      </c>
      <c r="EHC12">
        <v>1402261</v>
      </c>
      <c r="EHD12">
        <v>1412498</v>
      </c>
      <c r="EHE12">
        <v>1433006</v>
      </c>
      <c r="EHF12">
        <v>1441787</v>
      </c>
      <c r="EHG12">
        <v>1433208</v>
      </c>
      <c r="EHH12">
        <v>1426173</v>
      </c>
      <c r="EHI12">
        <v>1426108</v>
      </c>
      <c r="EHJ12">
        <v>1439108</v>
      </c>
      <c r="EHK12">
        <v>1429997</v>
      </c>
      <c r="EHL12">
        <v>1437849</v>
      </c>
      <c r="EHM12">
        <v>1456253</v>
      </c>
      <c r="EHN12">
        <v>1445323</v>
      </c>
      <c r="EHO12">
        <v>1442642</v>
      </c>
      <c r="EHP12">
        <v>12951</v>
      </c>
      <c r="EHQ12">
        <v>13919</v>
      </c>
      <c r="EHR12">
        <v>15332</v>
      </c>
      <c r="EHS12">
        <v>17151</v>
      </c>
      <c r="EHT12">
        <v>18201</v>
      </c>
      <c r="EHU12">
        <v>19584</v>
      </c>
      <c r="EHV12">
        <v>20334</v>
      </c>
      <c r="EHW12">
        <v>20313</v>
      </c>
      <c r="EHX12">
        <v>22398</v>
      </c>
      <c r="EHY12">
        <v>24498</v>
      </c>
      <c r="EHZ12">
        <v>23991</v>
      </c>
      <c r="EIA12">
        <v>27540</v>
      </c>
      <c r="EIB12">
        <v>29527</v>
      </c>
      <c r="EIC12">
        <v>36782</v>
      </c>
      <c r="EID12">
        <v>42921</v>
      </c>
      <c r="EIE12">
        <v>51243</v>
      </c>
      <c r="EIF12">
        <v>54654</v>
      </c>
      <c r="EIG12">
        <v>78940</v>
      </c>
      <c r="EIH12">
        <v>95371</v>
      </c>
      <c r="EII12">
        <v>124854</v>
      </c>
      <c r="EIJ12">
        <v>124854</v>
      </c>
      <c r="EIK12">
        <v>215995</v>
      </c>
      <c r="EIL12">
        <v>358162</v>
      </c>
      <c r="EIM12">
        <v>650650</v>
      </c>
      <c r="EIN12">
        <v>940274</v>
      </c>
      <c r="EIO12">
        <v>1078753</v>
      </c>
      <c r="EIP12">
        <v>1161791</v>
      </c>
      <c r="EIQ12">
        <v>1195880</v>
      </c>
      <c r="EIR12">
        <v>1212217</v>
      </c>
      <c r="EIS12">
        <v>1211785</v>
      </c>
      <c r="EIT12">
        <v>1205213</v>
      </c>
      <c r="EIU12">
        <v>1189759</v>
      </c>
      <c r="EIV12">
        <v>1180737</v>
      </c>
      <c r="EIW12">
        <v>1184201</v>
      </c>
      <c r="EIX12">
        <v>1204601</v>
      </c>
      <c r="EIY12">
        <v>1202078</v>
      </c>
      <c r="EIZ12">
        <v>1192969</v>
      </c>
      <c r="EJA12">
        <v>1184544</v>
      </c>
      <c r="EJB12">
        <v>1174383</v>
      </c>
      <c r="EJC12">
        <v>1160442</v>
      </c>
      <c r="EJD12">
        <v>1163047</v>
      </c>
      <c r="EJE12">
        <v>1148073</v>
      </c>
      <c r="EJF12">
        <v>1158842</v>
      </c>
      <c r="EJG12">
        <v>1167418</v>
      </c>
      <c r="EJH12">
        <v>1175651</v>
      </c>
      <c r="EJI12">
        <v>1155128</v>
      </c>
      <c r="EJJ12">
        <v>1168376</v>
      </c>
      <c r="EJK12">
        <v>1161305</v>
      </c>
      <c r="EJL12">
        <v>1133515</v>
      </c>
      <c r="EJM12">
        <v>1140952</v>
      </c>
      <c r="EJN12">
        <v>1150842</v>
      </c>
      <c r="EJO12">
        <v>1139161</v>
      </c>
      <c r="EJP12">
        <v>1132460</v>
      </c>
      <c r="EJQ12">
        <v>1133542</v>
      </c>
      <c r="EJR12">
        <v>1149254</v>
      </c>
      <c r="EJS12">
        <v>1148063</v>
      </c>
      <c r="EJT12">
        <v>1151091</v>
      </c>
      <c r="EJU12">
        <v>1135429</v>
      </c>
      <c r="EJV12">
        <v>1132686</v>
      </c>
      <c r="EJW12">
        <v>1130072</v>
      </c>
      <c r="EJX12">
        <v>1116811</v>
      </c>
      <c r="EJY12">
        <v>1123625</v>
      </c>
      <c r="EJZ12">
        <v>1138497</v>
      </c>
      <c r="EKA12">
        <v>1138497</v>
      </c>
      <c r="EKB12">
        <v>1146106</v>
      </c>
      <c r="EKC12">
        <v>21494</v>
      </c>
      <c r="EKD12">
        <v>24307</v>
      </c>
      <c r="EKE12">
        <v>24805</v>
      </c>
      <c r="EKF12">
        <v>25800</v>
      </c>
      <c r="EKG12">
        <v>26660</v>
      </c>
      <c r="EKH12">
        <v>27698</v>
      </c>
      <c r="EKI12">
        <v>28398</v>
      </c>
      <c r="EKJ12">
        <v>31206</v>
      </c>
      <c r="EKK12">
        <v>34671</v>
      </c>
      <c r="EKL12">
        <v>45571</v>
      </c>
      <c r="EKM12">
        <v>49081</v>
      </c>
      <c r="EKN12">
        <v>53832</v>
      </c>
      <c r="EKO12">
        <v>59622</v>
      </c>
      <c r="EKP12">
        <v>63160</v>
      </c>
      <c r="EKQ12">
        <v>66471</v>
      </c>
      <c r="EKR12">
        <v>72391</v>
      </c>
      <c r="EKS12">
        <v>78310</v>
      </c>
      <c r="EKT12">
        <v>86247</v>
      </c>
      <c r="EKU12">
        <v>96368</v>
      </c>
      <c r="EKV12">
        <v>102550</v>
      </c>
      <c r="EKW12">
        <v>109925</v>
      </c>
      <c r="EKX12">
        <v>132509</v>
      </c>
      <c r="EKY12">
        <v>207154</v>
      </c>
      <c r="EKZ12">
        <v>429351</v>
      </c>
      <c r="ELA12">
        <v>846740</v>
      </c>
      <c r="ELB12">
        <v>846740</v>
      </c>
      <c r="ELC12">
        <v>1056718</v>
      </c>
      <c r="ELD12">
        <v>1268581</v>
      </c>
      <c r="ELE12">
        <v>1307013</v>
      </c>
      <c r="ELF12">
        <v>1363395</v>
      </c>
      <c r="ELG12">
        <v>1369306</v>
      </c>
      <c r="ELH12">
        <v>1379766</v>
      </c>
      <c r="ELI12">
        <v>1380596</v>
      </c>
      <c r="ELJ12">
        <v>1375416</v>
      </c>
      <c r="ELK12">
        <v>1397786</v>
      </c>
      <c r="ELL12">
        <v>1380637</v>
      </c>
      <c r="ELM12">
        <v>1389656</v>
      </c>
      <c r="ELN12">
        <v>1381008</v>
      </c>
      <c r="ELO12">
        <v>1351591</v>
      </c>
      <c r="ELP12">
        <v>1333547</v>
      </c>
      <c r="ELQ12">
        <v>1337473</v>
      </c>
      <c r="ELR12">
        <v>1323199</v>
      </c>
      <c r="ELS12">
        <v>1305379</v>
      </c>
      <c r="ELT12">
        <v>1308187</v>
      </c>
      <c r="ELU12">
        <v>1313567</v>
      </c>
      <c r="ELV12">
        <v>1353136</v>
      </c>
      <c r="ELW12">
        <v>1342168</v>
      </c>
      <c r="ELX12">
        <v>1314870</v>
      </c>
      <c r="ELY12">
        <v>1309977</v>
      </c>
      <c r="ELZ12">
        <v>1305593</v>
      </c>
      <c r="EMA12">
        <v>1308087</v>
      </c>
      <c r="EMB12">
        <v>1313737</v>
      </c>
      <c r="EMC12">
        <v>1297706</v>
      </c>
      <c r="EMD12">
        <v>1299569</v>
      </c>
      <c r="EME12">
        <v>1297934</v>
      </c>
      <c r="EMF12">
        <v>1300504</v>
      </c>
      <c r="EMG12">
        <v>1296845</v>
      </c>
      <c r="EMH12">
        <v>1292610</v>
      </c>
      <c r="EMI12">
        <v>1307839</v>
      </c>
      <c r="EMJ12">
        <v>1280716</v>
      </c>
      <c r="EMK12">
        <v>1278708</v>
      </c>
      <c r="EML12">
        <v>1264388</v>
      </c>
      <c r="EMM12">
        <v>1266712</v>
      </c>
      <c r="EMN12">
        <v>1274872</v>
      </c>
      <c r="EMO12">
        <v>1289039</v>
      </c>
      <c r="EMP12">
        <v>11786</v>
      </c>
      <c r="EMQ12">
        <v>21697</v>
      </c>
      <c r="EMR12">
        <v>23974</v>
      </c>
      <c r="EMS12">
        <v>25152</v>
      </c>
      <c r="EMT12">
        <v>26567</v>
      </c>
      <c r="EMU12">
        <v>29496</v>
      </c>
      <c r="EMV12">
        <v>30505</v>
      </c>
      <c r="EMW12">
        <v>31755</v>
      </c>
      <c r="EMX12">
        <v>34232</v>
      </c>
      <c r="EMY12">
        <v>35772</v>
      </c>
      <c r="EMZ12">
        <v>36608</v>
      </c>
      <c r="ENA12">
        <v>40452</v>
      </c>
      <c r="ENB12">
        <v>43681</v>
      </c>
      <c r="ENC12">
        <v>45850</v>
      </c>
      <c r="END12">
        <v>52057</v>
      </c>
      <c r="ENE12">
        <v>61147</v>
      </c>
      <c r="ENF12">
        <v>68922</v>
      </c>
      <c r="ENG12">
        <v>72191</v>
      </c>
      <c r="ENH12">
        <v>78901</v>
      </c>
      <c r="ENI12">
        <v>84871</v>
      </c>
      <c r="ENJ12">
        <v>98356</v>
      </c>
      <c r="ENK12">
        <v>126914</v>
      </c>
      <c r="ENL12">
        <v>195886</v>
      </c>
      <c r="ENM12">
        <v>292826</v>
      </c>
      <c r="ENN12">
        <v>642058</v>
      </c>
      <c r="ENO12">
        <v>1041806</v>
      </c>
      <c r="ENP12">
        <v>1183366</v>
      </c>
      <c r="ENQ12">
        <v>1350818</v>
      </c>
      <c r="ENR12">
        <v>1373962</v>
      </c>
      <c r="ENS12">
        <v>1386835</v>
      </c>
      <c r="ENT12">
        <v>1386835</v>
      </c>
      <c r="ENU12">
        <v>1390431</v>
      </c>
      <c r="ENV12">
        <v>1421839</v>
      </c>
      <c r="ENW12">
        <v>1427078</v>
      </c>
      <c r="ENX12">
        <v>1435839</v>
      </c>
      <c r="ENY12">
        <v>1435413</v>
      </c>
      <c r="ENZ12">
        <v>1447021</v>
      </c>
      <c r="EOA12">
        <v>1459365</v>
      </c>
      <c r="EOB12">
        <v>1456861</v>
      </c>
      <c r="EOC12">
        <v>1471154</v>
      </c>
      <c r="EOD12">
        <v>1457665</v>
      </c>
      <c r="EOE12">
        <v>1443896</v>
      </c>
      <c r="EOF12">
        <v>1466031</v>
      </c>
      <c r="EOG12">
        <v>1474311</v>
      </c>
      <c r="EOH12">
        <v>1467268</v>
      </c>
      <c r="EOI12">
        <v>1500936</v>
      </c>
      <c r="EOJ12">
        <v>1493461</v>
      </c>
      <c r="EOK12">
        <v>1514892</v>
      </c>
      <c r="EOL12">
        <v>1445787</v>
      </c>
      <c r="EOM12">
        <v>1450338</v>
      </c>
      <c r="EON12">
        <v>1435438</v>
      </c>
      <c r="EOO12">
        <v>1427630</v>
      </c>
      <c r="EOP12">
        <v>1419170</v>
      </c>
      <c r="EOQ12">
        <v>1425031</v>
      </c>
      <c r="EOR12">
        <v>1410741</v>
      </c>
      <c r="EOS12">
        <v>1410741</v>
      </c>
      <c r="EOT12">
        <v>1401892</v>
      </c>
      <c r="EOU12">
        <v>1375321</v>
      </c>
      <c r="EOV12">
        <v>1330474</v>
      </c>
      <c r="EOW12">
        <v>1303626</v>
      </c>
      <c r="EOX12">
        <v>1278804</v>
      </c>
      <c r="EOY12">
        <v>1272407</v>
      </c>
      <c r="EOZ12">
        <v>1274264</v>
      </c>
      <c r="EPA12">
        <v>1253368</v>
      </c>
      <c r="EPB12">
        <v>33207</v>
      </c>
      <c r="EPC12">
        <v>33207</v>
      </c>
      <c r="EPD12">
        <v>33207</v>
      </c>
      <c r="EPE12">
        <v>33180</v>
      </c>
      <c r="EPF12">
        <v>33180</v>
      </c>
      <c r="EPG12">
        <v>33256</v>
      </c>
      <c r="EPH12">
        <v>33256</v>
      </c>
      <c r="EPI12">
        <v>33255</v>
      </c>
      <c r="EPJ12">
        <v>33248</v>
      </c>
      <c r="EPK12">
        <v>33791</v>
      </c>
      <c r="EPL12">
        <v>34394</v>
      </c>
      <c r="EPM12">
        <v>35078</v>
      </c>
      <c r="EPN12">
        <v>35351</v>
      </c>
      <c r="EPO12">
        <v>41746</v>
      </c>
      <c r="EPP12">
        <v>43359</v>
      </c>
      <c r="EPQ12">
        <v>47693</v>
      </c>
      <c r="EPR12">
        <v>51472</v>
      </c>
      <c r="EPS12">
        <v>56243</v>
      </c>
      <c r="EPT12">
        <v>61919</v>
      </c>
      <c r="EPU12">
        <v>66265</v>
      </c>
      <c r="EPV12">
        <v>69609</v>
      </c>
      <c r="EPW12">
        <v>74510</v>
      </c>
      <c r="EPX12">
        <v>94719</v>
      </c>
      <c r="EPY12">
        <v>138474</v>
      </c>
      <c r="EPZ12">
        <v>222883</v>
      </c>
      <c r="EQA12">
        <v>486400</v>
      </c>
      <c r="EQB12">
        <v>953606</v>
      </c>
      <c r="EQC12">
        <v>1011898</v>
      </c>
      <c r="EQD12">
        <v>1011898</v>
      </c>
      <c r="EQE12">
        <v>1149610</v>
      </c>
      <c r="EQF12">
        <v>1204371</v>
      </c>
      <c r="EQG12">
        <v>1237738</v>
      </c>
      <c r="EQH12">
        <v>1264924</v>
      </c>
      <c r="EQI12">
        <v>1253852</v>
      </c>
      <c r="EQJ12">
        <v>1244916</v>
      </c>
      <c r="EQK12">
        <v>1258548</v>
      </c>
      <c r="EQL12">
        <v>1244714</v>
      </c>
      <c r="EQM12">
        <v>1250297</v>
      </c>
      <c r="EQN12">
        <v>1272038</v>
      </c>
      <c r="EQO12">
        <v>1250614</v>
      </c>
      <c r="EQP12">
        <v>1241789</v>
      </c>
      <c r="EQQ12">
        <v>1237022</v>
      </c>
      <c r="EQR12">
        <v>1221964</v>
      </c>
      <c r="EQS12">
        <v>1232350</v>
      </c>
      <c r="EQT12">
        <v>1215199</v>
      </c>
      <c r="EQU12">
        <v>1193073</v>
      </c>
      <c r="EQV12">
        <v>1196731</v>
      </c>
      <c r="EQW12">
        <v>1199966</v>
      </c>
      <c r="EQX12">
        <v>1198135</v>
      </c>
      <c r="EQY12">
        <v>1247619</v>
      </c>
      <c r="EQZ12">
        <v>1207703</v>
      </c>
      <c r="ERA12">
        <v>1232014</v>
      </c>
      <c r="ERB12">
        <v>1196192</v>
      </c>
      <c r="ERC12">
        <v>1182675</v>
      </c>
      <c r="ERD12">
        <v>1172959</v>
      </c>
      <c r="ERE12">
        <v>1160222</v>
      </c>
      <c r="ERF12">
        <v>1161059</v>
      </c>
      <c r="ERG12">
        <v>1165430</v>
      </c>
      <c r="ERH12">
        <v>1177223</v>
      </c>
      <c r="ERI12">
        <v>1182903</v>
      </c>
      <c r="ERJ12">
        <v>1207116</v>
      </c>
      <c r="ERK12">
        <v>1203837</v>
      </c>
      <c r="ERL12">
        <v>1201847</v>
      </c>
      <c r="ERM12">
        <v>1216690</v>
      </c>
      <c r="ERN12">
        <v>1228941</v>
      </c>
      <c r="ERO12">
        <v>1247316</v>
      </c>
      <c r="ERP12">
        <v>18044</v>
      </c>
      <c r="ERQ12">
        <v>18360</v>
      </c>
      <c r="ERR12">
        <v>21297</v>
      </c>
      <c r="ERS12">
        <v>28137</v>
      </c>
      <c r="ERT12">
        <v>29637</v>
      </c>
      <c r="ERU12">
        <v>32625</v>
      </c>
      <c r="ERV12">
        <v>35106</v>
      </c>
      <c r="ERW12">
        <v>35289</v>
      </c>
      <c r="ERX12">
        <v>37977</v>
      </c>
      <c r="ERY12">
        <v>43394</v>
      </c>
      <c r="ERZ12">
        <v>49787</v>
      </c>
      <c r="ESA12">
        <v>53196</v>
      </c>
      <c r="ESB12">
        <v>59245</v>
      </c>
      <c r="ESC12">
        <v>61153</v>
      </c>
      <c r="ESD12">
        <v>63182</v>
      </c>
      <c r="ESE12">
        <v>65770</v>
      </c>
      <c r="ESF12">
        <v>67404</v>
      </c>
      <c r="ESG12">
        <v>73417</v>
      </c>
      <c r="ESH12">
        <v>79572</v>
      </c>
      <c r="ESI12">
        <v>91107</v>
      </c>
      <c r="ESJ12">
        <v>91107</v>
      </c>
      <c r="ESK12">
        <v>121512</v>
      </c>
      <c r="ESL12">
        <v>189079</v>
      </c>
      <c r="ESM12">
        <v>252923</v>
      </c>
      <c r="ESN12">
        <v>505961</v>
      </c>
      <c r="ESO12">
        <v>715919</v>
      </c>
      <c r="ESP12">
        <v>982027</v>
      </c>
      <c r="ESQ12">
        <v>1146977</v>
      </c>
      <c r="ESR12">
        <v>1272885</v>
      </c>
      <c r="ESS12">
        <v>1333675</v>
      </c>
      <c r="EST12">
        <v>1382260</v>
      </c>
      <c r="ESU12">
        <v>1413057</v>
      </c>
      <c r="ESV12">
        <v>1413322</v>
      </c>
      <c r="ESW12">
        <v>1414213</v>
      </c>
      <c r="ESX12">
        <v>1405997</v>
      </c>
      <c r="ESY12">
        <v>1397346</v>
      </c>
      <c r="ESZ12">
        <v>1403484</v>
      </c>
      <c r="ETA12">
        <v>1444504</v>
      </c>
      <c r="ETB12">
        <v>1446814</v>
      </c>
      <c r="ETC12">
        <v>1427418</v>
      </c>
      <c r="ETD12">
        <v>1429645</v>
      </c>
      <c r="ETE12">
        <v>1444870</v>
      </c>
      <c r="ETF12">
        <v>1467835</v>
      </c>
      <c r="ETG12">
        <v>1460629</v>
      </c>
      <c r="ETH12">
        <v>1427296</v>
      </c>
      <c r="ETI12">
        <v>1448400</v>
      </c>
      <c r="ETJ12">
        <v>1492768</v>
      </c>
      <c r="ETK12">
        <v>1514023</v>
      </c>
      <c r="ETL12">
        <v>1520147</v>
      </c>
      <c r="ETM12">
        <v>1523090</v>
      </c>
      <c r="ETN12">
        <v>1533129</v>
      </c>
      <c r="ETO12">
        <v>1567522</v>
      </c>
      <c r="ETP12">
        <v>1571442</v>
      </c>
      <c r="ETQ12">
        <v>1564832</v>
      </c>
      <c r="ETR12">
        <v>1558599</v>
      </c>
      <c r="ETS12">
        <v>1538391</v>
      </c>
      <c r="ETT12">
        <v>1552706</v>
      </c>
      <c r="ETU12">
        <v>1545624</v>
      </c>
      <c r="ETV12">
        <v>1532771</v>
      </c>
      <c r="ETW12">
        <v>1495552</v>
      </c>
      <c r="ETX12">
        <v>1485916</v>
      </c>
      <c r="ETY12">
        <v>1469673</v>
      </c>
      <c r="ETZ12">
        <v>1434084</v>
      </c>
      <c r="EUA12">
        <v>1454267</v>
      </c>
      <c r="EUB12">
        <v>1462743</v>
      </c>
      <c r="EUC12">
        <v>1462743</v>
      </c>
      <c r="EUD12">
        <v>17988</v>
      </c>
      <c r="EUE12">
        <v>18592</v>
      </c>
      <c r="EUF12">
        <v>19880</v>
      </c>
      <c r="EUG12">
        <v>20403</v>
      </c>
      <c r="EUH12">
        <v>21100</v>
      </c>
      <c r="EUI12">
        <v>21343</v>
      </c>
      <c r="EUJ12">
        <v>22100</v>
      </c>
      <c r="EUK12">
        <v>24191</v>
      </c>
      <c r="EUL12">
        <v>25856</v>
      </c>
      <c r="EUM12">
        <v>28576</v>
      </c>
      <c r="EUN12">
        <v>29414</v>
      </c>
      <c r="EUO12">
        <v>31462</v>
      </c>
      <c r="EUP12">
        <v>32545</v>
      </c>
      <c r="EUQ12">
        <v>34920</v>
      </c>
      <c r="EUR12">
        <v>39268</v>
      </c>
      <c r="EUS12">
        <v>44267</v>
      </c>
      <c r="EUT12">
        <v>54212</v>
      </c>
      <c r="EUU12">
        <v>62515</v>
      </c>
      <c r="EUV12">
        <v>77828</v>
      </c>
      <c r="EUW12">
        <v>99420</v>
      </c>
      <c r="EUX12">
        <v>113813</v>
      </c>
      <c r="EUY12">
        <v>154537</v>
      </c>
      <c r="EUZ12">
        <v>205061</v>
      </c>
      <c r="EVA12">
        <v>270565</v>
      </c>
      <c r="EVB12">
        <v>270565</v>
      </c>
      <c r="EVC12">
        <v>467540</v>
      </c>
      <c r="EVD12">
        <v>781918</v>
      </c>
      <c r="EVE12">
        <v>1088925</v>
      </c>
      <c r="EVF12">
        <v>1346831</v>
      </c>
      <c r="EVG12">
        <v>1443610</v>
      </c>
      <c r="EVH12">
        <v>1468285</v>
      </c>
      <c r="EVI12">
        <v>1492194</v>
      </c>
      <c r="EVJ12">
        <v>1487728</v>
      </c>
      <c r="EVK12">
        <v>1498883</v>
      </c>
      <c r="EVL12">
        <v>1495036</v>
      </c>
      <c r="EVM12">
        <v>1493815</v>
      </c>
      <c r="EVN12">
        <v>1487638</v>
      </c>
      <c r="EVO12">
        <v>1476607</v>
      </c>
      <c r="EVP12">
        <v>1472709</v>
      </c>
      <c r="EVQ12">
        <v>1458927</v>
      </c>
      <c r="EVR12">
        <v>1434875</v>
      </c>
      <c r="EVS12">
        <v>1443176</v>
      </c>
      <c r="EVT12">
        <v>1449610</v>
      </c>
      <c r="EVU12">
        <v>1440783</v>
      </c>
      <c r="EVV12">
        <v>1445840</v>
      </c>
      <c r="EVW12">
        <v>1454483</v>
      </c>
      <c r="EVX12">
        <v>1451194</v>
      </c>
      <c r="EVY12">
        <v>1420073</v>
      </c>
      <c r="EVZ12">
        <v>1423206</v>
      </c>
      <c r="EWA12">
        <v>1406920</v>
      </c>
      <c r="EWB12">
        <v>1406920</v>
      </c>
      <c r="EWC12">
        <v>1385681</v>
      </c>
      <c r="EWD12">
        <v>1352234</v>
      </c>
      <c r="EWE12">
        <v>1341826</v>
      </c>
      <c r="EWF12">
        <v>1350879</v>
      </c>
      <c r="EWG12">
        <v>1336457</v>
      </c>
      <c r="EWH12">
        <v>1326328</v>
      </c>
      <c r="EWI12">
        <v>1322945</v>
      </c>
      <c r="EWJ12">
        <v>1349373</v>
      </c>
      <c r="EWK12">
        <v>1335665</v>
      </c>
      <c r="EWL12">
        <v>1327497</v>
      </c>
      <c r="EWM12">
        <v>1312785</v>
      </c>
      <c r="EWN12">
        <v>1301221</v>
      </c>
      <c r="EWO12">
        <v>1290171</v>
      </c>
      <c r="EWP12">
        <v>1304365</v>
      </c>
      <c r="EWQ12">
        <v>3206</v>
      </c>
      <c r="EWR12">
        <v>4562</v>
      </c>
      <c r="EWS12">
        <v>5267</v>
      </c>
      <c r="EWT12">
        <v>5536</v>
      </c>
      <c r="EWU12">
        <v>6406</v>
      </c>
      <c r="EWV12">
        <v>6346</v>
      </c>
      <c r="EWW12">
        <v>7016</v>
      </c>
      <c r="EWX12">
        <v>7023</v>
      </c>
      <c r="EWY12">
        <v>7866</v>
      </c>
      <c r="EWZ12">
        <v>9168</v>
      </c>
      <c r="EXA12">
        <v>10296</v>
      </c>
      <c r="EXB12">
        <v>12336</v>
      </c>
      <c r="EXC12">
        <v>13922</v>
      </c>
      <c r="EXD12">
        <v>16250</v>
      </c>
      <c r="EXE12">
        <v>18763</v>
      </c>
      <c r="EXF12">
        <v>21668</v>
      </c>
      <c r="EXG12">
        <v>25247</v>
      </c>
      <c r="EXH12">
        <v>30051</v>
      </c>
      <c r="EXI12">
        <v>37453</v>
      </c>
      <c r="EXJ12">
        <v>47288</v>
      </c>
      <c r="EXK12">
        <v>54051</v>
      </c>
      <c r="EXL12">
        <v>65710</v>
      </c>
      <c r="EXM12">
        <v>88590</v>
      </c>
      <c r="EXN12">
        <v>136819</v>
      </c>
      <c r="EXO12">
        <v>205230</v>
      </c>
      <c r="EXP12">
        <v>416059</v>
      </c>
      <c r="EXQ12">
        <v>729950</v>
      </c>
      <c r="EXR12">
        <v>989537</v>
      </c>
      <c r="EXS12">
        <v>1208824</v>
      </c>
      <c r="EXT12">
        <v>1208824</v>
      </c>
      <c r="EXU12">
        <v>1243006</v>
      </c>
      <c r="EXV12">
        <v>1285503</v>
      </c>
      <c r="EXW12">
        <v>1291455</v>
      </c>
      <c r="EXX12">
        <v>1292853</v>
      </c>
      <c r="EXY12">
        <v>1289789</v>
      </c>
      <c r="EXZ12">
        <v>1294418</v>
      </c>
      <c r="EYA12">
        <v>1287586</v>
      </c>
      <c r="EYB12">
        <v>1281634</v>
      </c>
      <c r="EYC12">
        <v>1273935</v>
      </c>
      <c r="EYD12">
        <v>1271289</v>
      </c>
      <c r="EYE12">
        <v>1219074</v>
      </c>
      <c r="EYF12">
        <v>1179496</v>
      </c>
      <c r="EYG12">
        <v>1110919</v>
      </c>
      <c r="EYH12">
        <v>1103217</v>
      </c>
      <c r="EYI12">
        <v>1120232</v>
      </c>
      <c r="EYJ12">
        <v>1106271</v>
      </c>
      <c r="EYK12">
        <v>1111608</v>
      </c>
      <c r="EYL12">
        <v>1128407</v>
      </c>
      <c r="EYM12">
        <v>1122771</v>
      </c>
      <c r="EYN12">
        <v>1115666</v>
      </c>
      <c r="EYO12">
        <v>1099106</v>
      </c>
      <c r="EYP12">
        <v>1098593</v>
      </c>
      <c r="EYQ12">
        <v>1098040</v>
      </c>
      <c r="EYR12">
        <v>1088270</v>
      </c>
      <c r="EYS12">
        <v>1088270</v>
      </c>
      <c r="EYT12">
        <v>1076281</v>
      </c>
      <c r="EYU12">
        <v>1050372</v>
      </c>
      <c r="EYV12">
        <v>1051617</v>
      </c>
      <c r="EYW12">
        <v>1051592</v>
      </c>
      <c r="EYX12">
        <v>1056799</v>
      </c>
      <c r="EYY12">
        <v>1028661</v>
      </c>
      <c r="EYZ12">
        <v>987336</v>
      </c>
      <c r="EZA12">
        <v>988426</v>
      </c>
      <c r="EZB12">
        <v>992417</v>
      </c>
      <c r="EZC12">
        <v>7958</v>
      </c>
      <c r="EZD12">
        <v>8128</v>
      </c>
      <c r="EZE12">
        <v>8357</v>
      </c>
      <c r="EZF12">
        <v>13054</v>
      </c>
      <c r="EZG12">
        <v>16981</v>
      </c>
      <c r="EZH12">
        <v>16981</v>
      </c>
      <c r="EZI12">
        <v>16981</v>
      </c>
      <c r="EZJ12">
        <v>17511</v>
      </c>
      <c r="EZK12">
        <v>17481</v>
      </c>
      <c r="EZL12">
        <v>17767</v>
      </c>
      <c r="EZM12">
        <v>19203</v>
      </c>
      <c r="EZN12">
        <v>19731</v>
      </c>
      <c r="EZO12">
        <v>20752</v>
      </c>
      <c r="EZP12">
        <v>23584</v>
      </c>
      <c r="EZQ12">
        <v>24924</v>
      </c>
      <c r="EZR12">
        <v>26099</v>
      </c>
      <c r="EZS12">
        <v>31063</v>
      </c>
      <c r="EZT12">
        <v>31945</v>
      </c>
      <c r="EZU12">
        <v>34897</v>
      </c>
      <c r="EZV12">
        <v>43699</v>
      </c>
      <c r="EZW12">
        <v>55462</v>
      </c>
      <c r="EZX12">
        <v>63348</v>
      </c>
      <c r="EZY12">
        <v>82502</v>
      </c>
      <c r="EZZ12">
        <v>172390</v>
      </c>
      <c r="FAA12">
        <v>273950</v>
      </c>
      <c r="FAB12">
        <v>494588</v>
      </c>
      <c r="FAC12">
        <v>654911</v>
      </c>
      <c r="FAD12">
        <v>654911</v>
      </c>
      <c r="FAE12">
        <v>894916</v>
      </c>
      <c r="FAF12">
        <v>999764</v>
      </c>
      <c r="FAG12">
        <v>1064739</v>
      </c>
      <c r="FAH12">
        <v>1065299</v>
      </c>
      <c r="FAI12">
        <v>1085845</v>
      </c>
      <c r="FAJ12">
        <v>1105824</v>
      </c>
      <c r="FAK12">
        <v>1137098</v>
      </c>
      <c r="FAL12">
        <v>1155359</v>
      </c>
      <c r="FAM12">
        <v>1168818</v>
      </c>
      <c r="FAN12">
        <v>1172212</v>
      </c>
      <c r="FAO12">
        <v>1196027</v>
      </c>
      <c r="FAP12">
        <v>1208051</v>
      </c>
      <c r="FAQ12">
        <v>1175067</v>
      </c>
      <c r="FAR12">
        <v>1176352</v>
      </c>
      <c r="FAS12">
        <v>1126623</v>
      </c>
      <c r="FAT12">
        <v>1074237</v>
      </c>
      <c r="FAU12">
        <v>1076299</v>
      </c>
      <c r="FAV12">
        <v>1051751</v>
      </c>
      <c r="FAW12">
        <v>1026489</v>
      </c>
      <c r="FAX12">
        <v>1031534</v>
      </c>
      <c r="FAY12">
        <v>1050150</v>
      </c>
      <c r="FAZ12">
        <v>1075857</v>
      </c>
      <c r="FBA12">
        <v>1039271</v>
      </c>
      <c r="FBB12">
        <v>1062595</v>
      </c>
      <c r="FBC12">
        <v>1051886</v>
      </c>
      <c r="FBD12">
        <v>1049070</v>
      </c>
      <c r="FBE12">
        <v>1037550</v>
      </c>
      <c r="FBF12">
        <v>1029874</v>
      </c>
      <c r="FBG12">
        <v>1009820</v>
      </c>
      <c r="FBH12">
        <v>1010704</v>
      </c>
      <c r="FBI12">
        <v>992661</v>
      </c>
      <c r="FBJ12">
        <v>986346</v>
      </c>
      <c r="FBK12">
        <v>988267</v>
      </c>
      <c r="FBL12">
        <v>977699</v>
      </c>
      <c r="FBM12">
        <v>966738</v>
      </c>
      <c r="FBN12">
        <v>946380</v>
      </c>
      <c r="FBO12">
        <v>937133</v>
      </c>
      <c r="FBP12">
        <v>940616</v>
      </c>
      <c r="FBQ12">
        <v>1300</v>
      </c>
      <c r="FBR12">
        <v>1540</v>
      </c>
      <c r="FBS12">
        <v>7895</v>
      </c>
      <c r="FBT12">
        <v>11704</v>
      </c>
      <c r="FBU12">
        <v>12242</v>
      </c>
      <c r="FBV12">
        <v>12225</v>
      </c>
      <c r="FBW12">
        <v>12607</v>
      </c>
      <c r="FBX12">
        <v>12642</v>
      </c>
      <c r="FBY12">
        <v>13831</v>
      </c>
      <c r="FBZ12">
        <v>17550</v>
      </c>
      <c r="FCA12">
        <v>18838</v>
      </c>
      <c r="FCB12">
        <v>20728</v>
      </c>
      <c r="FCC12">
        <v>21299</v>
      </c>
      <c r="FCD12">
        <v>22481</v>
      </c>
      <c r="FCE12">
        <v>25777</v>
      </c>
      <c r="FCF12">
        <v>38436</v>
      </c>
      <c r="FCG12">
        <v>54465</v>
      </c>
      <c r="FCH12">
        <v>70783</v>
      </c>
      <c r="FCI12">
        <v>91244</v>
      </c>
      <c r="FCJ12">
        <v>91244</v>
      </c>
      <c r="FCK12">
        <v>109018</v>
      </c>
      <c r="FCL12">
        <v>151095</v>
      </c>
      <c r="FCM12">
        <v>189249</v>
      </c>
      <c r="FCN12">
        <v>277507</v>
      </c>
      <c r="FCO12">
        <v>412788</v>
      </c>
      <c r="FCP12">
        <v>612694</v>
      </c>
      <c r="FCQ12">
        <v>836088</v>
      </c>
      <c r="FCR12">
        <v>970871</v>
      </c>
      <c r="FCS12">
        <v>1019377</v>
      </c>
      <c r="FCT12">
        <v>1048201</v>
      </c>
      <c r="FCU12">
        <v>1062101</v>
      </c>
      <c r="FCV12">
        <v>1068328</v>
      </c>
      <c r="FCW12">
        <v>1055497</v>
      </c>
      <c r="FCX12">
        <v>1072557</v>
      </c>
      <c r="FCY12">
        <v>1078479</v>
      </c>
      <c r="FCZ12">
        <v>1081323</v>
      </c>
      <c r="FDA12">
        <v>1092092</v>
      </c>
      <c r="FDB12">
        <v>1065372</v>
      </c>
      <c r="FDC12">
        <v>1046754</v>
      </c>
      <c r="FDD12">
        <v>1058479</v>
      </c>
      <c r="FDE12">
        <v>1055788</v>
      </c>
      <c r="FDF12">
        <v>1051208</v>
      </c>
      <c r="FDG12">
        <v>1014370</v>
      </c>
      <c r="FDH12">
        <v>1020340</v>
      </c>
      <c r="FDI12">
        <v>1017183</v>
      </c>
      <c r="FDJ12">
        <v>1015740</v>
      </c>
      <c r="FDK12">
        <v>986693</v>
      </c>
      <c r="FDL12">
        <v>936009</v>
      </c>
      <c r="FDM12">
        <v>938348</v>
      </c>
      <c r="FDN12">
        <v>929414</v>
      </c>
      <c r="FDO12">
        <v>932641</v>
      </c>
      <c r="FDP12">
        <v>933088</v>
      </c>
      <c r="FDQ12">
        <v>932654</v>
      </c>
      <c r="FDR12">
        <v>941751</v>
      </c>
      <c r="FDS12">
        <v>944261</v>
      </c>
      <c r="FDT12">
        <v>953533</v>
      </c>
      <c r="FDU12">
        <v>932219</v>
      </c>
      <c r="FDV12">
        <v>900391</v>
      </c>
      <c r="FDW12">
        <v>920338</v>
      </c>
      <c r="FDX12">
        <v>921205</v>
      </c>
      <c r="FDY12">
        <v>923027</v>
      </c>
      <c r="FDZ12">
        <v>915856</v>
      </c>
      <c r="FEA12">
        <v>932930</v>
      </c>
      <c r="FEB12">
        <v>913858</v>
      </c>
      <c r="FEC12">
        <v>913858</v>
      </c>
      <c r="FED12">
        <v>910271</v>
      </c>
      <c r="FEE12">
        <v>23690</v>
      </c>
      <c r="FEF12">
        <v>24675</v>
      </c>
      <c r="FEG12">
        <v>26236</v>
      </c>
      <c r="FEH12">
        <v>27528</v>
      </c>
      <c r="FEI12">
        <v>28644</v>
      </c>
      <c r="FEJ12">
        <v>29053</v>
      </c>
      <c r="FEK12">
        <v>30697</v>
      </c>
      <c r="FEL12">
        <v>31540</v>
      </c>
      <c r="FEM12">
        <v>35533</v>
      </c>
      <c r="FEN12">
        <v>35020</v>
      </c>
      <c r="FEO12">
        <v>36990</v>
      </c>
      <c r="FEP12">
        <v>40035</v>
      </c>
      <c r="FEQ12">
        <v>43556</v>
      </c>
      <c r="FER12">
        <v>50074</v>
      </c>
      <c r="FES12">
        <v>52408</v>
      </c>
      <c r="FET12">
        <v>55506</v>
      </c>
      <c r="FEU12">
        <v>57452</v>
      </c>
      <c r="FEV12">
        <v>62879</v>
      </c>
      <c r="FEW12">
        <v>73332</v>
      </c>
      <c r="FEX12">
        <v>79715</v>
      </c>
      <c r="FEY12">
        <v>91310</v>
      </c>
      <c r="FEZ12">
        <v>116615</v>
      </c>
      <c r="FFA12">
        <v>151576</v>
      </c>
      <c r="FFB12">
        <v>151576</v>
      </c>
      <c r="FFC12">
        <v>238536</v>
      </c>
      <c r="FFD12">
        <v>479323</v>
      </c>
      <c r="FFE12">
        <v>710630</v>
      </c>
      <c r="FFF12">
        <v>882341</v>
      </c>
      <c r="FFG12">
        <v>969413</v>
      </c>
      <c r="FFH12">
        <v>1009078</v>
      </c>
      <c r="FFI12">
        <v>1008562</v>
      </c>
      <c r="FFJ12">
        <v>1023560</v>
      </c>
      <c r="FFK12">
        <v>1002968</v>
      </c>
      <c r="FFL12">
        <v>1018433</v>
      </c>
      <c r="FFM12">
        <v>1025083</v>
      </c>
      <c r="FFN12">
        <v>1015383</v>
      </c>
      <c r="FFO12">
        <v>1012189</v>
      </c>
      <c r="FFP12">
        <v>999846</v>
      </c>
      <c r="FFQ12">
        <v>982345</v>
      </c>
      <c r="FFR12">
        <v>1012800</v>
      </c>
      <c r="FFS12">
        <v>998829</v>
      </c>
      <c r="FFT12">
        <v>992950</v>
      </c>
      <c r="FFU12">
        <v>982099</v>
      </c>
      <c r="FFV12">
        <v>982041</v>
      </c>
      <c r="FFW12">
        <v>971942</v>
      </c>
      <c r="FFX12">
        <v>969671</v>
      </c>
      <c r="FFY12">
        <v>978005</v>
      </c>
      <c r="FFZ12">
        <v>962032</v>
      </c>
      <c r="FGA12">
        <v>957883</v>
      </c>
      <c r="FGB12">
        <v>951505</v>
      </c>
      <c r="FGC12">
        <v>950371</v>
      </c>
      <c r="FGD12">
        <v>943037</v>
      </c>
      <c r="FGE12">
        <v>941358</v>
      </c>
      <c r="FGF12">
        <v>949981</v>
      </c>
      <c r="FGG12">
        <v>940986</v>
      </c>
      <c r="FGH12">
        <v>924029</v>
      </c>
      <c r="FGI12">
        <v>927060</v>
      </c>
      <c r="FGJ12">
        <v>911793</v>
      </c>
      <c r="FGK12">
        <v>897374</v>
      </c>
      <c r="FGL12">
        <v>912562</v>
      </c>
      <c r="FGM12">
        <v>907936</v>
      </c>
      <c r="FGN12">
        <v>919088</v>
      </c>
      <c r="FGO12">
        <v>891410</v>
      </c>
      <c r="FGP12">
        <v>898885</v>
      </c>
      <c r="FGQ12">
        <v>895918</v>
      </c>
      <c r="FGR12">
        <v>9202</v>
      </c>
      <c r="FGS12">
        <v>12305</v>
      </c>
      <c r="FGT12">
        <v>12950</v>
      </c>
      <c r="FGU12">
        <v>12955</v>
      </c>
      <c r="FGV12">
        <v>13175</v>
      </c>
      <c r="FGW12">
        <v>15209</v>
      </c>
      <c r="FGX12">
        <v>15536</v>
      </c>
      <c r="FGY12">
        <v>17878</v>
      </c>
      <c r="FGZ12">
        <v>18536</v>
      </c>
      <c r="FHA12">
        <v>20113</v>
      </c>
      <c r="FHB12">
        <v>21134</v>
      </c>
      <c r="FHC12">
        <v>21896</v>
      </c>
      <c r="FHD12">
        <v>24205</v>
      </c>
      <c r="FHE12">
        <v>26057</v>
      </c>
      <c r="FHF12">
        <v>30182</v>
      </c>
      <c r="FHG12">
        <v>33904</v>
      </c>
      <c r="FHH12">
        <v>40863</v>
      </c>
      <c r="FHI12">
        <v>44458</v>
      </c>
      <c r="FHJ12">
        <v>45993</v>
      </c>
      <c r="FHK12">
        <v>55550</v>
      </c>
      <c r="FHL12">
        <v>60622</v>
      </c>
      <c r="FHM12">
        <v>73860</v>
      </c>
      <c r="FHN12">
        <v>88695</v>
      </c>
      <c r="FHO12">
        <v>117138</v>
      </c>
      <c r="FHP12">
        <v>156640</v>
      </c>
      <c r="FHQ12">
        <v>343778</v>
      </c>
      <c r="FHR12">
        <v>591220</v>
      </c>
      <c r="FHS12">
        <v>765598</v>
      </c>
      <c r="FHT12">
        <v>859756</v>
      </c>
      <c r="FHU12">
        <v>873758</v>
      </c>
      <c r="FHV12">
        <v>910363</v>
      </c>
      <c r="FHW12">
        <v>928409</v>
      </c>
      <c r="FHX12">
        <v>929985</v>
      </c>
      <c r="FHY12">
        <v>929985</v>
      </c>
      <c r="FHZ12">
        <v>941009</v>
      </c>
      <c r="FIA12">
        <v>931977</v>
      </c>
      <c r="FIB12">
        <v>930400</v>
      </c>
      <c r="FIC12">
        <v>920804</v>
      </c>
      <c r="FID12">
        <v>911187</v>
      </c>
      <c r="FIE12">
        <v>918841</v>
      </c>
      <c r="FIF12">
        <v>901446</v>
      </c>
      <c r="FIG12">
        <v>896576</v>
      </c>
      <c r="FIH12">
        <v>887936</v>
      </c>
      <c r="FII12">
        <v>889135</v>
      </c>
      <c r="FIJ12">
        <v>889431</v>
      </c>
      <c r="FIK12">
        <v>861862</v>
      </c>
      <c r="FIL12">
        <v>832582</v>
      </c>
      <c r="FIM12">
        <v>824508</v>
      </c>
      <c r="FIN12">
        <v>813750</v>
      </c>
      <c r="FIO12">
        <v>812529</v>
      </c>
      <c r="FIP12">
        <v>791628</v>
      </c>
      <c r="FIQ12">
        <v>797214</v>
      </c>
      <c r="FIR12">
        <v>787236</v>
      </c>
      <c r="FIS12">
        <v>787236</v>
      </c>
      <c r="FIT12">
        <v>784280</v>
      </c>
      <c r="FIU12">
        <v>793058</v>
      </c>
      <c r="FIV12">
        <v>782531</v>
      </c>
      <c r="FIW12">
        <v>778509</v>
      </c>
      <c r="FIX12">
        <v>911729</v>
      </c>
      <c r="FIY12">
        <v>783076</v>
      </c>
      <c r="FIZ12">
        <v>776474</v>
      </c>
      <c r="FJA12">
        <v>759207</v>
      </c>
      <c r="FJB12">
        <v>748097</v>
      </c>
      <c r="FJC12">
        <v>11938</v>
      </c>
      <c r="FJD12">
        <v>11938</v>
      </c>
      <c r="FJE12">
        <v>11938</v>
      </c>
      <c r="FJF12">
        <v>12433</v>
      </c>
      <c r="FJG12">
        <v>13239</v>
      </c>
      <c r="FJH12">
        <v>13510</v>
      </c>
      <c r="FJI12">
        <v>13510</v>
      </c>
      <c r="FJJ12">
        <v>13646</v>
      </c>
      <c r="FJK12">
        <v>15085</v>
      </c>
      <c r="FJL12">
        <v>16615</v>
      </c>
      <c r="FJM12">
        <v>17944</v>
      </c>
      <c r="FJN12">
        <v>20829</v>
      </c>
      <c r="FJO12">
        <v>28299</v>
      </c>
      <c r="FJP12">
        <v>31782</v>
      </c>
      <c r="FJQ12">
        <v>39052</v>
      </c>
      <c r="FJR12">
        <v>42355</v>
      </c>
      <c r="FJS12">
        <v>44299</v>
      </c>
      <c r="FJT12">
        <v>57518</v>
      </c>
      <c r="FJU12">
        <v>59337</v>
      </c>
      <c r="FJV12">
        <v>71422</v>
      </c>
      <c r="FJW12">
        <v>77406</v>
      </c>
      <c r="FJX12">
        <v>88892</v>
      </c>
      <c r="FJY12">
        <v>102313</v>
      </c>
      <c r="FJZ12">
        <v>125337</v>
      </c>
      <c r="FKA12">
        <v>153861</v>
      </c>
      <c r="FKB12">
        <v>207400</v>
      </c>
      <c r="FKC12">
        <v>272473</v>
      </c>
      <c r="FKD12">
        <v>272473</v>
      </c>
      <c r="FKE12">
        <v>448875</v>
      </c>
      <c r="FKF12">
        <v>640451</v>
      </c>
      <c r="FKG12">
        <v>757419</v>
      </c>
      <c r="FKH12">
        <v>801221</v>
      </c>
      <c r="FKI12">
        <v>827654</v>
      </c>
      <c r="FKJ12">
        <v>852910</v>
      </c>
      <c r="FKK12">
        <v>849975</v>
      </c>
      <c r="FKL12">
        <v>835361</v>
      </c>
      <c r="FKM12">
        <v>833268</v>
      </c>
      <c r="FKN12">
        <v>833947</v>
      </c>
      <c r="FKO12">
        <v>832456</v>
      </c>
      <c r="FKP12">
        <v>834066</v>
      </c>
      <c r="FKQ12">
        <v>827547</v>
      </c>
      <c r="FKR12">
        <v>822103</v>
      </c>
      <c r="FKS12">
        <v>803693</v>
      </c>
      <c r="FKT12">
        <v>780800</v>
      </c>
      <c r="FKU12">
        <v>774859</v>
      </c>
      <c r="FKV12">
        <v>769820</v>
      </c>
      <c r="FKW12">
        <v>745303</v>
      </c>
      <c r="FKX12">
        <v>756811</v>
      </c>
      <c r="FKY12">
        <v>767269</v>
      </c>
      <c r="FKZ12">
        <v>754911</v>
      </c>
      <c r="FLA12">
        <v>746565</v>
      </c>
      <c r="FLB12">
        <v>752356</v>
      </c>
      <c r="FLC12">
        <v>752107</v>
      </c>
      <c r="FLD12">
        <v>765545</v>
      </c>
      <c r="FLE12">
        <v>748088</v>
      </c>
      <c r="FLF12">
        <v>753036</v>
      </c>
      <c r="FLG12">
        <v>747533</v>
      </c>
      <c r="FLH12">
        <v>759828</v>
      </c>
      <c r="FLI12">
        <v>768060</v>
      </c>
      <c r="FLJ12">
        <v>764396</v>
      </c>
      <c r="FLK12">
        <v>760860</v>
      </c>
      <c r="FLL12">
        <v>778144</v>
      </c>
      <c r="FLM12">
        <v>798066</v>
      </c>
      <c r="FLN12">
        <v>806351</v>
      </c>
      <c r="FLO12">
        <v>808990</v>
      </c>
      <c r="FLP12">
        <v>810552</v>
      </c>
      <c r="FLQ12">
        <v>820221</v>
      </c>
      <c r="FLR12">
        <v>11451</v>
      </c>
      <c r="FLS12">
        <v>11779</v>
      </c>
      <c r="FLT12">
        <v>12014</v>
      </c>
      <c r="FLU12">
        <v>12304</v>
      </c>
      <c r="FLV12">
        <v>12954</v>
      </c>
      <c r="FLW12">
        <v>12774</v>
      </c>
      <c r="FLX12">
        <v>12566</v>
      </c>
      <c r="FLY12">
        <v>13364</v>
      </c>
      <c r="FLZ12">
        <v>14429</v>
      </c>
      <c r="FMA12">
        <v>17054</v>
      </c>
      <c r="FMB12">
        <v>18715</v>
      </c>
      <c r="FMC12">
        <v>24256</v>
      </c>
      <c r="FMD12">
        <v>30921</v>
      </c>
      <c r="FME12">
        <v>33056</v>
      </c>
      <c r="FMF12">
        <v>34981</v>
      </c>
      <c r="FMG12">
        <v>36840</v>
      </c>
      <c r="FMH12">
        <v>48535</v>
      </c>
      <c r="FMI12">
        <v>57437</v>
      </c>
      <c r="FMJ12">
        <v>57437</v>
      </c>
      <c r="FMK12">
        <v>63446</v>
      </c>
      <c r="FML12">
        <v>68514</v>
      </c>
      <c r="FMM12">
        <v>77442</v>
      </c>
      <c r="FMN12">
        <v>96362</v>
      </c>
      <c r="FMO12">
        <v>125169</v>
      </c>
      <c r="FMP12">
        <v>219208</v>
      </c>
      <c r="FMQ12">
        <v>414304</v>
      </c>
      <c r="FMR12">
        <v>561393</v>
      </c>
      <c r="FMS12">
        <v>679612</v>
      </c>
      <c r="FMT12">
        <v>730087</v>
      </c>
      <c r="FMU12">
        <v>769890</v>
      </c>
      <c r="FMV12">
        <v>789638</v>
      </c>
      <c r="FMW12">
        <v>814161</v>
      </c>
      <c r="FMX12">
        <v>809638</v>
      </c>
      <c r="FMY12">
        <v>822691</v>
      </c>
      <c r="FMZ12">
        <v>832002</v>
      </c>
      <c r="FNA12">
        <v>828431</v>
      </c>
      <c r="FNB12">
        <v>818761</v>
      </c>
      <c r="FNC12">
        <v>826369</v>
      </c>
      <c r="FND12">
        <v>820703</v>
      </c>
      <c r="FNE12">
        <v>809479</v>
      </c>
      <c r="FNF12">
        <v>806754</v>
      </c>
      <c r="FNG12">
        <v>795322</v>
      </c>
      <c r="FNH12">
        <v>801687</v>
      </c>
      <c r="FNI12">
        <v>775866</v>
      </c>
      <c r="FNJ12">
        <v>761081</v>
      </c>
      <c r="FNK12">
        <v>771248</v>
      </c>
      <c r="FNL12">
        <v>752765</v>
      </c>
      <c r="FNM12">
        <v>748183</v>
      </c>
      <c r="FNN12">
        <v>742066</v>
      </c>
      <c r="FNO12">
        <v>743474</v>
      </c>
      <c r="FNP12">
        <v>741134</v>
      </c>
      <c r="FNQ12">
        <v>755689</v>
      </c>
      <c r="FNR12">
        <v>746970</v>
      </c>
      <c r="FNS12">
        <v>737261</v>
      </c>
      <c r="FNT12">
        <v>760216</v>
      </c>
      <c r="FNU12">
        <v>750335</v>
      </c>
      <c r="FNV12">
        <v>768586</v>
      </c>
      <c r="FNW12">
        <v>758151</v>
      </c>
      <c r="FNX12">
        <v>764728</v>
      </c>
      <c r="FNY12">
        <v>760730</v>
      </c>
      <c r="FNZ12">
        <v>773045</v>
      </c>
      <c r="FOA12">
        <v>778839</v>
      </c>
      <c r="FOB12">
        <v>770375</v>
      </c>
      <c r="FOC12">
        <v>759104</v>
      </c>
      <c r="FOD12">
        <v>759104</v>
      </c>
      <c r="FOE12">
        <v>757905</v>
      </c>
      <c r="FOF12">
        <v>13342</v>
      </c>
      <c r="FOG12">
        <v>13053</v>
      </c>
      <c r="FOH12">
        <v>13721</v>
      </c>
      <c r="FOI12">
        <v>17271</v>
      </c>
      <c r="FOJ12">
        <v>18450</v>
      </c>
      <c r="FOK12">
        <v>21757</v>
      </c>
      <c r="FOL12">
        <v>22526</v>
      </c>
      <c r="FOM12">
        <v>22558</v>
      </c>
      <c r="FON12">
        <v>26732</v>
      </c>
      <c r="FOO12">
        <v>26889</v>
      </c>
      <c r="FOP12">
        <v>28274</v>
      </c>
      <c r="FOQ12">
        <v>28819</v>
      </c>
      <c r="FOR12">
        <v>32600</v>
      </c>
      <c r="FOS12">
        <v>37590</v>
      </c>
      <c r="FOT12">
        <v>39087</v>
      </c>
      <c r="FOU12">
        <v>42178</v>
      </c>
      <c r="FOV12">
        <v>46675</v>
      </c>
      <c r="FOW12">
        <v>60423</v>
      </c>
      <c r="FOX12">
        <v>69341</v>
      </c>
      <c r="FOY12">
        <v>87266</v>
      </c>
      <c r="FOZ12">
        <v>115848</v>
      </c>
      <c r="FPA12">
        <v>144342</v>
      </c>
      <c r="FPB12">
        <v>179834</v>
      </c>
      <c r="FPC12">
        <v>244924</v>
      </c>
      <c r="FPD12">
        <v>397113</v>
      </c>
      <c r="FPE12">
        <v>607404</v>
      </c>
      <c r="FPF12">
        <v>700034</v>
      </c>
      <c r="FPG12">
        <v>700034</v>
      </c>
      <c r="FPH12">
        <v>739993</v>
      </c>
      <c r="FPI12">
        <v>780073</v>
      </c>
      <c r="FPJ12">
        <v>795748</v>
      </c>
      <c r="FPK12">
        <v>824228</v>
      </c>
      <c r="FPL12">
        <v>806068</v>
      </c>
      <c r="FPM12">
        <v>805202</v>
      </c>
      <c r="FPN12">
        <v>808745</v>
      </c>
      <c r="FPO12">
        <v>821449</v>
      </c>
      <c r="FPP12">
        <v>817382</v>
      </c>
      <c r="FPQ12">
        <v>822396</v>
      </c>
      <c r="FPR12">
        <v>815726</v>
      </c>
      <c r="FPS12">
        <v>819304</v>
      </c>
      <c r="FPT12">
        <v>819120</v>
      </c>
      <c r="FPU12">
        <v>812390</v>
      </c>
      <c r="FPV12">
        <v>797574</v>
      </c>
      <c r="FPW12">
        <v>788390</v>
      </c>
      <c r="FPX12">
        <v>806141</v>
      </c>
      <c r="FPY12">
        <v>810216</v>
      </c>
      <c r="FPZ12">
        <v>822542</v>
      </c>
      <c r="FQA12">
        <v>800493</v>
      </c>
      <c r="FQB12">
        <v>801236</v>
      </c>
      <c r="FQC12">
        <v>797057</v>
      </c>
      <c r="FQD12">
        <v>793446</v>
      </c>
      <c r="FQE12">
        <v>796675</v>
      </c>
      <c r="FQF12">
        <v>817949</v>
      </c>
      <c r="FQG12">
        <v>815952</v>
      </c>
      <c r="FQH12">
        <v>821012</v>
      </c>
      <c r="FQI12">
        <v>822937</v>
      </c>
      <c r="FQJ12">
        <v>823637</v>
      </c>
      <c r="FQK12">
        <v>812844</v>
      </c>
      <c r="FQL12">
        <v>812844</v>
      </c>
      <c r="FQM12">
        <v>810448</v>
      </c>
      <c r="FQN12">
        <v>809631</v>
      </c>
      <c r="FQO12">
        <v>827946</v>
      </c>
      <c r="FQP12">
        <v>817806</v>
      </c>
      <c r="FQQ12">
        <v>822026</v>
      </c>
      <c r="FQR12">
        <v>828728</v>
      </c>
      <c r="FQS12">
        <v>4306</v>
      </c>
      <c r="FQT12">
        <v>6238</v>
      </c>
      <c r="FQU12">
        <v>7289</v>
      </c>
      <c r="FQV12">
        <v>7857</v>
      </c>
      <c r="FQW12">
        <v>7869</v>
      </c>
      <c r="FQX12">
        <v>6957</v>
      </c>
      <c r="FQY12">
        <v>7161</v>
      </c>
      <c r="FQZ12">
        <v>8210</v>
      </c>
      <c r="FRA12">
        <v>8554</v>
      </c>
      <c r="FRB12">
        <v>9373</v>
      </c>
      <c r="FRC12">
        <v>10734</v>
      </c>
      <c r="FRD12">
        <v>14206</v>
      </c>
      <c r="FRE12">
        <v>17197</v>
      </c>
      <c r="FRF12">
        <v>17888</v>
      </c>
      <c r="FRG12">
        <v>33332</v>
      </c>
      <c r="FRH12">
        <v>31442</v>
      </c>
      <c r="FRI12">
        <v>35181</v>
      </c>
      <c r="FRJ12">
        <v>44456</v>
      </c>
      <c r="FRK12">
        <v>50945</v>
      </c>
      <c r="FRL12">
        <v>59925</v>
      </c>
      <c r="FRM12">
        <v>74820</v>
      </c>
      <c r="FRN12">
        <v>87458</v>
      </c>
      <c r="FRO12">
        <v>104482</v>
      </c>
      <c r="FRP12">
        <v>164612</v>
      </c>
      <c r="FRQ12">
        <v>317089</v>
      </c>
      <c r="FRR12">
        <v>448915</v>
      </c>
      <c r="FRS12">
        <v>655009</v>
      </c>
      <c r="FRT12">
        <v>722771</v>
      </c>
      <c r="FRU12">
        <v>813285</v>
      </c>
      <c r="FRV12">
        <v>910179</v>
      </c>
      <c r="FRW12">
        <v>953158</v>
      </c>
      <c r="FRX12">
        <v>973046</v>
      </c>
      <c r="FRY12">
        <v>973046</v>
      </c>
      <c r="FRZ12">
        <v>966091</v>
      </c>
      <c r="FSA12">
        <v>959063</v>
      </c>
      <c r="FSB12">
        <v>960816</v>
      </c>
      <c r="FSC12">
        <v>963929</v>
      </c>
      <c r="FSD12">
        <v>960250</v>
      </c>
      <c r="FSE12">
        <v>950479</v>
      </c>
      <c r="FSF12">
        <v>955790</v>
      </c>
      <c r="FSG12">
        <v>951877</v>
      </c>
      <c r="FSH12">
        <v>916795</v>
      </c>
      <c r="FSI12">
        <v>925241</v>
      </c>
      <c r="FSJ12">
        <v>917614</v>
      </c>
      <c r="FSK12">
        <v>930602</v>
      </c>
      <c r="FSL12">
        <v>927110</v>
      </c>
      <c r="FSM12">
        <v>924693</v>
      </c>
      <c r="FSN12">
        <v>944830</v>
      </c>
      <c r="FSO12">
        <v>933647</v>
      </c>
      <c r="FSP12">
        <v>942281</v>
      </c>
      <c r="FSQ12">
        <v>945165</v>
      </c>
      <c r="FSR12">
        <v>950905</v>
      </c>
      <c r="FSS12">
        <v>950905</v>
      </c>
      <c r="FST12">
        <v>963209</v>
      </c>
      <c r="FSU12">
        <v>981725</v>
      </c>
      <c r="FSV12">
        <v>1001838</v>
      </c>
      <c r="FSW12">
        <v>988808</v>
      </c>
      <c r="FSX12">
        <v>990721</v>
      </c>
      <c r="FSY12">
        <v>992809</v>
      </c>
      <c r="FSZ12">
        <v>991400</v>
      </c>
      <c r="FTA12">
        <v>1000848</v>
      </c>
      <c r="FTB12">
        <v>1017334</v>
      </c>
      <c r="FTC12">
        <v>1032816</v>
      </c>
      <c r="FTD12">
        <v>24479</v>
      </c>
      <c r="FTE12">
        <v>24479</v>
      </c>
      <c r="FTF12">
        <v>24479</v>
      </c>
      <c r="FTG12">
        <v>24747</v>
      </c>
      <c r="FTH12">
        <v>25782</v>
      </c>
      <c r="FTI12">
        <v>25782</v>
      </c>
      <c r="FTJ12">
        <v>25782</v>
      </c>
      <c r="FTK12">
        <v>25872</v>
      </c>
      <c r="FTL12">
        <v>26248</v>
      </c>
      <c r="FTM12">
        <v>26368</v>
      </c>
      <c r="FTN12">
        <v>28204</v>
      </c>
      <c r="FTO12">
        <v>30837</v>
      </c>
      <c r="FTP12">
        <v>34384</v>
      </c>
      <c r="FTQ12">
        <v>35720</v>
      </c>
      <c r="FTR12">
        <v>39407</v>
      </c>
      <c r="FTS12">
        <v>43257</v>
      </c>
      <c r="FTT12">
        <v>46049</v>
      </c>
      <c r="FTU12">
        <v>51270</v>
      </c>
      <c r="FTV12">
        <v>55655</v>
      </c>
      <c r="FTW12">
        <v>65824</v>
      </c>
      <c r="FTX12">
        <v>76488</v>
      </c>
      <c r="FTY12">
        <v>96010</v>
      </c>
      <c r="FTZ12">
        <v>127296</v>
      </c>
      <c r="FUA12">
        <v>185582</v>
      </c>
      <c r="FUB12">
        <v>280722</v>
      </c>
      <c r="FUC12">
        <v>382866</v>
      </c>
      <c r="FUD12">
        <v>382866</v>
      </c>
      <c r="FUE12">
        <v>570140</v>
      </c>
      <c r="FUF12">
        <v>764326</v>
      </c>
      <c r="FUG12">
        <v>908198</v>
      </c>
      <c r="FUH12">
        <v>1050481</v>
      </c>
      <c r="FUI12">
        <v>1118294</v>
      </c>
      <c r="FUJ12">
        <v>1168243</v>
      </c>
      <c r="FUK12">
        <v>1217747</v>
      </c>
      <c r="FUL12">
        <v>1239352</v>
      </c>
      <c r="FUM12">
        <v>1249512</v>
      </c>
      <c r="FUN12">
        <v>1256066</v>
      </c>
      <c r="FUO12">
        <v>1274665</v>
      </c>
      <c r="FUP12">
        <v>1285671</v>
      </c>
      <c r="FUQ12">
        <v>1288584</v>
      </c>
      <c r="FUR12">
        <v>1291374</v>
      </c>
      <c r="FUS12">
        <v>1299285</v>
      </c>
      <c r="FUT12">
        <v>1321537</v>
      </c>
      <c r="FUU12">
        <v>1330383</v>
      </c>
      <c r="FUV12">
        <v>1326847</v>
      </c>
      <c r="FUW12">
        <v>1325068</v>
      </c>
      <c r="FUX12">
        <v>1355104</v>
      </c>
      <c r="FUY12">
        <v>1354435</v>
      </c>
      <c r="FUZ12">
        <v>1345156</v>
      </c>
      <c r="FVA12">
        <v>1345499</v>
      </c>
      <c r="FVB12">
        <v>1345124</v>
      </c>
      <c r="FVC12">
        <v>1335416</v>
      </c>
      <c r="FVD12">
        <v>1337778</v>
      </c>
      <c r="FVE12">
        <v>1342290</v>
      </c>
      <c r="FVF12">
        <v>1348446</v>
      </c>
      <c r="FVG12">
        <v>1353185</v>
      </c>
      <c r="FVH12">
        <v>1384980</v>
      </c>
      <c r="FVI12">
        <v>1395912</v>
      </c>
      <c r="FVJ12">
        <v>1377517</v>
      </c>
      <c r="FVK12">
        <v>1386048</v>
      </c>
      <c r="FVL12">
        <v>1390324</v>
      </c>
      <c r="FVM12">
        <v>1394494</v>
      </c>
      <c r="FVN12">
        <v>1443849</v>
      </c>
      <c r="FVO12">
        <v>1447836</v>
      </c>
      <c r="FVP12">
        <v>1442750</v>
      </c>
      <c r="FVQ12">
        <v>1453557</v>
      </c>
      <c r="FVR12">
        <v>1440404</v>
      </c>
      <c r="FVS12">
        <v>17746</v>
      </c>
      <c r="FVT12">
        <v>19282</v>
      </c>
      <c r="FVU12">
        <v>20341</v>
      </c>
      <c r="FVV12">
        <v>21321</v>
      </c>
      <c r="FVW12">
        <v>23774</v>
      </c>
      <c r="FVX12">
        <v>28877</v>
      </c>
      <c r="FVY12">
        <v>29114</v>
      </c>
      <c r="FVZ12">
        <v>29475</v>
      </c>
      <c r="FWA12">
        <v>33387</v>
      </c>
      <c r="FWB12">
        <v>33937</v>
      </c>
      <c r="FWC12">
        <v>36851</v>
      </c>
      <c r="FWD12">
        <v>49195</v>
      </c>
      <c r="FWE12">
        <v>40008</v>
      </c>
      <c r="FWF12">
        <v>46735</v>
      </c>
      <c r="FWG12">
        <v>52852</v>
      </c>
      <c r="FWH12">
        <v>63962</v>
      </c>
      <c r="FWI12">
        <v>86326</v>
      </c>
      <c r="FWJ12">
        <v>99095</v>
      </c>
      <c r="FWK12">
        <v>122114</v>
      </c>
      <c r="FWL12">
        <v>162835</v>
      </c>
      <c r="FWM12">
        <v>207191</v>
      </c>
      <c r="FWN12">
        <v>269445</v>
      </c>
      <c r="FWO12">
        <v>269445</v>
      </c>
      <c r="FWP12">
        <v>320271</v>
      </c>
      <c r="FWQ12">
        <v>545671</v>
      </c>
      <c r="FWR12">
        <v>876359</v>
      </c>
      <c r="FWS12">
        <v>1091611</v>
      </c>
      <c r="FWT12">
        <v>1294860</v>
      </c>
      <c r="FWU12">
        <v>1381491</v>
      </c>
      <c r="FWV12">
        <v>1422516</v>
      </c>
      <c r="FWW12">
        <v>1456590</v>
      </c>
      <c r="FWX12">
        <v>1488787</v>
      </c>
      <c r="FWY12">
        <v>1511087</v>
      </c>
      <c r="FWZ12">
        <v>1526675</v>
      </c>
      <c r="FXA12">
        <v>1523879</v>
      </c>
      <c r="FXB12">
        <v>1544909</v>
      </c>
      <c r="FXC12">
        <v>1525226</v>
      </c>
      <c r="FXD12">
        <v>1540720</v>
      </c>
      <c r="FXE12">
        <v>1544345</v>
      </c>
      <c r="FXF12">
        <v>1510589</v>
      </c>
      <c r="FXG12">
        <v>1524515</v>
      </c>
      <c r="FXH12">
        <v>1528889</v>
      </c>
      <c r="FXI12">
        <v>1529428</v>
      </c>
      <c r="FXJ12">
        <v>1523896</v>
      </c>
      <c r="FXK12">
        <v>1486634</v>
      </c>
      <c r="FXL12">
        <v>1486941</v>
      </c>
      <c r="FXM12">
        <v>1507252</v>
      </c>
      <c r="FXN12">
        <v>1518644</v>
      </c>
      <c r="FXO12">
        <v>1568071</v>
      </c>
      <c r="FXP12">
        <v>1554514</v>
      </c>
      <c r="FXQ12">
        <v>1552338</v>
      </c>
      <c r="FXR12">
        <v>1560617</v>
      </c>
      <c r="FXS12">
        <v>1540331</v>
      </c>
      <c r="FXT12">
        <v>1548957</v>
      </c>
      <c r="FXU12">
        <v>1552522</v>
      </c>
      <c r="FXV12">
        <v>1573464</v>
      </c>
      <c r="FXW12">
        <v>1569138</v>
      </c>
      <c r="FXX12">
        <v>1575926</v>
      </c>
      <c r="FXY12">
        <v>1599615</v>
      </c>
      <c r="FXZ12">
        <v>1600923</v>
      </c>
      <c r="FYA12">
        <v>1616367</v>
      </c>
      <c r="FYB12">
        <v>1594743</v>
      </c>
      <c r="FYC12">
        <v>1560903</v>
      </c>
      <c r="FYD12">
        <v>1560903</v>
      </c>
      <c r="FYE12">
        <v>1550933</v>
      </c>
      <c r="FYF12">
        <v>1562890</v>
      </c>
      <c r="FYG12">
        <v>7791</v>
      </c>
      <c r="FYH12">
        <v>13812</v>
      </c>
      <c r="FYI12">
        <v>17666</v>
      </c>
      <c r="FYJ12">
        <v>20792</v>
      </c>
      <c r="FYK12">
        <v>21997</v>
      </c>
      <c r="FYL12">
        <v>24099</v>
      </c>
      <c r="FYM12">
        <v>29429</v>
      </c>
      <c r="FYN12">
        <v>30551</v>
      </c>
      <c r="FYO12">
        <v>32682</v>
      </c>
      <c r="FYP12">
        <v>37293</v>
      </c>
      <c r="FYQ12">
        <v>43857</v>
      </c>
      <c r="FYR12">
        <v>49473</v>
      </c>
      <c r="FYS12">
        <v>54218</v>
      </c>
      <c r="FYT12">
        <v>61008</v>
      </c>
      <c r="FYU12">
        <v>67911</v>
      </c>
      <c r="FYV12">
        <v>80947</v>
      </c>
      <c r="FYW12">
        <v>112781</v>
      </c>
      <c r="FYX12">
        <v>143521</v>
      </c>
      <c r="FYY12">
        <v>175544</v>
      </c>
      <c r="FYZ12">
        <v>226822</v>
      </c>
      <c r="FZA12">
        <v>265194</v>
      </c>
      <c r="FZB12">
        <v>349076</v>
      </c>
      <c r="FZC12">
        <v>492098</v>
      </c>
      <c r="FZD12">
        <v>763525</v>
      </c>
      <c r="FZE12">
        <v>1021995</v>
      </c>
      <c r="FZF12">
        <v>1174545</v>
      </c>
      <c r="FZG12">
        <v>1174545</v>
      </c>
      <c r="FZH12">
        <v>1316845</v>
      </c>
      <c r="FZI12">
        <v>1325885</v>
      </c>
      <c r="FZJ12">
        <v>1411080</v>
      </c>
      <c r="FZK12">
        <v>1534219</v>
      </c>
      <c r="FZL12">
        <v>1598872</v>
      </c>
      <c r="FZM12">
        <v>1664957</v>
      </c>
      <c r="FZN12">
        <v>1785438</v>
      </c>
      <c r="FZO12">
        <v>1815925</v>
      </c>
      <c r="FZP12">
        <v>1782656</v>
      </c>
      <c r="FZQ12">
        <v>1776150</v>
      </c>
      <c r="FZR12">
        <v>1792169</v>
      </c>
      <c r="FZS12">
        <v>1805090</v>
      </c>
      <c r="FZT12">
        <v>1853804</v>
      </c>
      <c r="FZU12">
        <v>1868850</v>
      </c>
      <c r="FZV12">
        <v>1890247</v>
      </c>
      <c r="FZW12">
        <v>1886027</v>
      </c>
      <c r="FZX12">
        <v>1900140</v>
      </c>
      <c r="FZY12">
        <v>1897740</v>
      </c>
      <c r="FZZ12">
        <v>1917087</v>
      </c>
      <c r="GAA12">
        <v>1886045</v>
      </c>
      <c r="GAB12">
        <v>1893789</v>
      </c>
      <c r="GAC12">
        <v>1876970</v>
      </c>
      <c r="GAD12">
        <v>1893351</v>
      </c>
      <c r="GAE12">
        <v>1840278</v>
      </c>
      <c r="GAF12">
        <v>1830162</v>
      </c>
      <c r="GAG12">
        <v>1816680</v>
      </c>
      <c r="GAH12">
        <v>1799160</v>
      </c>
      <c r="GAI12">
        <v>1779208</v>
      </c>
      <c r="GAJ12">
        <v>1792755</v>
      </c>
      <c r="GAK12">
        <v>1778865</v>
      </c>
      <c r="GAL12">
        <v>1791045</v>
      </c>
      <c r="GAM12">
        <v>1808565</v>
      </c>
      <c r="GAN12">
        <v>1852007</v>
      </c>
      <c r="GAO12">
        <v>1864145</v>
      </c>
      <c r="GAP12">
        <v>1811890</v>
      </c>
      <c r="GAQ12">
        <v>1820880</v>
      </c>
      <c r="GAR12">
        <v>1839760</v>
      </c>
      <c r="GAS12">
        <v>1827010</v>
      </c>
      <c r="GAT12">
        <v>24916</v>
      </c>
      <c r="GAU12">
        <v>24916</v>
      </c>
      <c r="GAV12">
        <v>26934</v>
      </c>
      <c r="GAW12">
        <v>31370</v>
      </c>
      <c r="GAX12">
        <v>40335</v>
      </c>
      <c r="GAY12">
        <v>45892</v>
      </c>
      <c r="GAZ12">
        <v>47071</v>
      </c>
      <c r="GBA12">
        <v>47071</v>
      </c>
      <c r="GBB12">
        <v>56817</v>
      </c>
      <c r="GBC12">
        <v>68587</v>
      </c>
      <c r="GBD12">
        <v>78469</v>
      </c>
      <c r="GBE12">
        <v>88896</v>
      </c>
      <c r="GBF12">
        <v>95732</v>
      </c>
      <c r="GBG12">
        <v>104758</v>
      </c>
      <c r="GBH12">
        <v>123807</v>
      </c>
      <c r="GBI12">
        <v>180741</v>
      </c>
      <c r="GBJ12">
        <v>190189</v>
      </c>
      <c r="GBK12">
        <v>212353</v>
      </c>
      <c r="GBL12">
        <v>266063</v>
      </c>
      <c r="GBM12">
        <v>330296</v>
      </c>
      <c r="GBN12">
        <v>389138</v>
      </c>
      <c r="GBO12">
        <v>483657</v>
      </c>
      <c r="GBP12">
        <v>628809</v>
      </c>
      <c r="GBQ12">
        <v>1043222</v>
      </c>
      <c r="GBR12">
        <v>1319828</v>
      </c>
      <c r="GBS12">
        <v>1550232</v>
      </c>
      <c r="GBT12">
        <v>1657036</v>
      </c>
      <c r="GBU12">
        <v>1781118</v>
      </c>
      <c r="GBV12">
        <v>1939821</v>
      </c>
      <c r="GBW12">
        <v>2007646</v>
      </c>
      <c r="GBX12">
        <v>2009797</v>
      </c>
      <c r="GBY12">
        <v>2009797</v>
      </c>
      <c r="GBZ12">
        <v>2020887</v>
      </c>
      <c r="GCA12">
        <v>1996671</v>
      </c>
      <c r="GCB12">
        <v>1996671</v>
      </c>
      <c r="GCC12">
        <v>1984626</v>
      </c>
      <c r="GCD12">
        <v>1990023</v>
      </c>
      <c r="GCE12">
        <v>2024159</v>
      </c>
      <c r="GCF12">
        <v>1983438</v>
      </c>
      <c r="GCG12">
        <v>1968266</v>
      </c>
      <c r="GCH12">
        <v>1936846</v>
      </c>
      <c r="GCI12">
        <v>1994202</v>
      </c>
      <c r="GCJ12">
        <v>1954480</v>
      </c>
      <c r="GCK12">
        <v>1910416</v>
      </c>
      <c r="GCL12">
        <v>1903032</v>
      </c>
      <c r="GCM12">
        <v>1907077</v>
      </c>
      <c r="GCN12">
        <v>1905040</v>
      </c>
      <c r="GCO12">
        <v>1934927</v>
      </c>
      <c r="GCP12">
        <v>1959098</v>
      </c>
      <c r="GCQ12">
        <v>1960225</v>
      </c>
      <c r="GCR12">
        <v>1948072</v>
      </c>
      <c r="GCS12">
        <v>1948072</v>
      </c>
      <c r="GCT12">
        <v>1936700</v>
      </c>
      <c r="GCU12">
        <v>1901222</v>
      </c>
      <c r="GCV12">
        <v>1949854</v>
      </c>
      <c r="GCW12">
        <v>1931814</v>
      </c>
      <c r="GCX12">
        <v>1939605</v>
      </c>
      <c r="GCY12">
        <v>1931824</v>
      </c>
      <c r="GCZ12">
        <v>1909937</v>
      </c>
      <c r="GDA12">
        <v>1889827</v>
      </c>
      <c r="GDB12">
        <v>1861035</v>
      </c>
      <c r="GDC12">
        <v>1837760</v>
      </c>
      <c r="GDD12">
        <v>1800610</v>
      </c>
      <c r="GDE12">
        <v>1794225</v>
      </c>
      <c r="GDF12">
        <v>14387</v>
      </c>
      <c r="GDG12">
        <v>14387</v>
      </c>
      <c r="GDH12">
        <v>15471</v>
      </c>
      <c r="GDI12">
        <v>15935</v>
      </c>
      <c r="GDJ12">
        <v>16191</v>
      </c>
      <c r="GDK12">
        <v>18007</v>
      </c>
      <c r="GDL12">
        <v>18007</v>
      </c>
      <c r="GDM12">
        <v>18007</v>
      </c>
      <c r="GDN12">
        <v>20794</v>
      </c>
      <c r="GDO12">
        <v>26621</v>
      </c>
      <c r="GDP12">
        <v>32652</v>
      </c>
      <c r="GDQ12">
        <v>43840</v>
      </c>
      <c r="GDR12">
        <v>50847</v>
      </c>
      <c r="GDS12">
        <v>60143</v>
      </c>
      <c r="GDT12">
        <v>81133</v>
      </c>
      <c r="GDU12">
        <v>92509</v>
      </c>
      <c r="GDV12">
        <v>104731</v>
      </c>
      <c r="GDW12">
        <v>126127</v>
      </c>
      <c r="GDX12">
        <v>166343</v>
      </c>
      <c r="GDY12">
        <v>224487</v>
      </c>
      <c r="GDZ12">
        <v>280143</v>
      </c>
      <c r="GEA12">
        <v>331935</v>
      </c>
      <c r="GEB12">
        <v>414709</v>
      </c>
      <c r="GEC12">
        <v>556108</v>
      </c>
      <c r="GED12">
        <v>950595</v>
      </c>
      <c r="GEE12">
        <v>1283680</v>
      </c>
      <c r="GEF12">
        <v>1583122</v>
      </c>
      <c r="GEG12">
        <v>1771678</v>
      </c>
      <c r="GEH12">
        <v>1792239</v>
      </c>
      <c r="GEI12">
        <v>1792239</v>
      </c>
      <c r="GEJ12">
        <v>1659841</v>
      </c>
      <c r="GEK12">
        <v>1772275</v>
      </c>
      <c r="GEL12">
        <v>1819513</v>
      </c>
      <c r="GEM12">
        <v>1842424</v>
      </c>
      <c r="GEN12">
        <v>1828921</v>
      </c>
      <c r="GEO12">
        <v>1833817</v>
      </c>
      <c r="GEP12">
        <v>1824863</v>
      </c>
      <c r="GEQ12">
        <v>1825546</v>
      </c>
      <c r="GER12">
        <v>1799994</v>
      </c>
      <c r="GES12">
        <v>1785487</v>
      </c>
      <c r="GET12">
        <v>1775810</v>
      </c>
      <c r="GEU12">
        <v>1738496</v>
      </c>
      <c r="GEV12">
        <v>1746233</v>
      </c>
      <c r="GEW12">
        <v>1746918</v>
      </c>
      <c r="GEX12">
        <v>1709362</v>
      </c>
      <c r="GEY12">
        <v>1714439</v>
      </c>
      <c r="GEZ12">
        <v>1708883</v>
      </c>
      <c r="GFA12">
        <v>1678151</v>
      </c>
      <c r="GFB12">
        <v>1689418</v>
      </c>
      <c r="GFC12">
        <v>1696073</v>
      </c>
      <c r="GFD12">
        <v>1673598</v>
      </c>
      <c r="GFE12">
        <v>1640447</v>
      </c>
      <c r="GFF12">
        <v>1634497</v>
      </c>
      <c r="GFG12">
        <v>1633990</v>
      </c>
      <c r="GFH12">
        <v>1646968</v>
      </c>
      <c r="GFI12">
        <v>1649066</v>
      </c>
      <c r="GFJ12">
        <v>1655939</v>
      </c>
      <c r="GFK12">
        <v>1650473</v>
      </c>
      <c r="GFL12">
        <v>1643867</v>
      </c>
      <c r="GFM12">
        <v>1658535</v>
      </c>
      <c r="GFN12">
        <v>1667493</v>
      </c>
      <c r="GFO12">
        <v>1638789</v>
      </c>
      <c r="GFP12">
        <v>1639524</v>
      </c>
      <c r="GFQ12">
        <v>1607219</v>
      </c>
      <c r="GFR12">
        <v>1634048</v>
      </c>
      <c r="GFS12">
        <v>1615368</v>
      </c>
      <c r="GFT12">
        <v>1603080</v>
      </c>
      <c r="GFU12">
        <v>22847</v>
      </c>
      <c r="GFV12">
        <v>22847</v>
      </c>
      <c r="GFW12">
        <v>23718</v>
      </c>
      <c r="GFX12">
        <v>24816</v>
      </c>
      <c r="GFY12">
        <v>24836</v>
      </c>
      <c r="GFZ12">
        <v>24937</v>
      </c>
      <c r="GGA12">
        <v>24997</v>
      </c>
      <c r="GGB12">
        <v>26857</v>
      </c>
      <c r="GGC12">
        <v>28024</v>
      </c>
      <c r="GGD12">
        <v>34616</v>
      </c>
      <c r="GGE12">
        <v>38101</v>
      </c>
      <c r="GGF12">
        <v>59571</v>
      </c>
      <c r="GGG12">
        <v>80679</v>
      </c>
      <c r="GGH12">
        <v>102171</v>
      </c>
      <c r="GGI12">
        <v>130071</v>
      </c>
      <c r="GGJ12">
        <v>158697</v>
      </c>
      <c r="GGK12">
        <v>182128</v>
      </c>
      <c r="GGL12">
        <v>215380</v>
      </c>
      <c r="GGM12">
        <v>249414</v>
      </c>
      <c r="GGN12">
        <v>300950</v>
      </c>
      <c r="GGO12">
        <v>300950</v>
      </c>
      <c r="GGP12">
        <v>427849</v>
      </c>
      <c r="GGQ12">
        <v>717300</v>
      </c>
      <c r="GGR12">
        <v>913540</v>
      </c>
      <c r="GGS12">
        <v>1189507</v>
      </c>
      <c r="GGT12">
        <v>1320140</v>
      </c>
      <c r="GGU12">
        <v>1497607</v>
      </c>
      <c r="GGV12">
        <v>1549613</v>
      </c>
      <c r="GGW12">
        <v>1578271</v>
      </c>
      <c r="GGX12">
        <v>1574221</v>
      </c>
      <c r="GGY12">
        <v>1582689</v>
      </c>
      <c r="GGZ12">
        <v>1615741</v>
      </c>
      <c r="GHA12">
        <v>1593281</v>
      </c>
      <c r="GHB12">
        <v>1568594</v>
      </c>
      <c r="GHC12">
        <v>1507412</v>
      </c>
      <c r="GHD12">
        <v>1568144</v>
      </c>
      <c r="GHE12">
        <v>1570196</v>
      </c>
      <c r="GHF12">
        <v>1605940</v>
      </c>
      <c r="GHG12">
        <v>1630889</v>
      </c>
      <c r="GHH12">
        <v>1606267</v>
      </c>
      <c r="GHI12">
        <v>1602757</v>
      </c>
      <c r="GHJ12">
        <v>1585146</v>
      </c>
      <c r="GHK12">
        <v>1562365</v>
      </c>
      <c r="GHL12">
        <v>1591091</v>
      </c>
      <c r="GHM12">
        <v>1570682</v>
      </c>
      <c r="GHN12">
        <v>1586533</v>
      </c>
      <c r="GHO12">
        <v>1657227</v>
      </c>
      <c r="GHP12">
        <v>1581168</v>
      </c>
      <c r="GHQ12">
        <v>1587707</v>
      </c>
      <c r="GHR12">
        <v>1574019</v>
      </c>
      <c r="GHS12">
        <v>1573113</v>
      </c>
      <c r="GHT12">
        <v>1536534</v>
      </c>
      <c r="GHU12">
        <v>1545722</v>
      </c>
      <c r="GHV12">
        <v>1540347</v>
      </c>
      <c r="GHW12">
        <v>1536518</v>
      </c>
      <c r="GHX12">
        <v>1531688</v>
      </c>
      <c r="GHY12">
        <v>1542033</v>
      </c>
      <c r="GHZ12">
        <v>1568451</v>
      </c>
      <c r="GIA12">
        <v>1558062</v>
      </c>
      <c r="GIB12">
        <v>1536811</v>
      </c>
      <c r="GIC12">
        <v>1548969</v>
      </c>
      <c r="GID12">
        <v>1531866</v>
      </c>
      <c r="GIE12">
        <v>1533024</v>
      </c>
      <c r="GIF12">
        <v>1533024</v>
      </c>
      <c r="GIG12">
        <v>1531430</v>
      </c>
      <c r="GIH12">
        <v>447</v>
      </c>
      <c r="GII12">
        <v>5173</v>
      </c>
      <c r="GIJ12">
        <v>2536</v>
      </c>
      <c r="GIK12">
        <v>2816</v>
      </c>
      <c r="GIL12">
        <v>2976</v>
      </c>
      <c r="GIM12">
        <v>3416</v>
      </c>
      <c r="GIN12">
        <v>3577</v>
      </c>
      <c r="GIO12">
        <v>4292</v>
      </c>
      <c r="GIP12">
        <v>11199</v>
      </c>
      <c r="GIQ12">
        <v>11041</v>
      </c>
      <c r="GIR12">
        <v>20795</v>
      </c>
      <c r="GIS12">
        <v>18460</v>
      </c>
      <c r="GIT12">
        <v>28759</v>
      </c>
      <c r="GIU12">
        <v>35560</v>
      </c>
      <c r="GIV12">
        <v>48283</v>
      </c>
      <c r="GIW12">
        <v>51628</v>
      </c>
      <c r="GIX12">
        <v>58215</v>
      </c>
      <c r="GIY12">
        <v>74839</v>
      </c>
      <c r="GIZ12">
        <v>94260</v>
      </c>
      <c r="GJA12">
        <v>105996</v>
      </c>
      <c r="GJB12">
        <v>151345</v>
      </c>
      <c r="GJC12">
        <v>204170</v>
      </c>
      <c r="GJD12">
        <v>366589</v>
      </c>
      <c r="GJE12">
        <v>759451</v>
      </c>
      <c r="GJF12">
        <v>1067873</v>
      </c>
      <c r="GJG12">
        <v>1067873</v>
      </c>
      <c r="GJH12">
        <v>1191841</v>
      </c>
      <c r="GJI12">
        <v>1338866</v>
      </c>
      <c r="GJJ12">
        <v>1403711</v>
      </c>
      <c r="GJK12">
        <v>1524353</v>
      </c>
      <c r="GJL12">
        <v>1584191</v>
      </c>
      <c r="GJM12">
        <v>1600487</v>
      </c>
      <c r="GJN12">
        <v>1634226</v>
      </c>
      <c r="GJO12">
        <v>1656535</v>
      </c>
      <c r="GJP12">
        <v>1645518</v>
      </c>
      <c r="GJQ12">
        <v>1671312</v>
      </c>
      <c r="GJR12">
        <v>1675424</v>
      </c>
      <c r="GJS12">
        <v>1643334</v>
      </c>
      <c r="GJT12">
        <v>1685788</v>
      </c>
      <c r="GJU12">
        <v>1668110</v>
      </c>
      <c r="GJV12">
        <v>1668585</v>
      </c>
      <c r="GJW12">
        <v>1678578</v>
      </c>
      <c r="GJX12">
        <v>1679848</v>
      </c>
      <c r="GJY12">
        <v>1672422</v>
      </c>
      <c r="GJZ12">
        <v>1666439</v>
      </c>
      <c r="GKA12">
        <v>1660936</v>
      </c>
      <c r="GKB12">
        <v>1670215</v>
      </c>
      <c r="GKC12">
        <v>1654846</v>
      </c>
      <c r="GKD12">
        <v>1636361</v>
      </c>
      <c r="GKE12">
        <v>1600201</v>
      </c>
      <c r="GKF12">
        <v>1581859</v>
      </c>
      <c r="GKG12">
        <v>1586072</v>
      </c>
      <c r="GKH12">
        <v>1569873</v>
      </c>
      <c r="GKI12">
        <v>1563072</v>
      </c>
      <c r="GKJ12">
        <v>1573672</v>
      </c>
      <c r="GKK12">
        <v>1555350</v>
      </c>
      <c r="GKL12">
        <v>1555543</v>
      </c>
      <c r="GKM12">
        <v>1561346</v>
      </c>
      <c r="GKN12">
        <v>1566261</v>
      </c>
      <c r="GKO12">
        <v>1562561</v>
      </c>
      <c r="GKP12">
        <v>1555732</v>
      </c>
      <c r="GKQ12">
        <v>1559279</v>
      </c>
      <c r="GKR12">
        <v>1531475</v>
      </c>
      <c r="GKS12">
        <v>1528624</v>
      </c>
      <c r="GKT12">
        <v>1516307</v>
      </c>
      <c r="GKU12">
        <v>70</v>
      </c>
      <c r="GKV12">
        <v>127</v>
      </c>
      <c r="GKW12">
        <v>511</v>
      </c>
      <c r="GKX12">
        <v>964</v>
      </c>
      <c r="GKY12">
        <v>1589</v>
      </c>
      <c r="GKZ12">
        <v>1731</v>
      </c>
      <c r="GLA12">
        <v>2584</v>
      </c>
      <c r="GLB12">
        <v>4158</v>
      </c>
      <c r="GLC12">
        <v>4099</v>
      </c>
      <c r="GLD12">
        <v>4205</v>
      </c>
      <c r="GLE12">
        <v>8545</v>
      </c>
      <c r="GLF12">
        <v>12334</v>
      </c>
      <c r="GLG12">
        <v>17359</v>
      </c>
      <c r="GLH12">
        <v>20177</v>
      </c>
      <c r="GLI12">
        <v>28258</v>
      </c>
      <c r="GLJ12">
        <v>66148</v>
      </c>
      <c r="GLK12">
        <v>66286</v>
      </c>
      <c r="GLL12">
        <v>82104</v>
      </c>
      <c r="GLM12">
        <v>83797</v>
      </c>
      <c r="GLN12">
        <v>107465</v>
      </c>
      <c r="GLO12">
        <v>140663</v>
      </c>
      <c r="GLP12">
        <v>192328</v>
      </c>
      <c r="GLQ12">
        <v>238231</v>
      </c>
      <c r="GLR12">
        <v>388604</v>
      </c>
      <c r="GLS12">
        <v>676105</v>
      </c>
      <c r="GLT12">
        <v>887844</v>
      </c>
      <c r="GLU12">
        <v>1071531</v>
      </c>
      <c r="GLV12">
        <v>1235686</v>
      </c>
      <c r="GLW12">
        <v>1303856</v>
      </c>
      <c r="GLX12">
        <v>1340894</v>
      </c>
      <c r="GLY12">
        <v>1340894</v>
      </c>
      <c r="GLZ12">
        <v>1354164</v>
      </c>
      <c r="GMA12">
        <v>1418281</v>
      </c>
      <c r="GMB12">
        <v>1414503</v>
      </c>
      <c r="GMC12">
        <v>1438136</v>
      </c>
      <c r="GMD12">
        <v>1434595</v>
      </c>
      <c r="GME12">
        <v>1464185</v>
      </c>
      <c r="GMF12">
        <v>1459441</v>
      </c>
      <c r="GMG12">
        <v>1503022</v>
      </c>
      <c r="GMH12">
        <v>1508794</v>
      </c>
      <c r="GMI12">
        <v>1495785</v>
      </c>
      <c r="GMJ12">
        <v>1465773</v>
      </c>
      <c r="GMK12">
        <v>1496561</v>
      </c>
      <c r="GML12">
        <v>1487373</v>
      </c>
      <c r="GMM12">
        <v>1493831</v>
      </c>
      <c r="GMN12">
        <v>1500596</v>
      </c>
      <c r="GMO12">
        <v>1523996</v>
      </c>
      <c r="GMP12">
        <v>1481444</v>
      </c>
      <c r="GMQ12">
        <v>1480260</v>
      </c>
      <c r="GMR12">
        <v>1454605</v>
      </c>
      <c r="GMS12">
        <v>1461466</v>
      </c>
      <c r="GMT12">
        <v>1469449</v>
      </c>
      <c r="GMU12">
        <v>1444530</v>
      </c>
      <c r="GMV12">
        <v>1449174</v>
      </c>
      <c r="GMW12">
        <v>1479095</v>
      </c>
      <c r="GMX12">
        <v>1479095</v>
      </c>
      <c r="GMY12">
        <v>1467084</v>
      </c>
      <c r="GMZ12">
        <v>1435482</v>
      </c>
      <c r="GNA12">
        <v>1423733</v>
      </c>
      <c r="GNB12">
        <v>1412301</v>
      </c>
      <c r="GNC12">
        <v>1425917</v>
      </c>
      <c r="GND12">
        <v>1392443</v>
      </c>
      <c r="GNE12">
        <v>1374638</v>
      </c>
      <c r="GNF12">
        <v>1332457</v>
      </c>
      <c r="GNG12">
        <v>175</v>
      </c>
      <c r="GNH12">
        <v>175</v>
      </c>
      <c r="GNI12">
        <v>211</v>
      </c>
      <c r="GNJ12">
        <v>2163</v>
      </c>
      <c r="GNK12">
        <v>2356</v>
      </c>
      <c r="GNL12">
        <v>2356</v>
      </c>
      <c r="GNM12">
        <v>2356</v>
      </c>
      <c r="GNN12">
        <v>2356</v>
      </c>
      <c r="GNO12">
        <v>5629</v>
      </c>
      <c r="GNP12">
        <v>7417</v>
      </c>
      <c r="GNQ12">
        <v>10523</v>
      </c>
      <c r="GNR12">
        <v>11814</v>
      </c>
      <c r="GNS12">
        <v>11768</v>
      </c>
      <c r="GNT12">
        <v>19774</v>
      </c>
      <c r="GNU12">
        <v>20520</v>
      </c>
      <c r="GNV12">
        <v>26050</v>
      </c>
      <c r="GNW12">
        <v>28993</v>
      </c>
      <c r="GNX12">
        <v>85284</v>
      </c>
      <c r="GNY12">
        <v>88404</v>
      </c>
      <c r="GNZ12">
        <v>101157</v>
      </c>
      <c r="GOA12">
        <v>163093</v>
      </c>
      <c r="GOB12">
        <v>212787</v>
      </c>
      <c r="GOC12">
        <v>307387</v>
      </c>
      <c r="GOD12">
        <v>447233</v>
      </c>
      <c r="GOE12">
        <v>695332</v>
      </c>
      <c r="GOF12">
        <v>836604</v>
      </c>
      <c r="GOG12">
        <v>1073529</v>
      </c>
      <c r="GOH12">
        <v>1087382</v>
      </c>
      <c r="GOI12">
        <v>1087382</v>
      </c>
      <c r="GOJ12">
        <v>1097300</v>
      </c>
      <c r="GOK12">
        <v>1213965</v>
      </c>
      <c r="GOL12">
        <v>1286924</v>
      </c>
      <c r="GOM12">
        <v>1333525</v>
      </c>
      <c r="GON12">
        <v>1369382</v>
      </c>
      <c r="GOO12">
        <v>1388887</v>
      </c>
      <c r="GOP12">
        <v>1372290</v>
      </c>
      <c r="GOQ12">
        <v>1365758</v>
      </c>
      <c r="GOR12">
        <v>1368771</v>
      </c>
      <c r="GOS12">
        <v>1373779</v>
      </c>
      <c r="GOT12">
        <v>1378076</v>
      </c>
      <c r="GOU12">
        <v>1368910</v>
      </c>
      <c r="GOV12">
        <v>1385404</v>
      </c>
      <c r="GOW12">
        <v>1394211</v>
      </c>
      <c r="GOX12">
        <v>1414284</v>
      </c>
      <c r="GOY12">
        <v>1408838</v>
      </c>
      <c r="GOZ12">
        <v>1400220</v>
      </c>
      <c r="GPA12">
        <v>1369004</v>
      </c>
      <c r="GPB12">
        <v>1416451</v>
      </c>
      <c r="GPC12">
        <v>1419741</v>
      </c>
      <c r="GPD12">
        <v>1412521</v>
      </c>
      <c r="GPE12">
        <v>1403325</v>
      </c>
      <c r="GPF12">
        <v>1399017</v>
      </c>
      <c r="GPG12">
        <v>1398859</v>
      </c>
      <c r="GPH12">
        <v>1407429</v>
      </c>
      <c r="GPI12">
        <v>1398678</v>
      </c>
      <c r="GPJ12">
        <v>1389959</v>
      </c>
      <c r="GPK12">
        <v>1401689</v>
      </c>
      <c r="GPL12">
        <v>1392821</v>
      </c>
      <c r="GPM12">
        <v>1416605</v>
      </c>
      <c r="GPN12">
        <v>1433810</v>
      </c>
      <c r="GPO12">
        <v>1441026</v>
      </c>
      <c r="GPP12">
        <v>1436085</v>
      </c>
      <c r="GPQ12">
        <v>1441851</v>
      </c>
      <c r="GPR12">
        <v>1461839</v>
      </c>
      <c r="GPS12">
        <v>1420164</v>
      </c>
      <c r="GPT12">
        <v>1428930</v>
      </c>
      <c r="GPU12">
        <v>2650</v>
      </c>
      <c r="GPV12">
        <v>3335</v>
      </c>
      <c r="GPW12">
        <v>7364</v>
      </c>
      <c r="GPX12">
        <v>8240</v>
      </c>
      <c r="GPY12">
        <v>6111</v>
      </c>
      <c r="GPZ12">
        <v>6746</v>
      </c>
      <c r="GQA12">
        <v>8627</v>
      </c>
      <c r="GQB12">
        <v>10140</v>
      </c>
      <c r="GQC12">
        <v>11843</v>
      </c>
      <c r="GQD12">
        <v>14671</v>
      </c>
      <c r="GQE12">
        <v>17904</v>
      </c>
      <c r="GQF12">
        <v>22036</v>
      </c>
      <c r="GQG12">
        <v>35815</v>
      </c>
      <c r="GQH12">
        <v>51346</v>
      </c>
      <c r="GQI12">
        <v>54753</v>
      </c>
      <c r="GQJ12">
        <v>55982</v>
      </c>
      <c r="GQK12">
        <v>94283</v>
      </c>
      <c r="GQL12">
        <v>168117</v>
      </c>
      <c r="GQM12">
        <v>193985</v>
      </c>
      <c r="GQN12">
        <v>221573</v>
      </c>
      <c r="GQO12">
        <v>221573</v>
      </c>
      <c r="GQP12">
        <v>253713</v>
      </c>
      <c r="GQQ12">
        <v>341873</v>
      </c>
      <c r="GQR12">
        <v>635573</v>
      </c>
      <c r="GQS12">
        <v>859286</v>
      </c>
      <c r="GQT12">
        <v>1033450</v>
      </c>
      <c r="GQU12">
        <v>1167814</v>
      </c>
      <c r="GQV12">
        <v>1222731</v>
      </c>
      <c r="GQW12">
        <v>1315975</v>
      </c>
      <c r="GQX12">
        <v>1333680</v>
      </c>
      <c r="GQY12">
        <v>1355691</v>
      </c>
      <c r="GQZ12">
        <v>1383017</v>
      </c>
      <c r="GRA12">
        <v>1367240</v>
      </c>
      <c r="GRB12">
        <v>1311140</v>
      </c>
      <c r="GRC12">
        <v>1304474</v>
      </c>
      <c r="GRD12">
        <v>1307570</v>
      </c>
      <c r="GRE12">
        <v>1323641</v>
      </c>
      <c r="GRF12">
        <v>1358562</v>
      </c>
      <c r="GRG12">
        <v>1341304</v>
      </c>
      <c r="GRH12">
        <v>1337387</v>
      </c>
      <c r="GRI12">
        <v>1339985</v>
      </c>
      <c r="GRJ12">
        <v>1339976</v>
      </c>
      <c r="GRK12">
        <v>1343329</v>
      </c>
      <c r="GRL12">
        <v>1328481</v>
      </c>
      <c r="GRM12">
        <v>1328941</v>
      </c>
      <c r="GRN12">
        <v>1304224</v>
      </c>
      <c r="GRO12">
        <v>1282348</v>
      </c>
      <c r="GRP12">
        <v>1280947</v>
      </c>
      <c r="GRQ12">
        <v>1232896</v>
      </c>
      <c r="GRR12">
        <v>1237021</v>
      </c>
      <c r="GRS12">
        <v>1231397</v>
      </c>
      <c r="GRT12">
        <v>1240991</v>
      </c>
      <c r="GRU12">
        <v>1221216</v>
      </c>
      <c r="GRV12">
        <v>1223488</v>
      </c>
      <c r="GRW12">
        <v>1202343</v>
      </c>
      <c r="GRX12">
        <v>1207680</v>
      </c>
      <c r="GRY12">
        <v>1209633</v>
      </c>
      <c r="GRZ12">
        <v>1216609</v>
      </c>
      <c r="GSA12">
        <v>1225205</v>
      </c>
      <c r="GSB12">
        <v>1235665</v>
      </c>
      <c r="GSC12">
        <v>1220943</v>
      </c>
      <c r="GSD12">
        <v>1247418</v>
      </c>
      <c r="GSE12">
        <v>1269267</v>
      </c>
      <c r="GSF12">
        <v>1243623</v>
      </c>
      <c r="GSG12">
        <v>1243623</v>
      </c>
      <c r="GSH12">
        <v>2904</v>
      </c>
      <c r="GSI12">
        <v>5225</v>
      </c>
      <c r="GSJ12">
        <v>10467</v>
      </c>
      <c r="GSK12">
        <v>9507</v>
      </c>
      <c r="GSL12">
        <v>9743</v>
      </c>
      <c r="GSM12">
        <v>10640</v>
      </c>
      <c r="GSN12">
        <v>12784</v>
      </c>
      <c r="GSO12">
        <v>12964</v>
      </c>
      <c r="GSP12">
        <v>14793</v>
      </c>
      <c r="GSQ12">
        <v>17154</v>
      </c>
      <c r="GSR12">
        <v>20931</v>
      </c>
      <c r="GSS12">
        <v>25823</v>
      </c>
      <c r="GST12">
        <v>29679</v>
      </c>
      <c r="GSU12">
        <v>37043</v>
      </c>
      <c r="GSV12">
        <v>38413</v>
      </c>
      <c r="GSW12">
        <v>49987</v>
      </c>
      <c r="GSX12">
        <v>67087</v>
      </c>
      <c r="GSY12">
        <v>102218</v>
      </c>
      <c r="GSZ12">
        <v>116891</v>
      </c>
      <c r="GTA12">
        <v>165268</v>
      </c>
      <c r="GTB12">
        <v>192324</v>
      </c>
      <c r="GTC12">
        <v>245328</v>
      </c>
      <c r="GTD12">
        <v>298141</v>
      </c>
      <c r="GTE12">
        <v>496420</v>
      </c>
      <c r="GTF12">
        <v>698488</v>
      </c>
      <c r="GTG12">
        <v>698488</v>
      </c>
      <c r="GTH12">
        <v>871492</v>
      </c>
      <c r="GTI12">
        <v>984591</v>
      </c>
      <c r="GTJ12">
        <v>1107003</v>
      </c>
      <c r="GTK12">
        <v>1156847</v>
      </c>
      <c r="GTL12">
        <v>1217858</v>
      </c>
      <c r="GTM12">
        <v>1243420</v>
      </c>
      <c r="GTN12">
        <v>1296223</v>
      </c>
      <c r="GTO12">
        <v>1275269</v>
      </c>
      <c r="GTP12">
        <v>1288630</v>
      </c>
      <c r="GTQ12">
        <v>1284234</v>
      </c>
      <c r="GTR12">
        <v>1276568</v>
      </c>
      <c r="GTS12">
        <v>1277073</v>
      </c>
      <c r="GTT12">
        <v>1277653</v>
      </c>
      <c r="GTU12">
        <v>1290352</v>
      </c>
      <c r="GTV12">
        <v>1286746</v>
      </c>
      <c r="GTW12">
        <v>1306371</v>
      </c>
      <c r="GTX12">
        <v>1301645</v>
      </c>
      <c r="GTY12">
        <v>1274398</v>
      </c>
      <c r="GTZ12">
        <v>1299069</v>
      </c>
      <c r="GUA12">
        <v>1275649</v>
      </c>
      <c r="GUB12">
        <v>1269490</v>
      </c>
      <c r="GUC12">
        <v>1255534</v>
      </c>
      <c r="GUD12">
        <v>1267174</v>
      </c>
      <c r="GUE12">
        <v>1253315</v>
      </c>
      <c r="GUF12">
        <v>1245780</v>
      </c>
      <c r="GUG12">
        <v>1259519</v>
      </c>
      <c r="GUH12">
        <v>1256002</v>
      </c>
      <c r="GUI12">
        <v>1247595</v>
      </c>
      <c r="GUJ12">
        <v>1239071</v>
      </c>
      <c r="GUK12">
        <v>1234898</v>
      </c>
      <c r="GUL12">
        <v>1234898</v>
      </c>
      <c r="GUM12">
        <v>1226256</v>
      </c>
      <c r="GUN12">
        <v>1211829</v>
      </c>
      <c r="GUO12">
        <v>1199721</v>
      </c>
      <c r="GUP12">
        <v>1199286</v>
      </c>
      <c r="GUQ12">
        <v>1199268</v>
      </c>
      <c r="GUR12">
        <v>1193171</v>
      </c>
      <c r="GUS12">
        <v>1190211</v>
      </c>
      <c r="GUT12">
        <v>1173941</v>
      </c>
      <c r="GUU12">
        <v>1165605</v>
      </c>
      <c r="GUV12">
        <v>1174157</v>
      </c>
      <c r="GUW12">
        <v>1160470</v>
      </c>
      <c r="GUX12">
        <v>1178677</v>
      </c>
      <c r="GUY12">
        <v>1198193</v>
      </c>
      <c r="GUZ12">
        <v>1185628</v>
      </c>
      <c r="GVA12">
        <v>1198769</v>
      </c>
      <c r="GVB12">
        <v>9920</v>
      </c>
      <c r="GVC12">
        <v>4338</v>
      </c>
      <c r="GVD12">
        <v>8600</v>
      </c>
      <c r="GVE12">
        <v>11765</v>
      </c>
      <c r="GVF12">
        <v>19749</v>
      </c>
      <c r="GVG12">
        <v>27178</v>
      </c>
      <c r="GVH12">
        <v>40414</v>
      </c>
      <c r="GVI12">
        <v>59721</v>
      </c>
      <c r="GVJ12">
        <v>64565</v>
      </c>
      <c r="GVK12">
        <v>83747</v>
      </c>
      <c r="GVL12">
        <v>97599</v>
      </c>
      <c r="GVM12">
        <v>128042</v>
      </c>
      <c r="GVN12">
        <v>160488</v>
      </c>
      <c r="GVO12">
        <v>189498</v>
      </c>
      <c r="GVP12">
        <v>257216</v>
      </c>
      <c r="GVQ12">
        <v>306704</v>
      </c>
      <c r="GVR12">
        <v>426021</v>
      </c>
      <c r="GVS12">
        <v>654861</v>
      </c>
      <c r="GVT12">
        <v>841481</v>
      </c>
      <c r="GVU12">
        <v>1046944</v>
      </c>
      <c r="GVV12">
        <v>1187595</v>
      </c>
      <c r="GVW12">
        <v>1243159</v>
      </c>
      <c r="GVX12">
        <v>1265107</v>
      </c>
      <c r="GVY12">
        <v>1265107</v>
      </c>
      <c r="GVZ12">
        <v>1281286</v>
      </c>
      <c r="GWA12">
        <v>1275135</v>
      </c>
      <c r="GWB12">
        <v>1259002</v>
      </c>
      <c r="GWC12">
        <v>1278772</v>
      </c>
      <c r="GWD12">
        <v>1295542</v>
      </c>
      <c r="GWE12">
        <v>1256194</v>
      </c>
      <c r="GWF12">
        <v>1252986</v>
      </c>
      <c r="GWG12">
        <v>1233814</v>
      </c>
      <c r="GWH12">
        <v>1238532</v>
      </c>
      <c r="GWI12">
        <v>1232714</v>
      </c>
      <c r="GWJ12">
        <v>1221043</v>
      </c>
      <c r="GWK12">
        <v>1202907</v>
      </c>
      <c r="GWL12">
        <v>1169987</v>
      </c>
      <c r="GWM12">
        <v>1137590</v>
      </c>
      <c r="GWN12">
        <v>1135997</v>
      </c>
      <c r="GWO12">
        <v>1123202</v>
      </c>
      <c r="GWP12">
        <v>1102081</v>
      </c>
      <c r="GWQ12">
        <v>1057521</v>
      </c>
      <c r="GWR12">
        <v>1046447</v>
      </c>
      <c r="GWS12">
        <v>1051657</v>
      </c>
      <c r="GWT12">
        <v>1067159</v>
      </c>
      <c r="GWU12">
        <v>1084823</v>
      </c>
      <c r="GWV12">
        <v>1072670</v>
      </c>
      <c r="GWW12">
        <v>1068236</v>
      </c>
      <c r="GWX12">
        <v>1068236</v>
      </c>
      <c r="GWY12">
        <v>1082602</v>
      </c>
      <c r="GWZ12">
        <v>1066220</v>
      </c>
      <c r="GXA12">
        <v>1076620</v>
      </c>
      <c r="GXB12">
        <v>1065539</v>
      </c>
      <c r="GXC12">
        <v>1055652</v>
      </c>
      <c r="GXD12">
        <v>1052276</v>
      </c>
      <c r="GXE12">
        <v>1069041</v>
      </c>
      <c r="GXF12">
        <v>1069688</v>
      </c>
      <c r="GXG12">
        <v>1065618</v>
      </c>
      <c r="GXH12">
        <v>1065618</v>
      </c>
      <c r="GXI12">
        <v>1067931</v>
      </c>
      <c r="GXJ12">
        <v>1077884</v>
      </c>
      <c r="GXK12">
        <v>1087449</v>
      </c>
      <c r="GXL12">
        <v>1093737</v>
      </c>
      <c r="GXM12">
        <v>1093737</v>
      </c>
      <c r="GXN12">
        <v>1088482</v>
      </c>
      <c r="GXO12">
        <v>1105528</v>
      </c>
      <c r="GXP12">
        <v>5319</v>
      </c>
      <c r="GXQ12">
        <v>8162</v>
      </c>
      <c r="GXR12">
        <v>15707</v>
      </c>
      <c r="GXS12">
        <v>18310</v>
      </c>
      <c r="GXT12">
        <v>18419</v>
      </c>
      <c r="GXU12">
        <v>20165</v>
      </c>
      <c r="GXV12">
        <v>25322</v>
      </c>
      <c r="GXW12">
        <v>30527</v>
      </c>
      <c r="GXX12">
        <v>42365</v>
      </c>
      <c r="GXY12">
        <v>77626</v>
      </c>
      <c r="GXZ12">
        <v>116534</v>
      </c>
      <c r="GYA12">
        <v>147159</v>
      </c>
      <c r="GYB12">
        <v>191415</v>
      </c>
      <c r="GYC12">
        <v>231390</v>
      </c>
      <c r="GYD12">
        <v>271811</v>
      </c>
      <c r="GYE12">
        <v>373552</v>
      </c>
      <c r="GYF12">
        <v>636224</v>
      </c>
      <c r="GYG12">
        <v>815244</v>
      </c>
      <c r="GYH12">
        <v>895297</v>
      </c>
      <c r="GYI12">
        <v>895297</v>
      </c>
      <c r="GYJ12">
        <v>958684</v>
      </c>
      <c r="GYK12">
        <v>1128078</v>
      </c>
      <c r="GYL12">
        <v>1156284</v>
      </c>
      <c r="GYM12">
        <v>1196738</v>
      </c>
      <c r="GYN12">
        <v>1303275</v>
      </c>
      <c r="GYO12">
        <v>1336298</v>
      </c>
      <c r="GYP12">
        <v>1369444</v>
      </c>
      <c r="GYQ12">
        <v>1406112</v>
      </c>
      <c r="GYR12">
        <v>1403005</v>
      </c>
      <c r="GYS12">
        <v>1411964</v>
      </c>
      <c r="GYT12">
        <v>1422039</v>
      </c>
      <c r="GYU12">
        <v>1435237</v>
      </c>
      <c r="GYV12">
        <v>1435509</v>
      </c>
      <c r="GYW12">
        <v>1443149</v>
      </c>
      <c r="GYX12">
        <v>1431859</v>
      </c>
      <c r="GYY12">
        <v>1426876</v>
      </c>
      <c r="GYZ12">
        <v>1421632</v>
      </c>
      <c r="GZA12">
        <v>1415651</v>
      </c>
      <c r="GZB12">
        <v>1398134</v>
      </c>
      <c r="GZC12">
        <v>1400567</v>
      </c>
      <c r="GZD12">
        <v>1401308</v>
      </c>
      <c r="GZE12">
        <v>1381703</v>
      </c>
      <c r="GZF12">
        <v>1341507</v>
      </c>
      <c r="GZG12">
        <v>1403153</v>
      </c>
      <c r="GZH12">
        <v>1374821</v>
      </c>
      <c r="GZI12">
        <v>1351699</v>
      </c>
      <c r="GZJ12">
        <v>1356469</v>
      </c>
      <c r="GZK12">
        <v>1346355</v>
      </c>
      <c r="GZL12">
        <v>1323104</v>
      </c>
      <c r="GZM12">
        <v>1323670</v>
      </c>
      <c r="GZN12">
        <v>1301948</v>
      </c>
      <c r="GZO12">
        <v>1289568</v>
      </c>
      <c r="GZP12">
        <v>1291167</v>
      </c>
      <c r="GZQ12">
        <v>1267997</v>
      </c>
      <c r="GZR12">
        <v>1237097</v>
      </c>
      <c r="GZS12">
        <v>1211417</v>
      </c>
      <c r="GZT12">
        <v>1178822</v>
      </c>
      <c r="GZU12">
        <v>1165287</v>
      </c>
      <c r="GZV12">
        <v>1144733</v>
      </c>
      <c r="GZW12">
        <v>1126760</v>
      </c>
      <c r="GZX12">
        <v>1120888</v>
      </c>
      <c r="GZY12">
        <v>1115683</v>
      </c>
      <c r="GZZ12">
        <v>1121085</v>
      </c>
      <c r="HAA12">
        <v>1139510</v>
      </c>
      <c r="HAB12">
        <v>17463</v>
      </c>
      <c r="HAC12">
        <v>23012</v>
      </c>
      <c r="HAD12">
        <v>30832</v>
      </c>
      <c r="HAE12">
        <v>33226</v>
      </c>
      <c r="HAF12">
        <v>37198</v>
      </c>
      <c r="HAG12">
        <v>41055</v>
      </c>
      <c r="HAH12">
        <v>54241</v>
      </c>
      <c r="HAI12">
        <v>77217</v>
      </c>
      <c r="HAJ12">
        <v>101436</v>
      </c>
      <c r="HAK12">
        <v>141953</v>
      </c>
      <c r="HAL12">
        <v>164718</v>
      </c>
      <c r="HAM12">
        <v>222442</v>
      </c>
      <c r="HAN12">
        <v>251918</v>
      </c>
      <c r="HAO12">
        <v>251918</v>
      </c>
      <c r="HAP12">
        <v>282615</v>
      </c>
      <c r="HAQ12">
        <v>346005</v>
      </c>
      <c r="HAR12">
        <v>425771</v>
      </c>
      <c r="HAS12">
        <v>591280</v>
      </c>
      <c r="HAT12">
        <v>721610</v>
      </c>
      <c r="HAU12">
        <v>873214</v>
      </c>
      <c r="HAV12">
        <v>976066</v>
      </c>
      <c r="HAW12">
        <v>1023739</v>
      </c>
      <c r="HAX12">
        <v>1109642</v>
      </c>
      <c r="HAY12">
        <v>1150101</v>
      </c>
      <c r="HAZ12">
        <v>1178347</v>
      </c>
      <c r="HBA12">
        <v>1236973</v>
      </c>
      <c r="HBB12">
        <v>1288015</v>
      </c>
      <c r="HBC12">
        <v>1345428</v>
      </c>
      <c r="HBD12">
        <v>1347879</v>
      </c>
      <c r="HBE12">
        <v>1352591</v>
      </c>
      <c r="HBF12">
        <v>1380929</v>
      </c>
      <c r="HBG12">
        <v>1386619</v>
      </c>
      <c r="HBH12">
        <v>1394270</v>
      </c>
      <c r="HBI12">
        <v>1356687</v>
      </c>
      <c r="HBJ12">
        <v>1367714</v>
      </c>
      <c r="HBK12">
        <v>1363371</v>
      </c>
      <c r="HBL12">
        <v>1365347</v>
      </c>
      <c r="HBM12">
        <v>1365616</v>
      </c>
      <c r="HBN12">
        <v>1348274</v>
      </c>
      <c r="HBO12">
        <v>1324307</v>
      </c>
      <c r="HBP12">
        <v>1326065</v>
      </c>
      <c r="HBQ12">
        <v>1277058</v>
      </c>
      <c r="HBR12">
        <v>1270996</v>
      </c>
      <c r="HBS12">
        <v>1236813</v>
      </c>
      <c r="HBT12">
        <v>1269408</v>
      </c>
      <c r="HBU12">
        <v>1228514</v>
      </c>
      <c r="HBV12">
        <v>1220545</v>
      </c>
      <c r="HBW12">
        <v>1193656</v>
      </c>
      <c r="HBX12">
        <v>1190456</v>
      </c>
      <c r="HBY12">
        <v>1175539</v>
      </c>
      <c r="HBZ12">
        <v>1177659</v>
      </c>
      <c r="HCA12">
        <v>1163788</v>
      </c>
      <c r="HCB12">
        <v>1171337</v>
      </c>
      <c r="HCC12">
        <v>1171235</v>
      </c>
      <c r="HCD12">
        <v>1169303</v>
      </c>
      <c r="HCE12">
        <v>1151765</v>
      </c>
      <c r="HCF12">
        <v>1130829</v>
      </c>
      <c r="HCG12">
        <v>1122024</v>
      </c>
      <c r="HCH12">
        <v>1122024</v>
      </c>
      <c r="HCI12">
        <v>1102124</v>
      </c>
      <c r="HCJ12">
        <v>1097497</v>
      </c>
      <c r="HCK12">
        <v>1099174</v>
      </c>
      <c r="HCL12">
        <v>1095900</v>
      </c>
      <c r="HCM12">
        <v>1083258</v>
      </c>
      <c r="HCN12">
        <v>1080534</v>
      </c>
      <c r="HCO12">
        <v>1093525</v>
      </c>
      <c r="HCP12">
        <v>16764</v>
      </c>
      <c r="HCQ12">
        <v>25355</v>
      </c>
      <c r="HCR12">
        <v>27009</v>
      </c>
      <c r="HCS12">
        <v>37767</v>
      </c>
      <c r="HCT12">
        <v>40269</v>
      </c>
      <c r="HCU12">
        <v>44252</v>
      </c>
      <c r="HCV12">
        <v>52474</v>
      </c>
      <c r="HCW12">
        <v>68731</v>
      </c>
      <c r="HCX12">
        <v>75295</v>
      </c>
      <c r="HCY12">
        <v>89647</v>
      </c>
      <c r="HCZ12">
        <v>105183</v>
      </c>
      <c r="HDA12">
        <v>134240</v>
      </c>
      <c r="HDB12">
        <v>148599</v>
      </c>
      <c r="HDC12">
        <v>175899</v>
      </c>
      <c r="HDD12">
        <v>206028</v>
      </c>
      <c r="HDE12">
        <v>296538</v>
      </c>
      <c r="HDF12">
        <v>397235</v>
      </c>
      <c r="HDG12">
        <v>397235</v>
      </c>
      <c r="HDH12">
        <v>568251</v>
      </c>
      <c r="HDI12">
        <v>761663</v>
      </c>
      <c r="HDJ12">
        <v>869776</v>
      </c>
      <c r="HDK12">
        <v>977807</v>
      </c>
      <c r="HDL12">
        <v>1005943</v>
      </c>
      <c r="HDM12">
        <v>1071259</v>
      </c>
      <c r="HDN12">
        <v>1082070</v>
      </c>
      <c r="HDO12">
        <v>1083398</v>
      </c>
      <c r="HDP12">
        <v>1074819</v>
      </c>
      <c r="HDQ12">
        <v>1078296</v>
      </c>
      <c r="HDR12">
        <v>1087347</v>
      </c>
      <c r="HDS12">
        <v>1135046</v>
      </c>
      <c r="HDT12">
        <v>1162875</v>
      </c>
      <c r="HDU12">
        <v>1183079</v>
      </c>
      <c r="HDV12">
        <v>1197667</v>
      </c>
      <c r="HDW12">
        <v>1221030</v>
      </c>
      <c r="HDX12">
        <v>1225328</v>
      </c>
      <c r="HDY12">
        <v>1216614</v>
      </c>
      <c r="HDZ12">
        <v>1207560</v>
      </c>
      <c r="HEA12">
        <v>1214813</v>
      </c>
      <c r="HEB12">
        <v>1233618</v>
      </c>
      <c r="HEC12">
        <v>1224895</v>
      </c>
      <c r="HED12">
        <v>1220584</v>
      </c>
      <c r="HEE12">
        <v>1212723</v>
      </c>
      <c r="HEF12">
        <v>1174040</v>
      </c>
      <c r="HEG12">
        <v>1225375</v>
      </c>
      <c r="HEH12">
        <v>1223831</v>
      </c>
      <c r="HEI12">
        <v>1238023</v>
      </c>
      <c r="HEJ12">
        <v>1230049</v>
      </c>
      <c r="HEK12">
        <v>1190170</v>
      </c>
      <c r="HEL12">
        <v>1234202</v>
      </c>
      <c r="HEM12">
        <v>1255501</v>
      </c>
      <c r="HEN12">
        <v>1274764</v>
      </c>
      <c r="HEO12">
        <v>1275228</v>
      </c>
      <c r="HEP12">
        <v>1280953</v>
      </c>
      <c r="HEQ12">
        <v>1273839</v>
      </c>
      <c r="HER12">
        <v>1256251</v>
      </c>
      <c r="HES12">
        <v>1258809</v>
      </c>
      <c r="HET12">
        <v>1273468</v>
      </c>
      <c r="HEU12">
        <v>1284149</v>
      </c>
      <c r="HEV12">
        <v>1271972</v>
      </c>
      <c r="HEW12">
        <v>1244518</v>
      </c>
      <c r="HEX12">
        <v>1235509</v>
      </c>
      <c r="HEY12">
        <v>1206978</v>
      </c>
      <c r="HEZ12">
        <v>1185971</v>
      </c>
      <c r="HFA12">
        <v>1185971</v>
      </c>
      <c r="HFB12">
        <v>1232864</v>
      </c>
      <c r="HFC12">
        <v>1220706</v>
      </c>
      <c r="HFD12">
        <v>14876</v>
      </c>
      <c r="HFE12">
        <v>22582</v>
      </c>
      <c r="HFF12">
        <v>32124</v>
      </c>
      <c r="HFG12">
        <v>53231</v>
      </c>
      <c r="HFH12">
        <v>61502</v>
      </c>
      <c r="HFI12">
        <v>78999</v>
      </c>
      <c r="HFJ12">
        <v>88784</v>
      </c>
      <c r="HFK12">
        <v>110347</v>
      </c>
      <c r="HFL12">
        <v>129512</v>
      </c>
      <c r="HFM12">
        <v>175637</v>
      </c>
      <c r="HFN12">
        <v>195807</v>
      </c>
      <c r="HFO12">
        <v>234024</v>
      </c>
      <c r="HFP12">
        <v>290968</v>
      </c>
      <c r="HFQ12">
        <v>356930</v>
      </c>
      <c r="HFR12">
        <v>411990</v>
      </c>
      <c r="HFS12">
        <v>521415</v>
      </c>
      <c r="HFT12">
        <v>683498</v>
      </c>
      <c r="HFU12">
        <v>841648</v>
      </c>
      <c r="HFV12">
        <v>956137</v>
      </c>
      <c r="HFW12">
        <v>1019011</v>
      </c>
      <c r="HFX12">
        <v>971273</v>
      </c>
      <c r="HFY12">
        <v>971273</v>
      </c>
      <c r="HFZ12">
        <v>1059185</v>
      </c>
      <c r="HGA12">
        <v>1080244</v>
      </c>
      <c r="HGB12">
        <v>1058012</v>
      </c>
      <c r="HGC12">
        <v>1059763</v>
      </c>
      <c r="HGD12">
        <v>1074999</v>
      </c>
      <c r="HGE12">
        <v>1089432</v>
      </c>
      <c r="HGF12">
        <v>1120328</v>
      </c>
      <c r="HGG12">
        <v>1170550</v>
      </c>
      <c r="HGH12">
        <v>1167212</v>
      </c>
      <c r="HGI12">
        <v>1186894</v>
      </c>
      <c r="HGJ12">
        <v>1181350</v>
      </c>
      <c r="HGK12">
        <v>1136872</v>
      </c>
      <c r="HGL12">
        <v>1155528</v>
      </c>
      <c r="HGM12">
        <v>1133359</v>
      </c>
      <c r="HGN12">
        <v>1143488</v>
      </c>
      <c r="HGO12">
        <v>1130794</v>
      </c>
      <c r="HGP12">
        <v>1101797</v>
      </c>
      <c r="HGQ12">
        <v>1099028</v>
      </c>
      <c r="HGR12">
        <v>1099154</v>
      </c>
      <c r="HGS12">
        <v>1085703</v>
      </c>
      <c r="HGT12">
        <v>1130155</v>
      </c>
      <c r="HGU12">
        <v>1139226</v>
      </c>
      <c r="HGV12">
        <v>1123603</v>
      </c>
      <c r="HGW12">
        <v>1115806</v>
      </c>
      <c r="HGX12">
        <v>1115806</v>
      </c>
      <c r="HGY12">
        <v>1112746</v>
      </c>
      <c r="HGZ12">
        <v>1122513</v>
      </c>
      <c r="HHA12">
        <v>1132611</v>
      </c>
      <c r="HHB12">
        <v>1130448</v>
      </c>
      <c r="HHC12">
        <v>1123831</v>
      </c>
      <c r="HHD12">
        <v>1112064</v>
      </c>
      <c r="HHE12">
        <v>1136904</v>
      </c>
      <c r="HHF12">
        <v>1131335</v>
      </c>
      <c r="HHG12">
        <v>1098894</v>
      </c>
      <c r="HHH12">
        <v>1094525</v>
      </c>
      <c r="HHI12">
        <v>1099601</v>
      </c>
      <c r="HHJ12">
        <v>1094331</v>
      </c>
      <c r="HHK12">
        <v>1094408</v>
      </c>
      <c r="HHL12">
        <v>1090770</v>
      </c>
      <c r="HHM12">
        <v>1095684</v>
      </c>
      <c r="HHN12">
        <v>1095684</v>
      </c>
      <c r="HHO12">
        <v>1095684</v>
      </c>
      <c r="HHP12">
        <v>1130339</v>
      </c>
      <c r="HHQ12">
        <v>56004</v>
      </c>
      <c r="HHR12">
        <v>96482</v>
      </c>
      <c r="HHS12">
        <v>179586</v>
      </c>
      <c r="HHT12">
        <v>188904</v>
      </c>
      <c r="HHU12">
        <v>215286</v>
      </c>
      <c r="HHV12">
        <v>238179</v>
      </c>
      <c r="HHW12">
        <v>257752</v>
      </c>
      <c r="HHX12">
        <v>291067</v>
      </c>
      <c r="HHY12">
        <v>315617</v>
      </c>
      <c r="HHZ12">
        <v>337976</v>
      </c>
      <c r="HIA12">
        <v>351842</v>
      </c>
      <c r="HIB12">
        <v>372540</v>
      </c>
      <c r="HIC12">
        <v>410712</v>
      </c>
      <c r="HID12">
        <v>492538</v>
      </c>
      <c r="HIE12">
        <v>603509</v>
      </c>
      <c r="HIF12">
        <v>751717</v>
      </c>
      <c r="HIG12">
        <v>887109</v>
      </c>
      <c r="HIH12">
        <v>925438</v>
      </c>
      <c r="HII12">
        <v>925438</v>
      </c>
      <c r="HIJ12">
        <v>925438</v>
      </c>
      <c r="HIK12">
        <v>1032021</v>
      </c>
      <c r="HIL12">
        <v>1060786</v>
      </c>
      <c r="HIM12">
        <v>1022473</v>
      </c>
      <c r="HIN12">
        <v>1051117</v>
      </c>
      <c r="HIO12">
        <v>1054164</v>
      </c>
      <c r="HIP12">
        <v>1056284</v>
      </c>
      <c r="HIQ12">
        <v>1058245</v>
      </c>
      <c r="HIR12">
        <v>1040085</v>
      </c>
      <c r="HIS12">
        <v>1043829</v>
      </c>
      <c r="HIT12">
        <v>1053507</v>
      </c>
      <c r="HIU12">
        <v>1053196</v>
      </c>
      <c r="HIV12">
        <v>1055780</v>
      </c>
      <c r="HIW12">
        <v>1028760</v>
      </c>
      <c r="HIX12">
        <v>1036630</v>
      </c>
      <c r="HIY12">
        <v>1032222</v>
      </c>
      <c r="HIZ12">
        <v>1033633</v>
      </c>
      <c r="HJA12">
        <v>1034494</v>
      </c>
      <c r="HJB12">
        <v>1037644</v>
      </c>
      <c r="HJC12">
        <v>1052154</v>
      </c>
      <c r="HJD12">
        <v>1034289</v>
      </c>
      <c r="HJE12">
        <v>1052623</v>
      </c>
      <c r="HJF12">
        <v>1044691</v>
      </c>
      <c r="HJG12">
        <v>1054675</v>
      </c>
      <c r="HJH12">
        <v>1045742</v>
      </c>
      <c r="HJI12">
        <v>1039466</v>
      </c>
      <c r="HJJ12">
        <v>1044669</v>
      </c>
      <c r="HJK12">
        <v>1052376</v>
      </c>
      <c r="HJL12">
        <v>1040656</v>
      </c>
      <c r="HJM12">
        <v>1030322</v>
      </c>
      <c r="HJN12">
        <v>1029702</v>
      </c>
      <c r="HJO12">
        <v>1029745</v>
      </c>
      <c r="HJP12">
        <v>1033530</v>
      </c>
      <c r="HJQ12">
        <v>1032390</v>
      </c>
      <c r="HJR12">
        <v>1014236</v>
      </c>
      <c r="HJS12">
        <v>1018768</v>
      </c>
      <c r="HJT12">
        <v>1015765</v>
      </c>
      <c r="HJU12">
        <v>1036988</v>
      </c>
      <c r="HJV12">
        <v>1038658</v>
      </c>
      <c r="HJW12">
        <v>1050431</v>
      </c>
      <c r="HJX12">
        <v>1062736</v>
      </c>
      <c r="HJY12">
        <v>1085328</v>
      </c>
      <c r="HJZ12">
        <v>1085977</v>
      </c>
      <c r="HKA12">
        <v>1079854</v>
      </c>
      <c r="HKB12">
        <v>1111393</v>
      </c>
      <c r="HKC12">
        <v>50806</v>
      </c>
      <c r="HKD12">
        <v>66333</v>
      </c>
      <c r="HKE12">
        <v>80973</v>
      </c>
      <c r="HKF12">
        <v>93277</v>
      </c>
      <c r="HKG12">
        <v>97873</v>
      </c>
      <c r="HKH12">
        <v>111228</v>
      </c>
      <c r="HKI12">
        <v>120406</v>
      </c>
      <c r="HKJ12">
        <v>132483</v>
      </c>
      <c r="HKK12">
        <v>151807</v>
      </c>
      <c r="HKL12">
        <v>179481</v>
      </c>
      <c r="HKM12">
        <v>242532</v>
      </c>
      <c r="HKN12">
        <v>321984</v>
      </c>
      <c r="HKO12">
        <v>321984</v>
      </c>
      <c r="HKP12">
        <v>321984</v>
      </c>
      <c r="HKQ12">
        <v>381335</v>
      </c>
      <c r="HKR12">
        <v>410133</v>
      </c>
      <c r="HKS12">
        <v>503558</v>
      </c>
      <c r="HKT12">
        <v>645898</v>
      </c>
      <c r="HKU12">
        <v>790645</v>
      </c>
      <c r="HKV12">
        <v>832340</v>
      </c>
      <c r="HKW12">
        <v>883080</v>
      </c>
      <c r="HKX12">
        <v>938984</v>
      </c>
      <c r="HKY12">
        <v>975143</v>
      </c>
      <c r="HKZ12">
        <v>989907</v>
      </c>
      <c r="HLA12">
        <v>1029871</v>
      </c>
      <c r="HLB12">
        <v>1055478</v>
      </c>
      <c r="HLC12">
        <v>1054112</v>
      </c>
      <c r="HLD12">
        <v>1098076</v>
      </c>
      <c r="HLE12">
        <v>1109364</v>
      </c>
      <c r="HLF12">
        <v>1122402</v>
      </c>
      <c r="HLG12">
        <v>1162915</v>
      </c>
      <c r="HLH12">
        <v>1181298</v>
      </c>
      <c r="HLI12">
        <v>1195171</v>
      </c>
      <c r="HLJ12">
        <v>1178970</v>
      </c>
      <c r="HLK12">
        <v>1180326</v>
      </c>
      <c r="HLL12">
        <v>1194333</v>
      </c>
      <c r="HLM12">
        <v>1194107</v>
      </c>
      <c r="HLN12">
        <v>1194200</v>
      </c>
      <c r="HLO12">
        <v>1178689</v>
      </c>
      <c r="HLP12">
        <v>1193394</v>
      </c>
      <c r="HLQ12">
        <v>1186864</v>
      </c>
      <c r="HLR12">
        <v>1158819</v>
      </c>
      <c r="HLS12">
        <v>1132096</v>
      </c>
      <c r="HLT12">
        <v>1158542</v>
      </c>
      <c r="HLU12">
        <v>1154555</v>
      </c>
      <c r="HLV12">
        <v>1167924</v>
      </c>
      <c r="HLW12">
        <v>1162334</v>
      </c>
      <c r="HLX12">
        <v>1158646</v>
      </c>
      <c r="HLY12">
        <v>1143167</v>
      </c>
      <c r="HLZ12">
        <v>1133632</v>
      </c>
      <c r="HMA12">
        <v>1136978</v>
      </c>
      <c r="HMB12">
        <v>1135241</v>
      </c>
      <c r="HMC12">
        <v>1132033</v>
      </c>
      <c r="HMD12">
        <v>1128016</v>
      </c>
      <c r="HME12">
        <v>1111965</v>
      </c>
      <c r="HMF12">
        <v>1120381</v>
      </c>
      <c r="HMG12">
        <v>1142756</v>
      </c>
      <c r="HMH12">
        <v>1142756</v>
      </c>
      <c r="HMI12">
        <v>1160724</v>
      </c>
      <c r="HMJ12">
        <v>1144959</v>
      </c>
      <c r="HMK12">
        <v>1117642</v>
      </c>
      <c r="HML12">
        <v>1087208</v>
      </c>
      <c r="HMM12">
        <v>1094311</v>
      </c>
      <c r="HMN12">
        <v>1096757</v>
      </c>
      <c r="HMO12">
        <v>1072975</v>
      </c>
      <c r="HMP12">
        <v>1066562</v>
      </c>
      <c r="HMQ12">
        <v>31842</v>
      </c>
      <c r="HMR12">
        <v>38559</v>
      </c>
      <c r="HMS12">
        <v>46928</v>
      </c>
      <c r="HMT12">
        <v>59536</v>
      </c>
      <c r="HMU12">
        <v>73560</v>
      </c>
      <c r="HMV12">
        <v>84591</v>
      </c>
      <c r="HMW12">
        <v>94234</v>
      </c>
      <c r="HMX12">
        <v>95603</v>
      </c>
      <c r="HMY12">
        <v>101481</v>
      </c>
      <c r="HMZ12">
        <v>121149</v>
      </c>
      <c r="HNA12">
        <v>140734</v>
      </c>
      <c r="HNB12">
        <v>161577</v>
      </c>
      <c r="HNC12">
        <v>205493</v>
      </c>
      <c r="HND12">
        <v>252451</v>
      </c>
      <c r="HNE12">
        <v>308897</v>
      </c>
      <c r="HNF12">
        <v>398203</v>
      </c>
      <c r="HNG12">
        <v>398203</v>
      </c>
      <c r="HNH12">
        <v>398203</v>
      </c>
      <c r="HNI12">
        <v>565779</v>
      </c>
      <c r="HNJ12">
        <v>711430</v>
      </c>
      <c r="HNK12">
        <v>792019</v>
      </c>
      <c r="HNL12">
        <v>744301</v>
      </c>
      <c r="HNM12">
        <v>815148</v>
      </c>
      <c r="HNN12">
        <v>863008</v>
      </c>
      <c r="HNO12">
        <v>899642</v>
      </c>
      <c r="HNP12">
        <v>932721</v>
      </c>
      <c r="HNQ12">
        <v>986499</v>
      </c>
      <c r="HNR12">
        <v>1030833</v>
      </c>
      <c r="HNS12">
        <v>1047691</v>
      </c>
      <c r="HNT12">
        <v>1078146</v>
      </c>
      <c r="HNU12">
        <v>1086675</v>
      </c>
      <c r="HNV12">
        <v>1094807</v>
      </c>
      <c r="HNW12">
        <v>1072964</v>
      </c>
      <c r="HNX12">
        <v>1059883</v>
      </c>
      <c r="HNY12">
        <v>1074398</v>
      </c>
      <c r="HNZ12">
        <v>1074012</v>
      </c>
      <c r="HOA12">
        <v>1072337</v>
      </c>
      <c r="HOB12">
        <v>1087561</v>
      </c>
      <c r="HOC12">
        <v>1072959</v>
      </c>
      <c r="HOD12">
        <v>1067502</v>
      </c>
      <c r="HOE12">
        <v>1061290</v>
      </c>
      <c r="HOF12">
        <v>1055693</v>
      </c>
      <c r="HOG12">
        <v>1035829</v>
      </c>
      <c r="HOH12">
        <v>1027517</v>
      </c>
      <c r="HOI12">
        <v>1017747</v>
      </c>
      <c r="HOJ12">
        <v>966620</v>
      </c>
      <c r="HOK12">
        <v>965595</v>
      </c>
      <c r="HOL12">
        <v>964204</v>
      </c>
      <c r="HOM12">
        <v>952711</v>
      </c>
      <c r="HON12">
        <v>927465</v>
      </c>
      <c r="HOO12">
        <v>916191</v>
      </c>
      <c r="HOP12">
        <v>885114</v>
      </c>
      <c r="HOQ12">
        <v>885114</v>
      </c>
      <c r="HOR12">
        <v>885114</v>
      </c>
      <c r="HOS12">
        <v>878217</v>
      </c>
      <c r="HOT12">
        <v>886412</v>
      </c>
      <c r="HOU12">
        <v>900558</v>
      </c>
      <c r="HOV12">
        <v>946821</v>
      </c>
      <c r="HOW12">
        <v>948351</v>
      </c>
      <c r="HOX12">
        <v>940635</v>
      </c>
      <c r="HOY12">
        <v>940132</v>
      </c>
      <c r="HOZ12">
        <v>935542</v>
      </c>
      <c r="HPA12">
        <v>952528</v>
      </c>
      <c r="HPB12">
        <v>948067</v>
      </c>
      <c r="HPC12">
        <v>958732</v>
      </c>
      <c r="HPD12">
        <v>28893</v>
      </c>
      <c r="HPE12">
        <v>33884</v>
      </c>
      <c r="HPF12">
        <v>41250</v>
      </c>
      <c r="HPG12">
        <v>45394</v>
      </c>
      <c r="HPH12">
        <v>52293</v>
      </c>
      <c r="HPI12">
        <v>64190</v>
      </c>
      <c r="HPJ12">
        <v>71476</v>
      </c>
      <c r="HPK12">
        <v>78298</v>
      </c>
      <c r="HPL12">
        <v>89189</v>
      </c>
      <c r="HPM12">
        <v>105037</v>
      </c>
      <c r="HPN12">
        <v>114348</v>
      </c>
      <c r="HPO12">
        <v>125116</v>
      </c>
      <c r="HPP12">
        <v>156419</v>
      </c>
      <c r="HPQ12">
        <v>228317</v>
      </c>
      <c r="HPR12">
        <v>228317</v>
      </c>
      <c r="HPS12">
        <v>295846</v>
      </c>
      <c r="HPT12">
        <v>349194</v>
      </c>
      <c r="HPU12">
        <v>436412</v>
      </c>
      <c r="HPV12">
        <v>530428</v>
      </c>
      <c r="HPW12">
        <v>629758</v>
      </c>
      <c r="HPX12">
        <v>722085</v>
      </c>
      <c r="HPY12">
        <v>733023</v>
      </c>
      <c r="HPZ12">
        <v>795082</v>
      </c>
      <c r="HQA12">
        <v>821255</v>
      </c>
      <c r="HQB12">
        <v>862030</v>
      </c>
      <c r="HQC12">
        <v>873125</v>
      </c>
      <c r="HQD12">
        <v>873125</v>
      </c>
      <c r="HQE12">
        <v>873125</v>
      </c>
      <c r="HQF12">
        <v>894739</v>
      </c>
      <c r="HQG12">
        <v>897624</v>
      </c>
      <c r="HQH12">
        <v>895008</v>
      </c>
      <c r="HQI12">
        <v>882399</v>
      </c>
      <c r="HQJ12">
        <v>899170</v>
      </c>
      <c r="HQK12">
        <v>890423</v>
      </c>
      <c r="HQL12">
        <v>882174</v>
      </c>
      <c r="HQM12">
        <v>881881</v>
      </c>
      <c r="HQN12">
        <v>882391</v>
      </c>
      <c r="HQO12">
        <v>882391</v>
      </c>
      <c r="HQP12">
        <v>885531</v>
      </c>
      <c r="HQQ12">
        <v>875574</v>
      </c>
      <c r="HQR12">
        <v>865487</v>
      </c>
      <c r="HQS12">
        <v>852056</v>
      </c>
      <c r="HQT12">
        <v>858798</v>
      </c>
      <c r="HQU12">
        <v>851871</v>
      </c>
      <c r="HQV12">
        <v>864099</v>
      </c>
      <c r="HQW12">
        <v>854872</v>
      </c>
      <c r="HQX12">
        <v>854872</v>
      </c>
      <c r="HQY12">
        <v>854872</v>
      </c>
      <c r="HQZ12">
        <v>838819</v>
      </c>
      <c r="HRA12">
        <v>847551</v>
      </c>
      <c r="HRB12">
        <v>838934</v>
      </c>
      <c r="HRC12">
        <v>827502</v>
      </c>
      <c r="HRD12">
        <v>832170</v>
      </c>
      <c r="HRE12">
        <v>821973</v>
      </c>
      <c r="HRF12">
        <v>815009</v>
      </c>
      <c r="HRG12">
        <v>815009</v>
      </c>
      <c r="HRH12">
        <v>799550</v>
      </c>
      <c r="HRI12">
        <v>795942</v>
      </c>
      <c r="HRJ12">
        <v>795942</v>
      </c>
      <c r="HRK12">
        <v>795942</v>
      </c>
      <c r="HRL12">
        <v>803732</v>
      </c>
      <c r="HRM12">
        <v>804803</v>
      </c>
      <c r="HRN12">
        <v>801641</v>
      </c>
      <c r="HRO12">
        <v>801641</v>
      </c>
      <c r="HRP12">
        <v>795042</v>
      </c>
      <c r="HRQ12">
        <v>802605</v>
      </c>
      <c r="HRR12">
        <v>25018</v>
      </c>
      <c r="HRS12">
        <v>34324</v>
      </c>
      <c r="HRT12">
        <v>39772</v>
      </c>
      <c r="HRU12">
        <v>48097</v>
      </c>
      <c r="HRV12">
        <v>54627</v>
      </c>
      <c r="HRW12">
        <v>60326</v>
      </c>
      <c r="HRX12">
        <v>88397</v>
      </c>
      <c r="HRY12">
        <v>100300</v>
      </c>
      <c r="HRZ12">
        <v>120342</v>
      </c>
      <c r="HSA12">
        <v>124831</v>
      </c>
      <c r="HSB12">
        <v>148224</v>
      </c>
      <c r="HSC12">
        <v>177334</v>
      </c>
      <c r="HSD12">
        <v>222382</v>
      </c>
      <c r="HSE12">
        <v>266728</v>
      </c>
      <c r="HSF12">
        <v>309036</v>
      </c>
      <c r="HSG12">
        <v>360882</v>
      </c>
      <c r="HSH12">
        <v>384681</v>
      </c>
      <c r="HSI12">
        <v>384681</v>
      </c>
      <c r="HSJ12">
        <v>466954</v>
      </c>
      <c r="HSK12">
        <v>560040</v>
      </c>
      <c r="HSL12">
        <v>625649</v>
      </c>
      <c r="HSM12">
        <v>690029</v>
      </c>
      <c r="HSN12">
        <v>706795</v>
      </c>
      <c r="HSO12">
        <v>741173</v>
      </c>
      <c r="HSP12">
        <v>765277</v>
      </c>
      <c r="HSQ12">
        <v>782626</v>
      </c>
      <c r="HSR12">
        <v>808111</v>
      </c>
      <c r="HSS12">
        <v>838637</v>
      </c>
      <c r="HST12">
        <v>845930</v>
      </c>
      <c r="HSU12">
        <v>848842</v>
      </c>
      <c r="HSV12">
        <v>880495</v>
      </c>
      <c r="HSW12">
        <v>874499</v>
      </c>
      <c r="HSX12">
        <v>850987</v>
      </c>
      <c r="HSY12">
        <v>840235</v>
      </c>
      <c r="HSZ12">
        <v>835312</v>
      </c>
      <c r="HTA12">
        <v>833318</v>
      </c>
      <c r="HTB12">
        <v>832009</v>
      </c>
      <c r="HTC12">
        <v>824740</v>
      </c>
      <c r="HTD12">
        <v>837088</v>
      </c>
      <c r="HTE12">
        <v>842320</v>
      </c>
      <c r="HTF12">
        <v>830555</v>
      </c>
      <c r="HTG12">
        <v>829361</v>
      </c>
      <c r="HTH12">
        <v>824460</v>
      </c>
      <c r="HTI12">
        <v>814764</v>
      </c>
      <c r="HTJ12">
        <v>811717</v>
      </c>
      <c r="HTK12">
        <v>819212</v>
      </c>
      <c r="HTL12">
        <v>828664</v>
      </c>
      <c r="HTM12">
        <v>790805</v>
      </c>
      <c r="HTN12">
        <v>768435</v>
      </c>
      <c r="HTO12">
        <v>757952</v>
      </c>
      <c r="HTP12">
        <v>757952</v>
      </c>
      <c r="HTQ12">
        <v>760053</v>
      </c>
      <c r="HTR12">
        <v>782506</v>
      </c>
      <c r="HTS12">
        <v>768106</v>
      </c>
      <c r="HTT12">
        <v>770755</v>
      </c>
      <c r="HTU12">
        <v>776010</v>
      </c>
      <c r="HTV12">
        <v>768141</v>
      </c>
      <c r="HTW12">
        <v>745842</v>
      </c>
      <c r="HTX12">
        <v>737436</v>
      </c>
      <c r="HTY12">
        <v>719460</v>
      </c>
      <c r="HTZ12">
        <v>718722</v>
      </c>
      <c r="HUA12">
        <v>704533</v>
      </c>
      <c r="HUB12">
        <v>696188</v>
      </c>
      <c r="HUC12">
        <v>692176</v>
      </c>
      <c r="HUD12">
        <v>684113</v>
      </c>
      <c r="HUE12">
        <v>39020</v>
      </c>
      <c r="HUF12">
        <v>39020</v>
      </c>
      <c r="HUG12">
        <v>42789</v>
      </c>
      <c r="HUH12">
        <v>50205</v>
      </c>
      <c r="HUI12">
        <v>57037</v>
      </c>
      <c r="HUJ12">
        <v>68183</v>
      </c>
      <c r="HUK12">
        <v>71495</v>
      </c>
      <c r="HUL12">
        <v>90203</v>
      </c>
      <c r="HUM12">
        <v>122069</v>
      </c>
      <c r="HUN12">
        <v>147121</v>
      </c>
      <c r="HUO12">
        <v>186519</v>
      </c>
      <c r="HUP12">
        <v>222635</v>
      </c>
      <c r="HUQ12">
        <v>279023</v>
      </c>
      <c r="HUR12">
        <v>385717</v>
      </c>
      <c r="HUS12">
        <v>444043</v>
      </c>
      <c r="HUT12">
        <v>444043</v>
      </c>
      <c r="HUU12">
        <v>501734</v>
      </c>
      <c r="HUV12">
        <v>610466</v>
      </c>
      <c r="HUW12">
        <v>687915</v>
      </c>
      <c r="HUX12">
        <v>732832</v>
      </c>
      <c r="HUY12">
        <v>779400</v>
      </c>
      <c r="HUZ12">
        <v>782474</v>
      </c>
      <c r="HVA12">
        <v>789464</v>
      </c>
      <c r="HVB12">
        <v>800655</v>
      </c>
      <c r="HVC12">
        <v>826799</v>
      </c>
      <c r="HVD12">
        <v>824881</v>
      </c>
      <c r="HVE12">
        <v>828138</v>
      </c>
      <c r="HVF12">
        <v>815681</v>
      </c>
      <c r="HVG12">
        <v>824512</v>
      </c>
      <c r="HVH12">
        <v>818560</v>
      </c>
      <c r="HVI12">
        <v>821128</v>
      </c>
      <c r="HVJ12">
        <v>815281</v>
      </c>
      <c r="HVK12">
        <v>818583</v>
      </c>
      <c r="HVL12">
        <v>826916</v>
      </c>
      <c r="HVM12">
        <v>824640</v>
      </c>
      <c r="HVN12">
        <v>830058</v>
      </c>
      <c r="HVO12">
        <v>809203</v>
      </c>
      <c r="HVP12">
        <v>789157</v>
      </c>
      <c r="HVQ12">
        <v>789655</v>
      </c>
      <c r="HVR12">
        <v>805491</v>
      </c>
      <c r="HVS12">
        <v>807688</v>
      </c>
      <c r="HVT12">
        <v>794834</v>
      </c>
      <c r="HVU12">
        <v>784035</v>
      </c>
      <c r="HVV12">
        <v>792711</v>
      </c>
      <c r="HVW12">
        <v>779642</v>
      </c>
      <c r="HVX12">
        <v>766151</v>
      </c>
      <c r="HVY12">
        <v>758797</v>
      </c>
      <c r="HVZ12">
        <v>766714</v>
      </c>
      <c r="HWA12">
        <v>757508</v>
      </c>
      <c r="HWB12">
        <v>760231</v>
      </c>
      <c r="HWC12">
        <v>763382</v>
      </c>
      <c r="HWD12">
        <v>756274</v>
      </c>
      <c r="HWE12">
        <v>768959</v>
      </c>
      <c r="HWF12">
        <v>761730</v>
      </c>
      <c r="HWG12">
        <v>757420</v>
      </c>
      <c r="HWH12">
        <v>775685</v>
      </c>
      <c r="HWI12">
        <v>775685</v>
      </c>
      <c r="HWJ12">
        <v>763537</v>
      </c>
      <c r="HWK12">
        <v>757685</v>
      </c>
      <c r="HWL12">
        <v>759930</v>
      </c>
      <c r="HWM12">
        <v>760894</v>
      </c>
      <c r="HWN12">
        <v>765865</v>
      </c>
      <c r="HWO12">
        <v>769207</v>
      </c>
      <c r="HWP12">
        <v>759316</v>
      </c>
      <c r="HWQ12">
        <v>759043</v>
      </c>
      <c r="HWR12">
        <v>768338</v>
      </c>
      <c r="HWS12">
        <v>69258</v>
      </c>
      <c r="HWT12">
        <v>69258</v>
      </c>
      <c r="HWU12">
        <v>74603</v>
      </c>
      <c r="HWV12">
        <v>82268</v>
      </c>
      <c r="HWW12">
        <v>87898</v>
      </c>
      <c r="HWX12">
        <v>92749</v>
      </c>
      <c r="HWY12">
        <v>103651</v>
      </c>
      <c r="HWZ12">
        <v>114343</v>
      </c>
      <c r="HXA12">
        <v>136572</v>
      </c>
      <c r="HXB12">
        <v>156870</v>
      </c>
      <c r="HXC12">
        <v>161379</v>
      </c>
      <c r="HXD12">
        <v>183198</v>
      </c>
      <c r="HXE12">
        <v>219972</v>
      </c>
      <c r="HXF12">
        <v>272079</v>
      </c>
      <c r="HXG12">
        <v>315562</v>
      </c>
      <c r="HXH12">
        <v>368252</v>
      </c>
      <c r="HXI12">
        <v>504519</v>
      </c>
      <c r="HXJ12">
        <v>626275</v>
      </c>
      <c r="HXK12">
        <v>668153</v>
      </c>
      <c r="HXL12">
        <v>668153</v>
      </c>
      <c r="HXM12">
        <v>703668</v>
      </c>
      <c r="HXN12">
        <v>737537</v>
      </c>
      <c r="HXO12">
        <v>734506</v>
      </c>
      <c r="HXP12">
        <v>745720</v>
      </c>
      <c r="HXQ12">
        <v>762071</v>
      </c>
      <c r="HXR12">
        <v>764682</v>
      </c>
      <c r="HXS12">
        <v>775317</v>
      </c>
      <c r="HXT12">
        <v>793325</v>
      </c>
      <c r="HXU12">
        <v>778948</v>
      </c>
      <c r="HXV12">
        <v>775516</v>
      </c>
      <c r="HXW12">
        <v>777216</v>
      </c>
      <c r="HXX12">
        <v>783221</v>
      </c>
      <c r="HXY12">
        <v>801839</v>
      </c>
      <c r="HXZ12">
        <v>811456</v>
      </c>
      <c r="HYA12">
        <v>816741</v>
      </c>
      <c r="HYB12">
        <v>817745</v>
      </c>
      <c r="HYC12">
        <v>836294</v>
      </c>
      <c r="HYD12">
        <v>825533</v>
      </c>
      <c r="HYE12">
        <v>831417</v>
      </c>
      <c r="HYF12">
        <v>840495</v>
      </c>
      <c r="HYG12">
        <v>843385</v>
      </c>
      <c r="HYH12">
        <v>828453</v>
      </c>
      <c r="HYI12">
        <v>819240</v>
      </c>
      <c r="HYJ12">
        <v>810500</v>
      </c>
      <c r="HYK12">
        <v>797990</v>
      </c>
      <c r="HYL12">
        <v>797990</v>
      </c>
      <c r="HYM12">
        <v>804485</v>
      </c>
      <c r="HYN12">
        <v>796117</v>
      </c>
      <c r="HYO12">
        <v>797734</v>
      </c>
      <c r="HYP12">
        <v>792217</v>
      </c>
      <c r="HYQ12">
        <v>795239</v>
      </c>
      <c r="HYR12">
        <v>781860</v>
      </c>
      <c r="HYS12">
        <v>792320</v>
      </c>
      <c r="HYT12">
        <v>796170</v>
      </c>
      <c r="HYU12">
        <v>790019</v>
      </c>
      <c r="HYV12">
        <v>773666</v>
      </c>
      <c r="HYW12">
        <v>740465</v>
      </c>
      <c r="HYX12">
        <v>745660</v>
      </c>
      <c r="HYY12">
        <v>741632</v>
      </c>
      <c r="HYZ12">
        <v>735636</v>
      </c>
      <c r="HZA12">
        <v>736430</v>
      </c>
      <c r="HZB12">
        <v>734577</v>
      </c>
      <c r="HZC12">
        <v>747621</v>
      </c>
      <c r="HZD12">
        <v>744204</v>
      </c>
      <c r="HZE12">
        <v>741195</v>
      </c>
      <c r="HZF12">
        <v>32281</v>
      </c>
      <c r="HZG12">
        <v>32281</v>
      </c>
      <c r="HZH12">
        <v>46084</v>
      </c>
      <c r="HZI12">
        <v>50690</v>
      </c>
      <c r="HZJ12">
        <v>57564</v>
      </c>
      <c r="HZK12">
        <v>70394</v>
      </c>
      <c r="HZL12">
        <v>79573</v>
      </c>
      <c r="HZM12">
        <v>97601</v>
      </c>
      <c r="HZN12">
        <v>110600</v>
      </c>
      <c r="HZO12">
        <v>123686</v>
      </c>
      <c r="HZP12">
        <v>129618</v>
      </c>
      <c r="HZQ12">
        <v>144856</v>
      </c>
      <c r="HZR12">
        <v>168674</v>
      </c>
      <c r="HZS12">
        <v>196329</v>
      </c>
      <c r="HZT12">
        <v>247431</v>
      </c>
      <c r="HZU12">
        <v>275337</v>
      </c>
      <c r="HZV12">
        <v>352307</v>
      </c>
      <c r="HZW12">
        <v>455691</v>
      </c>
      <c r="HZX12">
        <v>513099</v>
      </c>
      <c r="HZY12">
        <v>582236</v>
      </c>
      <c r="HZZ12">
        <v>595511</v>
      </c>
      <c r="IAA12">
        <v>609640</v>
      </c>
      <c r="IAB12">
        <v>631993</v>
      </c>
      <c r="IAC12">
        <v>635821</v>
      </c>
      <c r="IAD12">
        <v>635821</v>
      </c>
      <c r="IAE12">
        <v>648699</v>
      </c>
      <c r="IAF12">
        <v>668123</v>
      </c>
      <c r="IAG12">
        <v>674065</v>
      </c>
      <c r="IAH12">
        <v>683003</v>
      </c>
      <c r="IAI12">
        <v>691556</v>
      </c>
      <c r="IAJ12">
        <v>690815</v>
      </c>
      <c r="IAK12">
        <v>688900</v>
      </c>
      <c r="IAL12">
        <v>679511</v>
      </c>
      <c r="IAM12">
        <v>673691</v>
      </c>
      <c r="IAN12">
        <v>677717</v>
      </c>
      <c r="IAO12">
        <v>685061</v>
      </c>
      <c r="IAP12">
        <v>683499</v>
      </c>
      <c r="IAQ12">
        <v>681484</v>
      </c>
      <c r="IAR12">
        <v>675951</v>
      </c>
      <c r="IAS12">
        <v>673700</v>
      </c>
      <c r="IAT12">
        <v>677119</v>
      </c>
      <c r="IAU12">
        <v>687474</v>
      </c>
      <c r="IAV12">
        <v>693740</v>
      </c>
      <c r="IAW12">
        <v>680602</v>
      </c>
      <c r="IAX12">
        <v>680602</v>
      </c>
      <c r="IAY12">
        <v>672194</v>
      </c>
      <c r="IAZ12">
        <v>666113</v>
      </c>
      <c r="IBA12">
        <v>659313</v>
      </c>
      <c r="IBB12">
        <v>659500</v>
      </c>
      <c r="IBC12">
        <v>667155</v>
      </c>
      <c r="IBD12">
        <v>674161</v>
      </c>
      <c r="IBE12">
        <v>673662</v>
      </c>
      <c r="IBF12">
        <v>671869</v>
      </c>
      <c r="IBG12">
        <v>674504</v>
      </c>
      <c r="IBH12">
        <v>659679</v>
      </c>
      <c r="IBI12">
        <v>659679</v>
      </c>
      <c r="IBJ12">
        <v>649709</v>
      </c>
      <c r="IBK12">
        <v>646583</v>
      </c>
      <c r="IBL12">
        <v>646583</v>
      </c>
      <c r="IBM12">
        <v>653145</v>
      </c>
      <c r="IBN12">
        <v>643745</v>
      </c>
      <c r="IBO12">
        <v>649246</v>
      </c>
      <c r="IBP12">
        <v>649246</v>
      </c>
      <c r="IBQ12">
        <v>641972</v>
      </c>
      <c r="IBR12">
        <v>646829</v>
      </c>
      <c r="IBS12">
        <v>31467</v>
      </c>
      <c r="IBT12">
        <v>44922</v>
      </c>
      <c r="IBU12">
        <v>44922</v>
      </c>
      <c r="IBV12">
        <v>47991</v>
      </c>
      <c r="IBW12">
        <v>51471</v>
      </c>
      <c r="IBX12">
        <v>61276</v>
      </c>
      <c r="IBY12">
        <v>68418</v>
      </c>
      <c r="IBZ12">
        <v>72389</v>
      </c>
      <c r="ICA12">
        <v>104758</v>
      </c>
      <c r="ICB12">
        <v>111734</v>
      </c>
      <c r="ICC12">
        <v>132024</v>
      </c>
      <c r="ICD12">
        <v>163601</v>
      </c>
      <c r="ICE12">
        <v>222834</v>
      </c>
      <c r="ICF12">
        <v>254601</v>
      </c>
      <c r="ICG12">
        <v>292771</v>
      </c>
      <c r="ICH12">
        <v>389856</v>
      </c>
      <c r="ICI12">
        <v>389856</v>
      </c>
      <c r="ICJ12">
        <v>389856</v>
      </c>
      <c r="ICK12">
        <v>492729</v>
      </c>
      <c r="ICL12">
        <v>572572</v>
      </c>
      <c r="ICM12">
        <v>589773</v>
      </c>
      <c r="ICN12">
        <v>618688</v>
      </c>
      <c r="ICO12">
        <v>617371</v>
      </c>
      <c r="ICP12">
        <v>640755</v>
      </c>
      <c r="ICQ12">
        <v>643839</v>
      </c>
      <c r="ICR12">
        <v>633053</v>
      </c>
      <c r="ICS12">
        <v>626733</v>
      </c>
      <c r="ICT12">
        <v>626536</v>
      </c>
      <c r="ICU12">
        <v>633396</v>
      </c>
      <c r="ICV12">
        <v>634062</v>
      </c>
      <c r="ICW12">
        <v>642134</v>
      </c>
      <c r="ICX12">
        <v>647743</v>
      </c>
      <c r="ICY12">
        <v>644292</v>
      </c>
      <c r="ICZ12">
        <v>648026</v>
      </c>
      <c r="IDA12">
        <v>656068</v>
      </c>
      <c r="IDB12">
        <v>638506</v>
      </c>
      <c r="IDC12">
        <v>640040</v>
      </c>
      <c r="IDD12">
        <v>642824</v>
      </c>
      <c r="IDE12">
        <v>651526</v>
      </c>
      <c r="IDF12">
        <v>660177</v>
      </c>
      <c r="IDG12">
        <v>648211</v>
      </c>
      <c r="IDH12">
        <v>649042</v>
      </c>
      <c r="IDI12">
        <v>653974</v>
      </c>
      <c r="IDJ12">
        <v>665906</v>
      </c>
      <c r="IDK12">
        <v>665658</v>
      </c>
      <c r="IDL12">
        <v>658564</v>
      </c>
      <c r="IDM12">
        <v>664058</v>
      </c>
      <c r="IDN12">
        <v>660578</v>
      </c>
      <c r="IDO12">
        <v>658662</v>
      </c>
      <c r="IDP12">
        <v>662210</v>
      </c>
      <c r="IDQ12">
        <v>656162</v>
      </c>
      <c r="IDR12">
        <v>658056</v>
      </c>
      <c r="IDS12">
        <v>659182</v>
      </c>
      <c r="IDT12">
        <v>647880</v>
      </c>
      <c r="IDU12">
        <v>644739</v>
      </c>
      <c r="IDV12">
        <v>638069</v>
      </c>
      <c r="IDW12">
        <v>639601</v>
      </c>
      <c r="IDX12">
        <v>636893</v>
      </c>
      <c r="IDY12">
        <v>640833</v>
      </c>
      <c r="IDZ12">
        <v>637849</v>
      </c>
      <c r="IEA12">
        <v>636818</v>
      </c>
      <c r="IEB12">
        <v>642062</v>
      </c>
      <c r="IEC12">
        <v>653230</v>
      </c>
      <c r="IED12">
        <v>656709</v>
      </c>
      <c r="IEE12">
        <v>654488</v>
      </c>
      <c r="IEF12">
        <v>9809</v>
      </c>
      <c r="IEG12">
        <v>13923</v>
      </c>
      <c r="IEH12">
        <v>17952</v>
      </c>
      <c r="IEI12">
        <v>20454</v>
      </c>
      <c r="IEJ12">
        <v>25222</v>
      </c>
      <c r="IEK12">
        <v>28312</v>
      </c>
      <c r="IEL12">
        <v>38053</v>
      </c>
      <c r="IEM12">
        <v>52310</v>
      </c>
      <c r="IEN12">
        <v>73120</v>
      </c>
      <c r="IEO12">
        <v>86968</v>
      </c>
      <c r="IEP12">
        <v>110789</v>
      </c>
      <c r="IEQ12">
        <v>154918</v>
      </c>
      <c r="IER12">
        <v>213582</v>
      </c>
      <c r="IES12">
        <v>256577</v>
      </c>
      <c r="IET12">
        <v>256577</v>
      </c>
      <c r="IEU12">
        <v>286413</v>
      </c>
      <c r="IEV12">
        <v>392916</v>
      </c>
      <c r="IEW12">
        <v>479220</v>
      </c>
      <c r="IEX12">
        <v>547654</v>
      </c>
      <c r="IEY12">
        <v>603285</v>
      </c>
      <c r="IEZ12">
        <v>599135</v>
      </c>
      <c r="IFA12">
        <v>594253</v>
      </c>
      <c r="IFB12">
        <v>597035</v>
      </c>
      <c r="IFC12">
        <v>598779</v>
      </c>
      <c r="IFD12">
        <v>596348</v>
      </c>
      <c r="IFE12">
        <v>594466</v>
      </c>
      <c r="IFF12">
        <v>604788</v>
      </c>
      <c r="IFG12">
        <v>599494</v>
      </c>
      <c r="IFH12">
        <v>596492</v>
      </c>
      <c r="IFI12">
        <v>613829</v>
      </c>
      <c r="IFJ12">
        <v>616587</v>
      </c>
      <c r="IFK12">
        <v>616444</v>
      </c>
      <c r="IFL12">
        <v>628181</v>
      </c>
      <c r="IFM12">
        <v>606940</v>
      </c>
      <c r="IFN12">
        <v>603563</v>
      </c>
      <c r="IFO12">
        <v>596945</v>
      </c>
      <c r="IFP12">
        <v>592293</v>
      </c>
      <c r="IFQ12">
        <v>586791</v>
      </c>
      <c r="IFR12">
        <v>584786</v>
      </c>
      <c r="IFS12">
        <v>595148</v>
      </c>
      <c r="IFT12">
        <v>582028</v>
      </c>
      <c r="IFU12">
        <v>597622</v>
      </c>
      <c r="IFV12">
        <v>591133</v>
      </c>
      <c r="IFW12">
        <v>566891</v>
      </c>
      <c r="IFX12">
        <v>558850</v>
      </c>
      <c r="IFY12">
        <v>550128</v>
      </c>
      <c r="IFZ12">
        <v>539885</v>
      </c>
      <c r="IGA12">
        <v>543200</v>
      </c>
      <c r="IGB12">
        <v>534537</v>
      </c>
      <c r="IGC12">
        <v>538571</v>
      </c>
      <c r="IGD12">
        <v>540563</v>
      </c>
      <c r="IGE12">
        <v>530782</v>
      </c>
      <c r="IGF12">
        <v>526203</v>
      </c>
      <c r="IGG12">
        <v>520803</v>
      </c>
      <c r="IGH12">
        <v>513956</v>
      </c>
      <c r="IGI12">
        <v>513376</v>
      </c>
      <c r="IGJ12">
        <v>513376</v>
      </c>
      <c r="IGK12">
        <v>515365</v>
      </c>
      <c r="IGL12">
        <v>512655</v>
      </c>
      <c r="IGM12">
        <v>528695</v>
      </c>
      <c r="IGN12">
        <v>536773</v>
      </c>
      <c r="IGO12">
        <v>553463</v>
      </c>
      <c r="IGP12">
        <v>547754</v>
      </c>
      <c r="IGQ12">
        <v>550542</v>
      </c>
      <c r="IGR12">
        <v>558337</v>
      </c>
      <c r="IGS12">
        <v>553853</v>
      </c>
      <c r="IGT12">
        <v>20279</v>
      </c>
      <c r="IGU12">
        <v>25024</v>
      </c>
      <c r="IGV12">
        <v>35156</v>
      </c>
      <c r="IGW12">
        <v>40699</v>
      </c>
      <c r="IGX12">
        <v>48536</v>
      </c>
      <c r="IGY12">
        <v>61218</v>
      </c>
      <c r="IGZ12">
        <v>74459</v>
      </c>
      <c r="IHA12">
        <v>99132</v>
      </c>
      <c r="IHB12">
        <v>112395</v>
      </c>
      <c r="IHC12">
        <v>138155</v>
      </c>
      <c r="IHD12">
        <v>186858</v>
      </c>
      <c r="IHE12">
        <v>215236</v>
      </c>
      <c r="IHF12">
        <v>246896</v>
      </c>
      <c r="IHG12">
        <v>274684</v>
      </c>
      <c r="IHH12">
        <v>319231</v>
      </c>
      <c r="IHI12">
        <v>408882</v>
      </c>
      <c r="IHJ12">
        <v>479609</v>
      </c>
      <c r="IHK12">
        <v>539535</v>
      </c>
      <c r="IHL12">
        <v>539535</v>
      </c>
      <c r="IHM12">
        <v>534337</v>
      </c>
      <c r="IHN12">
        <v>555189</v>
      </c>
      <c r="IHO12">
        <v>569092</v>
      </c>
      <c r="IHP12">
        <v>580701</v>
      </c>
      <c r="IHQ12">
        <v>578312</v>
      </c>
      <c r="IHR12">
        <v>575687</v>
      </c>
      <c r="IHS12">
        <v>569155</v>
      </c>
      <c r="IHT12">
        <v>568159</v>
      </c>
      <c r="IHU12">
        <v>565859</v>
      </c>
      <c r="IHV12">
        <v>577490</v>
      </c>
      <c r="IHW12">
        <v>577818</v>
      </c>
      <c r="IHX12">
        <v>593537</v>
      </c>
      <c r="IHY12">
        <v>594972</v>
      </c>
      <c r="IHZ12">
        <v>605653</v>
      </c>
      <c r="IIA12">
        <v>606211</v>
      </c>
      <c r="IIB12">
        <v>607421</v>
      </c>
      <c r="IIC12">
        <v>621636</v>
      </c>
      <c r="IID12">
        <v>607918</v>
      </c>
      <c r="IIE12">
        <v>619363</v>
      </c>
      <c r="IIF12">
        <v>626760</v>
      </c>
      <c r="IIG12">
        <v>633639</v>
      </c>
      <c r="IIH12">
        <v>641609</v>
      </c>
      <c r="III12">
        <v>625905</v>
      </c>
      <c r="IIJ12">
        <v>621052</v>
      </c>
      <c r="IIK12">
        <v>622881</v>
      </c>
      <c r="IIL12">
        <v>611612</v>
      </c>
      <c r="IIM12">
        <v>608754</v>
      </c>
      <c r="IIN12">
        <v>599628</v>
      </c>
      <c r="IIO12">
        <v>599160</v>
      </c>
      <c r="IIP12">
        <v>626474</v>
      </c>
      <c r="IIQ12">
        <v>640310</v>
      </c>
      <c r="IIR12">
        <v>644133</v>
      </c>
      <c r="IIS12">
        <v>641873</v>
      </c>
      <c r="IIT12">
        <v>638785</v>
      </c>
      <c r="IIU12">
        <v>636982</v>
      </c>
      <c r="IIV12">
        <v>628461</v>
      </c>
      <c r="IIW12">
        <v>622908</v>
      </c>
      <c r="IIX12">
        <v>620128</v>
      </c>
      <c r="IIY12">
        <v>617986</v>
      </c>
      <c r="IIZ12">
        <v>634166</v>
      </c>
      <c r="IJA12">
        <v>634166</v>
      </c>
      <c r="IJB12">
        <v>620584</v>
      </c>
      <c r="IJC12">
        <v>617152</v>
      </c>
      <c r="IJD12">
        <v>608647</v>
      </c>
      <c r="IJE12">
        <v>609537</v>
      </c>
      <c r="IJF12">
        <v>604023</v>
      </c>
      <c r="IJG12">
        <v>582395</v>
      </c>
      <c r="IJH12">
        <v>6556</v>
      </c>
      <c r="IJI12">
        <v>15710</v>
      </c>
      <c r="IJJ12">
        <v>18593</v>
      </c>
      <c r="IJK12">
        <v>27672</v>
      </c>
      <c r="IJL12">
        <v>37977</v>
      </c>
      <c r="IJM12">
        <v>52976</v>
      </c>
      <c r="IJN12">
        <v>57644</v>
      </c>
      <c r="IJO12">
        <v>69896</v>
      </c>
      <c r="IJP12">
        <v>87983</v>
      </c>
      <c r="IJQ12">
        <v>106132</v>
      </c>
      <c r="IJR12">
        <v>127406</v>
      </c>
      <c r="IJS12">
        <v>149766</v>
      </c>
      <c r="IJT12">
        <v>177118</v>
      </c>
      <c r="IJU12">
        <v>195887</v>
      </c>
      <c r="IJV12">
        <v>248323</v>
      </c>
      <c r="IJW12">
        <v>321312</v>
      </c>
      <c r="IJX12">
        <v>391967</v>
      </c>
      <c r="IJY12">
        <v>444730</v>
      </c>
      <c r="IJZ12">
        <v>474046</v>
      </c>
      <c r="IKA12">
        <v>490939</v>
      </c>
      <c r="IKB12">
        <v>505109</v>
      </c>
      <c r="IKC12">
        <v>518474</v>
      </c>
      <c r="IKD12">
        <v>518474</v>
      </c>
      <c r="IKE12">
        <v>519112</v>
      </c>
      <c r="IKF12">
        <v>517341</v>
      </c>
      <c r="IKG12">
        <v>515408</v>
      </c>
      <c r="IKH12">
        <v>519541</v>
      </c>
      <c r="IKI12">
        <v>532584</v>
      </c>
      <c r="IKJ12">
        <v>526673</v>
      </c>
      <c r="IKK12">
        <v>523234</v>
      </c>
      <c r="IKL12">
        <v>532325</v>
      </c>
      <c r="IKM12">
        <v>530044</v>
      </c>
      <c r="IKN12">
        <v>531946</v>
      </c>
      <c r="IKO12">
        <v>530899</v>
      </c>
      <c r="IKP12">
        <v>531892</v>
      </c>
      <c r="IKQ12">
        <v>531283</v>
      </c>
      <c r="IKR12">
        <v>525641</v>
      </c>
      <c r="IKS12">
        <v>532567</v>
      </c>
      <c r="IKT12">
        <v>510787</v>
      </c>
      <c r="IKU12">
        <v>503355</v>
      </c>
      <c r="IKV12">
        <v>506848</v>
      </c>
      <c r="IKW12">
        <v>510433</v>
      </c>
      <c r="IKX12">
        <v>510433</v>
      </c>
      <c r="IKY12">
        <v>512867</v>
      </c>
      <c r="IKZ12">
        <v>505263</v>
      </c>
      <c r="ILA12">
        <v>496908</v>
      </c>
      <c r="ILB12">
        <v>492447</v>
      </c>
      <c r="ILC12">
        <v>489558</v>
      </c>
      <c r="ILD12">
        <v>470880</v>
      </c>
      <c r="ILE12">
        <v>465981</v>
      </c>
      <c r="ILF12">
        <v>460758</v>
      </c>
      <c r="ILG12">
        <v>458854</v>
      </c>
      <c r="ILH12">
        <v>462347</v>
      </c>
      <c r="ILI12">
        <v>454187</v>
      </c>
      <c r="ILJ12">
        <v>449766</v>
      </c>
      <c r="ILK12">
        <v>449084</v>
      </c>
      <c r="ILL12">
        <v>449084</v>
      </c>
      <c r="ILM12">
        <v>447337</v>
      </c>
      <c r="ILN12">
        <v>448422</v>
      </c>
      <c r="ILO12">
        <v>449462</v>
      </c>
      <c r="ILP12">
        <v>446916</v>
      </c>
      <c r="ILQ12">
        <v>446916</v>
      </c>
      <c r="ILR12">
        <v>450375</v>
      </c>
      <c r="ILS12">
        <v>453009</v>
      </c>
      <c r="ILT12">
        <v>34109</v>
      </c>
      <c r="ILU12">
        <v>50715</v>
      </c>
      <c r="ILV12">
        <v>59486</v>
      </c>
      <c r="ILW12">
        <v>64039</v>
      </c>
      <c r="ILX12">
        <v>67948</v>
      </c>
      <c r="ILY12">
        <v>73111</v>
      </c>
      <c r="ILZ12">
        <v>85685</v>
      </c>
      <c r="IMA12">
        <v>96207</v>
      </c>
      <c r="IMB12">
        <v>101820</v>
      </c>
      <c r="IMC12">
        <v>116285</v>
      </c>
      <c r="IMD12">
        <v>137812</v>
      </c>
      <c r="IME12">
        <v>153585</v>
      </c>
      <c r="IMF12">
        <v>180514</v>
      </c>
      <c r="IMG12">
        <v>205154</v>
      </c>
      <c r="IMH12">
        <v>242281</v>
      </c>
      <c r="IMI12">
        <v>349321</v>
      </c>
      <c r="IMJ12">
        <v>420224</v>
      </c>
      <c r="IMK12">
        <v>468973</v>
      </c>
      <c r="IML12">
        <v>516766</v>
      </c>
      <c r="IMM12">
        <v>494538</v>
      </c>
      <c r="IMN12">
        <v>494538</v>
      </c>
      <c r="IMO12">
        <v>501841</v>
      </c>
      <c r="IMP12">
        <v>516335</v>
      </c>
      <c r="IMQ12">
        <v>504034</v>
      </c>
      <c r="IMR12">
        <v>502913</v>
      </c>
      <c r="IMS12">
        <v>502787</v>
      </c>
      <c r="IMT12">
        <v>507008</v>
      </c>
      <c r="IMU12">
        <v>506887</v>
      </c>
      <c r="IMV12">
        <v>509366</v>
      </c>
      <c r="IMW12">
        <v>515373</v>
      </c>
      <c r="IMX12">
        <v>505322</v>
      </c>
      <c r="IMY12">
        <v>493987</v>
      </c>
      <c r="IMZ12">
        <v>487634</v>
      </c>
      <c r="INA12">
        <v>487477</v>
      </c>
      <c r="INB12">
        <v>482431</v>
      </c>
      <c r="INC12">
        <v>477351</v>
      </c>
      <c r="IND12">
        <v>456318</v>
      </c>
      <c r="INE12">
        <v>461188</v>
      </c>
      <c r="INF12">
        <v>458077</v>
      </c>
      <c r="ING12">
        <v>461264</v>
      </c>
      <c r="INH12">
        <v>461562</v>
      </c>
      <c r="INI12">
        <v>461238</v>
      </c>
      <c r="INJ12">
        <v>462058</v>
      </c>
      <c r="INK12">
        <v>467585</v>
      </c>
      <c r="INL12">
        <v>457730</v>
      </c>
      <c r="INM12">
        <v>446897</v>
      </c>
      <c r="INN12">
        <v>442399</v>
      </c>
      <c r="INO12">
        <v>446467</v>
      </c>
      <c r="INP12">
        <v>447604</v>
      </c>
      <c r="INQ12">
        <v>454391</v>
      </c>
      <c r="INR12">
        <v>449296</v>
      </c>
      <c r="INS12">
        <v>445813</v>
      </c>
      <c r="INT12">
        <v>446588</v>
      </c>
      <c r="INU12">
        <v>451996</v>
      </c>
      <c r="INV12">
        <v>463504</v>
      </c>
      <c r="INW12">
        <v>465703</v>
      </c>
      <c r="INX12">
        <v>452259</v>
      </c>
      <c r="INY12">
        <v>446613</v>
      </c>
      <c r="INZ12">
        <v>436151</v>
      </c>
      <c r="IOA12">
        <v>432297</v>
      </c>
      <c r="IOB12">
        <v>422851</v>
      </c>
      <c r="IOC12">
        <v>426757</v>
      </c>
      <c r="IOD12">
        <v>427403</v>
      </c>
      <c r="IOE12">
        <v>429569</v>
      </c>
      <c r="IOF12">
        <v>417685</v>
      </c>
      <c r="IOG12">
        <v>18693</v>
      </c>
      <c r="IOH12">
        <v>34602</v>
      </c>
      <c r="IOI12">
        <v>54705</v>
      </c>
      <c r="IOJ12">
        <v>70147</v>
      </c>
      <c r="IOK12">
        <v>79176</v>
      </c>
      <c r="IOL12">
        <v>82173</v>
      </c>
      <c r="IOM12">
        <v>82173</v>
      </c>
      <c r="ION12">
        <v>82173</v>
      </c>
      <c r="IOO12">
        <v>83752</v>
      </c>
      <c r="IOP12">
        <v>113213</v>
      </c>
      <c r="IOQ12">
        <v>137676</v>
      </c>
      <c r="IOR12">
        <v>163368</v>
      </c>
      <c r="IOS12">
        <v>177413</v>
      </c>
      <c r="IOT12">
        <v>177413</v>
      </c>
      <c r="IOU12">
        <v>201115</v>
      </c>
      <c r="IOV12">
        <v>257988</v>
      </c>
      <c r="IOW12">
        <v>306893</v>
      </c>
      <c r="IOX12">
        <v>354624</v>
      </c>
      <c r="IOY12">
        <v>382296</v>
      </c>
      <c r="IOZ12">
        <v>400338</v>
      </c>
      <c r="IPA12">
        <v>414041</v>
      </c>
      <c r="IPB12">
        <v>433861</v>
      </c>
      <c r="IPC12">
        <v>448448</v>
      </c>
      <c r="IPD12">
        <v>455778</v>
      </c>
      <c r="IPE12">
        <v>455710</v>
      </c>
      <c r="IPF12">
        <v>448976</v>
      </c>
      <c r="IPG12">
        <v>460758</v>
      </c>
      <c r="IPH12">
        <v>460924</v>
      </c>
      <c r="IPI12">
        <v>459778</v>
      </c>
      <c r="IPJ12">
        <v>462551</v>
      </c>
      <c r="IPK12">
        <v>462119</v>
      </c>
      <c r="IPL12">
        <v>462600</v>
      </c>
      <c r="IPM12">
        <v>464580</v>
      </c>
      <c r="IPN12">
        <v>462380</v>
      </c>
      <c r="IPO12">
        <v>463372</v>
      </c>
      <c r="IPP12">
        <v>467791</v>
      </c>
      <c r="IPQ12">
        <v>469451</v>
      </c>
      <c r="IPR12">
        <v>471131</v>
      </c>
      <c r="IPS12">
        <v>472179</v>
      </c>
      <c r="IPT12">
        <v>463306</v>
      </c>
      <c r="IPU12">
        <v>461799</v>
      </c>
      <c r="IPV12">
        <v>463920</v>
      </c>
      <c r="IPW12">
        <v>463388</v>
      </c>
      <c r="IPX12">
        <v>460957</v>
      </c>
      <c r="IPY12">
        <v>459268</v>
      </c>
      <c r="IPZ12">
        <v>452221</v>
      </c>
      <c r="IQA12">
        <v>451599</v>
      </c>
      <c r="IQB12">
        <v>453428</v>
      </c>
      <c r="IQC12">
        <v>457833</v>
      </c>
      <c r="IQD12">
        <v>457475</v>
      </c>
      <c r="IQE12">
        <v>458814</v>
      </c>
      <c r="IQF12">
        <v>450387</v>
      </c>
      <c r="IQG12">
        <v>444086</v>
      </c>
      <c r="IQH12">
        <v>444593</v>
      </c>
      <c r="IQI12">
        <v>440368</v>
      </c>
      <c r="IQJ12">
        <v>432889</v>
      </c>
      <c r="IQK12">
        <v>432889</v>
      </c>
      <c r="IQL12">
        <v>424890</v>
      </c>
      <c r="IQM12">
        <v>426298</v>
      </c>
      <c r="IQN12">
        <v>408609</v>
      </c>
      <c r="IQO12">
        <v>408609</v>
      </c>
      <c r="IQP12">
        <v>403567</v>
      </c>
      <c r="IQQ12">
        <v>398960</v>
      </c>
      <c r="IQR12">
        <v>400207</v>
      </c>
      <c r="IQS12">
        <v>387443</v>
      </c>
      <c r="IQT12">
        <v>14514</v>
      </c>
      <c r="IQU12">
        <v>19775</v>
      </c>
      <c r="IQV12">
        <v>25724</v>
      </c>
      <c r="IQW12">
        <v>29993</v>
      </c>
      <c r="IQX12">
        <v>34060</v>
      </c>
      <c r="IQY12">
        <v>38971</v>
      </c>
      <c r="IQZ12">
        <v>42644</v>
      </c>
      <c r="IRA12">
        <v>51963</v>
      </c>
      <c r="IRB12">
        <v>63366</v>
      </c>
      <c r="IRC12">
        <v>73822</v>
      </c>
      <c r="IRD12">
        <v>86315</v>
      </c>
      <c r="IRE12">
        <v>93421</v>
      </c>
      <c r="IRF12">
        <v>107275</v>
      </c>
      <c r="IRG12">
        <v>123965</v>
      </c>
      <c r="IRH12">
        <v>147730</v>
      </c>
      <c r="IRI12">
        <v>184643</v>
      </c>
      <c r="IRJ12">
        <v>254574</v>
      </c>
      <c r="IRK12">
        <v>337879</v>
      </c>
      <c r="IRL12">
        <v>337879</v>
      </c>
      <c r="IRM12">
        <v>346319</v>
      </c>
      <c r="IRN12">
        <v>358348</v>
      </c>
      <c r="IRO12">
        <v>376711</v>
      </c>
      <c r="IRP12">
        <v>385921</v>
      </c>
      <c r="IRQ12">
        <v>386469</v>
      </c>
      <c r="IRR12">
        <v>384764</v>
      </c>
      <c r="IRS12">
        <v>383152</v>
      </c>
      <c r="IRT12">
        <v>380262</v>
      </c>
      <c r="IRU12">
        <v>388091</v>
      </c>
      <c r="IRV12">
        <v>389508</v>
      </c>
      <c r="IRW12">
        <v>393522</v>
      </c>
      <c r="IRX12">
        <v>393469</v>
      </c>
      <c r="IRY12">
        <v>394665</v>
      </c>
      <c r="IRZ12">
        <v>388323</v>
      </c>
      <c r="ISA12">
        <v>386589</v>
      </c>
      <c r="ISB12">
        <v>383848</v>
      </c>
      <c r="ISC12">
        <v>386050</v>
      </c>
      <c r="ISD12">
        <v>378333</v>
      </c>
      <c r="ISE12">
        <v>388031</v>
      </c>
      <c r="ISF12">
        <v>384007</v>
      </c>
      <c r="ISG12">
        <v>369096</v>
      </c>
      <c r="ISH12">
        <v>363295</v>
      </c>
      <c r="ISI12">
        <v>365677</v>
      </c>
      <c r="ISJ12">
        <v>368037</v>
      </c>
      <c r="ISK12">
        <v>370495</v>
      </c>
      <c r="ISL12">
        <v>371355</v>
      </c>
      <c r="ISM12">
        <v>380876</v>
      </c>
      <c r="ISN12">
        <v>376156</v>
      </c>
      <c r="ISO12">
        <v>378898</v>
      </c>
      <c r="ISP12">
        <v>380061</v>
      </c>
      <c r="ISQ12">
        <v>380061</v>
      </c>
      <c r="ISR12">
        <v>373631</v>
      </c>
      <c r="ISS12">
        <v>375186</v>
      </c>
      <c r="IST12">
        <v>367595</v>
      </c>
      <c r="ISU12">
        <v>366778</v>
      </c>
      <c r="ISV12">
        <v>358841</v>
      </c>
      <c r="ISW12">
        <v>358476</v>
      </c>
      <c r="ISX12">
        <v>358894</v>
      </c>
      <c r="ISY12">
        <v>359472</v>
      </c>
      <c r="ISZ12">
        <v>364116</v>
      </c>
      <c r="ITA12">
        <v>363017</v>
      </c>
      <c r="ITB12">
        <v>364082</v>
      </c>
      <c r="ITC12">
        <v>355913</v>
      </c>
      <c r="ITD12">
        <v>362924</v>
      </c>
      <c r="ITE12">
        <v>368611</v>
      </c>
      <c r="ITF12">
        <v>363680</v>
      </c>
      <c r="ITG12">
        <v>20937</v>
      </c>
      <c r="ITH12">
        <v>23996</v>
      </c>
      <c r="ITI12">
        <v>27044</v>
      </c>
      <c r="ITJ12">
        <v>27903</v>
      </c>
      <c r="ITK12">
        <v>30966</v>
      </c>
      <c r="ITL12">
        <v>36713</v>
      </c>
      <c r="ITM12">
        <v>39272</v>
      </c>
      <c r="ITN12">
        <v>43840</v>
      </c>
      <c r="ITO12">
        <v>49346</v>
      </c>
      <c r="ITP12">
        <v>52032</v>
      </c>
      <c r="ITQ12">
        <v>57195</v>
      </c>
      <c r="ITR12">
        <v>64181</v>
      </c>
      <c r="ITS12">
        <v>94199</v>
      </c>
      <c r="ITT12">
        <v>112283</v>
      </c>
      <c r="ITU12">
        <v>127501</v>
      </c>
      <c r="ITV12">
        <v>150718</v>
      </c>
      <c r="ITW12">
        <v>194109</v>
      </c>
      <c r="ITX12">
        <v>263728</v>
      </c>
      <c r="ITY12">
        <v>301481</v>
      </c>
      <c r="ITZ12">
        <v>334901</v>
      </c>
      <c r="IUA12">
        <v>342534</v>
      </c>
      <c r="IUB12">
        <v>349117</v>
      </c>
      <c r="IUC12">
        <v>361612</v>
      </c>
      <c r="IUD12">
        <v>361612</v>
      </c>
      <c r="IUE12">
        <v>361058</v>
      </c>
      <c r="IUF12">
        <v>370167</v>
      </c>
      <c r="IUG12">
        <v>369001</v>
      </c>
      <c r="IUH12">
        <v>374908</v>
      </c>
      <c r="IUI12">
        <v>383403</v>
      </c>
      <c r="IUJ12">
        <v>380132</v>
      </c>
      <c r="IUK12">
        <v>381720</v>
      </c>
      <c r="IUL12">
        <v>388125</v>
      </c>
      <c r="IUM12">
        <v>391838</v>
      </c>
      <c r="IUN12">
        <v>393750</v>
      </c>
      <c r="IUO12">
        <v>386828</v>
      </c>
      <c r="IUP12">
        <v>383793</v>
      </c>
      <c r="IUQ12">
        <v>384430</v>
      </c>
      <c r="IUR12">
        <v>378175</v>
      </c>
      <c r="IUS12">
        <v>375871</v>
      </c>
      <c r="IUT12">
        <v>377012</v>
      </c>
      <c r="IUU12">
        <v>380456</v>
      </c>
      <c r="IUV12">
        <v>378759</v>
      </c>
      <c r="IUW12">
        <v>376232</v>
      </c>
      <c r="IUX12">
        <v>374998</v>
      </c>
      <c r="IUY12">
        <v>377436</v>
      </c>
      <c r="IUZ12">
        <v>372820</v>
      </c>
      <c r="IVA12">
        <v>366970</v>
      </c>
      <c r="IVB12">
        <v>375375</v>
      </c>
      <c r="IVC12">
        <v>375375</v>
      </c>
      <c r="IVD12">
        <v>366560</v>
      </c>
      <c r="IVE12">
        <v>364936</v>
      </c>
      <c r="IVF12">
        <v>363437</v>
      </c>
      <c r="IVG12">
        <v>359986</v>
      </c>
      <c r="IVH12">
        <v>362978</v>
      </c>
      <c r="IVI12">
        <v>356196</v>
      </c>
      <c r="IVJ12">
        <v>355194</v>
      </c>
      <c r="IVK12">
        <v>354435</v>
      </c>
      <c r="IVL12">
        <v>357473</v>
      </c>
      <c r="IVM12">
        <v>357473</v>
      </c>
      <c r="IVN12">
        <v>358332</v>
      </c>
      <c r="IVO12">
        <v>355812</v>
      </c>
      <c r="IVP12">
        <v>353314</v>
      </c>
      <c r="IVQ12">
        <v>353314</v>
      </c>
      <c r="IVR12">
        <v>353314</v>
      </c>
      <c r="IVS12">
        <v>354268</v>
      </c>
      <c r="IVT12">
        <v>347247</v>
      </c>
      <c r="IVU12">
        <v>21058</v>
      </c>
      <c r="IVV12">
        <v>25642</v>
      </c>
      <c r="IVW12">
        <v>26751</v>
      </c>
      <c r="IVX12">
        <v>29651</v>
      </c>
      <c r="IVY12">
        <v>33247</v>
      </c>
      <c r="IVZ12">
        <v>43679</v>
      </c>
      <c r="IWA12">
        <v>55738</v>
      </c>
      <c r="IWB12">
        <v>58511</v>
      </c>
      <c r="IWC12">
        <v>66846</v>
      </c>
      <c r="IWD12">
        <v>77625</v>
      </c>
      <c r="IWE12">
        <v>85652</v>
      </c>
      <c r="IWF12">
        <v>92360</v>
      </c>
      <c r="IWG12">
        <v>101651</v>
      </c>
      <c r="IWH12">
        <v>119460</v>
      </c>
      <c r="IWI12">
        <v>143995</v>
      </c>
      <c r="IWJ12">
        <v>212928</v>
      </c>
      <c r="IWK12">
        <v>267284</v>
      </c>
      <c r="IWL12">
        <v>297647</v>
      </c>
      <c r="IWM12">
        <v>302267</v>
      </c>
      <c r="IWN12">
        <v>302267</v>
      </c>
      <c r="IWO12">
        <v>310429</v>
      </c>
      <c r="IWP12">
        <v>322373</v>
      </c>
      <c r="IWQ12">
        <v>328214</v>
      </c>
      <c r="IWR12">
        <v>354270</v>
      </c>
      <c r="IWS12">
        <v>360187</v>
      </c>
      <c r="IWT12">
        <v>359956</v>
      </c>
      <c r="IWU12">
        <v>356030</v>
      </c>
      <c r="IWV12">
        <v>358414</v>
      </c>
      <c r="IWW12">
        <v>357287</v>
      </c>
      <c r="IWX12">
        <v>355803</v>
      </c>
      <c r="IWY12">
        <v>354098</v>
      </c>
      <c r="IWZ12">
        <v>368190</v>
      </c>
      <c r="IXA12">
        <v>364894</v>
      </c>
      <c r="IXB12">
        <v>366652</v>
      </c>
      <c r="IXC12">
        <v>364789</v>
      </c>
      <c r="IXD12">
        <v>362543</v>
      </c>
      <c r="IXE12">
        <v>363090</v>
      </c>
      <c r="IXF12">
        <v>366388</v>
      </c>
      <c r="IXG12">
        <v>368410</v>
      </c>
      <c r="IXH12">
        <v>368620</v>
      </c>
      <c r="IXI12">
        <v>369980</v>
      </c>
      <c r="IXJ12">
        <v>371250</v>
      </c>
      <c r="IXK12">
        <v>371431</v>
      </c>
      <c r="IXL12">
        <v>376615</v>
      </c>
      <c r="IXM12">
        <v>374814</v>
      </c>
      <c r="IXN12">
        <v>376045</v>
      </c>
      <c r="IXO12">
        <v>377639</v>
      </c>
      <c r="IXP12">
        <v>379593</v>
      </c>
      <c r="IXQ12">
        <v>374083</v>
      </c>
      <c r="IXR12">
        <v>373183</v>
      </c>
      <c r="IXS12">
        <v>364932</v>
      </c>
      <c r="IXT12">
        <v>370465</v>
      </c>
      <c r="IXU12">
        <v>372875</v>
      </c>
      <c r="IXV12">
        <v>377982</v>
      </c>
      <c r="IXW12">
        <v>376567</v>
      </c>
      <c r="IXX12">
        <v>374023</v>
      </c>
      <c r="IXY12">
        <v>372474</v>
      </c>
      <c r="IXZ12">
        <v>371780</v>
      </c>
      <c r="IYA12">
        <v>371295</v>
      </c>
      <c r="IYB12">
        <v>368976</v>
      </c>
      <c r="IYC12">
        <v>369020</v>
      </c>
      <c r="IYD12">
        <v>370424</v>
      </c>
      <c r="IYE12">
        <v>367082</v>
      </c>
      <c r="IYF12">
        <v>362960</v>
      </c>
      <c r="IYG12">
        <v>3124</v>
      </c>
      <c r="IYH12">
        <v>2520</v>
      </c>
      <c r="IYI12">
        <v>3400</v>
      </c>
      <c r="IYJ12">
        <v>6713</v>
      </c>
      <c r="IYK12">
        <v>4565</v>
      </c>
      <c r="IYL12">
        <v>11835</v>
      </c>
      <c r="IYM12">
        <v>10567</v>
      </c>
      <c r="IYN12">
        <v>11896</v>
      </c>
      <c r="IYO12">
        <v>19374</v>
      </c>
      <c r="IYP12">
        <v>29594</v>
      </c>
      <c r="IYQ12">
        <v>38298</v>
      </c>
      <c r="IYR12">
        <v>54969</v>
      </c>
      <c r="IYS12">
        <v>64497</v>
      </c>
      <c r="IYT12">
        <v>64497</v>
      </c>
      <c r="IYU12">
        <v>74847</v>
      </c>
      <c r="IYV12">
        <v>120467</v>
      </c>
      <c r="IYW12">
        <v>161669</v>
      </c>
      <c r="IYX12">
        <v>213882</v>
      </c>
      <c r="IYY12">
        <v>244916</v>
      </c>
      <c r="IYZ12">
        <v>281735</v>
      </c>
      <c r="IZA12">
        <v>308679</v>
      </c>
      <c r="IZB12">
        <v>320275</v>
      </c>
      <c r="IZC12">
        <v>331954</v>
      </c>
      <c r="IZD12">
        <v>341044</v>
      </c>
      <c r="IZE12">
        <v>364359</v>
      </c>
      <c r="IZF12">
        <v>370975</v>
      </c>
      <c r="IZG12">
        <v>382968</v>
      </c>
      <c r="IZH12">
        <v>386390</v>
      </c>
      <c r="IZI12">
        <v>392629</v>
      </c>
      <c r="IZJ12">
        <v>399352</v>
      </c>
      <c r="IZK12">
        <v>400638</v>
      </c>
      <c r="IZL12">
        <v>398875</v>
      </c>
      <c r="IZM12">
        <v>403734</v>
      </c>
      <c r="IZN12">
        <v>403263</v>
      </c>
      <c r="IZO12">
        <v>403956</v>
      </c>
      <c r="IZP12">
        <v>408028</v>
      </c>
      <c r="IZQ12">
        <v>409738</v>
      </c>
      <c r="IZR12">
        <v>410178</v>
      </c>
      <c r="IZS12">
        <v>412591</v>
      </c>
      <c r="IZT12">
        <v>406809</v>
      </c>
      <c r="IZU12">
        <v>410051</v>
      </c>
      <c r="IZV12">
        <v>409604</v>
      </c>
      <c r="IZW12">
        <v>410424</v>
      </c>
      <c r="IZX12">
        <v>410538</v>
      </c>
      <c r="IZY12">
        <v>412985</v>
      </c>
      <c r="IZZ12">
        <v>415446</v>
      </c>
      <c r="JAA12">
        <v>413808</v>
      </c>
      <c r="JAB12">
        <v>411628</v>
      </c>
      <c r="JAC12">
        <v>400378</v>
      </c>
      <c r="JAD12">
        <v>393447</v>
      </c>
      <c r="JAE12">
        <v>394051</v>
      </c>
      <c r="JAF12">
        <v>391551</v>
      </c>
      <c r="JAG12">
        <v>390083</v>
      </c>
      <c r="JAH12">
        <v>390430</v>
      </c>
      <c r="JAI12">
        <v>378042</v>
      </c>
      <c r="JAJ12">
        <v>373390</v>
      </c>
      <c r="JAK12">
        <v>367863</v>
      </c>
      <c r="JAL12">
        <v>367863</v>
      </c>
      <c r="JAM12">
        <v>367720</v>
      </c>
      <c r="JAN12">
        <v>370998</v>
      </c>
      <c r="JAO12">
        <v>368966</v>
      </c>
      <c r="JAP12">
        <v>363464</v>
      </c>
      <c r="JAQ12">
        <v>363418</v>
      </c>
      <c r="JAR12">
        <v>363328</v>
      </c>
      <c r="JAS12">
        <v>368482</v>
      </c>
      <c r="JAT12">
        <v>5127</v>
      </c>
      <c r="JAU12">
        <v>6970</v>
      </c>
      <c r="JAV12">
        <v>10332</v>
      </c>
      <c r="JAW12">
        <v>13742</v>
      </c>
      <c r="JAX12">
        <v>18710</v>
      </c>
      <c r="JAY12">
        <v>24913</v>
      </c>
      <c r="JAZ12">
        <v>33162</v>
      </c>
      <c r="JBA12">
        <v>40821</v>
      </c>
      <c r="JBB12">
        <v>45456</v>
      </c>
      <c r="JBC12">
        <v>48900</v>
      </c>
      <c r="JBD12">
        <v>53182</v>
      </c>
      <c r="JBE12">
        <v>66353</v>
      </c>
      <c r="JBF12">
        <v>83135</v>
      </c>
      <c r="JBG12">
        <v>95430</v>
      </c>
      <c r="JBH12">
        <v>108834</v>
      </c>
      <c r="JBI12">
        <v>141507</v>
      </c>
      <c r="JBJ12">
        <v>171483</v>
      </c>
      <c r="JBK12">
        <v>211913</v>
      </c>
      <c r="JBL12">
        <v>211913</v>
      </c>
      <c r="JBM12">
        <v>238754</v>
      </c>
      <c r="JBN12">
        <v>265453</v>
      </c>
      <c r="JBO12">
        <v>298394</v>
      </c>
      <c r="JBP12">
        <v>334788</v>
      </c>
      <c r="JBQ12">
        <v>375638</v>
      </c>
      <c r="JBR12">
        <v>409875</v>
      </c>
      <c r="JBS12">
        <v>401787</v>
      </c>
      <c r="JBT12">
        <v>407925</v>
      </c>
      <c r="JBU12">
        <v>408896</v>
      </c>
      <c r="JBV12">
        <v>412171</v>
      </c>
      <c r="JBW12">
        <v>404250</v>
      </c>
      <c r="JBX12">
        <v>403922</v>
      </c>
      <c r="JBY12">
        <v>414178</v>
      </c>
      <c r="JBZ12">
        <v>424947</v>
      </c>
      <c r="JCA12">
        <v>423511</v>
      </c>
      <c r="JCB12">
        <v>411647</v>
      </c>
      <c r="JCC12">
        <v>416064</v>
      </c>
      <c r="JCD12">
        <v>416103</v>
      </c>
      <c r="JCE12">
        <v>421427</v>
      </c>
      <c r="JCF12">
        <v>421084</v>
      </c>
      <c r="JCG12">
        <v>411706</v>
      </c>
      <c r="JCH12">
        <v>401399</v>
      </c>
      <c r="JCI12">
        <v>406568</v>
      </c>
      <c r="JCJ12">
        <v>407241</v>
      </c>
      <c r="JCK12">
        <v>405937</v>
      </c>
      <c r="JCL12">
        <v>405937</v>
      </c>
      <c r="JCM12">
        <v>417443</v>
      </c>
      <c r="JCN12">
        <v>413169</v>
      </c>
      <c r="JCO12">
        <v>416080</v>
      </c>
      <c r="JCP12">
        <v>416066</v>
      </c>
      <c r="JCQ12">
        <v>413728</v>
      </c>
      <c r="JCR12">
        <v>416102</v>
      </c>
      <c r="JCS12">
        <v>426504</v>
      </c>
      <c r="JCT12">
        <v>422680</v>
      </c>
      <c r="JCU12">
        <v>423302</v>
      </c>
      <c r="JCV12">
        <v>421381</v>
      </c>
      <c r="JCW12">
        <v>400082</v>
      </c>
      <c r="JCX12">
        <v>395077</v>
      </c>
      <c r="JCY12">
        <v>396173</v>
      </c>
      <c r="JCZ12">
        <v>394418</v>
      </c>
      <c r="JDA12">
        <v>392569</v>
      </c>
      <c r="JDB12">
        <v>389411</v>
      </c>
      <c r="JDC12">
        <v>393568</v>
      </c>
      <c r="JDD12">
        <v>393603</v>
      </c>
      <c r="JDE12">
        <v>401813</v>
      </c>
      <c r="JDF12">
        <v>408346</v>
      </c>
      <c r="JDG12">
        <v>10696</v>
      </c>
      <c r="JDH12">
        <v>16712</v>
      </c>
      <c r="JDI12">
        <v>20368</v>
      </c>
      <c r="JDJ12">
        <v>23388</v>
      </c>
      <c r="JDK12">
        <v>25276</v>
      </c>
      <c r="JDL12">
        <v>27409</v>
      </c>
      <c r="JDM12">
        <v>29774</v>
      </c>
      <c r="JDN12">
        <v>33222</v>
      </c>
      <c r="JDO12">
        <v>40402</v>
      </c>
      <c r="JDP12">
        <v>51326</v>
      </c>
      <c r="JDQ12">
        <v>66200</v>
      </c>
      <c r="JDR12">
        <v>73054</v>
      </c>
      <c r="JDS12">
        <v>83219</v>
      </c>
      <c r="JDT12">
        <v>92923</v>
      </c>
      <c r="JDU12">
        <v>101338</v>
      </c>
      <c r="JDV12">
        <v>111932</v>
      </c>
      <c r="JDW12">
        <v>133651</v>
      </c>
      <c r="JDX12">
        <v>159071</v>
      </c>
      <c r="JDY12">
        <v>214980</v>
      </c>
      <c r="JDZ12">
        <v>268696</v>
      </c>
      <c r="JEA12">
        <v>294396</v>
      </c>
      <c r="JEB12">
        <v>321872</v>
      </c>
      <c r="JEC12">
        <v>351084</v>
      </c>
      <c r="JED12">
        <v>351084</v>
      </c>
      <c r="JEE12">
        <v>375547</v>
      </c>
      <c r="JEF12">
        <v>373519</v>
      </c>
      <c r="JEG12">
        <v>401999</v>
      </c>
      <c r="JEH12">
        <v>433684</v>
      </c>
      <c r="JEI12">
        <v>444751</v>
      </c>
      <c r="JEJ12">
        <v>450718</v>
      </c>
      <c r="JEK12">
        <v>460774</v>
      </c>
      <c r="JEL12">
        <v>457916</v>
      </c>
      <c r="JEM12">
        <v>450775</v>
      </c>
      <c r="JEN12">
        <v>445062</v>
      </c>
      <c r="JEO12">
        <v>419825</v>
      </c>
      <c r="JEP12">
        <v>430266</v>
      </c>
      <c r="JEQ12">
        <v>424296</v>
      </c>
      <c r="JER12">
        <v>426091</v>
      </c>
      <c r="JES12">
        <v>414872</v>
      </c>
      <c r="JET12">
        <v>402812</v>
      </c>
      <c r="JEU12">
        <v>389879</v>
      </c>
      <c r="JEV12">
        <v>391984</v>
      </c>
      <c r="JEW12">
        <v>397225</v>
      </c>
      <c r="JEX12">
        <v>408740</v>
      </c>
      <c r="JEY12">
        <v>393542</v>
      </c>
      <c r="JEZ12">
        <v>387416</v>
      </c>
      <c r="JFA12">
        <v>387303</v>
      </c>
      <c r="JFB12">
        <v>379607</v>
      </c>
      <c r="JFC12">
        <v>379607</v>
      </c>
      <c r="JFD12">
        <v>378233</v>
      </c>
      <c r="JFE12">
        <v>381381</v>
      </c>
      <c r="JFF12">
        <v>361844</v>
      </c>
      <c r="JFG12">
        <v>347133</v>
      </c>
      <c r="JFH12">
        <v>342954</v>
      </c>
      <c r="JFI12">
        <v>344276</v>
      </c>
      <c r="JFJ12">
        <v>335499</v>
      </c>
      <c r="JFK12">
        <v>321363</v>
      </c>
      <c r="JFL12">
        <v>298482</v>
      </c>
      <c r="JFM12">
        <v>293425</v>
      </c>
      <c r="JFN12">
        <v>293444</v>
      </c>
      <c r="JFO12">
        <v>288134</v>
      </c>
      <c r="JFP12">
        <v>284867</v>
      </c>
      <c r="JFQ12">
        <v>282433</v>
      </c>
      <c r="JFR12">
        <v>281682</v>
      </c>
      <c r="JFS12">
        <v>281682</v>
      </c>
      <c r="JFT12">
        <v>281806</v>
      </c>
      <c r="JFU12">
        <v>1796</v>
      </c>
      <c r="JFV12">
        <v>5759</v>
      </c>
      <c r="JFW12">
        <v>8837</v>
      </c>
      <c r="JFX12">
        <v>10672</v>
      </c>
      <c r="JFY12">
        <v>17138</v>
      </c>
      <c r="JFZ12">
        <v>20540</v>
      </c>
      <c r="JGA12">
        <v>25483</v>
      </c>
      <c r="JGB12">
        <v>29904</v>
      </c>
      <c r="JGC12">
        <v>31385</v>
      </c>
      <c r="JGD12">
        <v>44044</v>
      </c>
      <c r="JGE12">
        <v>51099</v>
      </c>
      <c r="JGF12">
        <v>60068</v>
      </c>
      <c r="JGG12">
        <v>68003</v>
      </c>
      <c r="JGH12">
        <v>76890</v>
      </c>
      <c r="JGI12">
        <v>94997</v>
      </c>
      <c r="JGJ12">
        <v>121598</v>
      </c>
      <c r="JGK12">
        <v>138086</v>
      </c>
      <c r="JGL12">
        <v>155857</v>
      </c>
      <c r="JGM12">
        <v>166970</v>
      </c>
      <c r="JGN12">
        <v>166970</v>
      </c>
      <c r="JGO12">
        <v>173260</v>
      </c>
      <c r="JGP12">
        <v>199717</v>
      </c>
      <c r="JGQ12">
        <v>213537</v>
      </c>
      <c r="JGR12">
        <v>234057</v>
      </c>
      <c r="JGS12">
        <v>243264</v>
      </c>
      <c r="JGT12">
        <v>245623</v>
      </c>
      <c r="JGU12">
        <v>249113</v>
      </c>
      <c r="JGV12">
        <v>253159</v>
      </c>
      <c r="JGW12">
        <v>259850</v>
      </c>
      <c r="JGX12">
        <v>260261</v>
      </c>
      <c r="JGY12">
        <v>262639</v>
      </c>
      <c r="JGZ12">
        <v>267413</v>
      </c>
      <c r="JHA12">
        <v>275496</v>
      </c>
      <c r="JHB12">
        <v>274222</v>
      </c>
      <c r="JHC12">
        <v>291516</v>
      </c>
      <c r="JHD12">
        <v>303954</v>
      </c>
      <c r="JHE12">
        <v>304938</v>
      </c>
      <c r="JHF12">
        <v>310623</v>
      </c>
      <c r="JHG12">
        <v>325391</v>
      </c>
      <c r="JHH12">
        <v>330129</v>
      </c>
      <c r="JHI12">
        <v>339146</v>
      </c>
      <c r="JHJ12">
        <v>343124</v>
      </c>
      <c r="JHK12">
        <v>342978</v>
      </c>
      <c r="JHL12">
        <v>346333</v>
      </c>
      <c r="JHM12">
        <v>354370</v>
      </c>
      <c r="JHN12">
        <v>347080</v>
      </c>
      <c r="JHO12">
        <v>344153</v>
      </c>
      <c r="JHP12">
        <v>347338</v>
      </c>
      <c r="JHQ12">
        <v>346349</v>
      </c>
      <c r="JHR12">
        <v>334172</v>
      </c>
      <c r="JHS12">
        <v>332308</v>
      </c>
      <c r="JHT12">
        <v>325830</v>
      </c>
      <c r="JHU12">
        <v>326786</v>
      </c>
      <c r="JHV12">
        <v>320977</v>
      </c>
      <c r="JHW12">
        <v>309486</v>
      </c>
      <c r="JHX12">
        <v>280984</v>
      </c>
      <c r="JHY12">
        <v>276882</v>
      </c>
      <c r="JHZ12">
        <v>277671</v>
      </c>
      <c r="JIA12">
        <v>277579</v>
      </c>
      <c r="JIB12">
        <v>280277</v>
      </c>
      <c r="JIC12">
        <v>279314</v>
      </c>
      <c r="JID12">
        <v>282073</v>
      </c>
      <c r="JIE12">
        <v>282286</v>
      </c>
      <c r="JIF12">
        <v>286180</v>
      </c>
      <c r="JIG12">
        <v>285915</v>
      </c>
      <c r="JIH12">
        <v>9238</v>
      </c>
      <c r="JII12">
        <v>11334</v>
      </c>
      <c r="JIJ12">
        <v>13220</v>
      </c>
      <c r="JIK12">
        <v>15647</v>
      </c>
      <c r="JIL12">
        <v>20604</v>
      </c>
      <c r="JIM12">
        <v>21768</v>
      </c>
      <c r="JIN12">
        <v>28562</v>
      </c>
      <c r="JIO12">
        <v>33036</v>
      </c>
      <c r="JIP12">
        <v>37043</v>
      </c>
      <c r="JIQ12">
        <v>39906</v>
      </c>
      <c r="JIR12">
        <v>46692</v>
      </c>
      <c r="JIS12">
        <v>51483</v>
      </c>
      <c r="JIT12">
        <v>51483</v>
      </c>
      <c r="JIU12">
        <v>54832</v>
      </c>
      <c r="JIV12">
        <v>62754</v>
      </c>
      <c r="JIW12">
        <v>74418</v>
      </c>
      <c r="JIX12">
        <v>97560</v>
      </c>
      <c r="JIY12">
        <v>133184</v>
      </c>
      <c r="JIZ12">
        <v>161240</v>
      </c>
      <c r="JJA12">
        <v>194532</v>
      </c>
      <c r="JJB12">
        <v>212314</v>
      </c>
      <c r="JJC12">
        <v>231961</v>
      </c>
      <c r="JJD12">
        <v>243017</v>
      </c>
      <c r="JJE12">
        <v>250986</v>
      </c>
      <c r="JJF12">
        <v>264258</v>
      </c>
      <c r="JJG12">
        <v>274287</v>
      </c>
      <c r="JJH12">
        <v>288828</v>
      </c>
      <c r="JJI12">
        <v>300594</v>
      </c>
      <c r="JJJ12">
        <v>309599</v>
      </c>
      <c r="JJK12">
        <v>315346</v>
      </c>
      <c r="JJL12">
        <v>329179</v>
      </c>
      <c r="JJM12">
        <v>330548</v>
      </c>
      <c r="JJN12">
        <v>335799</v>
      </c>
      <c r="JJO12">
        <v>324817</v>
      </c>
      <c r="JJP12">
        <v>328264</v>
      </c>
      <c r="JJQ12">
        <v>326578</v>
      </c>
      <c r="JJR12">
        <v>323109</v>
      </c>
      <c r="JJS12">
        <v>321974</v>
      </c>
      <c r="JJT12">
        <v>321904</v>
      </c>
      <c r="JJU12">
        <v>317220</v>
      </c>
      <c r="JJV12">
        <v>322805</v>
      </c>
      <c r="JJW12">
        <v>321667</v>
      </c>
      <c r="JJX12">
        <v>320867</v>
      </c>
      <c r="JJY12">
        <v>313231</v>
      </c>
      <c r="JJZ12">
        <v>319688</v>
      </c>
      <c r="JKA12">
        <v>322826</v>
      </c>
      <c r="JKB12">
        <v>322836</v>
      </c>
      <c r="JKC12">
        <v>322249</v>
      </c>
      <c r="JKD12">
        <v>322854</v>
      </c>
      <c r="JKE12">
        <v>330126</v>
      </c>
      <c r="JKF12">
        <v>333588</v>
      </c>
      <c r="JKG12">
        <v>329542</v>
      </c>
      <c r="JKH12">
        <v>330824</v>
      </c>
      <c r="JKI12">
        <v>331837</v>
      </c>
      <c r="JKJ12">
        <v>324719</v>
      </c>
      <c r="JKK12">
        <v>322691</v>
      </c>
      <c r="JKL12">
        <v>321969</v>
      </c>
      <c r="JKM12">
        <v>321969</v>
      </c>
      <c r="JKN12">
        <v>321881</v>
      </c>
      <c r="JKO12">
        <v>327057</v>
      </c>
      <c r="JKP12">
        <v>328854</v>
      </c>
      <c r="JKQ12">
        <v>328855</v>
      </c>
      <c r="JKR12">
        <v>327074</v>
      </c>
      <c r="JKS12">
        <v>330328</v>
      </c>
      <c r="JKT12">
        <v>329634</v>
      </c>
      <c r="JKU12">
        <v>320940</v>
      </c>
      <c r="JKV12">
        <v>16175</v>
      </c>
      <c r="JKW12">
        <v>28414</v>
      </c>
      <c r="JKX12">
        <v>33197</v>
      </c>
      <c r="JKY12">
        <v>42636</v>
      </c>
      <c r="JKZ12">
        <v>47098</v>
      </c>
      <c r="JLA12">
        <v>54957</v>
      </c>
      <c r="JLB12">
        <v>64355</v>
      </c>
      <c r="JLC12">
        <v>68456</v>
      </c>
      <c r="JLD12">
        <v>74830</v>
      </c>
      <c r="JLE12">
        <v>76834</v>
      </c>
      <c r="JLF12">
        <v>84193</v>
      </c>
      <c r="JLG12">
        <v>89062</v>
      </c>
      <c r="JLH12">
        <v>97324</v>
      </c>
      <c r="JLI12">
        <v>105350</v>
      </c>
      <c r="JLJ12">
        <v>124594</v>
      </c>
      <c r="JLK12">
        <v>139476</v>
      </c>
      <c r="JLL12">
        <v>139476</v>
      </c>
      <c r="JLM12">
        <v>159499</v>
      </c>
      <c r="JLN12">
        <v>177952</v>
      </c>
      <c r="JLO12">
        <v>204713</v>
      </c>
      <c r="JLP12">
        <v>245246</v>
      </c>
      <c r="JLQ12">
        <v>262975</v>
      </c>
      <c r="JLR12">
        <v>288901</v>
      </c>
      <c r="JLS12">
        <v>291052</v>
      </c>
      <c r="JLT12">
        <v>295374</v>
      </c>
      <c r="JLU12">
        <v>299570</v>
      </c>
      <c r="JLV12">
        <v>301848</v>
      </c>
      <c r="JLW12">
        <v>290046</v>
      </c>
      <c r="JLX12">
        <v>290702</v>
      </c>
      <c r="JLY12">
        <v>294536</v>
      </c>
      <c r="JLZ12">
        <v>290623</v>
      </c>
      <c r="JMA12">
        <v>291551</v>
      </c>
      <c r="JMB12">
        <v>284967</v>
      </c>
      <c r="JMC12">
        <v>277368</v>
      </c>
      <c r="JMD12">
        <v>278202</v>
      </c>
      <c r="JME12">
        <v>262669</v>
      </c>
      <c r="JMF12">
        <v>236178</v>
      </c>
      <c r="JMG12">
        <v>236178</v>
      </c>
      <c r="JMH12">
        <v>238264</v>
      </c>
      <c r="JMI12">
        <v>245544</v>
      </c>
      <c r="JMJ12">
        <v>243964</v>
      </c>
      <c r="JMK12">
        <v>245090</v>
      </c>
      <c r="JML12">
        <v>246517</v>
      </c>
      <c r="JMM12">
        <v>242252</v>
      </c>
      <c r="JMN12">
        <v>241030</v>
      </c>
      <c r="JMO12">
        <v>243366</v>
      </c>
      <c r="JMP12">
        <v>238669</v>
      </c>
      <c r="JMQ12">
        <v>231322</v>
      </c>
      <c r="JMR12">
        <v>230958</v>
      </c>
      <c r="JMS12">
        <v>233006</v>
      </c>
      <c r="JMT12">
        <v>236578</v>
      </c>
      <c r="JMU12">
        <v>236883</v>
      </c>
      <c r="JMV12">
        <v>240879</v>
      </c>
      <c r="JMW12">
        <v>241357</v>
      </c>
      <c r="JMX12">
        <v>253741</v>
      </c>
      <c r="JMY12">
        <v>248926</v>
      </c>
      <c r="JMZ12">
        <v>247916</v>
      </c>
      <c r="JNA12">
        <v>247916</v>
      </c>
      <c r="JNB12">
        <v>250762</v>
      </c>
      <c r="JNC12">
        <v>241563</v>
      </c>
      <c r="JND12">
        <v>242724</v>
      </c>
      <c r="JNE12">
        <v>239845</v>
      </c>
      <c r="JNF12">
        <v>233067</v>
      </c>
      <c r="JNG12">
        <v>228062</v>
      </c>
      <c r="JNH12">
        <v>227582</v>
      </c>
      <c r="JNI12">
        <v>3261</v>
      </c>
      <c r="JNJ12">
        <v>7136</v>
      </c>
      <c r="JNK12">
        <v>9037</v>
      </c>
      <c r="JNL12">
        <v>12154</v>
      </c>
      <c r="JNM12">
        <v>23820</v>
      </c>
      <c r="JNN12">
        <v>32392</v>
      </c>
      <c r="JNO12">
        <v>37718</v>
      </c>
      <c r="JNP12">
        <v>40832</v>
      </c>
      <c r="JNQ12">
        <v>43940</v>
      </c>
      <c r="JNR12">
        <v>47870</v>
      </c>
      <c r="JNS12">
        <v>52942</v>
      </c>
      <c r="JNT12">
        <v>56751</v>
      </c>
      <c r="JNU12">
        <v>59569</v>
      </c>
      <c r="JNV12">
        <v>69366</v>
      </c>
      <c r="JNW12">
        <v>75187</v>
      </c>
      <c r="JNX12">
        <v>92286</v>
      </c>
      <c r="JNY12">
        <v>105354</v>
      </c>
      <c r="JNZ12">
        <v>124168</v>
      </c>
      <c r="JOA12">
        <v>155643</v>
      </c>
      <c r="JOB12">
        <v>187288</v>
      </c>
      <c r="JOC12">
        <v>196974</v>
      </c>
      <c r="JOD12">
        <v>234745</v>
      </c>
      <c r="JOE12">
        <v>245084</v>
      </c>
      <c r="JOF12">
        <v>243464</v>
      </c>
      <c r="JOG12">
        <v>252021</v>
      </c>
      <c r="JOH12">
        <v>254975</v>
      </c>
      <c r="JOI12">
        <v>254975</v>
      </c>
      <c r="JOJ12">
        <v>254124</v>
      </c>
      <c r="JOK12">
        <v>255787</v>
      </c>
      <c r="JOL12">
        <v>260686</v>
      </c>
      <c r="JOM12">
        <v>260991</v>
      </c>
      <c r="JON12">
        <v>269108</v>
      </c>
      <c r="JOO12">
        <v>269064</v>
      </c>
      <c r="JOP12">
        <v>263315</v>
      </c>
      <c r="JOQ12">
        <v>266187</v>
      </c>
      <c r="JOR12">
        <v>276218</v>
      </c>
      <c r="JOS12">
        <v>272749</v>
      </c>
      <c r="JOT12">
        <v>275139</v>
      </c>
      <c r="JOU12">
        <v>280115</v>
      </c>
      <c r="JOV12">
        <v>279206</v>
      </c>
      <c r="JOW12">
        <v>280623</v>
      </c>
      <c r="JOX12">
        <v>281460</v>
      </c>
      <c r="JOY12">
        <v>282203</v>
      </c>
      <c r="JOZ12">
        <v>280825</v>
      </c>
      <c r="JPA12">
        <v>281293</v>
      </c>
      <c r="JPB12">
        <v>282256</v>
      </c>
      <c r="JPC12">
        <v>282256</v>
      </c>
      <c r="JPD12">
        <v>283129</v>
      </c>
      <c r="JPE12">
        <v>286293</v>
      </c>
      <c r="JPF12">
        <v>291102</v>
      </c>
      <c r="JPG12">
        <v>301099</v>
      </c>
      <c r="JPH12">
        <v>304417</v>
      </c>
      <c r="JPI12">
        <v>301754</v>
      </c>
      <c r="JPJ12">
        <v>304814</v>
      </c>
      <c r="JPK12">
        <v>303842</v>
      </c>
      <c r="JPL12">
        <v>302168</v>
      </c>
      <c r="JPM12">
        <v>301167</v>
      </c>
      <c r="JPN12">
        <v>301167</v>
      </c>
      <c r="JPO12">
        <v>304800</v>
      </c>
      <c r="JPP12">
        <v>305174</v>
      </c>
      <c r="JPQ12">
        <v>307554</v>
      </c>
      <c r="JPR12">
        <v>307700</v>
      </c>
      <c r="JPS12">
        <v>307700</v>
      </c>
      <c r="JPT12">
        <v>299954</v>
      </c>
      <c r="JPU12">
        <v>302222</v>
      </c>
      <c r="JPV12">
        <v>18740</v>
      </c>
      <c r="JPW12">
        <v>21011</v>
      </c>
      <c r="JPX12">
        <v>23350</v>
      </c>
      <c r="JPY12">
        <v>30475</v>
      </c>
      <c r="JPZ12">
        <v>33286</v>
      </c>
      <c r="JQA12">
        <v>43643</v>
      </c>
      <c r="JQB12">
        <v>48105</v>
      </c>
      <c r="JQC12">
        <v>52164</v>
      </c>
      <c r="JQD12">
        <v>57960</v>
      </c>
      <c r="JQE12">
        <v>63217</v>
      </c>
      <c r="JQF12">
        <v>68756</v>
      </c>
      <c r="JQG12">
        <v>81866</v>
      </c>
      <c r="JQH12">
        <v>90639</v>
      </c>
      <c r="JQI12">
        <v>98481</v>
      </c>
      <c r="JQJ12">
        <v>115875</v>
      </c>
      <c r="JQK12">
        <v>126583</v>
      </c>
      <c r="JQL12">
        <v>163416</v>
      </c>
      <c r="JQM12">
        <v>175440</v>
      </c>
      <c r="JQN12">
        <v>175440</v>
      </c>
      <c r="JQO12">
        <v>200144</v>
      </c>
      <c r="JQP12">
        <v>226862</v>
      </c>
      <c r="JQQ12">
        <v>243839</v>
      </c>
      <c r="JQR12">
        <v>258523</v>
      </c>
      <c r="JQS12">
        <v>287989</v>
      </c>
      <c r="JQT12">
        <v>306338</v>
      </c>
      <c r="JQU12">
        <v>325532</v>
      </c>
      <c r="JQV12">
        <v>328245</v>
      </c>
      <c r="JQW12">
        <v>330984</v>
      </c>
      <c r="JQX12">
        <v>331176</v>
      </c>
      <c r="JQY12">
        <v>331373</v>
      </c>
      <c r="JQZ12">
        <v>336371</v>
      </c>
      <c r="JRA12">
        <v>337963</v>
      </c>
      <c r="JRB12">
        <v>336595</v>
      </c>
      <c r="JRC12">
        <v>343801</v>
      </c>
      <c r="JRD12">
        <v>357592</v>
      </c>
      <c r="JRE12">
        <v>359852</v>
      </c>
      <c r="JRF12">
        <v>366591</v>
      </c>
      <c r="JRG12">
        <v>379654</v>
      </c>
      <c r="JRH12">
        <v>376842</v>
      </c>
      <c r="JRI12">
        <v>371388</v>
      </c>
      <c r="JRJ12">
        <v>370489</v>
      </c>
      <c r="JRK12">
        <v>365715</v>
      </c>
      <c r="JRL12">
        <v>363697</v>
      </c>
      <c r="JRM12">
        <v>366872</v>
      </c>
      <c r="JRN12">
        <v>365953</v>
      </c>
      <c r="JRO12">
        <v>362680</v>
      </c>
      <c r="JRP12">
        <v>365353</v>
      </c>
      <c r="JRQ12">
        <v>378772</v>
      </c>
      <c r="JRR12">
        <v>376512</v>
      </c>
      <c r="JRS12">
        <v>379828</v>
      </c>
      <c r="JRT12">
        <v>367268</v>
      </c>
      <c r="JRU12">
        <v>367983</v>
      </c>
      <c r="JRV12">
        <v>373761</v>
      </c>
      <c r="JRW12">
        <v>374577</v>
      </c>
      <c r="JRX12">
        <v>384148</v>
      </c>
      <c r="JRY12">
        <v>386101</v>
      </c>
      <c r="JRZ12">
        <v>390059</v>
      </c>
      <c r="JSA12">
        <v>390190</v>
      </c>
      <c r="JSB12">
        <v>378861</v>
      </c>
      <c r="JSC12">
        <v>383594</v>
      </c>
      <c r="JSD12">
        <v>377459</v>
      </c>
      <c r="JSE12">
        <v>374367</v>
      </c>
      <c r="JSF12">
        <v>376298</v>
      </c>
      <c r="JSG12">
        <v>359768</v>
      </c>
      <c r="JSH12">
        <v>356064</v>
      </c>
      <c r="JSI12">
        <v>5795</v>
      </c>
      <c r="JSJ12">
        <v>10226</v>
      </c>
      <c r="JSK12">
        <v>19852</v>
      </c>
      <c r="JSL12">
        <v>26113</v>
      </c>
      <c r="JSM12">
        <v>28157</v>
      </c>
      <c r="JSN12">
        <v>28927</v>
      </c>
      <c r="JSO12">
        <v>31924</v>
      </c>
      <c r="JSP12">
        <v>33130</v>
      </c>
      <c r="JSQ12">
        <v>39796</v>
      </c>
      <c r="JSR12">
        <v>44371</v>
      </c>
      <c r="JSS12">
        <v>47703</v>
      </c>
      <c r="JST12">
        <v>47703</v>
      </c>
      <c r="JSU12">
        <v>50598</v>
      </c>
      <c r="JSV12">
        <v>60591</v>
      </c>
      <c r="JSW12">
        <v>71159</v>
      </c>
      <c r="JSX12">
        <v>125701</v>
      </c>
      <c r="JSY12">
        <v>169097</v>
      </c>
      <c r="JSZ12">
        <v>197192</v>
      </c>
      <c r="JTA12">
        <v>223340</v>
      </c>
      <c r="JTB12">
        <v>257380</v>
      </c>
      <c r="JTC12">
        <v>278145</v>
      </c>
      <c r="JTD12">
        <v>297585</v>
      </c>
      <c r="JTE12">
        <v>279588</v>
      </c>
      <c r="JTF12">
        <v>280251</v>
      </c>
      <c r="JTG12">
        <v>278915</v>
      </c>
      <c r="JTH12">
        <v>282207</v>
      </c>
      <c r="JTI12">
        <v>282717</v>
      </c>
      <c r="JTJ12">
        <v>295043</v>
      </c>
      <c r="JTK12">
        <v>290309</v>
      </c>
      <c r="JTL12">
        <v>297406</v>
      </c>
      <c r="JTM12">
        <v>291855</v>
      </c>
      <c r="JTN12">
        <v>292344</v>
      </c>
      <c r="JTO12">
        <v>274110</v>
      </c>
      <c r="JTP12">
        <v>268913</v>
      </c>
      <c r="JTQ12">
        <v>268749</v>
      </c>
      <c r="JTR12">
        <v>267962</v>
      </c>
      <c r="JTS12">
        <v>258610</v>
      </c>
      <c r="JTT12">
        <v>260171</v>
      </c>
      <c r="JTU12">
        <v>262698</v>
      </c>
      <c r="JTV12">
        <v>254205</v>
      </c>
      <c r="JTW12">
        <v>259571</v>
      </c>
    </row>
    <row r="13" spans="1:7303" x14ac:dyDescent="0.25">
      <c r="A13" t="s">
        <v>7196</v>
      </c>
      <c r="B13">
        <v>13448</v>
      </c>
      <c r="C13">
        <v>13448</v>
      </c>
      <c r="D13">
        <v>13270</v>
      </c>
      <c r="E13">
        <v>13149</v>
      </c>
      <c r="F13">
        <v>10883</v>
      </c>
      <c r="G13">
        <v>9668</v>
      </c>
      <c r="H13">
        <v>8417</v>
      </c>
      <c r="I13">
        <v>8331</v>
      </c>
      <c r="J13">
        <v>6472</v>
      </c>
      <c r="K13">
        <v>5619</v>
      </c>
      <c r="L13">
        <v>5620</v>
      </c>
      <c r="M13">
        <v>4552</v>
      </c>
      <c r="N13">
        <v>2319</v>
      </c>
      <c r="O13">
        <v>2319</v>
      </c>
      <c r="P13">
        <v>490</v>
      </c>
      <c r="Q13">
        <v>6261757</v>
      </c>
      <c r="R13">
        <v>6301452</v>
      </c>
      <c r="S13">
        <v>6332649</v>
      </c>
      <c r="T13">
        <v>6253159</v>
      </c>
      <c r="U13">
        <v>6286570</v>
      </c>
      <c r="V13">
        <v>6206721</v>
      </c>
      <c r="W13">
        <v>6214587</v>
      </c>
      <c r="X13">
        <v>6183582</v>
      </c>
      <c r="Y13">
        <v>6174030</v>
      </c>
      <c r="Z13">
        <v>6198421</v>
      </c>
      <c r="AA13">
        <v>6193924</v>
      </c>
      <c r="AB13">
        <v>6155253</v>
      </c>
      <c r="AC13">
        <v>6151131</v>
      </c>
      <c r="AD13">
        <v>6146432</v>
      </c>
      <c r="AE13">
        <v>6162475</v>
      </c>
      <c r="AF13">
        <v>6153877</v>
      </c>
      <c r="AG13">
        <v>6188655</v>
      </c>
      <c r="AH13">
        <v>6231378</v>
      </c>
      <c r="AI13">
        <v>6258181</v>
      </c>
      <c r="AJ13">
        <v>6268668</v>
      </c>
      <c r="AK13">
        <v>6250677</v>
      </c>
      <c r="AL13">
        <v>6254346</v>
      </c>
      <c r="AM13">
        <v>6226151</v>
      </c>
      <c r="AN13">
        <v>6142938</v>
      </c>
      <c r="AO13">
        <v>6043776</v>
      </c>
      <c r="AP13">
        <v>5438616</v>
      </c>
      <c r="AQ13">
        <v>3586668</v>
      </c>
      <c r="AR13">
        <v>3586668</v>
      </c>
      <c r="AS13">
        <v>2385697</v>
      </c>
      <c r="AT13">
        <v>953094</v>
      </c>
      <c r="AU13">
        <v>670028</v>
      </c>
      <c r="AV13">
        <v>350167</v>
      </c>
      <c r="AW13">
        <v>273940</v>
      </c>
      <c r="AX13">
        <v>247500</v>
      </c>
      <c r="AY13">
        <v>202470</v>
      </c>
      <c r="AZ13">
        <v>179126</v>
      </c>
      <c r="BA13">
        <v>147168</v>
      </c>
      <c r="BB13">
        <v>139329</v>
      </c>
      <c r="BC13">
        <v>130079</v>
      </c>
      <c r="BD13">
        <v>100437</v>
      </c>
      <c r="BE13">
        <v>80675</v>
      </c>
      <c r="BF13">
        <v>76941</v>
      </c>
      <c r="BG13">
        <v>43183</v>
      </c>
      <c r="BH13">
        <v>34090</v>
      </c>
      <c r="BI13">
        <v>28259</v>
      </c>
      <c r="BJ13">
        <v>22578</v>
      </c>
      <c r="BK13">
        <v>17996</v>
      </c>
      <c r="BL13">
        <v>17132</v>
      </c>
      <c r="BM13">
        <v>16909</v>
      </c>
      <c r="BN13">
        <v>10778</v>
      </c>
      <c r="BO13">
        <v>10407</v>
      </c>
      <c r="BP13">
        <v>10948</v>
      </c>
      <c r="BQ13">
        <v>5610</v>
      </c>
      <c r="BR13">
        <v>5439</v>
      </c>
      <c r="BS13">
        <v>3654</v>
      </c>
      <c r="BT13">
        <v>3374</v>
      </c>
      <c r="BU13">
        <v>1128</v>
      </c>
      <c r="BV13">
        <v>967</v>
      </c>
      <c r="BW13">
        <v>925</v>
      </c>
      <c r="BX13">
        <v>864</v>
      </c>
      <c r="BY13">
        <v>844</v>
      </c>
      <c r="BZ13">
        <v>567</v>
      </c>
      <c r="CA13">
        <v>567</v>
      </c>
      <c r="CB13">
        <v>366</v>
      </c>
      <c r="CC13">
        <v>315</v>
      </c>
      <c r="CD13">
        <v>6504237</v>
      </c>
      <c r="CE13">
        <v>6502266</v>
      </c>
      <c r="CF13">
        <v>6464223</v>
      </c>
      <c r="CG13">
        <v>6476527</v>
      </c>
      <c r="CH13">
        <v>6493341</v>
      </c>
      <c r="CI13">
        <v>6504754</v>
      </c>
      <c r="CJ13">
        <v>6522111</v>
      </c>
      <c r="CK13">
        <v>6534859</v>
      </c>
      <c r="CL13">
        <v>6571735</v>
      </c>
      <c r="CM13">
        <v>6604440</v>
      </c>
      <c r="CN13">
        <v>6611284</v>
      </c>
      <c r="CO13">
        <v>6593208</v>
      </c>
      <c r="CP13">
        <v>6608098</v>
      </c>
      <c r="CQ13">
        <v>6667295</v>
      </c>
      <c r="CR13">
        <v>6634965</v>
      </c>
      <c r="CS13">
        <v>6654032</v>
      </c>
      <c r="CT13">
        <v>6641407</v>
      </c>
      <c r="CU13">
        <v>6575213</v>
      </c>
      <c r="CV13">
        <v>6617062</v>
      </c>
      <c r="CW13">
        <v>6613257</v>
      </c>
      <c r="CX13">
        <v>6631516</v>
      </c>
      <c r="CY13">
        <v>6702401</v>
      </c>
      <c r="CZ13">
        <v>6803094</v>
      </c>
      <c r="DA13">
        <v>6706517</v>
      </c>
      <c r="DB13">
        <v>6585820</v>
      </c>
      <c r="DC13">
        <v>5860453</v>
      </c>
      <c r="DD13">
        <v>4115465</v>
      </c>
      <c r="DE13">
        <v>2393247</v>
      </c>
      <c r="DF13">
        <v>1408975</v>
      </c>
      <c r="DG13">
        <v>957013</v>
      </c>
      <c r="DH13">
        <v>460393</v>
      </c>
      <c r="DI13">
        <v>223718</v>
      </c>
      <c r="DJ13">
        <v>223718</v>
      </c>
      <c r="DK13">
        <v>213171</v>
      </c>
      <c r="DL13">
        <v>170309</v>
      </c>
      <c r="DM13">
        <v>155670</v>
      </c>
      <c r="DN13">
        <v>148602</v>
      </c>
      <c r="DO13">
        <v>140740</v>
      </c>
      <c r="DP13">
        <v>133105</v>
      </c>
      <c r="DQ13">
        <v>103297</v>
      </c>
      <c r="DR13">
        <v>74233</v>
      </c>
      <c r="DS13">
        <v>48483</v>
      </c>
      <c r="DT13">
        <v>38835</v>
      </c>
      <c r="DU13">
        <v>34321</v>
      </c>
      <c r="DV13">
        <v>34890</v>
      </c>
      <c r="DW13">
        <v>34611</v>
      </c>
      <c r="DX13">
        <v>33833</v>
      </c>
      <c r="DY13">
        <v>22532</v>
      </c>
      <c r="DZ13">
        <v>17633</v>
      </c>
      <c r="EA13">
        <v>9304</v>
      </c>
      <c r="EB13">
        <v>9032</v>
      </c>
      <c r="EC13">
        <v>8938</v>
      </c>
      <c r="ED13">
        <v>8938</v>
      </c>
      <c r="EE13">
        <v>8496</v>
      </c>
      <c r="EF13">
        <v>7558</v>
      </c>
      <c r="EG13">
        <v>6188</v>
      </c>
      <c r="EH13">
        <v>3334</v>
      </c>
      <c r="EI13">
        <v>2973</v>
      </c>
      <c r="EJ13">
        <v>3086</v>
      </c>
      <c r="EK13">
        <v>3085</v>
      </c>
      <c r="EL13">
        <v>3074</v>
      </c>
      <c r="EM13">
        <v>1968</v>
      </c>
      <c r="EN13">
        <v>997</v>
      </c>
      <c r="EO13">
        <v>6696715</v>
      </c>
      <c r="EP13">
        <v>6696715</v>
      </c>
      <c r="EQ13">
        <v>6703900</v>
      </c>
      <c r="ER13">
        <v>6728487</v>
      </c>
      <c r="ES13">
        <v>6697750</v>
      </c>
      <c r="ET13">
        <v>6728492</v>
      </c>
      <c r="EU13">
        <v>6728492</v>
      </c>
      <c r="EV13">
        <v>6724758</v>
      </c>
      <c r="EW13">
        <v>6719097</v>
      </c>
      <c r="EX13">
        <v>6719986</v>
      </c>
      <c r="EY13">
        <v>6718203</v>
      </c>
      <c r="EZ13">
        <v>6676304</v>
      </c>
      <c r="FA13">
        <v>6665902</v>
      </c>
      <c r="FB13">
        <v>6645718</v>
      </c>
      <c r="FC13">
        <v>6643117</v>
      </c>
      <c r="FD13">
        <v>6633524</v>
      </c>
      <c r="FE13">
        <v>6628145</v>
      </c>
      <c r="FF13">
        <v>6653648</v>
      </c>
      <c r="FG13">
        <v>6668339</v>
      </c>
      <c r="FH13">
        <v>6707037</v>
      </c>
      <c r="FI13">
        <v>6652515</v>
      </c>
      <c r="FJ13">
        <v>6626267</v>
      </c>
      <c r="FK13">
        <v>6604132</v>
      </c>
      <c r="FL13">
        <v>6621792</v>
      </c>
      <c r="FM13">
        <v>6644480</v>
      </c>
      <c r="FN13">
        <v>6533980</v>
      </c>
      <c r="FO13">
        <v>6533980</v>
      </c>
      <c r="FP13">
        <v>6463341</v>
      </c>
      <c r="FQ13">
        <v>5726647</v>
      </c>
      <c r="FR13">
        <v>3950628</v>
      </c>
      <c r="FS13">
        <v>2274343</v>
      </c>
      <c r="FT13">
        <v>1251115</v>
      </c>
      <c r="FU13">
        <v>765627</v>
      </c>
      <c r="FV13">
        <v>328039</v>
      </c>
      <c r="FW13">
        <v>279347</v>
      </c>
      <c r="FX13">
        <v>267688</v>
      </c>
      <c r="FY13">
        <v>237833</v>
      </c>
      <c r="FZ13">
        <v>230278</v>
      </c>
      <c r="GA13">
        <v>227283</v>
      </c>
      <c r="GB13">
        <v>220659</v>
      </c>
      <c r="GC13">
        <v>212854</v>
      </c>
      <c r="GD13">
        <v>195326</v>
      </c>
      <c r="GE13">
        <v>191273</v>
      </c>
      <c r="GF13">
        <v>186776</v>
      </c>
      <c r="GG13">
        <v>186249</v>
      </c>
      <c r="GH13">
        <v>178199</v>
      </c>
      <c r="GI13">
        <v>168220</v>
      </c>
      <c r="GJ13">
        <v>164066</v>
      </c>
      <c r="GK13">
        <v>163889</v>
      </c>
      <c r="GL13">
        <v>159291</v>
      </c>
      <c r="GM13">
        <v>140549</v>
      </c>
      <c r="GN13">
        <v>130999</v>
      </c>
      <c r="GO13">
        <v>125991</v>
      </c>
      <c r="GP13">
        <v>126275</v>
      </c>
      <c r="GQ13">
        <v>118815</v>
      </c>
      <c r="GR13">
        <v>102159</v>
      </c>
      <c r="GS13">
        <v>75297</v>
      </c>
      <c r="GT13">
        <v>54307</v>
      </c>
      <c r="GU13">
        <v>54177</v>
      </c>
      <c r="GV13">
        <v>54176</v>
      </c>
      <c r="GW13">
        <v>22244</v>
      </c>
      <c r="GX13">
        <v>1339</v>
      </c>
      <c r="GY13">
        <v>720</v>
      </c>
      <c r="GZ13">
        <v>695</v>
      </c>
      <c r="HA13">
        <v>695</v>
      </c>
      <c r="HB13">
        <v>695</v>
      </c>
      <c r="HC13">
        <v>693</v>
      </c>
      <c r="HD13">
        <v>6641414</v>
      </c>
      <c r="HE13">
        <v>6683876</v>
      </c>
      <c r="HF13">
        <v>6729775</v>
      </c>
      <c r="HG13">
        <v>6708903</v>
      </c>
      <c r="HH13">
        <v>6741772</v>
      </c>
      <c r="HI13">
        <v>6750416</v>
      </c>
      <c r="HJ13">
        <v>6733778</v>
      </c>
      <c r="HK13">
        <v>6725156</v>
      </c>
      <c r="HL13">
        <v>6745323</v>
      </c>
      <c r="HM13">
        <v>6751031</v>
      </c>
      <c r="HN13">
        <v>6756177</v>
      </c>
      <c r="HO13">
        <v>6783745</v>
      </c>
      <c r="HP13">
        <v>6818531</v>
      </c>
      <c r="HQ13">
        <v>6841853</v>
      </c>
      <c r="HR13">
        <v>6841762</v>
      </c>
      <c r="HS13">
        <v>6789454</v>
      </c>
      <c r="HT13">
        <v>6797362</v>
      </c>
      <c r="HU13">
        <v>6850102</v>
      </c>
      <c r="HV13">
        <v>6915148</v>
      </c>
      <c r="HW13">
        <v>6898321</v>
      </c>
      <c r="HX13">
        <v>6908772</v>
      </c>
      <c r="HY13">
        <v>6908101</v>
      </c>
      <c r="HZ13">
        <v>6906236</v>
      </c>
      <c r="IA13">
        <v>6812824</v>
      </c>
      <c r="IB13">
        <v>6764841</v>
      </c>
      <c r="IC13">
        <v>5999726</v>
      </c>
      <c r="ID13">
        <v>4379769</v>
      </c>
      <c r="IE13">
        <v>2895944</v>
      </c>
      <c r="IF13">
        <v>1834668</v>
      </c>
      <c r="IG13">
        <v>1080499</v>
      </c>
      <c r="IH13">
        <v>714616</v>
      </c>
      <c r="II13">
        <v>392368</v>
      </c>
      <c r="IJ13">
        <v>262315</v>
      </c>
      <c r="IK13">
        <v>242768</v>
      </c>
      <c r="IL13">
        <v>213794</v>
      </c>
      <c r="IM13">
        <v>182863</v>
      </c>
      <c r="IN13">
        <v>146997</v>
      </c>
      <c r="IO13">
        <v>128383</v>
      </c>
      <c r="IP13">
        <v>124937</v>
      </c>
      <c r="IQ13">
        <v>116072</v>
      </c>
      <c r="IR13">
        <v>114152</v>
      </c>
      <c r="IS13">
        <v>105488</v>
      </c>
      <c r="IT13">
        <v>103236</v>
      </c>
      <c r="IU13">
        <v>74366</v>
      </c>
      <c r="IV13">
        <v>62861</v>
      </c>
      <c r="IW13">
        <v>57674</v>
      </c>
      <c r="IX13">
        <v>24477</v>
      </c>
      <c r="IY13">
        <v>19649</v>
      </c>
      <c r="IZ13">
        <v>11898</v>
      </c>
      <c r="JA13">
        <v>5694</v>
      </c>
      <c r="JB13">
        <v>5560</v>
      </c>
      <c r="JC13">
        <v>5253</v>
      </c>
      <c r="JD13">
        <v>5031</v>
      </c>
      <c r="JE13">
        <v>4768</v>
      </c>
      <c r="JF13">
        <v>4773</v>
      </c>
      <c r="JG13">
        <v>4679</v>
      </c>
      <c r="JH13">
        <v>2215</v>
      </c>
      <c r="JI13">
        <v>2164</v>
      </c>
      <c r="JJ13">
        <v>2164</v>
      </c>
      <c r="JK13">
        <v>2164</v>
      </c>
      <c r="JL13">
        <v>1864</v>
      </c>
      <c r="JM13">
        <v>1744</v>
      </c>
      <c r="JN13">
        <v>1743</v>
      </c>
      <c r="JO13">
        <v>1743</v>
      </c>
      <c r="JP13">
        <v>1738</v>
      </c>
      <c r="JQ13">
        <v>1738</v>
      </c>
      <c r="JR13">
        <v>7115835</v>
      </c>
      <c r="JS13">
        <v>7113782</v>
      </c>
      <c r="JT13">
        <v>7119040</v>
      </c>
      <c r="JU13">
        <v>7081149</v>
      </c>
      <c r="JV13">
        <v>7071409</v>
      </c>
      <c r="JW13">
        <v>7028282</v>
      </c>
      <c r="JX13">
        <v>6967318</v>
      </c>
      <c r="JY13">
        <v>6954354</v>
      </c>
      <c r="JZ13">
        <v>6954417</v>
      </c>
      <c r="KA13">
        <v>6945663</v>
      </c>
      <c r="KB13">
        <v>6897181</v>
      </c>
      <c r="KC13">
        <v>6880210</v>
      </c>
      <c r="KD13">
        <v>6861290</v>
      </c>
      <c r="KE13">
        <v>6820251</v>
      </c>
      <c r="KF13">
        <v>6785390</v>
      </c>
      <c r="KG13">
        <v>6780461</v>
      </c>
      <c r="KH13">
        <v>6828544</v>
      </c>
      <c r="KI13">
        <v>6849125</v>
      </c>
      <c r="KJ13">
        <v>6864747</v>
      </c>
      <c r="KK13">
        <v>6806353</v>
      </c>
      <c r="KL13">
        <v>6800880</v>
      </c>
      <c r="KM13">
        <v>6769942</v>
      </c>
      <c r="KN13">
        <v>6703173</v>
      </c>
      <c r="KO13">
        <v>6585413</v>
      </c>
      <c r="KP13">
        <v>5934100</v>
      </c>
      <c r="KQ13">
        <v>3896003</v>
      </c>
      <c r="KR13">
        <v>3896003</v>
      </c>
      <c r="KS13">
        <v>2876224</v>
      </c>
      <c r="KT13">
        <v>1637624</v>
      </c>
      <c r="KU13">
        <v>967007</v>
      </c>
      <c r="KV13">
        <v>716148</v>
      </c>
      <c r="KW13">
        <v>532678</v>
      </c>
      <c r="KX13">
        <v>477848</v>
      </c>
      <c r="KY13">
        <v>392388</v>
      </c>
      <c r="KZ13">
        <v>319314</v>
      </c>
      <c r="LA13">
        <v>282564</v>
      </c>
      <c r="LB13">
        <v>263930</v>
      </c>
      <c r="LC13">
        <v>238199</v>
      </c>
      <c r="LD13">
        <v>206779</v>
      </c>
      <c r="LE13">
        <v>190039</v>
      </c>
      <c r="LF13">
        <v>131929</v>
      </c>
      <c r="LG13">
        <v>122116</v>
      </c>
      <c r="LH13">
        <v>71233</v>
      </c>
      <c r="LI13">
        <v>52580</v>
      </c>
      <c r="LJ13">
        <v>27671</v>
      </c>
      <c r="LK13">
        <v>9149</v>
      </c>
      <c r="LL13">
        <v>8409</v>
      </c>
      <c r="LM13">
        <v>3759</v>
      </c>
      <c r="LN13">
        <v>1667</v>
      </c>
      <c r="LO13">
        <v>1307</v>
      </c>
      <c r="LP13">
        <v>1306</v>
      </c>
      <c r="LQ13">
        <v>1272</v>
      </c>
      <c r="LR13">
        <v>1272</v>
      </c>
      <c r="LS13">
        <v>1055</v>
      </c>
      <c r="LT13">
        <v>1055</v>
      </c>
      <c r="LU13">
        <v>923</v>
      </c>
      <c r="LV13">
        <v>919</v>
      </c>
      <c r="LW13">
        <v>916</v>
      </c>
      <c r="LX13">
        <v>1061</v>
      </c>
      <c r="LY13">
        <v>1037</v>
      </c>
      <c r="LZ13">
        <v>1088</v>
      </c>
      <c r="MA13">
        <v>813</v>
      </c>
      <c r="MB13">
        <v>764</v>
      </c>
      <c r="MC13">
        <v>41</v>
      </c>
      <c r="MD13">
        <v>31</v>
      </c>
      <c r="ME13">
        <v>6486976</v>
      </c>
      <c r="MF13">
        <v>6547779</v>
      </c>
      <c r="MG13">
        <v>6436119</v>
      </c>
      <c r="MH13">
        <v>6387729</v>
      </c>
      <c r="MI13">
        <v>6318271</v>
      </c>
      <c r="MJ13">
        <v>6336253</v>
      </c>
      <c r="MK13">
        <v>6307088</v>
      </c>
      <c r="ML13">
        <v>6277903</v>
      </c>
      <c r="MM13">
        <v>6265087</v>
      </c>
      <c r="MN13">
        <v>6294118</v>
      </c>
      <c r="MO13">
        <v>6287813</v>
      </c>
      <c r="MP13">
        <v>6345421</v>
      </c>
      <c r="MQ13">
        <v>6307920</v>
      </c>
      <c r="MR13">
        <v>6243731</v>
      </c>
      <c r="MS13">
        <v>6243223</v>
      </c>
      <c r="MT13">
        <v>6173325</v>
      </c>
      <c r="MU13">
        <v>6122631</v>
      </c>
      <c r="MV13">
        <v>6111849</v>
      </c>
      <c r="MW13">
        <v>6139964</v>
      </c>
      <c r="MX13">
        <v>6146912</v>
      </c>
      <c r="MY13">
        <v>6120636</v>
      </c>
      <c r="MZ13">
        <v>6105429</v>
      </c>
      <c r="NA13">
        <v>6132597</v>
      </c>
      <c r="NB13">
        <v>5942119</v>
      </c>
      <c r="NC13">
        <v>5352694</v>
      </c>
      <c r="ND13">
        <v>3537322</v>
      </c>
      <c r="NE13">
        <v>2230576</v>
      </c>
      <c r="NF13">
        <v>1386159</v>
      </c>
      <c r="NG13">
        <v>953482</v>
      </c>
      <c r="NH13">
        <v>686663</v>
      </c>
      <c r="NI13">
        <v>440919</v>
      </c>
      <c r="NJ13">
        <v>440919</v>
      </c>
      <c r="NK13">
        <v>402642</v>
      </c>
      <c r="NL13">
        <v>320385</v>
      </c>
      <c r="NM13">
        <v>206444</v>
      </c>
      <c r="NN13">
        <v>137780</v>
      </c>
      <c r="NO13">
        <v>70819</v>
      </c>
      <c r="NP13">
        <v>62756</v>
      </c>
      <c r="NQ13">
        <v>60057</v>
      </c>
      <c r="NR13">
        <v>48344</v>
      </c>
      <c r="NS13">
        <v>40513</v>
      </c>
      <c r="NT13">
        <v>32404</v>
      </c>
      <c r="NU13">
        <v>26674</v>
      </c>
      <c r="NV13">
        <v>16363</v>
      </c>
      <c r="NW13">
        <v>13364</v>
      </c>
      <c r="NX13">
        <v>12968</v>
      </c>
      <c r="NY13">
        <v>12545</v>
      </c>
      <c r="NZ13">
        <v>11699</v>
      </c>
      <c r="OA13">
        <v>11169</v>
      </c>
      <c r="OB13">
        <v>11134</v>
      </c>
      <c r="OC13">
        <v>8974</v>
      </c>
      <c r="OD13">
        <v>8974</v>
      </c>
      <c r="OE13">
        <v>8944</v>
      </c>
      <c r="OF13">
        <v>8409</v>
      </c>
      <c r="OG13">
        <v>780</v>
      </c>
      <c r="OH13">
        <v>418</v>
      </c>
      <c r="OI13">
        <v>6157077</v>
      </c>
      <c r="OJ13">
        <v>6157077</v>
      </c>
      <c r="OK13">
        <v>6157077</v>
      </c>
      <c r="OL13">
        <v>6157077</v>
      </c>
      <c r="OM13">
        <v>6157077</v>
      </c>
      <c r="ON13">
        <v>6157077</v>
      </c>
      <c r="OO13">
        <v>6157077</v>
      </c>
      <c r="OP13">
        <v>6157077</v>
      </c>
      <c r="OQ13">
        <v>6157077</v>
      </c>
      <c r="OR13">
        <v>6127191</v>
      </c>
      <c r="OS13">
        <v>6131693</v>
      </c>
      <c r="OT13">
        <v>6120962</v>
      </c>
      <c r="OU13">
        <v>6149632</v>
      </c>
      <c r="OV13">
        <v>6149632</v>
      </c>
      <c r="OW13">
        <v>6119551</v>
      </c>
      <c r="OX13">
        <v>6121452</v>
      </c>
      <c r="OY13">
        <v>6112805</v>
      </c>
      <c r="OZ13">
        <v>6093976</v>
      </c>
      <c r="PA13">
        <v>6062254</v>
      </c>
      <c r="PB13">
        <v>6072538</v>
      </c>
      <c r="PC13">
        <v>6062918</v>
      </c>
      <c r="PD13">
        <v>6042613</v>
      </c>
      <c r="PE13">
        <v>6034102</v>
      </c>
      <c r="PF13">
        <v>6047397</v>
      </c>
      <c r="PG13">
        <v>6023704</v>
      </c>
      <c r="PH13">
        <v>6018775</v>
      </c>
      <c r="PI13">
        <v>5975692</v>
      </c>
      <c r="PJ13">
        <v>6020690</v>
      </c>
      <c r="PK13">
        <v>6028127</v>
      </c>
      <c r="PL13">
        <v>6076570</v>
      </c>
      <c r="PM13">
        <v>6122916</v>
      </c>
      <c r="PN13">
        <v>6085621</v>
      </c>
      <c r="PO13">
        <v>6085621</v>
      </c>
      <c r="PP13">
        <v>5989686</v>
      </c>
      <c r="PQ13">
        <v>5253916</v>
      </c>
      <c r="PR13">
        <v>3507888</v>
      </c>
      <c r="PS13">
        <v>2323449</v>
      </c>
      <c r="PT13">
        <v>1020310</v>
      </c>
      <c r="PU13">
        <v>591972</v>
      </c>
      <c r="PV13">
        <v>380677</v>
      </c>
      <c r="PW13">
        <v>226284</v>
      </c>
      <c r="PX13">
        <v>195673</v>
      </c>
      <c r="PY13">
        <v>159915</v>
      </c>
      <c r="PZ13">
        <v>92440</v>
      </c>
      <c r="QA13">
        <v>35550</v>
      </c>
      <c r="QB13">
        <v>31011</v>
      </c>
      <c r="QC13">
        <v>22822</v>
      </c>
      <c r="QD13">
        <v>20472</v>
      </c>
      <c r="QE13">
        <v>15565</v>
      </c>
      <c r="QF13">
        <v>9021</v>
      </c>
      <c r="QG13">
        <v>7074</v>
      </c>
      <c r="QH13">
        <v>6847</v>
      </c>
      <c r="QI13">
        <v>5136</v>
      </c>
      <c r="QJ13">
        <v>4811</v>
      </c>
      <c r="QK13">
        <v>3326</v>
      </c>
      <c r="QL13">
        <v>3215</v>
      </c>
      <c r="QM13">
        <v>2166</v>
      </c>
      <c r="QN13">
        <v>1599</v>
      </c>
      <c r="QO13">
        <v>1314</v>
      </c>
      <c r="QP13">
        <v>713</v>
      </c>
      <c r="QQ13">
        <v>598</v>
      </c>
      <c r="QR13">
        <v>426</v>
      </c>
      <c r="QS13">
        <v>316</v>
      </c>
      <c r="QT13">
        <v>201</v>
      </c>
      <c r="QU13">
        <v>40</v>
      </c>
      <c r="QV13">
        <v>35</v>
      </c>
      <c r="QW13">
        <v>12</v>
      </c>
      <c r="QX13">
        <v>11</v>
      </c>
      <c r="QY13">
        <v>6389182</v>
      </c>
      <c r="QZ13">
        <v>6389182</v>
      </c>
      <c r="RA13">
        <v>6389182</v>
      </c>
      <c r="RB13">
        <v>6389182</v>
      </c>
      <c r="RC13">
        <v>6389182</v>
      </c>
      <c r="RD13">
        <v>6389182</v>
      </c>
      <c r="RE13">
        <v>6389182</v>
      </c>
      <c r="RF13">
        <v>6379720</v>
      </c>
      <c r="RG13">
        <v>6434356</v>
      </c>
      <c r="RH13">
        <v>6431263</v>
      </c>
      <c r="RI13">
        <v>6425189</v>
      </c>
      <c r="RJ13">
        <v>6414165</v>
      </c>
      <c r="RK13">
        <v>6409991</v>
      </c>
      <c r="RL13">
        <v>6392610</v>
      </c>
      <c r="RM13">
        <v>6388578</v>
      </c>
      <c r="RN13">
        <v>6395881</v>
      </c>
      <c r="RO13">
        <v>6440537</v>
      </c>
      <c r="RP13">
        <v>6426462</v>
      </c>
      <c r="RQ13">
        <v>6381335</v>
      </c>
      <c r="RR13">
        <v>6377827</v>
      </c>
      <c r="RS13">
        <v>6356704</v>
      </c>
      <c r="RT13">
        <v>6356550</v>
      </c>
      <c r="RU13">
        <v>6369266</v>
      </c>
      <c r="RV13">
        <v>6409649</v>
      </c>
      <c r="RW13">
        <v>6447647</v>
      </c>
      <c r="RX13">
        <v>6426188</v>
      </c>
      <c r="RY13">
        <v>6458000</v>
      </c>
      <c r="RZ13">
        <v>6458000</v>
      </c>
      <c r="SA13">
        <v>6449902</v>
      </c>
      <c r="SB13">
        <v>6315151</v>
      </c>
      <c r="SC13">
        <v>5812038</v>
      </c>
      <c r="SD13">
        <v>4341936</v>
      </c>
      <c r="SE13">
        <v>2683843</v>
      </c>
      <c r="SF13">
        <v>1628406</v>
      </c>
      <c r="SG13">
        <v>681277</v>
      </c>
      <c r="SH13">
        <v>334596</v>
      </c>
      <c r="SI13">
        <v>213439</v>
      </c>
      <c r="SJ13">
        <v>139601</v>
      </c>
      <c r="SK13">
        <v>130029</v>
      </c>
      <c r="SL13">
        <v>96581</v>
      </c>
      <c r="SM13">
        <v>72615</v>
      </c>
      <c r="SN13">
        <v>53877</v>
      </c>
      <c r="SO13">
        <v>41634</v>
      </c>
      <c r="SP13">
        <v>30942</v>
      </c>
      <c r="SQ13">
        <v>23934</v>
      </c>
      <c r="SR13">
        <v>14407</v>
      </c>
      <c r="SS13">
        <v>12694</v>
      </c>
      <c r="ST13">
        <v>9296</v>
      </c>
      <c r="SU13">
        <v>3391</v>
      </c>
      <c r="SV13">
        <v>651</v>
      </c>
      <c r="SW13">
        <v>453</v>
      </c>
      <c r="SX13">
        <v>191</v>
      </c>
      <c r="SY13">
        <v>113</v>
      </c>
      <c r="SZ13">
        <v>66</v>
      </c>
      <c r="TA13">
        <v>53</v>
      </c>
      <c r="TB13">
        <v>7</v>
      </c>
      <c r="TC13">
        <v>7</v>
      </c>
      <c r="TD13">
        <v>8</v>
      </c>
      <c r="TE13">
        <v>8</v>
      </c>
      <c r="TF13">
        <v>8</v>
      </c>
      <c r="TG13">
        <v>8</v>
      </c>
      <c r="TH13">
        <v>5</v>
      </c>
      <c r="TI13">
        <v>5</v>
      </c>
      <c r="TJ13">
        <v>5</v>
      </c>
      <c r="TK13">
        <v>4</v>
      </c>
      <c r="TL13">
        <v>4</v>
      </c>
      <c r="TM13">
        <v>4</v>
      </c>
      <c r="TN13">
        <v>4</v>
      </c>
      <c r="TO13">
        <v>4</v>
      </c>
      <c r="TP13">
        <v>4</v>
      </c>
      <c r="TQ13">
        <v>4</v>
      </c>
      <c r="TR13">
        <v>3</v>
      </c>
      <c r="TS13">
        <v>6242627</v>
      </c>
      <c r="TT13">
        <v>6213326</v>
      </c>
      <c r="TU13">
        <v>6199627</v>
      </c>
      <c r="TV13">
        <v>6200108</v>
      </c>
      <c r="TW13">
        <v>6222416</v>
      </c>
      <c r="TX13">
        <v>6189890</v>
      </c>
      <c r="TY13">
        <v>6194041</v>
      </c>
      <c r="TZ13">
        <v>6202456</v>
      </c>
      <c r="UA13">
        <v>6202456</v>
      </c>
      <c r="UB13">
        <v>6206231</v>
      </c>
      <c r="UC13">
        <v>6247479</v>
      </c>
      <c r="UD13">
        <v>6320898</v>
      </c>
      <c r="UE13">
        <v>6264833</v>
      </c>
      <c r="UF13">
        <v>6258417</v>
      </c>
      <c r="UG13">
        <v>6275533</v>
      </c>
      <c r="UH13">
        <v>6291117</v>
      </c>
      <c r="UI13">
        <v>6272545</v>
      </c>
      <c r="UJ13">
        <v>6281555</v>
      </c>
      <c r="UK13">
        <v>6240521</v>
      </c>
      <c r="UL13">
        <v>6158493</v>
      </c>
      <c r="UM13">
        <v>6151399</v>
      </c>
      <c r="UN13">
        <v>6000828</v>
      </c>
      <c r="UO13">
        <v>5947437</v>
      </c>
      <c r="UP13">
        <v>5265787</v>
      </c>
      <c r="UQ13">
        <v>3372384</v>
      </c>
      <c r="UR13">
        <v>3372384</v>
      </c>
      <c r="US13">
        <v>2278475</v>
      </c>
      <c r="UT13">
        <v>870229</v>
      </c>
      <c r="UU13">
        <v>382250</v>
      </c>
      <c r="UV13">
        <v>206704</v>
      </c>
      <c r="UW13">
        <v>107533</v>
      </c>
      <c r="UX13">
        <v>87486</v>
      </c>
      <c r="UY13">
        <v>60637</v>
      </c>
      <c r="UZ13">
        <v>35079</v>
      </c>
      <c r="VA13">
        <v>28946</v>
      </c>
      <c r="VB13">
        <v>26782</v>
      </c>
      <c r="VC13">
        <v>25508</v>
      </c>
      <c r="VD13">
        <v>18144</v>
      </c>
      <c r="VE13">
        <v>16737</v>
      </c>
      <c r="VF13">
        <v>13854</v>
      </c>
      <c r="VG13">
        <v>13708</v>
      </c>
      <c r="VH13">
        <v>12156</v>
      </c>
      <c r="VI13">
        <v>10986</v>
      </c>
      <c r="VJ13">
        <v>9382</v>
      </c>
      <c r="VK13">
        <v>9435</v>
      </c>
      <c r="VL13">
        <v>9096</v>
      </c>
      <c r="VM13">
        <v>8999</v>
      </c>
      <c r="VN13">
        <v>8981</v>
      </c>
      <c r="VO13">
        <v>8978</v>
      </c>
      <c r="VP13">
        <v>8975</v>
      </c>
      <c r="VQ13">
        <v>8855</v>
      </c>
      <c r="VR13">
        <v>6748</v>
      </c>
      <c r="VS13">
        <v>6732</v>
      </c>
      <c r="VT13">
        <v>6731</v>
      </c>
      <c r="VU13">
        <v>5471</v>
      </c>
      <c r="VV13">
        <v>4891</v>
      </c>
      <c r="VW13">
        <v>2416</v>
      </c>
      <c r="VX13">
        <v>14</v>
      </c>
      <c r="VY13">
        <v>13</v>
      </c>
      <c r="VZ13">
        <v>13</v>
      </c>
      <c r="WA13">
        <v>2</v>
      </c>
      <c r="WB13">
        <v>2</v>
      </c>
      <c r="WC13">
        <v>1</v>
      </c>
      <c r="WD13">
        <v>1</v>
      </c>
      <c r="WE13">
        <v>1</v>
      </c>
      <c r="WF13">
        <v>5983830</v>
      </c>
      <c r="WG13">
        <v>5983830</v>
      </c>
      <c r="WH13">
        <v>6000490</v>
      </c>
      <c r="WI13">
        <v>5941923</v>
      </c>
      <c r="WJ13">
        <v>5912240</v>
      </c>
      <c r="WK13">
        <v>5902507</v>
      </c>
      <c r="WL13">
        <v>5858223</v>
      </c>
      <c r="WM13">
        <v>5841498</v>
      </c>
      <c r="WN13">
        <v>5838724</v>
      </c>
      <c r="WO13">
        <v>5827290</v>
      </c>
      <c r="WP13">
        <v>5833114</v>
      </c>
      <c r="WQ13">
        <v>5850576</v>
      </c>
      <c r="WR13">
        <v>5874288</v>
      </c>
      <c r="WS13">
        <v>5853108</v>
      </c>
      <c r="WT13">
        <v>5838562</v>
      </c>
      <c r="WU13">
        <v>5854612</v>
      </c>
      <c r="WV13">
        <v>5781257</v>
      </c>
      <c r="WW13">
        <v>5785736</v>
      </c>
      <c r="WX13">
        <v>5804034</v>
      </c>
      <c r="WY13">
        <v>5814427</v>
      </c>
      <c r="WZ13">
        <v>5788664</v>
      </c>
      <c r="XA13">
        <v>5775672</v>
      </c>
      <c r="XB13">
        <v>5734519</v>
      </c>
      <c r="XC13">
        <v>5601845</v>
      </c>
      <c r="XD13">
        <v>4826759</v>
      </c>
      <c r="XE13">
        <v>2960008</v>
      </c>
      <c r="XF13">
        <v>1684912</v>
      </c>
      <c r="XG13">
        <v>662406</v>
      </c>
      <c r="XH13">
        <v>241451</v>
      </c>
      <c r="XI13">
        <v>106633</v>
      </c>
      <c r="XJ13">
        <v>106633</v>
      </c>
      <c r="XK13">
        <v>96091</v>
      </c>
      <c r="XL13">
        <v>71675</v>
      </c>
      <c r="XM13">
        <v>51959</v>
      </c>
      <c r="XN13">
        <v>31061</v>
      </c>
      <c r="XO13">
        <v>24015</v>
      </c>
      <c r="XP13">
        <v>20521</v>
      </c>
      <c r="XQ13">
        <v>16787</v>
      </c>
      <c r="XR13">
        <v>14615</v>
      </c>
      <c r="XS13">
        <v>13471</v>
      </c>
      <c r="XT13">
        <v>12034</v>
      </c>
      <c r="XU13">
        <v>9101</v>
      </c>
      <c r="XV13">
        <v>8007</v>
      </c>
      <c r="XW13">
        <v>6612</v>
      </c>
      <c r="XX13">
        <v>5808</v>
      </c>
      <c r="XY13">
        <v>4637</v>
      </c>
      <c r="XZ13">
        <v>4291</v>
      </c>
      <c r="YA13">
        <v>3663</v>
      </c>
      <c r="YB13">
        <v>2794</v>
      </c>
      <c r="YC13">
        <v>2548</v>
      </c>
      <c r="YD13">
        <v>557</v>
      </c>
      <c r="YE13">
        <v>554</v>
      </c>
      <c r="YF13">
        <v>75</v>
      </c>
      <c r="YG13">
        <v>74</v>
      </c>
      <c r="YH13">
        <v>3</v>
      </c>
      <c r="YI13">
        <v>3</v>
      </c>
      <c r="YJ13">
        <v>3</v>
      </c>
      <c r="YK13">
        <v>4</v>
      </c>
      <c r="YL13">
        <v>4</v>
      </c>
      <c r="YM13">
        <v>4</v>
      </c>
      <c r="YN13">
        <v>4</v>
      </c>
      <c r="YO13">
        <v>3</v>
      </c>
      <c r="YP13">
        <v>3</v>
      </c>
      <c r="YQ13">
        <v>3</v>
      </c>
      <c r="YR13">
        <v>5808655</v>
      </c>
      <c r="YS13">
        <v>5808655</v>
      </c>
      <c r="YT13">
        <v>5813568</v>
      </c>
      <c r="YU13">
        <v>5783099</v>
      </c>
      <c r="YV13">
        <v>5742460</v>
      </c>
      <c r="YW13">
        <v>5748363</v>
      </c>
      <c r="YX13">
        <v>5748363</v>
      </c>
      <c r="YY13">
        <v>5710096</v>
      </c>
      <c r="YZ13">
        <v>5719713</v>
      </c>
      <c r="ZA13">
        <v>5740392</v>
      </c>
      <c r="ZB13">
        <v>5705619</v>
      </c>
      <c r="ZC13">
        <v>5736046</v>
      </c>
      <c r="ZD13">
        <v>5688062</v>
      </c>
      <c r="ZE13">
        <v>5688391</v>
      </c>
      <c r="ZF13">
        <v>5736316</v>
      </c>
      <c r="ZG13">
        <v>5721414</v>
      </c>
      <c r="ZH13">
        <v>5734024</v>
      </c>
      <c r="ZI13">
        <v>5786694</v>
      </c>
      <c r="ZJ13">
        <v>5777460</v>
      </c>
      <c r="ZK13">
        <v>5767671</v>
      </c>
      <c r="ZL13">
        <v>5757504</v>
      </c>
      <c r="ZM13">
        <v>5798714</v>
      </c>
      <c r="ZN13">
        <v>5789559</v>
      </c>
      <c r="ZO13">
        <v>5787035</v>
      </c>
      <c r="ZP13">
        <v>5786883</v>
      </c>
      <c r="ZQ13">
        <v>5170140</v>
      </c>
      <c r="ZR13">
        <v>3019752</v>
      </c>
      <c r="ZS13">
        <v>2443702</v>
      </c>
      <c r="ZT13">
        <v>2443702</v>
      </c>
      <c r="ZU13">
        <v>1234411</v>
      </c>
      <c r="ZV13">
        <v>463392</v>
      </c>
      <c r="ZW13">
        <v>225602</v>
      </c>
      <c r="ZX13">
        <v>174205</v>
      </c>
      <c r="ZY13">
        <v>143546</v>
      </c>
      <c r="ZZ13">
        <v>129106</v>
      </c>
      <c r="AAA13">
        <v>100671</v>
      </c>
      <c r="AAB13">
        <v>76743</v>
      </c>
      <c r="AAC13">
        <v>63337</v>
      </c>
      <c r="AAD13">
        <v>53944</v>
      </c>
      <c r="AAE13">
        <v>42119</v>
      </c>
      <c r="AAF13">
        <v>29804</v>
      </c>
      <c r="AAG13">
        <v>22791</v>
      </c>
      <c r="AAH13">
        <v>17837</v>
      </c>
      <c r="AAI13">
        <v>16917</v>
      </c>
      <c r="AAJ13">
        <v>13710</v>
      </c>
      <c r="AAK13">
        <v>12417</v>
      </c>
      <c r="AAL13">
        <v>12341</v>
      </c>
      <c r="AAM13">
        <v>11927</v>
      </c>
      <c r="AAN13">
        <v>11742</v>
      </c>
      <c r="AAO13">
        <v>5893</v>
      </c>
      <c r="AAP13">
        <v>4740</v>
      </c>
      <c r="AAQ13">
        <v>1923</v>
      </c>
      <c r="AAR13">
        <v>1457</v>
      </c>
      <c r="AAS13">
        <v>277</v>
      </c>
      <c r="AAT13">
        <v>256</v>
      </c>
      <c r="AAU13">
        <v>283</v>
      </c>
      <c r="AAV13">
        <v>283</v>
      </c>
      <c r="AAW13">
        <v>284</v>
      </c>
      <c r="AAX13">
        <v>286</v>
      </c>
      <c r="AAY13">
        <v>261</v>
      </c>
      <c r="AAZ13">
        <v>257</v>
      </c>
      <c r="ABA13">
        <v>257</v>
      </c>
      <c r="ABB13">
        <v>231</v>
      </c>
      <c r="ABC13">
        <v>130</v>
      </c>
      <c r="ABD13">
        <v>30</v>
      </c>
      <c r="ABE13">
        <v>30</v>
      </c>
      <c r="ABF13">
        <v>5578231</v>
      </c>
      <c r="ABG13">
        <v>5568503</v>
      </c>
      <c r="ABH13">
        <v>5564906</v>
      </c>
      <c r="ABI13">
        <v>5578706</v>
      </c>
      <c r="ABJ13">
        <v>5581718</v>
      </c>
      <c r="ABK13">
        <v>5511439</v>
      </c>
      <c r="ABL13">
        <v>5525849</v>
      </c>
      <c r="ABM13">
        <v>5508879</v>
      </c>
      <c r="ABN13">
        <v>5509529</v>
      </c>
      <c r="ABO13">
        <v>5494278</v>
      </c>
      <c r="ABP13">
        <v>5518532</v>
      </c>
      <c r="ABQ13">
        <v>5497287</v>
      </c>
      <c r="ABR13">
        <v>5431041</v>
      </c>
      <c r="ABS13">
        <v>5389398</v>
      </c>
      <c r="ABT13">
        <v>5379519</v>
      </c>
      <c r="ABU13">
        <v>5361815</v>
      </c>
      <c r="ABV13">
        <v>5355764</v>
      </c>
      <c r="ABW13">
        <v>5349230</v>
      </c>
      <c r="ABX13">
        <v>5403863</v>
      </c>
      <c r="ABY13">
        <v>5404565</v>
      </c>
      <c r="ABZ13">
        <v>5404565</v>
      </c>
      <c r="ACA13">
        <v>5322703</v>
      </c>
      <c r="ACB13">
        <v>5298933</v>
      </c>
      <c r="ACC13">
        <v>5166808</v>
      </c>
      <c r="ACD13">
        <v>4705581</v>
      </c>
      <c r="ACE13">
        <v>3489856</v>
      </c>
      <c r="ACF13">
        <v>2232263</v>
      </c>
      <c r="ACG13">
        <v>1098738</v>
      </c>
      <c r="ACH13">
        <v>615482</v>
      </c>
      <c r="ACI13">
        <v>457347</v>
      </c>
      <c r="ACJ13">
        <v>350978</v>
      </c>
      <c r="ACK13">
        <v>292299</v>
      </c>
      <c r="ACL13">
        <v>235265</v>
      </c>
      <c r="ACM13">
        <v>180854</v>
      </c>
      <c r="ACN13">
        <v>119820</v>
      </c>
      <c r="ACO13">
        <v>95496</v>
      </c>
      <c r="ACP13">
        <v>87444</v>
      </c>
      <c r="ACQ13">
        <v>56092</v>
      </c>
      <c r="ACR13">
        <v>35522</v>
      </c>
      <c r="ACS13">
        <v>26045</v>
      </c>
      <c r="ACT13">
        <v>20641</v>
      </c>
      <c r="ACU13">
        <v>17456</v>
      </c>
      <c r="ACV13">
        <v>14748</v>
      </c>
      <c r="ACW13">
        <v>12149</v>
      </c>
      <c r="ACX13">
        <v>8618</v>
      </c>
      <c r="ACY13">
        <v>6236</v>
      </c>
      <c r="ACZ13">
        <v>5896</v>
      </c>
      <c r="ADA13">
        <v>5009</v>
      </c>
      <c r="ADB13">
        <v>4708</v>
      </c>
      <c r="ADC13">
        <v>4585</v>
      </c>
      <c r="ADD13">
        <v>3979</v>
      </c>
      <c r="ADE13">
        <v>3111</v>
      </c>
      <c r="ADF13">
        <v>1659</v>
      </c>
      <c r="ADG13">
        <v>299</v>
      </c>
      <c r="ADH13">
        <v>98</v>
      </c>
      <c r="ADI13">
        <v>89</v>
      </c>
      <c r="ADJ13">
        <v>9</v>
      </c>
      <c r="ADK13">
        <v>10</v>
      </c>
      <c r="ADL13">
        <v>17</v>
      </c>
      <c r="ADM13">
        <v>17</v>
      </c>
      <c r="ADN13">
        <v>16</v>
      </c>
      <c r="ADO13">
        <v>14</v>
      </c>
      <c r="ADP13">
        <v>14</v>
      </c>
      <c r="ADQ13">
        <v>14</v>
      </c>
      <c r="ADR13">
        <v>14</v>
      </c>
      <c r="ADS13">
        <v>5085307</v>
      </c>
      <c r="ADT13">
        <v>5100022</v>
      </c>
      <c r="ADU13">
        <v>5073565</v>
      </c>
      <c r="ADV13">
        <v>5022610</v>
      </c>
      <c r="ADW13">
        <v>5013261</v>
      </c>
      <c r="ADX13">
        <v>4977995</v>
      </c>
      <c r="ADY13">
        <v>4985071</v>
      </c>
      <c r="ADZ13">
        <v>4980623</v>
      </c>
      <c r="AEA13">
        <v>4945244</v>
      </c>
      <c r="AEB13">
        <v>4925879</v>
      </c>
      <c r="AEC13">
        <v>4925879</v>
      </c>
      <c r="AED13">
        <v>4940505</v>
      </c>
      <c r="AEE13">
        <v>4938038</v>
      </c>
      <c r="AEF13">
        <v>4914278</v>
      </c>
      <c r="AEG13">
        <v>4855373</v>
      </c>
      <c r="AEH13">
        <v>4851466</v>
      </c>
      <c r="AEI13">
        <v>4870539</v>
      </c>
      <c r="AEJ13">
        <v>4849029</v>
      </c>
      <c r="AEK13">
        <v>4831149</v>
      </c>
      <c r="AEL13">
        <v>4824046</v>
      </c>
      <c r="AEM13">
        <v>4842173</v>
      </c>
      <c r="AEN13">
        <v>4814395</v>
      </c>
      <c r="AEO13">
        <v>4796847</v>
      </c>
      <c r="AEP13">
        <v>4790228</v>
      </c>
      <c r="AEQ13">
        <v>4554345</v>
      </c>
      <c r="AER13">
        <v>4554345</v>
      </c>
      <c r="AES13">
        <v>4254229</v>
      </c>
      <c r="AET13">
        <v>3102782</v>
      </c>
      <c r="AEU13">
        <v>1723842</v>
      </c>
      <c r="AEV13">
        <v>989795</v>
      </c>
      <c r="AEW13">
        <v>669800</v>
      </c>
      <c r="AEX13">
        <v>460719</v>
      </c>
      <c r="AEY13">
        <v>292237</v>
      </c>
      <c r="AEZ13">
        <v>207412</v>
      </c>
      <c r="AFA13">
        <v>162626</v>
      </c>
      <c r="AFB13">
        <v>147998</v>
      </c>
      <c r="AFC13">
        <v>132448</v>
      </c>
      <c r="AFD13">
        <v>117239</v>
      </c>
      <c r="AFE13">
        <v>91838</v>
      </c>
      <c r="AFF13">
        <v>83936</v>
      </c>
      <c r="AFG13">
        <v>68862</v>
      </c>
      <c r="AFH13">
        <v>55889</v>
      </c>
      <c r="AFI13">
        <v>37328</v>
      </c>
      <c r="AFJ13">
        <v>21682</v>
      </c>
      <c r="AFK13">
        <v>15989</v>
      </c>
      <c r="AFL13">
        <v>14240</v>
      </c>
      <c r="AFM13">
        <v>13592</v>
      </c>
      <c r="AFN13">
        <v>13491</v>
      </c>
      <c r="AFO13">
        <v>11051</v>
      </c>
      <c r="AFP13">
        <v>9666</v>
      </c>
      <c r="AFQ13">
        <v>8088</v>
      </c>
      <c r="AFR13">
        <v>6002</v>
      </c>
      <c r="AFS13">
        <v>700</v>
      </c>
      <c r="AFT13">
        <v>653</v>
      </c>
      <c r="AFU13">
        <v>638</v>
      </c>
      <c r="AFV13">
        <v>584</v>
      </c>
      <c r="AFW13">
        <v>470</v>
      </c>
      <c r="AFX13">
        <v>64</v>
      </c>
      <c r="AFY13">
        <v>62</v>
      </c>
      <c r="AFZ13">
        <v>62</v>
      </c>
      <c r="AGA13">
        <v>62</v>
      </c>
      <c r="AGB13">
        <v>62</v>
      </c>
      <c r="AGC13">
        <v>62</v>
      </c>
      <c r="AGD13">
        <v>22</v>
      </c>
      <c r="AGE13">
        <v>1</v>
      </c>
      <c r="AGF13">
        <v>4415973</v>
      </c>
      <c r="AGG13">
        <v>4369232</v>
      </c>
      <c r="AGH13">
        <v>4364564</v>
      </c>
      <c r="AGI13">
        <v>4378869</v>
      </c>
      <c r="AGJ13">
        <v>4334165</v>
      </c>
      <c r="AGK13">
        <v>4345786</v>
      </c>
      <c r="AGL13">
        <v>4440569</v>
      </c>
      <c r="AGM13">
        <v>4378771</v>
      </c>
      <c r="AGN13">
        <v>4349881</v>
      </c>
      <c r="AGO13">
        <v>4360320</v>
      </c>
      <c r="AGP13">
        <v>4400770</v>
      </c>
      <c r="AGQ13">
        <v>4411083</v>
      </c>
      <c r="AGR13">
        <v>4440918</v>
      </c>
      <c r="AGS13">
        <v>4348775</v>
      </c>
      <c r="AGT13">
        <v>4293904</v>
      </c>
      <c r="AGU13">
        <v>4245232</v>
      </c>
      <c r="AGV13">
        <v>4266876</v>
      </c>
      <c r="AGW13">
        <v>4231312</v>
      </c>
      <c r="AGX13">
        <v>4226851</v>
      </c>
      <c r="AGY13">
        <v>4205639</v>
      </c>
      <c r="AGZ13">
        <v>4206146</v>
      </c>
      <c r="AHA13">
        <v>4221584</v>
      </c>
      <c r="AHB13">
        <v>4252186</v>
      </c>
      <c r="AHC13">
        <v>4144632</v>
      </c>
      <c r="AHD13">
        <v>4155676</v>
      </c>
      <c r="AHE13">
        <v>4098389</v>
      </c>
      <c r="AHF13">
        <v>3557692</v>
      </c>
      <c r="AHG13">
        <v>2357460</v>
      </c>
      <c r="AHH13">
        <v>987505</v>
      </c>
      <c r="AHI13">
        <v>374294</v>
      </c>
      <c r="AHJ13">
        <v>374294</v>
      </c>
      <c r="AHK13">
        <v>282817</v>
      </c>
      <c r="AHL13">
        <v>201409</v>
      </c>
      <c r="AHM13">
        <v>133437</v>
      </c>
      <c r="AHN13">
        <v>116133</v>
      </c>
      <c r="AHO13">
        <v>109919</v>
      </c>
      <c r="AHP13">
        <v>86916</v>
      </c>
      <c r="AHQ13">
        <v>82384</v>
      </c>
      <c r="AHR13">
        <v>77047</v>
      </c>
      <c r="AHS13">
        <v>58271</v>
      </c>
      <c r="AHT13">
        <v>48392</v>
      </c>
      <c r="AHU13">
        <v>44504</v>
      </c>
      <c r="AHV13">
        <v>38328</v>
      </c>
      <c r="AHW13">
        <v>24082</v>
      </c>
      <c r="AHX13">
        <v>22252</v>
      </c>
      <c r="AHY13">
        <v>17945</v>
      </c>
      <c r="AHZ13">
        <v>15010</v>
      </c>
      <c r="AIA13">
        <v>13024</v>
      </c>
      <c r="AIB13">
        <v>10782</v>
      </c>
      <c r="AIC13">
        <v>9162</v>
      </c>
      <c r="AID13">
        <v>7501</v>
      </c>
      <c r="AIE13">
        <v>5635</v>
      </c>
      <c r="AIF13">
        <v>3968</v>
      </c>
      <c r="AIG13">
        <v>2454</v>
      </c>
      <c r="AIH13">
        <v>1229</v>
      </c>
      <c r="AII13">
        <v>1229</v>
      </c>
      <c r="AIJ13">
        <v>1229</v>
      </c>
      <c r="AIK13">
        <v>1229</v>
      </c>
      <c r="AIL13">
        <v>1219</v>
      </c>
      <c r="AIM13">
        <v>1219</v>
      </c>
      <c r="AIN13">
        <v>4220415</v>
      </c>
      <c r="AIO13">
        <v>4220415</v>
      </c>
      <c r="AIP13">
        <v>4220415</v>
      </c>
      <c r="AIQ13">
        <v>4220415</v>
      </c>
      <c r="AIR13">
        <v>4220415</v>
      </c>
      <c r="AIS13">
        <v>4220415</v>
      </c>
      <c r="AIT13">
        <v>4168428</v>
      </c>
      <c r="AIU13">
        <v>4165994</v>
      </c>
      <c r="AIV13">
        <v>4134177</v>
      </c>
      <c r="AIW13">
        <v>4124688</v>
      </c>
      <c r="AIX13">
        <v>4124688</v>
      </c>
      <c r="AIY13">
        <v>4142346</v>
      </c>
      <c r="AIZ13">
        <v>4141315</v>
      </c>
      <c r="AJA13">
        <v>4144093</v>
      </c>
      <c r="AJB13">
        <v>4124033</v>
      </c>
      <c r="AJC13">
        <v>4145972</v>
      </c>
      <c r="AJD13">
        <v>4145087</v>
      </c>
      <c r="AJE13">
        <v>4158171</v>
      </c>
      <c r="AJF13">
        <v>4109523</v>
      </c>
      <c r="AJG13">
        <v>4084357</v>
      </c>
      <c r="AJH13">
        <v>4095898</v>
      </c>
      <c r="AJI13">
        <v>4105812</v>
      </c>
      <c r="AJJ13">
        <v>4097025</v>
      </c>
      <c r="AJK13">
        <v>4124044</v>
      </c>
      <c r="AJL13">
        <v>4150889</v>
      </c>
      <c r="AJM13">
        <v>4179719</v>
      </c>
      <c r="AJN13">
        <v>4199545</v>
      </c>
      <c r="AJO13">
        <v>4198238</v>
      </c>
      <c r="AJP13">
        <v>4175742</v>
      </c>
      <c r="AJQ13">
        <v>4079945</v>
      </c>
      <c r="AJR13">
        <v>3486088</v>
      </c>
      <c r="AJS13">
        <v>3095065</v>
      </c>
      <c r="AJT13">
        <v>3095065</v>
      </c>
      <c r="AJU13">
        <v>2115097</v>
      </c>
      <c r="AJV13">
        <v>828734</v>
      </c>
      <c r="AJW13">
        <v>248482</v>
      </c>
      <c r="AJX13">
        <v>150060</v>
      </c>
      <c r="AJY13">
        <v>113198</v>
      </c>
      <c r="AJZ13">
        <v>96534</v>
      </c>
      <c r="AKA13">
        <v>65711</v>
      </c>
      <c r="AKB13">
        <v>50359</v>
      </c>
      <c r="AKC13">
        <v>49454</v>
      </c>
      <c r="AKD13">
        <v>33968</v>
      </c>
      <c r="AKE13">
        <v>25588</v>
      </c>
      <c r="AKF13">
        <v>14783</v>
      </c>
      <c r="AKG13">
        <v>10090</v>
      </c>
      <c r="AKH13">
        <v>8744</v>
      </c>
      <c r="AKI13">
        <v>7913</v>
      </c>
      <c r="AKJ13">
        <v>7611</v>
      </c>
      <c r="AKK13">
        <v>7079</v>
      </c>
      <c r="AKL13">
        <v>5405</v>
      </c>
      <c r="AKM13">
        <v>4771</v>
      </c>
      <c r="AKN13">
        <v>3603</v>
      </c>
      <c r="AKO13">
        <v>3525</v>
      </c>
      <c r="AKP13">
        <v>2971</v>
      </c>
      <c r="AKQ13">
        <v>2913</v>
      </c>
      <c r="AKR13">
        <v>2721</v>
      </c>
      <c r="AKS13">
        <v>928</v>
      </c>
      <c r="AKT13">
        <v>669</v>
      </c>
      <c r="AKU13">
        <v>519</v>
      </c>
      <c r="AKV13">
        <v>518</v>
      </c>
      <c r="AKW13">
        <v>516</v>
      </c>
      <c r="AKX13">
        <v>166</v>
      </c>
      <c r="AKY13">
        <v>5</v>
      </c>
      <c r="AKZ13">
        <v>5</v>
      </c>
      <c r="ALA13">
        <v>5</v>
      </c>
      <c r="ALB13">
        <v>5</v>
      </c>
      <c r="ALC13">
        <v>5</v>
      </c>
      <c r="ALD13">
        <v>5</v>
      </c>
      <c r="ALE13">
        <v>5</v>
      </c>
      <c r="ALF13">
        <v>3973107</v>
      </c>
      <c r="ALG13">
        <v>4000973</v>
      </c>
      <c r="ALH13">
        <v>3991582</v>
      </c>
      <c r="ALI13">
        <v>3998457</v>
      </c>
      <c r="ALJ13">
        <v>3961696</v>
      </c>
      <c r="ALK13">
        <v>3938594</v>
      </c>
      <c r="ALL13">
        <v>3952546</v>
      </c>
      <c r="ALM13">
        <v>3952804</v>
      </c>
      <c r="ALN13">
        <v>3972630</v>
      </c>
      <c r="ALO13">
        <v>4000801</v>
      </c>
      <c r="ALP13">
        <v>4003551</v>
      </c>
      <c r="ALQ13">
        <v>4013229</v>
      </c>
      <c r="ALR13">
        <v>4004240</v>
      </c>
      <c r="ALS13">
        <v>3978110</v>
      </c>
      <c r="ALT13">
        <v>3987151</v>
      </c>
      <c r="ALU13">
        <v>3981430</v>
      </c>
      <c r="ALV13">
        <v>3992274</v>
      </c>
      <c r="ALW13">
        <v>3992453</v>
      </c>
      <c r="ALX13">
        <v>3982185</v>
      </c>
      <c r="ALY13">
        <v>4000216</v>
      </c>
      <c r="ALZ13">
        <v>4000216</v>
      </c>
      <c r="AMA13">
        <v>3991426</v>
      </c>
      <c r="AMB13">
        <v>3960318</v>
      </c>
      <c r="AMC13">
        <v>3948043</v>
      </c>
      <c r="AMD13">
        <v>3867211</v>
      </c>
      <c r="AME13">
        <v>3446863</v>
      </c>
      <c r="AMF13">
        <v>2839728</v>
      </c>
      <c r="AMG13">
        <v>1702618</v>
      </c>
      <c r="AMH13">
        <v>768475</v>
      </c>
      <c r="AMI13">
        <v>382343</v>
      </c>
      <c r="AMJ13">
        <v>257517</v>
      </c>
      <c r="AMK13">
        <v>196862</v>
      </c>
      <c r="AML13">
        <v>152818</v>
      </c>
      <c r="AMM13">
        <v>122286</v>
      </c>
      <c r="AMN13">
        <v>92668</v>
      </c>
      <c r="AMO13">
        <v>72739</v>
      </c>
      <c r="AMP13">
        <v>55226</v>
      </c>
      <c r="AMQ13">
        <v>41184</v>
      </c>
      <c r="AMR13">
        <v>28907</v>
      </c>
      <c r="AMS13">
        <v>22402</v>
      </c>
      <c r="AMT13">
        <v>21749</v>
      </c>
      <c r="AMU13">
        <v>21068</v>
      </c>
      <c r="AMV13">
        <v>13651</v>
      </c>
      <c r="AMW13">
        <v>10887</v>
      </c>
      <c r="AMX13">
        <v>3150</v>
      </c>
      <c r="AMY13">
        <v>2788</v>
      </c>
      <c r="AMZ13">
        <v>2722</v>
      </c>
      <c r="ANA13">
        <v>2715</v>
      </c>
      <c r="ANB13">
        <v>2651</v>
      </c>
      <c r="ANC13">
        <v>2599</v>
      </c>
      <c r="AND13">
        <v>2489</v>
      </c>
      <c r="ANE13">
        <v>1749</v>
      </c>
      <c r="ANF13">
        <v>1744</v>
      </c>
      <c r="ANG13">
        <v>2</v>
      </c>
      <c r="ANH13">
        <v>2</v>
      </c>
      <c r="ANI13">
        <v>2</v>
      </c>
      <c r="ANJ13">
        <v>4018311</v>
      </c>
      <c r="ANK13">
        <v>4018311</v>
      </c>
      <c r="ANL13">
        <v>4018311</v>
      </c>
      <c r="ANM13">
        <v>4018311</v>
      </c>
      <c r="ANN13">
        <v>4018311</v>
      </c>
      <c r="ANO13">
        <v>4018311</v>
      </c>
      <c r="ANP13">
        <v>4018311</v>
      </c>
      <c r="ANQ13">
        <v>4018311</v>
      </c>
      <c r="ANR13">
        <v>4018311</v>
      </c>
      <c r="ANS13">
        <v>4018311</v>
      </c>
      <c r="ANT13">
        <v>4018311</v>
      </c>
      <c r="ANU13">
        <v>3984768</v>
      </c>
      <c r="ANV13">
        <v>3960457</v>
      </c>
      <c r="ANW13">
        <v>3934211</v>
      </c>
      <c r="ANX13">
        <v>3916293</v>
      </c>
      <c r="ANY13">
        <v>3848677</v>
      </c>
      <c r="ANZ13">
        <v>3865851</v>
      </c>
      <c r="AOA13">
        <v>3851214</v>
      </c>
      <c r="AOB13">
        <v>3835358</v>
      </c>
      <c r="AOC13">
        <v>3835358</v>
      </c>
      <c r="AOD13">
        <v>3843944</v>
      </c>
      <c r="AOE13">
        <v>3840838</v>
      </c>
      <c r="AOF13">
        <v>3863795</v>
      </c>
      <c r="AOG13">
        <v>3894932</v>
      </c>
      <c r="AOH13">
        <v>3823499</v>
      </c>
      <c r="AOI13">
        <v>3788570</v>
      </c>
      <c r="AOJ13">
        <v>3777247</v>
      </c>
      <c r="AOK13">
        <v>3750205</v>
      </c>
      <c r="AOL13">
        <v>3795649</v>
      </c>
      <c r="AOM13">
        <v>3773616</v>
      </c>
      <c r="AON13">
        <v>3744012</v>
      </c>
      <c r="AOO13">
        <v>3713740</v>
      </c>
      <c r="AOP13">
        <v>3730868</v>
      </c>
      <c r="AOQ13">
        <v>3699897</v>
      </c>
      <c r="AOR13">
        <v>3699897</v>
      </c>
      <c r="AOS13">
        <v>3599603</v>
      </c>
      <c r="AOT13">
        <v>3102349</v>
      </c>
      <c r="AOU13">
        <v>1855577</v>
      </c>
      <c r="AOV13">
        <v>776085</v>
      </c>
      <c r="AOW13">
        <v>399244</v>
      </c>
      <c r="AOX13">
        <v>205367</v>
      </c>
      <c r="AOY13">
        <v>101808</v>
      </c>
      <c r="AOZ13">
        <v>90324</v>
      </c>
      <c r="APA13">
        <v>68731</v>
      </c>
      <c r="APB13">
        <v>55309</v>
      </c>
      <c r="APC13">
        <v>52538</v>
      </c>
      <c r="APD13">
        <v>41490</v>
      </c>
      <c r="APE13">
        <v>34398</v>
      </c>
      <c r="APF13">
        <v>26341</v>
      </c>
      <c r="APG13">
        <v>16619</v>
      </c>
      <c r="APH13">
        <v>13512</v>
      </c>
      <c r="API13">
        <v>9788</v>
      </c>
      <c r="APJ13">
        <v>5940</v>
      </c>
      <c r="APK13">
        <v>4392</v>
      </c>
      <c r="APL13">
        <v>2122</v>
      </c>
      <c r="APM13">
        <v>2015</v>
      </c>
      <c r="APN13">
        <v>2038</v>
      </c>
      <c r="APO13">
        <v>889</v>
      </c>
      <c r="APP13">
        <v>638</v>
      </c>
      <c r="APQ13">
        <v>650</v>
      </c>
      <c r="APR13">
        <v>648</v>
      </c>
      <c r="APS13">
        <v>644</v>
      </c>
      <c r="APT13">
        <v>681</v>
      </c>
      <c r="APU13">
        <v>677</v>
      </c>
      <c r="APV13">
        <v>669</v>
      </c>
      <c r="APW13">
        <v>669</v>
      </c>
      <c r="APX13">
        <v>728</v>
      </c>
      <c r="APY13">
        <v>563</v>
      </c>
      <c r="APZ13">
        <v>562</v>
      </c>
      <c r="AQA13">
        <v>560</v>
      </c>
      <c r="AQB13">
        <v>558</v>
      </c>
      <c r="AQC13">
        <v>16</v>
      </c>
      <c r="AQD13">
        <v>12</v>
      </c>
      <c r="AQE13">
        <v>12</v>
      </c>
      <c r="AQF13">
        <v>12</v>
      </c>
      <c r="AQG13">
        <v>3730089</v>
      </c>
      <c r="AQH13">
        <v>3719179</v>
      </c>
      <c r="AQI13">
        <v>3754712</v>
      </c>
      <c r="AQJ13">
        <v>3807732</v>
      </c>
      <c r="AQK13">
        <v>3810472</v>
      </c>
      <c r="AQL13">
        <v>3750992</v>
      </c>
      <c r="AQM13">
        <v>3746128</v>
      </c>
      <c r="AQN13">
        <v>3771128</v>
      </c>
      <c r="AQO13">
        <v>3783174</v>
      </c>
      <c r="AQP13">
        <v>3770954</v>
      </c>
      <c r="AQQ13">
        <v>3777905</v>
      </c>
      <c r="AQR13">
        <v>3773126</v>
      </c>
      <c r="AQS13">
        <v>3790173</v>
      </c>
      <c r="AQT13">
        <v>3801167</v>
      </c>
      <c r="AQU13">
        <v>3788249</v>
      </c>
      <c r="AQV13">
        <v>3807543</v>
      </c>
      <c r="AQW13">
        <v>3821155</v>
      </c>
      <c r="AQX13">
        <v>3831250</v>
      </c>
      <c r="AQY13">
        <v>3849260</v>
      </c>
      <c r="AQZ13">
        <v>3844542</v>
      </c>
      <c r="ARA13">
        <v>3841811</v>
      </c>
      <c r="ARB13">
        <v>3823580</v>
      </c>
      <c r="ARC13">
        <v>3778672</v>
      </c>
      <c r="ARD13">
        <v>3864237</v>
      </c>
      <c r="ARE13">
        <v>3765344</v>
      </c>
      <c r="ARF13">
        <v>3617352</v>
      </c>
      <c r="ARG13">
        <v>2938729</v>
      </c>
      <c r="ARH13">
        <v>1554754</v>
      </c>
      <c r="ARI13">
        <v>479563</v>
      </c>
      <c r="ARJ13">
        <v>479563</v>
      </c>
      <c r="ARK13">
        <v>282138</v>
      </c>
      <c r="ARL13">
        <v>220787</v>
      </c>
      <c r="ARM13">
        <v>164127</v>
      </c>
      <c r="ARN13">
        <v>137551</v>
      </c>
      <c r="ARO13">
        <v>130292</v>
      </c>
      <c r="ARP13">
        <v>92620</v>
      </c>
      <c r="ARQ13">
        <v>40424</v>
      </c>
      <c r="ARR13">
        <v>33351</v>
      </c>
      <c r="ARS13">
        <v>19715</v>
      </c>
      <c r="ART13">
        <v>13141</v>
      </c>
      <c r="ARU13">
        <v>6695</v>
      </c>
      <c r="ARV13">
        <v>4258</v>
      </c>
      <c r="ARW13">
        <v>2759</v>
      </c>
      <c r="ARX13">
        <v>2629</v>
      </c>
      <c r="ARY13">
        <v>2521</v>
      </c>
      <c r="ARZ13">
        <v>58</v>
      </c>
      <c r="ASA13">
        <v>57</v>
      </c>
      <c r="ASB13">
        <v>57</v>
      </c>
      <c r="ASC13">
        <v>57</v>
      </c>
      <c r="ASD13">
        <v>54</v>
      </c>
      <c r="ASE13">
        <v>31</v>
      </c>
      <c r="ASF13">
        <v>31</v>
      </c>
      <c r="ASG13">
        <v>1</v>
      </c>
      <c r="ASH13">
        <v>3760661</v>
      </c>
      <c r="ASI13">
        <v>3760661</v>
      </c>
      <c r="ASJ13">
        <v>3760661</v>
      </c>
      <c r="ASK13">
        <v>3760661</v>
      </c>
      <c r="ASL13">
        <v>3760661</v>
      </c>
      <c r="ASM13">
        <v>3760661</v>
      </c>
      <c r="ASN13">
        <v>3760661</v>
      </c>
      <c r="ASO13">
        <v>3760661</v>
      </c>
      <c r="ASP13">
        <v>3760661</v>
      </c>
      <c r="ASQ13">
        <v>3760661</v>
      </c>
      <c r="ASR13">
        <v>3760661</v>
      </c>
      <c r="ASS13">
        <v>3760661</v>
      </c>
      <c r="AST13">
        <v>3773582</v>
      </c>
      <c r="ASU13">
        <v>3775121</v>
      </c>
      <c r="ASV13">
        <v>3719003</v>
      </c>
      <c r="ASW13">
        <v>3658004</v>
      </c>
      <c r="ASX13">
        <v>3646193</v>
      </c>
      <c r="ASY13">
        <v>3646193</v>
      </c>
      <c r="ASZ13">
        <v>3603375</v>
      </c>
      <c r="ATA13">
        <v>3577329</v>
      </c>
      <c r="ATB13">
        <v>3600412</v>
      </c>
      <c r="ATC13">
        <v>3632070</v>
      </c>
      <c r="ATD13">
        <v>3676497</v>
      </c>
      <c r="ATE13">
        <v>3644890</v>
      </c>
      <c r="ATF13">
        <v>3573571</v>
      </c>
      <c r="ATG13">
        <v>3557134</v>
      </c>
      <c r="ATH13">
        <v>3524462</v>
      </c>
      <c r="ATI13">
        <v>3486381</v>
      </c>
      <c r="ATJ13">
        <v>3488050</v>
      </c>
      <c r="ATK13">
        <v>3486034</v>
      </c>
      <c r="ATL13">
        <v>3469740</v>
      </c>
      <c r="ATM13">
        <v>3474451</v>
      </c>
      <c r="ATN13">
        <v>3469608</v>
      </c>
      <c r="ATO13">
        <v>3451760</v>
      </c>
      <c r="ATP13">
        <v>3413676</v>
      </c>
      <c r="ATQ13">
        <v>3482768</v>
      </c>
      <c r="ATR13">
        <v>3342506</v>
      </c>
      <c r="ATS13">
        <v>3173550</v>
      </c>
      <c r="ATT13">
        <v>3173550</v>
      </c>
      <c r="ATU13">
        <v>2486589</v>
      </c>
      <c r="ATV13">
        <v>1176681</v>
      </c>
      <c r="ATW13">
        <v>515946</v>
      </c>
      <c r="ATX13">
        <v>185099</v>
      </c>
      <c r="ATY13">
        <v>115246</v>
      </c>
      <c r="ATZ13">
        <v>77008</v>
      </c>
      <c r="AUA13">
        <v>36161</v>
      </c>
      <c r="AUB13">
        <v>20011</v>
      </c>
      <c r="AUC13">
        <v>16741</v>
      </c>
      <c r="AUD13">
        <v>16287</v>
      </c>
      <c r="AUE13">
        <v>7036</v>
      </c>
      <c r="AUF13">
        <v>6517</v>
      </c>
      <c r="AUG13">
        <v>5123</v>
      </c>
      <c r="AUH13">
        <v>3017</v>
      </c>
      <c r="AUI13">
        <v>2044</v>
      </c>
      <c r="AUJ13">
        <v>1020</v>
      </c>
      <c r="AUK13">
        <v>499</v>
      </c>
      <c r="AUL13">
        <v>309</v>
      </c>
      <c r="AUM13">
        <v>123</v>
      </c>
      <c r="AUN13">
        <v>54</v>
      </c>
      <c r="AUO13">
        <v>43</v>
      </c>
      <c r="AUP13">
        <v>43</v>
      </c>
      <c r="AUQ13">
        <v>44</v>
      </c>
      <c r="AUR13">
        <v>44</v>
      </c>
      <c r="AUS13">
        <v>43</v>
      </c>
      <c r="AUT13">
        <v>43</v>
      </c>
      <c r="AUU13">
        <v>41</v>
      </c>
      <c r="AUV13">
        <v>41</v>
      </c>
      <c r="AUW13">
        <v>38</v>
      </c>
      <c r="AUX13">
        <v>22</v>
      </c>
      <c r="AUY13">
        <v>22</v>
      </c>
      <c r="AUZ13">
        <v>22</v>
      </c>
      <c r="AVA13">
        <v>22</v>
      </c>
      <c r="AVB13">
        <v>22</v>
      </c>
      <c r="AVC13">
        <v>22</v>
      </c>
      <c r="AVD13">
        <v>22</v>
      </c>
      <c r="AVE13">
        <v>22</v>
      </c>
      <c r="AVF13">
        <v>22</v>
      </c>
      <c r="AVG13">
        <v>3627810</v>
      </c>
      <c r="AVH13">
        <v>3642508</v>
      </c>
      <c r="AVI13">
        <v>3663633</v>
      </c>
      <c r="AVJ13">
        <v>3616385</v>
      </c>
      <c r="AVK13">
        <v>3610008</v>
      </c>
      <c r="AVL13">
        <v>3615591</v>
      </c>
      <c r="AVM13">
        <v>3577314</v>
      </c>
      <c r="AVN13">
        <v>3556322</v>
      </c>
      <c r="AVO13">
        <v>3521929</v>
      </c>
      <c r="AVP13">
        <v>3547335</v>
      </c>
      <c r="AVQ13">
        <v>3525213</v>
      </c>
      <c r="AVR13">
        <v>3518088</v>
      </c>
      <c r="AVS13">
        <v>3537040</v>
      </c>
      <c r="AVT13">
        <v>3499290</v>
      </c>
      <c r="AVU13">
        <v>3464842</v>
      </c>
      <c r="AVV13">
        <v>3433203</v>
      </c>
      <c r="AVW13">
        <v>3410106</v>
      </c>
      <c r="AVX13">
        <v>3402368</v>
      </c>
      <c r="AVY13">
        <v>3424706</v>
      </c>
      <c r="AVZ13">
        <v>3424706</v>
      </c>
      <c r="AWA13">
        <v>3400787</v>
      </c>
      <c r="AWB13">
        <v>3385831</v>
      </c>
      <c r="AWC13">
        <v>3393189</v>
      </c>
      <c r="AWD13">
        <v>3409382</v>
      </c>
      <c r="AWE13">
        <v>3298316</v>
      </c>
      <c r="AWF13">
        <v>3006086</v>
      </c>
      <c r="AWG13">
        <v>2046361</v>
      </c>
      <c r="AWH13">
        <v>872277</v>
      </c>
      <c r="AWI13">
        <v>402626</v>
      </c>
      <c r="AWJ13">
        <v>120232</v>
      </c>
      <c r="AWK13">
        <v>62413</v>
      </c>
      <c r="AWL13">
        <v>49904</v>
      </c>
      <c r="AWM13">
        <v>44417</v>
      </c>
      <c r="AWN13">
        <v>40577</v>
      </c>
      <c r="AWO13">
        <v>33179</v>
      </c>
      <c r="AWP13">
        <v>31307</v>
      </c>
      <c r="AWQ13">
        <v>29996</v>
      </c>
      <c r="AWR13">
        <v>22863</v>
      </c>
      <c r="AWS13">
        <v>21303</v>
      </c>
      <c r="AWT13">
        <v>17600</v>
      </c>
      <c r="AWU13">
        <v>15846</v>
      </c>
      <c r="AWV13">
        <v>15374</v>
      </c>
      <c r="AWW13">
        <v>14638</v>
      </c>
      <c r="AWX13">
        <v>14528</v>
      </c>
      <c r="AWY13">
        <v>14478</v>
      </c>
      <c r="AWZ13">
        <v>12993</v>
      </c>
      <c r="AXA13">
        <v>1503</v>
      </c>
      <c r="AXB13">
        <v>1501</v>
      </c>
      <c r="AXC13">
        <v>1458</v>
      </c>
      <c r="AXD13">
        <v>304</v>
      </c>
      <c r="AXE13">
        <v>62</v>
      </c>
      <c r="AXF13">
        <v>63</v>
      </c>
      <c r="AXG13">
        <v>64</v>
      </c>
      <c r="AXH13">
        <v>61</v>
      </c>
      <c r="AXI13">
        <v>57</v>
      </c>
      <c r="AXJ13">
        <v>57</v>
      </c>
      <c r="AXK13">
        <v>57</v>
      </c>
      <c r="AXL13">
        <v>57</v>
      </c>
      <c r="AXM13">
        <v>56</v>
      </c>
      <c r="AXN13">
        <v>56</v>
      </c>
      <c r="AXO13">
        <v>56</v>
      </c>
      <c r="AXP13">
        <v>56</v>
      </c>
      <c r="AXQ13">
        <v>100</v>
      </c>
      <c r="AXR13">
        <v>3502180</v>
      </c>
      <c r="AXS13">
        <v>3502180</v>
      </c>
      <c r="AXT13">
        <v>3502180</v>
      </c>
      <c r="AXU13">
        <v>3502180</v>
      </c>
      <c r="AXV13">
        <v>3519786</v>
      </c>
      <c r="AXW13">
        <v>3496291</v>
      </c>
      <c r="AXX13">
        <v>3510912</v>
      </c>
      <c r="AXY13">
        <v>3464936</v>
      </c>
      <c r="AXZ13">
        <v>3448648</v>
      </c>
      <c r="AYA13">
        <v>3408226</v>
      </c>
      <c r="AYB13">
        <v>3415893</v>
      </c>
      <c r="AYC13">
        <v>3425422</v>
      </c>
      <c r="AYD13">
        <v>3489139</v>
      </c>
      <c r="AYE13">
        <v>3510775</v>
      </c>
      <c r="AYF13">
        <v>3494579</v>
      </c>
      <c r="AYG13">
        <v>3485177</v>
      </c>
      <c r="AYH13">
        <v>3454353</v>
      </c>
      <c r="AYI13">
        <v>3456611</v>
      </c>
      <c r="AYJ13">
        <v>3432852</v>
      </c>
      <c r="AYK13">
        <v>3426924</v>
      </c>
      <c r="AYL13">
        <v>3430756</v>
      </c>
      <c r="AYM13">
        <v>3443188</v>
      </c>
      <c r="AYN13">
        <v>3420689</v>
      </c>
      <c r="AYO13">
        <v>3428670</v>
      </c>
      <c r="AYP13">
        <v>3410748</v>
      </c>
      <c r="AYQ13">
        <v>3423476</v>
      </c>
      <c r="AYR13">
        <v>3423476</v>
      </c>
      <c r="AYS13">
        <v>3429113</v>
      </c>
      <c r="AYT13">
        <v>3296020</v>
      </c>
      <c r="AYU13">
        <v>2450285</v>
      </c>
      <c r="AYV13">
        <v>1286790</v>
      </c>
      <c r="AYW13">
        <v>488158</v>
      </c>
      <c r="AYX13">
        <v>329767</v>
      </c>
      <c r="AYY13">
        <v>174037</v>
      </c>
      <c r="AYZ13">
        <v>116140</v>
      </c>
      <c r="AZA13">
        <v>51629</v>
      </c>
      <c r="AZB13">
        <v>42750</v>
      </c>
      <c r="AZC13">
        <v>41236</v>
      </c>
      <c r="AZD13">
        <v>33798</v>
      </c>
      <c r="AZE13">
        <v>30271</v>
      </c>
      <c r="AZF13">
        <v>28127</v>
      </c>
      <c r="AZG13">
        <v>25421</v>
      </c>
      <c r="AZH13">
        <v>16817</v>
      </c>
      <c r="AZI13">
        <v>15452</v>
      </c>
      <c r="AZJ13">
        <v>13632</v>
      </c>
      <c r="AZK13">
        <v>10742</v>
      </c>
      <c r="AZL13">
        <v>9732</v>
      </c>
      <c r="AZM13">
        <v>8454</v>
      </c>
      <c r="AZN13">
        <v>7092</v>
      </c>
      <c r="AZO13">
        <v>1854</v>
      </c>
      <c r="AZP13">
        <v>1299</v>
      </c>
      <c r="AZQ13">
        <v>26</v>
      </c>
      <c r="AZR13">
        <v>26</v>
      </c>
      <c r="AZS13">
        <v>9</v>
      </c>
      <c r="AZT13">
        <v>5</v>
      </c>
      <c r="AZU13">
        <v>3583673</v>
      </c>
      <c r="AZV13">
        <v>3583673</v>
      </c>
      <c r="AZW13">
        <v>3583673</v>
      </c>
      <c r="AZX13">
        <v>3583673</v>
      </c>
      <c r="AZY13">
        <v>3583673</v>
      </c>
      <c r="AZZ13">
        <v>3583673</v>
      </c>
      <c r="BAA13">
        <v>3583673</v>
      </c>
      <c r="BAB13">
        <v>3583673</v>
      </c>
      <c r="BAC13">
        <v>3583673</v>
      </c>
      <c r="BAD13">
        <v>3583673</v>
      </c>
      <c r="BAE13">
        <v>3583673</v>
      </c>
      <c r="BAF13">
        <v>3583673</v>
      </c>
      <c r="BAG13">
        <v>3583673</v>
      </c>
      <c r="BAH13">
        <v>3583673</v>
      </c>
      <c r="BAI13">
        <v>3671302</v>
      </c>
      <c r="BAJ13">
        <v>3629953</v>
      </c>
      <c r="BAK13">
        <v>3624187</v>
      </c>
      <c r="BAL13">
        <v>3606260</v>
      </c>
      <c r="BAM13">
        <v>3548618</v>
      </c>
      <c r="BAN13">
        <v>3499089</v>
      </c>
      <c r="BAO13">
        <v>3519678</v>
      </c>
      <c r="BAP13">
        <v>3503539</v>
      </c>
      <c r="BAQ13">
        <v>3520309</v>
      </c>
      <c r="BAR13">
        <v>3476023</v>
      </c>
      <c r="BAS13">
        <v>3407690</v>
      </c>
      <c r="BAT13">
        <v>3429316</v>
      </c>
      <c r="BAU13">
        <v>3439449</v>
      </c>
      <c r="BAV13">
        <v>3418998</v>
      </c>
      <c r="BAW13">
        <v>3452644</v>
      </c>
      <c r="BAX13">
        <v>3435563</v>
      </c>
      <c r="BAY13">
        <v>3439707</v>
      </c>
      <c r="BAZ13">
        <v>3468335</v>
      </c>
      <c r="BBA13">
        <v>3498876</v>
      </c>
      <c r="BBB13">
        <v>3486653</v>
      </c>
      <c r="BBC13">
        <v>3464783</v>
      </c>
      <c r="BBD13">
        <v>3489261</v>
      </c>
      <c r="BBE13">
        <v>3499129</v>
      </c>
      <c r="BBF13">
        <v>3525804</v>
      </c>
      <c r="BBG13">
        <v>3399490</v>
      </c>
      <c r="BBH13">
        <v>2380504</v>
      </c>
      <c r="BBI13">
        <v>1280718</v>
      </c>
      <c r="BBJ13">
        <v>683584</v>
      </c>
      <c r="BBK13">
        <v>258066</v>
      </c>
      <c r="BBL13">
        <v>177085</v>
      </c>
      <c r="BBM13">
        <v>110103</v>
      </c>
      <c r="BBN13">
        <v>72819</v>
      </c>
      <c r="BBO13">
        <v>72819</v>
      </c>
      <c r="BBP13">
        <v>58210</v>
      </c>
      <c r="BBQ13">
        <v>55549</v>
      </c>
      <c r="BBR13">
        <v>52112</v>
      </c>
      <c r="BBS13">
        <v>50084</v>
      </c>
      <c r="BBT13">
        <v>44870</v>
      </c>
      <c r="BBU13">
        <v>40935</v>
      </c>
      <c r="BBV13">
        <v>39169</v>
      </c>
      <c r="BBW13">
        <v>35580</v>
      </c>
      <c r="BBX13">
        <v>28654</v>
      </c>
      <c r="BBY13">
        <v>27665</v>
      </c>
      <c r="BBZ13">
        <v>11223</v>
      </c>
      <c r="BCA13">
        <v>5254</v>
      </c>
      <c r="BCB13">
        <v>1318</v>
      </c>
      <c r="BCC13">
        <v>428</v>
      </c>
      <c r="BCD13">
        <v>427</v>
      </c>
      <c r="BCE13">
        <v>427</v>
      </c>
      <c r="BCF13">
        <v>579</v>
      </c>
      <c r="BCG13">
        <v>379</v>
      </c>
      <c r="BCH13">
        <v>1</v>
      </c>
      <c r="BCI13">
        <v>1</v>
      </c>
      <c r="BCJ13">
        <v>1</v>
      </c>
      <c r="BCK13">
        <v>1</v>
      </c>
      <c r="BCL13">
        <v>1</v>
      </c>
      <c r="BCM13">
        <v>1</v>
      </c>
      <c r="BCN13">
        <v>1</v>
      </c>
      <c r="BCO13">
        <v>1</v>
      </c>
      <c r="BCP13">
        <v>1</v>
      </c>
      <c r="BCQ13">
        <v>1</v>
      </c>
      <c r="BCR13">
        <v>1</v>
      </c>
      <c r="BCS13">
        <v>3238502</v>
      </c>
      <c r="BCT13">
        <v>3238502</v>
      </c>
      <c r="BCU13">
        <v>3237231</v>
      </c>
      <c r="BCV13">
        <v>3220156</v>
      </c>
      <c r="BCW13">
        <v>3168674</v>
      </c>
      <c r="BCX13">
        <v>3147045</v>
      </c>
      <c r="BCY13">
        <v>3147045</v>
      </c>
      <c r="BCZ13">
        <v>3131440</v>
      </c>
      <c r="BDA13">
        <v>3132991</v>
      </c>
      <c r="BDB13">
        <v>3125436</v>
      </c>
      <c r="BDC13">
        <v>3152783</v>
      </c>
      <c r="BDD13">
        <v>3137651</v>
      </c>
      <c r="BDE13">
        <v>3135688</v>
      </c>
      <c r="BDF13">
        <v>3130687</v>
      </c>
      <c r="BDG13">
        <v>3125821</v>
      </c>
      <c r="BDH13">
        <v>3122317</v>
      </c>
      <c r="BDI13">
        <v>3107676</v>
      </c>
      <c r="BDJ13">
        <v>3066282</v>
      </c>
      <c r="BDK13">
        <v>3072549</v>
      </c>
      <c r="BDL13">
        <v>3073083</v>
      </c>
      <c r="BDM13">
        <v>3071211</v>
      </c>
      <c r="BDN13">
        <v>3062872</v>
      </c>
      <c r="BDO13">
        <v>3043284</v>
      </c>
      <c r="BDP13">
        <v>3044716</v>
      </c>
      <c r="BDQ13">
        <v>3083301</v>
      </c>
      <c r="BDR13">
        <v>3082921</v>
      </c>
      <c r="BDS13">
        <v>2979367</v>
      </c>
      <c r="BDT13">
        <v>2979367</v>
      </c>
      <c r="BDU13">
        <v>2452437</v>
      </c>
      <c r="BDV13">
        <v>1532570</v>
      </c>
      <c r="BDW13">
        <v>684362</v>
      </c>
      <c r="BDX13">
        <v>353699</v>
      </c>
      <c r="BDY13">
        <v>152726</v>
      </c>
      <c r="BDZ13">
        <v>67229</v>
      </c>
      <c r="BEA13">
        <v>59276</v>
      </c>
      <c r="BEB13">
        <v>41793</v>
      </c>
      <c r="BEC13">
        <v>34989</v>
      </c>
      <c r="BED13">
        <v>28955</v>
      </c>
      <c r="BEE13">
        <v>29842</v>
      </c>
      <c r="BEF13">
        <v>16611</v>
      </c>
      <c r="BEG13">
        <v>14406</v>
      </c>
      <c r="BEH13">
        <v>12332</v>
      </c>
      <c r="BEI13">
        <v>12012</v>
      </c>
      <c r="BEJ13">
        <v>11379</v>
      </c>
      <c r="BEK13">
        <v>11262</v>
      </c>
      <c r="BEL13">
        <v>9900</v>
      </c>
      <c r="BEM13">
        <v>6442</v>
      </c>
      <c r="BEN13">
        <v>5655</v>
      </c>
      <c r="BEO13">
        <v>5446</v>
      </c>
      <c r="BEP13">
        <v>4945</v>
      </c>
      <c r="BEQ13">
        <v>4593</v>
      </c>
      <c r="BER13">
        <v>4392</v>
      </c>
      <c r="BES13">
        <v>2935</v>
      </c>
      <c r="BET13">
        <v>2550</v>
      </c>
      <c r="BEU13">
        <v>1766</v>
      </c>
      <c r="BEV13">
        <v>925</v>
      </c>
      <c r="BEW13">
        <v>925</v>
      </c>
      <c r="BEX13">
        <v>125</v>
      </c>
      <c r="BEY13">
        <v>125</v>
      </c>
      <c r="BEZ13">
        <v>125</v>
      </c>
      <c r="BFA13">
        <v>123</v>
      </c>
      <c r="BFB13">
        <v>123</v>
      </c>
      <c r="BFC13">
        <v>123</v>
      </c>
      <c r="BFD13">
        <v>123</v>
      </c>
      <c r="BFE13">
        <v>123</v>
      </c>
      <c r="BFF13">
        <v>123</v>
      </c>
      <c r="BFG13">
        <v>123</v>
      </c>
      <c r="BFH13">
        <v>3198466</v>
      </c>
      <c r="BFI13">
        <v>3256535</v>
      </c>
      <c r="BFJ13">
        <v>3291975</v>
      </c>
      <c r="BFK13">
        <v>3307921</v>
      </c>
      <c r="BFL13">
        <v>3288122</v>
      </c>
      <c r="BFM13">
        <v>3272147</v>
      </c>
      <c r="BFN13">
        <v>3261983</v>
      </c>
      <c r="BFO13">
        <v>3217684</v>
      </c>
      <c r="BFP13">
        <v>3221524</v>
      </c>
      <c r="BFQ13">
        <v>3215380</v>
      </c>
      <c r="BFR13">
        <v>3203293</v>
      </c>
      <c r="BFS13">
        <v>3224920</v>
      </c>
      <c r="BFT13">
        <v>3237174</v>
      </c>
      <c r="BFU13">
        <v>3229407</v>
      </c>
      <c r="BFV13">
        <v>3218753</v>
      </c>
      <c r="BFW13">
        <v>3226668</v>
      </c>
      <c r="BFX13">
        <v>3165931</v>
      </c>
      <c r="BFY13">
        <v>3120318</v>
      </c>
      <c r="BFZ13">
        <v>3120318</v>
      </c>
      <c r="BGA13">
        <v>3145405</v>
      </c>
      <c r="BGB13">
        <v>3128763</v>
      </c>
      <c r="BGC13">
        <v>3174013</v>
      </c>
      <c r="BGD13">
        <v>3213917</v>
      </c>
      <c r="BGE13">
        <v>3222689</v>
      </c>
      <c r="BGF13">
        <v>3048356</v>
      </c>
      <c r="BGG13">
        <v>2534023</v>
      </c>
      <c r="BGH13">
        <v>1561048</v>
      </c>
      <c r="BGI13">
        <v>748851</v>
      </c>
      <c r="BGJ13">
        <v>323992</v>
      </c>
      <c r="BGK13">
        <v>216587</v>
      </c>
      <c r="BGL13">
        <v>177799</v>
      </c>
      <c r="BGM13">
        <v>119932</v>
      </c>
      <c r="BGN13">
        <v>104363</v>
      </c>
      <c r="BGO13">
        <v>97338</v>
      </c>
      <c r="BGP13">
        <v>91009</v>
      </c>
      <c r="BGQ13">
        <v>80914</v>
      </c>
      <c r="BGR13">
        <v>66504</v>
      </c>
      <c r="BGS13">
        <v>50518</v>
      </c>
      <c r="BGT13">
        <v>35927</v>
      </c>
      <c r="BGU13">
        <v>33868</v>
      </c>
      <c r="BGV13">
        <v>31081</v>
      </c>
      <c r="BGW13">
        <v>28631</v>
      </c>
      <c r="BGX13">
        <v>27566</v>
      </c>
      <c r="BGY13">
        <v>26962</v>
      </c>
      <c r="BGZ13">
        <v>24808</v>
      </c>
      <c r="BHA13">
        <v>24683</v>
      </c>
      <c r="BHB13">
        <v>20971</v>
      </c>
      <c r="BHC13">
        <v>18466</v>
      </c>
      <c r="BHD13">
        <v>17124</v>
      </c>
      <c r="BHE13">
        <v>14936</v>
      </c>
      <c r="BHF13">
        <v>10599</v>
      </c>
      <c r="BHG13">
        <v>7312</v>
      </c>
      <c r="BHH13">
        <v>6331</v>
      </c>
      <c r="BHI13">
        <v>5475</v>
      </c>
      <c r="BHJ13">
        <v>4834</v>
      </c>
      <c r="BHK13">
        <v>2020</v>
      </c>
      <c r="BHL13">
        <v>407</v>
      </c>
      <c r="BHM13">
        <v>405</v>
      </c>
      <c r="BHN13">
        <v>404</v>
      </c>
      <c r="BHO13">
        <v>364</v>
      </c>
      <c r="BHP13">
        <v>170</v>
      </c>
      <c r="BHQ13">
        <v>109</v>
      </c>
      <c r="BHR13">
        <v>49</v>
      </c>
      <c r="BHS13">
        <v>49</v>
      </c>
      <c r="BHT13">
        <v>49</v>
      </c>
      <c r="BHU13">
        <v>49</v>
      </c>
      <c r="BHV13">
        <v>3533946</v>
      </c>
      <c r="BHW13">
        <v>3516844</v>
      </c>
      <c r="BHX13">
        <v>3479611</v>
      </c>
      <c r="BHY13">
        <v>3472707</v>
      </c>
      <c r="BHZ13">
        <v>3440058</v>
      </c>
      <c r="BIA13">
        <v>3417450</v>
      </c>
      <c r="BIB13">
        <v>3395333</v>
      </c>
      <c r="BIC13">
        <v>3398437</v>
      </c>
      <c r="BID13">
        <v>3400350</v>
      </c>
      <c r="BIE13">
        <v>3389018</v>
      </c>
      <c r="BIF13">
        <v>3402889</v>
      </c>
      <c r="BIG13">
        <v>3400626</v>
      </c>
      <c r="BIH13">
        <v>3403237</v>
      </c>
      <c r="BII13">
        <v>3395328</v>
      </c>
      <c r="BIJ13">
        <v>3437996</v>
      </c>
      <c r="BIK13">
        <v>3418176</v>
      </c>
      <c r="BIL13">
        <v>3410944</v>
      </c>
      <c r="BIM13">
        <v>3398139</v>
      </c>
      <c r="BIN13">
        <v>3402130</v>
      </c>
      <c r="BIO13">
        <v>3399724</v>
      </c>
      <c r="BIP13">
        <v>3427844</v>
      </c>
      <c r="BIQ13">
        <v>3425282</v>
      </c>
      <c r="BIR13">
        <v>3381924</v>
      </c>
      <c r="BIS13">
        <v>3312112</v>
      </c>
      <c r="BIT13">
        <v>3214765</v>
      </c>
      <c r="BIU13">
        <v>2675573</v>
      </c>
      <c r="BIV13">
        <v>1675325</v>
      </c>
      <c r="BIW13">
        <v>1675325</v>
      </c>
      <c r="BIX13">
        <v>1255486</v>
      </c>
      <c r="BIY13">
        <v>785484</v>
      </c>
      <c r="BIZ13">
        <v>531655</v>
      </c>
      <c r="BJA13">
        <v>461335</v>
      </c>
      <c r="BJB13">
        <v>357677</v>
      </c>
      <c r="BJC13">
        <v>293841</v>
      </c>
      <c r="BJD13">
        <v>253806</v>
      </c>
      <c r="BJE13">
        <v>200513</v>
      </c>
      <c r="BJF13">
        <v>163163</v>
      </c>
      <c r="BJG13">
        <v>134621</v>
      </c>
      <c r="BJH13">
        <v>109562</v>
      </c>
      <c r="BJI13">
        <v>99593</v>
      </c>
      <c r="BJJ13">
        <v>79516</v>
      </c>
      <c r="BJK13">
        <v>57063</v>
      </c>
      <c r="BJL13">
        <v>54087</v>
      </c>
      <c r="BJM13">
        <v>52110</v>
      </c>
      <c r="BJN13">
        <v>49750</v>
      </c>
      <c r="BJO13">
        <v>45342</v>
      </c>
      <c r="BJP13">
        <v>41899</v>
      </c>
      <c r="BJQ13">
        <v>35951</v>
      </c>
      <c r="BJR13">
        <v>34268</v>
      </c>
      <c r="BJS13">
        <v>31255</v>
      </c>
      <c r="BJT13">
        <v>25981</v>
      </c>
      <c r="BJU13">
        <v>24909</v>
      </c>
      <c r="BJV13">
        <v>24824</v>
      </c>
      <c r="BJW13">
        <v>22619</v>
      </c>
      <c r="BJX13">
        <v>21281</v>
      </c>
      <c r="BJY13">
        <v>54</v>
      </c>
      <c r="BJZ13">
        <v>28</v>
      </c>
      <c r="BKA13">
        <v>26</v>
      </c>
      <c r="BKB13">
        <v>26</v>
      </c>
      <c r="BKC13">
        <v>26</v>
      </c>
      <c r="BKD13">
        <v>20</v>
      </c>
      <c r="BKE13">
        <v>7</v>
      </c>
      <c r="BKF13">
        <v>3846132</v>
      </c>
      <c r="BKG13">
        <v>3846132</v>
      </c>
      <c r="BKH13">
        <v>3846132</v>
      </c>
      <c r="BKI13">
        <v>3846132</v>
      </c>
      <c r="BKJ13">
        <v>3871254</v>
      </c>
      <c r="BKK13">
        <v>3912052</v>
      </c>
      <c r="BKL13">
        <v>3968252</v>
      </c>
      <c r="BKM13">
        <v>4010545</v>
      </c>
      <c r="BKN13">
        <v>4009066</v>
      </c>
      <c r="BKO13">
        <v>4079037</v>
      </c>
      <c r="BKP13">
        <v>4153261</v>
      </c>
      <c r="BKQ13">
        <v>4219717</v>
      </c>
      <c r="BKR13">
        <v>4352276</v>
      </c>
      <c r="BKS13">
        <v>4334064</v>
      </c>
      <c r="BKT13">
        <v>4364561</v>
      </c>
      <c r="BKU13">
        <v>4355699</v>
      </c>
      <c r="BKV13">
        <v>4378123</v>
      </c>
      <c r="BKW13">
        <v>4393990</v>
      </c>
      <c r="BKX13">
        <v>4396020</v>
      </c>
      <c r="BKY13">
        <v>4376451</v>
      </c>
      <c r="BKZ13">
        <v>4442935</v>
      </c>
      <c r="BLA13">
        <v>4511735</v>
      </c>
      <c r="BLB13">
        <v>4490670</v>
      </c>
      <c r="BLC13">
        <v>4561040</v>
      </c>
      <c r="BLD13">
        <v>4463417</v>
      </c>
      <c r="BLE13">
        <v>4446702</v>
      </c>
      <c r="BLF13">
        <v>4418260</v>
      </c>
      <c r="BLG13">
        <v>4238179</v>
      </c>
      <c r="BLH13">
        <v>3616264</v>
      </c>
      <c r="BLI13">
        <v>2796794</v>
      </c>
      <c r="BLJ13">
        <v>1852916</v>
      </c>
      <c r="BLK13">
        <v>1253516</v>
      </c>
      <c r="BLL13">
        <v>742954</v>
      </c>
      <c r="BLM13">
        <v>489900</v>
      </c>
      <c r="BLN13">
        <v>420114</v>
      </c>
      <c r="BLO13">
        <v>420114</v>
      </c>
      <c r="BLP13">
        <v>402912</v>
      </c>
      <c r="BLQ13">
        <v>375756</v>
      </c>
      <c r="BLR13">
        <v>344184</v>
      </c>
      <c r="BLS13">
        <v>305190</v>
      </c>
      <c r="BLT13">
        <v>266633</v>
      </c>
      <c r="BLU13">
        <v>243580</v>
      </c>
      <c r="BLV13">
        <v>233902</v>
      </c>
      <c r="BLW13">
        <v>211557</v>
      </c>
      <c r="BLX13">
        <v>187996</v>
      </c>
      <c r="BLY13">
        <v>159901</v>
      </c>
      <c r="BLZ13">
        <v>146388</v>
      </c>
      <c r="BMA13">
        <v>130476</v>
      </c>
      <c r="BMB13">
        <v>117170</v>
      </c>
      <c r="BMC13">
        <v>109570</v>
      </c>
      <c r="BMD13">
        <v>108723</v>
      </c>
      <c r="BME13">
        <v>97842</v>
      </c>
      <c r="BMF13">
        <v>74023</v>
      </c>
      <c r="BMG13">
        <v>54895</v>
      </c>
      <c r="BMH13">
        <v>46358</v>
      </c>
      <c r="BMI13">
        <v>46358</v>
      </c>
      <c r="BMJ13">
        <v>39868</v>
      </c>
      <c r="BMK13">
        <v>36722</v>
      </c>
      <c r="BML13">
        <v>26012</v>
      </c>
      <c r="BMM13">
        <v>14153</v>
      </c>
      <c r="BMN13">
        <v>10328</v>
      </c>
      <c r="BMO13">
        <v>8762</v>
      </c>
      <c r="BMP13">
        <v>8753</v>
      </c>
      <c r="BMQ13">
        <v>8500</v>
      </c>
      <c r="BMR13">
        <v>8315</v>
      </c>
      <c r="BMS13">
        <v>614</v>
      </c>
      <c r="BMT13">
        <v>11</v>
      </c>
      <c r="BMU13">
        <v>4275973</v>
      </c>
      <c r="BMV13">
        <v>4275973</v>
      </c>
      <c r="BMW13">
        <v>4292602</v>
      </c>
      <c r="BMX13">
        <v>4288246</v>
      </c>
      <c r="BMY13">
        <v>4240173</v>
      </c>
      <c r="BMZ13">
        <v>4239537</v>
      </c>
      <c r="BNA13">
        <v>4239537</v>
      </c>
      <c r="BNB13">
        <v>4217089</v>
      </c>
      <c r="BNC13">
        <v>4229015</v>
      </c>
      <c r="BND13">
        <v>4255419</v>
      </c>
      <c r="BNE13">
        <v>4261621</v>
      </c>
      <c r="BNF13">
        <v>4240722</v>
      </c>
      <c r="BNG13">
        <v>4224794</v>
      </c>
      <c r="BNH13">
        <v>4240369</v>
      </c>
      <c r="BNI13">
        <v>4233659</v>
      </c>
      <c r="BNJ13">
        <v>4167387</v>
      </c>
      <c r="BNK13">
        <v>4163314</v>
      </c>
      <c r="BNL13">
        <v>4144956</v>
      </c>
      <c r="BNM13">
        <v>4158308</v>
      </c>
      <c r="BNN13">
        <v>4132687</v>
      </c>
      <c r="BNO13">
        <v>4172280</v>
      </c>
      <c r="BNP13">
        <v>4226426</v>
      </c>
      <c r="BNQ13">
        <v>4200571</v>
      </c>
      <c r="BNR13">
        <v>4204551</v>
      </c>
      <c r="BNS13">
        <v>4185922</v>
      </c>
      <c r="BNT13">
        <v>4185922</v>
      </c>
      <c r="BNU13">
        <v>3957448</v>
      </c>
      <c r="BNV13">
        <v>3025636</v>
      </c>
      <c r="BNW13">
        <v>1839809</v>
      </c>
      <c r="BNX13">
        <v>1326299</v>
      </c>
      <c r="BNY13">
        <v>782208</v>
      </c>
      <c r="BNZ13">
        <v>534057</v>
      </c>
      <c r="BOA13">
        <v>426384</v>
      </c>
      <c r="BOB13">
        <v>395186</v>
      </c>
      <c r="BOC13">
        <v>370106</v>
      </c>
      <c r="BOD13">
        <v>334857</v>
      </c>
      <c r="BOE13">
        <v>308412</v>
      </c>
      <c r="BOF13">
        <v>278016</v>
      </c>
      <c r="BOG13">
        <v>277887</v>
      </c>
      <c r="BOH13">
        <v>256582</v>
      </c>
      <c r="BOI13">
        <v>225102</v>
      </c>
      <c r="BOJ13">
        <v>197871</v>
      </c>
      <c r="BOK13">
        <v>167572</v>
      </c>
      <c r="BOL13">
        <v>155281</v>
      </c>
      <c r="BOM13">
        <v>129140</v>
      </c>
      <c r="BON13">
        <v>115078</v>
      </c>
      <c r="BOO13">
        <v>103097</v>
      </c>
      <c r="BOP13">
        <v>87301</v>
      </c>
      <c r="BOQ13">
        <v>80269</v>
      </c>
      <c r="BOR13">
        <v>62388</v>
      </c>
      <c r="BOS13">
        <v>55849</v>
      </c>
      <c r="BOT13">
        <v>50616</v>
      </c>
      <c r="BOU13">
        <v>49211</v>
      </c>
      <c r="BOV13">
        <v>46345</v>
      </c>
      <c r="BOW13">
        <v>41652</v>
      </c>
      <c r="BOX13">
        <v>37415</v>
      </c>
      <c r="BOY13">
        <v>36769</v>
      </c>
      <c r="BOZ13">
        <v>36695</v>
      </c>
      <c r="BPA13">
        <v>36696</v>
      </c>
      <c r="BPB13">
        <v>31347</v>
      </c>
      <c r="BPC13">
        <v>28839</v>
      </c>
      <c r="BPD13">
        <v>4149985</v>
      </c>
      <c r="BPE13">
        <v>4149985</v>
      </c>
      <c r="BPF13">
        <v>4149985</v>
      </c>
      <c r="BPG13">
        <v>4149985</v>
      </c>
      <c r="BPH13">
        <v>4149985</v>
      </c>
      <c r="BPI13">
        <v>4149985</v>
      </c>
      <c r="BPJ13">
        <v>4149985</v>
      </c>
      <c r="BPK13">
        <v>4152136</v>
      </c>
      <c r="BPL13">
        <v>4122999</v>
      </c>
      <c r="BPM13">
        <v>4122910</v>
      </c>
      <c r="BPN13">
        <v>4106562</v>
      </c>
      <c r="BPO13">
        <v>4089155</v>
      </c>
      <c r="BPP13">
        <v>4113470</v>
      </c>
      <c r="BPQ13">
        <v>4071396</v>
      </c>
      <c r="BPR13">
        <v>4047552</v>
      </c>
      <c r="BPS13">
        <v>4066695</v>
      </c>
      <c r="BPT13">
        <v>4055874</v>
      </c>
      <c r="BPU13">
        <v>4077497</v>
      </c>
      <c r="BPV13">
        <v>4090449</v>
      </c>
      <c r="BPW13">
        <v>4107720</v>
      </c>
      <c r="BPX13">
        <v>4096640</v>
      </c>
      <c r="BPY13">
        <v>4097495</v>
      </c>
      <c r="BPZ13">
        <v>4052016</v>
      </c>
      <c r="BQA13">
        <v>4022663</v>
      </c>
      <c r="BQB13">
        <v>4012954</v>
      </c>
      <c r="BQC13">
        <v>4044785</v>
      </c>
      <c r="BQD13">
        <v>3983239</v>
      </c>
      <c r="BQE13">
        <v>3983239</v>
      </c>
      <c r="BQF13">
        <v>4029233</v>
      </c>
      <c r="BQG13">
        <v>3883320</v>
      </c>
      <c r="BQH13">
        <v>3162417</v>
      </c>
      <c r="BQI13">
        <v>1912473</v>
      </c>
      <c r="BQJ13">
        <v>1249737</v>
      </c>
      <c r="BQK13">
        <v>878916</v>
      </c>
      <c r="BQL13">
        <v>680921</v>
      </c>
      <c r="BQM13">
        <v>558457</v>
      </c>
      <c r="BQN13">
        <v>476155</v>
      </c>
      <c r="BQO13">
        <v>436692</v>
      </c>
      <c r="BQP13">
        <v>419870</v>
      </c>
      <c r="BQQ13">
        <v>386831</v>
      </c>
      <c r="BQR13">
        <v>359324</v>
      </c>
      <c r="BQS13">
        <v>313926</v>
      </c>
      <c r="BQT13">
        <v>298881</v>
      </c>
      <c r="BQU13">
        <v>283249</v>
      </c>
      <c r="BQV13">
        <v>266087</v>
      </c>
      <c r="BQW13">
        <v>246970</v>
      </c>
      <c r="BQX13">
        <v>236560</v>
      </c>
      <c r="BQY13">
        <v>217134</v>
      </c>
      <c r="BQZ13">
        <v>211279</v>
      </c>
      <c r="BRA13">
        <v>190211</v>
      </c>
      <c r="BRB13">
        <v>177800</v>
      </c>
      <c r="BRC13">
        <v>150698</v>
      </c>
      <c r="BRD13">
        <v>140239</v>
      </c>
      <c r="BRE13">
        <v>135148</v>
      </c>
      <c r="BRF13">
        <v>128333</v>
      </c>
      <c r="BRG13">
        <v>117876</v>
      </c>
      <c r="BRH13">
        <v>103622</v>
      </c>
      <c r="BRI13">
        <v>100201</v>
      </c>
      <c r="BRJ13">
        <v>97916</v>
      </c>
      <c r="BRK13">
        <v>78037</v>
      </c>
      <c r="BRL13">
        <v>53210</v>
      </c>
      <c r="BRM13">
        <v>41933</v>
      </c>
      <c r="BRN13">
        <v>37261</v>
      </c>
      <c r="BRO13">
        <v>32885</v>
      </c>
      <c r="BRP13">
        <v>27240</v>
      </c>
      <c r="BRQ13">
        <v>1147</v>
      </c>
      <c r="BRR13">
        <v>79</v>
      </c>
      <c r="BRS13">
        <v>79</v>
      </c>
      <c r="BRT13">
        <v>78</v>
      </c>
      <c r="BRU13">
        <v>78</v>
      </c>
      <c r="BRV13">
        <v>66</v>
      </c>
      <c r="BRW13">
        <v>11</v>
      </c>
      <c r="BRX13">
        <v>4475166</v>
      </c>
      <c r="BRY13">
        <v>4529538</v>
      </c>
      <c r="BRZ13">
        <v>4492114</v>
      </c>
      <c r="BSA13">
        <v>4445010</v>
      </c>
      <c r="BSB13">
        <v>4435736</v>
      </c>
      <c r="BSC13">
        <v>4463463</v>
      </c>
      <c r="BSD13">
        <v>4544261</v>
      </c>
      <c r="BSE13">
        <v>4495739</v>
      </c>
      <c r="BSF13">
        <v>4455115</v>
      </c>
      <c r="BSG13">
        <v>4460833</v>
      </c>
      <c r="BSH13">
        <v>4449902</v>
      </c>
      <c r="BSI13">
        <v>4444411</v>
      </c>
      <c r="BSJ13">
        <v>4440304</v>
      </c>
      <c r="BSK13">
        <v>4433044</v>
      </c>
      <c r="BSL13">
        <v>4430737</v>
      </c>
      <c r="BSM13">
        <v>4446090</v>
      </c>
      <c r="BSN13">
        <v>4504722</v>
      </c>
      <c r="BSO13">
        <v>4535031</v>
      </c>
      <c r="BSP13">
        <v>4548300</v>
      </c>
      <c r="BSQ13">
        <v>4575775</v>
      </c>
      <c r="BSR13">
        <v>4524422</v>
      </c>
      <c r="BSS13">
        <v>4461128</v>
      </c>
      <c r="BST13">
        <v>4329224</v>
      </c>
      <c r="BSU13">
        <v>3648374</v>
      </c>
      <c r="BSV13">
        <v>2372358</v>
      </c>
      <c r="BSW13">
        <v>2372358</v>
      </c>
      <c r="BSX13">
        <v>1845247</v>
      </c>
      <c r="BSY13">
        <v>1092215</v>
      </c>
      <c r="BSZ13">
        <v>778162</v>
      </c>
      <c r="BTA13">
        <v>689847</v>
      </c>
      <c r="BTB13">
        <v>609282</v>
      </c>
      <c r="BTC13">
        <v>553851</v>
      </c>
      <c r="BTD13">
        <v>463887</v>
      </c>
      <c r="BTE13">
        <v>399336</v>
      </c>
      <c r="BTF13">
        <v>344870</v>
      </c>
      <c r="BTG13">
        <v>327167</v>
      </c>
      <c r="BTH13">
        <v>306437</v>
      </c>
      <c r="BTI13">
        <v>292710</v>
      </c>
      <c r="BTJ13">
        <v>265554</v>
      </c>
      <c r="BTK13">
        <v>238255</v>
      </c>
      <c r="BTL13">
        <v>234066</v>
      </c>
      <c r="BTM13">
        <v>225251</v>
      </c>
      <c r="BTN13">
        <v>216105</v>
      </c>
      <c r="BTO13">
        <v>190765</v>
      </c>
      <c r="BTP13">
        <v>185636</v>
      </c>
      <c r="BTQ13">
        <v>180797</v>
      </c>
      <c r="BTR13">
        <v>167363</v>
      </c>
      <c r="BTS13">
        <v>159059</v>
      </c>
      <c r="BTT13">
        <v>149366</v>
      </c>
      <c r="BTU13">
        <v>136423</v>
      </c>
      <c r="BTV13">
        <v>124568</v>
      </c>
      <c r="BTW13">
        <v>124568</v>
      </c>
      <c r="BTX13">
        <v>118084</v>
      </c>
      <c r="BTY13">
        <v>108422</v>
      </c>
      <c r="BTZ13">
        <v>101721</v>
      </c>
      <c r="BUA13">
        <v>91252</v>
      </c>
      <c r="BUB13">
        <v>84525</v>
      </c>
      <c r="BUC13">
        <v>67496</v>
      </c>
      <c r="BUD13">
        <v>41922</v>
      </c>
      <c r="BUE13">
        <v>30477</v>
      </c>
      <c r="BUF13">
        <v>26681</v>
      </c>
      <c r="BUG13">
        <v>25738</v>
      </c>
      <c r="BUH13">
        <v>19928</v>
      </c>
      <c r="BUI13">
        <v>4</v>
      </c>
      <c r="BUJ13">
        <v>1</v>
      </c>
      <c r="BUK13">
        <v>4255368</v>
      </c>
      <c r="BUL13">
        <v>4333261</v>
      </c>
      <c r="BUM13">
        <v>4333085</v>
      </c>
      <c r="BUN13">
        <v>4267304</v>
      </c>
      <c r="BUO13">
        <v>4259166</v>
      </c>
      <c r="BUP13">
        <v>4210601</v>
      </c>
      <c r="BUQ13">
        <v>4170800</v>
      </c>
      <c r="BUR13">
        <v>4176265</v>
      </c>
      <c r="BUS13">
        <v>4156663</v>
      </c>
      <c r="BUT13">
        <v>4180876</v>
      </c>
      <c r="BUU13">
        <v>4149313</v>
      </c>
      <c r="BUV13">
        <v>4140796</v>
      </c>
      <c r="BUW13">
        <v>4130870</v>
      </c>
      <c r="BUX13">
        <v>4149985</v>
      </c>
      <c r="BUY13">
        <v>4155190</v>
      </c>
      <c r="BUZ13">
        <v>4159453</v>
      </c>
      <c r="BVA13">
        <v>4129594</v>
      </c>
      <c r="BVB13">
        <v>4104481</v>
      </c>
      <c r="BVC13">
        <v>4056616</v>
      </c>
      <c r="BVD13">
        <v>4090580</v>
      </c>
      <c r="BVE13">
        <v>4132148</v>
      </c>
      <c r="BVF13">
        <v>4132237</v>
      </c>
      <c r="BVG13">
        <v>4126748</v>
      </c>
      <c r="BVH13">
        <v>3701019</v>
      </c>
      <c r="BVI13">
        <v>2857249</v>
      </c>
      <c r="BVJ13">
        <v>1750847</v>
      </c>
      <c r="BVK13">
        <v>1163589</v>
      </c>
      <c r="BVL13">
        <v>635817</v>
      </c>
      <c r="BVM13">
        <v>439212</v>
      </c>
      <c r="BVN13">
        <v>300632</v>
      </c>
      <c r="BVO13">
        <v>300632</v>
      </c>
      <c r="BVP13">
        <v>278998</v>
      </c>
      <c r="BVQ13">
        <v>262456</v>
      </c>
      <c r="BVR13">
        <v>246032</v>
      </c>
      <c r="BVS13">
        <v>224357</v>
      </c>
      <c r="BVT13">
        <v>208855</v>
      </c>
      <c r="BVU13">
        <v>195361</v>
      </c>
      <c r="BVV13">
        <v>174285</v>
      </c>
      <c r="BVW13">
        <v>166564</v>
      </c>
      <c r="BVX13">
        <v>163267</v>
      </c>
      <c r="BVY13">
        <v>161113</v>
      </c>
      <c r="BVZ13">
        <v>147752</v>
      </c>
      <c r="BWA13">
        <v>133647</v>
      </c>
      <c r="BWB13">
        <v>112176</v>
      </c>
      <c r="BWC13">
        <v>100595</v>
      </c>
      <c r="BWD13">
        <v>97617</v>
      </c>
      <c r="BWE13">
        <v>87441</v>
      </c>
      <c r="BWF13">
        <v>69158</v>
      </c>
      <c r="BWG13">
        <v>61301</v>
      </c>
      <c r="BWH13">
        <v>51571</v>
      </c>
      <c r="BWI13">
        <v>51571</v>
      </c>
      <c r="BWJ13">
        <v>36356</v>
      </c>
      <c r="BWK13">
        <v>27761</v>
      </c>
      <c r="BWL13">
        <v>22766</v>
      </c>
      <c r="BWM13">
        <v>8391</v>
      </c>
      <c r="BWN13">
        <v>5861</v>
      </c>
      <c r="BWO13">
        <v>925</v>
      </c>
      <c r="BWP13">
        <v>476</v>
      </c>
      <c r="BWQ13">
        <v>439</v>
      </c>
      <c r="BWR13">
        <v>44</v>
      </c>
      <c r="BWS13">
        <v>28</v>
      </c>
      <c r="BWT13">
        <v>4694064</v>
      </c>
      <c r="BWU13">
        <v>4694064</v>
      </c>
      <c r="BWV13">
        <v>4694064</v>
      </c>
      <c r="BWW13">
        <v>4694064</v>
      </c>
      <c r="BWX13">
        <v>4703546</v>
      </c>
      <c r="BWY13">
        <v>4692396</v>
      </c>
      <c r="BWZ13">
        <v>4652435</v>
      </c>
      <c r="BXA13">
        <v>4604510</v>
      </c>
      <c r="BXB13">
        <v>4604510</v>
      </c>
      <c r="BXC13">
        <v>4665035</v>
      </c>
      <c r="BXD13">
        <v>4692638</v>
      </c>
      <c r="BXE13">
        <v>4639302</v>
      </c>
      <c r="BXF13">
        <v>4662017</v>
      </c>
      <c r="BXG13">
        <v>4635778</v>
      </c>
      <c r="BXH13">
        <v>4625580</v>
      </c>
      <c r="BXI13">
        <v>4601436</v>
      </c>
      <c r="BXJ13">
        <v>4603269</v>
      </c>
      <c r="BXK13">
        <v>4626173</v>
      </c>
      <c r="BXL13">
        <v>4611243</v>
      </c>
      <c r="BXM13">
        <v>4636787</v>
      </c>
      <c r="BXN13">
        <v>4588637</v>
      </c>
      <c r="BXO13">
        <v>4611415</v>
      </c>
      <c r="BXP13">
        <v>4612907</v>
      </c>
      <c r="BXQ13">
        <v>4599532</v>
      </c>
      <c r="BXR13">
        <v>4613744</v>
      </c>
      <c r="BXS13">
        <v>4676946</v>
      </c>
      <c r="BXT13">
        <v>4221797</v>
      </c>
      <c r="BXU13">
        <v>2907676</v>
      </c>
      <c r="BXV13">
        <v>1726331</v>
      </c>
      <c r="BXW13">
        <v>965214</v>
      </c>
      <c r="BXX13">
        <v>812432</v>
      </c>
      <c r="BXY13">
        <v>812432</v>
      </c>
      <c r="BXZ13">
        <v>538186</v>
      </c>
      <c r="BYA13">
        <v>464563</v>
      </c>
      <c r="BYB13">
        <v>372709</v>
      </c>
      <c r="BYC13">
        <v>343696</v>
      </c>
      <c r="BYD13">
        <v>314478</v>
      </c>
      <c r="BYE13">
        <v>273249</v>
      </c>
      <c r="BYF13">
        <v>252744</v>
      </c>
      <c r="BYG13">
        <v>248566</v>
      </c>
      <c r="BYH13">
        <v>215276</v>
      </c>
      <c r="BYI13">
        <v>201017</v>
      </c>
      <c r="BYJ13">
        <v>193741</v>
      </c>
      <c r="BYK13">
        <v>189863</v>
      </c>
      <c r="BYL13">
        <v>162343</v>
      </c>
      <c r="BYM13">
        <v>147544</v>
      </c>
      <c r="BYN13">
        <v>139676</v>
      </c>
      <c r="BYO13">
        <v>125453</v>
      </c>
      <c r="BYP13">
        <v>116596</v>
      </c>
      <c r="BYQ13">
        <v>102508</v>
      </c>
      <c r="BYR13">
        <v>85489</v>
      </c>
      <c r="BYS13">
        <v>82080</v>
      </c>
      <c r="BYT13">
        <v>55584</v>
      </c>
      <c r="BYU13">
        <v>37560</v>
      </c>
      <c r="BYV13">
        <v>34919</v>
      </c>
      <c r="BYW13">
        <v>34507</v>
      </c>
      <c r="BYX13">
        <v>25990</v>
      </c>
      <c r="BYY13">
        <v>21220</v>
      </c>
      <c r="BYZ13">
        <v>18424</v>
      </c>
      <c r="BZA13">
        <v>10933</v>
      </c>
      <c r="BZB13">
        <v>10726</v>
      </c>
      <c r="BZC13">
        <v>10602</v>
      </c>
      <c r="BZD13">
        <v>10677</v>
      </c>
      <c r="BZE13">
        <v>3510</v>
      </c>
      <c r="BZF13">
        <v>3510</v>
      </c>
      <c r="BZG13">
        <v>1331</v>
      </c>
      <c r="BZH13">
        <v>1313</v>
      </c>
      <c r="BZI13">
        <v>1281</v>
      </c>
      <c r="BZJ13">
        <v>1</v>
      </c>
      <c r="BZK13">
        <v>4430224</v>
      </c>
      <c r="BZL13">
        <v>4413589</v>
      </c>
      <c r="BZM13">
        <v>4423055</v>
      </c>
      <c r="BZN13">
        <v>4397011</v>
      </c>
      <c r="BZO13">
        <v>4358869</v>
      </c>
      <c r="BZP13">
        <v>4358468</v>
      </c>
      <c r="BZQ13">
        <v>4365382</v>
      </c>
      <c r="BZR13">
        <v>4374449</v>
      </c>
      <c r="BZS13">
        <v>4394189</v>
      </c>
      <c r="BZT13">
        <v>4349563</v>
      </c>
      <c r="BZU13">
        <v>4344551</v>
      </c>
      <c r="BZV13">
        <v>4318347</v>
      </c>
      <c r="BZW13">
        <v>4291385</v>
      </c>
      <c r="BZX13">
        <v>4247308</v>
      </c>
      <c r="BZY13">
        <v>4237081</v>
      </c>
      <c r="BZZ13">
        <v>4247427</v>
      </c>
      <c r="CAA13">
        <v>4213631</v>
      </c>
      <c r="CAB13">
        <v>4196760</v>
      </c>
      <c r="CAC13">
        <v>4146517</v>
      </c>
      <c r="CAD13">
        <v>4137741</v>
      </c>
      <c r="CAE13">
        <v>4137741</v>
      </c>
      <c r="CAF13">
        <v>4110314</v>
      </c>
      <c r="CAG13">
        <v>3753526</v>
      </c>
      <c r="CAH13">
        <v>3154029</v>
      </c>
      <c r="CAI13">
        <v>1905393</v>
      </c>
      <c r="CAJ13">
        <v>1254090</v>
      </c>
      <c r="CAK13">
        <v>903337</v>
      </c>
      <c r="CAL13">
        <v>416359</v>
      </c>
      <c r="CAM13">
        <v>291477</v>
      </c>
      <c r="CAN13">
        <v>266221</v>
      </c>
      <c r="CAO13">
        <v>235327</v>
      </c>
      <c r="CAP13">
        <v>217960</v>
      </c>
      <c r="CAQ13">
        <v>200050</v>
      </c>
      <c r="CAR13">
        <v>170568</v>
      </c>
      <c r="CAS13">
        <v>157157</v>
      </c>
      <c r="CAT13">
        <v>155541</v>
      </c>
      <c r="CAU13">
        <v>133942</v>
      </c>
      <c r="CAV13">
        <v>99851</v>
      </c>
      <c r="CAW13">
        <v>86562</v>
      </c>
      <c r="CAX13">
        <v>77819</v>
      </c>
      <c r="CAY13">
        <v>55590</v>
      </c>
      <c r="CAZ13">
        <v>32010</v>
      </c>
      <c r="CBA13">
        <v>18871</v>
      </c>
      <c r="CBB13">
        <v>8641</v>
      </c>
      <c r="CBC13">
        <v>5108</v>
      </c>
      <c r="CBD13">
        <v>5029</v>
      </c>
      <c r="CBE13">
        <v>2698</v>
      </c>
      <c r="CBF13">
        <v>2452</v>
      </c>
      <c r="CBG13">
        <v>945</v>
      </c>
      <c r="CBH13">
        <v>943</v>
      </c>
      <c r="CBI13">
        <v>840</v>
      </c>
      <c r="CBJ13">
        <v>824</v>
      </c>
      <c r="CBK13">
        <v>664</v>
      </c>
      <c r="CBL13">
        <v>366</v>
      </c>
      <c r="CBM13">
        <v>210</v>
      </c>
      <c r="CBN13">
        <v>16</v>
      </c>
      <c r="CBO13">
        <v>16</v>
      </c>
      <c r="CBP13">
        <v>16</v>
      </c>
      <c r="CBQ13">
        <v>16</v>
      </c>
      <c r="CBR13">
        <v>16</v>
      </c>
      <c r="CBS13">
        <v>15</v>
      </c>
      <c r="CBT13">
        <v>15</v>
      </c>
      <c r="CBU13">
        <v>9</v>
      </c>
      <c r="CBV13">
        <v>9</v>
      </c>
      <c r="CBW13">
        <v>9</v>
      </c>
      <c r="CBX13">
        <v>3811630</v>
      </c>
      <c r="CBY13">
        <v>3796798</v>
      </c>
      <c r="CBZ13">
        <v>3775045</v>
      </c>
      <c r="CCA13">
        <v>3720500</v>
      </c>
      <c r="CCB13">
        <v>3707420</v>
      </c>
      <c r="CCC13">
        <v>3702741</v>
      </c>
      <c r="CCD13">
        <v>3693950</v>
      </c>
      <c r="CCE13">
        <v>3713118</v>
      </c>
      <c r="CCF13">
        <v>3726240</v>
      </c>
      <c r="CCG13">
        <v>3700585</v>
      </c>
      <c r="CCH13">
        <v>3720563</v>
      </c>
      <c r="CCI13">
        <v>3708610</v>
      </c>
      <c r="CCJ13">
        <v>3732126</v>
      </c>
      <c r="CCK13">
        <v>3713754</v>
      </c>
      <c r="CCL13">
        <v>3702684</v>
      </c>
      <c r="CCM13">
        <v>3642799</v>
      </c>
      <c r="CCN13">
        <v>3631504</v>
      </c>
      <c r="CCO13">
        <v>3629676</v>
      </c>
      <c r="CCP13">
        <v>3624174</v>
      </c>
      <c r="CCQ13">
        <v>3652493</v>
      </c>
      <c r="CCR13">
        <v>3640573</v>
      </c>
      <c r="CCS13">
        <v>3633191</v>
      </c>
      <c r="CCT13">
        <v>3592614</v>
      </c>
      <c r="CCU13">
        <v>3161886</v>
      </c>
      <c r="CCV13">
        <v>2119207</v>
      </c>
      <c r="CCW13">
        <v>2119207</v>
      </c>
      <c r="CCX13">
        <v>1513646</v>
      </c>
      <c r="CCY13">
        <v>999939</v>
      </c>
      <c r="CCZ13">
        <v>688403</v>
      </c>
      <c r="CDA13">
        <v>525864</v>
      </c>
      <c r="CDB13">
        <v>437230</v>
      </c>
      <c r="CDC13">
        <v>361674</v>
      </c>
      <c r="CDD13">
        <v>335236</v>
      </c>
      <c r="CDE13">
        <v>304503</v>
      </c>
      <c r="CDF13">
        <v>189344</v>
      </c>
      <c r="CDG13">
        <v>181497</v>
      </c>
      <c r="CDH13">
        <v>178330</v>
      </c>
      <c r="CDI13">
        <v>141158</v>
      </c>
      <c r="CDJ13">
        <v>66219</v>
      </c>
      <c r="CDK13">
        <v>49909</v>
      </c>
      <c r="CDL13">
        <v>52064</v>
      </c>
      <c r="CDM13">
        <v>39223</v>
      </c>
      <c r="CDN13">
        <v>35880</v>
      </c>
      <c r="CDO13">
        <v>32879</v>
      </c>
      <c r="CDP13">
        <v>31537</v>
      </c>
      <c r="CDQ13">
        <v>31251</v>
      </c>
      <c r="CDR13">
        <v>29494</v>
      </c>
      <c r="CDS13">
        <v>25558</v>
      </c>
      <c r="CDT13">
        <v>23048</v>
      </c>
      <c r="CDU13">
        <v>23012</v>
      </c>
      <c r="CDV13">
        <v>20832</v>
      </c>
      <c r="CDW13">
        <v>18748</v>
      </c>
      <c r="CDX13">
        <v>18917</v>
      </c>
      <c r="CDY13">
        <v>11805</v>
      </c>
      <c r="CDZ13">
        <v>6278</v>
      </c>
      <c r="CEA13">
        <v>2484</v>
      </c>
      <c r="CEB13">
        <v>2296</v>
      </c>
      <c r="CEC13">
        <v>1592</v>
      </c>
      <c r="CED13">
        <v>636</v>
      </c>
      <c r="CEE13">
        <v>470</v>
      </c>
      <c r="CEF13">
        <v>7</v>
      </c>
      <c r="CEG13">
        <v>6</v>
      </c>
      <c r="CEH13">
        <v>6</v>
      </c>
      <c r="CEI13">
        <v>6</v>
      </c>
      <c r="CEJ13">
        <v>6</v>
      </c>
      <c r="CEK13">
        <v>3420133</v>
      </c>
      <c r="CEL13">
        <v>3420133</v>
      </c>
      <c r="CEM13">
        <v>3382887</v>
      </c>
      <c r="CEN13">
        <v>3383281</v>
      </c>
      <c r="CEO13">
        <v>3366565</v>
      </c>
      <c r="CEP13">
        <v>3368063</v>
      </c>
      <c r="CEQ13">
        <v>3382863</v>
      </c>
      <c r="CER13">
        <v>3396737</v>
      </c>
      <c r="CES13">
        <v>3368748</v>
      </c>
      <c r="CET13">
        <v>3353964</v>
      </c>
      <c r="CEU13">
        <v>3344815</v>
      </c>
      <c r="CEV13">
        <v>3318986</v>
      </c>
      <c r="CEW13">
        <v>3325309</v>
      </c>
      <c r="CEX13">
        <v>3301362</v>
      </c>
      <c r="CEY13">
        <v>3315234</v>
      </c>
      <c r="CEZ13">
        <v>3294761</v>
      </c>
      <c r="CFA13">
        <v>3300673</v>
      </c>
      <c r="CFB13">
        <v>3320254</v>
      </c>
      <c r="CFC13">
        <v>3323861</v>
      </c>
      <c r="CFD13">
        <v>3301081</v>
      </c>
      <c r="CFE13">
        <v>3321669</v>
      </c>
      <c r="CFF13">
        <v>3280164</v>
      </c>
      <c r="CFG13">
        <v>3273732</v>
      </c>
      <c r="CFH13">
        <v>3227917</v>
      </c>
      <c r="CFI13">
        <v>2860294</v>
      </c>
      <c r="CFJ13">
        <v>2040153</v>
      </c>
      <c r="CFK13">
        <v>1428567</v>
      </c>
      <c r="CFL13">
        <v>805925</v>
      </c>
      <c r="CFM13">
        <v>348745</v>
      </c>
      <c r="CFN13">
        <v>172457</v>
      </c>
      <c r="CFO13">
        <v>172457</v>
      </c>
      <c r="CFP13">
        <v>162749</v>
      </c>
      <c r="CFQ13">
        <v>147717</v>
      </c>
      <c r="CFR13">
        <v>118946</v>
      </c>
      <c r="CFS13">
        <v>106336</v>
      </c>
      <c r="CFT13">
        <v>92472</v>
      </c>
      <c r="CFU13">
        <v>78117</v>
      </c>
      <c r="CFV13">
        <v>53606</v>
      </c>
      <c r="CFW13">
        <v>44393</v>
      </c>
      <c r="CFX13">
        <v>37431</v>
      </c>
      <c r="CFY13">
        <v>32374</v>
      </c>
      <c r="CFZ13">
        <v>26478</v>
      </c>
      <c r="CGA13">
        <v>23597</v>
      </c>
      <c r="CGB13">
        <v>16015</v>
      </c>
      <c r="CGC13">
        <v>13061</v>
      </c>
      <c r="CGD13">
        <v>11787</v>
      </c>
      <c r="CGE13">
        <v>11286</v>
      </c>
      <c r="CGF13">
        <v>11044</v>
      </c>
      <c r="CGG13">
        <v>10843</v>
      </c>
      <c r="CGH13">
        <v>10378</v>
      </c>
      <c r="CGI13">
        <v>10536</v>
      </c>
      <c r="CGJ13">
        <v>9404</v>
      </c>
      <c r="CGK13">
        <v>7823</v>
      </c>
      <c r="CGL13">
        <v>6792</v>
      </c>
      <c r="CGM13">
        <v>5610</v>
      </c>
      <c r="CGN13">
        <v>5610</v>
      </c>
      <c r="CGO13">
        <v>3878</v>
      </c>
      <c r="CGP13">
        <v>2919</v>
      </c>
      <c r="CGQ13">
        <v>1127</v>
      </c>
      <c r="CGR13">
        <v>1114</v>
      </c>
      <c r="CGS13">
        <v>1057</v>
      </c>
      <c r="CGT13">
        <v>1</v>
      </c>
      <c r="CGU13">
        <v>3082959</v>
      </c>
      <c r="CGV13">
        <v>3082959</v>
      </c>
      <c r="CGW13">
        <v>3082959</v>
      </c>
      <c r="CGX13">
        <v>3082959</v>
      </c>
      <c r="CGY13">
        <v>3097124</v>
      </c>
      <c r="CGZ13">
        <v>3088106</v>
      </c>
      <c r="CHA13">
        <v>3071992</v>
      </c>
      <c r="CHB13">
        <v>3068187</v>
      </c>
      <c r="CHC13">
        <v>3068187</v>
      </c>
      <c r="CHD13">
        <v>3065989</v>
      </c>
      <c r="CHE13">
        <v>3034262</v>
      </c>
      <c r="CHF13">
        <v>3023846</v>
      </c>
      <c r="CHG13">
        <v>2984240</v>
      </c>
      <c r="CHH13">
        <v>2967099</v>
      </c>
      <c r="CHI13">
        <v>2977974</v>
      </c>
      <c r="CHJ13">
        <v>2993156</v>
      </c>
      <c r="CHK13">
        <v>2964214</v>
      </c>
      <c r="CHL13">
        <v>2925310</v>
      </c>
      <c r="CHM13">
        <v>2931835</v>
      </c>
      <c r="CHN13">
        <v>2903498</v>
      </c>
      <c r="CHO13">
        <v>2913201</v>
      </c>
      <c r="CHP13">
        <v>2980926</v>
      </c>
      <c r="CHQ13">
        <v>2980049</v>
      </c>
      <c r="CHR13">
        <v>2985476</v>
      </c>
      <c r="CHS13">
        <v>2987342</v>
      </c>
      <c r="CHT13">
        <v>2921160</v>
      </c>
      <c r="CHU13">
        <v>2624407</v>
      </c>
      <c r="CHV13">
        <v>1942974</v>
      </c>
      <c r="CHW13">
        <v>1210498</v>
      </c>
      <c r="CHX13">
        <v>1088974</v>
      </c>
      <c r="CHY13">
        <v>1088974</v>
      </c>
      <c r="CHZ13">
        <v>814732</v>
      </c>
      <c r="CIA13">
        <v>449651</v>
      </c>
      <c r="CIB13">
        <v>189072</v>
      </c>
      <c r="CIC13">
        <v>167868</v>
      </c>
      <c r="CID13">
        <v>140957</v>
      </c>
      <c r="CIE13">
        <v>104728</v>
      </c>
      <c r="CIF13">
        <v>83726</v>
      </c>
      <c r="CIG13">
        <v>77557</v>
      </c>
      <c r="CIH13">
        <v>64059</v>
      </c>
      <c r="CII13">
        <v>62627</v>
      </c>
      <c r="CIJ13">
        <v>55748</v>
      </c>
      <c r="CIK13">
        <v>43956</v>
      </c>
      <c r="CIL13">
        <v>42992</v>
      </c>
      <c r="CIM13">
        <v>37924</v>
      </c>
      <c r="CIN13">
        <v>37822</v>
      </c>
      <c r="CIO13">
        <v>30187</v>
      </c>
      <c r="CIP13">
        <v>23993</v>
      </c>
      <c r="CIQ13">
        <v>22481</v>
      </c>
      <c r="CIR13">
        <v>15997</v>
      </c>
      <c r="CIS13">
        <v>6794</v>
      </c>
      <c r="CIT13">
        <v>6453</v>
      </c>
      <c r="CIU13">
        <v>6369</v>
      </c>
      <c r="CIV13">
        <v>6110</v>
      </c>
      <c r="CIW13">
        <v>5527</v>
      </c>
      <c r="CIX13">
        <v>5421</v>
      </c>
      <c r="CIY13">
        <v>5233</v>
      </c>
      <c r="CIZ13">
        <v>260</v>
      </c>
      <c r="CJA13">
        <v>222</v>
      </c>
      <c r="CJB13">
        <v>222</v>
      </c>
      <c r="CJC13">
        <v>222</v>
      </c>
      <c r="CJD13">
        <v>221</v>
      </c>
      <c r="CJE13">
        <v>221</v>
      </c>
      <c r="CJF13">
        <v>221</v>
      </c>
      <c r="CJG13">
        <v>220</v>
      </c>
      <c r="CJH13">
        <v>9</v>
      </c>
      <c r="CJI13">
        <v>5</v>
      </c>
      <c r="CJJ13">
        <v>5</v>
      </c>
      <c r="CJK13">
        <v>2957178</v>
      </c>
      <c r="CJL13">
        <v>2996541</v>
      </c>
      <c r="CJM13">
        <v>2983630</v>
      </c>
      <c r="CJN13">
        <v>2962101</v>
      </c>
      <c r="CJO13">
        <v>2933911</v>
      </c>
      <c r="CJP13">
        <v>2932380</v>
      </c>
      <c r="CJQ13">
        <v>2959882</v>
      </c>
      <c r="CJR13">
        <v>2977991</v>
      </c>
      <c r="CJS13">
        <v>2956487</v>
      </c>
      <c r="CJT13">
        <v>2989105</v>
      </c>
      <c r="CJU13">
        <v>3020190</v>
      </c>
      <c r="CJV13">
        <v>3074948</v>
      </c>
      <c r="CJW13">
        <v>3117460</v>
      </c>
      <c r="CJX13">
        <v>3104725</v>
      </c>
      <c r="CJY13">
        <v>3134878</v>
      </c>
      <c r="CJZ13">
        <v>3128758</v>
      </c>
      <c r="CKA13">
        <v>3127798</v>
      </c>
      <c r="CKB13">
        <v>3145967</v>
      </c>
      <c r="CKC13">
        <v>3150958</v>
      </c>
      <c r="CKD13">
        <v>3085548</v>
      </c>
      <c r="CKE13">
        <v>3085548</v>
      </c>
      <c r="CKF13">
        <v>3084478</v>
      </c>
      <c r="CKG13">
        <v>3086553</v>
      </c>
      <c r="CKH13">
        <v>2875719</v>
      </c>
      <c r="CKI13">
        <v>2475945</v>
      </c>
      <c r="CKJ13">
        <v>1834652</v>
      </c>
      <c r="CKK13">
        <v>1192612</v>
      </c>
      <c r="CKL13">
        <v>689709</v>
      </c>
      <c r="CKM13">
        <v>399127</v>
      </c>
      <c r="CKN13">
        <v>181482</v>
      </c>
      <c r="CKO13">
        <v>164883</v>
      </c>
      <c r="CKP13">
        <v>133252</v>
      </c>
      <c r="CKQ13">
        <v>116446</v>
      </c>
      <c r="CKR13">
        <v>90714</v>
      </c>
      <c r="CKS13">
        <v>54529</v>
      </c>
      <c r="CKT13">
        <v>36283</v>
      </c>
      <c r="CKU13">
        <v>27884</v>
      </c>
      <c r="CKV13">
        <v>25211</v>
      </c>
      <c r="CKW13">
        <v>24805</v>
      </c>
      <c r="CKX13">
        <v>21763</v>
      </c>
      <c r="CKY13">
        <v>20143</v>
      </c>
      <c r="CKZ13">
        <v>17819</v>
      </c>
      <c r="CLA13">
        <v>15531</v>
      </c>
      <c r="CLB13">
        <v>14956</v>
      </c>
      <c r="CLC13">
        <v>9789</v>
      </c>
      <c r="CLD13">
        <v>9783</v>
      </c>
      <c r="CLE13">
        <v>9544</v>
      </c>
      <c r="CLF13">
        <v>9299</v>
      </c>
      <c r="CLG13">
        <v>8347</v>
      </c>
      <c r="CLH13">
        <v>8005</v>
      </c>
      <c r="CLI13">
        <v>7175</v>
      </c>
      <c r="CLJ13">
        <v>6188</v>
      </c>
      <c r="CLK13">
        <v>6021</v>
      </c>
      <c r="CLL13">
        <v>5983</v>
      </c>
      <c r="CLM13">
        <v>5248</v>
      </c>
      <c r="CLN13">
        <v>5271</v>
      </c>
      <c r="CLO13">
        <v>5060</v>
      </c>
      <c r="CLP13">
        <v>4860</v>
      </c>
      <c r="CLQ13">
        <v>3996</v>
      </c>
      <c r="CLR13">
        <v>3660</v>
      </c>
      <c r="CLS13">
        <v>3515</v>
      </c>
      <c r="CLT13">
        <v>3179</v>
      </c>
      <c r="CLU13">
        <v>2802</v>
      </c>
      <c r="CLV13">
        <v>158</v>
      </c>
      <c r="CLW13">
        <v>158</v>
      </c>
      <c r="CLX13">
        <v>3058080</v>
      </c>
      <c r="CLY13">
        <v>3077295</v>
      </c>
      <c r="CLZ13">
        <v>3104725</v>
      </c>
      <c r="CMA13">
        <v>3098849</v>
      </c>
      <c r="CMB13">
        <v>3061143</v>
      </c>
      <c r="CMC13">
        <v>3037690</v>
      </c>
      <c r="CMD13">
        <v>3041939</v>
      </c>
      <c r="CME13">
        <v>3030112</v>
      </c>
      <c r="CMF13">
        <v>3077292</v>
      </c>
      <c r="CMG13">
        <v>3071668</v>
      </c>
      <c r="CMH13">
        <v>3097006</v>
      </c>
      <c r="CMI13">
        <v>3146569</v>
      </c>
      <c r="CMJ13">
        <v>3145283</v>
      </c>
      <c r="CMK13">
        <v>3123645</v>
      </c>
      <c r="CML13">
        <v>3100153</v>
      </c>
      <c r="CMM13">
        <v>3074662</v>
      </c>
      <c r="CMN13">
        <v>3068469</v>
      </c>
      <c r="CMO13">
        <v>3077945</v>
      </c>
      <c r="CMP13">
        <v>3067623</v>
      </c>
      <c r="CMQ13">
        <v>3080162</v>
      </c>
      <c r="CMR13">
        <v>3080254</v>
      </c>
      <c r="CMS13">
        <v>3080649</v>
      </c>
      <c r="CMT13">
        <v>3047653</v>
      </c>
      <c r="CMU13">
        <v>2943281</v>
      </c>
      <c r="CMV13">
        <v>2562257</v>
      </c>
      <c r="CMW13">
        <v>2562257</v>
      </c>
      <c r="CMX13">
        <v>2137434</v>
      </c>
      <c r="CMY13">
        <v>1423564</v>
      </c>
      <c r="CMZ13">
        <v>952442</v>
      </c>
      <c r="CNA13">
        <v>404208</v>
      </c>
      <c r="CNB13">
        <v>234393</v>
      </c>
      <c r="CNC13">
        <v>166994</v>
      </c>
      <c r="CND13">
        <v>122759</v>
      </c>
      <c r="CNE13">
        <v>86258</v>
      </c>
      <c r="CNF13">
        <v>74646</v>
      </c>
      <c r="CNG13">
        <v>60572</v>
      </c>
      <c r="CNH13">
        <v>50634</v>
      </c>
      <c r="CNI13">
        <v>35915</v>
      </c>
      <c r="CNJ13">
        <v>31407</v>
      </c>
      <c r="CNK13">
        <v>26057</v>
      </c>
      <c r="CNL13">
        <v>20289</v>
      </c>
      <c r="CNM13">
        <v>20220</v>
      </c>
      <c r="CNN13">
        <v>17632</v>
      </c>
      <c r="CNO13">
        <v>11569</v>
      </c>
      <c r="CNP13">
        <v>10762</v>
      </c>
      <c r="CNQ13">
        <v>10435</v>
      </c>
      <c r="CNR13">
        <v>9773</v>
      </c>
      <c r="CNS13">
        <v>8204</v>
      </c>
      <c r="CNT13">
        <v>8012</v>
      </c>
      <c r="CNU13">
        <v>7559</v>
      </c>
      <c r="CNV13">
        <v>6905</v>
      </c>
      <c r="CNW13">
        <v>5632</v>
      </c>
      <c r="CNX13">
        <v>5322</v>
      </c>
      <c r="CNY13">
        <v>3347</v>
      </c>
      <c r="CNZ13">
        <v>2332</v>
      </c>
      <c r="COA13">
        <v>1744</v>
      </c>
      <c r="COB13">
        <v>1744</v>
      </c>
      <c r="COC13">
        <v>1590</v>
      </c>
      <c r="COD13">
        <v>619</v>
      </c>
      <c r="COE13">
        <v>111</v>
      </c>
      <c r="COF13">
        <v>111</v>
      </c>
      <c r="COG13">
        <v>109</v>
      </c>
      <c r="COH13">
        <v>109</v>
      </c>
      <c r="COI13">
        <v>57</v>
      </c>
      <c r="COJ13">
        <v>57</v>
      </c>
      <c r="COK13">
        <v>2970506</v>
      </c>
      <c r="COL13">
        <v>2984406</v>
      </c>
      <c r="COM13">
        <v>2980232</v>
      </c>
      <c r="CON13">
        <v>2975277</v>
      </c>
      <c r="COO13">
        <v>2940824</v>
      </c>
      <c r="COP13">
        <v>2932073</v>
      </c>
      <c r="COQ13">
        <v>2972199</v>
      </c>
      <c r="COR13">
        <v>2961680</v>
      </c>
      <c r="COS13">
        <v>2963685</v>
      </c>
      <c r="COT13">
        <v>2950304</v>
      </c>
      <c r="COU13">
        <v>2935795</v>
      </c>
      <c r="COV13">
        <v>2943038</v>
      </c>
      <c r="COW13">
        <v>2978091</v>
      </c>
      <c r="COX13">
        <v>2984487</v>
      </c>
      <c r="COY13">
        <v>2997903</v>
      </c>
      <c r="COZ13">
        <v>3029855</v>
      </c>
      <c r="CPA13">
        <v>3016847</v>
      </c>
      <c r="CPB13">
        <v>3004487</v>
      </c>
      <c r="CPC13">
        <v>2988959</v>
      </c>
      <c r="CPD13">
        <v>2984449</v>
      </c>
      <c r="CPE13">
        <v>2978697</v>
      </c>
      <c r="CPF13">
        <v>2996048</v>
      </c>
      <c r="CPG13">
        <v>2996509</v>
      </c>
      <c r="CPH13">
        <v>2955280</v>
      </c>
      <c r="CPI13">
        <v>2867080</v>
      </c>
      <c r="CPJ13">
        <v>2679926</v>
      </c>
      <c r="CPK13">
        <v>2264059</v>
      </c>
      <c r="CPL13">
        <v>1350035</v>
      </c>
      <c r="CPM13">
        <v>642395</v>
      </c>
      <c r="CPN13">
        <v>392715</v>
      </c>
      <c r="CPO13">
        <v>392715</v>
      </c>
      <c r="CPP13">
        <v>323321</v>
      </c>
      <c r="CPQ13">
        <v>288378</v>
      </c>
      <c r="CPR13">
        <v>264446</v>
      </c>
      <c r="CPS13">
        <v>204635</v>
      </c>
      <c r="CPT13">
        <v>188963</v>
      </c>
      <c r="CPU13">
        <v>152371</v>
      </c>
      <c r="CPV13">
        <v>137090</v>
      </c>
      <c r="CPW13">
        <v>127349</v>
      </c>
      <c r="CPX13">
        <v>104761</v>
      </c>
      <c r="CPY13">
        <v>93060</v>
      </c>
      <c r="CPZ13">
        <v>75897</v>
      </c>
      <c r="CQA13">
        <v>71492</v>
      </c>
      <c r="CQB13">
        <v>61980</v>
      </c>
      <c r="CQC13">
        <v>54018</v>
      </c>
      <c r="CQD13">
        <v>52342</v>
      </c>
      <c r="CQE13">
        <v>49969</v>
      </c>
      <c r="CQF13">
        <v>44062</v>
      </c>
      <c r="CQG13">
        <v>37634</v>
      </c>
      <c r="CQH13">
        <v>18975</v>
      </c>
      <c r="CQI13">
        <v>6037</v>
      </c>
      <c r="CQJ13">
        <v>5081</v>
      </c>
      <c r="CQK13">
        <v>3760</v>
      </c>
      <c r="CQL13">
        <v>3175</v>
      </c>
      <c r="CQM13">
        <v>1288</v>
      </c>
      <c r="CQN13">
        <v>1288</v>
      </c>
      <c r="CQO13">
        <v>1160</v>
      </c>
      <c r="CQP13">
        <v>351</v>
      </c>
      <c r="CQQ13">
        <v>238</v>
      </c>
      <c r="CQR13">
        <v>186</v>
      </c>
      <c r="CQS13">
        <v>161</v>
      </c>
      <c r="CQT13">
        <v>161</v>
      </c>
      <c r="CQU13">
        <v>1</v>
      </c>
      <c r="CQV13">
        <v>1</v>
      </c>
      <c r="CQW13">
        <v>2954726</v>
      </c>
      <c r="CQX13">
        <v>2954726</v>
      </c>
      <c r="CQY13">
        <v>2959077</v>
      </c>
      <c r="CQZ13">
        <v>2962062</v>
      </c>
      <c r="CRA13">
        <v>2945401</v>
      </c>
      <c r="CRB13">
        <v>2928535</v>
      </c>
      <c r="CRC13">
        <v>2928535</v>
      </c>
      <c r="CRD13">
        <v>2942715</v>
      </c>
      <c r="CRE13">
        <v>2938458</v>
      </c>
      <c r="CRF13">
        <v>2910450</v>
      </c>
      <c r="CRG13">
        <v>2906503</v>
      </c>
      <c r="CRH13">
        <v>2898385</v>
      </c>
      <c r="CRI13">
        <v>2916452</v>
      </c>
      <c r="CRJ13">
        <v>2902484</v>
      </c>
      <c r="CRK13">
        <v>2854401</v>
      </c>
      <c r="CRL13">
        <v>2875573</v>
      </c>
      <c r="CRM13">
        <v>2843676</v>
      </c>
      <c r="CRN13">
        <v>2810848</v>
      </c>
      <c r="CRO13">
        <v>2797256</v>
      </c>
      <c r="CRP13">
        <v>2769130</v>
      </c>
      <c r="CRQ13">
        <v>2768465</v>
      </c>
      <c r="CRR13">
        <v>2760363</v>
      </c>
      <c r="CRS13">
        <v>2794528</v>
      </c>
      <c r="CRT13">
        <v>2760404</v>
      </c>
      <c r="CRU13">
        <v>2758886</v>
      </c>
      <c r="CRV13">
        <v>2495864</v>
      </c>
      <c r="CRW13">
        <v>1869271</v>
      </c>
      <c r="CRX13">
        <v>1615435</v>
      </c>
      <c r="CRY13">
        <v>1615435</v>
      </c>
      <c r="CRZ13">
        <v>1045123</v>
      </c>
      <c r="CSA13">
        <v>664295</v>
      </c>
      <c r="CSB13">
        <v>423120</v>
      </c>
      <c r="CSC13">
        <v>253425</v>
      </c>
      <c r="CSD13">
        <v>186626</v>
      </c>
      <c r="CSE13">
        <v>146172</v>
      </c>
      <c r="CSF13">
        <v>113601</v>
      </c>
      <c r="CSG13">
        <v>98089</v>
      </c>
      <c r="CSH13">
        <v>97488</v>
      </c>
      <c r="CSI13">
        <v>82465</v>
      </c>
      <c r="CSJ13">
        <v>77628</v>
      </c>
      <c r="CSK13">
        <v>68989</v>
      </c>
      <c r="CSL13">
        <v>63307</v>
      </c>
      <c r="CSM13">
        <v>54598</v>
      </c>
      <c r="CSN13">
        <v>42325</v>
      </c>
      <c r="CSO13">
        <v>33944</v>
      </c>
      <c r="CSP13">
        <v>31877</v>
      </c>
      <c r="CSQ13">
        <v>29449</v>
      </c>
      <c r="CSR13">
        <v>27852</v>
      </c>
      <c r="CSS13">
        <v>16518</v>
      </c>
      <c r="CST13">
        <v>15025</v>
      </c>
      <c r="CSU13">
        <v>10871</v>
      </c>
      <c r="CSV13">
        <v>9407</v>
      </c>
      <c r="CSW13">
        <v>7602</v>
      </c>
      <c r="CSX13">
        <v>3522</v>
      </c>
      <c r="CSY13">
        <v>2959</v>
      </c>
      <c r="CSZ13">
        <v>2068</v>
      </c>
      <c r="CTA13">
        <v>1507</v>
      </c>
      <c r="CTB13">
        <v>1323</v>
      </c>
      <c r="CTC13">
        <v>883</v>
      </c>
      <c r="CTD13">
        <v>778</v>
      </c>
      <c r="CTE13">
        <v>678</v>
      </c>
      <c r="CTF13">
        <v>677</v>
      </c>
      <c r="CTG13">
        <v>576</v>
      </c>
      <c r="CTH13">
        <v>478</v>
      </c>
      <c r="CTI13">
        <v>376</v>
      </c>
      <c r="CTJ13">
        <v>2791259</v>
      </c>
      <c r="CTK13">
        <v>2791259</v>
      </c>
      <c r="CTL13">
        <v>2810820</v>
      </c>
      <c r="CTM13">
        <v>2812953</v>
      </c>
      <c r="CTN13">
        <v>2769486</v>
      </c>
      <c r="CTO13">
        <v>2762452</v>
      </c>
      <c r="CTP13">
        <v>2747755</v>
      </c>
      <c r="CTQ13">
        <v>2752516</v>
      </c>
      <c r="CTR13">
        <v>2729894</v>
      </c>
      <c r="CTS13">
        <v>2716109</v>
      </c>
      <c r="CTT13">
        <v>2706892</v>
      </c>
      <c r="CTU13">
        <v>2712452</v>
      </c>
      <c r="CTV13">
        <v>2707987</v>
      </c>
      <c r="CTW13">
        <v>2686878</v>
      </c>
      <c r="CTX13">
        <v>2678350</v>
      </c>
      <c r="CTY13">
        <v>2673024</v>
      </c>
      <c r="CTZ13">
        <v>2682990</v>
      </c>
      <c r="CUA13">
        <v>2703386</v>
      </c>
      <c r="CUB13">
        <v>2677691</v>
      </c>
      <c r="CUC13">
        <v>2673776</v>
      </c>
      <c r="CUD13">
        <v>2654363</v>
      </c>
      <c r="CUE13">
        <v>2654363</v>
      </c>
      <c r="CUF13">
        <v>2648588</v>
      </c>
      <c r="CUG13">
        <v>2645191</v>
      </c>
      <c r="CUH13">
        <v>2638634</v>
      </c>
      <c r="CUI13">
        <v>2483089</v>
      </c>
      <c r="CUJ13">
        <v>2223593</v>
      </c>
      <c r="CUK13">
        <v>1710445</v>
      </c>
      <c r="CUL13">
        <v>760602</v>
      </c>
      <c r="CUM13">
        <v>314958</v>
      </c>
      <c r="CUN13">
        <v>209182</v>
      </c>
      <c r="CUO13">
        <v>161258</v>
      </c>
      <c r="CUP13">
        <v>125464</v>
      </c>
      <c r="CUQ13">
        <v>113965</v>
      </c>
      <c r="CUR13">
        <v>91395</v>
      </c>
      <c r="CUS13">
        <v>73156</v>
      </c>
      <c r="CUT13">
        <v>66661</v>
      </c>
      <c r="CUU13">
        <v>51250</v>
      </c>
      <c r="CUV13">
        <v>48793</v>
      </c>
      <c r="CUW13">
        <v>45026</v>
      </c>
      <c r="CUX13">
        <v>36554</v>
      </c>
      <c r="CUY13">
        <v>21819</v>
      </c>
      <c r="CUZ13">
        <v>20472</v>
      </c>
      <c r="CVA13">
        <v>18779</v>
      </c>
      <c r="CVB13">
        <v>17726</v>
      </c>
      <c r="CVC13">
        <v>13561</v>
      </c>
      <c r="CVD13">
        <v>12256</v>
      </c>
      <c r="CVE13">
        <v>11514</v>
      </c>
      <c r="CVF13">
        <v>10454</v>
      </c>
      <c r="CVG13">
        <v>9590</v>
      </c>
      <c r="CVH13">
        <v>6678</v>
      </c>
      <c r="CVI13">
        <v>5805</v>
      </c>
      <c r="CVJ13">
        <v>3576</v>
      </c>
      <c r="CVK13">
        <v>2719</v>
      </c>
      <c r="CVL13">
        <v>2617</v>
      </c>
      <c r="CVM13">
        <v>2075</v>
      </c>
      <c r="CVN13">
        <v>1544</v>
      </c>
      <c r="CVO13">
        <v>1475</v>
      </c>
      <c r="CVP13">
        <v>3</v>
      </c>
      <c r="CVQ13">
        <v>3</v>
      </c>
      <c r="CVR13">
        <v>3</v>
      </c>
      <c r="CVS13">
        <v>3</v>
      </c>
      <c r="CVT13">
        <v>2657843</v>
      </c>
      <c r="CVU13">
        <v>2657843</v>
      </c>
      <c r="CVV13">
        <v>2657843</v>
      </c>
      <c r="CVW13">
        <v>2657843</v>
      </c>
      <c r="CVX13">
        <v>2657843</v>
      </c>
      <c r="CVY13">
        <v>2657843</v>
      </c>
      <c r="CVZ13">
        <v>2628934</v>
      </c>
      <c r="CWA13">
        <v>2627557</v>
      </c>
      <c r="CWB13">
        <v>2613986</v>
      </c>
      <c r="CWC13">
        <v>2640209</v>
      </c>
      <c r="CWD13">
        <v>2642445</v>
      </c>
      <c r="CWE13">
        <v>2679249</v>
      </c>
      <c r="CWF13">
        <v>2674798</v>
      </c>
      <c r="CWG13">
        <v>2658373</v>
      </c>
      <c r="CWH13">
        <v>2633342</v>
      </c>
      <c r="CWI13">
        <v>2604423</v>
      </c>
      <c r="CWJ13">
        <v>2587468</v>
      </c>
      <c r="CWK13">
        <v>2518842</v>
      </c>
      <c r="CWL13">
        <v>2503673</v>
      </c>
      <c r="CWM13">
        <v>2515132</v>
      </c>
      <c r="CWN13">
        <v>2481836</v>
      </c>
      <c r="CWO13">
        <v>2486499</v>
      </c>
      <c r="CWP13">
        <v>2462295</v>
      </c>
      <c r="CWQ13">
        <v>2454199</v>
      </c>
      <c r="CWR13">
        <v>2449926</v>
      </c>
      <c r="CWS13">
        <v>2422530</v>
      </c>
      <c r="CWT13">
        <v>2377573</v>
      </c>
      <c r="CWU13">
        <v>2391033</v>
      </c>
      <c r="CWV13">
        <v>2341104</v>
      </c>
      <c r="CWW13">
        <v>2341104</v>
      </c>
      <c r="CWX13">
        <v>2114529</v>
      </c>
      <c r="CWY13">
        <v>1503469</v>
      </c>
      <c r="CWZ13">
        <v>994273</v>
      </c>
      <c r="CXA13">
        <v>572697</v>
      </c>
      <c r="CXB13">
        <v>296730</v>
      </c>
      <c r="CXC13">
        <v>266115</v>
      </c>
      <c r="CXD13">
        <v>219752</v>
      </c>
      <c r="CXE13">
        <v>181322</v>
      </c>
      <c r="CXF13">
        <v>155090</v>
      </c>
      <c r="CXG13">
        <v>151536</v>
      </c>
      <c r="CXH13">
        <v>137162</v>
      </c>
      <c r="CXI13">
        <v>118901</v>
      </c>
      <c r="CXJ13">
        <v>108574</v>
      </c>
      <c r="CXK13">
        <v>99523</v>
      </c>
      <c r="CXL13">
        <v>87532</v>
      </c>
      <c r="CXM13">
        <v>74788</v>
      </c>
      <c r="CXN13">
        <v>64791</v>
      </c>
      <c r="CXO13">
        <v>58359</v>
      </c>
      <c r="CXP13">
        <v>53704</v>
      </c>
      <c r="CXQ13">
        <v>50913</v>
      </c>
      <c r="CXR13">
        <v>50088</v>
      </c>
      <c r="CXS13">
        <v>44332</v>
      </c>
      <c r="CXT13">
        <v>39925</v>
      </c>
      <c r="CXU13">
        <v>37935</v>
      </c>
      <c r="CXV13">
        <v>33943</v>
      </c>
      <c r="CXW13">
        <v>28502</v>
      </c>
      <c r="CXX13">
        <v>23948</v>
      </c>
      <c r="CXY13">
        <v>22976</v>
      </c>
      <c r="CXZ13">
        <v>19885</v>
      </c>
      <c r="CYA13">
        <v>18948</v>
      </c>
      <c r="CYB13">
        <v>15665</v>
      </c>
      <c r="CYC13">
        <v>10176</v>
      </c>
      <c r="CYD13">
        <v>9765</v>
      </c>
      <c r="CYE13">
        <v>8360</v>
      </c>
      <c r="CYF13">
        <v>8113</v>
      </c>
      <c r="CYG13">
        <v>8003</v>
      </c>
      <c r="CYH13">
        <v>5782</v>
      </c>
      <c r="CYI13">
        <v>2853</v>
      </c>
      <c r="CYJ13">
        <v>140</v>
      </c>
      <c r="CYK13">
        <v>2452134</v>
      </c>
      <c r="CYL13">
        <v>2452134</v>
      </c>
      <c r="CYM13">
        <v>2439237</v>
      </c>
      <c r="CYN13">
        <v>2423865</v>
      </c>
      <c r="CYO13">
        <v>2346257</v>
      </c>
      <c r="CYP13">
        <v>2342216</v>
      </c>
      <c r="CYQ13">
        <v>2342216</v>
      </c>
      <c r="CYR13">
        <v>2351152</v>
      </c>
      <c r="CYS13">
        <v>2331443</v>
      </c>
      <c r="CYT13">
        <v>2342019</v>
      </c>
      <c r="CYU13">
        <v>2346276</v>
      </c>
      <c r="CYV13">
        <v>2331743</v>
      </c>
      <c r="CYW13">
        <v>2349248</v>
      </c>
      <c r="CYX13">
        <v>2337901</v>
      </c>
      <c r="CYY13">
        <v>2379043</v>
      </c>
      <c r="CYZ13">
        <v>2395552</v>
      </c>
      <c r="CZA13">
        <v>2398293</v>
      </c>
      <c r="CZB13">
        <v>2406944</v>
      </c>
      <c r="CZC13">
        <v>2412957</v>
      </c>
      <c r="CZD13">
        <v>2450671</v>
      </c>
      <c r="CZE13">
        <v>2452905</v>
      </c>
      <c r="CZF13">
        <v>2488904</v>
      </c>
      <c r="CZG13">
        <v>2481167</v>
      </c>
      <c r="CZH13">
        <v>2446961</v>
      </c>
      <c r="CZI13">
        <v>2454963</v>
      </c>
      <c r="CZJ13">
        <v>2415806</v>
      </c>
      <c r="CZK13">
        <v>2280764</v>
      </c>
      <c r="CZL13">
        <v>1790192</v>
      </c>
      <c r="CZM13">
        <v>1182841</v>
      </c>
      <c r="CZN13">
        <v>574187</v>
      </c>
      <c r="CZO13">
        <v>275580</v>
      </c>
      <c r="CZP13">
        <v>219128</v>
      </c>
      <c r="CZQ13">
        <v>180096</v>
      </c>
      <c r="CZR13">
        <v>165303</v>
      </c>
      <c r="CZS13">
        <v>158426</v>
      </c>
      <c r="CZT13">
        <v>158426</v>
      </c>
      <c r="CZU13">
        <v>156438</v>
      </c>
      <c r="CZV13">
        <v>135237</v>
      </c>
      <c r="CZW13">
        <v>120583</v>
      </c>
      <c r="CZX13">
        <v>93470</v>
      </c>
      <c r="CZY13">
        <v>82724</v>
      </c>
      <c r="CZZ13">
        <v>63473</v>
      </c>
      <c r="DAA13">
        <v>65392</v>
      </c>
      <c r="DAB13">
        <v>49666</v>
      </c>
      <c r="DAC13">
        <v>41064</v>
      </c>
      <c r="DAD13">
        <v>34951</v>
      </c>
      <c r="DAE13">
        <v>30925</v>
      </c>
      <c r="DAF13">
        <v>27800</v>
      </c>
      <c r="DAG13">
        <v>25936</v>
      </c>
      <c r="DAH13">
        <v>23271</v>
      </c>
    </row>
    <row r="14" spans="1:7303" x14ac:dyDescent="0.25">
      <c r="A14" t="s">
        <v>7821</v>
      </c>
      <c r="B14">
        <v>6141005</v>
      </c>
      <c r="C14">
        <v>6141005</v>
      </c>
      <c r="D14">
        <v>6167280</v>
      </c>
      <c r="E14">
        <v>6201716</v>
      </c>
      <c r="F14">
        <v>6231389</v>
      </c>
      <c r="G14">
        <v>6180967</v>
      </c>
      <c r="H14">
        <v>6174158</v>
      </c>
      <c r="I14">
        <v>6192488</v>
      </c>
      <c r="J14">
        <v>6210659</v>
      </c>
      <c r="K14">
        <v>6213965</v>
      </c>
      <c r="L14">
        <v>6215683</v>
      </c>
      <c r="M14">
        <v>6205610</v>
      </c>
      <c r="N14">
        <v>6215505</v>
      </c>
      <c r="O14">
        <v>6218238</v>
      </c>
      <c r="P14">
        <v>6240499</v>
      </c>
      <c r="Q14">
        <v>6266713</v>
      </c>
      <c r="R14">
        <v>6306925</v>
      </c>
      <c r="S14">
        <v>6338140</v>
      </c>
      <c r="T14">
        <v>6258799</v>
      </c>
      <c r="U14">
        <v>6292666</v>
      </c>
      <c r="V14">
        <v>6212767</v>
      </c>
      <c r="W14">
        <v>6220633</v>
      </c>
      <c r="X14">
        <v>6190163</v>
      </c>
      <c r="Y14">
        <v>6180611</v>
      </c>
      <c r="Z14">
        <v>6205335</v>
      </c>
      <c r="AA14">
        <v>6207545</v>
      </c>
      <c r="AB14">
        <v>6168886</v>
      </c>
      <c r="AC14">
        <v>6164848</v>
      </c>
      <c r="AD14">
        <v>6170153</v>
      </c>
      <c r="AE14">
        <v>6189067</v>
      </c>
      <c r="AF14">
        <v>6184521</v>
      </c>
      <c r="AG14">
        <v>6224411</v>
      </c>
      <c r="AH14">
        <v>6269702</v>
      </c>
      <c r="AI14">
        <v>6298002</v>
      </c>
      <c r="AJ14">
        <v>6313781</v>
      </c>
      <c r="AK14">
        <v>6302164</v>
      </c>
      <c r="AL14">
        <v>6324635</v>
      </c>
      <c r="AM14">
        <v>6307398</v>
      </c>
      <c r="AN14">
        <v>6285852</v>
      </c>
      <c r="AO14">
        <v>6470552</v>
      </c>
      <c r="AP14">
        <v>6847647</v>
      </c>
      <c r="AQ14">
        <v>6866865</v>
      </c>
      <c r="AR14">
        <v>6866865</v>
      </c>
      <c r="AS14">
        <v>6942110</v>
      </c>
      <c r="AT14">
        <v>6898950</v>
      </c>
      <c r="AU14">
        <v>6977976</v>
      </c>
      <c r="AV14">
        <v>6820748</v>
      </c>
      <c r="AW14">
        <v>6812937</v>
      </c>
      <c r="AX14">
        <v>6806157</v>
      </c>
      <c r="AY14">
        <v>6767458</v>
      </c>
      <c r="AZ14">
        <v>6769311</v>
      </c>
      <c r="BA14">
        <v>6719375</v>
      </c>
      <c r="BB14">
        <v>6717862</v>
      </c>
      <c r="BC14">
        <v>6764712</v>
      </c>
      <c r="BD14">
        <v>6709503</v>
      </c>
      <c r="BE14">
        <v>6620929</v>
      </c>
      <c r="BF14">
        <v>6620685</v>
      </c>
      <c r="BG14">
        <v>6574144</v>
      </c>
      <c r="BH14">
        <v>6581215</v>
      </c>
      <c r="BI14">
        <v>6546587</v>
      </c>
      <c r="BJ14">
        <v>6484836</v>
      </c>
      <c r="BK14">
        <v>6480723</v>
      </c>
      <c r="BL14">
        <v>6495242</v>
      </c>
      <c r="BM14">
        <v>6500896</v>
      </c>
      <c r="BN14">
        <v>6509608</v>
      </c>
      <c r="BO14">
        <v>6497190</v>
      </c>
      <c r="BP14">
        <v>6486062</v>
      </c>
      <c r="BQ14">
        <v>6486993</v>
      </c>
      <c r="BR14">
        <v>6475437</v>
      </c>
      <c r="BS14">
        <v>6486544</v>
      </c>
      <c r="BT14">
        <v>6495803</v>
      </c>
      <c r="BU14">
        <v>6445820</v>
      </c>
      <c r="BV14">
        <v>6438986</v>
      </c>
      <c r="BW14">
        <v>6425500</v>
      </c>
      <c r="BX14">
        <v>6453461</v>
      </c>
      <c r="BY14">
        <v>6445179</v>
      </c>
      <c r="BZ14">
        <v>6441316</v>
      </c>
      <c r="CA14">
        <v>6499394</v>
      </c>
      <c r="CB14">
        <v>6486111</v>
      </c>
      <c r="CC14">
        <v>6481221</v>
      </c>
      <c r="CD14">
        <v>6509930</v>
      </c>
      <c r="CE14">
        <v>6524982</v>
      </c>
      <c r="CF14">
        <v>6498105</v>
      </c>
      <c r="CG14">
        <v>6510246</v>
      </c>
      <c r="CH14">
        <v>6527120</v>
      </c>
      <c r="CI14">
        <v>6569081</v>
      </c>
      <c r="CJ14">
        <v>6586306</v>
      </c>
      <c r="CK14">
        <v>6599430</v>
      </c>
      <c r="CL14">
        <v>6652346</v>
      </c>
      <c r="CM14">
        <v>6685831</v>
      </c>
      <c r="CN14">
        <v>6692697</v>
      </c>
      <c r="CO14">
        <v>6681594</v>
      </c>
      <c r="CP14">
        <v>6703946</v>
      </c>
      <c r="CQ14">
        <v>6767345</v>
      </c>
      <c r="CR14">
        <v>6737048</v>
      </c>
      <c r="CS14">
        <v>6756838</v>
      </c>
      <c r="CT14">
        <v>6758681</v>
      </c>
      <c r="CU14">
        <v>6693528</v>
      </c>
      <c r="CV14">
        <v>6746261</v>
      </c>
      <c r="CW14">
        <v>6746288</v>
      </c>
      <c r="CX14">
        <v>6769779</v>
      </c>
      <c r="CY14">
        <v>6874877</v>
      </c>
      <c r="CZ14">
        <v>7005388</v>
      </c>
      <c r="DA14">
        <v>6933005</v>
      </c>
      <c r="DB14">
        <v>7073085</v>
      </c>
      <c r="DC14">
        <v>7376092</v>
      </c>
      <c r="DD14">
        <v>7914452</v>
      </c>
      <c r="DE14">
        <v>7433993</v>
      </c>
      <c r="DF14">
        <v>7381909</v>
      </c>
      <c r="DG14">
        <v>7598170</v>
      </c>
      <c r="DH14">
        <v>7431151</v>
      </c>
      <c r="DI14">
        <v>7077655</v>
      </c>
      <c r="DJ14">
        <v>7077655</v>
      </c>
      <c r="DK14">
        <v>7059420</v>
      </c>
      <c r="DL14">
        <v>7034208</v>
      </c>
      <c r="DM14">
        <v>6991153</v>
      </c>
      <c r="DN14">
        <v>7030759</v>
      </c>
      <c r="DO14">
        <v>7027881</v>
      </c>
      <c r="DP14">
        <v>7057606</v>
      </c>
      <c r="DQ14">
        <v>6891465</v>
      </c>
      <c r="DR14">
        <v>6896612</v>
      </c>
      <c r="DS14">
        <v>6900027</v>
      </c>
      <c r="DT14">
        <v>6886652</v>
      </c>
      <c r="DU14">
        <v>6825888</v>
      </c>
      <c r="DV14">
        <v>6793116</v>
      </c>
      <c r="DW14">
        <v>6777046</v>
      </c>
      <c r="DX14">
        <v>6758407</v>
      </c>
      <c r="DY14">
        <v>6785941</v>
      </c>
      <c r="DZ14">
        <v>6727627</v>
      </c>
      <c r="EA14">
        <v>6743793</v>
      </c>
      <c r="EB14">
        <v>6749172</v>
      </c>
      <c r="EC14">
        <v>6826202</v>
      </c>
      <c r="ED14">
        <v>6826202</v>
      </c>
      <c r="EE14">
        <v>6766015</v>
      </c>
      <c r="EF14">
        <v>6742599</v>
      </c>
      <c r="EG14">
        <v>6720965</v>
      </c>
      <c r="EH14">
        <v>6715767</v>
      </c>
      <c r="EI14">
        <v>6687108</v>
      </c>
      <c r="EJ14">
        <v>6691303</v>
      </c>
      <c r="EK14">
        <v>6741194</v>
      </c>
      <c r="EL14">
        <v>6737810</v>
      </c>
      <c r="EM14">
        <v>6733958</v>
      </c>
      <c r="EN14">
        <v>6698756</v>
      </c>
      <c r="EO14">
        <v>6696823</v>
      </c>
      <c r="EP14">
        <v>6696823</v>
      </c>
      <c r="EQ14">
        <v>6704008</v>
      </c>
      <c r="ER14">
        <v>6728610</v>
      </c>
      <c r="ES14">
        <v>6697991</v>
      </c>
      <c r="ET14">
        <v>6728736</v>
      </c>
      <c r="EU14">
        <v>6728736</v>
      </c>
      <c r="EV14">
        <v>6725006</v>
      </c>
      <c r="EW14">
        <v>6719364</v>
      </c>
      <c r="EX14">
        <v>6720284</v>
      </c>
      <c r="EY14">
        <v>6719430</v>
      </c>
      <c r="EZ14">
        <v>6676629</v>
      </c>
      <c r="FA14">
        <v>6666245</v>
      </c>
      <c r="FB14">
        <v>6646197</v>
      </c>
      <c r="FC14">
        <v>6643707</v>
      </c>
      <c r="FD14">
        <v>6634236</v>
      </c>
      <c r="FE14">
        <v>6690846</v>
      </c>
      <c r="FF14">
        <v>6714029</v>
      </c>
      <c r="FG14">
        <v>6734597</v>
      </c>
      <c r="FH14">
        <v>6773792</v>
      </c>
      <c r="FI14">
        <v>6727773</v>
      </c>
      <c r="FJ14">
        <v>6706131</v>
      </c>
      <c r="FK14">
        <v>6696104</v>
      </c>
      <c r="FL14">
        <v>6725421</v>
      </c>
      <c r="FM14">
        <v>6762037</v>
      </c>
      <c r="FN14">
        <v>6689650</v>
      </c>
      <c r="FO14">
        <v>6689650</v>
      </c>
      <c r="FP14">
        <v>6963962</v>
      </c>
      <c r="FQ14">
        <v>7507251</v>
      </c>
      <c r="FR14">
        <v>7331161</v>
      </c>
      <c r="FS14">
        <v>7051305</v>
      </c>
      <c r="FT14">
        <v>7118414</v>
      </c>
      <c r="FU14">
        <v>7227410</v>
      </c>
      <c r="FV14">
        <v>7026095</v>
      </c>
      <c r="FW14">
        <v>7028272</v>
      </c>
      <c r="FX14">
        <v>7109284</v>
      </c>
      <c r="FY14">
        <v>7152084</v>
      </c>
      <c r="FZ14">
        <v>7154161</v>
      </c>
      <c r="GA14">
        <v>7131368</v>
      </c>
      <c r="GB14">
        <v>7093522</v>
      </c>
      <c r="GC14">
        <v>7065573</v>
      </c>
      <c r="GD14">
        <v>7007452</v>
      </c>
      <c r="GE14">
        <v>7007877</v>
      </c>
      <c r="GF14">
        <v>6982817</v>
      </c>
      <c r="GG14">
        <v>6990134</v>
      </c>
      <c r="GH14">
        <v>6993891</v>
      </c>
      <c r="GI14">
        <v>7020042</v>
      </c>
      <c r="GJ14">
        <v>6935268</v>
      </c>
      <c r="GK14">
        <v>6946041</v>
      </c>
      <c r="GL14">
        <v>6876643</v>
      </c>
      <c r="GM14">
        <v>6911359</v>
      </c>
      <c r="GN14">
        <v>6917962</v>
      </c>
      <c r="GO14">
        <v>6895929</v>
      </c>
      <c r="GP14">
        <v>6898091</v>
      </c>
      <c r="GQ14">
        <v>6877581</v>
      </c>
      <c r="GR14">
        <v>6868739</v>
      </c>
      <c r="GS14">
        <v>6777534</v>
      </c>
      <c r="GT14">
        <v>6748253</v>
      </c>
      <c r="GU14">
        <v>6772807</v>
      </c>
      <c r="GV14">
        <v>6772389</v>
      </c>
      <c r="GW14">
        <v>6785724</v>
      </c>
      <c r="GX14">
        <v>6756689</v>
      </c>
      <c r="GY14">
        <v>6718828</v>
      </c>
      <c r="GZ14">
        <v>6715000</v>
      </c>
      <c r="HA14">
        <v>6689967</v>
      </c>
      <c r="HB14">
        <v>6685709</v>
      </c>
      <c r="HC14">
        <v>6721311</v>
      </c>
      <c r="HD14">
        <v>6641488</v>
      </c>
      <c r="HE14">
        <v>6684145</v>
      </c>
      <c r="HF14">
        <v>6730054</v>
      </c>
      <c r="HG14">
        <v>6709081</v>
      </c>
      <c r="HH14">
        <v>6741899</v>
      </c>
      <c r="HI14">
        <v>6750527</v>
      </c>
      <c r="HJ14">
        <v>6733889</v>
      </c>
      <c r="HK14">
        <v>6725505</v>
      </c>
      <c r="HL14">
        <v>6745677</v>
      </c>
      <c r="HM14">
        <v>6751465</v>
      </c>
      <c r="HN14">
        <v>6756752</v>
      </c>
      <c r="HO14">
        <v>6784377</v>
      </c>
      <c r="HP14">
        <v>6819530</v>
      </c>
      <c r="HQ14">
        <v>6842893</v>
      </c>
      <c r="HR14">
        <v>6842785</v>
      </c>
      <c r="HS14">
        <v>6791332</v>
      </c>
      <c r="HT14">
        <v>6799689</v>
      </c>
      <c r="HU14">
        <v>6856660</v>
      </c>
      <c r="HV14">
        <v>6923579</v>
      </c>
      <c r="HW14">
        <v>6912010</v>
      </c>
      <c r="HX14">
        <v>6935778</v>
      </c>
      <c r="HY14">
        <v>7005202</v>
      </c>
      <c r="HZ14">
        <v>7003337</v>
      </c>
      <c r="IA14">
        <v>7034095</v>
      </c>
      <c r="IB14">
        <v>7182413</v>
      </c>
      <c r="IC14">
        <v>7476801</v>
      </c>
      <c r="ID14">
        <v>7463218</v>
      </c>
      <c r="IE14">
        <v>7453664</v>
      </c>
      <c r="IF14">
        <v>7448963</v>
      </c>
      <c r="IG14">
        <v>7364439</v>
      </c>
      <c r="IH14">
        <v>7350642</v>
      </c>
      <c r="II14">
        <v>7355384</v>
      </c>
      <c r="IJ14">
        <v>7303169</v>
      </c>
      <c r="IK14">
        <v>7301715</v>
      </c>
      <c r="IL14">
        <v>7296753</v>
      </c>
      <c r="IM14">
        <v>7238056</v>
      </c>
      <c r="IN14">
        <v>7166750</v>
      </c>
      <c r="IO14">
        <v>7165386</v>
      </c>
      <c r="IP14">
        <v>7176408</v>
      </c>
      <c r="IQ14">
        <v>7163431</v>
      </c>
      <c r="IR14">
        <v>7132049</v>
      </c>
      <c r="IS14">
        <v>7096782</v>
      </c>
      <c r="IT14">
        <v>7082966</v>
      </c>
      <c r="IU14">
        <v>7032256</v>
      </c>
      <c r="IV14">
        <v>7038046</v>
      </c>
      <c r="IW14">
        <v>6994626</v>
      </c>
      <c r="IX14">
        <v>6981278</v>
      </c>
      <c r="IY14">
        <v>6989377</v>
      </c>
      <c r="IZ14">
        <v>6980497</v>
      </c>
      <c r="JA14">
        <v>6972586</v>
      </c>
      <c r="JB14">
        <v>6981781</v>
      </c>
      <c r="JC14">
        <v>6999051</v>
      </c>
      <c r="JD14">
        <v>6996545</v>
      </c>
      <c r="JE14">
        <v>6995398</v>
      </c>
      <c r="JF14">
        <v>7018161</v>
      </c>
      <c r="JG14">
        <v>7028838</v>
      </c>
      <c r="JH14">
        <v>7039709</v>
      </c>
      <c r="JI14">
        <v>7073410</v>
      </c>
      <c r="JJ14">
        <v>7041219</v>
      </c>
      <c r="JK14">
        <v>7042611</v>
      </c>
      <c r="JL14">
        <v>7008745</v>
      </c>
      <c r="JM14">
        <v>7036400</v>
      </c>
      <c r="JN14">
        <v>7050541</v>
      </c>
      <c r="JO14">
        <v>7056303</v>
      </c>
      <c r="JP14">
        <v>7088997</v>
      </c>
      <c r="JQ14">
        <v>7120675</v>
      </c>
      <c r="JR14">
        <v>7115839</v>
      </c>
      <c r="JS14">
        <v>7113787</v>
      </c>
      <c r="JT14">
        <v>7120984</v>
      </c>
      <c r="JU14">
        <v>7083136</v>
      </c>
      <c r="JV14">
        <v>7073412</v>
      </c>
      <c r="JW14">
        <v>7030285</v>
      </c>
      <c r="JX14">
        <v>6969406</v>
      </c>
      <c r="JY14">
        <v>6956509</v>
      </c>
      <c r="JZ14">
        <v>6956572</v>
      </c>
      <c r="KA14">
        <v>6947997</v>
      </c>
      <c r="KB14">
        <v>6899347</v>
      </c>
      <c r="KC14">
        <v>6882378</v>
      </c>
      <c r="KD14">
        <v>6863469</v>
      </c>
      <c r="KE14">
        <v>6822453</v>
      </c>
      <c r="KF14">
        <v>6787804</v>
      </c>
      <c r="KG14">
        <v>6782784</v>
      </c>
      <c r="KH14">
        <v>6831124</v>
      </c>
      <c r="KI14">
        <v>6851853</v>
      </c>
      <c r="KJ14">
        <v>6867814</v>
      </c>
      <c r="KK14">
        <v>6810379</v>
      </c>
      <c r="KL14">
        <v>6809916</v>
      </c>
      <c r="KM14">
        <v>6814910</v>
      </c>
      <c r="KN14">
        <v>6791805</v>
      </c>
      <c r="KO14">
        <v>6835435</v>
      </c>
      <c r="KP14">
        <v>7037905</v>
      </c>
      <c r="KQ14">
        <v>7186492</v>
      </c>
      <c r="KR14">
        <v>7186492</v>
      </c>
      <c r="KS14">
        <v>7167742</v>
      </c>
      <c r="KT14">
        <v>7170454</v>
      </c>
      <c r="KU14">
        <v>7225242</v>
      </c>
      <c r="KV14">
        <v>7218894</v>
      </c>
      <c r="KW14">
        <v>7266494</v>
      </c>
      <c r="KX14">
        <v>7283690</v>
      </c>
      <c r="KY14">
        <v>7225118</v>
      </c>
      <c r="KZ14">
        <v>7152021</v>
      </c>
      <c r="LA14">
        <v>7116168</v>
      </c>
      <c r="LB14">
        <v>7115203</v>
      </c>
      <c r="LC14">
        <v>7109187</v>
      </c>
      <c r="LD14">
        <v>7077087</v>
      </c>
      <c r="LE14">
        <v>7102291</v>
      </c>
      <c r="LF14">
        <v>7041277</v>
      </c>
      <c r="LG14">
        <v>7035216</v>
      </c>
      <c r="LH14">
        <v>7028624</v>
      </c>
      <c r="LI14">
        <v>6947782</v>
      </c>
      <c r="LJ14">
        <v>6859544</v>
      </c>
      <c r="LK14">
        <v>6836287</v>
      </c>
      <c r="LL14">
        <v>6792905</v>
      </c>
      <c r="LM14">
        <v>6793292</v>
      </c>
      <c r="LN14">
        <v>6744037</v>
      </c>
      <c r="LO14">
        <v>6661258</v>
      </c>
      <c r="LP14">
        <v>6612295</v>
      </c>
      <c r="LQ14">
        <v>6565610</v>
      </c>
      <c r="LR14">
        <v>6565610</v>
      </c>
      <c r="LS14">
        <v>6474554</v>
      </c>
      <c r="LT14">
        <v>6403165</v>
      </c>
      <c r="LU14">
        <v>6392848</v>
      </c>
      <c r="LV14">
        <v>6411862</v>
      </c>
      <c r="LW14">
        <v>6435356</v>
      </c>
      <c r="LX14">
        <v>6329609</v>
      </c>
      <c r="LY14">
        <v>6489726</v>
      </c>
      <c r="LZ14">
        <v>6605595</v>
      </c>
      <c r="MA14">
        <v>6610288</v>
      </c>
      <c r="MB14">
        <v>6635080</v>
      </c>
      <c r="MC14">
        <v>6556116</v>
      </c>
      <c r="MD14">
        <v>6520272</v>
      </c>
      <c r="ME14">
        <v>6490029</v>
      </c>
      <c r="MF14">
        <v>6577609</v>
      </c>
      <c r="MG14">
        <v>6448165</v>
      </c>
      <c r="MH14">
        <v>6402044</v>
      </c>
      <c r="MI14">
        <v>6333066</v>
      </c>
      <c r="MJ14">
        <v>6351099</v>
      </c>
      <c r="MK14">
        <v>6322061</v>
      </c>
      <c r="ML14">
        <v>6292836</v>
      </c>
      <c r="MM14">
        <v>6285283</v>
      </c>
      <c r="MN14">
        <v>6319872</v>
      </c>
      <c r="MO14">
        <v>6314263</v>
      </c>
      <c r="MP14">
        <v>6375701</v>
      </c>
      <c r="MQ14">
        <v>6340594</v>
      </c>
      <c r="MR14">
        <v>6279186</v>
      </c>
      <c r="MS14">
        <v>6279202</v>
      </c>
      <c r="MT14">
        <v>6209522</v>
      </c>
      <c r="MU14">
        <v>6159685</v>
      </c>
      <c r="MV14">
        <v>6149854</v>
      </c>
      <c r="MW14">
        <v>6186171</v>
      </c>
      <c r="MX14">
        <v>6195878</v>
      </c>
      <c r="MY14">
        <v>6230765</v>
      </c>
      <c r="MZ14">
        <v>6304522</v>
      </c>
      <c r="NA14">
        <v>6393855</v>
      </c>
      <c r="NB14">
        <v>6324637</v>
      </c>
      <c r="NC14">
        <v>6686181</v>
      </c>
      <c r="ND14">
        <v>6998746</v>
      </c>
      <c r="NE14">
        <v>7196439</v>
      </c>
      <c r="NF14">
        <v>7154658</v>
      </c>
      <c r="NG14">
        <v>7019366</v>
      </c>
      <c r="NH14">
        <v>6986784</v>
      </c>
      <c r="NI14">
        <v>6718128</v>
      </c>
      <c r="NJ14">
        <v>6718128</v>
      </c>
      <c r="NK14">
        <v>6707230</v>
      </c>
      <c r="NL14">
        <v>6685178</v>
      </c>
      <c r="NM14">
        <v>6570886</v>
      </c>
      <c r="NN14">
        <v>6537808</v>
      </c>
      <c r="NO14">
        <v>6463069</v>
      </c>
      <c r="NP14">
        <v>6393842</v>
      </c>
      <c r="NQ14">
        <v>6465804</v>
      </c>
      <c r="NR14">
        <v>6446832</v>
      </c>
      <c r="NS14">
        <v>6435713</v>
      </c>
      <c r="NT14">
        <v>6414579</v>
      </c>
      <c r="NU14">
        <v>6384748</v>
      </c>
      <c r="NV14">
        <v>6359460</v>
      </c>
      <c r="NW14">
        <v>6338020</v>
      </c>
      <c r="NX14">
        <v>6281544</v>
      </c>
      <c r="NY14">
        <v>6264877</v>
      </c>
      <c r="NZ14">
        <v>6227741</v>
      </c>
      <c r="OA14">
        <v>6202435</v>
      </c>
      <c r="OB14">
        <v>6169526</v>
      </c>
      <c r="OC14">
        <v>6190110</v>
      </c>
      <c r="OD14">
        <v>6190110</v>
      </c>
      <c r="OE14">
        <v>6184377</v>
      </c>
      <c r="OF14">
        <v>6125585</v>
      </c>
      <c r="OG14">
        <v>6121014</v>
      </c>
      <c r="OH14">
        <v>6134118</v>
      </c>
      <c r="OI14">
        <v>12311142</v>
      </c>
      <c r="OJ14">
        <v>12332639</v>
      </c>
      <c r="OK14">
        <v>12330672</v>
      </c>
      <c r="OL14">
        <v>12334978</v>
      </c>
      <c r="OM14">
        <v>12333775</v>
      </c>
      <c r="ON14">
        <v>12338344</v>
      </c>
      <c r="OO14">
        <v>12332467</v>
      </c>
      <c r="OP14">
        <v>6157082</v>
      </c>
      <c r="OQ14">
        <v>6157082</v>
      </c>
      <c r="OR14">
        <v>6127196</v>
      </c>
      <c r="OS14">
        <v>6131698</v>
      </c>
      <c r="OT14">
        <v>6121011</v>
      </c>
      <c r="OU14">
        <v>6149822</v>
      </c>
      <c r="OV14">
        <v>6149822</v>
      </c>
      <c r="OW14">
        <v>6119741</v>
      </c>
      <c r="OX14">
        <v>6122193</v>
      </c>
      <c r="OY14">
        <v>6114622</v>
      </c>
      <c r="OZ14">
        <v>6094899</v>
      </c>
      <c r="PA14">
        <v>6063191</v>
      </c>
      <c r="PB14">
        <v>6074028</v>
      </c>
      <c r="PC14">
        <v>6064499</v>
      </c>
      <c r="PD14">
        <v>6044095</v>
      </c>
      <c r="PE14">
        <v>6035855</v>
      </c>
      <c r="PF14">
        <v>6049139</v>
      </c>
      <c r="PG14">
        <v>6025492</v>
      </c>
      <c r="PH14">
        <v>6020622</v>
      </c>
      <c r="PI14">
        <v>5978403</v>
      </c>
      <c r="PJ14">
        <v>6025765</v>
      </c>
      <c r="PK14">
        <v>6035339</v>
      </c>
      <c r="PL14">
        <v>6087983</v>
      </c>
      <c r="PM14">
        <v>6145973</v>
      </c>
      <c r="PN14">
        <v>6196103</v>
      </c>
      <c r="PO14">
        <v>6196103</v>
      </c>
      <c r="PP14">
        <v>6339674</v>
      </c>
      <c r="PQ14">
        <v>6699134</v>
      </c>
      <c r="PR14">
        <v>6724029</v>
      </c>
      <c r="PS14">
        <v>6763443</v>
      </c>
      <c r="PT14">
        <v>6851263</v>
      </c>
      <c r="PU14">
        <v>6800137</v>
      </c>
      <c r="PV14">
        <v>6791509</v>
      </c>
      <c r="PW14">
        <v>6635070</v>
      </c>
      <c r="PX14">
        <v>6559568</v>
      </c>
      <c r="PY14">
        <v>6520448</v>
      </c>
      <c r="PZ14">
        <v>6429420</v>
      </c>
      <c r="QA14">
        <v>6379328</v>
      </c>
      <c r="QB14">
        <v>6365816</v>
      </c>
      <c r="QC14">
        <v>6338046</v>
      </c>
      <c r="QD14">
        <v>6350434</v>
      </c>
      <c r="QE14">
        <v>6263013</v>
      </c>
      <c r="QF14">
        <v>6245262</v>
      </c>
      <c r="QG14">
        <v>6225451</v>
      </c>
      <c r="QH14">
        <v>6195313</v>
      </c>
      <c r="QI14">
        <v>6257813</v>
      </c>
      <c r="QJ14">
        <v>6248417</v>
      </c>
      <c r="QK14">
        <v>6276117</v>
      </c>
      <c r="QL14">
        <v>6256560</v>
      </c>
      <c r="QM14">
        <v>6259039</v>
      </c>
      <c r="QN14">
        <v>6246360</v>
      </c>
      <c r="QO14">
        <v>6237556</v>
      </c>
      <c r="QP14">
        <v>6208155</v>
      </c>
      <c r="QQ14">
        <v>6206865</v>
      </c>
      <c r="QR14">
        <v>6207977</v>
      </c>
      <c r="QS14">
        <v>6215268</v>
      </c>
      <c r="QT14">
        <v>6229963</v>
      </c>
      <c r="QU14">
        <v>6238907</v>
      </c>
      <c r="QV14">
        <v>6250555</v>
      </c>
      <c r="QW14">
        <v>6280004</v>
      </c>
      <c r="QX14">
        <v>6240211</v>
      </c>
      <c r="QY14">
        <v>12650686</v>
      </c>
      <c r="QZ14">
        <v>12673139</v>
      </c>
      <c r="RA14">
        <v>12678744</v>
      </c>
      <c r="RB14">
        <v>12721423</v>
      </c>
      <c r="RC14">
        <v>12755619</v>
      </c>
      <c r="RD14">
        <v>12770608</v>
      </c>
      <c r="RE14">
        <v>6389190</v>
      </c>
      <c r="RF14">
        <v>6379730</v>
      </c>
      <c r="RG14">
        <v>6434366</v>
      </c>
      <c r="RH14">
        <v>6431306</v>
      </c>
      <c r="RI14">
        <v>6425290</v>
      </c>
      <c r="RJ14">
        <v>6414271</v>
      </c>
      <c r="RK14">
        <v>6410097</v>
      </c>
      <c r="RL14">
        <v>6392716</v>
      </c>
      <c r="RM14">
        <v>6388761</v>
      </c>
      <c r="RN14">
        <v>6396093</v>
      </c>
      <c r="RO14">
        <v>6440727</v>
      </c>
      <c r="RP14">
        <v>6426646</v>
      </c>
      <c r="RQ14">
        <v>6381601</v>
      </c>
      <c r="RR14">
        <v>6378335</v>
      </c>
      <c r="RS14">
        <v>6357260</v>
      </c>
      <c r="RT14">
        <v>6359049</v>
      </c>
      <c r="RU14">
        <v>6372117</v>
      </c>
      <c r="RV14">
        <v>6412662</v>
      </c>
      <c r="RW14">
        <v>6455254</v>
      </c>
      <c r="RX14">
        <v>6440182</v>
      </c>
      <c r="RY14">
        <v>6494836</v>
      </c>
      <c r="RZ14">
        <v>6494836</v>
      </c>
      <c r="SA14">
        <v>6564893</v>
      </c>
      <c r="SB14">
        <v>6652539</v>
      </c>
      <c r="SC14">
        <v>6894857</v>
      </c>
      <c r="SD14">
        <v>6955406</v>
      </c>
      <c r="SE14">
        <v>6884491</v>
      </c>
      <c r="SF14">
        <v>6870851</v>
      </c>
      <c r="SG14">
        <v>6900774</v>
      </c>
      <c r="SH14">
        <v>6855335</v>
      </c>
      <c r="SI14">
        <v>6807090</v>
      </c>
      <c r="SJ14">
        <v>6796846</v>
      </c>
      <c r="SK14">
        <v>6838599</v>
      </c>
      <c r="SL14">
        <v>6817481</v>
      </c>
      <c r="SM14">
        <v>6805101</v>
      </c>
      <c r="SN14">
        <v>6760029</v>
      </c>
      <c r="SO14">
        <v>6743806</v>
      </c>
      <c r="SP14">
        <v>6732700</v>
      </c>
      <c r="SQ14">
        <v>6664361</v>
      </c>
      <c r="SR14">
        <v>6612926</v>
      </c>
      <c r="SS14">
        <v>6657428</v>
      </c>
      <c r="ST14">
        <v>6733795</v>
      </c>
      <c r="SU14">
        <v>6690435</v>
      </c>
      <c r="SV14">
        <v>6585855</v>
      </c>
      <c r="SW14">
        <v>6565620</v>
      </c>
      <c r="SX14">
        <v>6542213</v>
      </c>
      <c r="SY14">
        <v>6543226</v>
      </c>
      <c r="SZ14">
        <v>6488677</v>
      </c>
      <c r="TA14">
        <v>6518179</v>
      </c>
      <c r="TB14">
        <v>6455578</v>
      </c>
      <c r="TC14">
        <v>6470437</v>
      </c>
      <c r="TD14">
        <v>6500347</v>
      </c>
      <c r="TE14">
        <v>6521764</v>
      </c>
      <c r="TF14">
        <v>6514280</v>
      </c>
      <c r="TG14">
        <v>6503048</v>
      </c>
      <c r="TH14">
        <v>6450171</v>
      </c>
      <c r="TI14">
        <v>6430434</v>
      </c>
      <c r="TJ14">
        <v>6406044</v>
      </c>
      <c r="TK14">
        <v>6369495</v>
      </c>
      <c r="TL14">
        <v>6356121</v>
      </c>
      <c r="TM14">
        <v>6367069</v>
      </c>
      <c r="TN14">
        <v>6321613</v>
      </c>
      <c r="TO14">
        <v>6299759</v>
      </c>
      <c r="TP14">
        <v>6299759</v>
      </c>
      <c r="TQ14">
        <v>6267434</v>
      </c>
      <c r="TR14">
        <v>6263941</v>
      </c>
      <c r="TS14">
        <v>6242628</v>
      </c>
      <c r="TT14">
        <v>6213329</v>
      </c>
      <c r="TU14">
        <v>6199633</v>
      </c>
      <c r="TV14">
        <v>6200121</v>
      </c>
      <c r="TW14">
        <v>6222538</v>
      </c>
      <c r="TX14">
        <v>6190012</v>
      </c>
      <c r="TY14">
        <v>6194163</v>
      </c>
      <c r="TZ14">
        <v>6202580</v>
      </c>
      <c r="UA14">
        <v>6202580</v>
      </c>
      <c r="UB14">
        <v>6206531</v>
      </c>
      <c r="UC14">
        <v>6248076</v>
      </c>
      <c r="UD14">
        <v>6321920</v>
      </c>
      <c r="UE14">
        <v>6266097</v>
      </c>
      <c r="UF14">
        <v>6259966</v>
      </c>
      <c r="UG14">
        <v>6277694</v>
      </c>
      <c r="UH14">
        <v>6295033</v>
      </c>
      <c r="UI14">
        <v>6277114</v>
      </c>
      <c r="UJ14">
        <v>6287500</v>
      </c>
      <c r="UK14">
        <v>6248427</v>
      </c>
      <c r="UL14">
        <v>6169827</v>
      </c>
      <c r="UM14">
        <v>6180091</v>
      </c>
      <c r="UN14">
        <v>6111325</v>
      </c>
      <c r="UO14">
        <v>6255963</v>
      </c>
      <c r="UP14">
        <v>6644814</v>
      </c>
      <c r="UQ14">
        <v>6533059</v>
      </c>
      <c r="UR14">
        <v>6533059</v>
      </c>
      <c r="US14">
        <v>6499748</v>
      </c>
      <c r="UT14">
        <v>6490240</v>
      </c>
      <c r="UU14">
        <v>6431140</v>
      </c>
      <c r="UV14">
        <v>6380767</v>
      </c>
      <c r="UW14">
        <v>6362483</v>
      </c>
      <c r="UX14">
        <v>6311825</v>
      </c>
      <c r="UY14">
        <v>6313246</v>
      </c>
      <c r="UZ14">
        <v>6235670</v>
      </c>
      <c r="VA14">
        <v>6195599</v>
      </c>
      <c r="VB14">
        <v>6179789</v>
      </c>
      <c r="VC14">
        <v>6151068</v>
      </c>
      <c r="VD14">
        <v>6087370</v>
      </c>
      <c r="VE14">
        <v>6059408</v>
      </c>
      <c r="VF14">
        <v>6111917</v>
      </c>
      <c r="VG14">
        <v>6095303</v>
      </c>
      <c r="VH14">
        <v>6084844</v>
      </c>
      <c r="VI14">
        <v>6016124</v>
      </c>
      <c r="VJ14">
        <v>6015556</v>
      </c>
      <c r="VK14">
        <v>6008206</v>
      </c>
      <c r="VL14">
        <v>6014627</v>
      </c>
      <c r="VM14">
        <v>6063060</v>
      </c>
      <c r="VN14">
        <v>6011144</v>
      </c>
      <c r="VO14">
        <v>5960804</v>
      </c>
      <c r="VP14">
        <v>5953954</v>
      </c>
      <c r="VQ14">
        <v>5951505</v>
      </c>
      <c r="VR14">
        <v>5958711</v>
      </c>
      <c r="VS14">
        <v>6003164</v>
      </c>
      <c r="VT14">
        <v>6016477</v>
      </c>
      <c r="VU14">
        <v>6047633</v>
      </c>
      <c r="VV14">
        <v>6048886</v>
      </c>
      <c r="VW14">
        <v>6093686</v>
      </c>
      <c r="VX14">
        <v>6095381</v>
      </c>
      <c r="VY14">
        <v>6070390</v>
      </c>
      <c r="VZ14">
        <v>6090485</v>
      </c>
      <c r="WA14">
        <v>6114091</v>
      </c>
      <c r="WB14">
        <v>6092365</v>
      </c>
      <c r="WC14">
        <v>6075908</v>
      </c>
      <c r="WD14">
        <v>6088816</v>
      </c>
      <c r="WE14">
        <v>6003609</v>
      </c>
      <c r="WF14">
        <v>5983841</v>
      </c>
      <c r="WG14">
        <v>5983841</v>
      </c>
      <c r="WH14">
        <v>6000501</v>
      </c>
      <c r="WI14">
        <v>5941972</v>
      </c>
      <c r="WJ14">
        <v>5912310</v>
      </c>
      <c r="WK14">
        <v>5902606</v>
      </c>
      <c r="WL14">
        <v>5858344</v>
      </c>
      <c r="WM14">
        <v>5841728</v>
      </c>
      <c r="WN14">
        <v>5838981</v>
      </c>
      <c r="WO14">
        <v>5827705</v>
      </c>
      <c r="WP14">
        <v>5833690</v>
      </c>
      <c r="WQ14">
        <v>5851229</v>
      </c>
      <c r="WR14">
        <v>5875645</v>
      </c>
      <c r="WS14">
        <v>5857325</v>
      </c>
      <c r="WT14">
        <v>5843129</v>
      </c>
      <c r="WU14">
        <v>5862320</v>
      </c>
      <c r="WV14">
        <v>5790066</v>
      </c>
      <c r="WW14">
        <v>5796797</v>
      </c>
      <c r="WX14">
        <v>5815202</v>
      </c>
      <c r="WY14">
        <v>5832772</v>
      </c>
      <c r="WZ14">
        <v>5810423</v>
      </c>
      <c r="XA14">
        <v>5822423</v>
      </c>
      <c r="XB14">
        <v>5896531</v>
      </c>
      <c r="XC14">
        <v>6059054</v>
      </c>
      <c r="XD14">
        <v>6126233</v>
      </c>
      <c r="XE14">
        <v>6189187</v>
      </c>
      <c r="XF14">
        <v>6050635</v>
      </c>
      <c r="XG14">
        <v>6104031</v>
      </c>
      <c r="XH14">
        <v>6000253</v>
      </c>
      <c r="XI14">
        <v>5964178</v>
      </c>
      <c r="XJ14">
        <v>5964178</v>
      </c>
      <c r="XK14">
        <v>5944760</v>
      </c>
      <c r="XL14">
        <v>5896555</v>
      </c>
      <c r="XM14">
        <v>5900715</v>
      </c>
      <c r="XN14">
        <v>5915591</v>
      </c>
      <c r="XO14">
        <v>5853663</v>
      </c>
      <c r="XP14">
        <v>5830932</v>
      </c>
      <c r="XQ14">
        <v>5838891</v>
      </c>
      <c r="XR14">
        <v>5833253</v>
      </c>
      <c r="XS14">
        <v>5876694</v>
      </c>
      <c r="XT14">
        <v>5900332</v>
      </c>
      <c r="XU14">
        <v>5949849</v>
      </c>
      <c r="XV14">
        <v>5958277</v>
      </c>
      <c r="XW14">
        <v>5937929</v>
      </c>
      <c r="XX14">
        <v>5948997</v>
      </c>
      <c r="XY14">
        <v>5942790</v>
      </c>
      <c r="XZ14">
        <v>5944105</v>
      </c>
      <c r="YA14">
        <v>5967084</v>
      </c>
      <c r="YB14">
        <v>5998809</v>
      </c>
      <c r="YC14">
        <v>5941481</v>
      </c>
      <c r="YD14">
        <v>5911353</v>
      </c>
      <c r="YE14">
        <v>5903772</v>
      </c>
      <c r="YF14">
        <v>5919179</v>
      </c>
      <c r="YG14">
        <v>5913271</v>
      </c>
      <c r="YH14">
        <v>5852784</v>
      </c>
      <c r="YI14">
        <v>5852784</v>
      </c>
      <c r="YJ14">
        <v>5833643</v>
      </c>
      <c r="YK14">
        <v>5805202</v>
      </c>
      <c r="YL14">
        <v>5798901</v>
      </c>
      <c r="YM14">
        <v>5785044</v>
      </c>
      <c r="YN14">
        <v>5771585</v>
      </c>
      <c r="YO14">
        <v>5763844</v>
      </c>
      <c r="YP14">
        <v>5747705</v>
      </c>
      <c r="YQ14">
        <v>5797311</v>
      </c>
      <c r="YR14">
        <v>5808696</v>
      </c>
      <c r="YS14">
        <v>5808696</v>
      </c>
      <c r="YT14">
        <v>5813649</v>
      </c>
      <c r="YU14">
        <v>5783180</v>
      </c>
      <c r="YV14">
        <v>5742597</v>
      </c>
      <c r="YW14">
        <v>5748515</v>
      </c>
      <c r="YX14">
        <v>5748515</v>
      </c>
      <c r="YY14">
        <v>5710522</v>
      </c>
      <c r="YZ14">
        <v>5720139</v>
      </c>
      <c r="ZA14">
        <v>5740861</v>
      </c>
      <c r="ZB14">
        <v>5706086</v>
      </c>
      <c r="ZC14">
        <v>5736528</v>
      </c>
      <c r="ZD14">
        <v>5688546</v>
      </c>
      <c r="ZE14">
        <v>5689108</v>
      </c>
      <c r="ZF14">
        <v>5737033</v>
      </c>
      <c r="ZG14">
        <v>5722439</v>
      </c>
      <c r="ZH14">
        <v>5736459</v>
      </c>
      <c r="ZI14">
        <v>5790198</v>
      </c>
      <c r="ZJ14">
        <v>5787443</v>
      </c>
      <c r="ZK14">
        <v>5775248</v>
      </c>
      <c r="ZL14">
        <v>5768045</v>
      </c>
      <c r="ZM14">
        <v>5810043</v>
      </c>
      <c r="ZN14">
        <v>5827179</v>
      </c>
      <c r="ZO14">
        <v>5895900</v>
      </c>
      <c r="ZP14">
        <v>6081129</v>
      </c>
      <c r="ZQ14">
        <v>6271030</v>
      </c>
      <c r="ZR14">
        <v>6447967</v>
      </c>
      <c r="ZS14">
        <v>6371763</v>
      </c>
      <c r="ZT14">
        <v>6371763</v>
      </c>
      <c r="ZU14">
        <v>6172959</v>
      </c>
      <c r="ZV14">
        <v>6212106</v>
      </c>
      <c r="ZW14">
        <v>6157601</v>
      </c>
      <c r="ZX14">
        <v>6133898</v>
      </c>
      <c r="ZY14">
        <v>6097999</v>
      </c>
      <c r="ZZ14">
        <v>6084467</v>
      </c>
      <c r="AAA14">
        <v>6038942</v>
      </c>
      <c r="AAB14">
        <v>6023207</v>
      </c>
      <c r="AAC14">
        <v>5984529</v>
      </c>
      <c r="AAD14">
        <v>5997952</v>
      </c>
      <c r="AAE14">
        <v>6019833</v>
      </c>
      <c r="AAF14">
        <v>5963769</v>
      </c>
      <c r="AAG14">
        <v>5928863</v>
      </c>
      <c r="AAH14">
        <v>5868779</v>
      </c>
      <c r="AAI14">
        <v>5850611</v>
      </c>
      <c r="AAJ14">
        <v>5746137</v>
      </c>
      <c r="AAK14">
        <v>5704443</v>
      </c>
      <c r="AAL14">
        <v>5715542</v>
      </c>
      <c r="AAM14">
        <v>5698691</v>
      </c>
      <c r="AAN14">
        <v>5659816</v>
      </c>
      <c r="AAO14">
        <v>5571039</v>
      </c>
      <c r="AAP14">
        <v>5578000</v>
      </c>
      <c r="AAQ14">
        <v>5583426</v>
      </c>
      <c r="AAR14">
        <v>5607209</v>
      </c>
      <c r="AAS14">
        <v>5624961</v>
      </c>
      <c r="AAT14">
        <v>5702366</v>
      </c>
      <c r="AAU14">
        <v>5715542</v>
      </c>
      <c r="AAV14">
        <v>5709953</v>
      </c>
      <c r="AAW14">
        <v>5718507</v>
      </c>
      <c r="AAX14">
        <v>5728980</v>
      </c>
      <c r="AAY14">
        <v>5746430</v>
      </c>
      <c r="AAZ14">
        <v>5729337</v>
      </c>
      <c r="ABA14">
        <v>5691965</v>
      </c>
      <c r="ABB14">
        <v>5675653</v>
      </c>
      <c r="ABC14">
        <v>5656977</v>
      </c>
      <c r="ABD14">
        <v>5630744</v>
      </c>
      <c r="ABE14">
        <v>5590507</v>
      </c>
      <c r="ABF14">
        <v>5578232</v>
      </c>
      <c r="ABG14">
        <v>5568854</v>
      </c>
      <c r="ABH14">
        <v>5565388</v>
      </c>
      <c r="ABI14">
        <v>5579697</v>
      </c>
      <c r="ABJ14">
        <v>5582503</v>
      </c>
      <c r="ABK14">
        <v>5512125</v>
      </c>
      <c r="ABL14">
        <v>5526467</v>
      </c>
      <c r="ABM14">
        <v>5509703</v>
      </c>
      <c r="ABN14">
        <v>5511086</v>
      </c>
      <c r="ABO14">
        <v>5495843</v>
      </c>
      <c r="ABP14">
        <v>5520123</v>
      </c>
      <c r="ABQ14">
        <v>5498917</v>
      </c>
      <c r="ABR14">
        <v>5433047</v>
      </c>
      <c r="ABS14">
        <v>5391830</v>
      </c>
      <c r="ABT14">
        <v>5386257</v>
      </c>
      <c r="ABU14">
        <v>5368586</v>
      </c>
      <c r="ABV14">
        <v>5362877</v>
      </c>
      <c r="ABW14">
        <v>5366148</v>
      </c>
      <c r="ABX14">
        <v>5415832</v>
      </c>
      <c r="ABY14">
        <v>5428404</v>
      </c>
      <c r="ABZ14">
        <v>5428404</v>
      </c>
      <c r="ACA14">
        <v>5356509</v>
      </c>
      <c r="ACB14">
        <v>5384538</v>
      </c>
      <c r="ACC14">
        <v>5381737</v>
      </c>
      <c r="ACD14">
        <v>5474140</v>
      </c>
      <c r="ACE14">
        <v>5609546</v>
      </c>
      <c r="ACF14">
        <v>5589565</v>
      </c>
      <c r="ACG14">
        <v>5727920</v>
      </c>
      <c r="ACH14">
        <v>5810640</v>
      </c>
      <c r="ACI14">
        <v>5788000</v>
      </c>
      <c r="ACJ14">
        <v>5799742</v>
      </c>
      <c r="ACK14">
        <v>5787192</v>
      </c>
      <c r="ACL14">
        <v>5755289</v>
      </c>
      <c r="ACM14">
        <v>5768718</v>
      </c>
      <c r="ACN14">
        <v>5748623</v>
      </c>
      <c r="ACO14">
        <v>5745775</v>
      </c>
      <c r="ACP14">
        <v>5749428</v>
      </c>
      <c r="ACQ14">
        <v>5734073</v>
      </c>
      <c r="ACR14">
        <v>5711857</v>
      </c>
      <c r="ACS14">
        <v>5682777</v>
      </c>
      <c r="ACT14">
        <v>5660135</v>
      </c>
      <c r="ACU14">
        <v>5626212</v>
      </c>
      <c r="ACV14">
        <v>5560134</v>
      </c>
      <c r="ACW14">
        <v>5557476</v>
      </c>
      <c r="ACX14">
        <v>5513928</v>
      </c>
      <c r="ACY14">
        <v>5484116</v>
      </c>
      <c r="ACZ14">
        <v>5466054</v>
      </c>
      <c r="ADA14">
        <v>5401295</v>
      </c>
      <c r="ADB14">
        <v>5348725</v>
      </c>
      <c r="ADC14">
        <v>5324606</v>
      </c>
      <c r="ADD14">
        <v>5315584</v>
      </c>
      <c r="ADE14">
        <v>5324609</v>
      </c>
      <c r="ADF14">
        <v>5334832</v>
      </c>
      <c r="ADG14">
        <v>5333980</v>
      </c>
      <c r="ADH14">
        <v>5312455</v>
      </c>
      <c r="ADI14">
        <v>5297966</v>
      </c>
      <c r="ADJ14">
        <v>5303365</v>
      </c>
      <c r="ADK14">
        <v>5260191</v>
      </c>
      <c r="ADL14">
        <v>5257885</v>
      </c>
      <c r="ADM14">
        <v>5246203</v>
      </c>
      <c r="ADN14">
        <v>5213752</v>
      </c>
      <c r="ADO14">
        <v>5191509</v>
      </c>
      <c r="ADP14">
        <v>5140494</v>
      </c>
      <c r="ADQ14">
        <v>5080588</v>
      </c>
      <c r="ADR14">
        <v>5080588</v>
      </c>
      <c r="ADS14">
        <v>5085327</v>
      </c>
      <c r="ADT14">
        <v>5100042</v>
      </c>
      <c r="ADU14">
        <v>5073586</v>
      </c>
      <c r="ADV14">
        <v>5022641</v>
      </c>
      <c r="ADW14">
        <v>5014000</v>
      </c>
      <c r="ADX14">
        <v>4978735</v>
      </c>
      <c r="ADY14">
        <v>4985811</v>
      </c>
      <c r="ADZ14">
        <v>4981363</v>
      </c>
      <c r="AEA14">
        <v>4948670</v>
      </c>
      <c r="AEB14">
        <v>4929294</v>
      </c>
      <c r="AEC14">
        <v>4929294</v>
      </c>
      <c r="AED14">
        <v>4943920</v>
      </c>
      <c r="AEE14">
        <v>4940291</v>
      </c>
      <c r="AEF14">
        <v>4917172</v>
      </c>
      <c r="AEG14">
        <v>4858392</v>
      </c>
      <c r="AEH14">
        <v>4854773</v>
      </c>
      <c r="AEI14">
        <v>4874097</v>
      </c>
      <c r="AEJ14">
        <v>4852611</v>
      </c>
      <c r="AEK14">
        <v>4850014</v>
      </c>
      <c r="AEL14">
        <v>4845260</v>
      </c>
      <c r="AEM14">
        <v>4869968</v>
      </c>
      <c r="AEN14">
        <v>4853684</v>
      </c>
      <c r="AEO14">
        <v>4847273</v>
      </c>
      <c r="AEP14">
        <v>4871724</v>
      </c>
      <c r="AEQ14">
        <v>4894057</v>
      </c>
      <c r="AER14">
        <v>4894057</v>
      </c>
      <c r="AES14">
        <v>5144557</v>
      </c>
      <c r="AET14">
        <v>5086194</v>
      </c>
      <c r="AEU14">
        <v>5105531</v>
      </c>
      <c r="AEV14">
        <v>5126733</v>
      </c>
      <c r="AEW14">
        <v>5067644</v>
      </c>
      <c r="AEX14">
        <v>5071475</v>
      </c>
      <c r="AEY14">
        <v>5089154</v>
      </c>
      <c r="AEZ14">
        <v>5100803</v>
      </c>
      <c r="AFA14">
        <v>5083933</v>
      </c>
      <c r="AFB14">
        <v>5084946</v>
      </c>
      <c r="AFC14">
        <v>5060520</v>
      </c>
      <c r="AFD14">
        <v>5126806</v>
      </c>
      <c r="AFE14">
        <v>5086319</v>
      </c>
      <c r="AFF14">
        <v>5082275</v>
      </c>
      <c r="AFG14">
        <v>5043253</v>
      </c>
      <c r="AFH14">
        <v>5004196</v>
      </c>
      <c r="AFI14">
        <v>4846031</v>
      </c>
      <c r="AFJ14">
        <v>4760542</v>
      </c>
      <c r="AFK14">
        <v>4715682</v>
      </c>
      <c r="AFL14">
        <v>4717075</v>
      </c>
      <c r="AFM14">
        <v>4650698</v>
      </c>
      <c r="AFN14">
        <v>4607163</v>
      </c>
      <c r="AFO14">
        <v>4576091</v>
      </c>
      <c r="AFP14">
        <v>4503940</v>
      </c>
      <c r="AFQ14">
        <v>4481115</v>
      </c>
      <c r="AFR14">
        <v>4499279</v>
      </c>
      <c r="AFS14">
        <v>4462736</v>
      </c>
      <c r="AFT14">
        <v>4472642</v>
      </c>
      <c r="AFU14">
        <v>4484641</v>
      </c>
      <c r="AFV14">
        <v>4467803</v>
      </c>
      <c r="AFW14">
        <v>4478705</v>
      </c>
      <c r="AFX14">
        <v>4473915</v>
      </c>
      <c r="AFY14">
        <v>4446566</v>
      </c>
      <c r="AFZ14">
        <v>4461264</v>
      </c>
      <c r="AGA14">
        <v>4449201</v>
      </c>
      <c r="AGB14">
        <v>4432904</v>
      </c>
      <c r="AGC14">
        <v>4438460</v>
      </c>
      <c r="AGD14">
        <v>4493575</v>
      </c>
      <c r="AGE14">
        <v>4439059</v>
      </c>
      <c r="AGF14">
        <v>4415990</v>
      </c>
      <c r="AGG14">
        <v>4369249</v>
      </c>
      <c r="AGH14">
        <v>4364581</v>
      </c>
      <c r="AGI14">
        <v>4378899</v>
      </c>
      <c r="AGJ14">
        <v>4334195</v>
      </c>
      <c r="AGK14">
        <v>4346093</v>
      </c>
      <c r="AGL14">
        <v>4440876</v>
      </c>
      <c r="AGM14">
        <v>4379191</v>
      </c>
      <c r="AGN14">
        <v>4350301</v>
      </c>
      <c r="AGO14">
        <v>4360747</v>
      </c>
      <c r="AGP14">
        <v>4401190</v>
      </c>
      <c r="AGQ14">
        <v>4411560</v>
      </c>
      <c r="AGR14">
        <v>4442988</v>
      </c>
      <c r="AGS14">
        <v>4350652</v>
      </c>
      <c r="AGT14">
        <v>4296136</v>
      </c>
      <c r="AGU14">
        <v>4247717</v>
      </c>
      <c r="AGV14">
        <v>4270856</v>
      </c>
      <c r="AGW14">
        <v>4235289</v>
      </c>
      <c r="AGX14">
        <v>4232280</v>
      </c>
      <c r="AGY14">
        <v>4217173</v>
      </c>
      <c r="AGZ14">
        <v>4218801</v>
      </c>
      <c r="AHA14">
        <v>4239126</v>
      </c>
      <c r="AHB14">
        <v>4281553</v>
      </c>
      <c r="AHC14">
        <v>4182168</v>
      </c>
      <c r="AHD14">
        <v>4225520</v>
      </c>
      <c r="AHE14">
        <v>4392149</v>
      </c>
      <c r="AHF14">
        <v>4478870</v>
      </c>
      <c r="AHG14">
        <v>4429101</v>
      </c>
      <c r="AHH14">
        <v>4387851</v>
      </c>
      <c r="AHI14">
        <v>4302718</v>
      </c>
      <c r="AHJ14">
        <v>4302718</v>
      </c>
      <c r="AHK14">
        <v>4307638</v>
      </c>
      <c r="AHL14">
        <v>4356136</v>
      </c>
      <c r="AHM14">
        <v>4292464</v>
      </c>
      <c r="AHN14">
        <v>4261976</v>
      </c>
      <c r="AHO14">
        <v>4256666</v>
      </c>
      <c r="AHP14">
        <v>4257569</v>
      </c>
      <c r="AHQ14">
        <v>4250334</v>
      </c>
      <c r="AHR14">
        <v>4241276</v>
      </c>
      <c r="AHS14">
        <v>4243488</v>
      </c>
      <c r="AHT14">
        <v>4256621</v>
      </c>
      <c r="AHU14">
        <v>4230999</v>
      </c>
      <c r="AHV14">
        <v>4217217</v>
      </c>
      <c r="AHW14">
        <v>4177919</v>
      </c>
      <c r="AHX14">
        <v>4170771</v>
      </c>
      <c r="AHY14">
        <v>4191677</v>
      </c>
      <c r="AHZ14">
        <v>4184405</v>
      </c>
      <c r="AIA14">
        <v>4165523</v>
      </c>
      <c r="AIB14">
        <v>4162628</v>
      </c>
      <c r="AIC14">
        <v>4167648</v>
      </c>
      <c r="AID14">
        <v>4188989</v>
      </c>
      <c r="AIE14">
        <v>4211899</v>
      </c>
      <c r="AIF14">
        <v>4200853</v>
      </c>
      <c r="AIG14">
        <v>4159392</v>
      </c>
      <c r="AIH14">
        <v>4169622</v>
      </c>
      <c r="AII14">
        <v>4169622</v>
      </c>
      <c r="AIJ14">
        <v>4182974</v>
      </c>
      <c r="AIK14">
        <v>4100390</v>
      </c>
      <c r="AIL14">
        <v>4095328</v>
      </c>
      <c r="AIM14">
        <v>4108045</v>
      </c>
      <c r="AIN14">
        <v>8354569</v>
      </c>
      <c r="AIO14">
        <v>8408337</v>
      </c>
      <c r="AIP14">
        <v>8418244</v>
      </c>
      <c r="AIQ14">
        <v>8433677</v>
      </c>
      <c r="AIR14">
        <v>4220610</v>
      </c>
      <c r="AIS14">
        <v>4220610</v>
      </c>
      <c r="AIT14">
        <v>4168666</v>
      </c>
      <c r="AIU14">
        <v>4166342</v>
      </c>
      <c r="AIV14">
        <v>4134572</v>
      </c>
      <c r="AIW14">
        <v>4125102</v>
      </c>
      <c r="AIX14">
        <v>4125102</v>
      </c>
      <c r="AIY14">
        <v>4142762</v>
      </c>
      <c r="AIZ14">
        <v>4141744</v>
      </c>
      <c r="AJA14">
        <v>4144602</v>
      </c>
      <c r="AJB14">
        <v>4124567</v>
      </c>
      <c r="AJC14">
        <v>4146586</v>
      </c>
      <c r="AJD14">
        <v>4147034</v>
      </c>
      <c r="AJE14">
        <v>4161534</v>
      </c>
      <c r="AJF14">
        <v>4114021</v>
      </c>
      <c r="AJG14">
        <v>4088689</v>
      </c>
      <c r="AJH14">
        <v>4100477</v>
      </c>
      <c r="AJI14">
        <v>4111323</v>
      </c>
      <c r="AJJ14">
        <v>4103282</v>
      </c>
      <c r="AJK14">
        <v>4130322</v>
      </c>
      <c r="AJL14">
        <v>4160112</v>
      </c>
      <c r="AJM14">
        <v>4190601</v>
      </c>
      <c r="AJN14">
        <v>4219725</v>
      </c>
      <c r="AJO14">
        <v>4298378</v>
      </c>
      <c r="AJP14">
        <v>4303419</v>
      </c>
      <c r="AJQ14">
        <v>4350622</v>
      </c>
      <c r="AJR14">
        <v>4312536</v>
      </c>
      <c r="AJS14">
        <v>4321057</v>
      </c>
      <c r="AJT14">
        <v>4321057</v>
      </c>
      <c r="AJU14">
        <v>4326518</v>
      </c>
      <c r="AJV14">
        <v>4382559</v>
      </c>
      <c r="AJW14">
        <v>4346438</v>
      </c>
      <c r="AJX14">
        <v>4304342</v>
      </c>
      <c r="AJY14">
        <v>4336646</v>
      </c>
      <c r="AJZ14">
        <v>4333912</v>
      </c>
      <c r="AKA14">
        <v>4324968</v>
      </c>
      <c r="AKB14">
        <v>4330997</v>
      </c>
      <c r="AKC14">
        <v>4286604</v>
      </c>
      <c r="AKD14">
        <v>4276377</v>
      </c>
      <c r="AKE14">
        <v>4281320</v>
      </c>
      <c r="AKF14">
        <v>4263371</v>
      </c>
      <c r="AKG14">
        <v>4247811</v>
      </c>
      <c r="AKH14">
        <v>4246433</v>
      </c>
      <c r="AKI14">
        <v>4199562</v>
      </c>
      <c r="AKJ14">
        <v>4140760</v>
      </c>
      <c r="AKK14">
        <v>4125183</v>
      </c>
      <c r="AKL14">
        <v>4137974</v>
      </c>
      <c r="AKM14">
        <v>4132764</v>
      </c>
      <c r="AKN14">
        <v>4120492</v>
      </c>
      <c r="AKO14">
        <v>4087748</v>
      </c>
      <c r="AKP14">
        <v>4044082</v>
      </c>
      <c r="AKQ14">
        <v>4037358</v>
      </c>
      <c r="AKR14">
        <v>4027522</v>
      </c>
      <c r="AKS14">
        <v>4009957</v>
      </c>
      <c r="AKT14">
        <v>4000027</v>
      </c>
      <c r="AKU14">
        <v>4004864</v>
      </c>
      <c r="AKV14">
        <v>4011032</v>
      </c>
      <c r="AKW14">
        <v>4026178</v>
      </c>
      <c r="AKX14">
        <v>4031111</v>
      </c>
      <c r="AKY14">
        <v>4040583</v>
      </c>
      <c r="AKZ14">
        <v>4032334</v>
      </c>
      <c r="ALA14">
        <v>4030200</v>
      </c>
      <c r="ALB14">
        <v>4025858</v>
      </c>
      <c r="ALC14">
        <v>4018729</v>
      </c>
      <c r="ALD14">
        <v>3995725</v>
      </c>
      <c r="ALE14">
        <v>4005598</v>
      </c>
      <c r="ALF14">
        <v>3973112</v>
      </c>
      <c r="ALG14">
        <v>4000998</v>
      </c>
      <c r="ALH14">
        <v>3991710</v>
      </c>
      <c r="ALI14">
        <v>3999385</v>
      </c>
      <c r="ALJ14">
        <v>3962776</v>
      </c>
      <c r="ALK14">
        <v>3940233</v>
      </c>
      <c r="ALL14">
        <v>3954188</v>
      </c>
      <c r="ALM14">
        <v>3954504</v>
      </c>
      <c r="ALN14">
        <v>3974317</v>
      </c>
      <c r="ALO14">
        <v>4002503</v>
      </c>
      <c r="ALP14">
        <v>4005462</v>
      </c>
      <c r="ALQ14">
        <v>4015838</v>
      </c>
      <c r="ALR14">
        <v>4007670</v>
      </c>
      <c r="ALS14">
        <v>3982523</v>
      </c>
      <c r="ALT14">
        <v>3994438</v>
      </c>
      <c r="ALU14">
        <v>3998501</v>
      </c>
      <c r="ALV14">
        <v>4011025</v>
      </c>
      <c r="ALW14">
        <v>4013310</v>
      </c>
      <c r="ALX14">
        <v>4009305</v>
      </c>
      <c r="ALY14">
        <v>4032142</v>
      </c>
      <c r="ALZ14">
        <v>4032142</v>
      </c>
      <c r="AMA14">
        <v>4036783</v>
      </c>
      <c r="AMB14">
        <v>4011785</v>
      </c>
      <c r="AMC14">
        <v>4037082</v>
      </c>
      <c r="AMD14">
        <v>4096535</v>
      </c>
      <c r="AME14">
        <v>4077472</v>
      </c>
      <c r="AMF14">
        <v>4201801</v>
      </c>
      <c r="AMG14">
        <v>4219568</v>
      </c>
      <c r="AMH14">
        <v>4125879</v>
      </c>
      <c r="AMI14">
        <v>4171649</v>
      </c>
      <c r="AMJ14">
        <v>4167673</v>
      </c>
      <c r="AMK14">
        <v>4190079</v>
      </c>
      <c r="AML14">
        <v>4120694</v>
      </c>
      <c r="AMM14">
        <v>4066729</v>
      </c>
      <c r="AMN14">
        <v>4069643</v>
      </c>
      <c r="AMO14">
        <v>4048110</v>
      </c>
      <c r="AMP14">
        <v>4012691</v>
      </c>
      <c r="AMQ14">
        <v>3955558</v>
      </c>
      <c r="AMR14">
        <v>3901252</v>
      </c>
      <c r="AMS14">
        <v>3896342</v>
      </c>
      <c r="AMT14">
        <v>3899312</v>
      </c>
      <c r="AMU14">
        <v>3897530</v>
      </c>
      <c r="AMV14">
        <v>3898515</v>
      </c>
      <c r="AMW14">
        <v>3935262</v>
      </c>
      <c r="AMX14">
        <v>3917845</v>
      </c>
      <c r="AMY14">
        <v>3942474</v>
      </c>
      <c r="AMZ14">
        <v>3926993</v>
      </c>
      <c r="ANA14">
        <v>3983520</v>
      </c>
      <c r="ANB14">
        <v>3988928</v>
      </c>
      <c r="ANC14">
        <v>3990067</v>
      </c>
      <c r="AND14">
        <v>3984765</v>
      </c>
      <c r="ANE14">
        <v>3992483</v>
      </c>
      <c r="ANF14">
        <v>3937713</v>
      </c>
      <c r="ANG14">
        <v>3916096</v>
      </c>
      <c r="ANH14">
        <v>3916322</v>
      </c>
      <c r="ANI14">
        <v>3940686</v>
      </c>
      <c r="ANJ14">
        <v>7971488</v>
      </c>
      <c r="ANK14">
        <v>7996910</v>
      </c>
      <c r="ANL14">
        <v>7986344</v>
      </c>
      <c r="ANM14">
        <v>8009118</v>
      </c>
      <c r="ANN14">
        <v>8030407</v>
      </c>
      <c r="ANO14">
        <v>8006840</v>
      </c>
      <c r="ANP14">
        <v>8017607</v>
      </c>
      <c r="ANQ14">
        <v>8032306</v>
      </c>
      <c r="ANR14">
        <v>8025666</v>
      </c>
      <c r="ANS14">
        <v>8025666</v>
      </c>
      <c r="ANT14">
        <v>4018780</v>
      </c>
      <c r="ANU14">
        <v>3985237</v>
      </c>
      <c r="ANV14">
        <v>3962280</v>
      </c>
      <c r="ANW14">
        <v>3936198</v>
      </c>
      <c r="ANX14">
        <v>3918438</v>
      </c>
      <c r="ANY14">
        <v>3850822</v>
      </c>
      <c r="ANZ14">
        <v>3868678</v>
      </c>
      <c r="AOA14">
        <v>3854228</v>
      </c>
      <c r="AOB14">
        <v>3838323</v>
      </c>
      <c r="AOC14">
        <v>3838323</v>
      </c>
      <c r="AOD14">
        <v>3847476</v>
      </c>
      <c r="AOE14">
        <v>3864152</v>
      </c>
      <c r="AOF14">
        <v>3889422</v>
      </c>
      <c r="AOG14">
        <v>3922957</v>
      </c>
      <c r="AOH14">
        <v>3852577</v>
      </c>
      <c r="AOI14">
        <v>3818187</v>
      </c>
      <c r="AOJ14">
        <v>3809295</v>
      </c>
      <c r="AOK14">
        <v>3784732</v>
      </c>
      <c r="AOL14">
        <v>3831673</v>
      </c>
      <c r="AOM14">
        <v>3820190</v>
      </c>
      <c r="AON14">
        <v>3793496</v>
      </c>
      <c r="AOO14">
        <v>3771050</v>
      </c>
      <c r="AOP14">
        <v>3804715</v>
      </c>
      <c r="AOQ14">
        <v>3810384</v>
      </c>
      <c r="AOR14">
        <v>3810384</v>
      </c>
      <c r="AOS14">
        <v>3875169</v>
      </c>
      <c r="AOT14">
        <v>3937563</v>
      </c>
      <c r="AOU14">
        <v>4011412</v>
      </c>
      <c r="AOV14">
        <v>3852275</v>
      </c>
      <c r="AOW14">
        <v>3825918</v>
      </c>
      <c r="AOX14">
        <v>3860778</v>
      </c>
      <c r="AOY14">
        <v>3815240</v>
      </c>
      <c r="AOZ14">
        <v>3791540</v>
      </c>
      <c r="APA14">
        <v>3779575</v>
      </c>
      <c r="APB14">
        <v>3782202</v>
      </c>
      <c r="APC14">
        <v>3788237</v>
      </c>
      <c r="APD14">
        <v>3786234</v>
      </c>
      <c r="APE14">
        <v>3813677</v>
      </c>
      <c r="APF14">
        <v>3872679</v>
      </c>
      <c r="APG14">
        <v>3862821</v>
      </c>
      <c r="APH14">
        <v>3844165</v>
      </c>
      <c r="API14">
        <v>3851773</v>
      </c>
      <c r="APJ14">
        <v>3818836</v>
      </c>
      <c r="APK14">
        <v>3788131</v>
      </c>
      <c r="APL14">
        <v>3777160</v>
      </c>
      <c r="APM14">
        <v>3802325</v>
      </c>
      <c r="APN14">
        <v>3818139</v>
      </c>
      <c r="APO14">
        <v>3795224</v>
      </c>
      <c r="APP14">
        <v>3799736</v>
      </c>
      <c r="APQ14">
        <v>3812107</v>
      </c>
      <c r="APR14">
        <v>3854570</v>
      </c>
      <c r="APS14">
        <v>3851393</v>
      </c>
      <c r="APT14">
        <v>3814466</v>
      </c>
      <c r="APU14">
        <v>3797613</v>
      </c>
      <c r="APV14">
        <v>3806950</v>
      </c>
      <c r="APW14">
        <v>3806950</v>
      </c>
      <c r="APX14">
        <v>3834112</v>
      </c>
      <c r="APY14">
        <v>3862248</v>
      </c>
      <c r="APZ14">
        <v>3843419</v>
      </c>
      <c r="AQA14">
        <v>3831382</v>
      </c>
      <c r="AQB14">
        <v>3845689</v>
      </c>
      <c r="AQC14">
        <v>3786660</v>
      </c>
      <c r="AQD14">
        <v>3793072</v>
      </c>
      <c r="AQE14">
        <v>3764249</v>
      </c>
      <c r="AQF14">
        <v>3756849</v>
      </c>
      <c r="AQG14">
        <v>3730096</v>
      </c>
      <c r="AQH14">
        <v>3720623</v>
      </c>
      <c r="AQI14">
        <v>3756303</v>
      </c>
      <c r="AQJ14">
        <v>3809393</v>
      </c>
      <c r="AQK14">
        <v>3813225</v>
      </c>
      <c r="AQL14">
        <v>3754198</v>
      </c>
      <c r="AQM14">
        <v>3749334</v>
      </c>
      <c r="AQN14">
        <v>3774446</v>
      </c>
      <c r="AQO14">
        <v>3786444</v>
      </c>
      <c r="AQP14">
        <v>3774253</v>
      </c>
      <c r="AQQ14">
        <v>3781455</v>
      </c>
      <c r="AQR14">
        <v>3778602</v>
      </c>
      <c r="AQS14">
        <v>3796313</v>
      </c>
      <c r="AQT14">
        <v>3808719</v>
      </c>
      <c r="AQU14">
        <v>3796955</v>
      </c>
      <c r="AQV14">
        <v>3817369</v>
      </c>
      <c r="AQW14">
        <v>3833453</v>
      </c>
      <c r="AQX14">
        <v>3845499</v>
      </c>
      <c r="AQY14">
        <v>3867131</v>
      </c>
      <c r="AQZ14">
        <v>3863255</v>
      </c>
      <c r="ARA14">
        <v>3860981</v>
      </c>
      <c r="ARB14">
        <v>3844271</v>
      </c>
      <c r="ARC14">
        <v>3807232</v>
      </c>
      <c r="ARD14">
        <v>3918377</v>
      </c>
      <c r="ARE14">
        <v>3872748</v>
      </c>
      <c r="ARF14">
        <v>3983416</v>
      </c>
      <c r="ARG14">
        <v>4229941</v>
      </c>
      <c r="ARH14">
        <v>4295789</v>
      </c>
      <c r="ARI14">
        <v>4223977</v>
      </c>
      <c r="ARJ14">
        <v>4223977</v>
      </c>
      <c r="ARK14">
        <v>4110404</v>
      </c>
      <c r="ARL14">
        <v>4116865</v>
      </c>
      <c r="ARM14">
        <v>4084291</v>
      </c>
      <c r="ARN14">
        <v>4083679</v>
      </c>
      <c r="ARO14">
        <v>4147727</v>
      </c>
      <c r="ARP14">
        <v>4078970</v>
      </c>
      <c r="ARQ14">
        <v>4010327</v>
      </c>
      <c r="ARR14">
        <v>4020579</v>
      </c>
      <c r="ARS14">
        <v>4018252</v>
      </c>
      <c r="ART14">
        <v>4027277</v>
      </c>
      <c r="ARU14">
        <v>4025040</v>
      </c>
      <c r="ARV14">
        <v>4021556</v>
      </c>
      <c r="ARW14">
        <v>4019069</v>
      </c>
      <c r="ARX14">
        <v>4020982</v>
      </c>
      <c r="ARY14">
        <v>4015813</v>
      </c>
      <c r="ARZ14">
        <v>4039511</v>
      </c>
      <c r="ASA14">
        <v>4025704</v>
      </c>
      <c r="ASB14">
        <v>3979852</v>
      </c>
      <c r="ASC14">
        <v>3945255</v>
      </c>
      <c r="ASD14">
        <v>3872660</v>
      </c>
      <c r="ASE14">
        <v>3916685</v>
      </c>
      <c r="ASF14">
        <v>3851366</v>
      </c>
      <c r="ASG14">
        <v>3826115</v>
      </c>
      <c r="ASH14">
        <v>7552025</v>
      </c>
      <c r="ASI14">
        <v>7552025</v>
      </c>
      <c r="ASJ14">
        <v>7545007</v>
      </c>
      <c r="ASK14">
        <v>7581880</v>
      </c>
      <c r="ASL14">
        <v>7590907</v>
      </c>
      <c r="ASM14">
        <v>7557106</v>
      </c>
      <c r="ASN14">
        <v>7552714</v>
      </c>
      <c r="ASO14">
        <v>7526893</v>
      </c>
      <c r="ASP14">
        <v>7494721</v>
      </c>
      <c r="ASQ14">
        <v>7462708</v>
      </c>
      <c r="ASR14">
        <v>7474668</v>
      </c>
      <c r="ASS14">
        <v>3762216</v>
      </c>
      <c r="AST14">
        <v>3775137</v>
      </c>
      <c r="ASU14">
        <v>3793176</v>
      </c>
      <c r="ASV14">
        <v>3741327</v>
      </c>
      <c r="ASW14">
        <v>3680092</v>
      </c>
      <c r="ASX14">
        <v>3668397</v>
      </c>
      <c r="ASY14">
        <v>3668397</v>
      </c>
      <c r="ASZ14">
        <v>3626282</v>
      </c>
      <c r="ATA14">
        <v>3604052</v>
      </c>
      <c r="ATB14">
        <v>3627469</v>
      </c>
      <c r="ATC14">
        <v>3659615</v>
      </c>
      <c r="ATD14">
        <v>3706880</v>
      </c>
      <c r="ATE14">
        <v>3674219</v>
      </c>
      <c r="ATF14">
        <v>3603997</v>
      </c>
      <c r="ATG14">
        <v>3595530</v>
      </c>
      <c r="ATH14">
        <v>3565032</v>
      </c>
      <c r="ATI14">
        <v>3532741</v>
      </c>
      <c r="ATJ14">
        <v>3533872</v>
      </c>
      <c r="ATK14">
        <v>3532357</v>
      </c>
      <c r="ATL14">
        <v>3516533</v>
      </c>
      <c r="ATM14">
        <v>3527836</v>
      </c>
      <c r="ATN14">
        <v>3527044</v>
      </c>
      <c r="ATO14">
        <v>3514708</v>
      </c>
      <c r="ATP14">
        <v>3486538</v>
      </c>
      <c r="ATQ14">
        <v>3588600</v>
      </c>
      <c r="ATR14">
        <v>3722124</v>
      </c>
      <c r="ATS14">
        <v>3918462</v>
      </c>
      <c r="ATT14">
        <v>3918462</v>
      </c>
      <c r="ATU14">
        <v>4093700</v>
      </c>
      <c r="ATV14">
        <v>3923857</v>
      </c>
      <c r="ATW14">
        <v>3792378</v>
      </c>
      <c r="ATX14">
        <v>3718449</v>
      </c>
      <c r="ATY14">
        <v>3692112</v>
      </c>
      <c r="ATZ14">
        <v>3630431</v>
      </c>
      <c r="AUA14">
        <v>3637458</v>
      </c>
      <c r="AUB14">
        <v>3623179</v>
      </c>
      <c r="AUC14">
        <v>3646192</v>
      </c>
      <c r="AUD14">
        <v>3640373</v>
      </c>
      <c r="AUE14">
        <v>3600589</v>
      </c>
      <c r="AUF14">
        <v>3591201</v>
      </c>
      <c r="AUG14">
        <v>3567136</v>
      </c>
      <c r="AUH14">
        <v>3564156</v>
      </c>
      <c r="AUI14">
        <v>3582595</v>
      </c>
      <c r="AUJ14">
        <v>3568732</v>
      </c>
      <c r="AUK14">
        <v>3578233</v>
      </c>
      <c r="AUL14">
        <v>3617131</v>
      </c>
      <c r="AUM14">
        <v>3623410</v>
      </c>
      <c r="AUN14">
        <v>3623808</v>
      </c>
      <c r="AUO14">
        <v>3586544</v>
      </c>
      <c r="AUP14">
        <v>3577404</v>
      </c>
      <c r="AUQ14">
        <v>3600206</v>
      </c>
      <c r="AUR14">
        <v>3619240</v>
      </c>
      <c r="AUS14">
        <v>3613258</v>
      </c>
      <c r="AUT14">
        <v>3637741</v>
      </c>
      <c r="AUU14">
        <v>3644231</v>
      </c>
      <c r="AUV14">
        <v>3639128</v>
      </c>
      <c r="AUW14">
        <v>3582798</v>
      </c>
      <c r="AUX14">
        <v>3599154</v>
      </c>
      <c r="AUY14">
        <v>3604864</v>
      </c>
      <c r="AUZ14">
        <v>3622901</v>
      </c>
      <c r="AVA14">
        <v>3621700</v>
      </c>
      <c r="AVB14">
        <v>3592605</v>
      </c>
      <c r="AVC14">
        <v>3580787</v>
      </c>
      <c r="AVD14">
        <v>3571119</v>
      </c>
      <c r="AVE14">
        <v>3557952</v>
      </c>
      <c r="AVF14">
        <v>3570673</v>
      </c>
      <c r="AVG14">
        <v>3627820</v>
      </c>
      <c r="AVH14">
        <v>3643018</v>
      </c>
      <c r="AVI14">
        <v>3664550</v>
      </c>
      <c r="AVJ14">
        <v>3617259</v>
      </c>
      <c r="AVK14">
        <v>3610895</v>
      </c>
      <c r="AVL14">
        <v>3617245</v>
      </c>
      <c r="AVM14">
        <v>3585885</v>
      </c>
      <c r="AVN14">
        <v>3563925</v>
      </c>
      <c r="AVO14">
        <v>3527742</v>
      </c>
      <c r="AVP14">
        <v>3554353</v>
      </c>
      <c r="AVQ14">
        <v>3535062</v>
      </c>
      <c r="AVR14">
        <v>3528764</v>
      </c>
      <c r="AVS14">
        <v>3551114</v>
      </c>
      <c r="AVT14">
        <v>3517818</v>
      </c>
      <c r="AVU14">
        <v>3484714</v>
      </c>
      <c r="AVV14">
        <v>3456361</v>
      </c>
      <c r="AVW14">
        <v>3444557</v>
      </c>
      <c r="AVX14">
        <v>3449352</v>
      </c>
      <c r="AVY14">
        <v>3475732</v>
      </c>
      <c r="AVZ14">
        <v>3475732</v>
      </c>
      <c r="AWA14">
        <v>3456976</v>
      </c>
      <c r="AWB14">
        <v>3445045</v>
      </c>
      <c r="AWC14">
        <v>3472937</v>
      </c>
      <c r="AWD14">
        <v>3520129</v>
      </c>
      <c r="AWE14">
        <v>3599910</v>
      </c>
      <c r="AWF14">
        <v>3670870</v>
      </c>
      <c r="AWG14">
        <v>3718408</v>
      </c>
      <c r="AWH14">
        <v>3596863</v>
      </c>
      <c r="AWI14">
        <v>3583333</v>
      </c>
      <c r="AWJ14">
        <v>3561630</v>
      </c>
      <c r="AWK14">
        <v>3504179</v>
      </c>
      <c r="AWL14">
        <v>3501152</v>
      </c>
      <c r="AWM14">
        <v>3505732</v>
      </c>
      <c r="AWN14">
        <v>3511074</v>
      </c>
      <c r="AWO14">
        <v>3474004</v>
      </c>
      <c r="AWP14">
        <v>3458660</v>
      </c>
      <c r="AWQ14">
        <v>3448303</v>
      </c>
      <c r="AWR14">
        <v>3437983</v>
      </c>
      <c r="AWS14">
        <v>3434140</v>
      </c>
      <c r="AWT14">
        <v>3411003</v>
      </c>
      <c r="AWU14">
        <v>3417981</v>
      </c>
      <c r="AWV14">
        <v>3437413</v>
      </c>
      <c r="AWW14">
        <v>3441853</v>
      </c>
      <c r="AWX14">
        <v>3440639</v>
      </c>
      <c r="AWY14">
        <v>3472260</v>
      </c>
      <c r="AWZ14">
        <v>3510184</v>
      </c>
      <c r="AXA14">
        <v>3508873</v>
      </c>
      <c r="AXB14">
        <v>3479942</v>
      </c>
      <c r="AXC14">
        <v>3457581</v>
      </c>
      <c r="AXD14">
        <v>3457250</v>
      </c>
      <c r="AXE14">
        <v>3473351</v>
      </c>
      <c r="AXF14">
        <v>3456909</v>
      </c>
      <c r="AXG14">
        <v>3474656</v>
      </c>
      <c r="AXH14">
        <v>3462556</v>
      </c>
      <c r="AXI14">
        <v>3450634</v>
      </c>
      <c r="AXJ14">
        <v>3438076</v>
      </c>
      <c r="AXK14">
        <v>3461554</v>
      </c>
      <c r="AXL14">
        <v>3449845</v>
      </c>
      <c r="AXM14">
        <v>3455033</v>
      </c>
      <c r="AXN14">
        <v>3451902</v>
      </c>
      <c r="AXO14">
        <v>3468788</v>
      </c>
      <c r="AXP14">
        <v>3476737</v>
      </c>
      <c r="AXQ14">
        <v>3488950</v>
      </c>
      <c r="AXR14">
        <v>7035247</v>
      </c>
      <c r="AXS14">
        <v>7035247</v>
      </c>
      <c r="AXT14">
        <v>7017868</v>
      </c>
      <c r="AXU14">
        <v>3524371</v>
      </c>
      <c r="AXV14">
        <v>3542026</v>
      </c>
      <c r="AXW14">
        <v>3518690</v>
      </c>
      <c r="AXX14">
        <v>3549318</v>
      </c>
      <c r="AXY14">
        <v>3503448</v>
      </c>
      <c r="AXZ14">
        <v>3487487</v>
      </c>
      <c r="AYA14">
        <v>3446997</v>
      </c>
      <c r="AYB14">
        <v>3454728</v>
      </c>
      <c r="AYC14">
        <v>3464322</v>
      </c>
      <c r="AYD14">
        <v>3527915</v>
      </c>
      <c r="AYE14">
        <v>3553101</v>
      </c>
      <c r="AYF14">
        <v>3537690</v>
      </c>
      <c r="AYG14">
        <v>3528571</v>
      </c>
      <c r="AYH14">
        <v>3498762</v>
      </c>
      <c r="AYI14">
        <v>3511782</v>
      </c>
      <c r="AYJ14">
        <v>3489486</v>
      </c>
      <c r="AYK14">
        <v>3487738</v>
      </c>
      <c r="AYL14">
        <v>3499361</v>
      </c>
      <c r="AYM14">
        <v>3518827</v>
      </c>
      <c r="AYN14">
        <v>3500608</v>
      </c>
      <c r="AYO14">
        <v>3517367</v>
      </c>
      <c r="AYP14">
        <v>3500881</v>
      </c>
      <c r="AYQ14">
        <v>3528794</v>
      </c>
      <c r="AYR14">
        <v>3528794</v>
      </c>
      <c r="AYS14">
        <v>3558242</v>
      </c>
      <c r="AYT14">
        <v>3611827</v>
      </c>
      <c r="AYU14">
        <v>3709069</v>
      </c>
      <c r="AYV14">
        <v>3874945</v>
      </c>
      <c r="AYW14">
        <v>3755052</v>
      </c>
      <c r="AYX14">
        <v>3724620</v>
      </c>
      <c r="AYY14">
        <v>3600795</v>
      </c>
      <c r="AYZ14">
        <v>3558183</v>
      </c>
      <c r="AZA14">
        <v>3493161</v>
      </c>
      <c r="AZB14">
        <v>3493181</v>
      </c>
      <c r="AZC14">
        <v>3505417</v>
      </c>
      <c r="AZD14">
        <v>3456633</v>
      </c>
      <c r="AZE14">
        <v>3446935</v>
      </c>
      <c r="AZF14">
        <v>3443419</v>
      </c>
      <c r="AZG14">
        <v>3420186</v>
      </c>
      <c r="AZH14">
        <v>3396313</v>
      </c>
      <c r="AZI14">
        <v>3399703</v>
      </c>
      <c r="AZJ14">
        <v>3390218</v>
      </c>
      <c r="AZK14">
        <v>3428622</v>
      </c>
      <c r="AZL14">
        <v>3419549</v>
      </c>
      <c r="AZM14">
        <v>3416013</v>
      </c>
      <c r="AZN14">
        <v>3402783</v>
      </c>
      <c r="AZO14">
        <v>3370020</v>
      </c>
      <c r="AZP14">
        <v>3348716</v>
      </c>
      <c r="AZQ14">
        <v>3367307</v>
      </c>
      <c r="AZR14">
        <v>3387945</v>
      </c>
      <c r="AZS14">
        <v>3345366</v>
      </c>
      <c r="AZT14">
        <v>3354958</v>
      </c>
      <c r="AZU14">
        <v>6931453</v>
      </c>
      <c r="AZV14">
        <v>6929780</v>
      </c>
      <c r="AZW14">
        <v>6946681</v>
      </c>
      <c r="AZX14">
        <v>6994108</v>
      </c>
      <c r="AZY14">
        <v>7026316</v>
      </c>
      <c r="AZZ14">
        <v>7019550</v>
      </c>
      <c r="BAA14">
        <v>7044336</v>
      </c>
      <c r="BAB14">
        <v>7070151</v>
      </c>
      <c r="BAC14">
        <v>7118962</v>
      </c>
      <c r="BAD14">
        <v>7159149</v>
      </c>
      <c r="BAE14">
        <v>7159892</v>
      </c>
      <c r="BAF14">
        <v>7155027</v>
      </c>
      <c r="BAG14">
        <v>7171457</v>
      </c>
      <c r="BAH14">
        <v>3585357</v>
      </c>
      <c r="BAI14">
        <v>3676923</v>
      </c>
      <c r="BAJ14">
        <v>3634607</v>
      </c>
      <c r="BAK14">
        <v>3629127</v>
      </c>
      <c r="BAL14">
        <v>3611735</v>
      </c>
      <c r="BAM14">
        <v>3554165</v>
      </c>
      <c r="BAN14">
        <v>3510072</v>
      </c>
      <c r="BAO14">
        <v>3530403</v>
      </c>
      <c r="BAP14">
        <v>3514922</v>
      </c>
      <c r="BAQ14">
        <v>3532391</v>
      </c>
      <c r="BAR14">
        <v>3490780</v>
      </c>
      <c r="BAS14">
        <v>3422108</v>
      </c>
      <c r="BAT14">
        <v>3444128</v>
      </c>
      <c r="BAU14">
        <v>3456355</v>
      </c>
      <c r="BAV14">
        <v>3436457</v>
      </c>
      <c r="BAW14">
        <v>3470414</v>
      </c>
      <c r="BAX14">
        <v>3453939</v>
      </c>
      <c r="BAY14">
        <v>3457810</v>
      </c>
      <c r="BAZ14">
        <v>3487099</v>
      </c>
      <c r="BBA14">
        <v>3527161</v>
      </c>
      <c r="BBB14">
        <v>3517886</v>
      </c>
      <c r="BBC14">
        <v>3500914</v>
      </c>
      <c r="BBD14">
        <v>3533833</v>
      </c>
      <c r="BBE14">
        <v>3619345</v>
      </c>
      <c r="BBF14">
        <v>3693764</v>
      </c>
      <c r="BBG14">
        <v>3820545</v>
      </c>
      <c r="BBH14">
        <v>3787902</v>
      </c>
      <c r="BBI14">
        <v>3748410</v>
      </c>
      <c r="BBJ14">
        <v>3770952</v>
      </c>
      <c r="BBK14">
        <v>3522691</v>
      </c>
      <c r="BBL14">
        <v>3516766</v>
      </c>
      <c r="BBM14">
        <v>3520464</v>
      </c>
      <c r="BBN14">
        <v>3523483</v>
      </c>
      <c r="BBO14">
        <v>3523483</v>
      </c>
      <c r="BBP14">
        <v>3517455</v>
      </c>
      <c r="BBQ14">
        <v>3484988</v>
      </c>
      <c r="BBR14">
        <v>3451695</v>
      </c>
      <c r="BBS14">
        <v>3495538</v>
      </c>
      <c r="BBT14">
        <v>3514830</v>
      </c>
      <c r="BBU14">
        <v>3505181</v>
      </c>
      <c r="BBV14">
        <v>3511000</v>
      </c>
      <c r="BBW14">
        <v>3537674</v>
      </c>
      <c r="BBX14">
        <v>3531503</v>
      </c>
      <c r="BBY14">
        <v>3551043</v>
      </c>
      <c r="BBZ14">
        <v>3496728</v>
      </c>
      <c r="BCA14">
        <v>3406590</v>
      </c>
      <c r="BCB14">
        <v>3369438</v>
      </c>
      <c r="BCC14">
        <v>3303776</v>
      </c>
      <c r="BCD14">
        <v>3309750</v>
      </c>
      <c r="BCE14">
        <v>3282861</v>
      </c>
      <c r="BCF14">
        <v>3251503</v>
      </c>
      <c r="BCG14">
        <v>3228560</v>
      </c>
      <c r="BCH14">
        <v>3177101</v>
      </c>
      <c r="BCI14">
        <v>3177101</v>
      </c>
      <c r="BCJ14">
        <v>3195758</v>
      </c>
      <c r="BCK14">
        <v>3185147</v>
      </c>
      <c r="BCL14">
        <v>3240422</v>
      </c>
      <c r="BCM14">
        <v>3229431</v>
      </c>
      <c r="BCN14">
        <v>3200482</v>
      </c>
      <c r="BCO14">
        <v>3201295</v>
      </c>
      <c r="BCP14">
        <v>3164824</v>
      </c>
      <c r="BCQ14">
        <v>3198001</v>
      </c>
      <c r="BCR14">
        <v>3230178</v>
      </c>
      <c r="BCS14">
        <v>3291188</v>
      </c>
      <c r="BCT14">
        <v>3291188</v>
      </c>
      <c r="BCU14">
        <v>3289891</v>
      </c>
      <c r="BCV14">
        <v>3273075</v>
      </c>
      <c r="BCW14">
        <v>3221690</v>
      </c>
      <c r="BCX14">
        <v>3200201</v>
      </c>
      <c r="BCY14">
        <v>3200201</v>
      </c>
      <c r="BCZ14">
        <v>3184596</v>
      </c>
      <c r="BDA14">
        <v>3186046</v>
      </c>
      <c r="BDB14">
        <v>3178491</v>
      </c>
      <c r="BDC14">
        <v>3206397</v>
      </c>
      <c r="BDD14">
        <v>3197035</v>
      </c>
      <c r="BDE14">
        <v>3195484</v>
      </c>
      <c r="BDF14">
        <v>3190594</v>
      </c>
      <c r="BDG14">
        <v>3188953</v>
      </c>
      <c r="BDH14">
        <v>3188131</v>
      </c>
      <c r="BDI14">
        <v>3175615</v>
      </c>
      <c r="BDJ14">
        <v>3135613</v>
      </c>
      <c r="BDK14">
        <v>3142035</v>
      </c>
      <c r="BDL14">
        <v>3144841</v>
      </c>
      <c r="BDM14">
        <v>3145685</v>
      </c>
      <c r="BDN14">
        <v>3138976</v>
      </c>
      <c r="BDO14">
        <v>3125198</v>
      </c>
      <c r="BDP14">
        <v>3135710</v>
      </c>
      <c r="BDQ14">
        <v>3193556</v>
      </c>
      <c r="BDR14">
        <v>3232325</v>
      </c>
      <c r="BDS14">
        <v>3252423</v>
      </c>
      <c r="BDT14">
        <v>3252423</v>
      </c>
      <c r="BDU14">
        <v>3331595</v>
      </c>
      <c r="BDV14">
        <v>3326757</v>
      </c>
      <c r="BDW14">
        <v>3298805</v>
      </c>
      <c r="BDX14">
        <v>3255832</v>
      </c>
      <c r="BDY14">
        <v>3208500</v>
      </c>
      <c r="BDZ14">
        <v>3190461</v>
      </c>
      <c r="BEA14">
        <v>3214954</v>
      </c>
      <c r="BEB14">
        <v>3212965</v>
      </c>
      <c r="BEC14">
        <v>3214430</v>
      </c>
      <c r="BED14">
        <v>3169690</v>
      </c>
      <c r="BEE14">
        <v>3175015</v>
      </c>
      <c r="BEF14">
        <v>3148581</v>
      </c>
      <c r="BEG14">
        <v>3121671</v>
      </c>
      <c r="BEH14">
        <v>3149076</v>
      </c>
      <c r="BEI14">
        <v>3161989</v>
      </c>
      <c r="BEJ14">
        <v>3118607</v>
      </c>
      <c r="BEK14">
        <v>3117904</v>
      </c>
      <c r="BEL14">
        <v>3177906</v>
      </c>
      <c r="BEM14">
        <v>3172740</v>
      </c>
      <c r="BEN14">
        <v>3127724</v>
      </c>
      <c r="BEO14">
        <v>3094189</v>
      </c>
      <c r="BEP14">
        <v>3061222</v>
      </c>
      <c r="BEQ14">
        <v>3066041</v>
      </c>
      <c r="BER14">
        <v>3082478</v>
      </c>
      <c r="BES14">
        <v>3105161</v>
      </c>
      <c r="BET14">
        <v>3105650</v>
      </c>
      <c r="BEU14">
        <v>3105426</v>
      </c>
      <c r="BEV14">
        <v>3121671</v>
      </c>
      <c r="BEW14">
        <v>3118936</v>
      </c>
      <c r="BEX14">
        <v>3132818</v>
      </c>
      <c r="BEY14">
        <v>3111866</v>
      </c>
      <c r="BEZ14">
        <v>3109879</v>
      </c>
      <c r="BFA14">
        <v>3118685</v>
      </c>
      <c r="BFB14">
        <v>3142479</v>
      </c>
      <c r="BFC14">
        <v>3159873</v>
      </c>
      <c r="BFD14">
        <v>3155992</v>
      </c>
      <c r="BFE14">
        <v>3179500</v>
      </c>
      <c r="BFF14">
        <v>3163559</v>
      </c>
      <c r="BFG14">
        <v>3172754</v>
      </c>
      <c r="BFH14">
        <v>3228613</v>
      </c>
      <c r="BFI14">
        <v>3287050</v>
      </c>
      <c r="BFJ14">
        <v>3323960</v>
      </c>
      <c r="BFK14">
        <v>3341923</v>
      </c>
      <c r="BFL14">
        <v>3322268</v>
      </c>
      <c r="BFM14">
        <v>3306396</v>
      </c>
      <c r="BFN14">
        <v>3296992</v>
      </c>
      <c r="BFO14">
        <v>3253621</v>
      </c>
      <c r="BFP14">
        <v>3258190</v>
      </c>
      <c r="BFQ14">
        <v>3252930</v>
      </c>
      <c r="BFR14">
        <v>3244744</v>
      </c>
      <c r="BFS14">
        <v>3268519</v>
      </c>
      <c r="BFT14">
        <v>3280823</v>
      </c>
      <c r="BFU14">
        <v>3273806</v>
      </c>
      <c r="BFV14">
        <v>3265155</v>
      </c>
      <c r="BFW14">
        <v>3273927</v>
      </c>
      <c r="BFX14">
        <v>3215366</v>
      </c>
      <c r="BFY14">
        <v>3174699</v>
      </c>
      <c r="BFZ14">
        <v>3174699</v>
      </c>
      <c r="BGA14">
        <v>3209112</v>
      </c>
      <c r="BGB14">
        <v>3197332</v>
      </c>
      <c r="BGC14">
        <v>3246416</v>
      </c>
      <c r="BGD14">
        <v>3302017</v>
      </c>
      <c r="BGE14">
        <v>3337486</v>
      </c>
      <c r="BGF14">
        <v>3374544</v>
      </c>
      <c r="BGG14">
        <v>3386181</v>
      </c>
      <c r="BGH14">
        <v>3497602</v>
      </c>
      <c r="BGI14">
        <v>3540662</v>
      </c>
      <c r="BGJ14">
        <v>3469922</v>
      </c>
      <c r="BGK14">
        <v>3488244</v>
      </c>
      <c r="BGL14">
        <v>3472259</v>
      </c>
      <c r="BGM14">
        <v>3478482</v>
      </c>
      <c r="BGN14">
        <v>3482104</v>
      </c>
      <c r="BGO14">
        <v>3484160</v>
      </c>
      <c r="BGP14">
        <v>3460138</v>
      </c>
      <c r="BGQ14">
        <v>3456587</v>
      </c>
      <c r="BGR14">
        <v>3449522</v>
      </c>
      <c r="BGS14">
        <v>3485507</v>
      </c>
      <c r="BGT14">
        <v>3453350</v>
      </c>
      <c r="BGU14">
        <v>3459759</v>
      </c>
      <c r="BGV14">
        <v>3469176</v>
      </c>
      <c r="BGW14">
        <v>3511951</v>
      </c>
      <c r="BGX14">
        <v>3501165</v>
      </c>
      <c r="BGY14">
        <v>3481631</v>
      </c>
      <c r="BGZ14">
        <v>3506581</v>
      </c>
      <c r="BHA14">
        <v>3526135</v>
      </c>
      <c r="BHB14">
        <v>3504932</v>
      </c>
      <c r="BHC14">
        <v>3492611</v>
      </c>
      <c r="BHD14">
        <v>3466336</v>
      </c>
      <c r="BHE14">
        <v>3466672</v>
      </c>
      <c r="BHF14">
        <v>3455188</v>
      </c>
      <c r="BHG14">
        <v>3463898</v>
      </c>
      <c r="BHH14">
        <v>3486470</v>
      </c>
      <c r="BHI14">
        <v>3489099</v>
      </c>
      <c r="BHJ14">
        <v>3498386</v>
      </c>
      <c r="BHK14">
        <v>3485111</v>
      </c>
      <c r="BHL14">
        <v>3475237</v>
      </c>
      <c r="BHM14">
        <v>3455272</v>
      </c>
      <c r="BHN14">
        <v>3480568</v>
      </c>
      <c r="BHO14">
        <v>3490518</v>
      </c>
      <c r="BHP14">
        <v>3470332</v>
      </c>
      <c r="BHQ14">
        <v>3456610</v>
      </c>
      <c r="BHR14">
        <v>3472514</v>
      </c>
      <c r="BHS14">
        <v>3489502</v>
      </c>
      <c r="BHT14">
        <v>3489502</v>
      </c>
      <c r="BHU14">
        <v>3487230</v>
      </c>
      <c r="BHV14">
        <v>3555414</v>
      </c>
      <c r="BHW14">
        <v>3539884</v>
      </c>
      <c r="BHX14">
        <v>3502890</v>
      </c>
      <c r="BHY14">
        <v>3497915</v>
      </c>
      <c r="BHZ14">
        <v>3467490</v>
      </c>
      <c r="BIA14">
        <v>3447476</v>
      </c>
      <c r="BIB14">
        <v>3427330</v>
      </c>
      <c r="BIC14">
        <v>3430769</v>
      </c>
      <c r="BID14">
        <v>3433373</v>
      </c>
      <c r="BIE14">
        <v>3423657</v>
      </c>
      <c r="BIF14">
        <v>3438389</v>
      </c>
      <c r="BIG14">
        <v>3436669</v>
      </c>
      <c r="BIH14">
        <v>3439488</v>
      </c>
      <c r="BII14">
        <v>3432595</v>
      </c>
      <c r="BIJ14">
        <v>3481848</v>
      </c>
      <c r="BIK14">
        <v>3466509</v>
      </c>
      <c r="BIL14">
        <v>3466414</v>
      </c>
      <c r="BIM14">
        <v>3466453</v>
      </c>
      <c r="BIN14">
        <v>3478940</v>
      </c>
      <c r="BIO14">
        <v>3481862</v>
      </c>
      <c r="BIP14">
        <v>3534431</v>
      </c>
      <c r="BIQ14">
        <v>3538591</v>
      </c>
      <c r="BIR14">
        <v>3508431</v>
      </c>
      <c r="BIS14">
        <v>3494807</v>
      </c>
      <c r="BIT14">
        <v>3693498</v>
      </c>
      <c r="BIU14">
        <v>3955287</v>
      </c>
      <c r="BIV14">
        <v>3810014</v>
      </c>
      <c r="BIW14">
        <v>3810014</v>
      </c>
      <c r="BIX14">
        <v>3784305</v>
      </c>
      <c r="BIY14">
        <v>3692135</v>
      </c>
      <c r="BIZ14">
        <v>3597224</v>
      </c>
      <c r="BJA14">
        <v>3723541</v>
      </c>
      <c r="BJB14">
        <v>3659353</v>
      </c>
      <c r="BJC14">
        <v>3642255</v>
      </c>
      <c r="BJD14">
        <v>3644572</v>
      </c>
      <c r="BJE14">
        <v>3631664</v>
      </c>
      <c r="BJF14">
        <v>3655778</v>
      </c>
      <c r="BJG14">
        <v>3618711</v>
      </c>
      <c r="BJH14">
        <v>3637917</v>
      </c>
      <c r="BJI14">
        <v>3618771</v>
      </c>
      <c r="BJJ14">
        <v>3617662</v>
      </c>
      <c r="BJK14">
        <v>3594386</v>
      </c>
      <c r="BJL14">
        <v>3572580</v>
      </c>
      <c r="BJM14">
        <v>3579021</v>
      </c>
      <c r="BJN14">
        <v>3563259</v>
      </c>
      <c r="BJO14">
        <v>3575588</v>
      </c>
      <c r="BJP14">
        <v>3618393</v>
      </c>
      <c r="BJQ14">
        <v>3584368</v>
      </c>
      <c r="BJR14">
        <v>3629946</v>
      </c>
      <c r="BJS14">
        <v>3663718</v>
      </c>
      <c r="BJT14">
        <v>3694907</v>
      </c>
      <c r="BJU14">
        <v>3673272</v>
      </c>
      <c r="BJV14">
        <v>3670059</v>
      </c>
      <c r="BJW14">
        <v>3657129</v>
      </c>
      <c r="BJX14">
        <v>3702378</v>
      </c>
      <c r="BJY14">
        <v>3724769</v>
      </c>
      <c r="BJZ14">
        <v>3730494</v>
      </c>
      <c r="BKA14">
        <v>3755375</v>
      </c>
      <c r="BKB14">
        <v>3755375</v>
      </c>
      <c r="BKC14">
        <v>3767088</v>
      </c>
      <c r="BKD14">
        <v>3760304</v>
      </c>
      <c r="BKE14">
        <v>3733235</v>
      </c>
      <c r="BKF14">
        <v>7569081</v>
      </c>
      <c r="BKG14">
        <v>7611806</v>
      </c>
      <c r="BKH14">
        <v>7635691</v>
      </c>
      <c r="BKI14">
        <v>3846802</v>
      </c>
      <c r="BKJ14">
        <v>3871923</v>
      </c>
      <c r="BKK14">
        <v>3917627</v>
      </c>
      <c r="BKL14">
        <v>3974395</v>
      </c>
      <c r="BKM14">
        <v>4016841</v>
      </c>
      <c r="BKN14">
        <v>4015517</v>
      </c>
      <c r="BKO14">
        <v>4085646</v>
      </c>
      <c r="BKP14">
        <v>4167379</v>
      </c>
      <c r="BKQ14">
        <v>4238619</v>
      </c>
      <c r="BKR14">
        <v>4371172</v>
      </c>
      <c r="BKS14">
        <v>4355811</v>
      </c>
      <c r="BKT14">
        <v>4388941</v>
      </c>
      <c r="BKU14">
        <v>4383020</v>
      </c>
      <c r="BKV14">
        <v>4416830</v>
      </c>
      <c r="BKW14">
        <v>4434415</v>
      </c>
      <c r="BKX14">
        <v>4441959</v>
      </c>
      <c r="BKY14">
        <v>4425327</v>
      </c>
      <c r="BKZ14">
        <v>4492534</v>
      </c>
      <c r="BLA14">
        <v>4563943</v>
      </c>
      <c r="BLB14">
        <v>4557293</v>
      </c>
      <c r="BLC14">
        <v>4641287</v>
      </c>
      <c r="BLD14">
        <v>4558683</v>
      </c>
      <c r="BLE14">
        <v>4585790</v>
      </c>
      <c r="BLF14">
        <v>4629991</v>
      </c>
      <c r="BLG14">
        <v>4795994</v>
      </c>
      <c r="BLH14">
        <v>4859178</v>
      </c>
      <c r="BLI14">
        <v>4965704</v>
      </c>
      <c r="BLJ14">
        <v>4901469</v>
      </c>
      <c r="BLK14">
        <v>4797731</v>
      </c>
      <c r="BLL14">
        <v>4792882</v>
      </c>
      <c r="BLM14">
        <v>4769407</v>
      </c>
      <c r="BLN14">
        <v>4728306</v>
      </c>
      <c r="BLO14">
        <v>4728306</v>
      </c>
      <c r="BLP14">
        <v>4686004</v>
      </c>
      <c r="BLQ14">
        <v>4662567</v>
      </c>
      <c r="BLR14">
        <v>4637112</v>
      </c>
      <c r="BLS14">
        <v>4585082</v>
      </c>
      <c r="BLT14">
        <v>4571766</v>
      </c>
      <c r="BLU14">
        <v>4542536</v>
      </c>
      <c r="BLV14">
        <v>4583564</v>
      </c>
      <c r="BLW14">
        <v>4596398</v>
      </c>
      <c r="BLX14">
        <v>4603771</v>
      </c>
      <c r="BLY14">
        <v>4565744</v>
      </c>
      <c r="BLZ14">
        <v>4546382</v>
      </c>
      <c r="BMA14">
        <v>4516271</v>
      </c>
      <c r="BMB14">
        <v>4499041</v>
      </c>
      <c r="BMC14">
        <v>4428459</v>
      </c>
      <c r="BMD14">
        <v>4392611</v>
      </c>
      <c r="BME14">
        <v>4371907</v>
      </c>
      <c r="BMF14">
        <v>4340021</v>
      </c>
      <c r="BMG14">
        <v>4296398</v>
      </c>
      <c r="BMH14">
        <v>4289256</v>
      </c>
      <c r="BMI14">
        <v>4289256</v>
      </c>
      <c r="BMJ14">
        <v>4270408</v>
      </c>
      <c r="BMK14">
        <v>4286989</v>
      </c>
      <c r="BML14">
        <v>4261167</v>
      </c>
      <c r="BMM14">
        <v>4236912</v>
      </c>
      <c r="BMN14">
        <v>4248170</v>
      </c>
      <c r="BMO14">
        <v>4254865</v>
      </c>
      <c r="BMP14">
        <v>4256136</v>
      </c>
      <c r="BMQ14">
        <v>4251556</v>
      </c>
      <c r="BMR14">
        <v>4217007</v>
      </c>
      <c r="BMS14">
        <v>4227599</v>
      </c>
      <c r="BMT14">
        <v>4270889</v>
      </c>
      <c r="BMU14">
        <v>4278337</v>
      </c>
      <c r="BMV14">
        <v>4278337</v>
      </c>
      <c r="BMW14">
        <v>4296364</v>
      </c>
      <c r="BMX14">
        <v>4293392</v>
      </c>
      <c r="BMY14">
        <v>4251442</v>
      </c>
      <c r="BMZ14">
        <v>4251541</v>
      </c>
      <c r="BNA14">
        <v>4251541</v>
      </c>
      <c r="BNB14">
        <v>4231046</v>
      </c>
      <c r="BNC14">
        <v>4245109</v>
      </c>
      <c r="BND14">
        <v>4273940</v>
      </c>
      <c r="BNE14">
        <v>4282155</v>
      </c>
      <c r="BNF14">
        <v>4263708</v>
      </c>
      <c r="BNG14">
        <v>4246089</v>
      </c>
      <c r="BNH14">
        <v>4261875</v>
      </c>
      <c r="BNI14">
        <v>4256981</v>
      </c>
      <c r="BNJ14">
        <v>4192181</v>
      </c>
      <c r="BNK14">
        <v>4191561</v>
      </c>
      <c r="BNL14">
        <v>4180407</v>
      </c>
      <c r="BNM14">
        <v>4196260</v>
      </c>
      <c r="BNN14">
        <v>4182546</v>
      </c>
      <c r="BNO14">
        <v>4229917</v>
      </c>
      <c r="BNP14">
        <v>4305068</v>
      </c>
      <c r="BNQ14">
        <v>4318244</v>
      </c>
      <c r="BNR14">
        <v>4361053</v>
      </c>
      <c r="BNS14">
        <v>4395455</v>
      </c>
      <c r="BNT14">
        <v>4395455</v>
      </c>
      <c r="BNU14">
        <v>4635103</v>
      </c>
      <c r="BNV14">
        <v>4673885</v>
      </c>
      <c r="BNW14">
        <v>4553748</v>
      </c>
      <c r="BNX14">
        <v>4544359</v>
      </c>
      <c r="BNY14">
        <v>4560392</v>
      </c>
      <c r="BNZ14">
        <v>4571928</v>
      </c>
      <c r="BOA14">
        <v>4605510</v>
      </c>
      <c r="BOB14">
        <v>4593440</v>
      </c>
      <c r="BOC14">
        <v>4631096</v>
      </c>
      <c r="BOD14">
        <v>4633267</v>
      </c>
      <c r="BOE14">
        <v>4681440</v>
      </c>
      <c r="BOF14">
        <v>4745561</v>
      </c>
      <c r="BOG14">
        <v>4739409</v>
      </c>
      <c r="BOH14">
        <v>4727958</v>
      </c>
      <c r="BOI14">
        <v>4716268</v>
      </c>
      <c r="BOJ14">
        <v>4709756</v>
      </c>
      <c r="BOK14">
        <v>4609314</v>
      </c>
      <c r="BOL14">
        <v>4583238</v>
      </c>
      <c r="BOM14">
        <v>4577059</v>
      </c>
      <c r="BON14">
        <v>4524314</v>
      </c>
      <c r="BOO14">
        <v>4504463</v>
      </c>
      <c r="BOP14">
        <v>4493239</v>
      </c>
      <c r="BOQ14">
        <v>4476226</v>
      </c>
      <c r="BOR14">
        <v>4423397</v>
      </c>
      <c r="BOS14">
        <v>4384070</v>
      </c>
      <c r="BOT14">
        <v>4341320</v>
      </c>
      <c r="BOU14">
        <v>4333946</v>
      </c>
      <c r="BOV14">
        <v>4318912</v>
      </c>
      <c r="BOW14">
        <v>4324387</v>
      </c>
      <c r="BOX14">
        <v>4319180</v>
      </c>
      <c r="BOY14">
        <v>4338519</v>
      </c>
      <c r="BOZ14">
        <v>4353260</v>
      </c>
      <c r="BPA14">
        <v>4377772</v>
      </c>
      <c r="BPB14">
        <v>4366425</v>
      </c>
      <c r="BPC14">
        <v>4362585</v>
      </c>
      <c r="BPD14">
        <v>8432387</v>
      </c>
      <c r="BPE14">
        <v>8417063</v>
      </c>
      <c r="BPF14">
        <v>8424151</v>
      </c>
      <c r="BPG14">
        <v>8430338</v>
      </c>
      <c r="BPH14">
        <v>8348599</v>
      </c>
      <c r="BPI14">
        <v>8320746</v>
      </c>
      <c r="BPJ14">
        <v>4153337</v>
      </c>
      <c r="BPK14">
        <v>4155488</v>
      </c>
      <c r="BPL14">
        <v>4126418</v>
      </c>
      <c r="BPM14">
        <v>4127075</v>
      </c>
      <c r="BPN14">
        <v>4111505</v>
      </c>
      <c r="BPO14">
        <v>4095858</v>
      </c>
      <c r="BPP14">
        <v>4132900</v>
      </c>
      <c r="BPQ14">
        <v>4113394</v>
      </c>
      <c r="BPR14">
        <v>4092391</v>
      </c>
      <c r="BPS14">
        <v>4115850</v>
      </c>
      <c r="BPT14">
        <v>4107212</v>
      </c>
      <c r="BPU14">
        <v>4128857</v>
      </c>
      <c r="BPV14">
        <v>4147137</v>
      </c>
      <c r="BPW14">
        <v>4167305</v>
      </c>
      <c r="BPX14">
        <v>4157752</v>
      </c>
      <c r="BPY14">
        <v>4164732</v>
      </c>
      <c r="BPZ14">
        <v>4120597</v>
      </c>
      <c r="BQA14">
        <v>4098860</v>
      </c>
      <c r="BQB14">
        <v>4106775</v>
      </c>
      <c r="BQC14">
        <v>4162661</v>
      </c>
      <c r="BQD14">
        <v>4128257</v>
      </c>
      <c r="BQE14">
        <v>4128257</v>
      </c>
      <c r="BQF14">
        <v>4241897</v>
      </c>
      <c r="BQG14">
        <v>4384762</v>
      </c>
      <c r="BQH14">
        <v>4529242</v>
      </c>
      <c r="BQI14">
        <v>4446787</v>
      </c>
      <c r="BQJ14">
        <v>4449074</v>
      </c>
      <c r="BQK14">
        <v>4571422</v>
      </c>
      <c r="BQL14">
        <v>4618224</v>
      </c>
      <c r="BQM14">
        <v>4677775</v>
      </c>
      <c r="BQN14">
        <v>4598624</v>
      </c>
      <c r="BQO14">
        <v>4580047</v>
      </c>
      <c r="BQP14">
        <v>4593914</v>
      </c>
      <c r="BQQ14">
        <v>4636672</v>
      </c>
      <c r="BQR14">
        <v>4643743</v>
      </c>
      <c r="BQS14">
        <v>4667922</v>
      </c>
      <c r="BQT14">
        <v>4682558</v>
      </c>
      <c r="BQU14">
        <v>4663131</v>
      </c>
      <c r="BQV14">
        <v>4686861</v>
      </c>
      <c r="BQW14">
        <v>4679299</v>
      </c>
      <c r="BQX14">
        <v>4684661</v>
      </c>
      <c r="BQY14">
        <v>4644060</v>
      </c>
      <c r="BQZ14">
        <v>4672872</v>
      </c>
      <c r="BRA14">
        <v>4601370</v>
      </c>
      <c r="BRB14">
        <v>4616762</v>
      </c>
      <c r="BRC14">
        <v>4514469</v>
      </c>
      <c r="BRD14">
        <v>4515665</v>
      </c>
      <c r="BRE14">
        <v>4532974</v>
      </c>
      <c r="BRF14">
        <v>4548329</v>
      </c>
      <c r="BRG14">
        <v>4542598</v>
      </c>
      <c r="BRH14">
        <v>4520618</v>
      </c>
      <c r="BRI14">
        <v>4509789</v>
      </c>
      <c r="BRJ14">
        <v>4531919</v>
      </c>
      <c r="BRK14">
        <v>4507627</v>
      </c>
      <c r="BRL14">
        <v>4460246</v>
      </c>
      <c r="BRM14">
        <v>4445106</v>
      </c>
      <c r="BRN14">
        <v>4428138</v>
      </c>
      <c r="BRO14">
        <v>4408281</v>
      </c>
      <c r="BRP14">
        <v>4393963</v>
      </c>
      <c r="BRQ14">
        <v>4343677</v>
      </c>
      <c r="BRR14">
        <v>4359815</v>
      </c>
      <c r="BRS14">
        <v>4411172</v>
      </c>
      <c r="BRT14">
        <v>4397794</v>
      </c>
      <c r="BRU14">
        <v>4397794</v>
      </c>
      <c r="BRV14">
        <v>4440077</v>
      </c>
      <c r="BRW14">
        <v>4426615</v>
      </c>
      <c r="BRX14">
        <v>4475571</v>
      </c>
      <c r="BRY14">
        <v>4530127</v>
      </c>
      <c r="BRZ14">
        <v>4499282</v>
      </c>
      <c r="BSA14">
        <v>4450787</v>
      </c>
      <c r="BSB14">
        <v>4441801</v>
      </c>
      <c r="BSC14">
        <v>4477892</v>
      </c>
      <c r="BSD14">
        <v>4561819</v>
      </c>
      <c r="BSE14">
        <v>4567406</v>
      </c>
      <c r="BSF14">
        <v>4526480</v>
      </c>
      <c r="BSG14">
        <v>4532288</v>
      </c>
      <c r="BSH14">
        <v>4520957</v>
      </c>
      <c r="BSI14">
        <v>4517503</v>
      </c>
      <c r="BSJ14">
        <v>4515432</v>
      </c>
      <c r="BSK14">
        <v>4509009</v>
      </c>
      <c r="BSL14">
        <v>4509757</v>
      </c>
      <c r="BSM14">
        <v>4526004</v>
      </c>
      <c r="BSN14">
        <v>4588917</v>
      </c>
      <c r="BSO14">
        <v>4630006</v>
      </c>
      <c r="BSP14">
        <v>4646931</v>
      </c>
      <c r="BSQ14">
        <v>4686057</v>
      </c>
      <c r="BSR14">
        <v>4654120</v>
      </c>
      <c r="BSS14">
        <v>4747377</v>
      </c>
      <c r="BST14">
        <v>4918811</v>
      </c>
      <c r="BSU14">
        <v>5000222</v>
      </c>
      <c r="BSV14">
        <v>4954154</v>
      </c>
      <c r="BSW14">
        <v>4954154</v>
      </c>
      <c r="BSX14">
        <v>4882976</v>
      </c>
      <c r="BSY14">
        <v>4889505</v>
      </c>
      <c r="BSZ14">
        <v>4945717</v>
      </c>
      <c r="BTA14">
        <v>4986689</v>
      </c>
      <c r="BTB14">
        <v>5053596</v>
      </c>
      <c r="BTC14">
        <v>5022425</v>
      </c>
      <c r="BTD14">
        <v>4994746</v>
      </c>
      <c r="BTE14">
        <v>4911838</v>
      </c>
      <c r="BTF14">
        <v>4892363</v>
      </c>
      <c r="BTG14">
        <v>4828394</v>
      </c>
      <c r="BTH14">
        <v>4802300</v>
      </c>
      <c r="BTI14">
        <v>4803870</v>
      </c>
      <c r="BTJ14">
        <v>4786121</v>
      </c>
      <c r="BTK14">
        <v>4799561</v>
      </c>
      <c r="BTL14">
        <v>4793952</v>
      </c>
      <c r="BTM14">
        <v>4762611</v>
      </c>
      <c r="BTN14">
        <v>4770324</v>
      </c>
      <c r="BTO14">
        <v>4784948</v>
      </c>
      <c r="BTP14">
        <v>4763623</v>
      </c>
      <c r="BTQ14">
        <v>4776023</v>
      </c>
      <c r="BTR14">
        <v>4732614</v>
      </c>
      <c r="BTS14">
        <v>4705859</v>
      </c>
      <c r="BTT14">
        <v>4599028</v>
      </c>
      <c r="BTU14">
        <v>4569514</v>
      </c>
      <c r="BTV14">
        <v>4556636</v>
      </c>
      <c r="BTW14">
        <v>4556636</v>
      </c>
      <c r="BTX14">
        <v>4546442</v>
      </c>
      <c r="BTY14">
        <v>4496281</v>
      </c>
      <c r="BTZ14">
        <v>4462996</v>
      </c>
      <c r="BUA14">
        <v>4443499</v>
      </c>
      <c r="BUB14">
        <v>4417842</v>
      </c>
      <c r="BUC14">
        <v>4379156</v>
      </c>
      <c r="BUD14">
        <v>4314643</v>
      </c>
      <c r="BUE14">
        <v>4295384</v>
      </c>
      <c r="BUF14">
        <v>4281096</v>
      </c>
      <c r="BUG14">
        <v>4286919</v>
      </c>
      <c r="BUH14">
        <v>4288427</v>
      </c>
      <c r="BUI14">
        <v>4251886</v>
      </c>
      <c r="BUJ14">
        <v>4236250</v>
      </c>
      <c r="BUK14">
        <v>4255755</v>
      </c>
      <c r="BUL14">
        <v>4334252</v>
      </c>
      <c r="BUM14">
        <v>4334119</v>
      </c>
      <c r="BUN14">
        <v>4268475</v>
      </c>
      <c r="BUO14">
        <v>4260563</v>
      </c>
      <c r="BUP14">
        <v>4241517</v>
      </c>
      <c r="BUQ14">
        <v>4204569</v>
      </c>
      <c r="BUR14">
        <v>4237133</v>
      </c>
      <c r="BUS14">
        <v>4230113</v>
      </c>
      <c r="BUT14">
        <v>4264479</v>
      </c>
      <c r="BUU14">
        <v>4246447</v>
      </c>
      <c r="BUV14">
        <v>4240804</v>
      </c>
      <c r="BUW14">
        <v>4232742</v>
      </c>
      <c r="BUX14">
        <v>4253937</v>
      </c>
      <c r="BUY14">
        <v>4261398</v>
      </c>
      <c r="BUZ14">
        <v>4274931</v>
      </c>
      <c r="BVA14">
        <v>4246723</v>
      </c>
      <c r="BVB14">
        <v>4232612</v>
      </c>
      <c r="BVC14">
        <v>4203625</v>
      </c>
      <c r="BVD14">
        <v>4247976</v>
      </c>
      <c r="BVE14">
        <v>4304166</v>
      </c>
      <c r="BVF14">
        <v>4316932</v>
      </c>
      <c r="BVG14">
        <v>4377492</v>
      </c>
      <c r="BVH14">
        <v>4446488</v>
      </c>
      <c r="BVI14">
        <v>4573333</v>
      </c>
      <c r="BVJ14">
        <v>4666402</v>
      </c>
      <c r="BVK14">
        <v>4612114</v>
      </c>
      <c r="BVL14">
        <v>4585673</v>
      </c>
      <c r="BVM14">
        <v>4571330</v>
      </c>
      <c r="BVN14">
        <v>4496140</v>
      </c>
      <c r="BVO14">
        <v>4496140</v>
      </c>
      <c r="BVP14">
        <v>4503863</v>
      </c>
      <c r="BVQ14">
        <v>4476565</v>
      </c>
      <c r="BVR14">
        <v>4492647</v>
      </c>
      <c r="BVS14">
        <v>4501831</v>
      </c>
      <c r="BVT14">
        <v>4521100</v>
      </c>
      <c r="BVU14">
        <v>4513213</v>
      </c>
      <c r="BVV14">
        <v>4529275</v>
      </c>
      <c r="BVW14">
        <v>4519900</v>
      </c>
      <c r="BVX14">
        <v>4509443</v>
      </c>
      <c r="BVY14">
        <v>4498427</v>
      </c>
      <c r="BVZ14">
        <v>4582602</v>
      </c>
      <c r="BWA14">
        <v>4577572</v>
      </c>
      <c r="BWB14">
        <v>4531425</v>
      </c>
      <c r="BWC14">
        <v>4476995</v>
      </c>
      <c r="BWD14">
        <v>4482560</v>
      </c>
      <c r="BWE14">
        <v>4494189</v>
      </c>
      <c r="BWF14">
        <v>4473763</v>
      </c>
      <c r="BWG14">
        <v>4505973</v>
      </c>
      <c r="BWH14">
        <v>4517213</v>
      </c>
      <c r="BWI14">
        <v>4517213</v>
      </c>
      <c r="BWJ14">
        <v>4537488</v>
      </c>
      <c r="BWK14">
        <v>4529855</v>
      </c>
      <c r="BWL14">
        <v>4534842</v>
      </c>
      <c r="BWM14">
        <v>4493419</v>
      </c>
      <c r="BWN14">
        <v>4501638</v>
      </c>
      <c r="BWO14">
        <v>4490778</v>
      </c>
      <c r="BWP14">
        <v>4542687</v>
      </c>
      <c r="BWQ14">
        <v>4564764</v>
      </c>
      <c r="BWR14">
        <v>4582407</v>
      </c>
      <c r="BWS14">
        <v>4590743</v>
      </c>
      <c r="BWT14">
        <v>9339764</v>
      </c>
      <c r="BWU14">
        <v>9376901</v>
      </c>
      <c r="BWV14">
        <v>4695255</v>
      </c>
      <c r="BWW14">
        <v>4695255</v>
      </c>
      <c r="BWX14">
        <v>4706303</v>
      </c>
      <c r="BWY14">
        <v>4694559</v>
      </c>
      <c r="BWZ14">
        <v>4655729</v>
      </c>
      <c r="BXA14">
        <v>4610743</v>
      </c>
      <c r="BXB14">
        <v>4610743</v>
      </c>
      <c r="BXC14">
        <v>4686078</v>
      </c>
      <c r="BXD14">
        <v>4713646</v>
      </c>
      <c r="BXE14">
        <v>4664533</v>
      </c>
      <c r="BXF14">
        <v>4722435</v>
      </c>
      <c r="BXG14">
        <v>4698234</v>
      </c>
      <c r="BXH14">
        <v>4694106</v>
      </c>
      <c r="BXI14">
        <v>4671478</v>
      </c>
      <c r="BXJ14">
        <v>4674738</v>
      </c>
      <c r="BXK14">
        <v>4714846</v>
      </c>
      <c r="BXL14">
        <v>4705303</v>
      </c>
      <c r="BXM14">
        <v>4736331</v>
      </c>
      <c r="BXN14">
        <v>4696545</v>
      </c>
      <c r="BXO14">
        <v>4740934</v>
      </c>
      <c r="BXP14">
        <v>4748891</v>
      </c>
      <c r="BXQ14">
        <v>4826276</v>
      </c>
      <c r="BXR14">
        <v>4897818</v>
      </c>
      <c r="BXS14">
        <v>5024789</v>
      </c>
      <c r="BXT14">
        <v>5072976</v>
      </c>
      <c r="BXU14">
        <v>5016080</v>
      </c>
      <c r="BXV14">
        <v>5023392</v>
      </c>
      <c r="BXW14">
        <v>4955306</v>
      </c>
      <c r="BXX14">
        <v>5044847</v>
      </c>
      <c r="BXY14">
        <v>5044847</v>
      </c>
      <c r="BXZ14">
        <v>5046082</v>
      </c>
      <c r="BYA14">
        <v>5117693</v>
      </c>
      <c r="BYB14">
        <v>5076401</v>
      </c>
      <c r="BYC14">
        <v>4973036</v>
      </c>
      <c r="BYD14">
        <v>4923232</v>
      </c>
      <c r="BYE14">
        <v>4844662</v>
      </c>
      <c r="BYF14">
        <v>4797801</v>
      </c>
      <c r="BYG14">
        <v>4789160</v>
      </c>
      <c r="BYH14">
        <v>4763292</v>
      </c>
      <c r="BYI14">
        <v>4797268</v>
      </c>
      <c r="BYJ14">
        <v>4803768</v>
      </c>
      <c r="BYK14">
        <v>4815317</v>
      </c>
      <c r="BYL14">
        <v>4786410</v>
      </c>
      <c r="BYM14">
        <v>4798705</v>
      </c>
      <c r="BYN14">
        <v>4737960</v>
      </c>
      <c r="BYO14">
        <v>4702228</v>
      </c>
      <c r="BYP14">
        <v>4666668</v>
      </c>
      <c r="BYQ14">
        <v>4698660</v>
      </c>
      <c r="BYR14">
        <v>4668414</v>
      </c>
      <c r="BYS14">
        <v>4650284</v>
      </c>
      <c r="BYT14">
        <v>4579572</v>
      </c>
      <c r="BYU14">
        <v>4536782</v>
      </c>
      <c r="BYV14">
        <v>4529341</v>
      </c>
      <c r="BYW14">
        <v>4541703</v>
      </c>
      <c r="BYX14">
        <v>4529282</v>
      </c>
      <c r="BYY14">
        <v>4518373</v>
      </c>
      <c r="BYZ14">
        <v>4516912</v>
      </c>
      <c r="BZA14">
        <v>4490536</v>
      </c>
      <c r="BZB14">
        <v>4499110</v>
      </c>
      <c r="BZC14">
        <v>4485087</v>
      </c>
      <c r="BZD14">
        <v>4448802</v>
      </c>
      <c r="BZE14">
        <v>4427030</v>
      </c>
      <c r="BZF14">
        <v>4435923</v>
      </c>
      <c r="BZG14">
        <v>4415712</v>
      </c>
      <c r="BZH14">
        <v>4423234</v>
      </c>
      <c r="BZI14">
        <v>4405554</v>
      </c>
      <c r="BZJ14">
        <v>4441002</v>
      </c>
      <c r="BZK14">
        <v>4430513</v>
      </c>
      <c r="BZL14">
        <v>4414105</v>
      </c>
      <c r="BZM14">
        <v>4440844</v>
      </c>
      <c r="BZN14">
        <v>4407198</v>
      </c>
      <c r="BZO14">
        <v>4369099</v>
      </c>
      <c r="BZP14">
        <v>4368428</v>
      </c>
      <c r="BZQ14">
        <v>4378383</v>
      </c>
      <c r="BZR14">
        <v>4406775</v>
      </c>
      <c r="BZS14">
        <v>4429991</v>
      </c>
      <c r="BZT14">
        <v>4427901</v>
      </c>
      <c r="BZU14">
        <v>4423568</v>
      </c>
      <c r="BZV14">
        <v>4400377</v>
      </c>
      <c r="BZW14">
        <v>4377149</v>
      </c>
      <c r="BZX14">
        <v>4337201</v>
      </c>
      <c r="BZY14">
        <v>4335164</v>
      </c>
      <c r="BZZ14">
        <v>4349789</v>
      </c>
      <c r="CAA14">
        <v>4331867</v>
      </c>
      <c r="CAB14">
        <v>4321070</v>
      </c>
      <c r="CAC14">
        <v>4277516</v>
      </c>
      <c r="CAD14">
        <v>4292482</v>
      </c>
      <c r="CAE14">
        <v>4292482</v>
      </c>
      <c r="CAF14">
        <v>4369443</v>
      </c>
      <c r="CAG14">
        <v>4389599</v>
      </c>
      <c r="CAH14">
        <v>4414152</v>
      </c>
      <c r="CAI14">
        <v>4377615</v>
      </c>
      <c r="CAJ14">
        <v>4290402</v>
      </c>
      <c r="CAK14">
        <v>4275158</v>
      </c>
      <c r="CAL14">
        <v>4330162</v>
      </c>
      <c r="CAM14">
        <v>4317064</v>
      </c>
      <c r="CAN14">
        <v>4314052</v>
      </c>
      <c r="CAO14">
        <v>4293499</v>
      </c>
      <c r="CAP14">
        <v>4291912</v>
      </c>
      <c r="CAQ14">
        <v>4263088</v>
      </c>
      <c r="CAR14">
        <v>4229925</v>
      </c>
      <c r="CAS14">
        <v>4220049</v>
      </c>
      <c r="CAT14">
        <v>4252624</v>
      </c>
      <c r="CAU14">
        <v>4227434</v>
      </c>
      <c r="CAV14">
        <v>4192929</v>
      </c>
      <c r="CAW14">
        <v>4184333</v>
      </c>
      <c r="CAX14">
        <v>4173630</v>
      </c>
      <c r="CAY14">
        <v>4111194</v>
      </c>
      <c r="CAZ14">
        <v>4054580</v>
      </c>
      <c r="CBA14">
        <v>4010809</v>
      </c>
      <c r="CBB14">
        <v>3957790</v>
      </c>
      <c r="CBC14">
        <v>3959499</v>
      </c>
      <c r="CBD14">
        <v>3949523</v>
      </c>
      <c r="CBE14">
        <v>3965246</v>
      </c>
      <c r="CBF14">
        <v>3942663</v>
      </c>
      <c r="CBG14">
        <v>3914191</v>
      </c>
      <c r="CBH14">
        <v>3909703</v>
      </c>
      <c r="CBI14">
        <v>3923342</v>
      </c>
      <c r="CBJ14">
        <v>3880128</v>
      </c>
      <c r="CBK14">
        <v>3837159</v>
      </c>
      <c r="CBL14">
        <v>3837162</v>
      </c>
      <c r="CBM14">
        <v>3850245</v>
      </c>
      <c r="CBN14">
        <v>3865423</v>
      </c>
      <c r="CBO14">
        <v>3877005</v>
      </c>
      <c r="CBP14">
        <v>3893970</v>
      </c>
      <c r="CBQ14">
        <v>3896430</v>
      </c>
      <c r="CBR14">
        <v>3876542</v>
      </c>
      <c r="CBS14">
        <v>3870349</v>
      </c>
      <c r="CBT14">
        <v>3851008</v>
      </c>
      <c r="CBU14">
        <v>3838219</v>
      </c>
      <c r="CBV14">
        <v>3838219</v>
      </c>
      <c r="CBW14">
        <v>3838532</v>
      </c>
      <c r="CBX14">
        <v>3811667</v>
      </c>
      <c r="CBY14">
        <v>3816263</v>
      </c>
      <c r="CBZ14">
        <v>3795385</v>
      </c>
      <c r="CCA14">
        <v>3749871</v>
      </c>
      <c r="CCB14">
        <v>3737050</v>
      </c>
      <c r="CCC14">
        <v>3737114</v>
      </c>
      <c r="CCD14">
        <v>3729200</v>
      </c>
      <c r="CCE14">
        <v>3748020</v>
      </c>
      <c r="CCF14">
        <v>3761754</v>
      </c>
      <c r="CCG14">
        <v>3737485</v>
      </c>
      <c r="CCH14">
        <v>3761954</v>
      </c>
      <c r="CCI14">
        <v>3751142</v>
      </c>
      <c r="CCJ14">
        <v>3777442</v>
      </c>
      <c r="CCK14">
        <v>3760961</v>
      </c>
      <c r="CCL14">
        <v>3751488</v>
      </c>
      <c r="CCM14">
        <v>3692908</v>
      </c>
      <c r="CCN14">
        <v>3688086</v>
      </c>
      <c r="CCO14">
        <v>3685417</v>
      </c>
      <c r="CCP14">
        <v>3680754</v>
      </c>
      <c r="CCQ14">
        <v>3711810</v>
      </c>
      <c r="CCR14">
        <v>3709449</v>
      </c>
      <c r="CCS14">
        <v>3731358</v>
      </c>
      <c r="CCT14">
        <v>3747310</v>
      </c>
      <c r="CCU14">
        <v>3893666</v>
      </c>
      <c r="CCV14">
        <v>3886841</v>
      </c>
      <c r="CCW14">
        <v>3886841</v>
      </c>
      <c r="CCX14">
        <v>4019724</v>
      </c>
      <c r="CCY14">
        <v>3993791</v>
      </c>
      <c r="CCZ14">
        <v>3933639</v>
      </c>
      <c r="CDA14">
        <v>3875730</v>
      </c>
      <c r="CDB14">
        <v>3880038</v>
      </c>
      <c r="CDC14">
        <v>3873491</v>
      </c>
      <c r="CDD14">
        <v>3865709</v>
      </c>
      <c r="CDE14">
        <v>3845338</v>
      </c>
      <c r="CDF14">
        <v>3787238</v>
      </c>
      <c r="CDG14">
        <v>3790040</v>
      </c>
      <c r="CDH14">
        <v>3774900</v>
      </c>
      <c r="CDI14">
        <v>3759840</v>
      </c>
      <c r="CDJ14">
        <v>3691999</v>
      </c>
      <c r="CDK14">
        <v>3696673</v>
      </c>
      <c r="CDL14">
        <v>3712562</v>
      </c>
      <c r="CDM14">
        <v>3730511</v>
      </c>
      <c r="CDN14">
        <v>3711554</v>
      </c>
      <c r="CDO14">
        <v>3685665</v>
      </c>
      <c r="CDP14">
        <v>3692225</v>
      </c>
      <c r="CDQ14">
        <v>3672940</v>
      </c>
      <c r="CDR14">
        <v>3690032</v>
      </c>
      <c r="CDS14">
        <v>3690554</v>
      </c>
      <c r="CDT14">
        <v>3576217</v>
      </c>
      <c r="CDU14">
        <v>3559386</v>
      </c>
      <c r="CDV14">
        <v>3564805</v>
      </c>
      <c r="CDW14">
        <v>3562141</v>
      </c>
      <c r="CDX14">
        <v>3588963</v>
      </c>
      <c r="CDY14">
        <v>3527238</v>
      </c>
      <c r="CDZ14">
        <v>3496104</v>
      </c>
      <c r="CEA14">
        <v>3475158</v>
      </c>
      <c r="CEB14">
        <v>3489950</v>
      </c>
      <c r="CEC14">
        <v>3432729</v>
      </c>
      <c r="CED14">
        <v>3430716</v>
      </c>
      <c r="CEE14">
        <v>3425779</v>
      </c>
      <c r="CEF14">
        <v>3423242</v>
      </c>
      <c r="CEG14">
        <v>3410710</v>
      </c>
      <c r="CEH14">
        <v>3383210</v>
      </c>
      <c r="CEI14">
        <v>3397735</v>
      </c>
      <c r="CEJ14">
        <v>3408805</v>
      </c>
      <c r="CEK14">
        <v>3427068</v>
      </c>
      <c r="CEL14">
        <v>3427068</v>
      </c>
      <c r="CEM14">
        <v>3389822</v>
      </c>
      <c r="CEN14">
        <v>3386377</v>
      </c>
      <c r="CEO14">
        <v>3369384</v>
      </c>
      <c r="CEP14">
        <v>3371008</v>
      </c>
      <c r="CEQ14">
        <v>3385857</v>
      </c>
      <c r="CER14">
        <v>3412008</v>
      </c>
      <c r="CES14">
        <v>3380058</v>
      </c>
      <c r="CET14">
        <v>3368844</v>
      </c>
      <c r="CEU14">
        <v>3361116</v>
      </c>
      <c r="CEV14">
        <v>3336679</v>
      </c>
      <c r="CEW14">
        <v>3345027</v>
      </c>
      <c r="CEX14">
        <v>3322733</v>
      </c>
      <c r="CEY14">
        <v>3339881</v>
      </c>
      <c r="CEZ14">
        <v>3328644</v>
      </c>
      <c r="CFA14">
        <v>3336439</v>
      </c>
      <c r="CFB14">
        <v>3364524</v>
      </c>
      <c r="CFC14">
        <v>3375240</v>
      </c>
      <c r="CFD14">
        <v>3362896</v>
      </c>
      <c r="CFE14">
        <v>3398890</v>
      </c>
      <c r="CFF14">
        <v>3365509</v>
      </c>
      <c r="CFG14">
        <v>3396637</v>
      </c>
      <c r="CFH14">
        <v>3469033</v>
      </c>
      <c r="CFI14">
        <v>3533694</v>
      </c>
      <c r="CFJ14">
        <v>3747105</v>
      </c>
      <c r="CFK14">
        <v>3956151</v>
      </c>
      <c r="CFL14">
        <v>3851855</v>
      </c>
      <c r="CFM14">
        <v>3636532</v>
      </c>
      <c r="CFN14">
        <v>3483340</v>
      </c>
      <c r="CFO14">
        <v>3483340</v>
      </c>
      <c r="CFP14">
        <v>3494486</v>
      </c>
      <c r="CFQ14">
        <v>3490115</v>
      </c>
      <c r="CFR14">
        <v>3429207</v>
      </c>
      <c r="CFS14">
        <v>3433600</v>
      </c>
      <c r="CFT14">
        <v>3445009</v>
      </c>
      <c r="CFU14">
        <v>3488550</v>
      </c>
      <c r="CFV14">
        <v>3471463</v>
      </c>
      <c r="CFW14">
        <v>3450674</v>
      </c>
      <c r="CFX14">
        <v>3492755</v>
      </c>
      <c r="CFY14">
        <v>3492303</v>
      </c>
      <c r="CFZ14">
        <v>3462832</v>
      </c>
      <c r="CGA14">
        <v>3423512</v>
      </c>
      <c r="CGB14">
        <v>3377130</v>
      </c>
      <c r="CGC14">
        <v>3394331</v>
      </c>
      <c r="CGD14">
        <v>3401559</v>
      </c>
      <c r="CGE14">
        <v>3378823</v>
      </c>
      <c r="CGF14">
        <v>3340126</v>
      </c>
      <c r="CGG14">
        <v>3316705</v>
      </c>
      <c r="CGH14">
        <v>3294957</v>
      </c>
      <c r="CGI14">
        <v>3256432</v>
      </c>
      <c r="CGJ14">
        <v>3232368</v>
      </c>
      <c r="CGK14">
        <v>3200689</v>
      </c>
      <c r="CGL14">
        <v>3195542</v>
      </c>
      <c r="CGM14">
        <v>3198772</v>
      </c>
      <c r="CGN14">
        <v>3198772</v>
      </c>
      <c r="CGO14">
        <v>3180105</v>
      </c>
      <c r="CGP14">
        <v>3171260</v>
      </c>
      <c r="CGQ14">
        <v>3167648</v>
      </c>
      <c r="CGR14">
        <v>3109938</v>
      </c>
      <c r="CGS14">
        <v>3086075</v>
      </c>
      <c r="CGT14">
        <v>3089229</v>
      </c>
      <c r="CGU14">
        <v>6155765</v>
      </c>
      <c r="CGV14">
        <v>6168845</v>
      </c>
      <c r="CGW14">
        <v>3103198</v>
      </c>
      <c r="CGX14">
        <v>3103198</v>
      </c>
      <c r="CGY14">
        <v>3117363</v>
      </c>
      <c r="CGZ14">
        <v>3110027</v>
      </c>
      <c r="CHA14">
        <v>3094652</v>
      </c>
      <c r="CHB14">
        <v>3091226</v>
      </c>
      <c r="CHC14">
        <v>3091226</v>
      </c>
      <c r="CHD14">
        <v>3089144</v>
      </c>
      <c r="CHE14">
        <v>3057136</v>
      </c>
      <c r="CHF14">
        <v>3046985</v>
      </c>
      <c r="CHG14">
        <v>3010617</v>
      </c>
      <c r="CHH14">
        <v>3000325</v>
      </c>
      <c r="CHI14">
        <v>3018648</v>
      </c>
      <c r="CHJ14">
        <v>3036706</v>
      </c>
      <c r="CHK14">
        <v>3013200</v>
      </c>
      <c r="CHL14">
        <v>2981333</v>
      </c>
      <c r="CHM14">
        <v>2991837</v>
      </c>
      <c r="CHN14">
        <v>2968473</v>
      </c>
      <c r="CHO14">
        <v>2985236</v>
      </c>
      <c r="CHP14">
        <v>3072028</v>
      </c>
      <c r="CHQ14">
        <v>3115637</v>
      </c>
      <c r="CHR14">
        <v>3141079</v>
      </c>
      <c r="CHS14">
        <v>3236108</v>
      </c>
      <c r="CHT14">
        <v>3301074</v>
      </c>
      <c r="CHU14">
        <v>3389401</v>
      </c>
      <c r="CHV14">
        <v>3486324</v>
      </c>
      <c r="CHW14">
        <v>3548686</v>
      </c>
      <c r="CHX14">
        <v>3557817</v>
      </c>
      <c r="CHY14">
        <v>3557817</v>
      </c>
      <c r="CHZ14">
        <v>3508111</v>
      </c>
      <c r="CIA14">
        <v>3468506</v>
      </c>
      <c r="CIB14">
        <v>3377363</v>
      </c>
      <c r="CIC14">
        <v>3378498</v>
      </c>
      <c r="CID14">
        <v>3284719</v>
      </c>
      <c r="CIE14">
        <v>3229954</v>
      </c>
      <c r="CIF14">
        <v>3208125</v>
      </c>
      <c r="CIG14">
        <v>3201991</v>
      </c>
      <c r="CIH14">
        <v>3155697</v>
      </c>
      <c r="CII14">
        <v>3163603</v>
      </c>
      <c r="CIJ14">
        <v>3150570</v>
      </c>
      <c r="CIK14">
        <v>3144384</v>
      </c>
      <c r="CIL14">
        <v>3120742</v>
      </c>
      <c r="CIM14">
        <v>3133842</v>
      </c>
      <c r="CIN14">
        <v>3116093</v>
      </c>
      <c r="CIO14">
        <v>3064616</v>
      </c>
      <c r="CIP14">
        <v>3088623</v>
      </c>
      <c r="CIQ14">
        <v>3103598</v>
      </c>
      <c r="CIR14">
        <v>3122265</v>
      </c>
      <c r="CIS14">
        <v>3071227</v>
      </c>
      <c r="CIT14">
        <v>3027773</v>
      </c>
      <c r="CIU14">
        <v>2999181</v>
      </c>
      <c r="CIV14">
        <v>2987042</v>
      </c>
      <c r="CIW14">
        <v>2983008</v>
      </c>
      <c r="CIX14">
        <v>2984970</v>
      </c>
      <c r="CIY14">
        <v>2960660</v>
      </c>
      <c r="CIZ14">
        <v>2937093</v>
      </c>
      <c r="CJA14">
        <v>2964203</v>
      </c>
      <c r="CJB14">
        <v>2969957</v>
      </c>
      <c r="CJC14">
        <v>2979315</v>
      </c>
      <c r="CJD14">
        <v>2968723</v>
      </c>
      <c r="CJE14">
        <v>2966205</v>
      </c>
      <c r="CJF14">
        <v>2974289</v>
      </c>
      <c r="CJG14">
        <v>2951030</v>
      </c>
      <c r="CJH14">
        <v>2944148</v>
      </c>
      <c r="CJI14">
        <v>2960992</v>
      </c>
      <c r="CJJ14">
        <v>2950017</v>
      </c>
      <c r="CJK14">
        <v>2968501</v>
      </c>
      <c r="CJL14">
        <v>3007864</v>
      </c>
      <c r="CJM14">
        <v>2996265</v>
      </c>
      <c r="CJN14">
        <v>2975757</v>
      </c>
      <c r="CJO14">
        <v>2949195</v>
      </c>
      <c r="CJP14">
        <v>2950341</v>
      </c>
      <c r="CJQ14">
        <v>2979467</v>
      </c>
      <c r="CJR14">
        <v>2999465</v>
      </c>
      <c r="CJS14">
        <v>2980492</v>
      </c>
      <c r="CJT14">
        <v>3015741</v>
      </c>
      <c r="CJU14">
        <v>3050407</v>
      </c>
      <c r="CJV14">
        <v>3106658</v>
      </c>
      <c r="CJW14">
        <v>3154233</v>
      </c>
      <c r="CJX14">
        <v>3146416</v>
      </c>
      <c r="CJY14">
        <v>3179381</v>
      </c>
      <c r="CJZ14">
        <v>3177032</v>
      </c>
      <c r="CKA14">
        <v>3176474</v>
      </c>
      <c r="CKB14">
        <v>3207862</v>
      </c>
      <c r="CKC14">
        <v>3225663</v>
      </c>
      <c r="CKD14">
        <v>3183182</v>
      </c>
      <c r="CKE14">
        <v>3183182</v>
      </c>
      <c r="CKF14">
        <v>3231092</v>
      </c>
      <c r="CKG14">
        <v>3275548</v>
      </c>
      <c r="CKH14">
        <v>3365343</v>
      </c>
      <c r="CKI14">
        <v>3418108</v>
      </c>
      <c r="CKJ14">
        <v>3274856</v>
      </c>
      <c r="CKK14">
        <v>3252861</v>
      </c>
      <c r="CKL14">
        <v>3266499</v>
      </c>
      <c r="CKM14">
        <v>3206004</v>
      </c>
      <c r="CKN14">
        <v>3166462</v>
      </c>
      <c r="CKO14">
        <v>3145870</v>
      </c>
      <c r="CKP14">
        <v>3160613</v>
      </c>
      <c r="CKQ14">
        <v>3148003</v>
      </c>
      <c r="CKR14">
        <v>3121190</v>
      </c>
      <c r="CKS14">
        <v>3074966</v>
      </c>
      <c r="CKT14">
        <v>3072937</v>
      </c>
      <c r="CKU14">
        <v>3046591</v>
      </c>
      <c r="CKV14">
        <v>3050093</v>
      </c>
      <c r="CKW14">
        <v>3016821</v>
      </c>
      <c r="CKX14">
        <v>3023426</v>
      </c>
      <c r="CKY14">
        <v>3009081</v>
      </c>
      <c r="CKZ14">
        <v>3010961</v>
      </c>
      <c r="CLA14">
        <v>2995432</v>
      </c>
      <c r="CLB14">
        <v>2979000</v>
      </c>
      <c r="CLC14">
        <v>2958766</v>
      </c>
      <c r="CLD14">
        <v>2983657</v>
      </c>
      <c r="CLE14">
        <v>3006017</v>
      </c>
      <c r="CLF14">
        <v>3017115</v>
      </c>
      <c r="CLG14">
        <v>2973111</v>
      </c>
      <c r="CLH14">
        <v>2978011</v>
      </c>
      <c r="CLI14">
        <v>2958099</v>
      </c>
      <c r="CLJ14">
        <v>2991400</v>
      </c>
      <c r="CLK14">
        <v>3006161</v>
      </c>
      <c r="CLL14">
        <v>3001676</v>
      </c>
      <c r="CLM14">
        <v>3006420</v>
      </c>
      <c r="CLN14">
        <v>3010917</v>
      </c>
      <c r="CLO14">
        <v>3009925</v>
      </c>
      <c r="CLP14">
        <v>3004643</v>
      </c>
      <c r="CLQ14">
        <v>2986911</v>
      </c>
      <c r="CLR14">
        <v>2997634</v>
      </c>
      <c r="CLS14">
        <v>3005770</v>
      </c>
      <c r="CLT14">
        <v>3014289</v>
      </c>
      <c r="CLU14">
        <v>3033088</v>
      </c>
      <c r="CLV14">
        <v>3057170</v>
      </c>
      <c r="CLW14">
        <v>3057170</v>
      </c>
      <c r="CLX14">
        <v>3070626</v>
      </c>
      <c r="CLY14">
        <v>3090438</v>
      </c>
      <c r="CLZ14">
        <v>3118211</v>
      </c>
      <c r="CMA14">
        <v>3113787</v>
      </c>
      <c r="CMB14">
        <v>3079854</v>
      </c>
      <c r="CMC14">
        <v>3057612</v>
      </c>
      <c r="CMD14">
        <v>3062888</v>
      </c>
      <c r="CME14">
        <v>3051718</v>
      </c>
      <c r="CMF14">
        <v>3099716</v>
      </c>
      <c r="CMG14">
        <v>3095393</v>
      </c>
      <c r="CMH14">
        <v>3132961</v>
      </c>
      <c r="CMI14">
        <v>3183729</v>
      </c>
      <c r="CMJ14">
        <v>3195245</v>
      </c>
      <c r="CMK14">
        <v>3173532</v>
      </c>
      <c r="CML14">
        <v>3153438</v>
      </c>
      <c r="CMM14">
        <v>3130383</v>
      </c>
      <c r="CMN14">
        <v>3176233</v>
      </c>
      <c r="CMO14">
        <v>3198339</v>
      </c>
      <c r="CMP14">
        <v>3216254</v>
      </c>
      <c r="CMQ14">
        <v>3245226</v>
      </c>
      <c r="CMR14">
        <v>3257773</v>
      </c>
      <c r="CMS14">
        <v>3277127</v>
      </c>
      <c r="CMT14">
        <v>3314934</v>
      </c>
      <c r="CMU14">
        <v>3308891</v>
      </c>
      <c r="CMV14">
        <v>3382942</v>
      </c>
      <c r="CMW14">
        <v>3382942</v>
      </c>
      <c r="CMX14">
        <v>3428424</v>
      </c>
      <c r="CMY14">
        <v>3354413</v>
      </c>
      <c r="CMZ14">
        <v>3348510</v>
      </c>
      <c r="CNA14">
        <v>3339472</v>
      </c>
      <c r="CNB14">
        <v>3281595</v>
      </c>
      <c r="CNC14">
        <v>3253249</v>
      </c>
      <c r="CND14">
        <v>3257225</v>
      </c>
      <c r="CNE14">
        <v>3209472</v>
      </c>
      <c r="CNF14">
        <v>3203846</v>
      </c>
      <c r="CNG14">
        <v>3228851</v>
      </c>
      <c r="CNH14">
        <v>3216295</v>
      </c>
      <c r="CNI14">
        <v>3201925</v>
      </c>
      <c r="CNJ14">
        <v>3191942</v>
      </c>
      <c r="CNK14">
        <v>3194539</v>
      </c>
      <c r="CNL14">
        <v>3197870</v>
      </c>
      <c r="CNM14">
        <v>3198390</v>
      </c>
      <c r="CNN14">
        <v>3210527</v>
      </c>
      <c r="CNO14">
        <v>3238721</v>
      </c>
      <c r="CNP14">
        <v>3200154</v>
      </c>
      <c r="CNQ14">
        <v>3209907</v>
      </c>
      <c r="CNR14">
        <v>3229349</v>
      </c>
      <c r="CNS14">
        <v>3238911</v>
      </c>
      <c r="CNT14">
        <v>3178951</v>
      </c>
      <c r="CNU14">
        <v>3165973</v>
      </c>
      <c r="CNV14">
        <v>3155246</v>
      </c>
      <c r="CNW14">
        <v>3173626</v>
      </c>
      <c r="CNX14">
        <v>3198882</v>
      </c>
      <c r="CNY14">
        <v>3161488</v>
      </c>
      <c r="CNZ14">
        <v>3089996</v>
      </c>
      <c r="COA14">
        <v>3066402</v>
      </c>
      <c r="COB14">
        <v>3066402</v>
      </c>
      <c r="COC14">
        <v>3044360</v>
      </c>
      <c r="COD14">
        <v>3024155</v>
      </c>
      <c r="COE14">
        <v>3009544</v>
      </c>
      <c r="COF14">
        <v>3002585</v>
      </c>
      <c r="COG14">
        <v>3021562</v>
      </c>
      <c r="COH14">
        <v>3063326</v>
      </c>
      <c r="COI14">
        <v>2975040</v>
      </c>
      <c r="COJ14">
        <v>2965057</v>
      </c>
      <c r="COK14">
        <v>2981759</v>
      </c>
      <c r="COL14">
        <v>3002203</v>
      </c>
      <c r="COM14">
        <v>3011142</v>
      </c>
      <c r="CON14">
        <v>3006166</v>
      </c>
      <c r="COO14">
        <v>2972504</v>
      </c>
      <c r="COP14">
        <v>2970102</v>
      </c>
      <c r="COQ14">
        <v>3011479</v>
      </c>
      <c r="COR14">
        <v>3001099</v>
      </c>
      <c r="COS14">
        <v>3003478</v>
      </c>
      <c r="COT14">
        <v>2992139</v>
      </c>
      <c r="COU14">
        <v>2978354</v>
      </c>
      <c r="COV14">
        <v>2989550</v>
      </c>
      <c r="COW14">
        <v>3025797</v>
      </c>
      <c r="COX14">
        <v>3041261</v>
      </c>
      <c r="COY14">
        <v>3057760</v>
      </c>
      <c r="COZ14">
        <v>3096851</v>
      </c>
      <c r="CPA14">
        <v>3093940</v>
      </c>
      <c r="CPB14">
        <v>3087681</v>
      </c>
      <c r="CPC14">
        <v>3082635</v>
      </c>
      <c r="CPD14">
        <v>3078198</v>
      </c>
      <c r="CPE14">
        <v>3078908</v>
      </c>
      <c r="CPF14">
        <v>3117725</v>
      </c>
      <c r="CPG14">
        <v>3153348</v>
      </c>
      <c r="CPH14">
        <v>3155098</v>
      </c>
      <c r="CPI14">
        <v>3216033</v>
      </c>
      <c r="CPJ14">
        <v>3302706</v>
      </c>
      <c r="CPK14">
        <v>3447334</v>
      </c>
      <c r="CPL14">
        <v>3540088</v>
      </c>
      <c r="CPM14">
        <v>3557180</v>
      </c>
      <c r="CPN14">
        <v>3496629</v>
      </c>
      <c r="CPO14">
        <v>3496629</v>
      </c>
      <c r="CPP14">
        <v>3456753</v>
      </c>
      <c r="CPQ14">
        <v>3415257</v>
      </c>
      <c r="CPR14">
        <v>3390137</v>
      </c>
      <c r="CPS14">
        <v>3287038</v>
      </c>
      <c r="CPT14">
        <v>3286323</v>
      </c>
      <c r="CPU14">
        <v>3260842</v>
      </c>
      <c r="CPV14">
        <v>3256631</v>
      </c>
      <c r="CPW14">
        <v>3237562</v>
      </c>
      <c r="CPX14">
        <v>3216369</v>
      </c>
      <c r="CPY14">
        <v>3182174</v>
      </c>
      <c r="CPZ14">
        <v>3128516</v>
      </c>
      <c r="CQA14">
        <v>3119068</v>
      </c>
      <c r="CQB14">
        <v>3127308</v>
      </c>
      <c r="CQC14">
        <v>3153477</v>
      </c>
      <c r="CQD14">
        <v>3125511</v>
      </c>
      <c r="CQE14">
        <v>3107461</v>
      </c>
      <c r="CQF14">
        <v>3083255</v>
      </c>
      <c r="CQG14">
        <v>3037553</v>
      </c>
      <c r="CQH14">
        <v>3026899</v>
      </c>
      <c r="CQI14">
        <v>3013618</v>
      </c>
      <c r="CQJ14">
        <v>2994432</v>
      </c>
      <c r="CQK14">
        <v>2952126</v>
      </c>
      <c r="CQL14">
        <v>2980581</v>
      </c>
      <c r="CQM14">
        <v>2962183</v>
      </c>
      <c r="CQN14">
        <v>2962183</v>
      </c>
      <c r="CQO14">
        <v>2958907</v>
      </c>
      <c r="CQP14">
        <v>2986022</v>
      </c>
      <c r="CQQ14">
        <v>2992408</v>
      </c>
      <c r="CQR14">
        <v>2986168</v>
      </c>
      <c r="CQS14">
        <v>2983760</v>
      </c>
      <c r="CQT14">
        <v>2993396</v>
      </c>
      <c r="CQU14">
        <v>2958992</v>
      </c>
      <c r="CQV14">
        <v>2957964</v>
      </c>
      <c r="CQW14">
        <v>2965907</v>
      </c>
      <c r="CQX14">
        <v>2965907</v>
      </c>
      <c r="CQY14">
        <v>2970367</v>
      </c>
      <c r="CQZ14">
        <v>2980787</v>
      </c>
      <c r="CRA14">
        <v>2966450</v>
      </c>
      <c r="CRB14">
        <v>2949966</v>
      </c>
      <c r="CRC14">
        <v>2949966</v>
      </c>
      <c r="CRD14">
        <v>2964516</v>
      </c>
      <c r="CRE14">
        <v>2961774</v>
      </c>
      <c r="CRF14">
        <v>2937578</v>
      </c>
      <c r="CRG14">
        <v>2933732</v>
      </c>
      <c r="CRH14">
        <v>2927125</v>
      </c>
      <c r="CRI14">
        <v>2946941</v>
      </c>
      <c r="CRJ14">
        <v>2935248</v>
      </c>
      <c r="CRK14">
        <v>2894865</v>
      </c>
      <c r="CRL14">
        <v>2920336</v>
      </c>
      <c r="CRM14">
        <v>2897024</v>
      </c>
      <c r="CRN14">
        <v>2870819</v>
      </c>
      <c r="CRO14">
        <v>2864035</v>
      </c>
      <c r="CRP14">
        <v>2844572</v>
      </c>
      <c r="CRQ14">
        <v>2869930</v>
      </c>
      <c r="CRR14">
        <v>2878618</v>
      </c>
      <c r="CRS14">
        <v>2941073</v>
      </c>
      <c r="CRT14">
        <v>2926636</v>
      </c>
      <c r="CRU14">
        <v>3026122</v>
      </c>
      <c r="CRV14">
        <v>3133429</v>
      </c>
      <c r="CRW14">
        <v>3102033</v>
      </c>
      <c r="CRX14">
        <v>3317268</v>
      </c>
      <c r="CRY14">
        <v>3317268</v>
      </c>
      <c r="CRZ14">
        <v>3154872</v>
      </c>
      <c r="CSA14">
        <v>3052768</v>
      </c>
      <c r="CSB14">
        <v>2986461</v>
      </c>
      <c r="CSC14">
        <v>2948235</v>
      </c>
      <c r="CSD14">
        <v>2942345</v>
      </c>
      <c r="CSE14">
        <v>2944747</v>
      </c>
      <c r="CSF14">
        <v>2895311</v>
      </c>
      <c r="CSG14">
        <v>2905738</v>
      </c>
      <c r="CSH14">
        <v>2883936</v>
      </c>
      <c r="CSI14">
        <v>2872976</v>
      </c>
      <c r="CSJ14">
        <v>2918639</v>
      </c>
      <c r="CSK14">
        <v>2883583</v>
      </c>
      <c r="CSL14">
        <v>2870174</v>
      </c>
      <c r="CSM14">
        <v>2830742</v>
      </c>
      <c r="CSN14">
        <v>2811847</v>
      </c>
      <c r="CSO14">
        <v>2779984</v>
      </c>
      <c r="CSP14">
        <v>2788347</v>
      </c>
      <c r="CSQ14">
        <v>2790050</v>
      </c>
      <c r="CSR14">
        <v>2787861</v>
      </c>
      <c r="CSS14">
        <v>2785840</v>
      </c>
      <c r="CST14">
        <v>2760581</v>
      </c>
      <c r="CSU14">
        <v>2740809</v>
      </c>
      <c r="CSV14">
        <v>2748851</v>
      </c>
      <c r="CSW14">
        <v>2749630</v>
      </c>
      <c r="CSX14">
        <v>2731205</v>
      </c>
      <c r="CSY14">
        <v>2734150</v>
      </c>
      <c r="CSZ14">
        <v>2729241</v>
      </c>
      <c r="CTA14">
        <v>2749013</v>
      </c>
      <c r="CTB14">
        <v>2752942</v>
      </c>
      <c r="CTC14">
        <v>2753634</v>
      </c>
      <c r="CTD14">
        <v>2742931</v>
      </c>
      <c r="CTE14">
        <v>2744588</v>
      </c>
      <c r="CTF14">
        <v>2743716</v>
      </c>
      <c r="CTG14">
        <v>2753626</v>
      </c>
      <c r="CTH14">
        <v>2753064</v>
      </c>
      <c r="CTI14">
        <v>2765799</v>
      </c>
      <c r="CTJ14">
        <v>5579887</v>
      </c>
      <c r="CTK14">
        <v>2809795</v>
      </c>
      <c r="CTL14">
        <v>2838084</v>
      </c>
      <c r="CTM14">
        <v>2845207</v>
      </c>
      <c r="CTN14">
        <v>2805086</v>
      </c>
      <c r="CTO14">
        <v>2805736</v>
      </c>
      <c r="CTP14">
        <v>2793902</v>
      </c>
      <c r="CTQ14">
        <v>2799180</v>
      </c>
      <c r="CTR14">
        <v>2778484</v>
      </c>
      <c r="CTS14">
        <v>2768378</v>
      </c>
      <c r="CTT14">
        <v>2774328</v>
      </c>
      <c r="CTU14">
        <v>2780894</v>
      </c>
      <c r="CTV14">
        <v>2784646</v>
      </c>
      <c r="CTW14">
        <v>2771936</v>
      </c>
      <c r="CTX14">
        <v>2771965</v>
      </c>
      <c r="CTY14">
        <v>2771465</v>
      </c>
      <c r="CTZ14">
        <v>2794734</v>
      </c>
      <c r="CUA14">
        <v>2818346</v>
      </c>
      <c r="CUB14">
        <v>2805041</v>
      </c>
      <c r="CUC14">
        <v>2820777</v>
      </c>
      <c r="CUD14">
        <v>2830308</v>
      </c>
      <c r="CUE14">
        <v>2830308</v>
      </c>
      <c r="CUF14">
        <v>2833053</v>
      </c>
      <c r="CUG14">
        <v>2855637</v>
      </c>
      <c r="CUH14">
        <v>2938424</v>
      </c>
      <c r="CUI14">
        <v>3046079</v>
      </c>
      <c r="CUJ14">
        <v>3230441</v>
      </c>
      <c r="CUK14">
        <v>3229358</v>
      </c>
      <c r="CUL14">
        <v>3018182</v>
      </c>
      <c r="CUM14">
        <v>2949150</v>
      </c>
      <c r="CUN14">
        <v>2866290</v>
      </c>
      <c r="CUO14">
        <v>2834666</v>
      </c>
      <c r="CUP14">
        <v>2828921</v>
      </c>
      <c r="CUQ14">
        <v>2819598</v>
      </c>
      <c r="CUR14">
        <v>2803489</v>
      </c>
      <c r="CUS14">
        <v>2794497</v>
      </c>
      <c r="CUT14">
        <v>2805725</v>
      </c>
      <c r="CUU14">
        <v>2785964</v>
      </c>
      <c r="CUV14">
        <v>2792347</v>
      </c>
      <c r="CUW14">
        <v>2782028</v>
      </c>
      <c r="CUX14">
        <v>2764640</v>
      </c>
      <c r="CUY14">
        <v>2768791</v>
      </c>
      <c r="CUZ14">
        <v>2772928</v>
      </c>
      <c r="CVA14">
        <v>2759111</v>
      </c>
      <c r="CVB14">
        <v>2755966</v>
      </c>
      <c r="CVC14">
        <v>2725416</v>
      </c>
      <c r="CVD14">
        <v>2709952</v>
      </c>
      <c r="CVE14">
        <v>2703583</v>
      </c>
      <c r="CVF14">
        <v>2691746</v>
      </c>
      <c r="CVG14">
        <v>2691406</v>
      </c>
      <c r="CVH14">
        <v>2685695</v>
      </c>
      <c r="CVI14">
        <v>2667473</v>
      </c>
      <c r="CVJ14">
        <v>2682733</v>
      </c>
      <c r="CVK14">
        <v>2661459</v>
      </c>
      <c r="CVL14">
        <v>2671029</v>
      </c>
      <c r="CVM14">
        <v>2682205</v>
      </c>
      <c r="CVN14">
        <v>2668459</v>
      </c>
      <c r="CVO14">
        <v>2695998</v>
      </c>
      <c r="CVP14">
        <v>2702610</v>
      </c>
      <c r="CVQ14">
        <v>2706155</v>
      </c>
      <c r="CVR14">
        <v>2671372</v>
      </c>
      <c r="CVS14">
        <v>2663322</v>
      </c>
      <c r="CVT14">
        <v>5305243</v>
      </c>
      <c r="CVU14">
        <v>5299866</v>
      </c>
      <c r="CVV14">
        <v>5288581</v>
      </c>
      <c r="CVW14">
        <v>5302035</v>
      </c>
      <c r="CVX14">
        <v>5302035</v>
      </c>
      <c r="CVY14">
        <v>2690323</v>
      </c>
      <c r="CVZ14">
        <v>2667855</v>
      </c>
      <c r="CWA14">
        <v>2666596</v>
      </c>
      <c r="CWB14">
        <v>2661724</v>
      </c>
      <c r="CWC14">
        <v>2688794</v>
      </c>
      <c r="CWD14">
        <v>2691441</v>
      </c>
      <c r="CWE14">
        <v>2732372</v>
      </c>
      <c r="CWF14">
        <v>2728468</v>
      </c>
      <c r="CWG14">
        <v>2713736</v>
      </c>
      <c r="CWH14">
        <v>2691987</v>
      </c>
      <c r="CWI14">
        <v>2662279</v>
      </c>
      <c r="CWJ14">
        <v>2653556</v>
      </c>
      <c r="CWK14">
        <v>2603093</v>
      </c>
      <c r="CWL14">
        <v>2590071</v>
      </c>
      <c r="CWM14">
        <v>2603261</v>
      </c>
      <c r="CWN14">
        <v>2572232</v>
      </c>
      <c r="CWO14">
        <v>2580895</v>
      </c>
      <c r="CWP14">
        <v>2558386</v>
      </c>
      <c r="CWQ14">
        <v>2555993</v>
      </c>
      <c r="CWR14">
        <v>2567935</v>
      </c>
      <c r="CWS14">
        <v>2554494</v>
      </c>
      <c r="CWT14">
        <v>2519007</v>
      </c>
      <c r="CWU14">
        <v>2554079</v>
      </c>
      <c r="CWV14">
        <v>2610726</v>
      </c>
      <c r="CWW14">
        <v>2610726</v>
      </c>
      <c r="CWX14">
        <v>2677980</v>
      </c>
      <c r="CWY14">
        <v>2689002</v>
      </c>
      <c r="CWZ14">
        <v>2722744</v>
      </c>
      <c r="CXA14">
        <v>2563673</v>
      </c>
      <c r="CXB14">
        <v>2549988</v>
      </c>
      <c r="CXC14">
        <v>2581048</v>
      </c>
      <c r="CXD14">
        <v>2606537</v>
      </c>
      <c r="CXE14">
        <v>2617804</v>
      </c>
      <c r="CXF14">
        <v>2586628</v>
      </c>
      <c r="CXG14">
        <v>2590742</v>
      </c>
      <c r="CXH14">
        <v>2587994</v>
      </c>
      <c r="CXI14">
        <v>2571591</v>
      </c>
      <c r="CXJ14">
        <v>2574628</v>
      </c>
      <c r="CXK14">
        <v>2549910</v>
      </c>
      <c r="CXL14">
        <v>2535772</v>
      </c>
      <c r="CXM14">
        <v>2498981</v>
      </c>
      <c r="CXN14">
        <v>2475444</v>
      </c>
      <c r="CXO14">
        <v>2462327</v>
      </c>
      <c r="CXP14">
        <v>2467776</v>
      </c>
      <c r="CXQ14">
        <v>2484926</v>
      </c>
      <c r="CXR14">
        <v>2475120</v>
      </c>
      <c r="CXS14">
        <v>2495234</v>
      </c>
      <c r="CXT14">
        <v>2503026</v>
      </c>
      <c r="CXU14">
        <v>2518992</v>
      </c>
      <c r="CXV14">
        <v>2501581</v>
      </c>
      <c r="CXW14">
        <v>2505621</v>
      </c>
      <c r="CXX14">
        <v>2496391</v>
      </c>
      <c r="CXY14">
        <v>2516029</v>
      </c>
      <c r="CXZ14">
        <v>2497197</v>
      </c>
      <c r="CYA14">
        <v>2503451</v>
      </c>
      <c r="CYB14">
        <v>2488030</v>
      </c>
      <c r="CYC14">
        <v>2469030</v>
      </c>
      <c r="CYD14">
        <v>2452195</v>
      </c>
      <c r="CYE14">
        <v>2438862</v>
      </c>
      <c r="CYF14">
        <v>2446582</v>
      </c>
      <c r="CYG14">
        <v>2447443</v>
      </c>
      <c r="CYH14">
        <v>2449188</v>
      </c>
      <c r="CYI14">
        <v>2445959</v>
      </c>
      <c r="CYJ14">
        <v>2442600</v>
      </c>
      <c r="CYK14">
        <v>4895691</v>
      </c>
      <c r="CYL14">
        <v>2488176</v>
      </c>
      <c r="CYM14">
        <v>2473946</v>
      </c>
      <c r="CYN14">
        <v>2461580</v>
      </c>
      <c r="CYO14">
        <v>2392236</v>
      </c>
      <c r="CYP14">
        <v>2388651</v>
      </c>
      <c r="CYQ14">
        <v>2388651</v>
      </c>
      <c r="CYR14">
        <v>2400241</v>
      </c>
      <c r="CYS14">
        <v>2380107</v>
      </c>
      <c r="CYT14">
        <v>2391970</v>
      </c>
      <c r="CYU14">
        <v>2399929</v>
      </c>
      <c r="CYV14">
        <v>2388630</v>
      </c>
      <c r="CYW14">
        <v>2408386</v>
      </c>
      <c r="CYX14">
        <v>2403380</v>
      </c>
      <c r="CYY14">
        <v>2460896</v>
      </c>
      <c r="CYZ14">
        <v>2481699</v>
      </c>
      <c r="CZA14">
        <v>2488712</v>
      </c>
      <c r="CZB14">
        <v>2500694</v>
      </c>
      <c r="CZC14">
        <v>2514518</v>
      </c>
      <c r="CZD14">
        <v>2563299</v>
      </c>
      <c r="CZE14">
        <v>2589896</v>
      </c>
      <c r="CZF14">
        <v>2645316</v>
      </c>
      <c r="CZG14">
        <v>2655128</v>
      </c>
      <c r="CZH14">
        <v>2644923</v>
      </c>
      <c r="CZI14">
        <v>2669615</v>
      </c>
      <c r="CZJ14">
        <v>2698896</v>
      </c>
      <c r="CZK14">
        <v>2734130</v>
      </c>
      <c r="CZL14">
        <v>2710794</v>
      </c>
      <c r="CZM14">
        <v>2697958</v>
      </c>
      <c r="CZN14">
        <v>2779354</v>
      </c>
      <c r="CZO14">
        <v>2682493</v>
      </c>
      <c r="CZP14">
        <v>2767921</v>
      </c>
      <c r="CZQ14">
        <v>2753709</v>
      </c>
      <c r="CZR14">
        <v>2750052</v>
      </c>
      <c r="CZS14">
        <v>2756992</v>
      </c>
      <c r="CZT14">
        <v>2756992</v>
      </c>
      <c r="CZU14">
        <v>2787849</v>
      </c>
      <c r="CZV14">
        <v>2778473</v>
      </c>
      <c r="CZW14">
        <v>2758677</v>
      </c>
      <c r="CZX14">
        <v>2730114</v>
      </c>
      <c r="CZY14">
        <v>2701274</v>
      </c>
      <c r="CZZ14">
        <v>2726659</v>
      </c>
      <c r="DAA14">
        <v>2814410</v>
      </c>
      <c r="DAB14">
        <v>2698198</v>
      </c>
      <c r="DAC14">
        <v>2673467</v>
      </c>
      <c r="DAD14">
        <v>2687949</v>
      </c>
      <c r="DAE14">
        <v>2653066</v>
      </c>
      <c r="DAF14">
        <v>2657250</v>
      </c>
      <c r="DAG14">
        <v>2635834</v>
      </c>
      <c r="DAH14">
        <v>2647630</v>
      </c>
      <c r="DAI14">
        <v>2609143</v>
      </c>
      <c r="DAJ14">
        <v>2565133</v>
      </c>
      <c r="DAK14">
        <v>2520237</v>
      </c>
      <c r="DAL14">
        <v>2514453</v>
      </c>
      <c r="DAM14">
        <v>2486462</v>
      </c>
      <c r="DAN14">
        <v>2486462</v>
      </c>
      <c r="DAO14">
        <v>2478223</v>
      </c>
      <c r="DAP14">
        <v>2433807</v>
      </c>
      <c r="DAQ14">
        <v>2421507</v>
      </c>
      <c r="DAR14">
        <v>2409347</v>
      </c>
      <c r="DAS14">
        <v>2402365</v>
      </c>
      <c r="DAT14">
        <v>2355088</v>
      </c>
      <c r="DAU14">
        <v>2304251</v>
      </c>
      <c r="DAV14">
        <v>2294159</v>
      </c>
      <c r="DAW14">
        <v>2277209</v>
      </c>
      <c r="DAX14">
        <v>36363</v>
      </c>
      <c r="DAY14">
        <v>36363</v>
      </c>
      <c r="DAZ14">
        <v>36363</v>
      </c>
      <c r="DBA14">
        <v>36777</v>
      </c>
      <c r="DBB14">
        <v>42141</v>
      </c>
      <c r="DBC14">
        <v>43613</v>
      </c>
      <c r="DBD14">
        <v>43613</v>
      </c>
      <c r="DBE14">
        <v>44590</v>
      </c>
      <c r="DBF14">
        <v>44707</v>
      </c>
      <c r="DBG14">
        <v>47565</v>
      </c>
      <c r="DBH14">
        <v>53446</v>
      </c>
      <c r="DBI14">
        <v>57702</v>
      </c>
      <c r="DBJ14">
        <v>59016</v>
      </c>
      <c r="DBK14">
        <v>60644</v>
      </c>
      <c r="DBL14">
        <v>66198</v>
      </c>
      <c r="DBM14">
        <v>69318</v>
      </c>
      <c r="DBN14">
        <v>72668</v>
      </c>
      <c r="DBO14">
        <v>74391</v>
      </c>
      <c r="DBP14">
        <v>86147</v>
      </c>
      <c r="DBQ14">
        <v>96698</v>
      </c>
      <c r="DBR14">
        <v>111306</v>
      </c>
      <c r="DBS14">
        <v>135713</v>
      </c>
      <c r="DBT14">
        <v>150961</v>
      </c>
      <c r="DBU14">
        <v>173388</v>
      </c>
      <c r="DBV14">
        <v>208476</v>
      </c>
      <c r="DBW14">
        <v>275432</v>
      </c>
      <c r="DBX14">
        <v>451732</v>
      </c>
      <c r="DBY14">
        <v>451732</v>
      </c>
      <c r="DBZ14">
        <v>970054</v>
      </c>
      <c r="DCA14">
        <v>1631844</v>
      </c>
      <c r="DCB14">
        <v>2009055</v>
      </c>
      <c r="DCC14">
        <v>2109020</v>
      </c>
      <c r="DCD14">
        <v>2180485</v>
      </c>
      <c r="DCE14">
        <v>2173499</v>
      </c>
      <c r="DCF14">
        <v>2212281</v>
      </c>
      <c r="DCG14">
        <v>2234635</v>
      </c>
      <c r="DCH14">
        <v>2260162</v>
      </c>
      <c r="DCI14">
        <v>2284879</v>
      </c>
      <c r="DCJ14">
        <v>2291215</v>
      </c>
      <c r="DCK14">
        <v>2322483</v>
      </c>
      <c r="DCL14">
        <v>2333151</v>
      </c>
      <c r="DCM14">
        <v>2302259</v>
      </c>
      <c r="DCN14">
        <v>2362521</v>
      </c>
      <c r="DCO14">
        <v>2328144</v>
      </c>
      <c r="DCP14">
        <v>2359952</v>
      </c>
      <c r="DCQ14">
        <v>2424510</v>
      </c>
      <c r="DCR14">
        <v>2433687</v>
      </c>
      <c r="DCS14">
        <v>2471908</v>
      </c>
      <c r="DCT14">
        <v>2436796</v>
      </c>
      <c r="DCU14">
        <v>2408291</v>
      </c>
      <c r="DCV14">
        <v>2408958</v>
      </c>
      <c r="DCW14">
        <v>2404807</v>
      </c>
      <c r="DCX14">
        <v>2396047</v>
      </c>
      <c r="DCY14">
        <v>2397279</v>
      </c>
      <c r="DCZ14">
        <v>2394722</v>
      </c>
      <c r="DDA14">
        <v>2389323</v>
      </c>
      <c r="DDB14">
        <v>2395510</v>
      </c>
      <c r="DDC14">
        <v>2412293</v>
      </c>
      <c r="DDD14">
        <v>2402314</v>
      </c>
      <c r="DDE14">
        <v>2393093</v>
      </c>
      <c r="DDF14">
        <v>2399424</v>
      </c>
      <c r="DDG14">
        <v>2417179</v>
      </c>
      <c r="DDH14">
        <v>2416720</v>
      </c>
      <c r="DDI14">
        <v>2414061</v>
      </c>
      <c r="DDJ14">
        <v>2418534</v>
      </c>
      <c r="DDK14">
        <v>2429866</v>
      </c>
      <c r="DDL14">
        <v>2371852</v>
      </c>
      <c r="DDM14">
        <v>52529</v>
      </c>
      <c r="DDN14">
        <v>62731</v>
      </c>
      <c r="DDO14">
        <v>64181</v>
      </c>
      <c r="DDP14">
        <v>65513</v>
      </c>
      <c r="DDQ14">
        <v>66014</v>
      </c>
      <c r="DDR14">
        <v>66478</v>
      </c>
      <c r="DDS14">
        <v>67617</v>
      </c>
      <c r="DDT14">
        <v>66157</v>
      </c>
      <c r="DDU14">
        <v>66448</v>
      </c>
      <c r="DDV14">
        <v>65744</v>
      </c>
      <c r="DDW14">
        <v>73470</v>
      </c>
      <c r="DDX14">
        <v>79504</v>
      </c>
      <c r="DDY14">
        <v>87525</v>
      </c>
      <c r="DDZ14">
        <v>92990</v>
      </c>
      <c r="DEA14">
        <v>99769</v>
      </c>
      <c r="DEB14">
        <v>104163</v>
      </c>
      <c r="DEC14">
        <v>111775</v>
      </c>
      <c r="DED14">
        <v>115779</v>
      </c>
      <c r="DEE14">
        <v>115779</v>
      </c>
      <c r="DEF14">
        <v>126347</v>
      </c>
      <c r="DEG14">
        <v>131394</v>
      </c>
      <c r="DEH14">
        <v>167111</v>
      </c>
      <c r="DEI14">
        <v>211819</v>
      </c>
      <c r="DEJ14">
        <v>265620</v>
      </c>
      <c r="DEK14">
        <v>480634</v>
      </c>
      <c r="DEL14">
        <v>1225216</v>
      </c>
      <c r="DEM14">
        <v>1850424</v>
      </c>
      <c r="DEN14">
        <v>2185114</v>
      </c>
      <c r="DEO14">
        <v>2322537</v>
      </c>
      <c r="DEP14">
        <v>2357116</v>
      </c>
      <c r="DEQ14">
        <v>2349259</v>
      </c>
      <c r="DER14">
        <v>2314096</v>
      </c>
      <c r="DES14">
        <v>2324880</v>
      </c>
      <c r="DET14">
        <v>2326689</v>
      </c>
      <c r="DEU14">
        <v>2346416</v>
      </c>
      <c r="DEV14">
        <v>2364642</v>
      </c>
      <c r="DEW14">
        <v>2346183</v>
      </c>
      <c r="DEX14">
        <v>2300385</v>
      </c>
      <c r="DEY14">
        <v>2304647</v>
      </c>
      <c r="DEZ14">
        <v>2313901</v>
      </c>
      <c r="DFA14">
        <v>2324612</v>
      </c>
      <c r="DFB14">
        <v>2340965</v>
      </c>
      <c r="DFC14">
        <v>2374364</v>
      </c>
      <c r="DFD14">
        <v>2364905</v>
      </c>
      <c r="DFE14">
        <v>2317885</v>
      </c>
      <c r="DFF14">
        <v>2297926</v>
      </c>
      <c r="DFG14">
        <v>2296790</v>
      </c>
      <c r="DFH14">
        <v>2264992</v>
      </c>
      <c r="DFI14">
        <v>2235617</v>
      </c>
      <c r="DFJ14">
        <v>2247226</v>
      </c>
      <c r="DFK14">
        <v>2225546</v>
      </c>
      <c r="DFL14">
        <v>2227831</v>
      </c>
      <c r="DFM14">
        <v>2230844</v>
      </c>
      <c r="DFN14">
        <v>2177210</v>
      </c>
      <c r="DFO14">
        <v>2155412</v>
      </c>
      <c r="DFP14">
        <v>2170972</v>
      </c>
      <c r="DFQ14">
        <v>2139412</v>
      </c>
      <c r="DFR14">
        <v>2138131</v>
      </c>
      <c r="DFS14">
        <v>2125797</v>
      </c>
      <c r="DFT14">
        <v>2167855</v>
      </c>
      <c r="DFU14">
        <v>2146506</v>
      </c>
      <c r="DFV14">
        <v>2138549</v>
      </c>
      <c r="DFW14">
        <v>2122408</v>
      </c>
      <c r="DFX14">
        <v>2112870</v>
      </c>
      <c r="DFY14">
        <v>2112870</v>
      </c>
      <c r="DFZ14">
        <v>2095363</v>
      </c>
      <c r="DGA14">
        <v>6769</v>
      </c>
      <c r="DGB14">
        <v>9667</v>
      </c>
      <c r="DGC14">
        <v>9237</v>
      </c>
      <c r="DGD14">
        <v>9385</v>
      </c>
      <c r="DGE14">
        <v>9481</v>
      </c>
      <c r="DGF14">
        <v>9531</v>
      </c>
      <c r="DGG14">
        <v>9478</v>
      </c>
      <c r="DGH14">
        <v>9522</v>
      </c>
      <c r="DGI14">
        <v>10051</v>
      </c>
      <c r="DGJ14">
        <v>10252</v>
      </c>
      <c r="DGK14">
        <v>11696</v>
      </c>
      <c r="DGL14">
        <v>13542</v>
      </c>
      <c r="DGM14">
        <v>17088</v>
      </c>
      <c r="DGN14">
        <v>20358</v>
      </c>
      <c r="DGO14">
        <v>23190</v>
      </c>
      <c r="DGP14">
        <v>26543</v>
      </c>
      <c r="DGQ14">
        <v>32535</v>
      </c>
      <c r="DGR14">
        <v>36370</v>
      </c>
      <c r="DGS14">
        <v>42615</v>
      </c>
      <c r="DGT14">
        <v>52269</v>
      </c>
      <c r="DGU14">
        <v>71234</v>
      </c>
      <c r="DGV14">
        <v>93775</v>
      </c>
      <c r="DGW14">
        <v>116983</v>
      </c>
      <c r="DGX14">
        <v>194883</v>
      </c>
      <c r="DGY14">
        <v>588695</v>
      </c>
      <c r="DGZ14">
        <v>1330812</v>
      </c>
      <c r="DHA14">
        <v>1873912</v>
      </c>
      <c r="DHB14">
        <v>1873912</v>
      </c>
      <c r="DHC14">
        <v>1938004</v>
      </c>
      <c r="DHD14">
        <v>1947588</v>
      </c>
      <c r="DHE14">
        <v>1948855</v>
      </c>
      <c r="DHF14">
        <v>1936752</v>
      </c>
      <c r="DHG14">
        <v>1931932</v>
      </c>
      <c r="DHH14">
        <v>1927538</v>
      </c>
      <c r="DHI14">
        <v>1925429</v>
      </c>
      <c r="DHJ14">
        <v>1915707</v>
      </c>
      <c r="DHK14">
        <v>1953505</v>
      </c>
      <c r="DHL14">
        <v>1978089</v>
      </c>
      <c r="DHM14">
        <v>1967322</v>
      </c>
      <c r="DHN14">
        <v>2007004</v>
      </c>
      <c r="DHO14">
        <v>2013828</v>
      </c>
      <c r="DHP14">
        <v>2044292</v>
      </c>
      <c r="DHQ14">
        <v>2055877</v>
      </c>
      <c r="DHR14">
        <v>2066717</v>
      </c>
      <c r="DHS14">
        <v>2057022</v>
      </c>
      <c r="DHT14">
        <v>2022126</v>
      </c>
      <c r="DHU14">
        <v>2009041</v>
      </c>
      <c r="DHV14">
        <v>2019891</v>
      </c>
      <c r="DHW14">
        <v>2019025</v>
      </c>
      <c r="DHX14">
        <v>2009788</v>
      </c>
      <c r="DHY14">
        <v>1991306</v>
      </c>
      <c r="DHZ14">
        <v>2002314</v>
      </c>
      <c r="DIA14">
        <v>1998281</v>
      </c>
      <c r="DIB14">
        <v>1994116</v>
      </c>
      <c r="DIC14">
        <v>2003942</v>
      </c>
      <c r="DID14">
        <v>2019577</v>
      </c>
      <c r="DIE14">
        <v>2031070</v>
      </c>
      <c r="DIF14">
        <v>2011236</v>
      </c>
      <c r="DIG14">
        <v>2019997</v>
      </c>
      <c r="DIH14">
        <v>2005813</v>
      </c>
      <c r="DII14">
        <v>2000104</v>
      </c>
      <c r="DIJ14">
        <v>2025047</v>
      </c>
      <c r="DIK14">
        <v>2004296</v>
      </c>
      <c r="DIL14">
        <v>2021576</v>
      </c>
      <c r="DIM14">
        <v>2003728</v>
      </c>
      <c r="DIN14">
        <v>661</v>
      </c>
      <c r="DIO14">
        <v>869</v>
      </c>
      <c r="DIP14">
        <v>3384</v>
      </c>
      <c r="DIQ14">
        <v>3630</v>
      </c>
      <c r="DIR14">
        <v>2864</v>
      </c>
      <c r="DIS14">
        <v>3289</v>
      </c>
      <c r="DIT14">
        <v>3804</v>
      </c>
      <c r="DIU14">
        <v>4441</v>
      </c>
      <c r="DIV14">
        <v>4872</v>
      </c>
      <c r="DIW14">
        <v>5779</v>
      </c>
      <c r="DIX14">
        <v>5427</v>
      </c>
      <c r="DIY14">
        <v>7143</v>
      </c>
      <c r="DIZ14">
        <v>8314</v>
      </c>
      <c r="DJA14">
        <v>9553</v>
      </c>
      <c r="DJB14">
        <v>9848</v>
      </c>
      <c r="DJC14">
        <v>12665</v>
      </c>
      <c r="DJD14">
        <v>17551</v>
      </c>
      <c r="DJE14">
        <v>22190</v>
      </c>
      <c r="DJF14">
        <v>29626</v>
      </c>
      <c r="DJG14">
        <v>35137</v>
      </c>
      <c r="DJH14">
        <v>44440</v>
      </c>
      <c r="DJI14">
        <v>61131</v>
      </c>
      <c r="DJJ14">
        <v>81983</v>
      </c>
      <c r="DJK14">
        <v>191642</v>
      </c>
      <c r="DJL14">
        <v>571551</v>
      </c>
      <c r="DJM14">
        <v>1113001</v>
      </c>
      <c r="DJN14">
        <v>1605076</v>
      </c>
      <c r="DJO14">
        <v>1900798</v>
      </c>
      <c r="DJP14">
        <v>1937924</v>
      </c>
      <c r="DJQ14">
        <v>1968703</v>
      </c>
      <c r="DJR14">
        <v>2007263</v>
      </c>
      <c r="DJS14">
        <v>1964554</v>
      </c>
      <c r="DJT14">
        <v>1964554</v>
      </c>
      <c r="DJU14">
        <v>1963188</v>
      </c>
      <c r="DJV14">
        <v>1964390</v>
      </c>
      <c r="DJW14">
        <v>1953033</v>
      </c>
      <c r="DJX14">
        <v>1955209</v>
      </c>
      <c r="DJY14">
        <v>1901806</v>
      </c>
      <c r="DJZ14">
        <v>1830098</v>
      </c>
      <c r="DKA14">
        <v>1832084</v>
      </c>
      <c r="DKB14">
        <v>1815574</v>
      </c>
      <c r="DKC14">
        <v>1808580</v>
      </c>
      <c r="DKD14">
        <v>1839567</v>
      </c>
      <c r="DKE14">
        <v>1835406</v>
      </c>
      <c r="DKF14">
        <v>1843701</v>
      </c>
      <c r="DKG14">
        <v>1820072</v>
      </c>
      <c r="DKH14">
        <v>1820309</v>
      </c>
      <c r="DKI14">
        <v>1830393</v>
      </c>
      <c r="DKJ14">
        <v>1839156</v>
      </c>
      <c r="DKK14">
        <v>1851651</v>
      </c>
      <c r="DKL14">
        <v>1835735</v>
      </c>
      <c r="DKM14">
        <v>1816623</v>
      </c>
      <c r="DKN14">
        <v>1816623</v>
      </c>
      <c r="DKO14">
        <v>1867935</v>
      </c>
      <c r="DKP14">
        <v>1842049</v>
      </c>
      <c r="DKQ14">
        <v>1842066</v>
      </c>
      <c r="DKR14">
        <v>1832597</v>
      </c>
      <c r="DKS14">
        <v>1836861</v>
      </c>
      <c r="DKT14">
        <v>1824167</v>
      </c>
      <c r="DKU14">
        <v>1841736</v>
      </c>
      <c r="DKV14">
        <v>1815691</v>
      </c>
      <c r="DKW14">
        <v>1842034</v>
      </c>
      <c r="DKX14">
        <v>1841303</v>
      </c>
      <c r="DKY14">
        <v>3597</v>
      </c>
      <c r="DKZ14">
        <v>3597</v>
      </c>
      <c r="DLA14">
        <v>3597</v>
      </c>
      <c r="DLB14">
        <v>4671</v>
      </c>
      <c r="DLC14">
        <v>5016</v>
      </c>
      <c r="DLD14">
        <v>5020</v>
      </c>
      <c r="DLE14">
        <v>5020</v>
      </c>
      <c r="DLF14">
        <v>5034</v>
      </c>
      <c r="DLG14">
        <v>5064</v>
      </c>
      <c r="DLH14">
        <v>5580</v>
      </c>
      <c r="DLI14">
        <v>6099</v>
      </c>
      <c r="DLJ14">
        <v>10421</v>
      </c>
      <c r="DLK14">
        <v>11319</v>
      </c>
      <c r="DLL14">
        <v>13002</v>
      </c>
      <c r="DLM14">
        <v>30820</v>
      </c>
      <c r="DLN14">
        <v>32619</v>
      </c>
      <c r="DLO14">
        <v>37449</v>
      </c>
      <c r="DLP14">
        <v>40176</v>
      </c>
      <c r="DLQ14">
        <v>45494</v>
      </c>
      <c r="DLR14">
        <v>57877</v>
      </c>
      <c r="DLS14">
        <v>65148</v>
      </c>
      <c r="DLT14">
        <v>80773</v>
      </c>
      <c r="DLU14">
        <v>85610</v>
      </c>
      <c r="DLV14">
        <v>123922</v>
      </c>
      <c r="DLW14">
        <v>167547</v>
      </c>
      <c r="DLX14">
        <v>262447</v>
      </c>
      <c r="DLY14">
        <v>262447</v>
      </c>
      <c r="DLZ14">
        <v>730232</v>
      </c>
      <c r="DMA14">
        <v>1212642</v>
      </c>
      <c r="DMB14">
        <v>1706643</v>
      </c>
      <c r="DMC14">
        <v>1822689</v>
      </c>
      <c r="DMD14">
        <v>1937934</v>
      </c>
      <c r="DME14">
        <v>1972785</v>
      </c>
      <c r="DMF14">
        <v>1964446</v>
      </c>
      <c r="DMG14">
        <v>1944718</v>
      </c>
      <c r="DMH14">
        <v>1935078</v>
      </c>
      <c r="DMI14">
        <v>1935942</v>
      </c>
      <c r="DMJ14">
        <v>1943693</v>
      </c>
      <c r="DMK14">
        <v>1945898</v>
      </c>
      <c r="DML14">
        <v>1956589</v>
      </c>
      <c r="DMM14">
        <v>1934340</v>
      </c>
      <c r="DMN14">
        <v>1933253</v>
      </c>
      <c r="DMO14">
        <v>1917484</v>
      </c>
      <c r="DMP14">
        <v>1919020</v>
      </c>
      <c r="DMQ14">
        <v>1905967</v>
      </c>
      <c r="DMR14">
        <v>1901748</v>
      </c>
      <c r="DMS14">
        <v>1877372</v>
      </c>
      <c r="DMT14">
        <v>1879697</v>
      </c>
      <c r="DMU14">
        <v>1886551</v>
      </c>
      <c r="DMV14">
        <v>1879617</v>
      </c>
      <c r="DMW14">
        <v>1899425</v>
      </c>
      <c r="DMX14">
        <v>1868708</v>
      </c>
      <c r="DMY14">
        <v>1886064</v>
      </c>
      <c r="DMZ14">
        <v>1888295</v>
      </c>
      <c r="DNA14">
        <v>1894343</v>
      </c>
      <c r="DNB14">
        <v>1922701</v>
      </c>
      <c r="DNC14">
        <v>1958299</v>
      </c>
      <c r="DND14">
        <v>2083985</v>
      </c>
      <c r="DNE14">
        <v>2108333</v>
      </c>
      <c r="DNF14">
        <v>2108609</v>
      </c>
      <c r="DNG14">
        <v>2107887</v>
      </c>
      <c r="DNH14">
        <v>2070611</v>
      </c>
      <c r="DNI14">
        <v>2079158</v>
      </c>
      <c r="DNJ14">
        <v>2084039</v>
      </c>
      <c r="DNK14">
        <v>2137108</v>
      </c>
      <c r="DNL14">
        <v>2122282</v>
      </c>
      <c r="DNM14">
        <v>2109298</v>
      </c>
      <c r="DNN14">
        <v>976</v>
      </c>
      <c r="DNO14">
        <v>988</v>
      </c>
      <c r="DNP14">
        <v>1501</v>
      </c>
      <c r="DNQ14">
        <v>2166</v>
      </c>
      <c r="DNR14">
        <v>3812</v>
      </c>
      <c r="DNS14">
        <v>4090</v>
      </c>
      <c r="DNT14">
        <v>5646</v>
      </c>
      <c r="DNU14">
        <v>6769</v>
      </c>
      <c r="DNV14">
        <v>8924</v>
      </c>
      <c r="DNW14">
        <v>10504</v>
      </c>
      <c r="DNX14">
        <v>11494</v>
      </c>
      <c r="DNY14">
        <v>14549</v>
      </c>
      <c r="DNZ14">
        <v>15730</v>
      </c>
      <c r="DOA14">
        <v>17278</v>
      </c>
      <c r="DOB14">
        <v>18424</v>
      </c>
      <c r="DOC14">
        <v>21752</v>
      </c>
      <c r="DOD14">
        <v>26476</v>
      </c>
      <c r="DOE14">
        <v>33296</v>
      </c>
      <c r="DOF14">
        <v>46002</v>
      </c>
      <c r="DOG14">
        <v>67500</v>
      </c>
      <c r="DOH14">
        <v>97965</v>
      </c>
      <c r="DOI14">
        <v>156225</v>
      </c>
      <c r="DOJ14">
        <v>156225</v>
      </c>
      <c r="DOK14">
        <v>213592</v>
      </c>
      <c r="DOL14">
        <v>595607</v>
      </c>
      <c r="DOM14">
        <v>1281986</v>
      </c>
      <c r="DON14">
        <v>1832762</v>
      </c>
      <c r="DOO14">
        <v>2007263</v>
      </c>
      <c r="DOP14">
        <v>2059612</v>
      </c>
      <c r="DOQ14">
        <v>2075119</v>
      </c>
      <c r="DOR14">
        <v>2114133</v>
      </c>
      <c r="DOS14">
        <v>2111260</v>
      </c>
      <c r="DOT14">
        <v>2110915</v>
      </c>
      <c r="DOU14">
        <v>2096586</v>
      </c>
      <c r="DOV14">
        <v>2105542</v>
      </c>
      <c r="DOW14">
        <v>2134873</v>
      </c>
      <c r="DOX14">
        <v>2146510</v>
      </c>
      <c r="DOY14">
        <v>2142457</v>
      </c>
      <c r="DOZ14">
        <v>2156311</v>
      </c>
      <c r="DPA14">
        <v>2157490</v>
      </c>
      <c r="DPB14">
        <v>2143058</v>
      </c>
      <c r="DPC14">
        <v>2171643</v>
      </c>
      <c r="DPD14">
        <v>2182285</v>
      </c>
      <c r="DPE14">
        <v>2171101</v>
      </c>
      <c r="DPF14">
        <v>2127914</v>
      </c>
      <c r="DPG14">
        <v>2124076</v>
      </c>
      <c r="DPH14">
        <v>2153985</v>
      </c>
      <c r="DPI14">
        <v>2138328</v>
      </c>
      <c r="DPJ14">
        <v>2159682</v>
      </c>
      <c r="DPK14">
        <v>2145826</v>
      </c>
      <c r="DPL14">
        <v>2163575</v>
      </c>
      <c r="DPM14">
        <v>2153157</v>
      </c>
      <c r="DPN14">
        <v>2154337</v>
      </c>
      <c r="DPO14">
        <v>2179868</v>
      </c>
      <c r="DPP14">
        <v>2154059</v>
      </c>
      <c r="DPQ14">
        <v>2147058</v>
      </c>
      <c r="DPR14">
        <v>2128791</v>
      </c>
      <c r="DPS14">
        <v>2108771</v>
      </c>
      <c r="DPT14">
        <v>2107139</v>
      </c>
      <c r="DPU14">
        <v>2116163</v>
      </c>
      <c r="DPV14">
        <v>2088612</v>
      </c>
      <c r="DPW14">
        <v>2074971</v>
      </c>
      <c r="DPX14">
        <v>2053386</v>
      </c>
      <c r="DPY14">
        <v>2053386</v>
      </c>
      <c r="DPZ14">
        <v>2033325</v>
      </c>
      <c r="DQA14">
        <v>2035624</v>
      </c>
      <c r="DQB14">
        <v>20431</v>
      </c>
      <c r="DQC14">
        <v>21323</v>
      </c>
      <c r="DQD14">
        <v>21626</v>
      </c>
      <c r="DQE14">
        <v>23791</v>
      </c>
      <c r="DQF14">
        <v>24926</v>
      </c>
      <c r="DQG14">
        <v>25591</v>
      </c>
      <c r="DQH14">
        <v>27870</v>
      </c>
      <c r="DQI14">
        <v>28471</v>
      </c>
      <c r="DQJ14">
        <v>29335</v>
      </c>
      <c r="DQK14">
        <v>30007</v>
      </c>
      <c r="DQL14">
        <v>31732</v>
      </c>
      <c r="DQM14">
        <v>32892</v>
      </c>
      <c r="DQN14">
        <v>35248</v>
      </c>
      <c r="DQO14">
        <v>36023</v>
      </c>
      <c r="DQP14">
        <v>41255</v>
      </c>
      <c r="DQQ14">
        <v>43781</v>
      </c>
      <c r="DQR14">
        <v>50001</v>
      </c>
      <c r="DQS14">
        <v>52780</v>
      </c>
      <c r="DQT14">
        <v>64786</v>
      </c>
      <c r="DQU14">
        <v>73063</v>
      </c>
      <c r="DQV14">
        <v>99180</v>
      </c>
      <c r="DQW14">
        <v>181338</v>
      </c>
      <c r="DQX14">
        <v>240980</v>
      </c>
      <c r="DQY14">
        <v>556098</v>
      </c>
      <c r="DQZ14">
        <v>1092448</v>
      </c>
      <c r="DRA14">
        <v>1761441</v>
      </c>
      <c r="DRB14">
        <v>1761441</v>
      </c>
      <c r="DRC14">
        <v>1863764</v>
      </c>
      <c r="DRD14">
        <v>1963180</v>
      </c>
      <c r="DRE14">
        <v>2065326</v>
      </c>
      <c r="DRF14">
        <v>2058994</v>
      </c>
      <c r="DRG14">
        <v>2067719</v>
      </c>
      <c r="DRH14">
        <v>2074150</v>
      </c>
      <c r="DRI14">
        <v>2093821</v>
      </c>
      <c r="DRJ14">
        <v>2103553</v>
      </c>
      <c r="DRK14">
        <v>2075619</v>
      </c>
      <c r="DRL14">
        <v>2055091</v>
      </c>
      <c r="DRM14">
        <v>2045491</v>
      </c>
      <c r="DRN14">
        <v>2047304</v>
      </c>
      <c r="DRO14">
        <v>2035538</v>
      </c>
      <c r="DRP14">
        <v>2038037</v>
      </c>
      <c r="DRQ14">
        <v>2054424</v>
      </c>
      <c r="DRR14">
        <v>2049116</v>
      </c>
      <c r="DRS14">
        <v>2094586</v>
      </c>
      <c r="DRT14">
        <v>2078501</v>
      </c>
      <c r="DRU14">
        <v>2084930</v>
      </c>
      <c r="DRV14">
        <v>2033110</v>
      </c>
      <c r="DRW14">
        <v>2023869</v>
      </c>
      <c r="DRX14">
        <v>2029055</v>
      </c>
      <c r="DRY14">
        <v>2017721</v>
      </c>
      <c r="DRZ14">
        <v>2028488</v>
      </c>
      <c r="DSA14">
        <v>2066402</v>
      </c>
      <c r="DSB14">
        <v>2066402</v>
      </c>
      <c r="DSC14">
        <v>2025091</v>
      </c>
      <c r="DSD14">
        <v>2014902</v>
      </c>
      <c r="DSE14">
        <v>2023301</v>
      </c>
      <c r="DSF14">
        <v>2016209</v>
      </c>
      <c r="DSG14">
        <v>2059871</v>
      </c>
      <c r="DSH14">
        <v>2064983</v>
      </c>
      <c r="DSI14">
        <v>2045090</v>
      </c>
      <c r="DSJ14">
        <v>2023706</v>
      </c>
      <c r="DSK14">
        <v>2010633</v>
      </c>
      <c r="DSL14">
        <v>1963467</v>
      </c>
      <c r="DSM14">
        <v>1979991</v>
      </c>
      <c r="DSN14">
        <v>1962402</v>
      </c>
      <c r="DSO14">
        <v>1765</v>
      </c>
      <c r="DSP14">
        <v>2945</v>
      </c>
      <c r="DSQ14">
        <v>5740</v>
      </c>
      <c r="DSR14">
        <v>6488</v>
      </c>
      <c r="DSS14">
        <v>9616</v>
      </c>
      <c r="DST14">
        <v>13329</v>
      </c>
      <c r="DSU14">
        <v>17749</v>
      </c>
      <c r="DSV14">
        <v>18369</v>
      </c>
      <c r="DSW14">
        <v>24332</v>
      </c>
      <c r="DSX14">
        <v>29967</v>
      </c>
      <c r="DSY14">
        <v>32670</v>
      </c>
      <c r="DSZ14">
        <v>36321</v>
      </c>
      <c r="DTA14">
        <v>37059</v>
      </c>
      <c r="DTB14">
        <v>42358</v>
      </c>
      <c r="DTC14">
        <v>49694</v>
      </c>
      <c r="DTD14">
        <v>52747</v>
      </c>
      <c r="DTE14">
        <v>58686</v>
      </c>
      <c r="DTF14">
        <v>68314</v>
      </c>
      <c r="DTG14">
        <v>86561</v>
      </c>
      <c r="DTH14">
        <v>101470</v>
      </c>
      <c r="DTI14">
        <v>135725</v>
      </c>
      <c r="DTJ14">
        <v>165933</v>
      </c>
      <c r="DTK14">
        <v>294661</v>
      </c>
      <c r="DTL14">
        <v>882988</v>
      </c>
      <c r="DTM14">
        <v>1353349</v>
      </c>
      <c r="DTN14">
        <v>1606297</v>
      </c>
      <c r="DTO14">
        <v>1848312</v>
      </c>
      <c r="DTP14">
        <v>1902188</v>
      </c>
      <c r="DTQ14">
        <v>1931400</v>
      </c>
      <c r="DTR14">
        <v>1972265</v>
      </c>
      <c r="DTS14">
        <v>1962811</v>
      </c>
      <c r="DTT14">
        <v>1962811</v>
      </c>
      <c r="DTU14">
        <v>1951108</v>
      </c>
      <c r="DTV14">
        <v>1921450</v>
      </c>
      <c r="DTW14">
        <v>1925427</v>
      </c>
      <c r="DTX14">
        <v>1900009</v>
      </c>
      <c r="DTY14">
        <v>1912356</v>
      </c>
      <c r="DTZ14">
        <v>1874994</v>
      </c>
      <c r="DUA14">
        <v>1880665</v>
      </c>
      <c r="DUB14">
        <v>1902963</v>
      </c>
      <c r="DUC14">
        <v>1897127</v>
      </c>
      <c r="DUD14">
        <v>1904602</v>
      </c>
      <c r="DUE14">
        <v>1911865</v>
      </c>
      <c r="DUF14">
        <v>1944855</v>
      </c>
      <c r="DUG14">
        <v>1951137</v>
      </c>
      <c r="DUH14">
        <v>1959472</v>
      </c>
      <c r="DUI14">
        <v>1945830</v>
      </c>
      <c r="DUJ14">
        <v>1979987</v>
      </c>
      <c r="DUK14">
        <v>1978964</v>
      </c>
      <c r="DUL14">
        <v>1959013</v>
      </c>
      <c r="DUM14">
        <v>1960546</v>
      </c>
      <c r="DUN14">
        <v>1960546</v>
      </c>
      <c r="DUO14">
        <v>1954071</v>
      </c>
      <c r="DUP14">
        <v>1964876</v>
      </c>
      <c r="DUQ14">
        <v>1948778</v>
      </c>
      <c r="DUR14">
        <v>1946644</v>
      </c>
      <c r="DUS14">
        <v>1938085</v>
      </c>
      <c r="DUT14">
        <v>1945724</v>
      </c>
      <c r="DUU14">
        <v>1942565</v>
      </c>
      <c r="DUV14">
        <v>1896310</v>
      </c>
      <c r="DUW14">
        <v>1875185</v>
      </c>
      <c r="DUX14">
        <v>1867811</v>
      </c>
      <c r="DUY14">
        <v>1856832</v>
      </c>
      <c r="DUZ14">
        <v>19143</v>
      </c>
      <c r="DVA14">
        <v>19143</v>
      </c>
      <c r="DVB14">
        <v>19143</v>
      </c>
      <c r="DVC14">
        <v>20725</v>
      </c>
      <c r="DVD14">
        <v>24716</v>
      </c>
      <c r="DVE14">
        <v>25450</v>
      </c>
      <c r="DVF14">
        <v>25450</v>
      </c>
      <c r="DVG14">
        <v>25781</v>
      </c>
      <c r="DVH14">
        <v>29187</v>
      </c>
      <c r="DVI14">
        <v>31662</v>
      </c>
      <c r="DVJ14">
        <v>34246</v>
      </c>
      <c r="DVK14">
        <v>40341</v>
      </c>
      <c r="DVL14">
        <v>42606</v>
      </c>
      <c r="DVM14">
        <v>52207</v>
      </c>
      <c r="DVN14">
        <v>56243</v>
      </c>
      <c r="DVO14">
        <v>61110</v>
      </c>
      <c r="DVP14">
        <v>64430</v>
      </c>
      <c r="DVQ14">
        <v>74443</v>
      </c>
      <c r="DVR14">
        <v>92595</v>
      </c>
      <c r="DVS14">
        <v>107313</v>
      </c>
      <c r="DVT14">
        <v>117973</v>
      </c>
      <c r="DVU14">
        <v>140730</v>
      </c>
      <c r="DVV14">
        <v>181410</v>
      </c>
      <c r="DVW14">
        <v>277682</v>
      </c>
      <c r="DVX14">
        <v>314377</v>
      </c>
      <c r="DVY14">
        <v>314377</v>
      </c>
      <c r="DVZ14">
        <v>636400</v>
      </c>
      <c r="DWA14">
        <v>1166263</v>
      </c>
      <c r="DWB14">
        <v>1548910</v>
      </c>
      <c r="DWC14">
        <v>1770510</v>
      </c>
      <c r="DWD14">
        <v>1876868</v>
      </c>
      <c r="DWE14">
        <v>1936628</v>
      </c>
      <c r="DWF14">
        <v>1963824</v>
      </c>
      <c r="DWG14">
        <v>1952565</v>
      </c>
      <c r="DWH14">
        <v>1916527</v>
      </c>
      <c r="DWI14">
        <v>1882547</v>
      </c>
      <c r="DWJ14">
        <v>1868414</v>
      </c>
      <c r="DWK14">
        <v>1881689</v>
      </c>
      <c r="DWL14">
        <v>1887160</v>
      </c>
      <c r="DWM14">
        <v>1902059</v>
      </c>
      <c r="DWN14">
        <v>1884159</v>
      </c>
      <c r="DWO14">
        <v>1853968</v>
      </c>
      <c r="DWP14">
        <v>1836148</v>
      </c>
      <c r="DWQ14">
        <v>1842460</v>
      </c>
      <c r="DWR14">
        <v>1842220</v>
      </c>
      <c r="DWS14">
        <v>1832158</v>
      </c>
      <c r="DWT14">
        <v>1810859</v>
      </c>
      <c r="DWU14">
        <v>1784416</v>
      </c>
      <c r="DWV14">
        <v>1769699</v>
      </c>
      <c r="DWW14">
        <v>1761034</v>
      </c>
      <c r="DWX14">
        <v>1760257</v>
      </c>
      <c r="DWY14">
        <v>1731669</v>
      </c>
      <c r="DWZ14">
        <v>1748159</v>
      </c>
      <c r="DXA14">
        <v>1752478</v>
      </c>
      <c r="DXB14">
        <v>1769076</v>
      </c>
      <c r="DXC14">
        <v>1740783</v>
      </c>
      <c r="DXD14">
        <v>1744489</v>
      </c>
      <c r="DXE14">
        <v>1748183</v>
      </c>
      <c r="DXF14">
        <v>1751624</v>
      </c>
      <c r="DXG14">
        <v>1724186</v>
      </c>
      <c r="DXH14">
        <v>1706104</v>
      </c>
      <c r="DXI14">
        <v>1713259</v>
      </c>
      <c r="DXJ14">
        <v>1676271</v>
      </c>
      <c r="DXK14">
        <v>1681215</v>
      </c>
      <c r="DXL14">
        <v>1679671</v>
      </c>
      <c r="DXM14">
        <v>1692096</v>
      </c>
      <c r="DXN14">
        <v>1674250</v>
      </c>
      <c r="DXO14">
        <v>7659</v>
      </c>
      <c r="DXP14">
        <v>11406</v>
      </c>
      <c r="DXQ14">
        <v>13639</v>
      </c>
      <c r="DXR14">
        <v>16541</v>
      </c>
      <c r="DXS14">
        <v>21567</v>
      </c>
      <c r="DXT14">
        <v>25525</v>
      </c>
      <c r="DXU14">
        <v>26125</v>
      </c>
      <c r="DXV14">
        <v>26770</v>
      </c>
      <c r="DXW14">
        <v>39213</v>
      </c>
      <c r="DXX14">
        <v>39596</v>
      </c>
      <c r="DXY14">
        <v>40547</v>
      </c>
      <c r="DXZ14">
        <v>42440</v>
      </c>
      <c r="DYA14">
        <v>43138</v>
      </c>
      <c r="DYB14">
        <v>45061</v>
      </c>
      <c r="DYC14">
        <v>48105</v>
      </c>
      <c r="DYD14">
        <v>58484</v>
      </c>
      <c r="DYE14">
        <v>66162</v>
      </c>
      <c r="DYF14">
        <v>65613</v>
      </c>
      <c r="DYG14">
        <v>85592</v>
      </c>
      <c r="DYH14">
        <v>94581</v>
      </c>
      <c r="DYI14">
        <v>120291</v>
      </c>
      <c r="DYJ14">
        <v>120291</v>
      </c>
      <c r="DYK14">
        <v>196197</v>
      </c>
      <c r="DYL14">
        <v>423251</v>
      </c>
      <c r="DYM14">
        <v>855442</v>
      </c>
      <c r="DYN14">
        <v>1147281</v>
      </c>
      <c r="DYO14">
        <v>1371757</v>
      </c>
      <c r="DYP14">
        <v>1524216</v>
      </c>
      <c r="DYQ14">
        <v>1562948</v>
      </c>
      <c r="DYR14">
        <v>1586045</v>
      </c>
      <c r="DYS14">
        <v>1642770</v>
      </c>
      <c r="DYT14">
        <v>1639388</v>
      </c>
      <c r="DYU14">
        <v>1630675</v>
      </c>
      <c r="DYV14">
        <v>1614064</v>
      </c>
      <c r="DYW14">
        <v>1614526</v>
      </c>
      <c r="DYX14">
        <v>1594172</v>
      </c>
      <c r="DYY14">
        <v>1585883</v>
      </c>
      <c r="DYZ14">
        <v>1600415</v>
      </c>
      <c r="DZA14">
        <v>1614287</v>
      </c>
      <c r="DZB14">
        <v>1620050</v>
      </c>
      <c r="DZC14">
        <v>1619900</v>
      </c>
      <c r="DZD14">
        <v>1623442</v>
      </c>
      <c r="DZE14">
        <v>1619031</v>
      </c>
      <c r="DZF14">
        <v>1600182</v>
      </c>
      <c r="DZG14">
        <v>1608529</v>
      </c>
      <c r="DZH14">
        <v>1608547</v>
      </c>
      <c r="DZI14">
        <v>1601401</v>
      </c>
      <c r="DZJ14">
        <v>1607277</v>
      </c>
      <c r="DZK14">
        <v>1615607</v>
      </c>
      <c r="DZL14">
        <v>1611163</v>
      </c>
      <c r="DZM14">
        <v>1630662</v>
      </c>
      <c r="DZN14">
        <v>1640550</v>
      </c>
      <c r="DZO14">
        <v>1660779</v>
      </c>
      <c r="DZP14">
        <v>1590586</v>
      </c>
      <c r="DZQ14">
        <v>1584583</v>
      </c>
      <c r="DZR14">
        <v>1565094</v>
      </c>
      <c r="DZS14">
        <v>1551728</v>
      </c>
      <c r="DZT14">
        <v>1564659</v>
      </c>
      <c r="DZU14">
        <v>1557161</v>
      </c>
      <c r="DZV14">
        <v>1534239</v>
      </c>
      <c r="DZW14">
        <v>1517510</v>
      </c>
      <c r="DZX14">
        <v>1529030</v>
      </c>
      <c r="DZY14">
        <v>1525681</v>
      </c>
      <c r="DZZ14">
        <v>1525681</v>
      </c>
      <c r="EAA14">
        <v>1535393</v>
      </c>
      <c r="EAB14">
        <v>1542974</v>
      </c>
      <c r="EAC14">
        <v>818</v>
      </c>
      <c r="EAD14">
        <v>1753</v>
      </c>
      <c r="EAE14">
        <v>1753</v>
      </c>
      <c r="EAF14">
        <v>2501</v>
      </c>
      <c r="EAG14">
        <v>3961</v>
      </c>
      <c r="EAH14">
        <v>6301</v>
      </c>
      <c r="EAI14">
        <v>7143</v>
      </c>
      <c r="EAJ14">
        <v>9921</v>
      </c>
      <c r="EAK14">
        <v>16304</v>
      </c>
      <c r="EAL14">
        <v>23771</v>
      </c>
      <c r="EAM14">
        <v>26977</v>
      </c>
      <c r="EAN14">
        <v>70591</v>
      </c>
      <c r="EAO14">
        <v>59267</v>
      </c>
      <c r="EAP14">
        <v>65147</v>
      </c>
      <c r="EAQ14">
        <v>69113</v>
      </c>
      <c r="EAR14">
        <v>66286</v>
      </c>
      <c r="EAS14">
        <v>75486</v>
      </c>
      <c r="EAT14">
        <v>83616</v>
      </c>
      <c r="EAU14">
        <v>113832</v>
      </c>
      <c r="EAV14">
        <v>119927</v>
      </c>
      <c r="EAW14">
        <v>173558</v>
      </c>
      <c r="EAX14">
        <v>284054</v>
      </c>
      <c r="EAY14">
        <v>612657</v>
      </c>
      <c r="EAZ14">
        <v>1076167</v>
      </c>
      <c r="EBA14">
        <v>1452275</v>
      </c>
      <c r="EBB14">
        <v>1452275</v>
      </c>
      <c r="EBC14">
        <v>1537693</v>
      </c>
      <c r="EBD14">
        <v>1606799</v>
      </c>
      <c r="EBE14">
        <v>1661718</v>
      </c>
      <c r="EBF14">
        <v>1679836</v>
      </c>
      <c r="EBG14">
        <v>1697605</v>
      </c>
      <c r="EBH14">
        <v>1724014</v>
      </c>
      <c r="EBI14">
        <v>1731143</v>
      </c>
      <c r="EBJ14">
        <v>1738255</v>
      </c>
      <c r="EBK14">
        <v>1774808</v>
      </c>
      <c r="EBL14">
        <v>1789389</v>
      </c>
      <c r="EBM14">
        <v>1836085</v>
      </c>
      <c r="EBN14">
        <v>1845956</v>
      </c>
      <c r="EBO14">
        <v>1836558</v>
      </c>
      <c r="EBP14">
        <v>1848592</v>
      </c>
      <c r="EBQ14">
        <v>1858248</v>
      </c>
      <c r="EBR14">
        <v>1891473</v>
      </c>
      <c r="EBS14">
        <v>1889744</v>
      </c>
      <c r="EBT14">
        <v>1885257</v>
      </c>
      <c r="EBU14">
        <v>1882305</v>
      </c>
      <c r="EBV14">
        <v>1889501</v>
      </c>
      <c r="EBW14">
        <v>1849186</v>
      </c>
      <c r="EBX14">
        <v>1839102</v>
      </c>
      <c r="EBY14">
        <v>1822956</v>
      </c>
      <c r="EBZ14">
        <v>1839209</v>
      </c>
      <c r="ECA14">
        <v>1829103</v>
      </c>
      <c r="ECB14">
        <v>1851199</v>
      </c>
      <c r="ECC14">
        <v>1839942</v>
      </c>
      <c r="ECD14">
        <v>1855979</v>
      </c>
      <c r="ECE14">
        <v>1831110</v>
      </c>
      <c r="ECF14">
        <v>1831638</v>
      </c>
      <c r="ECG14">
        <v>1811290</v>
      </c>
      <c r="ECH14">
        <v>1811480</v>
      </c>
      <c r="ECI14">
        <v>1815220</v>
      </c>
      <c r="ECJ14">
        <v>1813437</v>
      </c>
      <c r="ECK14">
        <v>1816513</v>
      </c>
      <c r="ECL14">
        <v>1842098</v>
      </c>
      <c r="ECM14">
        <v>1835687</v>
      </c>
      <c r="ECN14">
        <v>1817571</v>
      </c>
      <c r="ECO14">
        <v>1835359</v>
      </c>
      <c r="ECP14">
        <v>16057</v>
      </c>
      <c r="ECQ14">
        <v>16057</v>
      </c>
      <c r="ECR14">
        <v>16057</v>
      </c>
      <c r="ECS14">
        <v>18488</v>
      </c>
      <c r="ECT14">
        <v>20482</v>
      </c>
      <c r="ECU14">
        <v>21437</v>
      </c>
      <c r="ECV14">
        <v>22846</v>
      </c>
      <c r="ECW14">
        <v>27156</v>
      </c>
      <c r="ECX14">
        <v>28973</v>
      </c>
      <c r="ECY14">
        <v>32574</v>
      </c>
      <c r="ECZ14">
        <v>37097</v>
      </c>
      <c r="EDA14">
        <v>44316</v>
      </c>
      <c r="EDB14">
        <v>46560</v>
      </c>
      <c r="EDC14">
        <v>56225</v>
      </c>
      <c r="EDD14">
        <v>61861</v>
      </c>
      <c r="EDE14">
        <v>65839</v>
      </c>
      <c r="EDF14">
        <v>77649</v>
      </c>
      <c r="EDG14">
        <v>84666</v>
      </c>
      <c r="EDH14">
        <v>103691</v>
      </c>
      <c r="EDI14">
        <v>122716</v>
      </c>
      <c r="EDJ14">
        <v>154699</v>
      </c>
      <c r="EDK14">
        <v>191327</v>
      </c>
      <c r="EDL14">
        <v>280877</v>
      </c>
      <c r="EDM14">
        <v>580267</v>
      </c>
      <c r="EDN14">
        <v>950963</v>
      </c>
      <c r="EDO14">
        <v>1279956</v>
      </c>
      <c r="EDP14">
        <v>1484727</v>
      </c>
      <c r="EDQ14">
        <v>1544473</v>
      </c>
      <c r="EDR14">
        <v>1566608</v>
      </c>
      <c r="EDS14">
        <v>1545395</v>
      </c>
      <c r="EDT14">
        <v>1545395</v>
      </c>
      <c r="EDU14">
        <v>1572188</v>
      </c>
      <c r="EDV14">
        <v>1567055</v>
      </c>
      <c r="EDW14">
        <v>1549390</v>
      </c>
      <c r="EDX14">
        <v>1548382</v>
      </c>
      <c r="EDY14">
        <v>1539769</v>
      </c>
      <c r="EDZ14">
        <v>1535650</v>
      </c>
      <c r="EEA14">
        <v>1541887</v>
      </c>
      <c r="EEB14">
        <v>1539349</v>
      </c>
      <c r="EEC14">
        <v>1557998</v>
      </c>
      <c r="EED14">
        <v>1544382</v>
      </c>
      <c r="EEE14">
        <v>1527719</v>
      </c>
      <c r="EEF14">
        <v>1545034</v>
      </c>
      <c r="EEG14">
        <v>1512053</v>
      </c>
      <c r="EEH14">
        <v>1491935</v>
      </c>
      <c r="EEI14">
        <v>1518045</v>
      </c>
      <c r="EEJ14">
        <v>1514416</v>
      </c>
      <c r="EEK14">
        <v>1527948</v>
      </c>
      <c r="EEL14">
        <v>1534555</v>
      </c>
      <c r="EEM14">
        <v>1539687</v>
      </c>
      <c r="EEN14">
        <v>1539687</v>
      </c>
      <c r="EEO14">
        <v>1540192</v>
      </c>
      <c r="EEP14">
        <v>1557525</v>
      </c>
      <c r="EEQ14">
        <v>1542694</v>
      </c>
      <c r="EER14">
        <v>1540038</v>
      </c>
      <c r="EES14">
        <v>1550888</v>
      </c>
      <c r="EET14">
        <v>1563126</v>
      </c>
      <c r="EEU14">
        <v>1549939</v>
      </c>
      <c r="EEV14">
        <v>1511542</v>
      </c>
      <c r="EEW14">
        <v>1527046</v>
      </c>
      <c r="EEX14">
        <v>1512182</v>
      </c>
      <c r="EEY14">
        <v>1498522</v>
      </c>
      <c r="EEZ14">
        <v>1514124</v>
      </c>
      <c r="EFA14">
        <v>23456</v>
      </c>
      <c r="EFB14">
        <v>23456</v>
      </c>
      <c r="EFC14">
        <v>23456</v>
      </c>
      <c r="EFD14">
        <v>26376</v>
      </c>
      <c r="EFE14">
        <v>30409</v>
      </c>
      <c r="EFF14">
        <v>32715</v>
      </c>
      <c r="EFG14">
        <v>32715</v>
      </c>
      <c r="EFH14">
        <v>34265</v>
      </c>
      <c r="EFI14">
        <v>41477</v>
      </c>
      <c r="EFJ14">
        <v>47811</v>
      </c>
      <c r="EFK14">
        <v>49296</v>
      </c>
      <c r="EFL14">
        <v>51049</v>
      </c>
      <c r="EFM14">
        <v>54739</v>
      </c>
      <c r="EFN14">
        <v>54666</v>
      </c>
      <c r="EFO14">
        <v>58428</v>
      </c>
      <c r="EFP14">
        <v>64251</v>
      </c>
      <c r="EFQ14">
        <v>74067</v>
      </c>
      <c r="EFR14">
        <v>77261</v>
      </c>
      <c r="EFS14">
        <v>95263</v>
      </c>
      <c r="EFT14">
        <v>116946</v>
      </c>
      <c r="EFU14">
        <v>140921</v>
      </c>
      <c r="EFV14">
        <v>157115</v>
      </c>
      <c r="EFW14">
        <v>171744</v>
      </c>
      <c r="EFX14">
        <v>237574</v>
      </c>
      <c r="EFY14">
        <v>455652</v>
      </c>
      <c r="EFZ14">
        <v>849975</v>
      </c>
      <c r="EGA14">
        <v>1082221</v>
      </c>
      <c r="EGB14">
        <v>1321695</v>
      </c>
      <c r="EGC14">
        <v>1355966</v>
      </c>
      <c r="EGD14">
        <v>1355966</v>
      </c>
      <c r="EGE14">
        <v>1391368</v>
      </c>
      <c r="EGF14">
        <v>1438283</v>
      </c>
      <c r="EGG14">
        <v>1443175</v>
      </c>
      <c r="EGH14">
        <v>1438629</v>
      </c>
      <c r="EGI14">
        <v>1431554</v>
      </c>
      <c r="EGJ14">
        <v>1407239</v>
      </c>
      <c r="EGK14">
        <v>1368146</v>
      </c>
      <c r="EGL14">
        <v>1292342</v>
      </c>
      <c r="EGM14">
        <v>1364838</v>
      </c>
      <c r="EGN14">
        <v>1356578</v>
      </c>
      <c r="EGO14">
        <v>1344223</v>
      </c>
      <c r="EGP14">
        <v>1343134</v>
      </c>
      <c r="EGQ14">
        <v>1339554</v>
      </c>
      <c r="EGR14">
        <v>1349487</v>
      </c>
      <c r="EGS14">
        <v>1337725</v>
      </c>
      <c r="EGT14">
        <v>1336548</v>
      </c>
      <c r="EGU14">
        <v>1336861</v>
      </c>
      <c r="EGV14">
        <v>1341460</v>
      </c>
      <c r="EGW14">
        <v>1345404</v>
      </c>
      <c r="EGX14">
        <v>1351648</v>
      </c>
      <c r="EGY14">
        <v>1358338</v>
      </c>
      <c r="EGZ14">
        <v>1371433</v>
      </c>
      <c r="EHA14">
        <v>1381008</v>
      </c>
      <c r="EHB14">
        <v>1387053</v>
      </c>
      <c r="EHC14">
        <v>1402261</v>
      </c>
      <c r="EHD14">
        <v>1412498</v>
      </c>
      <c r="EHE14">
        <v>1433006</v>
      </c>
      <c r="EHF14">
        <v>1441787</v>
      </c>
      <c r="EHG14">
        <v>1433208</v>
      </c>
      <c r="EHH14">
        <v>1426173</v>
      </c>
      <c r="EHI14">
        <v>1426108</v>
      </c>
      <c r="EHJ14">
        <v>1439108</v>
      </c>
      <c r="EHK14">
        <v>1429997</v>
      </c>
      <c r="EHL14">
        <v>1437849</v>
      </c>
      <c r="EHM14">
        <v>1456253</v>
      </c>
      <c r="EHN14">
        <v>1445323</v>
      </c>
      <c r="EHO14">
        <v>1442642</v>
      </c>
      <c r="EHP14">
        <v>12951</v>
      </c>
      <c r="EHQ14">
        <v>13919</v>
      </c>
      <c r="EHR14">
        <v>15332</v>
      </c>
      <c r="EHS14">
        <v>17151</v>
      </c>
      <c r="EHT14">
        <v>18201</v>
      </c>
      <c r="EHU14">
        <v>19584</v>
      </c>
      <c r="EHV14">
        <v>20334</v>
      </c>
      <c r="EHW14">
        <v>20313</v>
      </c>
      <c r="EHX14">
        <v>22398</v>
      </c>
      <c r="EHY14">
        <v>24498</v>
      </c>
      <c r="EHZ14">
        <v>23991</v>
      </c>
      <c r="EIA14">
        <v>27540</v>
      </c>
      <c r="EIB14">
        <v>29527</v>
      </c>
      <c r="EIC14">
        <v>36782</v>
      </c>
      <c r="EID14">
        <v>42921</v>
      </c>
      <c r="EIE14">
        <v>51243</v>
      </c>
      <c r="EIF14">
        <v>54654</v>
      </c>
      <c r="EIG14">
        <v>78940</v>
      </c>
      <c r="EIH14">
        <v>95371</v>
      </c>
      <c r="EII14">
        <v>124854</v>
      </c>
      <c r="EIJ14">
        <v>124854</v>
      </c>
      <c r="EIK14">
        <v>215995</v>
      </c>
      <c r="EIL14">
        <v>358162</v>
      </c>
      <c r="EIM14">
        <v>650650</v>
      </c>
      <c r="EIN14">
        <v>940274</v>
      </c>
      <c r="EIO14">
        <v>1078753</v>
      </c>
      <c r="EIP14">
        <v>1161791</v>
      </c>
      <c r="EIQ14">
        <v>1195880</v>
      </c>
      <c r="EIR14">
        <v>1212217</v>
      </c>
      <c r="EIS14">
        <v>1211785</v>
      </c>
      <c r="EIT14">
        <v>1205213</v>
      </c>
      <c r="EIU14">
        <v>1189759</v>
      </c>
      <c r="EIV14">
        <v>1180737</v>
      </c>
      <c r="EIW14">
        <v>1184201</v>
      </c>
      <c r="EIX14">
        <v>1204601</v>
      </c>
      <c r="EIY14">
        <v>1202078</v>
      </c>
      <c r="EIZ14">
        <v>1192969</v>
      </c>
      <c r="EJA14">
        <v>1184544</v>
      </c>
      <c r="EJB14">
        <v>1174383</v>
      </c>
      <c r="EJC14">
        <v>1160442</v>
      </c>
      <c r="EJD14">
        <v>1163047</v>
      </c>
      <c r="EJE14">
        <v>1148073</v>
      </c>
      <c r="EJF14">
        <v>1158842</v>
      </c>
      <c r="EJG14">
        <v>1167418</v>
      </c>
      <c r="EJH14">
        <v>1175651</v>
      </c>
      <c r="EJI14">
        <v>1155128</v>
      </c>
      <c r="EJJ14">
        <v>1168376</v>
      </c>
      <c r="EJK14">
        <v>1161305</v>
      </c>
      <c r="EJL14">
        <v>1133515</v>
      </c>
      <c r="EJM14">
        <v>1140952</v>
      </c>
      <c r="EJN14">
        <v>1150842</v>
      </c>
      <c r="EJO14">
        <v>1139161</v>
      </c>
      <c r="EJP14">
        <v>1132460</v>
      </c>
      <c r="EJQ14">
        <v>1133542</v>
      </c>
      <c r="EJR14">
        <v>1149254</v>
      </c>
      <c r="EJS14">
        <v>1148063</v>
      </c>
      <c r="EJT14">
        <v>1151091</v>
      </c>
      <c r="EJU14">
        <v>1135429</v>
      </c>
      <c r="EJV14">
        <v>1132686</v>
      </c>
      <c r="EJW14">
        <v>1130072</v>
      </c>
      <c r="EJX14">
        <v>1116811</v>
      </c>
      <c r="EJY14">
        <v>1123625</v>
      </c>
      <c r="EJZ14">
        <v>1138497</v>
      </c>
      <c r="EKA14">
        <v>1138497</v>
      </c>
      <c r="EKB14">
        <v>1146106</v>
      </c>
      <c r="EKC14">
        <v>21494</v>
      </c>
      <c r="EKD14">
        <v>24307</v>
      </c>
      <c r="EKE14">
        <v>24805</v>
      </c>
      <c r="EKF14">
        <v>25800</v>
      </c>
      <c r="EKG14">
        <v>26660</v>
      </c>
      <c r="EKH14">
        <v>27698</v>
      </c>
      <c r="EKI14">
        <v>28398</v>
      </c>
      <c r="EKJ14">
        <v>31206</v>
      </c>
      <c r="EKK14">
        <v>34671</v>
      </c>
      <c r="EKL14">
        <v>45571</v>
      </c>
      <c r="EKM14">
        <v>49081</v>
      </c>
      <c r="EKN14">
        <v>53832</v>
      </c>
      <c r="EKO14">
        <v>59622</v>
      </c>
      <c r="EKP14">
        <v>63160</v>
      </c>
      <c r="EKQ14">
        <v>66471</v>
      </c>
      <c r="EKR14">
        <v>72391</v>
      </c>
      <c r="EKS14">
        <v>78310</v>
      </c>
      <c r="EKT14">
        <v>86247</v>
      </c>
      <c r="EKU14">
        <v>96368</v>
      </c>
      <c r="EKV14">
        <v>102550</v>
      </c>
      <c r="EKW14">
        <v>109925</v>
      </c>
      <c r="EKX14">
        <v>132509</v>
      </c>
      <c r="EKY14">
        <v>207154</v>
      </c>
      <c r="EKZ14">
        <v>429351</v>
      </c>
      <c r="ELA14">
        <v>846740</v>
      </c>
      <c r="ELB14">
        <v>846740</v>
      </c>
      <c r="ELC14">
        <v>1056718</v>
      </c>
      <c r="ELD14">
        <v>1268581</v>
      </c>
      <c r="ELE14">
        <v>1307013</v>
      </c>
      <c r="ELF14">
        <v>1363395</v>
      </c>
      <c r="ELG14">
        <v>1369306</v>
      </c>
      <c r="ELH14">
        <v>1379766</v>
      </c>
      <c r="ELI14">
        <v>1380596</v>
      </c>
      <c r="ELJ14">
        <v>1375416</v>
      </c>
      <c r="ELK14">
        <v>1397786</v>
      </c>
      <c r="ELL14">
        <v>1380637</v>
      </c>
      <c r="ELM14">
        <v>1389656</v>
      </c>
      <c r="ELN14">
        <v>1381008</v>
      </c>
      <c r="ELO14">
        <v>1351591</v>
      </c>
      <c r="ELP14">
        <v>1333547</v>
      </c>
      <c r="ELQ14">
        <v>1337473</v>
      </c>
      <c r="ELR14">
        <v>1323199</v>
      </c>
      <c r="ELS14">
        <v>1305379</v>
      </c>
      <c r="ELT14">
        <v>1308187</v>
      </c>
      <c r="ELU14">
        <v>1313567</v>
      </c>
      <c r="ELV14">
        <v>1353136</v>
      </c>
      <c r="ELW14">
        <v>1342168</v>
      </c>
      <c r="ELX14">
        <v>1314870</v>
      </c>
      <c r="ELY14">
        <v>1309977</v>
      </c>
      <c r="ELZ14">
        <v>1305593</v>
      </c>
      <c r="EMA14">
        <v>1308087</v>
      </c>
      <c r="EMB14">
        <v>1313737</v>
      </c>
      <c r="EMC14">
        <v>1297706</v>
      </c>
      <c r="EMD14">
        <v>1299569</v>
      </c>
      <c r="EME14">
        <v>1297934</v>
      </c>
      <c r="EMF14">
        <v>1300504</v>
      </c>
      <c r="EMG14">
        <v>1296845</v>
      </c>
      <c r="EMH14">
        <v>1292610</v>
      </c>
      <c r="EMI14">
        <v>1307839</v>
      </c>
      <c r="EMJ14">
        <v>1280716</v>
      </c>
      <c r="EMK14">
        <v>1278708</v>
      </c>
      <c r="EML14">
        <v>1264388</v>
      </c>
      <c r="EMM14">
        <v>1266712</v>
      </c>
      <c r="EMN14">
        <v>1274872</v>
      </c>
      <c r="EMO14">
        <v>1289039</v>
      </c>
      <c r="EMP14">
        <v>11786</v>
      </c>
      <c r="EMQ14">
        <v>21697</v>
      </c>
      <c r="EMR14">
        <v>23974</v>
      </c>
      <c r="EMS14">
        <v>25152</v>
      </c>
      <c r="EMT14">
        <v>26567</v>
      </c>
      <c r="EMU14">
        <v>29496</v>
      </c>
      <c r="EMV14">
        <v>30505</v>
      </c>
      <c r="EMW14">
        <v>31755</v>
      </c>
      <c r="EMX14">
        <v>34232</v>
      </c>
      <c r="EMY14">
        <v>35772</v>
      </c>
      <c r="EMZ14">
        <v>36608</v>
      </c>
      <c r="ENA14">
        <v>40452</v>
      </c>
      <c r="ENB14">
        <v>43681</v>
      </c>
      <c r="ENC14">
        <v>45850</v>
      </c>
      <c r="END14">
        <v>52057</v>
      </c>
      <c r="ENE14">
        <v>61147</v>
      </c>
      <c r="ENF14">
        <v>68922</v>
      </c>
      <c r="ENG14">
        <v>72191</v>
      </c>
      <c r="ENH14">
        <v>78901</v>
      </c>
      <c r="ENI14">
        <v>84871</v>
      </c>
      <c r="ENJ14">
        <v>98356</v>
      </c>
      <c r="ENK14">
        <v>126914</v>
      </c>
      <c r="ENL14">
        <v>195886</v>
      </c>
      <c r="ENM14">
        <v>292826</v>
      </c>
      <c r="ENN14">
        <v>642058</v>
      </c>
      <c r="ENO14">
        <v>1041806</v>
      </c>
      <c r="ENP14">
        <v>1183366</v>
      </c>
      <c r="ENQ14">
        <v>1350818</v>
      </c>
      <c r="ENR14">
        <v>1373962</v>
      </c>
      <c r="ENS14">
        <v>1386835</v>
      </c>
      <c r="ENT14">
        <v>1386835</v>
      </c>
      <c r="ENU14">
        <v>1390431</v>
      </c>
      <c r="ENV14">
        <v>1421839</v>
      </c>
      <c r="ENW14">
        <v>1427078</v>
      </c>
      <c r="ENX14">
        <v>1435839</v>
      </c>
      <c r="ENY14">
        <v>1435413</v>
      </c>
      <c r="ENZ14">
        <v>1447021</v>
      </c>
      <c r="EOA14">
        <v>1459365</v>
      </c>
      <c r="EOB14">
        <v>1456861</v>
      </c>
      <c r="EOC14">
        <v>1471154</v>
      </c>
      <c r="EOD14">
        <v>1457665</v>
      </c>
      <c r="EOE14">
        <v>1443896</v>
      </c>
      <c r="EOF14">
        <v>1466031</v>
      </c>
      <c r="EOG14">
        <v>1474311</v>
      </c>
      <c r="EOH14">
        <v>1467268</v>
      </c>
      <c r="EOI14">
        <v>1500936</v>
      </c>
      <c r="EOJ14">
        <v>1493461</v>
      </c>
      <c r="EOK14">
        <v>1514892</v>
      </c>
      <c r="EOL14">
        <v>1445787</v>
      </c>
      <c r="EOM14">
        <v>1450338</v>
      </c>
      <c r="EON14">
        <v>1435438</v>
      </c>
      <c r="EOO14">
        <v>1427630</v>
      </c>
      <c r="EOP14">
        <v>1419170</v>
      </c>
      <c r="EOQ14">
        <v>1425031</v>
      </c>
      <c r="EOR14">
        <v>1410741</v>
      </c>
      <c r="EOS14">
        <v>1410741</v>
      </c>
      <c r="EOT14">
        <v>1401892</v>
      </c>
      <c r="EOU14">
        <v>1375321</v>
      </c>
      <c r="EOV14">
        <v>1330474</v>
      </c>
      <c r="EOW14">
        <v>1303626</v>
      </c>
      <c r="EOX14">
        <v>1278804</v>
      </c>
      <c r="EOY14">
        <v>1272407</v>
      </c>
      <c r="EOZ14">
        <v>1274264</v>
      </c>
      <c r="EPA14">
        <v>1253368</v>
      </c>
      <c r="EPB14">
        <v>33207</v>
      </c>
      <c r="EPC14">
        <v>33207</v>
      </c>
      <c r="EPD14">
        <v>33207</v>
      </c>
      <c r="EPE14">
        <v>33180</v>
      </c>
      <c r="EPF14">
        <v>33180</v>
      </c>
      <c r="EPG14">
        <v>33256</v>
      </c>
      <c r="EPH14">
        <v>33256</v>
      </c>
      <c r="EPI14">
        <v>33255</v>
      </c>
      <c r="EPJ14">
        <v>33248</v>
      </c>
      <c r="EPK14">
        <v>33791</v>
      </c>
      <c r="EPL14">
        <v>34394</v>
      </c>
      <c r="EPM14">
        <v>35078</v>
      </c>
      <c r="EPN14">
        <v>35351</v>
      </c>
      <c r="EPO14">
        <v>41746</v>
      </c>
      <c r="EPP14">
        <v>43359</v>
      </c>
      <c r="EPQ14">
        <v>47693</v>
      </c>
      <c r="EPR14">
        <v>51472</v>
      </c>
      <c r="EPS14">
        <v>56243</v>
      </c>
      <c r="EPT14">
        <v>61919</v>
      </c>
      <c r="EPU14">
        <v>66265</v>
      </c>
      <c r="EPV14">
        <v>69609</v>
      </c>
      <c r="EPW14">
        <v>74510</v>
      </c>
      <c r="EPX14">
        <v>94719</v>
      </c>
      <c r="EPY14">
        <v>138474</v>
      </c>
      <c r="EPZ14">
        <v>222883</v>
      </c>
      <c r="EQA14">
        <v>486400</v>
      </c>
      <c r="EQB14">
        <v>953606</v>
      </c>
      <c r="EQC14">
        <v>1011898</v>
      </c>
      <c r="EQD14">
        <v>1011898</v>
      </c>
      <c r="EQE14">
        <v>1149610</v>
      </c>
      <c r="EQF14">
        <v>1204371</v>
      </c>
      <c r="EQG14">
        <v>1237738</v>
      </c>
      <c r="EQH14">
        <v>1264924</v>
      </c>
      <c r="EQI14">
        <v>1253852</v>
      </c>
      <c r="EQJ14">
        <v>1244916</v>
      </c>
      <c r="EQK14">
        <v>1258548</v>
      </c>
      <c r="EQL14">
        <v>1244714</v>
      </c>
      <c r="EQM14">
        <v>1250297</v>
      </c>
      <c r="EQN14">
        <v>1272038</v>
      </c>
      <c r="EQO14">
        <v>1250614</v>
      </c>
      <c r="EQP14">
        <v>1241789</v>
      </c>
      <c r="EQQ14">
        <v>1237022</v>
      </c>
      <c r="EQR14">
        <v>1221964</v>
      </c>
      <c r="EQS14">
        <v>1232350</v>
      </c>
      <c r="EQT14">
        <v>1215199</v>
      </c>
      <c r="EQU14">
        <v>1193073</v>
      </c>
      <c r="EQV14">
        <v>1196731</v>
      </c>
      <c r="EQW14">
        <v>1199966</v>
      </c>
      <c r="EQX14">
        <v>1198135</v>
      </c>
      <c r="EQY14">
        <v>1247619</v>
      </c>
      <c r="EQZ14">
        <v>1207703</v>
      </c>
      <c r="ERA14">
        <v>1232014</v>
      </c>
      <c r="ERB14">
        <v>1196192</v>
      </c>
      <c r="ERC14">
        <v>1182675</v>
      </c>
      <c r="ERD14">
        <v>1172959</v>
      </c>
      <c r="ERE14">
        <v>1160222</v>
      </c>
      <c r="ERF14">
        <v>1161059</v>
      </c>
      <c r="ERG14">
        <v>1165430</v>
      </c>
      <c r="ERH14">
        <v>1177223</v>
      </c>
      <c r="ERI14">
        <v>1182903</v>
      </c>
      <c r="ERJ14">
        <v>1207116</v>
      </c>
      <c r="ERK14">
        <v>1203837</v>
      </c>
      <c r="ERL14">
        <v>1201847</v>
      </c>
      <c r="ERM14">
        <v>1216690</v>
      </c>
      <c r="ERN14">
        <v>1228941</v>
      </c>
      <c r="ERO14">
        <v>1247316</v>
      </c>
      <c r="ERP14">
        <v>18044</v>
      </c>
      <c r="ERQ14">
        <v>18360</v>
      </c>
      <c r="ERR14">
        <v>21297</v>
      </c>
      <c r="ERS14">
        <v>28137</v>
      </c>
      <c r="ERT14">
        <v>29637</v>
      </c>
      <c r="ERU14">
        <v>32625</v>
      </c>
      <c r="ERV14">
        <v>35106</v>
      </c>
      <c r="ERW14">
        <v>35289</v>
      </c>
      <c r="ERX14">
        <v>37977</v>
      </c>
      <c r="ERY14">
        <v>43394</v>
      </c>
      <c r="ERZ14">
        <v>49787</v>
      </c>
      <c r="ESA14">
        <v>53196</v>
      </c>
      <c r="ESB14">
        <v>59245</v>
      </c>
      <c r="ESC14">
        <v>61153</v>
      </c>
      <c r="ESD14">
        <v>63182</v>
      </c>
      <c r="ESE14">
        <v>65770</v>
      </c>
      <c r="ESF14">
        <v>67404</v>
      </c>
      <c r="ESG14">
        <v>73417</v>
      </c>
      <c r="ESH14">
        <v>79572</v>
      </c>
      <c r="ESI14">
        <v>91107</v>
      </c>
      <c r="ESJ14">
        <v>91107</v>
      </c>
      <c r="ESK14">
        <v>121512</v>
      </c>
      <c r="ESL14">
        <v>189079</v>
      </c>
      <c r="ESM14">
        <v>252923</v>
      </c>
      <c r="ESN14">
        <v>505961</v>
      </c>
      <c r="ESO14">
        <v>715919</v>
      </c>
      <c r="ESP14">
        <v>982027</v>
      </c>
      <c r="ESQ14">
        <v>1146977</v>
      </c>
      <c r="ESR14">
        <v>1272885</v>
      </c>
      <c r="ESS14">
        <v>1333675</v>
      </c>
      <c r="EST14">
        <v>1382260</v>
      </c>
      <c r="ESU14">
        <v>1413057</v>
      </c>
      <c r="ESV14">
        <v>1413322</v>
      </c>
      <c r="ESW14">
        <v>1414213</v>
      </c>
      <c r="ESX14">
        <v>1405997</v>
      </c>
      <c r="ESY14">
        <v>1397346</v>
      </c>
      <c r="ESZ14">
        <v>1403484</v>
      </c>
      <c r="ETA14">
        <v>1444504</v>
      </c>
      <c r="ETB14">
        <v>1446814</v>
      </c>
      <c r="ETC14">
        <v>1427418</v>
      </c>
      <c r="ETD14">
        <v>1429645</v>
      </c>
      <c r="ETE14">
        <v>1444870</v>
      </c>
      <c r="ETF14">
        <v>1467835</v>
      </c>
      <c r="ETG14">
        <v>1460629</v>
      </c>
      <c r="ETH14">
        <v>1427296</v>
      </c>
      <c r="ETI14">
        <v>1448400</v>
      </c>
      <c r="ETJ14">
        <v>1492768</v>
      </c>
      <c r="ETK14">
        <v>1514023</v>
      </c>
      <c r="ETL14">
        <v>1520147</v>
      </c>
      <c r="ETM14">
        <v>1523090</v>
      </c>
      <c r="ETN14">
        <v>1533129</v>
      </c>
      <c r="ETO14">
        <v>1567522</v>
      </c>
      <c r="ETP14">
        <v>1571442</v>
      </c>
      <c r="ETQ14">
        <v>1564832</v>
      </c>
      <c r="ETR14">
        <v>1558599</v>
      </c>
      <c r="ETS14">
        <v>1538391</v>
      </c>
      <c r="ETT14">
        <v>1552706</v>
      </c>
      <c r="ETU14">
        <v>1545624</v>
      </c>
      <c r="ETV14">
        <v>1532771</v>
      </c>
      <c r="ETW14">
        <v>1495552</v>
      </c>
      <c r="ETX14">
        <v>1485916</v>
      </c>
      <c r="ETY14">
        <v>1469673</v>
      </c>
      <c r="ETZ14">
        <v>1434084</v>
      </c>
      <c r="EUA14">
        <v>1454267</v>
      </c>
      <c r="EUB14">
        <v>1462743</v>
      </c>
      <c r="EUC14">
        <v>1462743</v>
      </c>
      <c r="EUD14">
        <v>17988</v>
      </c>
      <c r="EUE14">
        <v>18592</v>
      </c>
      <c r="EUF14">
        <v>19880</v>
      </c>
      <c r="EUG14">
        <v>20403</v>
      </c>
      <c r="EUH14">
        <v>21100</v>
      </c>
      <c r="EUI14">
        <v>21343</v>
      </c>
      <c r="EUJ14">
        <v>22100</v>
      </c>
      <c r="EUK14">
        <v>24191</v>
      </c>
      <c r="EUL14">
        <v>25856</v>
      </c>
      <c r="EUM14">
        <v>28576</v>
      </c>
      <c r="EUN14">
        <v>29414</v>
      </c>
      <c r="EUO14">
        <v>31462</v>
      </c>
      <c r="EUP14">
        <v>32545</v>
      </c>
      <c r="EUQ14">
        <v>34920</v>
      </c>
      <c r="EUR14">
        <v>39268</v>
      </c>
      <c r="EUS14">
        <v>44267</v>
      </c>
      <c r="EUT14">
        <v>54212</v>
      </c>
      <c r="EUU14">
        <v>62515</v>
      </c>
      <c r="EUV14">
        <v>77828</v>
      </c>
      <c r="EUW14">
        <v>99420</v>
      </c>
      <c r="EUX14">
        <v>113813</v>
      </c>
      <c r="EUY14">
        <v>154537</v>
      </c>
      <c r="EUZ14">
        <v>205061</v>
      </c>
      <c r="EVA14">
        <v>270565</v>
      </c>
      <c r="EVB14">
        <v>270565</v>
      </c>
      <c r="EVC14">
        <v>467540</v>
      </c>
      <c r="EVD14">
        <v>781918</v>
      </c>
      <c r="EVE14">
        <v>1088925</v>
      </c>
      <c r="EVF14">
        <v>1346831</v>
      </c>
      <c r="EVG14">
        <v>1443610</v>
      </c>
      <c r="EVH14">
        <v>1468285</v>
      </c>
      <c r="EVI14">
        <v>1492194</v>
      </c>
      <c r="EVJ14">
        <v>1487728</v>
      </c>
      <c r="EVK14">
        <v>1498883</v>
      </c>
      <c r="EVL14">
        <v>1495036</v>
      </c>
      <c r="EVM14">
        <v>1493815</v>
      </c>
      <c r="EVN14">
        <v>1487638</v>
      </c>
      <c r="EVO14">
        <v>1476607</v>
      </c>
      <c r="EVP14">
        <v>1472709</v>
      </c>
      <c r="EVQ14">
        <v>1458927</v>
      </c>
      <c r="EVR14">
        <v>1434875</v>
      </c>
      <c r="EVS14">
        <v>1443176</v>
      </c>
      <c r="EVT14">
        <v>1449610</v>
      </c>
      <c r="EVU14">
        <v>1440783</v>
      </c>
      <c r="EVV14">
        <v>1445840</v>
      </c>
      <c r="EVW14">
        <v>1454483</v>
      </c>
      <c r="EVX14">
        <v>1451194</v>
      </c>
      <c r="EVY14">
        <v>1420073</v>
      </c>
      <c r="EVZ14">
        <v>1423206</v>
      </c>
      <c r="EWA14">
        <v>1406920</v>
      </c>
      <c r="EWB14">
        <v>1406920</v>
      </c>
      <c r="EWC14">
        <v>1385681</v>
      </c>
      <c r="EWD14">
        <v>1352234</v>
      </c>
      <c r="EWE14">
        <v>1341826</v>
      </c>
      <c r="EWF14">
        <v>1350879</v>
      </c>
      <c r="EWG14">
        <v>1336457</v>
      </c>
      <c r="EWH14">
        <v>1326328</v>
      </c>
      <c r="EWI14">
        <v>1322945</v>
      </c>
      <c r="EWJ14">
        <v>1349373</v>
      </c>
      <c r="EWK14">
        <v>1335665</v>
      </c>
      <c r="EWL14">
        <v>1327497</v>
      </c>
      <c r="EWM14">
        <v>1312785</v>
      </c>
      <c r="EWN14">
        <v>1301221</v>
      </c>
      <c r="EWO14">
        <v>1290171</v>
      </c>
      <c r="EWP14">
        <v>1304365</v>
      </c>
      <c r="EWQ14">
        <v>3206</v>
      </c>
      <c r="EWR14">
        <v>4562</v>
      </c>
      <c r="EWS14">
        <v>5267</v>
      </c>
      <c r="EWT14">
        <v>5536</v>
      </c>
      <c r="EWU14">
        <v>6406</v>
      </c>
      <c r="EWV14">
        <v>6346</v>
      </c>
      <c r="EWW14">
        <v>7016</v>
      </c>
      <c r="EWX14">
        <v>7023</v>
      </c>
      <c r="EWY14">
        <v>7866</v>
      </c>
      <c r="EWZ14">
        <v>9168</v>
      </c>
      <c r="EXA14">
        <v>10296</v>
      </c>
      <c r="EXB14">
        <v>12336</v>
      </c>
      <c r="EXC14">
        <v>13922</v>
      </c>
      <c r="EXD14">
        <v>16250</v>
      </c>
      <c r="EXE14">
        <v>18763</v>
      </c>
      <c r="EXF14">
        <v>21668</v>
      </c>
      <c r="EXG14">
        <v>25247</v>
      </c>
      <c r="EXH14">
        <v>30051</v>
      </c>
      <c r="EXI14">
        <v>37453</v>
      </c>
      <c r="EXJ14">
        <v>47288</v>
      </c>
      <c r="EXK14">
        <v>54051</v>
      </c>
      <c r="EXL14">
        <v>65710</v>
      </c>
      <c r="EXM14">
        <v>88590</v>
      </c>
      <c r="EXN14">
        <v>136819</v>
      </c>
      <c r="EXO14">
        <v>205230</v>
      </c>
      <c r="EXP14">
        <v>416059</v>
      </c>
      <c r="EXQ14">
        <v>729950</v>
      </c>
      <c r="EXR14">
        <v>989537</v>
      </c>
      <c r="EXS14">
        <v>1208824</v>
      </c>
      <c r="EXT14">
        <v>1208824</v>
      </c>
      <c r="EXU14">
        <v>1243006</v>
      </c>
      <c r="EXV14">
        <v>1285503</v>
      </c>
      <c r="EXW14">
        <v>1291455</v>
      </c>
      <c r="EXX14">
        <v>1292853</v>
      </c>
      <c r="EXY14">
        <v>1289789</v>
      </c>
      <c r="EXZ14">
        <v>1294418</v>
      </c>
      <c r="EYA14">
        <v>1287586</v>
      </c>
      <c r="EYB14">
        <v>1281634</v>
      </c>
      <c r="EYC14">
        <v>1273935</v>
      </c>
      <c r="EYD14">
        <v>1271289</v>
      </c>
      <c r="EYE14">
        <v>1219074</v>
      </c>
      <c r="EYF14">
        <v>1179496</v>
      </c>
      <c r="EYG14">
        <v>1110919</v>
      </c>
      <c r="EYH14">
        <v>1103217</v>
      </c>
      <c r="EYI14">
        <v>1120232</v>
      </c>
      <c r="EYJ14">
        <v>1106271</v>
      </c>
      <c r="EYK14">
        <v>1111608</v>
      </c>
      <c r="EYL14">
        <v>1128407</v>
      </c>
      <c r="EYM14">
        <v>1122771</v>
      </c>
      <c r="EYN14">
        <v>1115666</v>
      </c>
      <c r="EYO14">
        <v>1099106</v>
      </c>
      <c r="EYP14">
        <v>1098593</v>
      </c>
      <c r="EYQ14">
        <v>1098040</v>
      </c>
      <c r="EYR14">
        <v>1088270</v>
      </c>
      <c r="EYS14">
        <v>1088270</v>
      </c>
      <c r="EYT14">
        <v>1076281</v>
      </c>
      <c r="EYU14">
        <v>1050372</v>
      </c>
      <c r="EYV14">
        <v>1051617</v>
      </c>
      <c r="EYW14">
        <v>1051592</v>
      </c>
      <c r="EYX14">
        <v>1056799</v>
      </c>
      <c r="EYY14">
        <v>1028661</v>
      </c>
      <c r="EYZ14">
        <v>987336</v>
      </c>
      <c r="EZA14">
        <v>988426</v>
      </c>
      <c r="EZB14">
        <v>992417</v>
      </c>
      <c r="EZC14">
        <v>7958</v>
      </c>
      <c r="EZD14">
        <v>8128</v>
      </c>
      <c r="EZE14">
        <v>8357</v>
      </c>
      <c r="EZF14">
        <v>13054</v>
      </c>
      <c r="EZG14">
        <v>16981</v>
      </c>
      <c r="EZH14">
        <v>16981</v>
      </c>
      <c r="EZI14">
        <v>16981</v>
      </c>
      <c r="EZJ14">
        <v>17511</v>
      </c>
      <c r="EZK14">
        <v>17481</v>
      </c>
      <c r="EZL14">
        <v>17767</v>
      </c>
      <c r="EZM14">
        <v>19203</v>
      </c>
      <c r="EZN14">
        <v>19731</v>
      </c>
      <c r="EZO14">
        <v>20752</v>
      </c>
      <c r="EZP14">
        <v>23584</v>
      </c>
      <c r="EZQ14">
        <v>24924</v>
      </c>
      <c r="EZR14">
        <v>26099</v>
      </c>
      <c r="EZS14">
        <v>31063</v>
      </c>
      <c r="EZT14">
        <v>31945</v>
      </c>
      <c r="EZU14">
        <v>34897</v>
      </c>
      <c r="EZV14">
        <v>43699</v>
      </c>
      <c r="EZW14">
        <v>55462</v>
      </c>
      <c r="EZX14">
        <v>63348</v>
      </c>
      <c r="EZY14">
        <v>82502</v>
      </c>
      <c r="EZZ14">
        <v>172390</v>
      </c>
      <c r="FAA14">
        <v>273950</v>
      </c>
      <c r="FAB14">
        <v>494588</v>
      </c>
      <c r="FAC14">
        <v>654911</v>
      </c>
      <c r="FAD14">
        <v>654911</v>
      </c>
      <c r="FAE14">
        <v>894916</v>
      </c>
      <c r="FAF14">
        <v>999764</v>
      </c>
      <c r="FAG14">
        <v>1064739</v>
      </c>
      <c r="FAH14">
        <v>1065299</v>
      </c>
      <c r="FAI14">
        <v>1085845</v>
      </c>
      <c r="FAJ14">
        <v>1105824</v>
      </c>
      <c r="FAK14">
        <v>1137098</v>
      </c>
      <c r="FAL14">
        <v>1155359</v>
      </c>
      <c r="FAM14">
        <v>1168818</v>
      </c>
      <c r="FAN14">
        <v>1172212</v>
      </c>
      <c r="FAO14">
        <v>1196027</v>
      </c>
      <c r="FAP14">
        <v>1208051</v>
      </c>
      <c r="FAQ14">
        <v>1175067</v>
      </c>
      <c r="FAR14">
        <v>1176352</v>
      </c>
      <c r="FAS14">
        <v>1126623</v>
      </c>
      <c r="FAT14">
        <v>1074237</v>
      </c>
      <c r="FAU14">
        <v>1076299</v>
      </c>
      <c r="FAV14">
        <v>1051751</v>
      </c>
      <c r="FAW14">
        <v>1026489</v>
      </c>
      <c r="FAX14">
        <v>1031534</v>
      </c>
      <c r="FAY14">
        <v>1050150</v>
      </c>
      <c r="FAZ14">
        <v>1075857</v>
      </c>
      <c r="FBA14">
        <v>1039271</v>
      </c>
      <c r="FBB14">
        <v>1062595</v>
      </c>
      <c r="FBC14">
        <v>1051886</v>
      </c>
      <c r="FBD14">
        <v>1049070</v>
      </c>
      <c r="FBE14">
        <v>1037550</v>
      </c>
      <c r="FBF14">
        <v>1029874</v>
      </c>
      <c r="FBG14">
        <v>1009820</v>
      </c>
      <c r="FBH14">
        <v>1010704</v>
      </c>
      <c r="FBI14">
        <v>992661</v>
      </c>
      <c r="FBJ14">
        <v>986346</v>
      </c>
      <c r="FBK14">
        <v>988267</v>
      </c>
      <c r="FBL14">
        <v>977699</v>
      </c>
      <c r="FBM14">
        <v>966738</v>
      </c>
      <c r="FBN14">
        <v>946380</v>
      </c>
      <c r="FBO14">
        <v>937133</v>
      </c>
      <c r="FBP14">
        <v>940616</v>
      </c>
      <c r="FBQ14">
        <v>1300</v>
      </c>
      <c r="FBR14">
        <v>1540</v>
      </c>
      <c r="FBS14">
        <v>7895</v>
      </c>
      <c r="FBT14">
        <v>11704</v>
      </c>
      <c r="FBU14">
        <v>12242</v>
      </c>
      <c r="FBV14">
        <v>12225</v>
      </c>
      <c r="FBW14">
        <v>12607</v>
      </c>
      <c r="FBX14">
        <v>12642</v>
      </c>
      <c r="FBY14">
        <v>13831</v>
      </c>
      <c r="FBZ14">
        <v>17550</v>
      </c>
      <c r="FCA14">
        <v>18838</v>
      </c>
      <c r="FCB14">
        <v>20728</v>
      </c>
      <c r="FCC14">
        <v>21299</v>
      </c>
      <c r="FCD14">
        <v>22481</v>
      </c>
      <c r="FCE14">
        <v>25777</v>
      </c>
      <c r="FCF14">
        <v>38436</v>
      </c>
      <c r="FCG14">
        <v>54465</v>
      </c>
      <c r="FCH14">
        <v>70783</v>
      </c>
      <c r="FCI14">
        <v>91244</v>
      </c>
      <c r="FCJ14">
        <v>91244</v>
      </c>
      <c r="FCK14">
        <v>109018</v>
      </c>
      <c r="FCL14">
        <v>151095</v>
      </c>
      <c r="FCM14">
        <v>189249</v>
      </c>
      <c r="FCN14">
        <v>277507</v>
      </c>
      <c r="FCO14">
        <v>412788</v>
      </c>
      <c r="FCP14">
        <v>612694</v>
      </c>
      <c r="FCQ14">
        <v>836088</v>
      </c>
      <c r="FCR14">
        <v>970871</v>
      </c>
      <c r="FCS14">
        <v>1019377</v>
      </c>
      <c r="FCT14">
        <v>1048201</v>
      </c>
      <c r="FCU14">
        <v>1062101</v>
      </c>
      <c r="FCV14">
        <v>1068328</v>
      </c>
      <c r="FCW14">
        <v>1055497</v>
      </c>
      <c r="FCX14">
        <v>1072557</v>
      </c>
      <c r="FCY14">
        <v>1078479</v>
      </c>
      <c r="FCZ14">
        <v>1081323</v>
      </c>
      <c r="FDA14">
        <v>1092092</v>
      </c>
      <c r="FDB14">
        <v>1065372</v>
      </c>
      <c r="FDC14">
        <v>1046754</v>
      </c>
      <c r="FDD14">
        <v>1058479</v>
      </c>
      <c r="FDE14">
        <v>1055788</v>
      </c>
      <c r="FDF14">
        <v>1051208</v>
      </c>
      <c r="FDG14">
        <v>1014370</v>
      </c>
      <c r="FDH14">
        <v>1020340</v>
      </c>
      <c r="FDI14">
        <v>1017183</v>
      </c>
      <c r="FDJ14">
        <v>1015740</v>
      </c>
      <c r="FDK14">
        <v>986693</v>
      </c>
      <c r="FDL14">
        <v>936009</v>
      </c>
      <c r="FDM14">
        <v>938348</v>
      </c>
      <c r="FDN14">
        <v>929414</v>
      </c>
      <c r="FDO14">
        <v>932641</v>
      </c>
      <c r="FDP14">
        <v>933088</v>
      </c>
      <c r="FDQ14">
        <v>932654</v>
      </c>
      <c r="FDR14">
        <v>941751</v>
      </c>
      <c r="FDS14">
        <v>944261</v>
      </c>
      <c r="FDT14">
        <v>953533</v>
      </c>
      <c r="FDU14">
        <v>932219</v>
      </c>
      <c r="FDV14">
        <v>900391</v>
      </c>
      <c r="FDW14">
        <v>920338</v>
      </c>
      <c r="FDX14">
        <v>921205</v>
      </c>
      <c r="FDY14">
        <v>923027</v>
      </c>
      <c r="FDZ14">
        <v>915856</v>
      </c>
      <c r="FEA14">
        <v>932930</v>
      </c>
      <c r="FEB14">
        <v>913858</v>
      </c>
      <c r="FEC14">
        <v>913858</v>
      </c>
      <c r="FED14">
        <v>910271</v>
      </c>
      <c r="FEE14">
        <v>23690</v>
      </c>
      <c r="FEF14">
        <v>24675</v>
      </c>
      <c r="FEG14">
        <v>26236</v>
      </c>
      <c r="FEH14">
        <v>27528</v>
      </c>
      <c r="FEI14">
        <v>28644</v>
      </c>
      <c r="FEJ14">
        <v>29053</v>
      </c>
      <c r="FEK14">
        <v>30697</v>
      </c>
      <c r="FEL14">
        <v>31540</v>
      </c>
      <c r="FEM14">
        <v>35533</v>
      </c>
      <c r="FEN14">
        <v>35020</v>
      </c>
      <c r="FEO14">
        <v>36990</v>
      </c>
      <c r="FEP14">
        <v>40035</v>
      </c>
      <c r="FEQ14">
        <v>43556</v>
      </c>
      <c r="FER14">
        <v>50074</v>
      </c>
      <c r="FES14">
        <v>52408</v>
      </c>
      <c r="FET14">
        <v>55506</v>
      </c>
      <c r="FEU14">
        <v>57452</v>
      </c>
      <c r="FEV14">
        <v>62879</v>
      </c>
      <c r="FEW14">
        <v>73332</v>
      </c>
      <c r="FEX14">
        <v>79715</v>
      </c>
      <c r="FEY14">
        <v>91310</v>
      </c>
      <c r="FEZ14">
        <v>116615</v>
      </c>
      <c r="FFA14">
        <v>151576</v>
      </c>
      <c r="FFB14">
        <v>151576</v>
      </c>
      <c r="FFC14">
        <v>238536</v>
      </c>
      <c r="FFD14">
        <v>479323</v>
      </c>
      <c r="FFE14">
        <v>710630</v>
      </c>
      <c r="FFF14">
        <v>882341</v>
      </c>
      <c r="FFG14">
        <v>969413</v>
      </c>
      <c r="FFH14">
        <v>1009078</v>
      </c>
      <c r="FFI14">
        <v>1008562</v>
      </c>
      <c r="FFJ14">
        <v>1023560</v>
      </c>
      <c r="FFK14">
        <v>1002968</v>
      </c>
      <c r="FFL14">
        <v>1018433</v>
      </c>
      <c r="FFM14">
        <v>1025083</v>
      </c>
      <c r="FFN14">
        <v>1015383</v>
      </c>
      <c r="FFO14">
        <v>1012189</v>
      </c>
      <c r="FFP14">
        <v>999846</v>
      </c>
      <c r="FFQ14">
        <v>982345</v>
      </c>
      <c r="FFR14">
        <v>1012800</v>
      </c>
      <c r="FFS14">
        <v>998829</v>
      </c>
      <c r="FFT14">
        <v>992950</v>
      </c>
      <c r="FFU14">
        <v>982099</v>
      </c>
      <c r="FFV14">
        <v>982041</v>
      </c>
      <c r="FFW14">
        <v>971942</v>
      </c>
      <c r="FFX14">
        <v>969671</v>
      </c>
      <c r="FFY14">
        <v>978005</v>
      </c>
      <c r="FFZ14">
        <v>962032</v>
      </c>
      <c r="FGA14">
        <v>957883</v>
      </c>
      <c r="FGB14">
        <v>951505</v>
      </c>
      <c r="FGC14">
        <v>950371</v>
      </c>
      <c r="FGD14">
        <v>943037</v>
      </c>
      <c r="FGE14">
        <v>941358</v>
      </c>
      <c r="FGF14">
        <v>949981</v>
      </c>
      <c r="FGG14">
        <v>940986</v>
      </c>
      <c r="FGH14">
        <v>924029</v>
      </c>
      <c r="FGI14">
        <v>927060</v>
      </c>
      <c r="FGJ14">
        <v>911793</v>
      </c>
      <c r="FGK14">
        <v>897374</v>
      </c>
      <c r="FGL14">
        <v>912562</v>
      </c>
      <c r="FGM14">
        <v>907936</v>
      </c>
      <c r="FGN14">
        <v>919088</v>
      </c>
      <c r="FGO14">
        <v>891410</v>
      </c>
      <c r="FGP14">
        <v>898885</v>
      </c>
      <c r="FGQ14">
        <v>895918</v>
      </c>
      <c r="FGR14">
        <v>9202</v>
      </c>
      <c r="FGS14">
        <v>12305</v>
      </c>
      <c r="FGT14">
        <v>12950</v>
      </c>
      <c r="FGU14">
        <v>12955</v>
      </c>
      <c r="FGV14">
        <v>13175</v>
      </c>
      <c r="FGW14">
        <v>15209</v>
      </c>
      <c r="FGX14">
        <v>15536</v>
      </c>
      <c r="FGY14">
        <v>17878</v>
      </c>
      <c r="FGZ14">
        <v>18536</v>
      </c>
      <c r="FHA14">
        <v>20113</v>
      </c>
      <c r="FHB14">
        <v>21134</v>
      </c>
      <c r="FHC14">
        <v>21896</v>
      </c>
      <c r="FHD14">
        <v>24205</v>
      </c>
      <c r="FHE14">
        <v>26057</v>
      </c>
      <c r="FHF14">
        <v>30182</v>
      </c>
      <c r="FHG14">
        <v>33904</v>
      </c>
      <c r="FHH14">
        <v>40863</v>
      </c>
      <c r="FHI14">
        <v>44458</v>
      </c>
      <c r="FHJ14">
        <v>45993</v>
      </c>
      <c r="FHK14">
        <v>55550</v>
      </c>
      <c r="FHL14">
        <v>60622</v>
      </c>
      <c r="FHM14">
        <v>73860</v>
      </c>
      <c r="FHN14">
        <v>88695</v>
      </c>
      <c r="FHO14">
        <v>117138</v>
      </c>
      <c r="FHP14">
        <v>156640</v>
      </c>
      <c r="FHQ14">
        <v>343778</v>
      </c>
      <c r="FHR14">
        <v>591220</v>
      </c>
      <c r="FHS14">
        <v>765598</v>
      </c>
      <c r="FHT14">
        <v>859756</v>
      </c>
      <c r="FHU14">
        <v>873758</v>
      </c>
      <c r="FHV14">
        <v>910363</v>
      </c>
      <c r="FHW14">
        <v>928409</v>
      </c>
      <c r="FHX14">
        <v>929985</v>
      </c>
      <c r="FHY14">
        <v>929985</v>
      </c>
      <c r="FHZ14">
        <v>941009</v>
      </c>
      <c r="FIA14">
        <v>931977</v>
      </c>
      <c r="FIB14">
        <v>930400</v>
      </c>
      <c r="FIC14">
        <v>920804</v>
      </c>
      <c r="FID14">
        <v>911187</v>
      </c>
      <c r="FIE14">
        <v>918841</v>
      </c>
      <c r="FIF14">
        <v>901446</v>
      </c>
      <c r="FIG14">
        <v>896576</v>
      </c>
      <c r="FIH14">
        <v>887936</v>
      </c>
      <c r="FII14">
        <v>889135</v>
      </c>
      <c r="FIJ14">
        <v>889431</v>
      </c>
      <c r="FIK14">
        <v>861862</v>
      </c>
      <c r="FIL14">
        <v>832582</v>
      </c>
      <c r="FIM14">
        <v>824508</v>
      </c>
      <c r="FIN14">
        <v>813750</v>
      </c>
      <c r="FIO14">
        <v>812529</v>
      </c>
      <c r="FIP14">
        <v>791628</v>
      </c>
      <c r="FIQ14">
        <v>797214</v>
      </c>
      <c r="FIR14">
        <v>787236</v>
      </c>
      <c r="FIS14">
        <v>787236</v>
      </c>
      <c r="FIT14">
        <v>784280</v>
      </c>
      <c r="FIU14">
        <v>793058</v>
      </c>
      <c r="FIV14">
        <v>782531</v>
      </c>
      <c r="FIW14">
        <v>778509</v>
      </c>
      <c r="FIX14">
        <v>911729</v>
      </c>
      <c r="FIY14">
        <v>783076</v>
      </c>
      <c r="FIZ14">
        <v>776474</v>
      </c>
      <c r="FJA14">
        <v>759207</v>
      </c>
      <c r="FJB14">
        <v>748097</v>
      </c>
      <c r="FJC14">
        <v>11938</v>
      </c>
      <c r="FJD14">
        <v>11938</v>
      </c>
      <c r="FJE14">
        <v>11938</v>
      </c>
      <c r="FJF14">
        <v>12433</v>
      </c>
      <c r="FJG14">
        <v>13239</v>
      </c>
      <c r="FJH14">
        <v>13510</v>
      </c>
      <c r="FJI14">
        <v>13510</v>
      </c>
      <c r="FJJ14">
        <v>13646</v>
      </c>
      <c r="FJK14">
        <v>15085</v>
      </c>
      <c r="FJL14">
        <v>16615</v>
      </c>
      <c r="FJM14">
        <v>17944</v>
      </c>
      <c r="FJN14">
        <v>20829</v>
      </c>
      <c r="FJO14">
        <v>28299</v>
      </c>
      <c r="FJP14">
        <v>31782</v>
      </c>
      <c r="FJQ14">
        <v>39052</v>
      </c>
      <c r="FJR14">
        <v>42355</v>
      </c>
      <c r="FJS14">
        <v>44299</v>
      </c>
      <c r="FJT14">
        <v>57518</v>
      </c>
      <c r="FJU14">
        <v>59337</v>
      </c>
      <c r="FJV14">
        <v>71422</v>
      </c>
      <c r="FJW14">
        <v>77406</v>
      </c>
      <c r="FJX14">
        <v>88892</v>
      </c>
      <c r="FJY14">
        <v>102313</v>
      </c>
      <c r="FJZ14">
        <v>125337</v>
      </c>
      <c r="FKA14">
        <v>153861</v>
      </c>
      <c r="FKB14">
        <v>207400</v>
      </c>
      <c r="FKC14">
        <v>272473</v>
      </c>
      <c r="FKD14">
        <v>272473</v>
      </c>
      <c r="FKE14">
        <v>448875</v>
      </c>
      <c r="FKF14">
        <v>640451</v>
      </c>
      <c r="FKG14">
        <v>757419</v>
      </c>
      <c r="FKH14">
        <v>801221</v>
      </c>
      <c r="FKI14">
        <v>827654</v>
      </c>
      <c r="FKJ14">
        <v>852910</v>
      </c>
      <c r="FKK14">
        <v>849975</v>
      </c>
      <c r="FKL14">
        <v>835361</v>
      </c>
      <c r="FKM14">
        <v>833268</v>
      </c>
      <c r="FKN14">
        <v>833947</v>
      </c>
      <c r="FKO14">
        <v>832456</v>
      </c>
      <c r="FKP14">
        <v>834066</v>
      </c>
      <c r="FKQ14">
        <v>827547</v>
      </c>
      <c r="FKR14">
        <v>822103</v>
      </c>
      <c r="FKS14">
        <v>803693</v>
      </c>
      <c r="FKT14">
        <v>780800</v>
      </c>
      <c r="FKU14">
        <v>774859</v>
      </c>
      <c r="FKV14">
        <v>769820</v>
      </c>
      <c r="FKW14">
        <v>745303</v>
      </c>
      <c r="FKX14">
        <v>756811</v>
      </c>
      <c r="FKY14">
        <v>767269</v>
      </c>
      <c r="FKZ14">
        <v>754911</v>
      </c>
      <c r="FLA14">
        <v>746565</v>
      </c>
      <c r="FLB14">
        <v>752356</v>
      </c>
      <c r="FLC14">
        <v>752107</v>
      </c>
      <c r="FLD14">
        <v>765545</v>
      </c>
      <c r="FLE14">
        <v>748088</v>
      </c>
      <c r="FLF14">
        <v>753036</v>
      </c>
      <c r="FLG14">
        <v>747533</v>
      </c>
      <c r="FLH14">
        <v>759828</v>
      </c>
      <c r="FLI14">
        <v>768060</v>
      </c>
      <c r="FLJ14">
        <v>764396</v>
      </c>
      <c r="FLK14">
        <v>760860</v>
      </c>
      <c r="FLL14">
        <v>778144</v>
      </c>
      <c r="FLM14">
        <v>798066</v>
      </c>
      <c r="FLN14">
        <v>806351</v>
      </c>
      <c r="FLO14">
        <v>808990</v>
      </c>
      <c r="FLP14">
        <v>810552</v>
      </c>
      <c r="FLQ14">
        <v>820221</v>
      </c>
      <c r="FLR14">
        <v>11451</v>
      </c>
      <c r="FLS14">
        <v>11779</v>
      </c>
      <c r="FLT14">
        <v>12014</v>
      </c>
      <c r="FLU14">
        <v>12304</v>
      </c>
      <c r="FLV14">
        <v>12954</v>
      </c>
      <c r="FLW14">
        <v>12774</v>
      </c>
      <c r="FLX14">
        <v>12566</v>
      </c>
      <c r="FLY14">
        <v>13364</v>
      </c>
      <c r="FLZ14">
        <v>14429</v>
      </c>
      <c r="FMA14">
        <v>17054</v>
      </c>
      <c r="FMB14">
        <v>18715</v>
      </c>
      <c r="FMC14">
        <v>24256</v>
      </c>
      <c r="FMD14">
        <v>30921</v>
      </c>
      <c r="FME14">
        <v>33056</v>
      </c>
      <c r="FMF14">
        <v>34981</v>
      </c>
      <c r="FMG14">
        <v>36840</v>
      </c>
      <c r="FMH14">
        <v>48535</v>
      </c>
      <c r="FMI14">
        <v>57437</v>
      </c>
      <c r="FMJ14">
        <v>57437</v>
      </c>
      <c r="FMK14">
        <v>63446</v>
      </c>
      <c r="FML14">
        <v>68514</v>
      </c>
      <c r="FMM14">
        <v>77442</v>
      </c>
      <c r="FMN14">
        <v>96362</v>
      </c>
      <c r="FMO14">
        <v>125169</v>
      </c>
      <c r="FMP14">
        <v>219208</v>
      </c>
      <c r="FMQ14">
        <v>414304</v>
      </c>
      <c r="FMR14">
        <v>561393</v>
      </c>
      <c r="FMS14">
        <v>679612</v>
      </c>
      <c r="FMT14">
        <v>730087</v>
      </c>
      <c r="FMU14">
        <v>769890</v>
      </c>
      <c r="FMV14">
        <v>789638</v>
      </c>
      <c r="FMW14">
        <v>814161</v>
      </c>
      <c r="FMX14">
        <v>809638</v>
      </c>
      <c r="FMY14">
        <v>822691</v>
      </c>
      <c r="FMZ14">
        <v>832002</v>
      </c>
      <c r="FNA14">
        <v>828431</v>
      </c>
      <c r="FNB14">
        <v>818761</v>
      </c>
      <c r="FNC14">
        <v>826369</v>
      </c>
      <c r="FND14">
        <v>820703</v>
      </c>
      <c r="FNE14">
        <v>809479</v>
      </c>
      <c r="FNF14">
        <v>806754</v>
      </c>
      <c r="FNG14">
        <v>795322</v>
      </c>
      <c r="FNH14">
        <v>801687</v>
      </c>
      <c r="FNI14">
        <v>775866</v>
      </c>
      <c r="FNJ14">
        <v>761081</v>
      </c>
      <c r="FNK14">
        <v>771248</v>
      </c>
      <c r="FNL14">
        <v>752765</v>
      </c>
      <c r="FNM14">
        <v>748183</v>
      </c>
      <c r="FNN14">
        <v>742066</v>
      </c>
      <c r="FNO14">
        <v>743474</v>
      </c>
      <c r="FNP14">
        <v>741134</v>
      </c>
      <c r="FNQ14">
        <v>755689</v>
      </c>
      <c r="FNR14">
        <v>746970</v>
      </c>
      <c r="FNS14">
        <v>737261</v>
      </c>
      <c r="FNT14">
        <v>760216</v>
      </c>
      <c r="FNU14">
        <v>750335</v>
      </c>
      <c r="FNV14">
        <v>768586</v>
      </c>
      <c r="FNW14">
        <v>758151</v>
      </c>
      <c r="FNX14">
        <v>764728</v>
      </c>
      <c r="FNY14">
        <v>760730</v>
      </c>
      <c r="FNZ14">
        <v>773045</v>
      </c>
      <c r="FOA14">
        <v>778839</v>
      </c>
      <c r="FOB14">
        <v>770375</v>
      </c>
      <c r="FOC14">
        <v>759104</v>
      </c>
      <c r="FOD14">
        <v>759104</v>
      </c>
      <c r="FOE14">
        <v>757905</v>
      </c>
      <c r="FOF14">
        <v>13342</v>
      </c>
      <c r="FOG14">
        <v>13053</v>
      </c>
      <c r="FOH14">
        <v>13721</v>
      </c>
      <c r="FOI14">
        <v>17271</v>
      </c>
      <c r="FOJ14">
        <v>18450</v>
      </c>
      <c r="FOK14">
        <v>21757</v>
      </c>
      <c r="FOL14">
        <v>22526</v>
      </c>
      <c r="FOM14">
        <v>22558</v>
      </c>
      <c r="FON14">
        <v>26732</v>
      </c>
      <c r="FOO14">
        <v>26889</v>
      </c>
      <c r="FOP14">
        <v>28274</v>
      </c>
      <c r="FOQ14">
        <v>28819</v>
      </c>
      <c r="FOR14">
        <v>32600</v>
      </c>
      <c r="FOS14">
        <v>37590</v>
      </c>
      <c r="FOT14">
        <v>39087</v>
      </c>
      <c r="FOU14">
        <v>42178</v>
      </c>
      <c r="FOV14">
        <v>46675</v>
      </c>
      <c r="FOW14">
        <v>60423</v>
      </c>
      <c r="FOX14">
        <v>69341</v>
      </c>
      <c r="FOY14">
        <v>87266</v>
      </c>
      <c r="FOZ14">
        <v>115848</v>
      </c>
      <c r="FPA14">
        <v>144342</v>
      </c>
      <c r="FPB14">
        <v>179834</v>
      </c>
      <c r="FPC14">
        <v>244924</v>
      </c>
      <c r="FPD14">
        <v>397113</v>
      </c>
      <c r="FPE14">
        <v>607404</v>
      </c>
      <c r="FPF14">
        <v>700034</v>
      </c>
      <c r="FPG14">
        <v>700034</v>
      </c>
      <c r="FPH14">
        <v>739993</v>
      </c>
      <c r="FPI14">
        <v>780073</v>
      </c>
      <c r="FPJ14">
        <v>795748</v>
      </c>
      <c r="FPK14">
        <v>824228</v>
      </c>
      <c r="FPL14">
        <v>806068</v>
      </c>
      <c r="FPM14">
        <v>805202</v>
      </c>
      <c r="FPN14">
        <v>808745</v>
      </c>
      <c r="FPO14">
        <v>821449</v>
      </c>
      <c r="FPP14">
        <v>817382</v>
      </c>
      <c r="FPQ14">
        <v>822396</v>
      </c>
      <c r="FPR14">
        <v>815726</v>
      </c>
      <c r="FPS14">
        <v>819304</v>
      </c>
      <c r="FPT14">
        <v>819120</v>
      </c>
      <c r="FPU14">
        <v>812390</v>
      </c>
      <c r="FPV14">
        <v>797574</v>
      </c>
      <c r="FPW14">
        <v>788390</v>
      </c>
      <c r="FPX14">
        <v>806141</v>
      </c>
      <c r="FPY14">
        <v>810216</v>
      </c>
      <c r="FPZ14">
        <v>822542</v>
      </c>
      <c r="FQA14">
        <v>800493</v>
      </c>
      <c r="FQB14">
        <v>801236</v>
      </c>
      <c r="FQC14">
        <v>797057</v>
      </c>
      <c r="FQD14">
        <v>793446</v>
      </c>
      <c r="FQE14">
        <v>796675</v>
      </c>
      <c r="FQF14">
        <v>817949</v>
      </c>
      <c r="FQG14">
        <v>815952</v>
      </c>
      <c r="FQH14">
        <v>821012</v>
      </c>
      <c r="FQI14">
        <v>822937</v>
      </c>
      <c r="FQJ14">
        <v>823637</v>
      </c>
      <c r="FQK14">
        <v>812844</v>
      </c>
      <c r="FQL14">
        <v>812844</v>
      </c>
      <c r="FQM14">
        <v>810448</v>
      </c>
      <c r="FQN14">
        <v>809631</v>
      </c>
      <c r="FQO14">
        <v>827946</v>
      </c>
      <c r="FQP14">
        <v>817806</v>
      </c>
      <c r="FQQ14">
        <v>822026</v>
      </c>
      <c r="FQR14">
        <v>828728</v>
      </c>
      <c r="FQS14">
        <v>4306</v>
      </c>
      <c r="FQT14">
        <v>6238</v>
      </c>
      <c r="FQU14">
        <v>7289</v>
      </c>
      <c r="FQV14">
        <v>7857</v>
      </c>
      <c r="FQW14">
        <v>7869</v>
      </c>
      <c r="FQX14">
        <v>6957</v>
      </c>
      <c r="FQY14">
        <v>7161</v>
      </c>
      <c r="FQZ14">
        <v>8210</v>
      </c>
      <c r="FRA14">
        <v>8554</v>
      </c>
      <c r="FRB14">
        <v>9373</v>
      </c>
      <c r="FRC14">
        <v>10734</v>
      </c>
      <c r="FRD14">
        <v>14206</v>
      </c>
      <c r="FRE14">
        <v>17197</v>
      </c>
      <c r="FRF14">
        <v>17888</v>
      </c>
      <c r="FRG14">
        <v>33332</v>
      </c>
      <c r="FRH14">
        <v>31442</v>
      </c>
      <c r="FRI14">
        <v>35181</v>
      </c>
      <c r="FRJ14">
        <v>44456</v>
      </c>
      <c r="FRK14">
        <v>50945</v>
      </c>
      <c r="FRL14">
        <v>59925</v>
      </c>
      <c r="FRM14">
        <v>74820</v>
      </c>
      <c r="FRN14">
        <v>87458</v>
      </c>
      <c r="FRO14">
        <v>104482</v>
      </c>
      <c r="FRP14">
        <v>164612</v>
      </c>
      <c r="FRQ14">
        <v>317089</v>
      </c>
      <c r="FRR14">
        <v>448915</v>
      </c>
      <c r="FRS14">
        <v>655009</v>
      </c>
      <c r="FRT14">
        <v>722771</v>
      </c>
      <c r="FRU14">
        <v>813285</v>
      </c>
      <c r="FRV14">
        <v>910179</v>
      </c>
      <c r="FRW14">
        <v>953158</v>
      </c>
      <c r="FRX14">
        <v>973046</v>
      </c>
      <c r="FRY14">
        <v>973046</v>
      </c>
      <c r="FRZ14">
        <v>966091</v>
      </c>
      <c r="FSA14">
        <v>959063</v>
      </c>
      <c r="FSB14">
        <v>960816</v>
      </c>
      <c r="FSC14">
        <v>963929</v>
      </c>
      <c r="FSD14">
        <v>960250</v>
      </c>
      <c r="FSE14">
        <v>950479</v>
      </c>
      <c r="FSF14">
        <v>955790</v>
      </c>
      <c r="FSG14">
        <v>951877</v>
      </c>
      <c r="FSH14">
        <v>916795</v>
      </c>
      <c r="FSI14">
        <v>925241</v>
      </c>
      <c r="FSJ14">
        <v>917614</v>
      </c>
      <c r="FSK14">
        <v>930602</v>
      </c>
      <c r="FSL14">
        <v>927110</v>
      </c>
      <c r="FSM14">
        <v>924693</v>
      </c>
      <c r="FSN14">
        <v>944830</v>
      </c>
      <c r="FSO14">
        <v>933647</v>
      </c>
      <c r="FSP14">
        <v>942281</v>
      </c>
      <c r="FSQ14">
        <v>945165</v>
      </c>
      <c r="FSR14">
        <v>950905</v>
      </c>
      <c r="FSS14">
        <v>950905</v>
      </c>
      <c r="FST14">
        <v>963209</v>
      </c>
      <c r="FSU14">
        <v>981725</v>
      </c>
      <c r="FSV14">
        <v>1001838</v>
      </c>
      <c r="FSW14">
        <v>988808</v>
      </c>
      <c r="FSX14">
        <v>990721</v>
      </c>
      <c r="FSY14">
        <v>992809</v>
      </c>
      <c r="FSZ14">
        <v>991400</v>
      </c>
      <c r="FTA14">
        <v>1000848</v>
      </c>
      <c r="FTB14">
        <v>1017334</v>
      </c>
      <c r="FTC14">
        <v>1032816</v>
      </c>
      <c r="FTD14">
        <v>24479</v>
      </c>
      <c r="FTE14">
        <v>24479</v>
      </c>
      <c r="FTF14">
        <v>24479</v>
      </c>
      <c r="FTG14">
        <v>24747</v>
      </c>
      <c r="FTH14">
        <v>25782</v>
      </c>
      <c r="FTI14">
        <v>25782</v>
      </c>
      <c r="FTJ14">
        <v>25782</v>
      </c>
      <c r="FTK14">
        <v>25872</v>
      </c>
      <c r="FTL14">
        <v>26248</v>
      </c>
      <c r="FTM14">
        <v>26368</v>
      </c>
      <c r="FTN14">
        <v>28204</v>
      </c>
      <c r="FTO14">
        <v>30837</v>
      </c>
      <c r="FTP14">
        <v>34384</v>
      </c>
      <c r="FTQ14">
        <v>35720</v>
      </c>
      <c r="FTR14">
        <v>39407</v>
      </c>
      <c r="FTS14">
        <v>43257</v>
      </c>
      <c r="FTT14">
        <v>46049</v>
      </c>
      <c r="FTU14">
        <v>51270</v>
      </c>
      <c r="FTV14">
        <v>55655</v>
      </c>
      <c r="FTW14">
        <v>65824</v>
      </c>
      <c r="FTX14">
        <v>76488</v>
      </c>
      <c r="FTY14">
        <v>96010</v>
      </c>
      <c r="FTZ14">
        <v>127296</v>
      </c>
      <c r="FUA14">
        <v>185582</v>
      </c>
      <c r="FUB14">
        <v>280722</v>
      </c>
      <c r="FUC14">
        <v>382866</v>
      </c>
      <c r="FUD14">
        <v>382866</v>
      </c>
      <c r="FUE14">
        <v>570140</v>
      </c>
      <c r="FUF14">
        <v>764326</v>
      </c>
      <c r="FUG14">
        <v>908198</v>
      </c>
      <c r="FUH14">
        <v>1050481</v>
      </c>
      <c r="FUI14">
        <v>1118294</v>
      </c>
      <c r="FUJ14">
        <v>1168243</v>
      </c>
      <c r="FUK14">
        <v>1217747</v>
      </c>
      <c r="FUL14">
        <v>1239352</v>
      </c>
      <c r="FUM14">
        <v>1249512</v>
      </c>
      <c r="FUN14">
        <v>1256066</v>
      </c>
      <c r="FUO14">
        <v>1274665</v>
      </c>
      <c r="FUP14">
        <v>1285671</v>
      </c>
      <c r="FUQ14">
        <v>1288584</v>
      </c>
      <c r="FUR14">
        <v>1291374</v>
      </c>
      <c r="FUS14">
        <v>1299285</v>
      </c>
      <c r="FUT14">
        <v>1321537</v>
      </c>
      <c r="FUU14">
        <v>1330383</v>
      </c>
      <c r="FUV14">
        <v>1326847</v>
      </c>
      <c r="FUW14">
        <v>1325068</v>
      </c>
      <c r="FUX14">
        <v>1355104</v>
      </c>
      <c r="FUY14">
        <v>1354435</v>
      </c>
      <c r="FUZ14">
        <v>1345156</v>
      </c>
      <c r="FVA14">
        <v>1345499</v>
      </c>
      <c r="FVB14">
        <v>1345124</v>
      </c>
      <c r="FVC14">
        <v>1335416</v>
      </c>
      <c r="FVD14">
        <v>1337778</v>
      </c>
      <c r="FVE14">
        <v>1342290</v>
      </c>
      <c r="FVF14">
        <v>1348446</v>
      </c>
      <c r="FVG14">
        <v>1353185</v>
      </c>
      <c r="FVH14">
        <v>1384980</v>
      </c>
      <c r="FVI14">
        <v>1395912</v>
      </c>
      <c r="FVJ14">
        <v>1377517</v>
      </c>
      <c r="FVK14">
        <v>1386048</v>
      </c>
      <c r="FVL14">
        <v>1390324</v>
      </c>
      <c r="FVM14">
        <v>1394494</v>
      </c>
      <c r="FVN14">
        <v>1443849</v>
      </c>
      <c r="FVO14">
        <v>1447836</v>
      </c>
      <c r="FVP14">
        <v>1442750</v>
      </c>
      <c r="FVQ14">
        <v>1453557</v>
      </c>
      <c r="FVR14">
        <v>1440404</v>
      </c>
      <c r="FVS14">
        <v>17746</v>
      </c>
      <c r="FVT14">
        <v>19282</v>
      </c>
      <c r="FVU14">
        <v>20341</v>
      </c>
      <c r="FVV14">
        <v>21321</v>
      </c>
      <c r="FVW14">
        <v>23774</v>
      </c>
      <c r="FVX14">
        <v>28877</v>
      </c>
      <c r="FVY14">
        <v>29114</v>
      </c>
      <c r="FVZ14">
        <v>29475</v>
      </c>
      <c r="FWA14">
        <v>33387</v>
      </c>
      <c r="FWB14">
        <v>33937</v>
      </c>
      <c r="FWC14">
        <v>36851</v>
      </c>
      <c r="FWD14">
        <v>49195</v>
      </c>
      <c r="FWE14">
        <v>40008</v>
      </c>
      <c r="FWF14">
        <v>46735</v>
      </c>
      <c r="FWG14">
        <v>52852</v>
      </c>
      <c r="FWH14">
        <v>63962</v>
      </c>
      <c r="FWI14">
        <v>86326</v>
      </c>
      <c r="FWJ14">
        <v>99095</v>
      </c>
      <c r="FWK14">
        <v>122114</v>
      </c>
      <c r="FWL14">
        <v>162835</v>
      </c>
      <c r="FWM14">
        <v>207191</v>
      </c>
      <c r="FWN14">
        <v>269445</v>
      </c>
      <c r="FWO14">
        <v>269445</v>
      </c>
      <c r="FWP14">
        <v>320271</v>
      </c>
      <c r="FWQ14">
        <v>545671</v>
      </c>
      <c r="FWR14">
        <v>876359</v>
      </c>
      <c r="FWS14">
        <v>1091611</v>
      </c>
      <c r="FWT14">
        <v>1294860</v>
      </c>
      <c r="FWU14">
        <v>1381491</v>
      </c>
      <c r="FWV14">
        <v>1422516</v>
      </c>
      <c r="FWW14">
        <v>1456590</v>
      </c>
      <c r="FWX14">
        <v>1488787</v>
      </c>
      <c r="FWY14">
        <v>1511087</v>
      </c>
      <c r="FWZ14">
        <v>1526675</v>
      </c>
      <c r="FXA14">
        <v>1523879</v>
      </c>
      <c r="FXB14">
        <v>1544909</v>
      </c>
      <c r="FXC14">
        <v>1525226</v>
      </c>
      <c r="FXD14">
        <v>1540720</v>
      </c>
      <c r="FXE14">
        <v>1544345</v>
      </c>
      <c r="FXF14">
        <v>1510589</v>
      </c>
      <c r="FXG14">
        <v>1524515</v>
      </c>
      <c r="FXH14">
        <v>1528889</v>
      </c>
      <c r="FXI14">
        <v>1529428</v>
      </c>
      <c r="FXJ14">
        <v>1523896</v>
      </c>
      <c r="FXK14">
        <v>1486634</v>
      </c>
      <c r="FXL14">
        <v>1486941</v>
      </c>
      <c r="FXM14">
        <v>1507252</v>
      </c>
      <c r="FXN14">
        <v>1518644</v>
      </c>
      <c r="FXO14">
        <v>1568071</v>
      </c>
      <c r="FXP14">
        <v>1554514</v>
      </c>
      <c r="FXQ14">
        <v>1552338</v>
      </c>
      <c r="FXR14">
        <v>1560617</v>
      </c>
      <c r="FXS14">
        <v>1540331</v>
      </c>
      <c r="FXT14">
        <v>1548957</v>
      </c>
      <c r="FXU14">
        <v>1552522</v>
      </c>
      <c r="FXV14">
        <v>1573464</v>
      </c>
      <c r="FXW14">
        <v>1569138</v>
      </c>
      <c r="FXX14">
        <v>1575926</v>
      </c>
      <c r="FXY14">
        <v>1599615</v>
      </c>
      <c r="FXZ14">
        <v>1600923</v>
      </c>
      <c r="FYA14">
        <v>1616367</v>
      </c>
      <c r="FYB14">
        <v>1594743</v>
      </c>
      <c r="FYC14">
        <v>1560903</v>
      </c>
      <c r="FYD14">
        <v>1560903</v>
      </c>
      <c r="FYE14">
        <v>1550933</v>
      </c>
      <c r="FYF14">
        <v>1562890</v>
      </c>
      <c r="FYG14">
        <v>7791</v>
      </c>
      <c r="FYH14">
        <v>13812</v>
      </c>
      <c r="FYI14">
        <v>17666</v>
      </c>
      <c r="FYJ14">
        <v>20792</v>
      </c>
      <c r="FYK14">
        <v>21997</v>
      </c>
      <c r="FYL14">
        <v>24099</v>
      </c>
      <c r="FYM14">
        <v>29429</v>
      </c>
      <c r="FYN14">
        <v>30551</v>
      </c>
      <c r="FYO14">
        <v>32682</v>
      </c>
      <c r="FYP14">
        <v>37293</v>
      </c>
      <c r="FYQ14">
        <v>43857</v>
      </c>
      <c r="FYR14">
        <v>49473</v>
      </c>
      <c r="FYS14">
        <v>54218</v>
      </c>
      <c r="FYT14">
        <v>61008</v>
      </c>
      <c r="FYU14">
        <v>67911</v>
      </c>
      <c r="FYV14">
        <v>80947</v>
      </c>
      <c r="FYW14">
        <v>112781</v>
      </c>
      <c r="FYX14">
        <v>143521</v>
      </c>
      <c r="FYY14">
        <v>175544</v>
      </c>
      <c r="FYZ14">
        <v>226822</v>
      </c>
      <c r="FZA14">
        <v>265194</v>
      </c>
      <c r="FZB14">
        <v>349076</v>
      </c>
      <c r="FZC14">
        <v>492098</v>
      </c>
      <c r="FZD14">
        <v>763525</v>
      </c>
      <c r="FZE14">
        <v>1021995</v>
      </c>
      <c r="FZF14">
        <v>1174545</v>
      </c>
      <c r="FZG14">
        <v>1174545</v>
      </c>
      <c r="FZH14">
        <v>1316845</v>
      </c>
      <c r="FZI14">
        <v>1325885</v>
      </c>
      <c r="FZJ14">
        <v>1411080</v>
      </c>
      <c r="FZK14">
        <v>1534219</v>
      </c>
      <c r="FZL14">
        <v>1598872</v>
      </c>
      <c r="FZM14">
        <v>1664957</v>
      </c>
      <c r="FZN14">
        <v>1785438</v>
      </c>
      <c r="FZO14">
        <v>1815925</v>
      </c>
      <c r="FZP14">
        <v>1782656</v>
      </c>
      <c r="FZQ14">
        <v>1776150</v>
      </c>
      <c r="FZR14">
        <v>1792169</v>
      </c>
      <c r="FZS14">
        <v>1805090</v>
      </c>
      <c r="FZT14">
        <v>1853804</v>
      </c>
      <c r="FZU14">
        <v>1868850</v>
      </c>
      <c r="FZV14">
        <v>1890247</v>
      </c>
      <c r="FZW14">
        <v>1886027</v>
      </c>
      <c r="FZX14">
        <v>1900140</v>
      </c>
      <c r="FZY14">
        <v>1897740</v>
      </c>
      <c r="FZZ14">
        <v>1917087</v>
      </c>
      <c r="GAA14">
        <v>1886045</v>
      </c>
      <c r="GAB14">
        <v>1893789</v>
      </c>
      <c r="GAC14">
        <v>1876970</v>
      </c>
      <c r="GAD14">
        <v>1893351</v>
      </c>
      <c r="GAE14">
        <v>1840278</v>
      </c>
      <c r="GAF14">
        <v>1830162</v>
      </c>
      <c r="GAG14">
        <v>1816680</v>
      </c>
      <c r="GAH14">
        <v>1799160</v>
      </c>
      <c r="GAI14">
        <v>1779208</v>
      </c>
      <c r="GAJ14">
        <v>1792755</v>
      </c>
      <c r="GAK14">
        <v>1778865</v>
      </c>
      <c r="GAL14">
        <v>1791045</v>
      </c>
      <c r="GAM14">
        <v>1808565</v>
      </c>
      <c r="GAN14">
        <v>1852007</v>
      </c>
      <c r="GAO14">
        <v>1864145</v>
      </c>
      <c r="GAP14">
        <v>1811890</v>
      </c>
      <c r="GAQ14">
        <v>1820880</v>
      </c>
      <c r="GAR14">
        <v>1839760</v>
      </c>
      <c r="GAS14">
        <v>1827010</v>
      </c>
      <c r="GAT14">
        <v>24916</v>
      </c>
      <c r="GAU14">
        <v>24916</v>
      </c>
      <c r="GAV14">
        <v>26934</v>
      </c>
      <c r="GAW14">
        <v>31370</v>
      </c>
      <c r="GAX14">
        <v>40335</v>
      </c>
      <c r="GAY14">
        <v>45892</v>
      </c>
      <c r="GAZ14">
        <v>47071</v>
      </c>
      <c r="GBA14">
        <v>47071</v>
      </c>
      <c r="GBB14">
        <v>56817</v>
      </c>
      <c r="GBC14">
        <v>68587</v>
      </c>
      <c r="GBD14">
        <v>78469</v>
      </c>
      <c r="GBE14">
        <v>88896</v>
      </c>
      <c r="GBF14">
        <v>95732</v>
      </c>
      <c r="GBG14">
        <v>104758</v>
      </c>
      <c r="GBH14">
        <v>123807</v>
      </c>
      <c r="GBI14">
        <v>180741</v>
      </c>
      <c r="GBJ14">
        <v>190189</v>
      </c>
      <c r="GBK14">
        <v>212353</v>
      </c>
      <c r="GBL14">
        <v>266063</v>
      </c>
      <c r="GBM14">
        <v>330296</v>
      </c>
      <c r="GBN14">
        <v>389138</v>
      </c>
      <c r="GBO14">
        <v>483657</v>
      </c>
      <c r="GBP14">
        <v>628809</v>
      </c>
      <c r="GBQ14">
        <v>1043222</v>
      </c>
      <c r="GBR14">
        <v>1319828</v>
      </c>
      <c r="GBS14">
        <v>1550232</v>
      </c>
      <c r="GBT14">
        <v>1657036</v>
      </c>
      <c r="GBU14">
        <v>1781118</v>
      </c>
      <c r="GBV14">
        <v>1939821</v>
      </c>
      <c r="GBW14">
        <v>2007646</v>
      </c>
      <c r="GBX14">
        <v>2009797</v>
      </c>
      <c r="GBY14">
        <v>2009797</v>
      </c>
      <c r="GBZ14">
        <v>2020887</v>
      </c>
      <c r="GCA14">
        <v>1996671</v>
      </c>
      <c r="GCB14">
        <v>1996671</v>
      </c>
      <c r="GCC14">
        <v>1984626</v>
      </c>
      <c r="GCD14">
        <v>1990023</v>
      </c>
      <c r="GCE14">
        <v>2024159</v>
      </c>
      <c r="GCF14">
        <v>1983438</v>
      </c>
      <c r="GCG14">
        <v>1968266</v>
      </c>
      <c r="GCH14">
        <v>1936846</v>
      </c>
      <c r="GCI14">
        <v>1994202</v>
      </c>
      <c r="GCJ14">
        <v>1954480</v>
      </c>
      <c r="GCK14">
        <v>1910416</v>
      </c>
      <c r="GCL14">
        <v>1903032</v>
      </c>
      <c r="GCM14">
        <v>1907077</v>
      </c>
      <c r="GCN14">
        <v>1905040</v>
      </c>
      <c r="GCO14">
        <v>1934927</v>
      </c>
      <c r="GCP14">
        <v>1959098</v>
      </c>
      <c r="GCQ14">
        <v>1960225</v>
      </c>
      <c r="GCR14">
        <v>1948072</v>
      </c>
      <c r="GCS14">
        <v>1948072</v>
      </c>
      <c r="GCT14">
        <v>1936700</v>
      </c>
      <c r="GCU14">
        <v>1901222</v>
      </c>
      <c r="GCV14">
        <v>1949854</v>
      </c>
      <c r="GCW14">
        <v>1931814</v>
      </c>
      <c r="GCX14">
        <v>1939605</v>
      </c>
      <c r="GCY14">
        <v>1931824</v>
      </c>
      <c r="GCZ14">
        <v>1909937</v>
      </c>
      <c r="GDA14">
        <v>1889827</v>
      </c>
      <c r="GDB14">
        <v>1861035</v>
      </c>
      <c r="GDC14">
        <v>1837760</v>
      </c>
      <c r="GDD14">
        <v>1800610</v>
      </c>
      <c r="GDE14">
        <v>1794225</v>
      </c>
      <c r="GDF14">
        <v>14387</v>
      </c>
      <c r="GDG14">
        <v>14387</v>
      </c>
      <c r="GDH14">
        <v>15471</v>
      </c>
      <c r="GDI14">
        <v>15935</v>
      </c>
      <c r="GDJ14">
        <v>16191</v>
      </c>
      <c r="GDK14">
        <v>18007</v>
      </c>
      <c r="GDL14">
        <v>18007</v>
      </c>
      <c r="GDM14">
        <v>18007</v>
      </c>
      <c r="GDN14">
        <v>20794</v>
      </c>
      <c r="GDO14">
        <v>26621</v>
      </c>
      <c r="GDP14">
        <v>32652</v>
      </c>
      <c r="GDQ14">
        <v>43840</v>
      </c>
      <c r="GDR14">
        <v>50847</v>
      </c>
      <c r="GDS14">
        <v>60143</v>
      </c>
      <c r="GDT14">
        <v>81133</v>
      </c>
      <c r="GDU14">
        <v>92509</v>
      </c>
      <c r="GDV14">
        <v>104731</v>
      </c>
      <c r="GDW14">
        <v>126127</v>
      </c>
      <c r="GDX14">
        <v>166343</v>
      </c>
      <c r="GDY14">
        <v>224487</v>
      </c>
      <c r="GDZ14">
        <v>280143</v>
      </c>
      <c r="GEA14">
        <v>331935</v>
      </c>
      <c r="GEB14">
        <v>414709</v>
      </c>
      <c r="GEC14">
        <v>556108</v>
      </c>
      <c r="GED14">
        <v>950595</v>
      </c>
      <c r="GEE14">
        <v>1283680</v>
      </c>
      <c r="GEF14">
        <v>1583122</v>
      </c>
      <c r="GEG14">
        <v>1771678</v>
      </c>
      <c r="GEH14">
        <v>1792239</v>
      </c>
      <c r="GEI14">
        <v>1792239</v>
      </c>
      <c r="GEJ14">
        <v>1659841</v>
      </c>
      <c r="GEK14">
        <v>1772275</v>
      </c>
      <c r="GEL14">
        <v>1819513</v>
      </c>
      <c r="GEM14">
        <v>1842424</v>
      </c>
      <c r="GEN14">
        <v>1828921</v>
      </c>
      <c r="GEO14">
        <v>1833817</v>
      </c>
      <c r="GEP14">
        <v>1824863</v>
      </c>
      <c r="GEQ14">
        <v>1825546</v>
      </c>
      <c r="GER14">
        <v>1799994</v>
      </c>
      <c r="GES14">
        <v>1785487</v>
      </c>
      <c r="GET14">
        <v>1775810</v>
      </c>
      <c r="GEU14">
        <v>1738496</v>
      </c>
      <c r="GEV14">
        <v>1746233</v>
      </c>
      <c r="GEW14">
        <v>1746918</v>
      </c>
      <c r="GEX14">
        <v>1709362</v>
      </c>
      <c r="GEY14">
        <v>1714439</v>
      </c>
      <c r="GEZ14">
        <v>1708883</v>
      </c>
      <c r="GFA14">
        <v>1678151</v>
      </c>
      <c r="GFB14">
        <v>1689418</v>
      </c>
      <c r="GFC14">
        <v>1696073</v>
      </c>
      <c r="GFD14">
        <v>1673598</v>
      </c>
      <c r="GFE14">
        <v>1640447</v>
      </c>
      <c r="GFF14">
        <v>1634497</v>
      </c>
      <c r="GFG14">
        <v>1633990</v>
      </c>
      <c r="GFH14">
        <v>1646968</v>
      </c>
      <c r="GFI14">
        <v>1649066</v>
      </c>
      <c r="GFJ14">
        <v>1655939</v>
      </c>
      <c r="GFK14">
        <v>1650473</v>
      </c>
      <c r="GFL14">
        <v>1643867</v>
      </c>
      <c r="GFM14">
        <v>1658535</v>
      </c>
      <c r="GFN14">
        <v>1667493</v>
      </c>
      <c r="GFO14">
        <v>1638789</v>
      </c>
      <c r="GFP14">
        <v>1639524</v>
      </c>
      <c r="GFQ14">
        <v>1607219</v>
      </c>
      <c r="GFR14">
        <v>1634048</v>
      </c>
      <c r="GFS14">
        <v>1615368</v>
      </c>
      <c r="GFT14">
        <v>1603080</v>
      </c>
      <c r="GFU14">
        <v>22847</v>
      </c>
      <c r="GFV14">
        <v>22847</v>
      </c>
      <c r="GFW14">
        <v>23718</v>
      </c>
      <c r="GFX14">
        <v>24816</v>
      </c>
      <c r="GFY14">
        <v>24836</v>
      </c>
      <c r="GFZ14">
        <v>24937</v>
      </c>
      <c r="GGA14">
        <v>24997</v>
      </c>
      <c r="GGB14">
        <v>26857</v>
      </c>
      <c r="GGC14">
        <v>28024</v>
      </c>
      <c r="GGD14">
        <v>34616</v>
      </c>
      <c r="GGE14">
        <v>38101</v>
      </c>
      <c r="GGF14">
        <v>59571</v>
      </c>
      <c r="GGG14">
        <v>80679</v>
      </c>
      <c r="GGH14">
        <v>102171</v>
      </c>
      <c r="GGI14">
        <v>130071</v>
      </c>
      <c r="GGJ14">
        <v>158697</v>
      </c>
      <c r="GGK14">
        <v>182128</v>
      </c>
      <c r="GGL14">
        <v>215380</v>
      </c>
      <c r="GGM14">
        <v>249414</v>
      </c>
      <c r="GGN14">
        <v>300950</v>
      </c>
      <c r="GGO14">
        <v>300950</v>
      </c>
      <c r="GGP14">
        <v>427849</v>
      </c>
      <c r="GGQ14">
        <v>717300</v>
      </c>
      <c r="GGR14">
        <v>913540</v>
      </c>
      <c r="GGS14">
        <v>1189507</v>
      </c>
      <c r="GGT14">
        <v>1320140</v>
      </c>
      <c r="GGU14">
        <v>1497607</v>
      </c>
      <c r="GGV14">
        <v>1549613</v>
      </c>
      <c r="GGW14">
        <v>1578271</v>
      </c>
      <c r="GGX14">
        <v>1574221</v>
      </c>
      <c r="GGY14">
        <v>1582689</v>
      </c>
      <c r="GGZ14">
        <v>1615741</v>
      </c>
      <c r="GHA14">
        <v>1593281</v>
      </c>
      <c r="GHB14">
        <v>1568594</v>
      </c>
      <c r="GHC14">
        <v>1507412</v>
      </c>
      <c r="GHD14">
        <v>1568144</v>
      </c>
      <c r="GHE14">
        <v>1570196</v>
      </c>
      <c r="GHF14">
        <v>1605940</v>
      </c>
      <c r="GHG14">
        <v>1630889</v>
      </c>
      <c r="GHH14">
        <v>1606267</v>
      </c>
      <c r="GHI14">
        <v>1602757</v>
      </c>
      <c r="GHJ14">
        <v>1585146</v>
      </c>
      <c r="GHK14">
        <v>1562365</v>
      </c>
      <c r="GHL14">
        <v>1591091</v>
      </c>
      <c r="GHM14">
        <v>1570682</v>
      </c>
      <c r="GHN14">
        <v>1586533</v>
      </c>
      <c r="GHO14">
        <v>1657227</v>
      </c>
      <c r="GHP14">
        <v>1581168</v>
      </c>
      <c r="GHQ14">
        <v>1587707</v>
      </c>
      <c r="GHR14">
        <v>1574019</v>
      </c>
      <c r="GHS14">
        <v>1573113</v>
      </c>
      <c r="GHT14">
        <v>1536534</v>
      </c>
      <c r="GHU14">
        <v>1545722</v>
      </c>
      <c r="GHV14">
        <v>1540347</v>
      </c>
      <c r="GHW14">
        <v>1536518</v>
      </c>
      <c r="GHX14">
        <v>1531688</v>
      </c>
      <c r="GHY14">
        <v>1542033</v>
      </c>
      <c r="GHZ14">
        <v>1568451</v>
      </c>
      <c r="GIA14">
        <v>1558062</v>
      </c>
      <c r="GIB14">
        <v>1536811</v>
      </c>
      <c r="GIC14">
        <v>1548969</v>
      </c>
      <c r="GID14">
        <v>1531866</v>
      </c>
      <c r="GIE14">
        <v>1533024</v>
      </c>
      <c r="GIF14">
        <v>1533024</v>
      </c>
      <c r="GIG14">
        <v>1531430</v>
      </c>
      <c r="GIH14">
        <v>447</v>
      </c>
      <c r="GII14">
        <v>5173</v>
      </c>
      <c r="GIJ14">
        <v>2536</v>
      </c>
      <c r="GIK14">
        <v>2816</v>
      </c>
      <c r="GIL14">
        <v>2976</v>
      </c>
      <c r="GIM14">
        <v>3416</v>
      </c>
      <c r="GIN14">
        <v>3577</v>
      </c>
      <c r="GIO14">
        <v>4292</v>
      </c>
      <c r="GIP14">
        <v>11199</v>
      </c>
      <c r="GIQ14">
        <v>11041</v>
      </c>
      <c r="GIR14">
        <v>20795</v>
      </c>
      <c r="GIS14">
        <v>18460</v>
      </c>
      <c r="GIT14">
        <v>28759</v>
      </c>
      <c r="GIU14">
        <v>35560</v>
      </c>
      <c r="GIV14">
        <v>48283</v>
      </c>
      <c r="GIW14">
        <v>51628</v>
      </c>
      <c r="GIX14">
        <v>58215</v>
      </c>
      <c r="GIY14">
        <v>74839</v>
      </c>
      <c r="GIZ14">
        <v>94260</v>
      </c>
      <c r="GJA14">
        <v>105996</v>
      </c>
      <c r="GJB14">
        <v>151345</v>
      </c>
      <c r="GJC14">
        <v>204170</v>
      </c>
      <c r="GJD14">
        <v>366589</v>
      </c>
      <c r="GJE14">
        <v>759451</v>
      </c>
      <c r="GJF14">
        <v>1067873</v>
      </c>
      <c r="GJG14">
        <v>1067873</v>
      </c>
      <c r="GJH14">
        <v>1191841</v>
      </c>
      <c r="GJI14">
        <v>1338866</v>
      </c>
      <c r="GJJ14">
        <v>1403711</v>
      </c>
      <c r="GJK14">
        <v>1524353</v>
      </c>
      <c r="GJL14">
        <v>1584191</v>
      </c>
      <c r="GJM14">
        <v>1600487</v>
      </c>
      <c r="GJN14">
        <v>1634226</v>
      </c>
      <c r="GJO14">
        <v>1656535</v>
      </c>
      <c r="GJP14">
        <v>1645518</v>
      </c>
      <c r="GJQ14">
        <v>1671312</v>
      </c>
      <c r="GJR14">
        <v>1675424</v>
      </c>
      <c r="GJS14">
        <v>1643334</v>
      </c>
      <c r="GJT14">
        <v>1685788</v>
      </c>
      <c r="GJU14">
        <v>1668110</v>
      </c>
      <c r="GJV14">
        <v>1668585</v>
      </c>
      <c r="GJW14">
        <v>1678578</v>
      </c>
      <c r="GJX14">
        <v>1679848</v>
      </c>
      <c r="GJY14">
        <v>1672422</v>
      </c>
      <c r="GJZ14">
        <v>1666439</v>
      </c>
      <c r="GKA14">
        <v>1660936</v>
      </c>
      <c r="GKB14">
        <v>1670215</v>
      </c>
      <c r="GKC14">
        <v>1654846</v>
      </c>
      <c r="GKD14">
        <v>1636361</v>
      </c>
      <c r="GKE14">
        <v>1600201</v>
      </c>
      <c r="GKF14">
        <v>1581859</v>
      </c>
      <c r="GKG14">
        <v>1586072</v>
      </c>
      <c r="GKH14">
        <v>1569873</v>
      </c>
      <c r="GKI14">
        <v>1563072</v>
      </c>
      <c r="GKJ14">
        <v>1573672</v>
      </c>
      <c r="GKK14">
        <v>1555350</v>
      </c>
      <c r="GKL14">
        <v>1555543</v>
      </c>
      <c r="GKM14">
        <v>1561346</v>
      </c>
      <c r="GKN14">
        <v>1566261</v>
      </c>
      <c r="GKO14">
        <v>1562561</v>
      </c>
      <c r="GKP14">
        <v>1555732</v>
      </c>
      <c r="GKQ14">
        <v>1559279</v>
      </c>
      <c r="GKR14">
        <v>1531475</v>
      </c>
      <c r="GKS14">
        <v>1528624</v>
      </c>
      <c r="GKT14">
        <v>1516307</v>
      </c>
      <c r="GKU14">
        <v>70</v>
      </c>
      <c r="GKV14">
        <v>127</v>
      </c>
      <c r="GKW14">
        <v>511</v>
      </c>
      <c r="GKX14">
        <v>964</v>
      </c>
      <c r="GKY14">
        <v>1589</v>
      </c>
      <c r="GKZ14">
        <v>1731</v>
      </c>
      <c r="GLA14">
        <v>2584</v>
      </c>
      <c r="GLB14">
        <v>4158</v>
      </c>
      <c r="GLC14">
        <v>4099</v>
      </c>
      <c r="GLD14">
        <v>4205</v>
      </c>
      <c r="GLE14">
        <v>8545</v>
      </c>
      <c r="GLF14">
        <v>12334</v>
      </c>
      <c r="GLG14">
        <v>17359</v>
      </c>
      <c r="GLH14">
        <v>20177</v>
      </c>
      <c r="GLI14">
        <v>28258</v>
      </c>
      <c r="GLJ14">
        <v>66148</v>
      </c>
      <c r="GLK14">
        <v>66286</v>
      </c>
      <c r="GLL14">
        <v>82104</v>
      </c>
      <c r="GLM14">
        <v>83797</v>
      </c>
      <c r="GLN14">
        <v>107465</v>
      </c>
      <c r="GLO14">
        <v>140663</v>
      </c>
      <c r="GLP14">
        <v>192328</v>
      </c>
      <c r="GLQ14">
        <v>238231</v>
      </c>
      <c r="GLR14">
        <v>388604</v>
      </c>
      <c r="GLS14">
        <v>676105</v>
      </c>
      <c r="GLT14">
        <v>887844</v>
      </c>
      <c r="GLU14">
        <v>1071531</v>
      </c>
      <c r="GLV14">
        <v>1235686</v>
      </c>
      <c r="GLW14">
        <v>1303856</v>
      </c>
      <c r="GLX14">
        <v>1340894</v>
      </c>
      <c r="GLY14">
        <v>1340894</v>
      </c>
      <c r="GLZ14">
        <v>1354164</v>
      </c>
      <c r="GMA14">
        <v>1418281</v>
      </c>
      <c r="GMB14">
        <v>1414503</v>
      </c>
      <c r="GMC14">
        <v>1438136</v>
      </c>
      <c r="GMD14">
        <v>1434595</v>
      </c>
      <c r="GME14">
        <v>1464185</v>
      </c>
      <c r="GMF14">
        <v>1459441</v>
      </c>
      <c r="GMG14">
        <v>1503022</v>
      </c>
      <c r="GMH14">
        <v>1508794</v>
      </c>
      <c r="GMI14">
        <v>1495785</v>
      </c>
      <c r="GMJ14">
        <v>1465773</v>
      </c>
      <c r="GMK14">
        <v>1496561</v>
      </c>
      <c r="GML14">
        <v>1487373</v>
      </c>
      <c r="GMM14">
        <v>1493831</v>
      </c>
      <c r="GMN14">
        <v>1500596</v>
      </c>
      <c r="GMO14">
        <v>1523996</v>
      </c>
      <c r="GMP14">
        <v>1481444</v>
      </c>
      <c r="GMQ14">
        <v>1480260</v>
      </c>
      <c r="GMR14">
        <v>1454605</v>
      </c>
      <c r="GMS14">
        <v>1461466</v>
      </c>
      <c r="GMT14">
        <v>1469449</v>
      </c>
      <c r="GMU14">
        <v>1444530</v>
      </c>
      <c r="GMV14">
        <v>1449174</v>
      </c>
      <c r="GMW14">
        <v>1479095</v>
      </c>
      <c r="GMX14">
        <v>1479095</v>
      </c>
      <c r="GMY14">
        <v>1467084</v>
      </c>
      <c r="GMZ14">
        <v>1435482</v>
      </c>
      <c r="GNA14">
        <v>1423733</v>
      </c>
      <c r="GNB14">
        <v>1412301</v>
      </c>
      <c r="GNC14">
        <v>1425917</v>
      </c>
      <c r="GND14">
        <v>1392443</v>
      </c>
      <c r="GNE14">
        <v>1374638</v>
      </c>
      <c r="GNF14">
        <v>1332457</v>
      </c>
      <c r="GNG14">
        <v>175</v>
      </c>
      <c r="GNH14">
        <v>175</v>
      </c>
      <c r="GNI14">
        <v>211</v>
      </c>
      <c r="GNJ14">
        <v>2163</v>
      </c>
      <c r="GNK14">
        <v>2356</v>
      </c>
      <c r="GNL14">
        <v>2356</v>
      </c>
      <c r="GNM14">
        <v>2356</v>
      </c>
      <c r="GNN14">
        <v>2356</v>
      </c>
      <c r="GNO14">
        <v>5629</v>
      </c>
      <c r="GNP14">
        <v>7417</v>
      </c>
      <c r="GNQ14">
        <v>10523</v>
      </c>
      <c r="GNR14">
        <v>11814</v>
      </c>
      <c r="GNS14">
        <v>11768</v>
      </c>
      <c r="GNT14">
        <v>19774</v>
      </c>
      <c r="GNU14">
        <v>20520</v>
      </c>
      <c r="GNV14">
        <v>26050</v>
      </c>
      <c r="GNW14">
        <v>28993</v>
      </c>
      <c r="GNX14">
        <v>85284</v>
      </c>
      <c r="GNY14">
        <v>88404</v>
      </c>
      <c r="GNZ14">
        <v>101157</v>
      </c>
      <c r="GOA14">
        <v>163093</v>
      </c>
      <c r="GOB14">
        <v>212787</v>
      </c>
      <c r="GOC14">
        <v>307387</v>
      </c>
      <c r="GOD14">
        <v>447233</v>
      </c>
      <c r="GOE14">
        <v>695332</v>
      </c>
      <c r="GOF14">
        <v>836604</v>
      </c>
      <c r="GOG14">
        <v>1073529</v>
      </c>
      <c r="GOH14">
        <v>1087382</v>
      </c>
      <c r="GOI14">
        <v>1087382</v>
      </c>
      <c r="GOJ14">
        <v>1097300</v>
      </c>
      <c r="GOK14">
        <v>1213965</v>
      </c>
      <c r="GOL14">
        <v>1286924</v>
      </c>
      <c r="GOM14">
        <v>1333525</v>
      </c>
      <c r="GON14">
        <v>1369382</v>
      </c>
      <c r="GOO14">
        <v>1388887</v>
      </c>
      <c r="GOP14">
        <v>1372290</v>
      </c>
      <c r="GOQ14">
        <v>1365758</v>
      </c>
      <c r="GOR14">
        <v>1368771</v>
      </c>
      <c r="GOS14">
        <v>1373779</v>
      </c>
      <c r="GOT14">
        <v>1378076</v>
      </c>
      <c r="GOU14">
        <v>1368910</v>
      </c>
      <c r="GOV14">
        <v>1385404</v>
      </c>
      <c r="GOW14">
        <v>1394211</v>
      </c>
      <c r="GOX14">
        <v>1414284</v>
      </c>
      <c r="GOY14">
        <v>1408838</v>
      </c>
      <c r="GOZ14">
        <v>1400220</v>
      </c>
      <c r="GPA14">
        <v>1369004</v>
      </c>
      <c r="GPB14">
        <v>1416451</v>
      </c>
      <c r="GPC14">
        <v>1419741</v>
      </c>
      <c r="GPD14">
        <v>1412521</v>
      </c>
      <c r="GPE14">
        <v>1403325</v>
      </c>
      <c r="GPF14">
        <v>1399017</v>
      </c>
      <c r="GPG14">
        <v>1398859</v>
      </c>
      <c r="GPH14">
        <v>1407429</v>
      </c>
      <c r="GPI14">
        <v>1398678</v>
      </c>
      <c r="GPJ14">
        <v>1389959</v>
      </c>
      <c r="GPK14">
        <v>1401689</v>
      </c>
      <c r="GPL14">
        <v>1392821</v>
      </c>
      <c r="GPM14">
        <v>1416605</v>
      </c>
      <c r="GPN14">
        <v>1433810</v>
      </c>
      <c r="GPO14">
        <v>1441026</v>
      </c>
      <c r="GPP14">
        <v>1436085</v>
      </c>
      <c r="GPQ14">
        <v>1441851</v>
      </c>
      <c r="GPR14">
        <v>1461839</v>
      </c>
      <c r="GPS14">
        <v>1420164</v>
      </c>
      <c r="GPT14">
        <v>1428930</v>
      </c>
      <c r="GPU14">
        <v>2650</v>
      </c>
      <c r="GPV14">
        <v>3335</v>
      </c>
      <c r="GPW14">
        <v>7364</v>
      </c>
      <c r="GPX14">
        <v>8240</v>
      </c>
      <c r="GPY14">
        <v>6111</v>
      </c>
      <c r="GPZ14">
        <v>6746</v>
      </c>
      <c r="GQA14">
        <v>8627</v>
      </c>
      <c r="GQB14">
        <v>10140</v>
      </c>
      <c r="GQC14">
        <v>11843</v>
      </c>
      <c r="GQD14">
        <v>14671</v>
      </c>
      <c r="GQE14">
        <v>17904</v>
      </c>
      <c r="GQF14">
        <v>22036</v>
      </c>
      <c r="GQG14">
        <v>35815</v>
      </c>
      <c r="GQH14">
        <v>51346</v>
      </c>
      <c r="GQI14">
        <v>54753</v>
      </c>
      <c r="GQJ14">
        <v>55982</v>
      </c>
      <c r="GQK14">
        <v>94283</v>
      </c>
      <c r="GQL14">
        <v>168117</v>
      </c>
      <c r="GQM14">
        <v>193985</v>
      </c>
      <c r="GQN14">
        <v>221573</v>
      </c>
      <c r="GQO14">
        <v>221573</v>
      </c>
      <c r="GQP14">
        <v>253713</v>
      </c>
      <c r="GQQ14">
        <v>341873</v>
      </c>
      <c r="GQR14">
        <v>635573</v>
      </c>
      <c r="GQS14">
        <v>859286</v>
      </c>
      <c r="GQT14">
        <v>1033450</v>
      </c>
      <c r="GQU14">
        <v>1167814</v>
      </c>
      <c r="GQV14">
        <v>1222731</v>
      </c>
      <c r="GQW14">
        <v>1315975</v>
      </c>
      <c r="GQX14">
        <v>1333680</v>
      </c>
      <c r="GQY14">
        <v>1355691</v>
      </c>
      <c r="GQZ14">
        <v>1383017</v>
      </c>
      <c r="GRA14">
        <v>1367240</v>
      </c>
      <c r="GRB14">
        <v>1311140</v>
      </c>
      <c r="GRC14">
        <v>1304474</v>
      </c>
      <c r="GRD14">
        <v>1307570</v>
      </c>
      <c r="GRE14">
        <v>1323641</v>
      </c>
      <c r="GRF14">
        <v>1358562</v>
      </c>
      <c r="GRG14">
        <v>1341304</v>
      </c>
      <c r="GRH14">
        <v>1337387</v>
      </c>
      <c r="GRI14">
        <v>1339985</v>
      </c>
      <c r="GRJ14">
        <v>1339976</v>
      </c>
      <c r="GRK14">
        <v>1343329</v>
      </c>
      <c r="GRL14">
        <v>1328481</v>
      </c>
      <c r="GRM14">
        <v>1328941</v>
      </c>
      <c r="GRN14">
        <v>1304224</v>
      </c>
      <c r="GRO14">
        <v>1282348</v>
      </c>
      <c r="GRP14">
        <v>1280947</v>
      </c>
      <c r="GRQ14">
        <v>1232896</v>
      </c>
      <c r="GRR14">
        <v>1237021</v>
      </c>
      <c r="GRS14">
        <v>1231397</v>
      </c>
      <c r="GRT14">
        <v>1240991</v>
      </c>
      <c r="GRU14">
        <v>1221216</v>
      </c>
      <c r="GRV14">
        <v>1223488</v>
      </c>
      <c r="GRW14">
        <v>1202343</v>
      </c>
      <c r="GRX14">
        <v>1207680</v>
      </c>
      <c r="GRY14">
        <v>1209633</v>
      </c>
      <c r="GRZ14">
        <v>1216609</v>
      </c>
      <c r="GSA14">
        <v>1225205</v>
      </c>
      <c r="GSB14">
        <v>1235665</v>
      </c>
      <c r="GSC14">
        <v>1220943</v>
      </c>
      <c r="GSD14">
        <v>1247418</v>
      </c>
      <c r="GSE14">
        <v>1269267</v>
      </c>
      <c r="GSF14">
        <v>1243623</v>
      </c>
      <c r="GSG14">
        <v>1243623</v>
      </c>
      <c r="GSH14">
        <v>2904</v>
      </c>
      <c r="GSI14">
        <v>5225</v>
      </c>
      <c r="GSJ14">
        <v>10467</v>
      </c>
      <c r="GSK14">
        <v>9507</v>
      </c>
      <c r="GSL14">
        <v>9743</v>
      </c>
      <c r="GSM14">
        <v>10640</v>
      </c>
      <c r="GSN14">
        <v>12784</v>
      </c>
      <c r="GSO14">
        <v>12964</v>
      </c>
      <c r="GSP14">
        <v>14793</v>
      </c>
      <c r="GSQ14">
        <v>17154</v>
      </c>
      <c r="GSR14">
        <v>20931</v>
      </c>
      <c r="GSS14">
        <v>25823</v>
      </c>
      <c r="GST14">
        <v>29679</v>
      </c>
      <c r="GSU14">
        <v>37043</v>
      </c>
      <c r="GSV14">
        <v>38413</v>
      </c>
      <c r="GSW14">
        <v>49987</v>
      </c>
      <c r="GSX14">
        <v>67087</v>
      </c>
      <c r="GSY14">
        <v>102218</v>
      </c>
      <c r="GSZ14">
        <v>116891</v>
      </c>
      <c r="GTA14">
        <v>165268</v>
      </c>
      <c r="GTB14">
        <v>192324</v>
      </c>
      <c r="GTC14">
        <v>245328</v>
      </c>
      <c r="GTD14">
        <v>298141</v>
      </c>
      <c r="GTE14">
        <v>496420</v>
      </c>
      <c r="GTF14">
        <v>698488</v>
      </c>
      <c r="GTG14">
        <v>698488</v>
      </c>
      <c r="GTH14">
        <v>871492</v>
      </c>
      <c r="GTI14">
        <v>984591</v>
      </c>
      <c r="GTJ14">
        <v>1107003</v>
      </c>
      <c r="GTK14">
        <v>1156847</v>
      </c>
      <c r="GTL14">
        <v>1217858</v>
      </c>
      <c r="GTM14">
        <v>1243420</v>
      </c>
      <c r="GTN14">
        <v>1296223</v>
      </c>
      <c r="GTO14">
        <v>1275269</v>
      </c>
      <c r="GTP14">
        <v>1288630</v>
      </c>
      <c r="GTQ14">
        <v>1284234</v>
      </c>
      <c r="GTR14">
        <v>1276568</v>
      </c>
      <c r="GTS14">
        <v>1277073</v>
      </c>
      <c r="GTT14">
        <v>1277653</v>
      </c>
      <c r="GTU14">
        <v>1290352</v>
      </c>
      <c r="GTV14">
        <v>1286746</v>
      </c>
      <c r="GTW14">
        <v>1306371</v>
      </c>
      <c r="GTX14">
        <v>1301645</v>
      </c>
      <c r="GTY14">
        <v>1274398</v>
      </c>
      <c r="GTZ14">
        <v>1299069</v>
      </c>
      <c r="GUA14">
        <v>1275649</v>
      </c>
      <c r="GUB14">
        <v>1269490</v>
      </c>
      <c r="GUC14">
        <v>1255534</v>
      </c>
      <c r="GUD14">
        <v>1267174</v>
      </c>
      <c r="GUE14">
        <v>1253315</v>
      </c>
      <c r="GUF14">
        <v>1245780</v>
      </c>
      <c r="GUG14">
        <v>1259519</v>
      </c>
      <c r="GUH14">
        <v>1256002</v>
      </c>
      <c r="GUI14">
        <v>1247595</v>
      </c>
      <c r="GUJ14">
        <v>1239071</v>
      </c>
      <c r="GUK14">
        <v>1234898</v>
      </c>
      <c r="GUL14">
        <v>1234898</v>
      </c>
      <c r="GUM14">
        <v>1226256</v>
      </c>
      <c r="GUN14">
        <v>1211829</v>
      </c>
      <c r="GUO14">
        <v>1199721</v>
      </c>
      <c r="GUP14">
        <v>1199286</v>
      </c>
      <c r="GUQ14">
        <v>1199268</v>
      </c>
      <c r="GUR14">
        <v>1193171</v>
      </c>
      <c r="GUS14">
        <v>1190211</v>
      </c>
      <c r="GUT14">
        <v>1173941</v>
      </c>
      <c r="GUU14">
        <v>1165605</v>
      </c>
      <c r="GUV14">
        <v>1174157</v>
      </c>
      <c r="GUW14">
        <v>1160470</v>
      </c>
      <c r="GUX14">
        <v>1178677</v>
      </c>
      <c r="GUY14">
        <v>1198193</v>
      </c>
      <c r="GUZ14">
        <v>1185628</v>
      </c>
      <c r="GVA14">
        <v>1198769</v>
      </c>
      <c r="GVB14">
        <v>9920</v>
      </c>
      <c r="GVC14">
        <v>4338</v>
      </c>
      <c r="GVD14">
        <v>8600</v>
      </c>
      <c r="GVE14">
        <v>11765</v>
      </c>
      <c r="GVF14">
        <v>19749</v>
      </c>
      <c r="GVG14">
        <v>27178</v>
      </c>
      <c r="GVH14">
        <v>40414</v>
      </c>
      <c r="GVI14">
        <v>59721</v>
      </c>
      <c r="GVJ14">
        <v>64565</v>
      </c>
      <c r="GVK14">
        <v>83747</v>
      </c>
      <c r="GVL14">
        <v>97599</v>
      </c>
      <c r="GVM14">
        <v>128042</v>
      </c>
      <c r="GVN14">
        <v>160488</v>
      </c>
      <c r="GVO14">
        <v>189498</v>
      </c>
      <c r="GVP14">
        <v>257216</v>
      </c>
      <c r="GVQ14">
        <v>306704</v>
      </c>
      <c r="GVR14">
        <v>426021</v>
      </c>
      <c r="GVS14">
        <v>654861</v>
      </c>
      <c r="GVT14">
        <v>841481</v>
      </c>
      <c r="GVU14">
        <v>1046944</v>
      </c>
      <c r="GVV14">
        <v>1187595</v>
      </c>
      <c r="GVW14">
        <v>1243159</v>
      </c>
      <c r="GVX14">
        <v>1265107</v>
      </c>
      <c r="GVY14">
        <v>1265107</v>
      </c>
      <c r="GVZ14">
        <v>1281286</v>
      </c>
      <c r="GWA14">
        <v>1275135</v>
      </c>
      <c r="GWB14">
        <v>1259002</v>
      </c>
      <c r="GWC14">
        <v>1278772</v>
      </c>
      <c r="GWD14">
        <v>1295542</v>
      </c>
      <c r="GWE14">
        <v>1256194</v>
      </c>
      <c r="GWF14">
        <v>1252986</v>
      </c>
      <c r="GWG14">
        <v>1233814</v>
      </c>
      <c r="GWH14">
        <v>1238532</v>
      </c>
      <c r="GWI14">
        <v>1232714</v>
      </c>
      <c r="GWJ14">
        <v>1221043</v>
      </c>
      <c r="GWK14">
        <v>1202907</v>
      </c>
      <c r="GWL14">
        <v>1169987</v>
      </c>
      <c r="GWM14">
        <v>1137590</v>
      </c>
      <c r="GWN14">
        <v>1135997</v>
      </c>
      <c r="GWO14">
        <v>1123202</v>
      </c>
      <c r="GWP14">
        <v>1102081</v>
      </c>
      <c r="GWQ14">
        <v>1057521</v>
      </c>
      <c r="GWR14">
        <v>1046447</v>
      </c>
      <c r="GWS14">
        <v>1051657</v>
      </c>
      <c r="GWT14">
        <v>1067159</v>
      </c>
      <c r="GWU14">
        <v>1084823</v>
      </c>
      <c r="GWV14">
        <v>1072670</v>
      </c>
      <c r="GWW14">
        <v>1068236</v>
      </c>
      <c r="GWX14">
        <v>1068236</v>
      </c>
      <c r="GWY14">
        <v>1082602</v>
      </c>
      <c r="GWZ14">
        <v>1066220</v>
      </c>
      <c r="GXA14">
        <v>1076620</v>
      </c>
      <c r="GXB14">
        <v>1065539</v>
      </c>
      <c r="GXC14">
        <v>1055652</v>
      </c>
      <c r="GXD14">
        <v>1052276</v>
      </c>
      <c r="GXE14">
        <v>1069041</v>
      </c>
      <c r="GXF14">
        <v>1069688</v>
      </c>
      <c r="GXG14">
        <v>1065618</v>
      </c>
      <c r="GXH14">
        <v>1065618</v>
      </c>
      <c r="GXI14">
        <v>1067931</v>
      </c>
      <c r="GXJ14">
        <v>1077884</v>
      </c>
      <c r="GXK14">
        <v>1087449</v>
      </c>
      <c r="GXL14">
        <v>1093737</v>
      </c>
      <c r="GXM14">
        <v>1093737</v>
      </c>
      <c r="GXN14">
        <v>1088482</v>
      </c>
      <c r="GXO14">
        <v>1105528</v>
      </c>
      <c r="GXP14">
        <v>5319</v>
      </c>
      <c r="GXQ14">
        <v>8162</v>
      </c>
      <c r="GXR14">
        <v>15707</v>
      </c>
      <c r="GXS14">
        <v>18310</v>
      </c>
      <c r="GXT14">
        <v>18419</v>
      </c>
      <c r="GXU14">
        <v>20165</v>
      </c>
      <c r="GXV14">
        <v>25322</v>
      </c>
      <c r="GXW14">
        <v>30527</v>
      </c>
      <c r="GXX14">
        <v>42365</v>
      </c>
      <c r="GXY14">
        <v>77626</v>
      </c>
      <c r="GXZ14">
        <v>116534</v>
      </c>
      <c r="GYA14">
        <v>147159</v>
      </c>
      <c r="GYB14">
        <v>191415</v>
      </c>
      <c r="GYC14">
        <v>231390</v>
      </c>
      <c r="GYD14">
        <v>271811</v>
      </c>
      <c r="GYE14">
        <v>373552</v>
      </c>
      <c r="GYF14">
        <v>636224</v>
      </c>
      <c r="GYG14">
        <v>815244</v>
      </c>
      <c r="GYH14">
        <v>895297</v>
      </c>
      <c r="GYI14">
        <v>895297</v>
      </c>
      <c r="GYJ14">
        <v>958684</v>
      </c>
      <c r="GYK14">
        <v>1128078</v>
      </c>
      <c r="GYL14">
        <v>1156284</v>
      </c>
      <c r="GYM14">
        <v>1196738</v>
      </c>
      <c r="GYN14">
        <v>1303275</v>
      </c>
      <c r="GYO14">
        <v>1336298</v>
      </c>
      <c r="GYP14">
        <v>1369444</v>
      </c>
      <c r="GYQ14">
        <v>1406112</v>
      </c>
      <c r="GYR14">
        <v>1403005</v>
      </c>
      <c r="GYS14">
        <v>1411964</v>
      </c>
      <c r="GYT14">
        <v>1422039</v>
      </c>
      <c r="GYU14">
        <v>1435237</v>
      </c>
      <c r="GYV14">
        <v>1435509</v>
      </c>
      <c r="GYW14">
        <v>1443149</v>
      </c>
      <c r="GYX14">
        <v>1431859</v>
      </c>
      <c r="GYY14">
        <v>1426876</v>
      </c>
      <c r="GYZ14">
        <v>1421632</v>
      </c>
      <c r="GZA14">
        <v>1415651</v>
      </c>
      <c r="GZB14">
        <v>1398134</v>
      </c>
      <c r="GZC14">
        <v>1400567</v>
      </c>
      <c r="GZD14">
        <v>1401308</v>
      </c>
      <c r="GZE14">
        <v>1381703</v>
      </c>
      <c r="GZF14">
        <v>1341507</v>
      </c>
      <c r="GZG14">
        <v>1403153</v>
      </c>
      <c r="GZH14">
        <v>1374821</v>
      </c>
      <c r="GZI14">
        <v>1351699</v>
      </c>
      <c r="GZJ14">
        <v>1356469</v>
      </c>
      <c r="GZK14">
        <v>1346355</v>
      </c>
      <c r="GZL14">
        <v>1323104</v>
      </c>
      <c r="GZM14">
        <v>1323670</v>
      </c>
      <c r="GZN14">
        <v>1301948</v>
      </c>
      <c r="GZO14">
        <v>1289568</v>
      </c>
      <c r="GZP14">
        <v>1291167</v>
      </c>
      <c r="GZQ14">
        <v>1267997</v>
      </c>
      <c r="GZR14">
        <v>1237097</v>
      </c>
      <c r="GZS14">
        <v>1211417</v>
      </c>
      <c r="GZT14">
        <v>1178822</v>
      </c>
      <c r="GZU14">
        <v>1165287</v>
      </c>
      <c r="GZV14">
        <v>1144733</v>
      </c>
      <c r="GZW14">
        <v>1126760</v>
      </c>
      <c r="GZX14">
        <v>1120888</v>
      </c>
      <c r="GZY14">
        <v>1115683</v>
      </c>
      <c r="GZZ14">
        <v>1121085</v>
      </c>
      <c r="HAA14">
        <v>1139510</v>
      </c>
      <c r="HAB14">
        <v>17463</v>
      </c>
      <c r="HAC14">
        <v>23012</v>
      </c>
      <c r="HAD14">
        <v>30832</v>
      </c>
      <c r="HAE14">
        <v>33226</v>
      </c>
      <c r="HAF14">
        <v>37198</v>
      </c>
      <c r="HAG14">
        <v>41055</v>
      </c>
      <c r="HAH14">
        <v>54241</v>
      </c>
      <c r="HAI14">
        <v>77217</v>
      </c>
      <c r="HAJ14">
        <v>101436</v>
      </c>
      <c r="HAK14">
        <v>141953</v>
      </c>
      <c r="HAL14">
        <v>164718</v>
      </c>
      <c r="HAM14">
        <v>222442</v>
      </c>
      <c r="HAN14">
        <v>251918</v>
      </c>
      <c r="HAO14">
        <v>251918</v>
      </c>
      <c r="HAP14">
        <v>282615</v>
      </c>
      <c r="HAQ14">
        <v>346005</v>
      </c>
      <c r="HAR14">
        <v>425771</v>
      </c>
      <c r="HAS14">
        <v>591280</v>
      </c>
      <c r="HAT14">
        <v>721610</v>
      </c>
      <c r="HAU14">
        <v>873214</v>
      </c>
      <c r="HAV14">
        <v>976066</v>
      </c>
      <c r="HAW14">
        <v>1023739</v>
      </c>
      <c r="HAX14">
        <v>1109642</v>
      </c>
      <c r="HAY14">
        <v>1150101</v>
      </c>
      <c r="HAZ14">
        <v>1178347</v>
      </c>
      <c r="HBA14">
        <v>1236973</v>
      </c>
      <c r="HBB14">
        <v>1288015</v>
      </c>
      <c r="HBC14">
        <v>1345428</v>
      </c>
      <c r="HBD14">
        <v>1347879</v>
      </c>
      <c r="HBE14">
        <v>1352591</v>
      </c>
      <c r="HBF14">
        <v>1380929</v>
      </c>
      <c r="HBG14">
        <v>1386619</v>
      </c>
      <c r="HBH14">
        <v>1394270</v>
      </c>
      <c r="HBI14">
        <v>1356687</v>
      </c>
      <c r="HBJ14">
        <v>1367714</v>
      </c>
      <c r="HBK14">
        <v>1363371</v>
      </c>
      <c r="HBL14">
        <v>1365347</v>
      </c>
      <c r="HBM14">
        <v>1365616</v>
      </c>
      <c r="HBN14">
        <v>1348274</v>
      </c>
      <c r="HBO14">
        <v>1324307</v>
      </c>
      <c r="HBP14">
        <v>1326065</v>
      </c>
      <c r="HBQ14">
        <v>1277058</v>
      </c>
      <c r="HBR14">
        <v>1270996</v>
      </c>
      <c r="HBS14">
        <v>1236813</v>
      </c>
      <c r="HBT14">
        <v>1269408</v>
      </c>
      <c r="HBU14">
        <v>1228514</v>
      </c>
      <c r="HBV14">
        <v>1220545</v>
      </c>
      <c r="HBW14">
        <v>1193656</v>
      </c>
      <c r="HBX14">
        <v>1190456</v>
      </c>
      <c r="HBY14">
        <v>1175539</v>
      </c>
      <c r="HBZ14">
        <v>1177659</v>
      </c>
      <c r="HCA14">
        <v>1163788</v>
      </c>
      <c r="HCB14">
        <v>1171337</v>
      </c>
      <c r="HCC14">
        <v>1171235</v>
      </c>
      <c r="HCD14">
        <v>1169303</v>
      </c>
      <c r="HCE14">
        <v>1151765</v>
      </c>
      <c r="HCF14">
        <v>1130829</v>
      </c>
      <c r="HCG14">
        <v>1122024</v>
      </c>
      <c r="HCH14">
        <v>1122024</v>
      </c>
      <c r="HCI14">
        <v>1102124</v>
      </c>
      <c r="HCJ14">
        <v>1097497</v>
      </c>
      <c r="HCK14">
        <v>1099174</v>
      </c>
      <c r="HCL14">
        <v>1095900</v>
      </c>
      <c r="HCM14">
        <v>1083258</v>
      </c>
      <c r="HCN14">
        <v>1080534</v>
      </c>
      <c r="HCO14">
        <v>1093525</v>
      </c>
      <c r="HCP14">
        <v>16764</v>
      </c>
      <c r="HCQ14">
        <v>25355</v>
      </c>
      <c r="HCR14">
        <v>27009</v>
      </c>
      <c r="HCS14">
        <v>37767</v>
      </c>
      <c r="HCT14">
        <v>40269</v>
      </c>
      <c r="HCU14">
        <v>44252</v>
      </c>
      <c r="HCV14">
        <v>52474</v>
      </c>
      <c r="HCW14">
        <v>68731</v>
      </c>
      <c r="HCX14">
        <v>75295</v>
      </c>
      <c r="HCY14">
        <v>89647</v>
      </c>
      <c r="HCZ14">
        <v>105183</v>
      </c>
      <c r="HDA14">
        <v>134240</v>
      </c>
      <c r="HDB14">
        <v>148599</v>
      </c>
      <c r="HDC14">
        <v>175899</v>
      </c>
      <c r="HDD14">
        <v>206028</v>
      </c>
      <c r="HDE14">
        <v>296538</v>
      </c>
      <c r="HDF14">
        <v>397235</v>
      </c>
      <c r="HDG14">
        <v>397235</v>
      </c>
      <c r="HDH14">
        <v>568251</v>
      </c>
      <c r="HDI14">
        <v>761663</v>
      </c>
      <c r="HDJ14">
        <v>869776</v>
      </c>
      <c r="HDK14">
        <v>977807</v>
      </c>
      <c r="HDL14">
        <v>1005943</v>
      </c>
      <c r="HDM14">
        <v>1071259</v>
      </c>
      <c r="HDN14">
        <v>1082070</v>
      </c>
      <c r="HDO14">
        <v>1083398</v>
      </c>
      <c r="HDP14">
        <v>1074819</v>
      </c>
      <c r="HDQ14">
        <v>1078296</v>
      </c>
      <c r="HDR14">
        <v>1087347</v>
      </c>
      <c r="HDS14">
        <v>1135046</v>
      </c>
      <c r="HDT14">
        <v>1162875</v>
      </c>
      <c r="HDU14">
        <v>1183079</v>
      </c>
      <c r="HDV14">
        <v>1197667</v>
      </c>
      <c r="HDW14">
        <v>1221030</v>
      </c>
      <c r="HDX14">
        <v>1225328</v>
      </c>
      <c r="HDY14">
        <v>1216614</v>
      </c>
      <c r="HDZ14">
        <v>1207560</v>
      </c>
      <c r="HEA14">
        <v>1214813</v>
      </c>
      <c r="HEB14">
        <v>1233618</v>
      </c>
      <c r="HEC14">
        <v>1224895</v>
      </c>
      <c r="HED14">
        <v>1220584</v>
      </c>
      <c r="HEE14">
        <v>1212723</v>
      </c>
      <c r="HEF14">
        <v>1174040</v>
      </c>
      <c r="HEG14">
        <v>1225375</v>
      </c>
      <c r="HEH14">
        <v>1223831</v>
      </c>
      <c r="HEI14">
        <v>1238023</v>
      </c>
      <c r="HEJ14">
        <v>1230049</v>
      </c>
      <c r="HEK14">
        <v>1190170</v>
      </c>
      <c r="HEL14">
        <v>1234202</v>
      </c>
      <c r="HEM14">
        <v>1255501</v>
      </c>
      <c r="HEN14">
        <v>1274764</v>
      </c>
      <c r="HEO14">
        <v>1275228</v>
      </c>
      <c r="HEP14">
        <v>1280953</v>
      </c>
      <c r="HEQ14">
        <v>1273839</v>
      </c>
      <c r="HER14">
        <v>1256251</v>
      </c>
      <c r="HES14">
        <v>1258809</v>
      </c>
      <c r="HET14">
        <v>1273468</v>
      </c>
      <c r="HEU14">
        <v>1284149</v>
      </c>
      <c r="HEV14">
        <v>1271972</v>
      </c>
      <c r="HEW14">
        <v>1244518</v>
      </c>
      <c r="HEX14">
        <v>1235509</v>
      </c>
      <c r="HEY14">
        <v>1206978</v>
      </c>
      <c r="HEZ14">
        <v>1185971</v>
      </c>
      <c r="HFA14">
        <v>1185971</v>
      </c>
      <c r="HFB14">
        <v>1232864</v>
      </c>
      <c r="HFC14">
        <v>1220706</v>
      </c>
      <c r="HFD14">
        <v>14876</v>
      </c>
      <c r="HFE14">
        <v>22582</v>
      </c>
      <c r="HFF14">
        <v>32124</v>
      </c>
      <c r="HFG14">
        <v>53231</v>
      </c>
      <c r="HFH14">
        <v>61502</v>
      </c>
      <c r="HFI14">
        <v>78999</v>
      </c>
      <c r="HFJ14">
        <v>88784</v>
      </c>
      <c r="HFK14">
        <v>110347</v>
      </c>
      <c r="HFL14">
        <v>129512</v>
      </c>
      <c r="HFM14">
        <v>175637</v>
      </c>
      <c r="HFN14">
        <v>195807</v>
      </c>
      <c r="HFO14">
        <v>234024</v>
      </c>
      <c r="HFP14">
        <v>290968</v>
      </c>
      <c r="HFQ14">
        <v>356930</v>
      </c>
      <c r="HFR14">
        <v>411990</v>
      </c>
      <c r="HFS14">
        <v>521415</v>
      </c>
      <c r="HFT14">
        <v>683498</v>
      </c>
      <c r="HFU14">
        <v>841648</v>
      </c>
      <c r="HFV14">
        <v>956137</v>
      </c>
      <c r="HFW14">
        <v>1019011</v>
      </c>
      <c r="HFX14">
        <v>971273</v>
      </c>
      <c r="HFY14">
        <v>971273</v>
      </c>
      <c r="HFZ14">
        <v>1059185</v>
      </c>
      <c r="HGA14">
        <v>1080244</v>
      </c>
      <c r="HGB14">
        <v>1058012</v>
      </c>
      <c r="HGC14">
        <v>1059763</v>
      </c>
      <c r="HGD14">
        <v>1074999</v>
      </c>
      <c r="HGE14">
        <v>1089432</v>
      </c>
      <c r="HGF14">
        <v>1120328</v>
      </c>
      <c r="HGG14">
        <v>1170550</v>
      </c>
      <c r="HGH14">
        <v>1167212</v>
      </c>
      <c r="HGI14">
        <v>1186894</v>
      </c>
      <c r="HGJ14">
        <v>1181350</v>
      </c>
      <c r="HGK14">
        <v>1136872</v>
      </c>
      <c r="HGL14">
        <v>1155528</v>
      </c>
      <c r="HGM14">
        <v>1133359</v>
      </c>
      <c r="HGN14">
        <v>1143488</v>
      </c>
      <c r="HGO14">
        <v>1130794</v>
      </c>
      <c r="HGP14">
        <v>1101797</v>
      </c>
      <c r="HGQ14">
        <v>1099028</v>
      </c>
      <c r="HGR14">
        <v>1099154</v>
      </c>
      <c r="HGS14">
        <v>1085703</v>
      </c>
      <c r="HGT14">
        <v>1130155</v>
      </c>
      <c r="HGU14">
        <v>1139226</v>
      </c>
      <c r="HGV14">
        <v>1123603</v>
      </c>
      <c r="HGW14">
        <v>1115806</v>
      </c>
      <c r="HGX14">
        <v>1115806</v>
      </c>
      <c r="HGY14">
        <v>1112746</v>
      </c>
      <c r="HGZ14">
        <v>1122513</v>
      </c>
      <c r="HHA14">
        <v>1132611</v>
      </c>
      <c r="HHB14">
        <v>1130448</v>
      </c>
      <c r="HHC14">
        <v>1123831</v>
      </c>
      <c r="HHD14">
        <v>1112064</v>
      </c>
      <c r="HHE14">
        <v>1136904</v>
      </c>
      <c r="HHF14">
        <v>1131335</v>
      </c>
      <c r="HHG14">
        <v>1098894</v>
      </c>
      <c r="HHH14">
        <v>1094525</v>
      </c>
      <c r="HHI14">
        <v>1099601</v>
      </c>
      <c r="HHJ14">
        <v>1094331</v>
      </c>
      <c r="HHK14">
        <v>1094408</v>
      </c>
      <c r="HHL14">
        <v>1090770</v>
      </c>
      <c r="HHM14">
        <v>1095684</v>
      </c>
      <c r="HHN14">
        <v>1095684</v>
      </c>
      <c r="HHO14">
        <v>1095684</v>
      </c>
      <c r="HHP14">
        <v>1130339</v>
      </c>
      <c r="HHQ14">
        <v>56004</v>
      </c>
      <c r="HHR14">
        <v>96482</v>
      </c>
      <c r="HHS14">
        <v>179586</v>
      </c>
      <c r="HHT14">
        <v>188904</v>
      </c>
      <c r="HHU14">
        <v>215286</v>
      </c>
      <c r="HHV14">
        <v>238179</v>
      </c>
      <c r="HHW14">
        <v>257752</v>
      </c>
      <c r="HHX14">
        <v>291067</v>
      </c>
      <c r="HHY14">
        <v>315617</v>
      </c>
      <c r="HHZ14">
        <v>337976</v>
      </c>
      <c r="HIA14">
        <v>351842</v>
      </c>
      <c r="HIB14">
        <v>372540</v>
      </c>
      <c r="HIC14">
        <v>410712</v>
      </c>
      <c r="HID14">
        <v>492538</v>
      </c>
      <c r="HIE14">
        <v>603509</v>
      </c>
      <c r="HIF14">
        <v>751717</v>
      </c>
      <c r="HIG14">
        <v>887109</v>
      </c>
      <c r="HIH14">
        <v>925438</v>
      </c>
      <c r="HII14">
        <v>925438</v>
      </c>
      <c r="HIJ14">
        <v>925438</v>
      </c>
      <c r="HIK14">
        <v>1032021</v>
      </c>
      <c r="HIL14">
        <v>1060786</v>
      </c>
      <c r="HIM14">
        <v>1022473</v>
      </c>
      <c r="HIN14">
        <v>1051117</v>
      </c>
      <c r="HIO14">
        <v>1054164</v>
      </c>
      <c r="HIP14">
        <v>1056284</v>
      </c>
      <c r="HIQ14">
        <v>1058245</v>
      </c>
      <c r="HIR14">
        <v>1040085</v>
      </c>
      <c r="HIS14">
        <v>1043829</v>
      </c>
      <c r="HIT14">
        <v>1053507</v>
      </c>
      <c r="HIU14">
        <v>1053196</v>
      </c>
      <c r="HIV14">
        <v>1055780</v>
      </c>
      <c r="HIW14">
        <v>1028760</v>
      </c>
      <c r="HIX14">
        <v>1036630</v>
      </c>
      <c r="HIY14">
        <v>1032222</v>
      </c>
      <c r="HIZ14">
        <v>1033633</v>
      </c>
      <c r="HJA14">
        <v>1034494</v>
      </c>
      <c r="HJB14">
        <v>1037644</v>
      </c>
      <c r="HJC14">
        <v>1052154</v>
      </c>
      <c r="HJD14">
        <v>1034289</v>
      </c>
      <c r="HJE14">
        <v>1052623</v>
      </c>
      <c r="HJF14">
        <v>1044691</v>
      </c>
      <c r="HJG14">
        <v>1054675</v>
      </c>
      <c r="HJH14">
        <v>1045742</v>
      </c>
      <c r="HJI14">
        <v>1039466</v>
      </c>
      <c r="HJJ14">
        <v>1044669</v>
      </c>
      <c r="HJK14">
        <v>1052376</v>
      </c>
      <c r="HJL14">
        <v>1040656</v>
      </c>
      <c r="HJM14">
        <v>1030322</v>
      </c>
      <c r="HJN14">
        <v>1029702</v>
      </c>
      <c r="HJO14">
        <v>1029745</v>
      </c>
      <c r="HJP14">
        <v>1033530</v>
      </c>
      <c r="HJQ14">
        <v>1032390</v>
      </c>
      <c r="HJR14">
        <v>1014236</v>
      </c>
      <c r="HJS14">
        <v>1018768</v>
      </c>
      <c r="HJT14">
        <v>1015765</v>
      </c>
      <c r="HJU14">
        <v>1036988</v>
      </c>
      <c r="HJV14">
        <v>1038658</v>
      </c>
      <c r="HJW14">
        <v>1050431</v>
      </c>
      <c r="HJX14">
        <v>1062736</v>
      </c>
      <c r="HJY14">
        <v>1085328</v>
      </c>
      <c r="HJZ14">
        <v>1085977</v>
      </c>
      <c r="HKA14">
        <v>1079854</v>
      </c>
      <c r="HKB14">
        <v>1111393</v>
      </c>
      <c r="HKC14">
        <v>50806</v>
      </c>
      <c r="HKD14">
        <v>66333</v>
      </c>
      <c r="HKE14">
        <v>80973</v>
      </c>
      <c r="HKF14">
        <v>93277</v>
      </c>
      <c r="HKG14">
        <v>97873</v>
      </c>
      <c r="HKH14">
        <v>111228</v>
      </c>
      <c r="HKI14">
        <v>120406</v>
      </c>
      <c r="HKJ14">
        <v>132483</v>
      </c>
      <c r="HKK14">
        <v>151807</v>
      </c>
      <c r="HKL14">
        <v>179481</v>
      </c>
      <c r="HKM14">
        <v>242532</v>
      </c>
      <c r="HKN14">
        <v>321984</v>
      </c>
      <c r="HKO14">
        <v>321984</v>
      </c>
      <c r="HKP14">
        <v>321984</v>
      </c>
      <c r="HKQ14">
        <v>381335</v>
      </c>
      <c r="HKR14">
        <v>410133</v>
      </c>
      <c r="HKS14">
        <v>503558</v>
      </c>
      <c r="HKT14">
        <v>645898</v>
      </c>
      <c r="HKU14">
        <v>790645</v>
      </c>
      <c r="HKV14">
        <v>832340</v>
      </c>
      <c r="HKW14">
        <v>883080</v>
      </c>
      <c r="HKX14">
        <v>938984</v>
      </c>
      <c r="HKY14">
        <v>975143</v>
      </c>
      <c r="HKZ14">
        <v>989907</v>
      </c>
      <c r="HLA14">
        <v>1029871</v>
      </c>
      <c r="HLB14">
        <v>1055478</v>
      </c>
      <c r="HLC14">
        <v>1054112</v>
      </c>
      <c r="HLD14">
        <v>1098076</v>
      </c>
      <c r="HLE14">
        <v>1109364</v>
      </c>
      <c r="HLF14">
        <v>1122402</v>
      </c>
      <c r="HLG14">
        <v>1162915</v>
      </c>
      <c r="HLH14">
        <v>1181298</v>
      </c>
      <c r="HLI14">
        <v>1195171</v>
      </c>
      <c r="HLJ14">
        <v>1178970</v>
      </c>
      <c r="HLK14">
        <v>1180326</v>
      </c>
      <c r="HLL14">
        <v>1194333</v>
      </c>
      <c r="HLM14">
        <v>1194107</v>
      </c>
      <c r="HLN14">
        <v>1194200</v>
      </c>
      <c r="HLO14">
        <v>1178689</v>
      </c>
      <c r="HLP14">
        <v>1193394</v>
      </c>
      <c r="HLQ14">
        <v>1186864</v>
      </c>
      <c r="HLR14">
        <v>1158819</v>
      </c>
      <c r="HLS14">
        <v>1132096</v>
      </c>
      <c r="HLT14">
        <v>1158542</v>
      </c>
      <c r="HLU14">
        <v>1154555</v>
      </c>
      <c r="HLV14">
        <v>1167924</v>
      </c>
      <c r="HLW14">
        <v>1162334</v>
      </c>
      <c r="HLX14">
        <v>1158646</v>
      </c>
      <c r="HLY14">
        <v>1143167</v>
      </c>
      <c r="HLZ14">
        <v>1133632</v>
      </c>
      <c r="HMA14">
        <v>1136978</v>
      </c>
      <c r="HMB14">
        <v>1135241</v>
      </c>
      <c r="HMC14">
        <v>1132033</v>
      </c>
      <c r="HMD14">
        <v>1128016</v>
      </c>
      <c r="HME14">
        <v>1111965</v>
      </c>
      <c r="HMF14">
        <v>1120381</v>
      </c>
      <c r="HMG14">
        <v>1142756</v>
      </c>
      <c r="HMH14">
        <v>1142756</v>
      </c>
      <c r="HMI14">
        <v>1160724</v>
      </c>
      <c r="HMJ14">
        <v>1144959</v>
      </c>
      <c r="HMK14">
        <v>1117642</v>
      </c>
      <c r="HML14">
        <v>1087208</v>
      </c>
      <c r="HMM14">
        <v>1094311</v>
      </c>
      <c r="HMN14">
        <v>1096757</v>
      </c>
      <c r="HMO14">
        <v>1072975</v>
      </c>
      <c r="HMP14">
        <v>1066562</v>
      </c>
      <c r="HMQ14">
        <v>31842</v>
      </c>
      <c r="HMR14">
        <v>38559</v>
      </c>
      <c r="HMS14">
        <v>46928</v>
      </c>
      <c r="HMT14">
        <v>59536</v>
      </c>
      <c r="HMU14">
        <v>73560</v>
      </c>
      <c r="HMV14">
        <v>84591</v>
      </c>
      <c r="HMW14">
        <v>94234</v>
      </c>
      <c r="HMX14">
        <v>95603</v>
      </c>
      <c r="HMY14">
        <v>101481</v>
      </c>
      <c r="HMZ14">
        <v>121149</v>
      </c>
      <c r="HNA14">
        <v>140734</v>
      </c>
      <c r="HNB14">
        <v>161577</v>
      </c>
      <c r="HNC14">
        <v>205493</v>
      </c>
      <c r="HND14">
        <v>252451</v>
      </c>
      <c r="HNE14">
        <v>308897</v>
      </c>
      <c r="HNF14">
        <v>398203</v>
      </c>
      <c r="HNG14">
        <v>398203</v>
      </c>
      <c r="HNH14">
        <v>398203</v>
      </c>
      <c r="HNI14">
        <v>565779</v>
      </c>
      <c r="HNJ14">
        <v>711430</v>
      </c>
      <c r="HNK14">
        <v>792019</v>
      </c>
      <c r="HNL14">
        <v>744301</v>
      </c>
      <c r="HNM14">
        <v>815148</v>
      </c>
      <c r="HNN14">
        <v>863008</v>
      </c>
      <c r="HNO14">
        <v>899642</v>
      </c>
      <c r="HNP14">
        <v>932721</v>
      </c>
      <c r="HNQ14">
        <v>986499</v>
      </c>
      <c r="HNR14">
        <v>1030833</v>
      </c>
      <c r="HNS14">
        <v>1047691</v>
      </c>
      <c r="HNT14">
        <v>1078146</v>
      </c>
      <c r="HNU14">
        <v>1086675</v>
      </c>
      <c r="HNV14">
        <v>1094807</v>
      </c>
      <c r="HNW14">
        <v>1072964</v>
      </c>
      <c r="HNX14">
        <v>1059883</v>
      </c>
      <c r="HNY14">
        <v>1074398</v>
      </c>
      <c r="HNZ14">
        <v>1074012</v>
      </c>
      <c r="HOA14">
        <v>1072337</v>
      </c>
      <c r="HOB14">
        <v>1087561</v>
      </c>
      <c r="HOC14">
        <v>1072959</v>
      </c>
      <c r="HOD14">
        <v>1067502</v>
      </c>
      <c r="HOE14">
        <v>1061290</v>
      </c>
      <c r="HOF14">
        <v>1055693</v>
      </c>
      <c r="HOG14">
        <v>1035829</v>
      </c>
      <c r="HOH14">
        <v>1027517</v>
      </c>
      <c r="HOI14">
        <v>1017747</v>
      </c>
      <c r="HOJ14">
        <v>966620</v>
      </c>
      <c r="HOK14">
        <v>965595</v>
      </c>
      <c r="HOL14">
        <v>964204</v>
      </c>
      <c r="HOM14">
        <v>952711</v>
      </c>
      <c r="HON14">
        <v>927465</v>
      </c>
      <c r="HOO14">
        <v>916191</v>
      </c>
      <c r="HOP14">
        <v>885114</v>
      </c>
      <c r="HOQ14">
        <v>885114</v>
      </c>
      <c r="HOR14">
        <v>885114</v>
      </c>
      <c r="HOS14">
        <v>878217</v>
      </c>
      <c r="HOT14">
        <v>886412</v>
      </c>
      <c r="HOU14">
        <v>900558</v>
      </c>
      <c r="HOV14">
        <v>946821</v>
      </c>
      <c r="HOW14">
        <v>948351</v>
      </c>
      <c r="HOX14">
        <v>940635</v>
      </c>
      <c r="HOY14">
        <v>940132</v>
      </c>
      <c r="HOZ14">
        <v>935542</v>
      </c>
      <c r="HPA14">
        <v>952528</v>
      </c>
      <c r="HPB14">
        <v>948067</v>
      </c>
      <c r="HPC14">
        <v>958732</v>
      </c>
      <c r="HPD14">
        <v>28893</v>
      </c>
      <c r="HPE14">
        <v>33884</v>
      </c>
      <c r="HPF14">
        <v>41250</v>
      </c>
      <c r="HPG14">
        <v>45394</v>
      </c>
      <c r="HPH14">
        <v>52293</v>
      </c>
      <c r="HPI14">
        <v>64190</v>
      </c>
      <c r="HPJ14">
        <v>71476</v>
      </c>
      <c r="HPK14">
        <v>78298</v>
      </c>
      <c r="HPL14">
        <v>89189</v>
      </c>
      <c r="HPM14">
        <v>105037</v>
      </c>
      <c r="HPN14">
        <v>114348</v>
      </c>
      <c r="HPO14">
        <v>125116</v>
      </c>
      <c r="HPP14">
        <v>156419</v>
      </c>
      <c r="HPQ14">
        <v>228317</v>
      </c>
      <c r="HPR14">
        <v>228317</v>
      </c>
      <c r="HPS14">
        <v>295846</v>
      </c>
      <c r="HPT14">
        <v>349194</v>
      </c>
      <c r="HPU14">
        <v>436412</v>
      </c>
      <c r="HPV14">
        <v>530428</v>
      </c>
      <c r="HPW14">
        <v>629758</v>
      </c>
      <c r="HPX14">
        <v>722085</v>
      </c>
      <c r="HPY14">
        <v>733023</v>
      </c>
      <c r="HPZ14">
        <v>795082</v>
      </c>
      <c r="HQA14">
        <v>821255</v>
      </c>
      <c r="HQB14">
        <v>862030</v>
      </c>
      <c r="HQC14">
        <v>873125</v>
      </c>
      <c r="HQD14">
        <v>873125</v>
      </c>
      <c r="HQE14">
        <v>873125</v>
      </c>
      <c r="HQF14">
        <v>894739</v>
      </c>
      <c r="HQG14">
        <v>897624</v>
      </c>
      <c r="HQH14">
        <v>895008</v>
      </c>
      <c r="HQI14">
        <v>882399</v>
      </c>
      <c r="HQJ14">
        <v>899170</v>
      </c>
      <c r="HQK14">
        <v>890423</v>
      </c>
      <c r="HQL14">
        <v>882174</v>
      </c>
      <c r="HQM14">
        <v>881881</v>
      </c>
      <c r="HQN14">
        <v>882391</v>
      </c>
      <c r="HQO14">
        <v>882391</v>
      </c>
      <c r="HQP14">
        <v>885531</v>
      </c>
      <c r="HQQ14">
        <v>875574</v>
      </c>
      <c r="HQR14">
        <v>865487</v>
      </c>
      <c r="HQS14">
        <v>852056</v>
      </c>
      <c r="HQT14">
        <v>858798</v>
      </c>
      <c r="HQU14">
        <v>851871</v>
      </c>
      <c r="HQV14">
        <v>864099</v>
      </c>
      <c r="HQW14">
        <v>854872</v>
      </c>
      <c r="HQX14">
        <v>854872</v>
      </c>
      <c r="HQY14">
        <v>854872</v>
      </c>
      <c r="HQZ14">
        <v>838819</v>
      </c>
      <c r="HRA14">
        <v>847551</v>
      </c>
      <c r="HRB14">
        <v>838934</v>
      </c>
      <c r="HRC14">
        <v>827502</v>
      </c>
      <c r="HRD14">
        <v>832170</v>
      </c>
      <c r="HRE14">
        <v>821973</v>
      </c>
      <c r="HRF14">
        <v>815009</v>
      </c>
      <c r="HRG14">
        <v>815009</v>
      </c>
      <c r="HRH14">
        <v>799550</v>
      </c>
      <c r="HRI14">
        <v>795942</v>
      </c>
      <c r="HRJ14">
        <v>795942</v>
      </c>
      <c r="HRK14">
        <v>795942</v>
      </c>
      <c r="HRL14">
        <v>803732</v>
      </c>
      <c r="HRM14">
        <v>804803</v>
      </c>
      <c r="HRN14">
        <v>801641</v>
      </c>
      <c r="HRO14">
        <v>801641</v>
      </c>
      <c r="HRP14">
        <v>795042</v>
      </c>
      <c r="HRQ14">
        <v>802605</v>
      </c>
      <c r="HRR14">
        <v>25018</v>
      </c>
      <c r="HRS14">
        <v>34324</v>
      </c>
      <c r="HRT14">
        <v>39772</v>
      </c>
      <c r="HRU14">
        <v>48097</v>
      </c>
      <c r="HRV14">
        <v>54627</v>
      </c>
      <c r="HRW14">
        <v>60326</v>
      </c>
      <c r="HRX14">
        <v>88397</v>
      </c>
      <c r="HRY14">
        <v>100300</v>
      </c>
      <c r="HRZ14">
        <v>120342</v>
      </c>
      <c r="HSA14">
        <v>124831</v>
      </c>
      <c r="HSB14">
        <v>148224</v>
      </c>
      <c r="HSC14">
        <v>177334</v>
      </c>
      <c r="HSD14">
        <v>222382</v>
      </c>
      <c r="HSE14">
        <v>266728</v>
      </c>
      <c r="HSF14">
        <v>309036</v>
      </c>
      <c r="HSG14">
        <v>360882</v>
      </c>
      <c r="HSH14">
        <v>384681</v>
      </c>
      <c r="HSI14">
        <v>384681</v>
      </c>
      <c r="HSJ14">
        <v>466954</v>
      </c>
      <c r="HSK14">
        <v>560040</v>
      </c>
      <c r="HSL14">
        <v>625649</v>
      </c>
      <c r="HSM14">
        <v>690029</v>
      </c>
      <c r="HSN14">
        <v>706795</v>
      </c>
      <c r="HSO14">
        <v>741173</v>
      </c>
      <c r="HSP14">
        <v>765277</v>
      </c>
      <c r="HSQ14">
        <v>782626</v>
      </c>
      <c r="HSR14">
        <v>808111</v>
      </c>
      <c r="HSS14">
        <v>838637</v>
      </c>
      <c r="HST14">
        <v>845930</v>
      </c>
      <c r="HSU14">
        <v>848842</v>
      </c>
      <c r="HSV14">
        <v>880495</v>
      </c>
      <c r="HSW14">
        <v>874499</v>
      </c>
      <c r="HSX14">
        <v>850987</v>
      </c>
      <c r="HSY14">
        <v>840235</v>
      </c>
      <c r="HSZ14">
        <v>835312</v>
      </c>
      <c r="HTA14">
        <v>833318</v>
      </c>
      <c r="HTB14">
        <v>832009</v>
      </c>
      <c r="HTC14">
        <v>824740</v>
      </c>
      <c r="HTD14">
        <v>837088</v>
      </c>
      <c r="HTE14">
        <v>842320</v>
      </c>
      <c r="HTF14">
        <v>830555</v>
      </c>
      <c r="HTG14">
        <v>829361</v>
      </c>
      <c r="HTH14">
        <v>824460</v>
      </c>
      <c r="HTI14">
        <v>814764</v>
      </c>
      <c r="HTJ14">
        <v>811717</v>
      </c>
      <c r="HTK14">
        <v>819212</v>
      </c>
      <c r="HTL14">
        <v>828664</v>
      </c>
      <c r="HTM14">
        <v>790805</v>
      </c>
      <c r="HTN14">
        <v>768435</v>
      </c>
      <c r="HTO14">
        <v>757952</v>
      </c>
      <c r="HTP14">
        <v>757952</v>
      </c>
      <c r="HTQ14">
        <v>760053</v>
      </c>
      <c r="HTR14">
        <v>782506</v>
      </c>
      <c r="HTS14">
        <v>768106</v>
      </c>
      <c r="HTT14">
        <v>770755</v>
      </c>
      <c r="HTU14">
        <v>776010</v>
      </c>
      <c r="HTV14">
        <v>768141</v>
      </c>
      <c r="HTW14">
        <v>745842</v>
      </c>
      <c r="HTX14">
        <v>737436</v>
      </c>
      <c r="HTY14">
        <v>719460</v>
      </c>
      <c r="HTZ14">
        <v>718722</v>
      </c>
      <c r="HUA14">
        <v>704533</v>
      </c>
      <c r="HUB14">
        <v>696188</v>
      </c>
      <c r="HUC14">
        <v>692176</v>
      </c>
      <c r="HUD14">
        <v>684113</v>
      </c>
      <c r="HUE14">
        <v>39020</v>
      </c>
      <c r="HUF14">
        <v>39020</v>
      </c>
      <c r="HUG14">
        <v>42789</v>
      </c>
      <c r="HUH14">
        <v>50205</v>
      </c>
      <c r="HUI14">
        <v>57037</v>
      </c>
      <c r="HUJ14">
        <v>68183</v>
      </c>
      <c r="HUK14">
        <v>71495</v>
      </c>
      <c r="HUL14">
        <v>90203</v>
      </c>
      <c r="HUM14">
        <v>122069</v>
      </c>
      <c r="HUN14">
        <v>147121</v>
      </c>
      <c r="HUO14">
        <v>186519</v>
      </c>
      <c r="HUP14">
        <v>222635</v>
      </c>
      <c r="HUQ14">
        <v>279023</v>
      </c>
      <c r="HUR14">
        <v>385717</v>
      </c>
      <c r="HUS14">
        <v>444043</v>
      </c>
      <c r="HUT14">
        <v>444043</v>
      </c>
      <c r="HUU14">
        <v>501734</v>
      </c>
      <c r="HUV14">
        <v>610466</v>
      </c>
      <c r="HUW14">
        <v>687915</v>
      </c>
      <c r="HUX14">
        <v>732832</v>
      </c>
      <c r="HUY14">
        <v>779400</v>
      </c>
      <c r="HUZ14">
        <v>782474</v>
      </c>
      <c r="HVA14">
        <v>789464</v>
      </c>
      <c r="HVB14">
        <v>800655</v>
      </c>
      <c r="HVC14">
        <v>826799</v>
      </c>
      <c r="HVD14">
        <v>824881</v>
      </c>
      <c r="HVE14">
        <v>828138</v>
      </c>
      <c r="HVF14">
        <v>815681</v>
      </c>
      <c r="HVG14">
        <v>824512</v>
      </c>
      <c r="HVH14">
        <v>818560</v>
      </c>
      <c r="HVI14">
        <v>821128</v>
      </c>
      <c r="HVJ14">
        <v>815281</v>
      </c>
      <c r="HVK14">
        <v>818583</v>
      </c>
      <c r="HVL14">
        <v>826916</v>
      </c>
      <c r="HVM14">
        <v>824640</v>
      </c>
      <c r="HVN14">
        <v>830058</v>
      </c>
      <c r="HVO14">
        <v>809203</v>
      </c>
      <c r="HVP14">
        <v>789157</v>
      </c>
      <c r="HVQ14">
        <v>789655</v>
      </c>
      <c r="HVR14">
        <v>805491</v>
      </c>
      <c r="HVS14">
        <v>807688</v>
      </c>
      <c r="HVT14">
        <v>794834</v>
      </c>
      <c r="HVU14">
        <v>784035</v>
      </c>
      <c r="HVV14">
        <v>792711</v>
      </c>
      <c r="HVW14">
        <v>779642</v>
      </c>
      <c r="HVX14">
        <v>766151</v>
      </c>
      <c r="HVY14">
        <v>758797</v>
      </c>
      <c r="HVZ14">
        <v>766714</v>
      </c>
      <c r="HWA14">
        <v>757508</v>
      </c>
      <c r="HWB14">
        <v>760231</v>
      </c>
      <c r="HWC14">
        <v>763382</v>
      </c>
      <c r="HWD14">
        <v>756274</v>
      </c>
      <c r="HWE14">
        <v>768959</v>
      </c>
      <c r="HWF14">
        <v>761730</v>
      </c>
      <c r="HWG14">
        <v>757420</v>
      </c>
      <c r="HWH14">
        <v>775685</v>
      </c>
      <c r="HWI14">
        <v>775685</v>
      </c>
      <c r="HWJ14">
        <v>763537</v>
      </c>
      <c r="HWK14">
        <v>757685</v>
      </c>
      <c r="HWL14">
        <v>759930</v>
      </c>
      <c r="HWM14">
        <v>760894</v>
      </c>
      <c r="HWN14">
        <v>765865</v>
      </c>
      <c r="HWO14">
        <v>769207</v>
      </c>
      <c r="HWP14">
        <v>759316</v>
      </c>
      <c r="HWQ14">
        <v>759043</v>
      </c>
      <c r="HWR14">
        <v>768338</v>
      </c>
      <c r="HWS14">
        <v>69258</v>
      </c>
      <c r="HWT14">
        <v>69258</v>
      </c>
      <c r="HWU14">
        <v>74603</v>
      </c>
      <c r="HWV14">
        <v>82268</v>
      </c>
      <c r="HWW14">
        <v>87898</v>
      </c>
      <c r="HWX14">
        <v>92749</v>
      </c>
      <c r="HWY14">
        <v>103651</v>
      </c>
      <c r="HWZ14">
        <v>114343</v>
      </c>
      <c r="HXA14">
        <v>136572</v>
      </c>
      <c r="HXB14">
        <v>156870</v>
      </c>
      <c r="HXC14">
        <v>161379</v>
      </c>
      <c r="HXD14">
        <v>183198</v>
      </c>
      <c r="HXE14">
        <v>219972</v>
      </c>
      <c r="HXF14">
        <v>272079</v>
      </c>
      <c r="HXG14">
        <v>315562</v>
      </c>
      <c r="HXH14">
        <v>368252</v>
      </c>
      <c r="HXI14">
        <v>504519</v>
      </c>
      <c r="HXJ14">
        <v>626275</v>
      </c>
      <c r="HXK14">
        <v>668153</v>
      </c>
      <c r="HXL14">
        <v>668153</v>
      </c>
      <c r="HXM14">
        <v>703668</v>
      </c>
      <c r="HXN14">
        <v>737537</v>
      </c>
      <c r="HXO14">
        <v>734506</v>
      </c>
      <c r="HXP14">
        <v>745720</v>
      </c>
      <c r="HXQ14">
        <v>762071</v>
      </c>
      <c r="HXR14">
        <v>764682</v>
      </c>
      <c r="HXS14">
        <v>775317</v>
      </c>
      <c r="HXT14">
        <v>793325</v>
      </c>
      <c r="HXU14">
        <v>778948</v>
      </c>
      <c r="HXV14">
        <v>775516</v>
      </c>
      <c r="HXW14">
        <v>777216</v>
      </c>
      <c r="HXX14">
        <v>783221</v>
      </c>
      <c r="HXY14">
        <v>801839</v>
      </c>
      <c r="HXZ14">
        <v>811456</v>
      </c>
      <c r="HYA14">
        <v>816741</v>
      </c>
      <c r="HYB14">
        <v>817745</v>
      </c>
      <c r="HYC14">
        <v>836294</v>
      </c>
      <c r="HYD14">
        <v>825533</v>
      </c>
      <c r="HYE14">
        <v>831417</v>
      </c>
      <c r="HYF14">
        <v>840495</v>
      </c>
      <c r="HYG14">
        <v>843385</v>
      </c>
      <c r="HYH14">
        <v>828453</v>
      </c>
      <c r="HYI14">
        <v>819240</v>
      </c>
      <c r="HYJ14">
        <v>810500</v>
      </c>
      <c r="HYK14">
        <v>797990</v>
      </c>
      <c r="HYL14">
        <v>797990</v>
      </c>
      <c r="HYM14">
        <v>804485</v>
      </c>
      <c r="HYN14">
        <v>796117</v>
      </c>
      <c r="HYO14">
        <v>797734</v>
      </c>
      <c r="HYP14">
        <v>792217</v>
      </c>
      <c r="HYQ14">
        <v>795239</v>
      </c>
      <c r="HYR14">
        <v>781860</v>
      </c>
      <c r="HYS14">
        <v>792320</v>
      </c>
      <c r="HYT14">
        <v>796170</v>
      </c>
      <c r="HYU14">
        <v>790019</v>
      </c>
      <c r="HYV14">
        <v>773666</v>
      </c>
      <c r="HYW14">
        <v>740465</v>
      </c>
      <c r="HYX14">
        <v>745660</v>
      </c>
      <c r="HYY14">
        <v>741632</v>
      </c>
      <c r="HYZ14">
        <v>735636</v>
      </c>
      <c r="HZA14">
        <v>736430</v>
      </c>
      <c r="HZB14">
        <v>734577</v>
      </c>
      <c r="HZC14">
        <v>747621</v>
      </c>
      <c r="HZD14">
        <v>744204</v>
      </c>
      <c r="HZE14">
        <v>741195</v>
      </c>
      <c r="HZF14">
        <v>32281</v>
      </c>
      <c r="HZG14">
        <v>32281</v>
      </c>
      <c r="HZH14">
        <v>46084</v>
      </c>
      <c r="HZI14">
        <v>50690</v>
      </c>
      <c r="HZJ14">
        <v>57564</v>
      </c>
      <c r="HZK14">
        <v>70394</v>
      </c>
      <c r="HZL14">
        <v>79573</v>
      </c>
      <c r="HZM14">
        <v>97601</v>
      </c>
      <c r="HZN14">
        <v>110600</v>
      </c>
      <c r="HZO14">
        <v>123686</v>
      </c>
      <c r="HZP14">
        <v>129618</v>
      </c>
      <c r="HZQ14">
        <v>144856</v>
      </c>
      <c r="HZR14">
        <v>168674</v>
      </c>
      <c r="HZS14">
        <v>196329</v>
      </c>
      <c r="HZT14">
        <v>247431</v>
      </c>
      <c r="HZU14">
        <v>275337</v>
      </c>
      <c r="HZV14">
        <v>352307</v>
      </c>
      <c r="HZW14">
        <v>455691</v>
      </c>
      <c r="HZX14">
        <v>513099</v>
      </c>
      <c r="HZY14">
        <v>582236</v>
      </c>
      <c r="HZZ14">
        <v>595511</v>
      </c>
      <c r="IAA14">
        <v>609640</v>
      </c>
      <c r="IAB14">
        <v>631993</v>
      </c>
      <c r="IAC14">
        <v>635821</v>
      </c>
      <c r="IAD14">
        <v>635821</v>
      </c>
      <c r="IAE14">
        <v>648699</v>
      </c>
      <c r="IAF14">
        <v>668123</v>
      </c>
      <c r="IAG14">
        <v>674065</v>
      </c>
      <c r="IAH14">
        <v>683003</v>
      </c>
      <c r="IAI14">
        <v>691556</v>
      </c>
      <c r="IAJ14">
        <v>690815</v>
      </c>
      <c r="IAK14">
        <v>688900</v>
      </c>
      <c r="IAL14">
        <v>679511</v>
      </c>
      <c r="IAM14">
        <v>673691</v>
      </c>
      <c r="IAN14">
        <v>677717</v>
      </c>
      <c r="IAO14">
        <v>685061</v>
      </c>
      <c r="IAP14">
        <v>683499</v>
      </c>
      <c r="IAQ14">
        <v>681484</v>
      </c>
      <c r="IAR14">
        <v>675951</v>
      </c>
      <c r="IAS14">
        <v>673700</v>
      </c>
      <c r="IAT14">
        <v>677119</v>
      </c>
      <c r="IAU14">
        <v>687474</v>
      </c>
      <c r="IAV14">
        <v>693740</v>
      </c>
      <c r="IAW14">
        <v>680602</v>
      </c>
      <c r="IAX14">
        <v>680602</v>
      </c>
      <c r="IAY14">
        <v>672194</v>
      </c>
      <c r="IAZ14">
        <v>666113</v>
      </c>
      <c r="IBA14">
        <v>659313</v>
      </c>
      <c r="IBB14">
        <v>659500</v>
      </c>
      <c r="IBC14">
        <v>667155</v>
      </c>
      <c r="IBD14">
        <v>674161</v>
      </c>
      <c r="IBE14">
        <v>673662</v>
      </c>
      <c r="IBF14">
        <v>671869</v>
      </c>
      <c r="IBG14">
        <v>674504</v>
      </c>
      <c r="IBH14">
        <v>659679</v>
      </c>
      <c r="IBI14">
        <v>659679</v>
      </c>
      <c r="IBJ14">
        <v>649709</v>
      </c>
      <c r="IBK14">
        <v>646583</v>
      </c>
      <c r="IBL14">
        <v>646583</v>
      </c>
      <c r="IBM14">
        <v>653145</v>
      </c>
      <c r="IBN14">
        <v>643745</v>
      </c>
      <c r="IBO14">
        <v>649246</v>
      </c>
      <c r="IBP14">
        <v>649246</v>
      </c>
      <c r="IBQ14">
        <v>641972</v>
      </c>
      <c r="IBR14">
        <v>646829</v>
      </c>
      <c r="IBS14">
        <v>31467</v>
      </c>
      <c r="IBT14">
        <v>44922</v>
      </c>
      <c r="IBU14">
        <v>44922</v>
      </c>
      <c r="IBV14">
        <v>47991</v>
      </c>
      <c r="IBW14">
        <v>51471</v>
      </c>
      <c r="IBX14">
        <v>61276</v>
      </c>
      <c r="IBY14">
        <v>68418</v>
      </c>
      <c r="IBZ14">
        <v>72389</v>
      </c>
      <c r="ICA14">
        <v>104758</v>
      </c>
      <c r="ICB14">
        <v>111734</v>
      </c>
      <c r="ICC14">
        <v>132024</v>
      </c>
      <c r="ICD14">
        <v>163601</v>
      </c>
      <c r="ICE14">
        <v>222834</v>
      </c>
      <c r="ICF14">
        <v>254601</v>
      </c>
      <c r="ICG14">
        <v>292771</v>
      </c>
      <c r="ICH14">
        <v>389856</v>
      </c>
      <c r="ICI14">
        <v>389856</v>
      </c>
      <c r="ICJ14">
        <v>389856</v>
      </c>
      <c r="ICK14">
        <v>492729</v>
      </c>
      <c r="ICL14">
        <v>572572</v>
      </c>
      <c r="ICM14">
        <v>589773</v>
      </c>
      <c r="ICN14">
        <v>618688</v>
      </c>
      <c r="ICO14">
        <v>617371</v>
      </c>
      <c r="ICP14">
        <v>640755</v>
      </c>
      <c r="ICQ14">
        <v>643839</v>
      </c>
      <c r="ICR14">
        <v>633053</v>
      </c>
      <c r="ICS14">
        <v>626733</v>
      </c>
      <c r="ICT14">
        <v>626536</v>
      </c>
      <c r="ICU14">
        <v>633396</v>
      </c>
      <c r="ICV14">
        <v>634062</v>
      </c>
      <c r="ICW14">
        <v>642134</v>
      </c>
      <c r="ICX14">
        <v>647743</v>
      </c>
      <c r="ICY14">
        <v>644292</v>
      </c>
      <c r="ICZ14">
        <v>648026</v>
      </c>
      <c r="IDA14">
        <v>656068</v>
      </c>
      <c r="IDB14">
        <v>638506</v>
      </c>
      <c r="IDC14">
        <v>640040</v>
      </c>
      <c r="IDD14">
        <v>642824</v>
      </c>
      <c r="IDE14">
        <v>651526</v>
      </c>
      <c r="IDF14">
        <v>660177</v>
      </c>
      <c r="IDG14">
        <v>648211</v>
      </c>
      <c r="IDH14">
        <v>649042</v>
      </c>
      <c r="IDI14">
        <v>653974</v>
      </c>
      <c r="IDJ14">
        <v>665906</v>
      </c>
      <c r="IDK14">
        <v>665658</v>
      </c>
      <c r="IDL14">
        <v>658564</v>
      </c>
      <c r="IDM14">
        <v>664058</v>
      </c>
      <c r="IDN14">
        <v>660578</v>
      </c>
      <c r="IDO14">
        <v>658662</v>
      </c>
      <c r="IDP14">
        <v>662210</v>
      </c>
      <c r="IDQ14">
        <v>656162</v>
      </c>
      <c r="IDR14">
        <v>658056</v>
      </c>
      <c r="IDS14">
        <v>659182</v>
      </c>
      <c r="IDT14">
        <v>647880</v>
      </c>
      <c r="IDU14">
        <v>644739</v>
      </c>
      <c r="IDV14">
        <v>638069</v>
      </c>
      <c r="IDW14">
        <v>639601</v>
      </c>
      <c r="IDX14">
        <v>636893</v>
      </c>
      <c r="IDY14">
        <v>640833</v>
      </c>
      <c r="IDZ14">
        <v>637849</v>
      </c>
      <c r="IEA14">
        <v>636818</v>
      </c>
      <c r="IEB14">
        <v>642062</v>
      </c>
      <c r="IEC14">
        <v>653230</v>
      </c>
      <c r="IED14">
        <v>656709</v>
      </c>
      <c r="IEE14">
        <v>654488</v>
      </c>
      <c r="IEF14">
        <v>9809</v>
      </c>
      <c r="IEG14">
        <v>13923</v>
      </c>
      <c r="IEH14">
        <v>17952</v>
      </c>
      <c r="IEI14">
        <v>20454</v>
      </c>
      <c r="IEJ14">
        <v>25222</v>
      </c>
      <c r="IEK14">
        <v>28312</v>
      </c>
      <c r="IEL14">
        <v>38053</v>
      </c>
      <c r="IEM14">
        <v>52310</v>
      </c>
      <c r="IEN14">
        <v>73120</v>
      </c>
      <c r="IEO14">
        <v>86968</v>
      </c>
      <c r="IEP14">
        <v>110789</v>
      </c>
      <c r="IEQ14">
        <v>154918</v>
      </c>
      <c r="IER14">
        <v>213582</v>
      </c>
      <c r="IES14">
        <v>256577</v>
      </c>
      <c r="IET14">
        <v>256577</v>
      </c>
      <c r="IEU14">
        <v>286413</v>
      </c>
      <c r="IEV14">
        <v>392916</v>
      </c>
      <c r="IEW14">
        <v>479220</v>
      </c>
      <c r="IEX14">
        <v>547654</v>
      </c>
      <c r="IEY14">
        <v>603285</v>
      </c>
      <c r="IEZ14">
        <v>599135</v>
      </c>
      <c r="IFA14">
        <v>594253</v>
      </c>
      <c r="IFB14">
        <v>597035</v>
      </c>
      <c r="IFC14">
        <v>598779</v>
      </c>
      <c r="IFD14">
        <v>596348</v>
      </c>
      <c r="IFE14">
        <v>594466</v>
      </c>
      <c r="IFF14">
        <v>604788</v>
      </c>
      <c r="IFG14">
        <v>599494</v>
      </c>
      <c r="IFH14">
        <v>596492</v>
      </c>
      <c r="IFI14">
        <v>613829</v>
      </c>
      <c r="IFJ14">
        <v>616587</v>
      </c>
      <c r="IFK14">
        <v>616444</v>
      </c>
      <c r="IFL14">
        <v>628181</v>
      </c>
      <c r="IFM14">
        <v>606940</v>
      </c>
      <c r="IFN14">
        <v>603563</v>
      </c>
      <c r="IFO14">
        <v>596945</v>
      </c>
      <c r="IFP14">
        <v>592293</v>
      </c>
      <c r="IFQ14">
        <v>586791</v>
      </c>
      <c r="IFR14">
        <v>584786</v>
      </c>
      <c r="IFS14">
        <v>595148</v>
      </c>
      <c r="IFT14">
        <v>582028</v>
      </c>
      <c r="IFU14">
        <v>597622</v>
      </c>
      <c r="IFV14">
        <v>591133</v>
      </c>
      <c r="IFW14">
        <v>566891</v>
      </c>
      <c r="IFX14">
        <v>558850</v>
      </c>
      <c r="IFY14">
        <v>550128</v>
      </c>
      <c r="IFZ14">
        <v>539885</v>
      </c>
      <c r="IGA14">
        <v>543200</v>
      </c>
      <c r="IGB14">
        <v>534537</v>
      </c>
      <c r="IGC14">
        <v>538571</v>
      </c>
      <c r="IGD14">
        <v>540563</v>
      </c>
      <c r="IGE14">
        <v>530782</v>
      </c>
      <c r="IGF14">
        <v>526203</v>
      </c>
      <c r="IGG14">
        <v>520803</v>
      </c>
      <c r="IGH14">
        <v>513956</v>
      </c>
      <c r="IGI14">
        <v>513376</v>
      </c>
      <c r="IGJ14">
        <v>513376</v>
      </c>
      <c r="IGK14">
        <v>515365</v>
      </c>
      <c r="IGL14">
        <v>512655</v>
      </c>
      <c r="IGM14">
        <v>528695</v>
      </c>
      <c r="IGN14">
        <v>536773</v>
      </c>
      <c r="IGO14">
        <v>553463</v>
      </c>
      <c r="IGP14">
        <v>547754</v>
      </c>
      <c r="IGQ14">
        <v>550542</v>
      </c>
      <c r="IGR14">
        <v>558337</v>
      </c>
      <c r="IGS14">
        <v>553853</v>
      </c>
      <c r="IGT14">
        <v>20279</v>
      </c>
      <c r="IGU14">
        <v>25024</v>
      </c>
      <c r="IGV14">
        <v>35156</v>
      </c>
      <c r="IGW14">
        <v>40699</v>
      </c>
      <c r="IGX14">
        <v>48536</v>
      </c>
      <c r="IGY14">
        <v>61218</v>
      </c>
      <c r="IGZ14">
        <v>74459</v>
      </c>
      <c r="IHA14">
        <v>99132</v>
      </c>
      <c r="IHB14">
        <v>112395</v>
      </c>
      <c r="IHC14">
        <v>138155</v>
      </c>
      <c r="IHD14">
        <v>186858</v>
      </c>
      <c r="IHE14">
        <v>215236</v>
      </c>
      <c r="IHF14">
        <v>246896</v>
      </c>
      <c r="IHG14">
        <v>274684</v>
      </c>
      <c r="IHH14">
        <v>319231</v>
      </c>
      <c r="IHI14">
        <v>408882</v>
      </c>
      <c r="IHJ14">
        <v>479609</v>
      </c>
      <c r="IHK14">
        <v>539535</v>
      </c>
      <c r="IHL14">
        <v>539535</v>
      </c>
      <c r="IHM14">
        <v>534337</v>
      </c>
      <c r="IHN14">
        <v>555189</v>
      </c>
      <c r="IHO14">
        <v>569092</v>
      </c>
      <c r="IHP14">
        <v>580701</v>
      </c>
      <c r="IHQ14">
        <v>578312</v>
      </c>
      <c r="IHR14">
        <v>575687</v>
      </c>
      <c r="IHS14">
        <v>569155</v>
      </c>
      <c r="IHT14">
        <v>568159</v>
      </c>
      <c r="IHU14">
        <v>565859</v>
      </c>
      <c r="IHV14">
        <v>577490</v>
      </c>
      <c r="IHW14">
        <v>577818</v>
      </c>
      <c r="IHX14">
        <v>593537</v>
      </c>
      <c r="IHY14">
        <v>594972</v>
      </c>
      <c r="IHZ14">
        <v>605653</v>
      </c>
      <c r="IIA14">
        <v>606211</v>
      </c>
      <c r="IIB14">
        <v>607421</v>
      </c>
      <c r="IIC14">
        <v>621636</v>
      </c>
      <c r="IID14">
        <v>607918</v>
      </c>
      <c r="IIE14">
        <v>619363</v>
      </c>
      <c r="IIF14">
        <v>626760</v>
      </c>
      <c r="IIG14">
        <v>633639</v>
      </c>
      <c r="IIH14">
        <v>641609</v>
      </c>
      <c r="III14">
        <v>625905</v>
      </c>
      <c r="IIJ14">
        <v>621052</v>
      </c>
      <c r="IIK14">
        <v>622881</v>
      </c>
      <c r="IIL14">
        <v>611612</v>
      </c>
      <c r="IIM14">
        <v>608754</v>
      </c>
      <c r="IIN14">
        <v>599628</v>
      </c>
      <c r="IIO14">
        <v>599160</v>
      </c>
      <c r="IIP14">
        <v>626474</v>
      </c>
      <c r="IIQ14">
        <v>640310</v>
      </c>
      <c r="IIR14">
        <v>644133</v>
      </c>
      <c r="IIS14">
        <v>641873</v>
      </c>
      <c r="IIT14">
        <v>638785</v>
      </c>
      <c r="IIU14">
        <v>636982</v>
      </c>
      <c r="IIV14">
        <v>628461</v>
      </c>
      <c r="IIW14">
        <v>622908</v>
      </c>
      <c r="IIX14">
        <v>620128</v>
      </c>
      <c r="IIY14">
        <v>617986</v>
      </c>
      <c r="IIZ14">
        <v>634166</v>
      </c>
      <c r="IJA14">
        <v>634166</v>
      </c>
      <c r="IJB14">
        <v>620584</v>
      </c>
      <c r="IJC14">
        <v>617152</v>
      </c>
      <c r="IJD14">
        <v>608647</v>
      </c>
      <c r="IJE14">
        <v>609537</v>
      </c>
      <c r="IJF14">
        <v>604023</v>
      </c>
      <c r="IJG14">
        <v>582395</v>
      </c>
      <c r="IJH14">
        <v>6556</v>
      </c>
      <c r="IJI14">
        <v>15710</v>
      </c>
      <c r="IJJ14">
        <v>18593</v>
      </c>
      <c r="IJK14">
        <v>27672</v>
      </c>
      <c r="IJL14">
        <v>37977</v>
      </c>
      <c r="IJM14">
        <v>52976</v>
      </c>
      <c r="IJN14">
        <v>57644</v>
      </c>
      <c r="IJO14">
        <v>69896</v>
      </c>
      <c r="IJP14">
        <v>87983</v>
      </c>
      <c r="IJQ14">
        <v>106132</v>
      </c>
      <c r="IJR14">
        <v>127406</v>
      </c>
      <c r="IJS14">
        <v>149766</v>
      </c>
      <c r="IJT14">
        <v>177118</v>
      </c>
      <c r="IJU14">
        <v>195887</v>
      </c>
      <c r="IJV14">
        <v>248323</v>
      </c>
      <c r="IJW14">
        <v>321312</v>
      </c>
      <c r="IJX14">
        <v>391967</v>
      </c>
      <c r="IJY14">
        <v>444730</v>
      </c>
      <c r="IJZ14">
        <v>474046</v>
      </c>
      <c r="IKA14">
        <v>490939</v>
      </c>
      <c r="IKB14">
        <v>505109</v>
      </c>
      <c r="IKC14">
        <v>518474</v>
      </c>
      <c r="IKD14">
        <v>518474</v>
      </c>
      <c r="IKE14">
        <v>519112</v>
      </c>
      <c r="IKF14">
        <v>517341</v>
      </c>
      <c r="IKG14">
        <v>515408</v>
      </c>
      <c r="IKH14">
        <v>519541</v>
      </c>
      <c r="IKI14">
        <v>532584</v>
      </c>
      <c r="IKJ14">
        <v>526673</v>
      </c>
      <c r="IKK14">
        <v>523234</v>
      </c>
      <c r="IKL14">
        <v>532325</v>
      </c>
      <c r="IKM14">
        <v>530044</v>
      </c>
      <c r="IKN14">
        <v>531946</v>
      </c>
      <c r="IKO14">
        <v>530899</v>
      </c>
      <c r="IKP14">
        <v>531892</v>
      </c>
      <c r="IKQ14">
        <v>531283</v>
      </c>
      <c r="IKR14">
        <v>525641</v>
      </c>
      <c r="IKS14">
        <v>532567</v>
      </c>
      <c r="IKT14">
        <v>510787</v>
      </c>
      <c r="IKU14">
        <v>503355</v>
      </c>
      <c r="IKV14">
        <v>506848</v>
      </c>
      <c r="IKW14">
        <v>510433</v>
      </c>
      <c r="IKX14">
        <v>510433</v>
      </c>
      <c r="IKY14">
        <v>512867</v>
      </c>
      <c r="IKZ14">
        <v>505263</v>
      </c>
      <c r="ILA14">
        <v>496908</v>
      </c>
      <c r="ILB14">
        <v>492447</v>
      </c>
      <c r="ILC14">
        <v>489558</v>
      </c>
      <c r="ILD14">
        <v>470880</v>
      </c>
      <c r="ILE14">
        <v>465981</v>
      </c>
      <c r="ILF14">
        <v>460758</v>
      </c>
      <c r="ILG14">
        <v>458854</v>
      </c>
      <c r="ILH14">
        <v>462347</v>
      </c>
      <c r="ILI14">
        <v>454187</v>
      </c>
      <c r="ILJ14">
        <v>449766</v>
      </c>
      <c r="ILK14">
        <v>449084</v>
      </c>
      <c r="ILL14">
        <v>449084</v>
      </c>
      <c r="ILM14">
        <v>447337</v>
      </c>
      <c r="ILN14">
        <v>448422</v>
      </c>
      <c r="ILO14">
        <v>449462</v>
      </c>
      <c r="ILP14">
        <v>446916</v>
      </c>
      <c r="ILQ14">
        <v>446916</v>
      </c>
      <c r="ILR14">
        <v>450375</v>
      </c>
      <c r="ILS14">
        <v>453009</v>
      </c>
      <c r="ILT14">
        <v>34109</v>
      </c>
      <c r="ILU14">
        <v>50715</v>
      </c>
      <c r="ILV14">
        <v>59486</v>
      </c>
      <c r="ILW14">
        <v>64039</v>
      </c>
      <c r="ILX14">
        <v>67948</v>
      </c>
      <c r="ILY14">
        <v>73111</v>
      </c>
      <c r="ILZ14">
        <v>85685</v>
      </c>
      <c r="IMA14">
        <v>96207</v>
      </c>
      <c r="IMB14">
        <v>101820</v>
      </c>
      <c r="IMC14">
        <v>116285</v>
      </c>
      <c r="IMD14">
        <v>137812</v>
      </c>
      <c r="IME14">
        <v>153585</v>
      </c>
      <c r="IMF14">
        <v>180514</v>
      </c>
      <c r="IMG14">
        <v>205154</v>
      </c>
      <c r="IMH14">
        <v>242281</v>
      </c>
      <c r="IMI14">
        <v>349321</v>
      </c>
      <c r="IMJ14">
        <v>420224</v>
      </c>
      <c r="IMK14">
        <v>468973</v>
      </c>
      <c r="IML14">
        <v>516766</v>
      </c>
      <c r="IMM14">
        <v>494538</v>
      </c>
      <c r="IMN14">
        <v>494538</v>
      </c>
      <c r="IMO14">
        <v>501841</v>
      </c>
      <c r="IMP14">
        <v>516335</v>
      </c>
      <c r="IMQ14">
        <v>504034</v>
      </c>
      <c r="IMR14">
        <v>502913</v>
      </c>
      <c r="IMS14">
        <v>502787</v>
      </c>
      <c r="IMT14">
        <v>507008</v>
      </c>
      <c r="IMU14">
        <v>506887</v>
      </c>
      <c r="IMV14">
        <v>509366</v>
      </c>
      <c r="IMW14">
        <v>515373</v>
      </c>
      <c r="IMX14">
        <v>505322</v>
      </c>
      <c r="IMY14">
        <v>493987</v>
      </c>
      <c r="IMZ14">
        <v>487634</v>
      </c>
      <c r="INA14">
        <v>487477</v>
      </c>
      <c r="INB14">
        <v>482431</v>
      </c>
      <c r="INC14">
        <v>477351</v>
      </c>
      <c r="IND14">
        <v>456318</v>
      </c>
      <c r="INE14">
        <v>461188</v>
      </c>
      <c r="INF14">
        <v>458077</v>
      </c>
      <c r="ING14">
        <v>461264</v>
      </c>
      <c r="INH14">
        <v>461562</v>
      </c>
      <c r="INI14">
        <v>461238</v>
      </c>
      <c r="INJ14">
        <v>462058</v>
      </c>
      <c r="INK14">
        <v>467585</v>
      </c>
      <c r="INL14">
        <v>457730</v>
      </c>
      <c r="INM14">
        <v>446897</v>
      </c>
      <c r="INN14">
        <v>442399</v>
      </c>
      <c r="INO14">
        <v>446467</v>
      </c>
      <c r="INP14">
        <v>447604</v>
      </c>
      <c r="INQ14">
        <v>454391</v>
      </c>
      <c r="INR14">
        <v>449296</v>
      </c>
      <c r="INS14">
        <v>445813</v>
      </c>
      <c r="INT14">
        <v>446588</v>
      </c>
      <c r="INU14">
        <v>451996</v>
      </c>
      <c r="INV14">
        <v>463504</v>
      </c>
      <c r="INW14">
        <v>465703</v>
      </c>
      <c r="INX14">
        <v>452259</v>
      </c>
      <c r="INY14">
        <v>446613</v>
      </c>
      <c r="INZ14">
        <v>436151</v>
      </c>
      <c r="IOA14">
        <v>432297</v>
      </c>
      <c r="IOB14">
        <v>422851</v>
      </c>
      <c r="IOC14">
        <v>426757</v>
      </c>
      <c r="IOD14">
        <v>427403</v>
      </c>
      <c r="IOE14">
        <v>429569</v>
      </c>
      <c r="IOF14">
        <v>417685</v>
      </c>
      <c r="IOG14">
        <v>18693</v>
      </c>
      <c r="IOH14">
        <v>34602</v>
      </c>
      <c r="IOI14">
        <v>54705</v>
      </c>
      <c r="IOJ14">
        <v>70147</v>
      </c>
      <c r="IOK14">
        <v>79176</v>
      </c>
      <c r="IOL14">
        <v>82173</v>
      </c>
      <c r="IOM14">
        <v>82173</v>
      </c>
      <c r="ION14">
        <v>82173</v>
      </c>
      <c r="IOO14">
        <v>83752</v>
      </c>
      <c r="IOP14">
        <v>113213</v>
      </c>
      <c r="IOQ14">
        <v>137676</v>
      </c>
      <c r="IOR14">
        <v>163368</v>
      </c>
      <c r="IOS14">
        <v>177413</v>
      </c>
      <c r="IOT14">
        <v>177413</v>
      </c>
      <c r="IOU14">
        <v>201115</v>
      </c>
      <c r="IOV14">
        <v>257988</v>
      </c>
      <c r="IOW14">
        <v>306893</v>
      </c>
      <c r="IOX14">
        <v>354624</v>
      </c>
      <c r="IOY14">
        <v>382296</v>
      </c>
      <c r="IOZ14">
        <v>400338</v>
      </c>
      <c r="IPA14">
        <v>414041</v>
      </c>
      <c r="IPB14">
        <v>433861</v>
      </c>
      <c r="IPC14">
        <v>448448</v>
      </c>
      <c r="IPD14">
        <v>455778</v>
      </c>
      <c r="IPE14">
        <v>455710</v>
      </c>
      <c r="IPF14">
        <v>448976</v>
      </c>
      <c r="IPG14">
        <v>460758</v>
      </c>
      <c r="IPH14">
        <v>460924</v>
      </c>
      <c r="IPI14">
        <v>459778</v>
      </c>
      <c r="IPJ14">
        <v>462551</v>
      </c>
      <c r="IPK14">
        <v>462119</v>
      </c>
      <c r="IPL14">
        <v>462600</v>
      </c>
      <c r="IPM14">
        <v>464580</v>
      </c>
      <c r="IPN14">
        <v>462380</v>
      </c>
      <c r="IPO14">
        <v>463372</v>
      </c>
      <c r="IPP14">
        <v>467791</v>
      </c>
      <c r="IPQ14">
        <v>469451</v>
      </c>
      <c r="IPR14">
        <v>471131</v>
      </c>
      <c r="IPS14">
        <v>472179</v>
      </c>
      <c r="IPT14">
        <v>463306</v>
      </c>
      <c r="IPU14">
        <v>461799</v>
      </c>
      <c r="IPV14">
        <v>463920</v>
      </c>
      <c r="IPW14">
        <v>463388</v>
      </c>
      <c r="IPX14">
        <v>460957</v>
      </c>
      <c r="IPY14">
        <v>459268</v>
      </c>
      <c r="IPZ14">
        <v>452221</v>
      </c>
      <c r="IQA14">
        <v>451599</v>
      </c>
      <c r="IQB14">
        <v>453428</v>
      </c>
      <c r="IQC14">
        <v>457833</v>
      </c>
      <c r="IQD14">
        <v>457475</v>
      </c>
      <c r="IQE14">
        <v>458814</v>
      </c>
      <c r="IQF14">
        <v>450387</v>
      </c>
      <c r="IQG14">
        <v>444086</v>
      </c>
      <c r="IQH14">
        <v>444593</v>
      </c>
      <c r="IQI14">
        <v>440368</v>
      </c>
      <c r="IQJ14">
        <v>432889</v>
      </c>
      <c r="IQK14">
        <v>432889</v>
      </c>
      <c r="IQL14">
        <v>424890</v>
      </c>
      <c r="IQM14">
        <v>426298</v>
      </c>
      <c r="IQN14">
        <v>408609</v>
      </c>
      <c r="IQO14">
        <v>408609</v>
      </c>
      <c r="IQP14">
        <v>403567</v>
      </c>
      <c r="IQQ14">
        <v>398960</v>
      </c>
      <c r="IQR14">
        <v>400207</v>
      </c>
      <c r="IQS14">
        <v>387443</v>
      </c>
      <c r="IQT14">
        <v>14514</v>
      </c>
      <c r="IQU14">
        <v>19775</v>
      </c>
      <c r="IQV14">
        <v>25724</v>
      </c>
      <c r="IQW14">
        <v>29993</v>
      </c>
      <c r="IQX14">
        <v>34060</v>
      </c>
      <c r="IQY14">
        <v>38971</v>
      </c>
      <c r="IQZ14">
        <v>42644</v>
      </c>
      <c r="IRA14">
        <v>51963</v>
      </c>
      <c r="IRB14">
        <v>63366</v>
      </c>
      <c r="IRC14">
        <v>73822</v>
      </c>
      <c r="IRD14">
        <v>86315</v>
      </c>
      <c r="IRE14">
        <v>93421</v>
      </c>
      <c r="IRF14">
        <v>107275</v>
      </c>
      <c r="IRG14">
        <v>123965</v>
      </c>
      <c r="IRH14">
        <v>147730</v>
      </c>
      <c r="IRI14">
        <v>184643</v>
      </c>
      <c r="IRJ14">
        <v>254574</v>
      </c>
      <c r="IRK14">
        <v>337879</v>
      </c>
      <c r="IRL14">
        <v>337879</v>
      </c>
      <c r="IRM14">
        <v>346319</v>
      </c>
      <c r="IRN14">
        <v>358348</v>
      </c>
      <c r="IRO14">
        <v>376711</v>
      </c>
      <c r="IRP14">
        <v>385921</v>
      </c>
      <c r="IRQ14">
        <v>386469</v>
      </c>
      <c r="IRR14">
        <v>384764</v>
      </c>
      <c r="IRS14">
        <v>383152</v>
      </c>
      <c r="IRT14">
        <v>380262</v>
      </c>
      <c r="IRU14">
        <v>388091</v>
      </c>
      <c r="IRV14">
        <v>389508</v>
      </c>
      <c r="IRW14">
        <v>393522</v>
      </c>
      <c r="IRX14">
        <v>393469</v>
      </c>
      <c r="IRY14">
        <v>394665</v>
      </c>
      <c r="IRZ14">
        <v>388323</v>
      </c>
      <c r="ISA14">
        <v>386589</v>
      </c>
      <c r="ISB14">
        <v>383848</v>
      </c>
      <c r="ISC14">
        <v>386050</v>
      </c>
      <c r="ISD14">
        <v>378333</v>
      </c>
      <c r="ISE14">
        <v>388031</v>
      </c>
      <c r="ISF14">
        <v>384007</v>
      </c>
      <c r="ISG14">
        <v>369096</v>
      </c>
      <c r="ISH14">
        <v>363295</v>
      </c>
      <c r="ISI14">
        <v>365677</v>
      </c>
      <c r="ISJ14">
        <v>368037</v>
      </c>
      <c r="ISK14">
        <v>370495</v>
      </c>
      <c r="ISL14">
        <v>371355</v>
      </c>
      <c r="ISM14">
        <v>380876</v>
      </c>
      <c r="ISN14">
        <v>376156</v>
      </c>
      <c r="ISO14">
        <v>378898</v>
      </c>
      <c r="ISP14">
        <v>380061</v>
      </c>
      <c r="ISQ14">
        <v>380061</v>
      </c>
      <c r="ISR14">
        <v>373631</v>
      </c>
      <c r="ISS14">
        <v>375186</v>
      </c>
      <c r="IST14">
        <v>367595</v>
      </c>
      <c r="ISU14">
        <v>366778</v>
      </c>
      <c r="ISV14">
        <v>358841</v>
      </c>
      <c r="ISW14">
        <v>358476</v>
      </c>
      <c r="ISX14">
        <v>358894</v>
      </c>
      <c r="ISY14">
        <v>359472</v>
      </c>
      <c r="ISZ14">
        <v>364116</v>
      </c>
      <c r="ITA14">
        <v>363017</v>
      </c>
      <c r="ITB14">
        <v>364082</v>
      </c>
      <c r="ITC14">
        <v>355913</v>
      </c>
      <c r="ITD14">
        <v>362924</v>
      </c>
      <c r="ITE14">
        <v>368611</v>
      </c>
      <c r="ITF14">
        <v>363680</v>
      </c>
      <c r="ITG14">
        <v>20937</v>
      </c>
      <c r="ITH14">
        <v>23996</v>
      </c>
      <c r="ITI14">
        <v>27044</v>
      </c>
      <c r="ITJ14">
        <v>27903</v>
      </c>
      <c r="ITK14">
        <v>30966</v>
      </c>
      <c r="ITL14">
        <v>36713</v>
      </c>
      <c r="ITM14">
        <v>39272</v>
      </c>
      <c r="ITN14">
        <v>43840</v>
      </c>
      <c r="ITO14">
        <v>49346</v>
      </c>
      <c r="ITP14">
        <v>52032</v>
      </c>
      <c r="ITQ14">
        <v>57195</v>
      </c>
      <c r="ITR14">
        <v>64181</v>
      </c>
      <c r="ITS14">
        <v>94199</v>
      </c>
      <c r="ITT14">
        <v>112283</v>
      </c>
      <c r="ITU14">
        <v>127501</v>
      </c>
      <c r="ITV14">
        <v>150718</v>
      </c>
      <c r="ITW14">
        <v>194109</v>
      </c>
      <c r="ITX14">
        <v>263728</v>
      </c>
      <c r="ITY14">
        <v>301481</v>
      </c>
      <c r="ITZ14">
        <v>334901</v>
      </c>
      <c r="IUA14">
        <v>342534</v>
      </c>
      <c r="IUB14">
        <v>349117</v>
      </c>
      <c r="IUC14">
        <v>361612</v>
      </c>
      <c r="IUD14">
        <v>361612</v>
      </c>
      <c r="IUE14">
        <v>361058</v>
      </c>
      <c r="IUF14">
        <v>370167</v>
      </c>
      <c r="IUG14">
        <v>369001</v>
      </c>
      <c r="IUH14">
        <v>374908</v>
      </c>
      <c r="IUI14">
        <v>383403</v>
      </c>
      <c r="IUJ14">
        <v>380132</v>
      </c>
      <c r="IUK14">
        <v>381720</v>
      </c>
      <c r="IUL14">
        <v>388125</v>
      </c>
      <c r="IUM14">
        <v>391838</v>
      </c>
      <c r="IUN14">
        <v>393750</v>
      </c>
      <c r="IUO14">
        <v>386828</v>
      </c>
      <c r="IUP14">
        <v>383793</v>
      </c>
      <c r="IUQ14">
        <v>384430</v>
      </c>
      <c r="IUR14">
        <v>378175</v>
      </c>
      <c r="IUS14">
        <v>375871</v>
      </c>
      <c r="IUT14">
        <v>377012</v>
      </c>
      <c r="IUU14">
        <v>380456</v>
      </c>
      <c r="IUV14">
        <v>378759</v>
      </c>
      <c r="IUW14">
        <v>376232</v>
      </c>
      <c r="IUX14">
        <v>374998</v>
      </c>
      <c r="IUY14">
        <v>377436</v>
      </c>
      <c r="IUZ14">
        <v>372820</v>
      </c>
      <c r="IVA14">
        <v>366970</v>
      </c>
      <c r="IVB14">
        <v>375375</v>
      </c>
      <c r="IVC14">
        <v>375375</v>
      </c>
      <c r="IVD14">
        <v>366560</v>
      </c>
      <c r="IVE14">
        <v>364936</v>
      </c>
      <c r="IVF14">
        <v>363437</v>
      </c>
      <c r="IVG14">
        <v>359986</v>
      </c>
      <c r="IVH14">
        <v>362978</v>
      </c>
      <c r="IVI14">
        <v>356196</v>
      </c>
      <c r="IVJ14">
        <v>355194</v>
      </c>
      <c r="IVK14">
        <v>354435</v>
      </c>
      <c r="IVL14">
        <v>357473</v>
      </c>
      <c r="IVM14">
        <v>357473</v>
      </c>
      <c r="IVN14">
        <v>358332</v>
      </c>
      <c r="IVO14">
        <v>355812</v>
      </c>
      <c r="IVP14">
        <v>353314</v>
      </c>
      <c r="IVQ14">
        <v>353314</v>
      </c>
      <c r="IVR14">
        <v>353314</v>
      </c>
      <c r="IVS14">
        <v>354268</v>
      </c>
      <c r="IVT14">
        <v>347247</v>
      </c>
      <c r="IVU14">
        <v>21058</v>
      </c>
      <c r="IVV14">
        <v>25642</v>
      </c>
      <c r="IVW14">
        <v>26751</v>
      </c>
      <c r="IVX14">
        <v>29651</v>
      </c>
      <c r="IVY14">
        <v>33247</v>
      </c>
      <c r="IVZ14">
        <v>43679</v>
      </c>
      <c r="IWA14">
        <v>55738</v>
      </c>
      <c r="IWB14">
        <v>58511</v>
      </c>
      <c r="IWC14">
        <v>66846</v>
      </c>
      <c r="IWD14">
        <v>77625</v>
      </c>
      <c r="IWE14">
        <v>85652</v>
      </c>
      <c r="IWF14">
        <v>92360</v>
      </c>
      <c r="IWG14">
        <v>101651</v>
      </c>
      <c r="IWH14">
        <v>119460</v>
      </c>
      <c r="IWI14">
        <v>143995</v>
      </c>
      <c r="IWJ14">
        <v>212928</v>
      </c>
      <c r="IWK14">
        <v>267284</v>
      </c>
      <c r="IWL14">
        <v>297647</v>
      </c>
      <c r="IWM14">
        <v>302267</v>
      </c>
      <c r="IWN14">
        <v>302267</v>
      </c>
      <c r="IWO14">
        <v>310429</v>
      </c>
      <c r="IWP14">
        <v>322373</v>
      </c>
      <c r="IWQ14">
        <v>328214</v>
      </c>
      <c r="IWR14">
        <v>354270</v>
      </c>
      <c r="IWS14">
        <v>360187</v>
      </c>
      <c r="IWT14">
        <v>359956</v>
      </c>
      <c r="IWU14">
        <v>356030</v>
      </c>
      <c r="IWV14">
        <v>358414</v>
      </c>
      <c r="IWW14">
        <v>357287</v>
      </c>
      <c r="IWX14">
        <v>355803</v>
      </c>
      <c r="IWY14">
        <v>354098</v>
      </c>
      <c r="IWZ14">
        <v>368190</v>
      </c>
      <c r="IXA14">
        <v>364894</v>
      </c>
      <c r="IXB14">
        <v>366652</v>
      </c>
      <c r="IXC14">
        <v>364789</v>
      </c>
      <c r="IXD14">
        <v>362543</v>
      </c>
      <c r="IXE14">
        <v>363090</v>
      </c>
      <c r="IXF14">
        <v>366388</v>
      </c>
      <c r="IXG14">
        <v>368410</v>
      </c>
      <c r="IXH14">
        <v>368620</v>
      </c>
      <c r="IXI14">
        <v>369980</v>
      </c>
      <c r="IXJ14">
        <v>371250</v>
      </c>
      <c r="IXK14">
        <v>371431</v>
      </c>
      <c r="IXL14">
        <v>376615</v>
      </c>
      <c r="IXM14">
        <v>374814</v>
      </c>
      <c r="IXN14">
        <v>376045</v>
      </c>
      <c r="IXO14">
        <v>377639</v>
      </c>
      <c r="IXP14">
        <v>379593</v>
      </c>
      <c r="IXQ14">
        <v>374083</v>
      </c>
      <c r="IXR14">
        <v>373183</v>
      </c>
      <c r="IXS14">
        <v>364932</v>
      </c>
      <c r="IXT14">
        <v>370465</v>
      </c>
      <c r="IXU14">
        <v>372875</v>
      </c>
      <c r="IXV14">
        <v>377982</v>
      </c>
      <c r="IXW14">
        <v>376567</v>
      </c>
      <c r="IXX14">
        <v>374023</v>
      </c>
      <c r="IXY14">
        <v>372474</v>
      </c>
      <c r="IXZ14">
        <v>371780</v>
      </c>
      <c r="IYA14">
        <v>371295</v>
      </c>
      <c r="IYB14">
        <v>368976</v>
      </c>
      <c r="IYC14">
        <v>369020</v>
      </c>
      <c r="IYD14">
        <v>370424</v>
      </c>
      <c r="IYE14">
        <v>367082</v>
      </c>
      <c r="IYF14">
        <v>362960</v>
      </c>
      <c r="IYG14">
        <v>3124</v>
      </c>
      <c r="IYH14">
        <v>2520</v>
      </c>
      <c r="IYI14">
        <v>3400</v>
      </c>
      <c r="IYJ14">
        <v>6713</v>
      </c>
      <c r="IYK14">
        <v>4565</v>
      </c>
      <c r="IYL14">
        <v>11835</v>
      </c>
      <c r="IYM14">
        <v>10567</v>
      </c>
      <c r="IYN14">
        <v>11896</v>
      </c>
      <c r="IYO14">
        <v>19374</v>
      </c>
      <c r="IYP14">
        <v>29594</v>
      </c>
      <c r="IYQ14">
        <v>38298</v>
      </c>
      <c r="IYR14">
        <v>54969</v>
      </c>
      <c r="IYS14">
        <v>64497</v>
      </c>
      <c r="IYT14">
        <v>64497</v>
      </c>
      <c r="IYU14">
        <v>74847</v>
      </c>
      <c r="IYV14">
        <v>120467</v>
      </c>
      <c r="IYW14">
        <v>161669</v>
      </c>
      <c r="IYX14">
        <v>213882</v>
      </c>
      <c r="IYY14">
        <v>244916</v>
      </c>
      <c r="IYZ14">
        <v>281735</v>
      </c>
      <c r="IZA14">
        <v>308679</v>
      </c>
      <c r="IZB14">
        <v>320275</v>
      </c>
      <c r="IZC14">
        <v>331954</v>
      </c>
      <c r="IZD14">
        <v>341044</v>
      </c>
      <c r="IZE14">
        <v>364359</v>
      </c>
      <c r="IZF14">
        <v>370975</v>
      </c>
      <c r="IZG14">
        <v>382968</v>
      </c>
      <c r="IZH14">
        <v>386390</v>
      </c>
      <c r="IZI14">
        <v>392629</v>
      </c>
      <c r="IZJ14">
        <v>399352</v>
      </c>
      <c r="IZK14">
        <v>400638</v>
      </c>
      <c r="IZL14">
        <v>398875</v>
      </c>
      <c r="IZM14">
        <v>403734</v>
      </c>
      <c r="IZN14">
        <v>403263</v>
      </c>
      <c r="IZO14">
        <v>403956</v>
      </c>
      <c r="IZP14">
        <v>408028</v>
      </c>
      <c r="IZQ14">
        <v>409738</v>
      </c>
      <c r="IZR14">
        <v>410178</v>
      </c>
      <c r="IZS14">
        <v>412591</v>
      </c>
      <c r="IZT14">
        <v>406809</v>
      </c>
      <c r="IZU14">
        <v>410051</v>
      </c>
      <c r="IZV14">
        <v>409604</v>
      </c>
      <c r="IZW14">
        <v>410424</v>
      </c>
      <c r="IZX14">
        <v>410538</v>
      </c>
      <c r="IZY14">
        <v>412985</v>
      </c>
      <c r="IZZ14">
        <v>415446</v>
      </c>
      <c r="JAA14">
        <v>413808</v>
      </c>
      <c r="JAB14">
        <v>411628</v>
      </c>
      <c r="JAC14">
        <v>400378</v>
      </c>
      <c r="JAD14">
        <v>393447</v>
      </c>
      <c r="JAE14">
        <v>394051</v>
      </c>
      <c r="JAF14">
        <v>391551</v>
      </c>
      <c r="JAG14">
        <v>390083</v>
      </c>
      <c r="JAH14">
        <v>390430</v>
      </c>
      <c r="JAI14">
        <v>378042</v>
      </c>
      <c r="JAJ14">
        <v>373390</v>
      </c>
      <c r="JAK14">
        <v>367863</v>
      </c>
      <c r="JAL14">
        <v>367863</v>
      </c>
      <c r="JAM14">
        <v>367720</v>
      </c>
      <c r="JAN14">
        <v>370998</v>
      </c>
      <c r="JAO14">
        <v>368966</v>
      </c>
      <c r="JAP14">
        <v>363464</v>
      </c>
      <c r="JAQ14">
        <v>363418</v>
      </c>
      <c r="JAR14">
        <v>363328</v>
      </c>
      <c r="JAS14">
        <v>368482</v>
      </c>
      <c r="JAT14">
        <v>5127</v>
      </c>
      <c r="JAU14">
        <v>6970</v>
      </c>
      <c r="JAV14">
        <v>10332</v>
      </c>
      <c r="JAW14">
        <v>13742</v>
      </c>
      <c r="JAX14">
        <v>18710</v>
      </c>
      <c r="JAY14">
        <v>24913</v>
      </c>
      <c r="JAZ14">
        <v>33162</v>
      </c>
      <c r="JBA14">
        <v>40821</v>
      </c>
      <c r="JBB14">
        <v>45456</v>
      </c>
      <c r="JBC14">
        <v>48900</v>
      </c>
      <c r="JBD14">
        <v>53182</v>
      </c>
      <c r="JBE14">
        <v>66353</v>
      </c>
      <c r="JBF14">
        <v>83135</v>
      </c>
      <c r="JBG14">
        <v>95430</v>
      </c>
      <c r="JBH14">
        <v>108834</v>
      </c>
      <c r="JBI14">
        <v>141507</v>
      </c>
      <c r="JBJ14">
        <v>171483</v>
      </c>
      <c r="JBK14">
        <v>211913</v>
      </c>
      <c r="JBL14">
        <v>211913</v>
      </c>
      <c r="JBM14">
        <v>238754</v>
      </c>
      <c r="JBN14">
        <v>265453</v>
      </c>
      <c r="JBO14">
        <v>298394</v>
      </c>
      <c r="JBP14">
        <v>334788</v>
      </c>
      <c r="JBQ14">
        <v>375638</v>
      </c>
      <c r="JBR14">
        <v>409875</v>
      </c>
      <c r="JBS14">
        <v>401787</v>
      </c>
      <c r="JBT14">
        <v>407925</v>
      </c>
      <c r="JBU14">
        <v>408896</v>
      </c>
      <c r="JBV14">
        <v>412171</v>
      </c>
      <c r="JBW14">
        <v>404250</v>
      </c>
      <c r="JBX14">
        <v>403922</v>
      </c>
      <c r="JBY14">
        <v>414178</v>
      </c>
      <c r="JBZ14">
        <v>424947</v>
      </c>
      <c r="JCA14">
        <v>423511</v>
      </c>
      <c r="JCB14">
        <v>411647</v>
      </c>
      <c r="JCC14">
        <v>416064</v>
      </c>
      <c r="JCD14">
        <v>416103</v>
      </c>
      <c r="JCE14">
        <v>421427</v>
      </c>
      <c r="JCF14">
        <v>421084</v>
      </c>
      <c r="JCG14">
        <v>411706</v>
      </c>
      <c r="JCH14">
        <v>401399</v>
      </c>
      <c r="JCI14">
        <v>406568</v>
      </c>
      <c r="JCJ14">
        <v>407241</v>
      </c>
      <c r="JCK14">
        <v>405937</v>
      </c>
      <c r="JCL14">
        <v>405937</v>
      </c>
      <c r="JCM14">
        <v>417443</v>
      </c>
      <c r="JCN14">
        <v>413169</v>
      </c>
      <c r="JCO14">
        <v>416080</v>
      </c>
      <c r="JCP14">
        <v>416066</v>
      </c>
      <c r="JCQ14">
        <v>413728</v>
      </c>
      <c r="JCR14">
        <v>416102</v>
      </c>
      <c r="JCS14">
        <v>426504</v>
      </c>
      <c r="JCT14">
        <v>422680</v>
      </c>
      <c r="JCU14">
        <v>423302</v>
      </c>
      <c r="JCV14">
        <v>421381</v>
      </c>
      <c r="JCW14">
        <v>400082</v>
      </c>
      <c r="JCX14">
        <v>395077</v>
      </c>
      <c r="JCY14">
        <v>396173</v>
      </c>
      <c r="JCZ14">
        <v>394418</v>
      </c>
      <c r="JDA14">
        <v>392569</v>
      </c>
      <c r="JDB14">
        <v>389411</v>
      </c>
      <c r="JDC14">
        <v>393568</v>
      </c>
      <c r="JDD14">
        <v>393603</v>
      </c>
      <c r="JDE14">
        <v>401813</v>
      </c>
      <c r="JDF14">
        <v>408346</v>
      </c>
      <c r="JDG14">
        <v>10696</v>
      </c>
      <c r="JDH14">
        <v>16712</v>
      </c>
      <c r="JDI14">
        <v>20368</v>
      </c>
      <c r="JDJ14">
        <v>23388</v>
      </c>
      <c r="JDK14">
        <v>25276</v>
      </c>
      <c r="JDL14">
        <v>27409</v>
      </c>
      <c r="JDM14">
        <v>29774</v>
      </c>
      <c r="JDN14">
        <v>33222</v>
      </c>
      <c r="JDO14">
        <v>40402</v>
      </c>
      <c r="JDP14">
        <v>51326</v>
      </c>
      <c r="JDQ14">
        <v>66200</v>
      </c>
      <c r="JDR14">
        <v>73054</v>
      </c>
      <c r="JDS14">
        <v>83219</v>
      </c>
      <c r="JDT14">
        <v>92923</v>
      </c>
      <c r="JDU14">
        <v>101338</v>
      </c>
      <c r="JDV14">
        <v>111932</v>
      </c>
      <c r="JDW14">
        <v>133651</v>
      </c>
      <c r="JDX14">
        <v>159071</v>
      </c>
      <c r="JDY14">
        <v>214980</v>
      </c>
      <c r="JDZ14">
        <v>268696</v>
      </c>
      <c r="JEA14">
        <v>294396</v>
      </c>
      <c r="JEB14">
        <v>321872</v>
      </c>
      <c r="JEC14">
        <v>351084</v>
      </c>
      <c r="JED14">
        <v>351084</v>
      </c>
      <c r="JEE14">
        <v>375547</v>
      </c>
      <c r="JEF14">
        <v>373519</v>
      </c>
      <c r="JEG14">
        <v>401999</v>
      </c>
      <c r="JEH14">
        <v>433684</v>
      </c>
      <c r="JEI14">
        <v>444751</v>
      </c>
      <c r="JEJ14">
        <v>450718</v>
      </c>
      <c r="JEK14">
        <v>460774</v>
      </c>
      <c r="JEL14">
        <v>457916</v>
      </c>
      <c r="JEM14">
        <v>450775</v>
      </c>
      <c r="JEN14">
        <v>445062</v>
      </c>
      <c r="JEO14">
        <v>419825</v>
      </c>
      <c r="JEP14">
        <v>430266</v>
      </c>
      <c r="JEQ14">
        <v>424296</v>
      </c>
      <c r="JER14">
        <v>426091</v>
      </c>
      <c r="JES14">
        <v>414872</v>
      </c>
      <c r="JET14">
        <v>402812</v>
      </c>
      <c r="JEU14">
        <v>389879</v>
      </c>
      <c r="JEV14">
        <v>391984</v>
      </c>
      <c r="JEW14">
        <v>397225</v>
      </c>
      <c r="JEX14">
        <v>408740</v>
      </c>
      <c r="JEY14">
        <v>393542</v>
      </c>
      <c r="JEZ14">
        <v>387416</v>
      </c>
      <c r="JFA14">
        <v>387303</v>
      </c>
      <c r="JFB14">
        <v>379607</v>
      </c>
      <c r="JFC14">
        <v>379607</v>
      </c>
      <c r="JFD14">
        <v>378233</v>
      </c>
      <c r="JFE14">
        <v>381381</v>
      </c>
      <c r="JFF14">
        <v>361844</v>
      </c>
      <c r="JFG14">
        <v>347133</v>
      </c>
      <c r="JFH14">
        <v>342954</v>
      </c>
      <c r="JFI14">
        <v>344276</v>
      </c>
      <c r="JFJ14">
        <v>335499</v>
      </c>
      <c r="JFK14">
        <v>321363</v>
      </c>
      <c r="JFL14">
        <v>298482</v>
      </c>
      <c r="JFM14">
        <v>293425</v>
      </c>
      <c r="JFN14">
        <v>293444</v>
      </c>
      <c r="JFO14">
        <v>288134</v>
      </c>
      <c r="JFP14">
        <v>284867</v>
      </c>
      <c r="JFQ14">
        <v>282433</v>
      </c>
      <c r="JFR14">
        <v>281682</v>
      </c>
      <c r="JFS14">
        <v>281682</v>
      </c>
      <c r="JFT14">
        <v>281806</v>
      </c>
      <c r="JFU14">
        <v>1796</v>
      </c>
      <c r="JFV14">
        <v>5759</v>
      </c>
      <c r="JFW14">
        <v>8837</v>
      </c>
      <c r="JFX14">
        <v>10672</v>
      </c>
      <c r="JFY14">
        <v>17138</v>
      </c>
      <c r="JFZ14">
        <v>20540</v>
      </c>
      <c r="JGA14">
        <v>25483</v>
      </c>
      <c r="JGB14">
        <v>29904</v>
      </c>
      <c r="JGC14">
        <v>31385</v>
      </c>
      <c r="JGD14">
        <v>44044</v>
      </c>
      <c r="JGE14">
        <v>51099</v>
      </c>
      <c r="JGF14">
        <v>60068</v>
      </c>
      <c r="JGG14">
        <v>68003</v>
      </c>
      <c r="JGH14">
        <v>76890</v>
      </c>
      <c r="JGI14">
        <v>94997</v>
      </c>
      <c r="JGJ14">
        <v>121598</v>
      </c>
      <c r="JGK14">
        <v>138086</v>
      </c>
      <c r="JGL14">
        <v>155857</v>
      </c>
      <c r="JGM14">
        <v>166970</v>
      </c>
      <c r="JGN14">
        <v>166970</v>
      </c>
      <c r="JGO14">
        <v>173260</v>
      </c>
      <c r="JGP14">
        <v>199717</v>
      </c>
      <c r="JGQ14">
        <v>213537</v>
      </c>
      <c r="JGR14">
        <v>234057</v>
      </c>
      <c r="JGS14">
        <v>243264</v>
      </c>
      <c r="JGT14">
        <v>245623</v>
      </c>
      <c r="JGU14">
        <v>249113</v>
      </c>
      <c r="JGV14">
        <v>253159</v>
      </c>
      <c r="JGW14">
        <v>259850</v>
      </c>
      <c r="JGX14">
        <v>260261</v>
      </c>
      <c r="JGY14">
        <v>262639</v>
      </c>
      <c r="JGZ14">
        <v>267413</v>
      </c>
      <c r="JHA14">
        <v>275496</v>
      </c>
      <c r="JHB14">
        <v>274222</v>
      </c>
      <c r="JHC14">
        <v>291516</v>
      </c>
      <c r="JHD14">
        <v>303954</v>
      </c>
      <c r="JHE14">
        <v>304938</v>
      </c>
      <c r="JHF14">
        <v>310623</v>
      </c>
      <c r="JHG14">
        <v>325391</v>
      </c>
      <c r="JHH14">
        <v>330129</v>
      </c>
      <c r="JHI14">
        <v>339146</v>
      </c>
      <c r="JHJ14">
        <v>343124</v>
      </c>
      <c r="JHK14">
        <v>342978</v>
      </c>
      <c r="JHL14">
        <v>346333</v>
      </c>
      <c r="JHM14">
        <v>354370</v>
      </c>
      <c r="JHN14">
        <v>347080</v>
      </c>
      <c r="JHO14">
        <v>344153</v>
      </c>
      <c r="JHP14">
        <v>347338</v>
      </c>
      <c r="JHQ14">
        <v>346349</v>
      </c>
      <c r="JHR14">
        <v>334172</v>
      </c>
      <c r="JHS14">
        <v>332308</v>
      </c>
      <c r="JHT14">
        <v>325830</v>
      </c>
      <c r="JHU14">
        <v>326786</v>
      </c>
      <c r="JHV14">
        <v>320977</v>
      </c>
      <c r="JHW14">
        <v>309486</v>
      </c>
      <c r="JHX14">
        <v>280984</v>
      </c>
      <c r="JHY14">
        <v>276882</v>
      </c>
      <c r="JHZ14">
        <v>277671</v>
      </c>
      <c r="JIA14">
        <v>277579</v>
      </c>
      <c r="JIB14">
        <v>280277</v>
      </c>
      <c r="JIC14">
        <v>279314</v>
      </c>
      <c r="JID14">
        <v>282073</v>
      </c>
      <c r="JIE14">
        <v>282286</v>
      </c>
      <c r="JIF14">
        <v>286180</v>
      </c>
      <c r="JIG14">
        <v>285915</v>
      </c>
      <c r="JIH14">
        <v>9238</v>
      </c>
      <c r="JII14">
        <v>11334</v>
      </c>
      <c r="JIJ14">
        <v>13220</v>
      </c>
      <c r="JIK14">
        <v>15647</v>
      </c>
      <c r="JIL14">
        <v>20604</v>
      </c>
      <c r="JIM14">
        <v>21768</v>
      </c>
      <c r="JIN14">
        <v>28562</v>
      </c>
      <c r="JIO14">
        <v>33036</v>
      </c>
      <c r="JIP14">
        <v>37043</v>
      </c>
      <c r="JIQ14">
        <v>39906</v>
      </c>
      <c r="JIR14">
        <v>46692</v>
      </c>
      <c r="JIS14">
        <v>51483</v>
      </c>
      <c r="JIT14">
        <v>51483</v>
      </c>
      <c r="JIU14">
        <v>54832</v>
      </c>
      <c r="JIV14">
        <v>62754</v>
      </c>
      <c r="JIW14">
        <v>74418</v>
      </c>
      <c r="JIX14">
        <v>97560</v>
      </c>
      <c r="JIY14">
        <v>133184</v>
      </c>
      <c r="JIZ14">
        <v>161240</v>
      </c>
      <c r="JJA14">
        <v>194532</v>
      </c>
      <c r="JJB14">
        <v>212314</v>
      </c>
      <c r="JJC14">
        <v>231961</v>
      </c>
      <c r="JJD14">
        <v>243017</v>
      </c>
      <c r="JJE14">
        <v>250986</v>
      </c>
      <c r="JJF14">
        <v>264258</v>
      </c>
      <c r="JJG14">
        <v>274287</v>
      </c>
      <c r="JJH14">
        <v>288828</v>
      </c>
      <c r="JJI14">
        <v>300594</v>
      </c>
      <c r="JJJ14">
        <v>309599</v>
      </c>
      <c r="JJK14">
        <v>315346</v>
      </c>
    </row>
    <row r="17" spans="1:7303" x14ac:dyDescent="0.25">
      <c r="A17" t="s">
        <v>7197</v>
      </c>
    </row>
    <row r="19" spans="1:7303" x14ac:dyDescent="0.25">
      <c r="A19" t="s">
        <v>121</v>
      </c>
      <c r="B19">
        <v>46224</v>
      </c>
      <c r="C19">
        <v>46223</v>
      </c>
      <c r="D19">
        <v>46220</v>
      </c>
      <c r="E19">
        <v>46219</v>
      </c>
      <c r="F19">
        <v>46218</v>
      </c>
      <c r="G19">
        <v>46217</v>
      </c>
      <c r="H19">
        <v>46216</v>
      </c>
      <c r="I19">
        <v>46213</v>
      </c>
      <c r="J19">
        <v>46212</v>
      </c>
      <c r="K19">
        <v>46211</v>
      </c>
      <c r="L19">
        <v>46210</v>
      </c>
      <c r="M19">
        <v>46209</v>
      </c>
      <c r="N19">
        <v>46206</v>
      </c>
      <c r="O19">
        <v>46205</v>
      </c>
      <c r="P19">
        <v>46204</v>
      </c>
      <c r="Q19">
        <v>46203</v>
      </c>
      <c r="R19">
        <v>46202</v>
      </c>
      <c r="S19">
        <v>46199</v>
      </c>
      <c r="T19">
        <v>46198</v>
      </c>
      <c r="U19">
        <v>46197</v>
      </c>
      <c r="V19">
        <v>46196</v>
      </c>
      <c r="W19">
        <v>46195</v>
      </c>
      <c r="X19">
        <v>46192</v>
      </c>
      <c r="Y19">
        <v>46191</v>
      </c>
      <c r="Z19">
        <v>46190</v>
      </c>
      <c r="AA19">
        <v>46189</v>
      </c>
      <c r="AB19">
        <v>46188</v>
      </c>
      <c r="AC19">
        <v>46185</v>
      </c>
      <c r="AD19">
        <v>46184</v>
      </c>
      <c r="AE19">
        <v>46183</v>
      </c>
      <c r="AF19">
        <v>46182</v>
      </c>
      <c r="AG19">
        <v>46181</v>
      </c>
      <c r="AH19">
        <v>46178</v>
      </c>
      <c r="AI19">
        <v>46177</v>
      </c>
      <c r="AJ19">
        <v>46176</v>
      </c>
      <c r="AK19">
        <v>46175</v>
      </c>
      <c r="AL19">
        <v>46174</v>
      </c>
      <c r="AM19">
        <v>46171</v>
      </c>
      <c r="AN19">
        <v>46170</v>
      </c>
      <c r="AO19">
        <v>46169</v>
      </c>
      <c r="AP19">
        <v>46168</v>
      </c>
      <c r="AQ19">
        <v>46167</v>
      </c>
      <c r="AR19">
        <v>46164</v>
      </c>
      <c r="AS19">
        <v>46163</v>
      </c>
      <c r="AT19">
        <v>46162</v>
      </c>
      <c r="AU19">
        <v>46161</v>
      </c>
      <c r="AV19">
        <v>46160</v>
      </c>
      <c r="AW19">
        <v>46157</v>
      </c>
      <c r="AX19">
        <v>46156</v>
      </c>
      <c r="AY19">
        <v>46155</v>
      </c>
      <c r="AZ19">
        <v>46154</v>
      </c>
      <c r="BA19">
        <v>46153</v>
      </c>
      <c r="BB19">
        <v>46150</v>
      </c>
      <c r="BC19">
        <v>46149</v>
      </c>
      <c r="BD19">
        <v>46148</v>
      </c>
      <c r="BE19">
        <v>46147</v>
      </c>
      <c r="BF19">
        <v>46146</v>
      </c>
      <c r="BG19">
        <v>46143</v>
      </c>
      <c r="BH19">
        <v>46142</v>
      </c>
      <c r="BI19">
        <v>46141</v>
      </c>
      <c r="BJ19">
        <v>46140</v>
      </c>
      <c r="BK19">
        <v>46139</v>
      </c>
      <c r="BL19">
        <v>46136</v>
      </c>
      <c r="BM19">
        <v>46135</v>
      </c>
      <c r="BN19">
        <v>46134</v>
      </c>
      <c r="BO19">
        <v>46133</v>
      </c>
      <c r="BP19">
        <v>46132</v>
      </c>
      <c r="BQ19">
        <v>46129</v>
      </c>
      <c r="BR19">
        <v>46128</v>
      </c>
      <c r="BS19">
        <v>46127</v>
      </c>
      <c r="BT19">
        <v>46126</v>
      </c>
      <c r="BU19">
        <v>46125</v>
      </c>
      <c r="BV19">
        <v>46122</v>
      </c>
      <c r="BW19">
        <v>46121</v>
      </c>
      <c r="BX19">
        <v>46120</v>
      </c>
      <c r="BY19">
        <v>46119</v>
      </c>
      <c r="BZ19">
        <v>46118</v>
      </c>
      <c r="CA19">
        <v>46115</v>
      </c>
      <c r="CB19">
        <v>46114</v>
      </c>
      <c r="CC19">
        <v>46113</v>
      </c>
      <c r="CD19">
        <v>46112</v>
      </c>
      <c r="CE19">
        <v>46111</v>
      </c>
      <c r="CF19">
        <v>46108</v>
      </c>
      <c r="CG19">
        <v>46107</v>
      </c>
      <c r="CH19">
        <v>46106</v>
      </c>
      <c r="CI19">
        <v>46105</v>
      </c>
      <c r="CJ19">
        <v>46104</v>
      </c>
      <c r="CK19">
        <v>46101</v>
      </c>
      <c r="CL19">
        <v>46100</v>
      </c>
      <c r="CM19">
        <v>46099</v>
      </c>
      <c r="CN19">
        <v>46098</v>
      </c>
      <c r="CO19">
        <v>46097</v>
      </c>
      <c r="CP19">
        <v>46094</v>
      </c>
      <c r="CQ19">
        <v>46093</v>
      </c>
      <c r="CR19">
        <v>46092</v>
      </c>
      <c r="CS19">
        <v>46091</v>
      </c>
      <c r="CT19">
        <v>46090</v>
      </c>
      <c r="CU19">
        <v>46087</v>
      </c>
      <c r="CV19">
        <v>46086</v>
      </c>
      <c r="CW19">
        <v>46085</v>
      </c>
      <c r="CX19">
        <v>46084</v>
      </c>
      <c r="CY19">
        <v>46083</v>
      </c>
      <c r="CZ19">
        <v>46080</v>
      </c>
      <c r="DA19">
        <v>46079</v>
      </c>
      <c r="DB19">
        <v>46078</v>
      </c>
      <c r="DC19">
        <v>46077</v>
      </c>
      <c r="DD19">
        <v>46076</v>
      </c>
      <c r="DE19">
        <v>46073</v>
      </c>
      <c r="DF19">
        <v>46072</v>
      </c>
      <c r="DG19">
        <v>46071</v>
      </c>
      <c r="DH19">
        <v>46070</v>
      </c>
      <c r="DI19">
        <v>46069</v>
      </c>
      <c r="DJ19">
        <v>46066</v>
      </c>
      <c r="DK19">
        <v>46065</v>
      </c>
      <c r="DL19">
        <v>46064</v>
      </c>
      <c r="DM19">
        <v>46063</v>
      </c>
      <c r="DN19">
        <v>46062</v>
      </c>
      <c r="DO19">
        <v>46059</v>
      </c>
      <c r="DP19">
        <v>46058</v>
      </c>
      <c r="DQ19">
        <v>46057</v>
      </c>
      <c r="DR19">
        <v>46056</v>
      </c>
      <c r="DS19">
        <v>46055</v>
      </c>
      <c r="DT19">
        <v>46052</v>
      </c>
      <c r="DU19">
        <v>46051</v>
      </c>
      <c r="DV19">
        <v>46050</v>
      </c>
      <c r="DW19">
        <v>46049</v>
      </c>
      <c r="DX19">
        <v>46048</v>
      </c>
      <c r="DY19">
        <v>46045</v>
      </c>
      <c r="DZ19">
        <v>46044</v>
      </c>
      <c r="EA19">
        <v>46043</v>
      </c>
      <c r="EB19">
        <v>46042</v>
      </c>
      <c r="EC19">
        <v>46041</v>
      </c>
      <c r="ED19">
        <v>46038</v>
      </c>
      <c r="EE19">
        <v>46037</v>
      </c>
      <c r="EF19">
        <v>46036</v>
      </c>
      <c r="EG19">
        <v>46035</v>
      </c>
      <c r="EH19">
        <v>46034</v>
      </c>
      <c r="EI19">
        <v>46031</v>
      </c>
      <c r="EJ19">
        <v>46030</v>
      </c>
      <c r="EK19">
        <v>46029</v>
      </c>
      <c r="EL19">
        <v>46028</v>
      </c>
      <c r="EM19">
        <v>46027</v>
      </c>
      <c r="EN19">
        <v>46024</v>
      </c>
      <c r="EO19">
        <v>46023</v>
      </c>
      <c r="EP19">
        <v>46022</v>
      </c>
      <c r="EQ19">
        <v>46021</v>
      </c>
      <c r="ER19">
        <v>46020</v>
      </c>
      <c r="ES19">
        <v>46017</v>
      </c>
      <c r="ET19">
        <v>46016</v>
      </c>
      <c r="EU19">
        <v>46015</v>
      </c>
      <c r="EV19">
        <v>46014</v>
      </c>
      <c r="EW19">
        <v>46013</v>
      </c>
      <c r="EX19">
        <v>46010</v>
      </c>
      <c r="EY19">
        <v>46009</v>
      </c>
      <c r="EZ19">
        <v>46008</v>
      </c>
      <c r="FA19">
        <v>46007</v>
      </c>
      <c r="FB19">
        <v>46006</v>
      </c>
      <c r="FC19">
        <v>46003</v>
      </c>
      <c r="FD19">
        <v>46002</v>
      </c>
      <c r="FE19">
        <v>46001</v>
      </c>
      <c r="FF19">
        <v>46000</v>
      </c>
      <c r="FG19">
        <v>45999</v>
      </c>
      <c r="FH19">
        <v>45996</v>
      </c>
      <c r="FI19">
        <v>45995</v>
      </c>
      <c r="FJ19">
        <v>45994</v>
      </c>
      <c r="FK19">
        <v>45993</v>
      </c>
      <c r="FL19">
        <v>45992</v>
      </c>
      <c r="FM19">
        <v>45989</v>
      </c>
      <c r="FN19">
        <v>45988</v>
      </c>
      <c r="FO19">
        <v>45987</v>
      </c>
      <c r="FP19">
        <v>45986</v>
      </c>
      <c r="FQ19">
        <v>45985</v>
      </c>
      <c r="FR19">
        <v>45982</v>
      </c>
      <c r="FS19">
        <v>45981</v>
      </c>
      <c r="FT19">
        <v>45980</v>
      </c>
      <c r="FU19">
        <v>45979</v>
      </c>
      <c r="FV19">
        <v>45978</v>
      </c>
      <c r="FW19">
        <v>45975</v>
      </c>
      <c r="FX19">
        <v>45974</v>
      </c>
      <c r="FY19">
        <v>45973</v>
      </c>
      <c r="FZ19">
        <v>45972</v>
      </c>
      <c r="GA19">
        <v>45971</v>
      </c>
      <c r="GB19">
        <v>45968</v>
      </c>
      <c r="GC19">
        <v>45967</v>
      </c>
      <c r="GD19">
        <v>45966</v>
      </c>
      <c r="GE19">
        <v>45965</v>
      </c>
      <c r="GF19">
        <v>45964</v>
      </c>
      <c r="GG19">
        <v>45961</v>
      </c>
      <c r="GH19">
        <v>45960</v>
      </c>
      <c r="GI19">
        <v>45959</v>
      </c>
      <c r="GJ19">
        <v>45958</v>
      </c>
      <c r="GK19">
        <v>45957</v>
      </c>
      <c r="GL19">
        <v>45954</v>
      </c>
      <c r="GM19">
        <v>45953</v>
      </c>
      <c r="GN19">
        <v>45952</v>
      </c>
      <c r="GO19">
        <v>45951</v>
      </c>
      <c r="GP19">
        <v>45950</v>
      </c>
      <c r="GQ19">
        <v>45947</v>
      </c>
      <c r="GR19">
        <v>45946</v>
      </c>
      <c r="GS19">
        <v>45945</v>
      </c>
      <c r="GT19">
        <v>45944</v>
      </c>
      <c r="GU19">
        <v>45943</v>
      </c>
      <c r="GV19">
        <v>45940</v>
      </c>
      <c r="GW19">
        <v>45939</v>
      </c>
      <c r="GX19">
        <v>45938</v>
      </c>
      <c r="GY19">
        <v>45937</v>
      </c>
      <c r="GZ19">
        <v>45936</v>
      </c>
      <c r="HA19">
        <v>45933</v>
      </c>
      <c r="HB19">
        <v>45932</v>
      </c>
      <c r="HC19">
        <v>45931</v>
      </c>
      <c r="HD19">
        <v>45930</v>
      </c>
      <c r="HE19">
        <v>45929</v>
      </c>
      <c r="HF19">
        <v>45926</v>
      </c>
      <c r="HG19">
        <v>45925</v>
      </c>
      <c r="HH19">
        <v>45924</v>
      </c>
      <c r="HI19">
        <v>45923</v>
      </c>
      <c r="HJ19">
        <v>45922</v>
      </c>
      <c r="HK19">
        <v>45919</v>
      </c>
      <c r="HL19">
        <v>45918</v>
      </c>
      <c r="HM19">
        <v>45917</v>
      </c>
      <c r="HN19">
        <v>45916</v>
      </c>
      <c r="HO19">
        <v>45915</v>
      </c>
      <c r="HP19">
        <v>45912</v>
      </c>
      <c r="HQ19">
        <v>45911</v>
      </c>
      <c r="HR19">
        <v>45910</v>
      </c>
      <c r="HS19">
        <v>45909</v>
      </c>
      <c r="HT19">
        <v>45908</v>
      </c>
      <c r="HU19">
        <v>45905</v>
      </c>
      <c r="HV19">
        <v>45904</v>
      </c>
      <c r="HW19">
        <v>45903</v>
      </c>
      <c r="HX19">
        <v>45902</v>
      </c>
      <c r="HY19">
        <v>45901</v>
      </c>
      <c r="HZ19">
        <v>45898</v>
      </c>
      <c r="IA19">
        <v>45897</v>
      </c>
      <c r="IB19">
        <v>45896</v>
      </c>
      <c r="IC19">
        <v>45895</v>
      </c>
      <c r="ID19">
        <v>45894</v>
      </c>
      <c r="IE19">
        <v>45891</v>
      </c>
      <c r="IF19">
        <v>45890</v>
      </c>
      <c r="IG19">
        <v>45889</v>
      </c>
      <c r="IH19">
        <v>45888</v>
      </c>
      <c r="II19">
        <v>45887</v>
      </c>
      <c r="IJ19">
        <v>45884</v>
      </c>
      <c r="IK19">
        <v>45883</v>
      </c>
      <c r="IL19">
        <v>45882</v>
      </c>
      <c r="IM19">
        <v>45881</v>
      </c>
      <c r="IN19">
        <v>45880</v>
      </c>
      <c r="IO19">
        <v>45877</v>
      </c>
      <c r="IP19">
        <v>45876</v>
      </c>
      <c r="IQ19">
        <v>45875</v>
      </c>
      <c r="IR19">
        <v>45874</v>
      </c>
      <c r="IS19">
        <v>45873</v>
      </c>
      <c r="IT19">
        <v>45870</v>
      </c>
      <c r="IU19">
        <v>45869</v>
      </c>
      <c r="IV19">
        <v>45868</v>
      </c>
      <c r="IW19">
        <v>45867</v>
      </c>
      <c r="IX19">
        <v>45866</v>
      </c>
      <c r="IY19">
        <v>45863</v>
      </c>
      <c r="IZ19">
        <v>45862</v>
      </c>
      <c r="JA19">
        <v>45861</v>
      </c>
      <c r="JB19">
        <v>45860</v>
      </c>
      <c r="JC19">
        <v>45859</v>
      </c>
      <c r="JD19">
        <v>45856</v>
      </c>
      <c r="JE19">
        <v>45855</v>
      </c>
      <c r="JF19">
        <v>45854</v>
      </c>
      <c r="JG19">
        <v>45853</v>
      </c>
      <c r="JH19">
        <v>45852</v>
      </c>
      <c r="JI19">
        <v>45849</v>
      </c>
      <c r="JJ19">
        <v>45848</v>
      </c>
      <c r="JK19">
        <v>45847</v>
      </c>
      <c r="JL19">
        <v>45846</v>
      </c>
      <c r="JM19">
        <v>45845</v>
      </c>
      <c r="JN19">
        <v>45842</v>
      </c>
      <c r="JO19">
        <v>45841</v>
      </c>
      <c r="JP19">
        <v>45840</v>
      </c>
      <c r="JQ19">
        <v>45839</v>
      </c>
      <c r="JR19">
        <v>45838</v>
      </c>
      <c r="JS19">
        <v>45835</v>
      </c>
      <c r="JT19">
        <v>45834</v>
      </c>
      <c r="JU19">
        <v>45833</v>
      </c>
      <c r="JV19">
        <v>45832</v>
      </c>
      <c r="JW19">
        <v>45831</v>
      </c>
      <c r="JX19">
        <v>45828</v>
      </c>
      <c r="JY19">
        <v>45827</v>
      </c>
      <c r="JZ19">
        <v>45826</v>
      </c>
      <c r="KA19">
        <v>45825</v>
      </c>
      <c r="KB19">
        <v>45824</v>
      </c>
      <c r="KC19">
        <v>45821</v>
      </c>
      <c r="KD19">
        <v>45820</v>
      </c>
      <c r="KE19">
        <v>45819</v>
      </c>
      <c r="KF19">
        <v>45818</v>
      </c>
      <c r="KG19">
        <v>45817</v>
      </c>
      <c r="KH19">
        <v>45814</v>
      </c>
      <c r="KI19">
        <v>45813</v>
      </c>
      <c r="KJ19">
        <v>45812</v>
      </c>
      <c r="KK19">
        <v>45811</v>
      </c>
      <c r="KL19">
        <v>45810</v>
      </c>
      <c r="KM19">
        <v>45807</v>
      </c>
      <c r="KN19">
        <v>45806</v>
      </c>
      <c r="KO19">
        <v>45805</v>
      </c>
      <c r="KP19">
        <v>45804</v>
      </c>
      <c r="KQ19">
        <v>45803</v>
      </c>
      <c r="KR19">
        <v>45800</v>
      </c>
      <c r="KS19">
        <v>45799</v>
      </c>
      <c r="KT19">
        <v>45798</v>
      </c>
      <c r="KU19">
        <v>45797</v>
      </c>
      <c r="KV19">
        <v>45796</v>
      </c>
      <c r="KW19">
        <v>45793</v>
      </c>
      <c r="KX19">
        <v>45792</v>
      </c>
      <c r="KY19">
        <v>45791</v>
      </c>
      <c r="KZ19">
        <v>45790</v>
      </c>
      <c r="LA19">
        <v>45789</v>
      </c>
      <c r="LB19">
        <v>45786</v>
      </c>
      <c r="LC19">
        <v>45785</v>
      </c>
      <c r="LD19">
        <v>45784</v>
      </c>
      <c r="LE19">
        <v>45783</v>
      </c>
      <c r="LF19">
        <v>45782</v>
      </c>
      <c r="LG19">
        <v>45779</v>
      </c>
      <c r="LH19">
        <v>45778</v>
      </c>
      <c r="LI19">
        <v>45777</v>
      </c>
      <c r="LJ19">
        <v>45776</v>
      </c>
      <c r="LK19">
        <v>45775</v>
      </c>
      <c r="LL19">
        <v>45772</v>
      </c>
      <c r="LM19">
        <v>45771</v>
      </c>
      <c r="LN19">
        <v>45770</v>
      </c>
      <c r="LO19">
        <v>45769</v>
      </c>
      <c r="LP19">
        <v>45768</v>
      </c>
      <c r="LQ19">
        <v>45765</v>
      </c>
      <c r="LR19">
        <v>45764</v>
      </c>
      <c r="LS19">
        <v>45763</v>
      </c>
      <c r="LT19">
        <v>45762</v>
      </c>
      <c r="LU19">
        <v>45761</v>
      </c>
      <c r="LV19">
        <v>45758</v>
      </c>
      <c r="LW19">
        <v>45757</v>
      </c>
      <c r="LX19">
        <v>45756</v>
      </c>
      <c r="LY19">
        <v>45755</v>
      </c>
      <c r="LZ19">
        <v>45754</v>
      </c>
      <c r="MA19">
        <v>45751</v>
      </c>
      <c r="MB19">
        <v>45750</v>
      </c>
      <c r="MC19">
        <v>45749</v>
      </c>
      <c r="MD19">
        <v>45748</v>
      </c>
      <c r="ME19">
        <v>45747</v>
      </c>
      <c r="MF19">
        <v>45744</v>
      </c>
      <c r="MG19">
        <v>45743</v>
      </c>
      <c r="MH19">
        <v>45742</v>
      </c>
      <c r="MI19">
        <v>45741</v>
      </c>
      <c r="MJ19">
        <v>45740</v>
      </c>
      <c r="MK19">
        <v>45737</v>
      </c>
      <c r="ML19">
        <v>45736</v>
      </c>
      <c r="MM19">
        <v>45735</v>
      </c>
      <c r="MN19">
        <v>45734</v>
      </c>
      <c r="MO19">
        <v>45733</v>
      </c>
      <c r="MP19">
        <v>45730</v>
      </c>
      <c r="MQ19">
        <v>45729</v>
      </c>
      <c r="MR19">
        <v>45728</v>
      </c>
      <c r="MS19">
        <v>45727</v>
      </c>
      <c r="MT19">
        <v>45726</v>
      </c>
      <c r="MU19">
        <v>45723</v>
      </c>
      <c r="MV19">
        <v>45722</v>
      </c>
      <c r="MW19">
        <v>45721</v>
      </c>
      <c r="MX19">
        <v>45720</v>
      </c>
      <c r="MY19">
        <v>45719</v>
      </c>
      <c r="MZ19">
        <v>45716</v>
      </c>
      <c r="NA19">
        <v>45715</v>
      </c>
      <c r="NB19">
        <v>45714</v>
      </c>
      <c r="NC19">
        <v>45713</v>
      </c>
      <c r="ND19">
        <v>45712</v>
      </c>
      <c r="NE19">
        <v>45709</v>
      </c>
      <c r="NF19">
        <v>45708</v>
      </c>
      <c r="NG19">
        <v>45707</v>
      </c>
      <c r="NH19">
        <v>45706</v>
      </c>
      <c r="NI19">
        <v>45705</v>
      </c>
      <c r="NJ19">
        <v>45702</v>
      </c>
      <c r="NK19">
        <v>45701</v>
      </c>
      <c r="NL19">
        <v>45700</v>
      </c>
      <c r="NM19">
        <v>45699</v>
      </c>
      <c r="NN19">
        <v>45698</v>
      </c>
      <c r="NO19">
        <v>45695</v>
      </c>
      <c r="NP19">
        <v>45694</v>
      </c>
      <c r="NQ19">
        <v>45693</v>
      </c>
      <c r="NR19">
        <v>45692</v>
      </c>
      <c r="NS19">
        <v>45691</v>
      </c>
      <c r="NT19">
        <v>45688</v>
      </c>
      <c r="NU19">
        <v>45687</v>
      </c>
      <c r="NV19">
        <v>45686</v>
      </c>
      <c r="NW19">
        <v>45685</v>
      </c>
      <c r="NX19">
        <v>45684</v>
      </c>
      <c r="NY19">
        <v>45681</v>
      </c>
      <c r="NZ19">
        <v>45680</v>
      </c>
      <c r="OA19">
        <v>45679</v>
      </c>
      <c r="OB19">
        <v>45678</v>
      </c>
      <c r="OC19">
        <v>45677</v>
      </c>
      <c r="OD19">
        <v>45674</v>
      </c>
      <c r="OE19">
        <v>45673</v>
      </c>
      <c r="OF19">
        <v>45672</v>
      </c>
      <c r="OG19">
        <v>45671</v>
      </c>
      <c r="OH19">
        <v>45670</v>
      </c>
      <c r="OI19">
        <v>45667</v>
      </c>
      <c r="OJ19">
        <v>45666</v>
      </c>
      <c r="OK19">
        <v>45665</v>
      </c>
      <c r="OL19">
        <v>45664</v>
      </c>
      <c r="OM19">
        <v>45663</v>
      </c>
      <c r="ON19">
        <v>45660</v>
      </c>
      <c r="OO19">
        <v>45659</v>
      </c>
      <c r="OP19">
        <v>45658</v>
      </c>
      <c r="OQ19">
        <v>45657</v>
      </c>
      <c r="OR19">
        <v>45656</v>
      </c>
      <c r="OS19">
        <v>45653</v>
      </c>
      <c r="OT19">
        <v>45652</v>
      </c>
      <c r="OU19">
        <v>45651</v>
      </c>
      <c r="OV19">
        <v>45650</v>
      </c>
      <c r="OW19">
        <v>45649</v>
      </c>
      <c r="OX19">
        <v>45646</v>
      </c>
      <c r="OY19">
        <v>45645</v>
      </c>
      <c r="OZ19">
        <v>45644</v>
      </c>
      <c r="PA19">
        <v>45643</v>
      </c>
      <c r="PB19">
        <v>45642</v>
      </c>
      <c r="PC19">
        <v>45639</v>
      </c>
      <c r="PD19">
        <v>45638</v>
      </c>
      <c r="PE19">
        <v>45637</v>
      </c>
      <c r="PF19">
        <v>45636</v>
      </c>
      <c r="PG19">
        <v>45635</v>
      </c>
      <c r="PH19">
        <v>45632</v>
      </c>
      <c r="PI19">
        <v>45631</v>
      </c>
      <c r="PJ19">
        <v>45630</v>
      </c>
      <c r="PK19">
        <v>45629</v>
      </c>
      <c r="PL19">
        <v>45628</v>
      </c>
      <c r="PM19">
        <v>45625</v>
      </c>
      <c r="PN19">
        <v>45624</v>
      </c>
      <c r="PO19">
        <v>45623</v>
      </c>
      <c r="PP19">
        <v>45622</v>
      </c>
      <c r="PQ19">
        <v>45621</v>
      </c>
      <c r="PR19">
        <v>45618</v>
      </c>
      <c r="PS19">
        <v>45617</v>
      </c>
      <c r="PT19">
        <v>45616</v>
      </c>
      <c r="PU19">
        <v>45615</v>
      </c>
      <c r="PV19">
        <v>45614</v>
      </c>
      <c r="PW19">
        <v>45611</v>
      </c>
      <c r="PX19">
        <v>45610</v>
      </c>
      <c r="PY19">
        <v>45609</v>
      </c>
      <c r="PZ19">
        <v>45608</v>
      </c>
      <c r="QA19">
        <v>45607</v>
      </c>
      <c r="QB19">
        <v>45604</v>
      </c>
      <c r="QC19">
        <v>45603</v>
      </c>
      <c r="QD19">
        <v>45602</v>
      </c>
      <c r="QE19">
        <v>45601</v>
      </c>
      <c r="QF19">
        <v>45600</v>
      </c>
      <c r="QG19">
        <v>45597</v>
      </c>
      <c r="QH19">
        <v>45596</v>
      </c>
      <c r="QI19">
        <v>45595</v>
      </c>
      <c r="QJ19">
        <v>45594</v>
      </c>
      <c r="QK19">
        <v>45593</v>
      </c>
      <c r="QL19">
        <v>45590</v>
      </c>
      <c r="QM19">
        <v>45589</v>
      </c>
      <c r="QN19">
        <v>45588</v>
      </c>
      <c r="QO19">
        <v>45587</v>
      </c>
      <c r="QP19">
        <v>45586</v>
      </c>
      <c r="QQ19">
        <v>45583</v>
      </c>
      <c r="QR19">
        <v>45582</v>
      </c>
      <c r="QS19">
        <v>45581</v>
      </c>
      <c r="QT19">
        <v>45580</v>
      </c>
      <c r="QU19">
        <v>45579</v>
      </c>
      <c r="QV19">
        <v>45576</v>
      </c>
      <c r="QW19">
        <v>45575</v>
      </c>
      <c r="QX19">
        <v>45574</v>
      </c>
      <c r="QY19">
        <v>45573</v>
      </c>
      <c r="QZ19">
        <v>45572</v>
      </c>
      <c r="RA19">
        <v>45569</v>
      </c>
      <c r="RB19">
        <v>45568</v>
      </c>
      <c r="RC19">
        <v>45567</v>
      </c>
      <c r="RD19">
        <v>45566</v>
      </c>
      <c r="RE19">
        <v>45565</v>
      </c>
      <c r="RF19">
        <v>45562</v>
      </c>
      <c r="RG19">
        <v>45561</v>
      </c>
      <c r="RH19">
        <v>45560</v>
      </c>
      <c r="RI19">
        <v>45559</v>
      </c>
      <c r="RJ19">
        <v>45558</v>
      </c>
      <c r="RK19">
        <v>45555</v>
      </c>
      <c r="RL19">
        <v>45554</v>
      </c>
      <c r="RM19">
        <v>45553</v>
      </c>
      <c r="RN19">
        <v>45552</v>
      </c>
      <c r="RO19">
        <v>45551</v>
      </c>
      <c r="RP19">
        <v>45548</v>
      </c>
      <c r="RQ19">
        <v>45547</v>
      </c>
      <c r="RR19">
        <v>45546</v>
      </c>
      <c r="RS19">
        <v>45545</v>
      </c>
      <c r="RT19">
        <v>45544</v>
      </c>
      <c r="RU19">
        <v>45541</v>
      </c>
      <c r="RV19">
        <v>45540</v>
      </c>
      <c r="RW19">
        <v>45539</v>
      </c>
      <c r="RX19">
        <v>45538</v>
      </c>
      <c r="RY19">
        <v>45537</v>
      </c>
      <c r="RZ19">
        <v>45534</v>
      </c>
      <c r="SA19">
        <v>45533</v>
      </c>
      <c r="SB19">
        <v>45532</v>
      </c>
      <c r="SC19">
        <v>45531</v>
      </c>
      <c r="SD19">
        <v>45530</v>
      </c>
      <c r="SE19">
        <v>45527</v>
      </c>
      <c r="SF19">
        <v>45526</v>
      </c>
      <c r="SG19">
        <v>45525</v>
      </c>
      <c r="SH19">
        <v>45524</v>
      </c>
      <c r="SI19">
        <v>45523</v>
      </c>
      <c r="SJ19">
        <v>45520</v>
      </c>
      <c r="SK19">
        <v>45519</v>
      </c>
      <c r="SL19">
        <v>45518</v>
      </c>
      <c r="SM19">
        <v>45517</v>
      </c>
      <c r="SN19">
        <v>45516</v>
      </c>
      <c r="SO19">
        <v>45513</v>
      </c>
      <c r="SP19">
        <v>45512</v>
      </c>
      <c r="SQ19">
        <v>45511</v>
      </c>
      <c r="SR19">
        <v>45510</v>
      </c>
      <c r="SS19">
        <v>45509</v>
      </c>
      <c r="ST19">
        <v>45506</v>
      </c>
      <c r="SU19">
        <v>45505</v>
      </c>
      <c r="SV19">
        <v>45504</v>
      </c>
      <c r="SW19">
        <v>45503</v>
      </c>
      <c r="SX19">
        <v>45502</v>
      </c>
      <c r="SY19">
        <v>45499</v>
      </c>
      <c r="SZ19">
        <v>45498</v>
      </c>
      <c r="TA19">
        <v>45497</v>
      </c>
      <c r="TB19">
        <v>45496</v>
      </c>
      <c r="TC19">
        <v>45495</v>
      </c>
      <c r="TD19">
        <v>45492</v>
      </c>
      <c r="TE19">
        <v>45491</v>
      </c>
      <c r="TF19">
        <v>45490</v>
      </c>
      <c r="TG19">
        <v>45489</v>
      </c>
      <c r="TH19">
        <v>45488</v>
      </c>
      <c r="TI19">
        <v>45485</v>
      </c>
      <c r="TJ19">
        <v>45484</v>
      </c>
      <c r="TK19">
        <v>45483</v>
      </c>
      <c r="TL19">
        <v>45482</v>
      </c>
      <c r="TM19">
        <v>45481</v>
      </c>
      <c r="TN19">
        <v>45478</v>
      </c>
      <c r="TO19">
        <v>45477</v>
      </c>
      <c r="TP19">
        <v>45476</v>
      </c>
      <c r="TQ19">
        <v>45475</v>
      </c>
      <c r="TR19">
        <v>45474</v>
      </c>
      <c r="TS19">
        <v>45471</v>
      </c>
      <c r="TT19">
        <v>45470</v>
      </c>
      <c r="TU19">
        <v>45469</v>
      </c>
      <c r="TV19">
        <v>45468</v>
      </c>
      <c r="TW19">
        <v>45467</v>
      </c>
      <c r="TX19">
        <v>45464</v>
      </c>
      <c r="TY19">
        <v>45463</v>
      </c>
      <c r="TZ19">
        <v>45462</v>
      </c>
      <c r="UA19">
        <v>45461</v>
      </c>
      <c r="UB19">
        <v>45460</v>
      </c>
      <c r="UC19">
        <v>45457</v>
      </c>
      <c r="UD19">
        <v>45456</v>
      </c>
      <c r="UE19">
        <v>45455</v>
      </c>
      <c r="UF19">
        <v>45454</v>
      </c>
      <c r="UG19">
        <v>45453</v>
      </c>
      <c r="UH19">
        <v>45450</v>
      </c>
      <c r="UI19">
        <v>45449</v>
      </c>
      <c r="UJ19">
        <v>45448</v>
      </c>
      <c r="UK19">
        <v>45447</v>
      </c>
      <c r="UL19">
        <v>45446</v>
      </c>
      <c r="UM19">
        <v>45443</v>
      </c>
      <c r="UN19">
        <v>45442</v>
      </c>
      <c r="UO19">
        <v>45441</v>
      </c>
      <c r="UP19">
        <v>45440</v>
      </c>
      <c r="UQ19">
        <v>45439</v>
      </c>
      <c r="UR19">
        <v>45436</v>
      </c>
      <c r="US19">
        <v>45435</v>
      </c>
      <c r="UT19">
        <v>45434</v>
      </c>
      <c r="UU19">
        <v>45433</v>
      </c>
      <c r="UV19">
        <v>45432</v>
      </c>
      <c r="UW19">
        <v>45429</v>
      </c>
      <c r="UX19">
        <v>45428</v>
      </c>
      <c r="UY19">
        <v>45427</v>
      </c>
      <c r="UZ19">
        <v>45426</v>
      </c>
      <c r="VA19">
        <v>45425</v>
      </c>
      <c r="VB19">
        <v>45422</v>
      </c>
      <c r="VC19">
        <v>45421</v>
      </c>
      <c r="VD19">
        <v>45420</v>
      </c>
      <c r="VE19">
        <v>45419</v>
      </c>
      <c r="VF19">
        <v>45418</v>
      </c>
      <c r="VG19">
        <v>45415</v>
      </c>
      <c r="VH19">
        <v>45414</v>
      </c>
      <c r="VI19">
        <v>45413</v>
      </c>
      <c r="VJ19">
        <v>45412</v>
      </c>
      <c r="VK19">
        <v>45411</v>
      </c>
      <c r="VL19">
        <v>45408</v>
      </c>
      <c r="VM19">
        <v>45407</v>
      </c>
      <c r="VN19">
        <v>45406</v>
      </c>
      <c r="VO19">
        <v>45405</v>
      </c>
      <c r="VP19">
        <v>45404</v>
      </c>
      <c r="VQ19">
        <v>45401</v>
      </c>
      <c r="VR19">
        <v>45400</v>
      </c>
      <c r="VS19">
        <v>45399</v>
      </c>
      <c r="VT19">
        <v>45398</v>
      </c>
      <c r="VU19">
        <v>45397</v>
      </c>
      <c r="VV19">
        <v>45394</v>
      </c>
      <c r="VW19">
        <v>45393</v>
      </c>
      <c r="VX19">
        <v>45392</v>
      </c>
      <c r="VY19">
        <v>45391</v>
      </c>
      <c r="VZ19">
        <v>45390</v>
      </c>
      <c r="WA19">
        <v>45387</v>
      </c>
      <c r="WB19">
        <v>45386</v>
      </c>
      <c r="WC19">
        <v>45385</v>
      </c>
      <c r="WD19">
        <v>45384</v>
      </c>
      <c r="WE19">
        <v>45383</v>
      </c>
      <c r="WF19">
        <v>45380</v>
      </c>
      <c r="WG19">
        <v>45379</v>
      </c>
      <c r="WH19">
        <v>45378</v>
      </c>
      <c r="WI19">
        <v>45377</v>
      </c>
      <c r="WJ19">
        <v>45376</v>
      </c>
      <c r="WK19">
        <v>45373</v>
      </c>
      <c r="WL19">
        <v>45372</v>
      </c>
      <c r="WM19">
        <v>45371</v>
      </c>
      <c r="WN19">
        <v>45370</v>
      </c>
      <c r="WO19">
        <v>45369</v>
      </c>
      <c r="WP19">
        <v>45366</v>
      </c>
      <c r="WQ19">
        <v>45365</v>
      </c>
      <c r="WR19">
        <v>45364</v>
      </c>
      <c r="WS19">
        <v>45363</v>
      </c>
      <c r="WT19">
        <v>45362</v>
      </c>
      <c r="WU19">
        <v>45359</v>
      </c>
      <c r="WV19">
        <v>45358</v>
      </c>
      <c r="WW19">
        <v>45357</v>
      </c>
      <c r="WX19">
        <v>45356</v>
      </c>
      <c r="WY19">
        <v>45355</v>
      </c>
      <c r="WZ19">
        <v>45352</v>
      </c>
      <c r="XA19">
        <v>45351</v>
      </c>
      <c r="XB19">
        <v>45350</v>
      </c>
      <c r="XC19">
        <v>45349</v>
      </c>
      <c r="XD19">
        <v>45348</v>
      </c>
      <c r="XE19">
        <v>45345</v>
      </c>
      <c r="XF19">
        <v>45344</v>
      </c>
      <c r="XG19">
        <v>45343</v>
      </c>
      <c r="XH19">
        <v>45342</v>
      </c>
      <c r="XI19">
        <v>45341</v>
      </c>
      <c r="XJ19">
        <v>45338</v>
      </c>
      <c r="XK19">
        <v>45337</v>
      </c>
      <c r="XL19">
        <v>45336</v>
      </c>
      <c r="XM19">
        <v>45335</v>
      </c>
      <c r="XN19">
        <v>45334</v>
      </c>
      <c r="XO19">
        <v>45331</v>
      </c>
      <c r="XP19">
        <v>45330</v>
      </c>
      <c r="XQ19">
        <v>45329</v>
      </c>
      <c r="XR19">
        <v>45328</v>
      </c>
      <c r="XS19">
        <v>45327</v>
      </c>
      <c r="XT19">
        <v>45324</v>
      </c>
      <c r="XU19">
        <v>45323</v>
      </c>
      <c r="XV19">
        <v>45322</v>
      </c>
      <c r="XW19">
        <v>45321</v>
      </c>
      <c r="XX19">
        <v>45320</v>
      </c>
      <c r="XY19">
        <v>45317</v>
      </c>
      <c r="XZ19">
        <v>45316</v>
      </c>
      <c r="YA19">
        <v>45315</v>
      </c>
      <c r="YB19">
        <v>45314</v>
      </c>
      <c r="YC19">
        <v>45313</v>
      </c>
      <c r="YD19">
        <v>45310</v>
      </c>
      <c r="YE19">
        <v>45309</v>
      </c>
      <c r="YF19">
        <v>45308</v>
      </c>
      <c r="YG19">
        <v>45307</v>
      </c>
      <c r="YH19">
        <v>45306</v>
      </c>
      <c r="YI19">
        <v>45303</v>
      </c>
      <c r="YJ19">
        <v>45302</v>
      </c>
      <c r="YK19">
        <v>45301</v>
      </c>
      <c r="YL19">
        <v>45300</v>
      </c>
      <c r="YM19">
        <v>45299</v>
      </c>
      <c r="YN19">
        <v>45296</v>
      </c>
      <c r="YO19">
        <v>45295</v>
      </c>
      <c r="YP19">
        <v>45294</v>
      </c>
      <c r="YQ19">
        <v>45293</v>
      </c>
      <c r="YR19">
        <v>45292</v>
      </c>
      <c r="YS19">
        <v>45289</v>
      </c>
      <c r="YT19">
        <v>45288</v>
      </c>
      <c r="YU19">
        <v>45287</v>
      </c>
      <c r="YV19">
        <v>45286</v>
      </c>
      <c r="YW19">
        <v>45285</v>
      </c>
      <c r="YX19">
        <v>45282</v>
      </c>
      <c r="YY19">
        <v>45281</v>
      </c>
      <c r="YZ19">
        <v>45280</v>
      </c>
      <c r="ZA19">
        <v>45279</v>
      </c>
      <c r="ZB19">
        <v>45278</v>
      </c>
      <c r="ZC19">
        <v>45275</v>
      </c>
      <c r="ZD19">
        <v>45274</v>
      </c>
      <c r="ZE19">
        <v>45273</v>
      </c>
      <c r="ZF19">
        <v>45272</v>
      </c>
      <c r="ZG19">
        <v>45271</v>
      </c>
      <c r="ZH19">
        <v>45268</v>
      </c>
      <c r="ZI19">
        <v>45267</v>
      </c>
      <c r="ZJ19">
        <v>45266</v>
      </c>
      <c r="ZK19">
        <v>45265</v>
      </c>
      <c r="ZL19">
        <v>45264</v>
      </c>
      <c r="ZM19">
        <v>45261</v>
      </c>
      <c r="ZN19">
        <v>45260</v>
      </c>
      <c r="ZO19">
        <v>45259</v>
      </c>
      <c r="ZP19">
        <v>45258</v>
      </c>
      <c r="ZQ19">
        <v>45257</v>
      </c>
      <c r="ZR19">
        <v>45254</v>
      </c>
      <c r="ZS19">
        <v>45253</v>
      </c>
      <c r="ZT19">
        <v>45252</v>
      </c>
      <c r="ZU19">
        <v>45251</v>
      </c>
      <c r="ZV19">
        <v>45250</v>
      </c>
      <c r="ZW19">
        <v>45247</v>
      </c>
      <c r="ZX19">
        <v>45246</v>
      </c>
      <c r="ZY19">
        <v>45245</v>
      </c>
      <c r="ZZ19">
        <v>45244</v>
      </c>
      <c r="AAA19">
        <v>45243</v>
      </c>
      <c r="AAB19">
        <v>45240</v>
      </c>
      <c r="AAC19">
        <v>45239</v>
      </c>
      <c r="AAD19">
        <v>45238</v>
      </c>
      <c r="AAE19">
        <v>45237</v>
      </c>
      <c r="AAF19">
        <v>45236</v>
      </c>
      <c r="AAG19">
        <v>45233</v>
      </c>
      <c r="AAH19">
        <v>45232</v>
      </c>
      <c r="AAI19">
        <v>45231</v>
      </c>
      <c r="AAJ19">
        <v>45230</v>
      </c>
      <c r="AAK19">
        <v>45229</v>
      </c>
      <c r="AAL19">
        <v>45226</v>
      </c>
      <c r="AAM19">
        <v>45225</v>
      </c>
      <c r="AAN19">
        <v>45224</v>
      </c>
      <c r="AAO19">
        <v>45223</v>
      </c>
      <c r="AAP19">
        <v>45222</v>
      </c>
      <c r="AAQ19">
        <v>45219</v>
      </c>
      <c r="AAR19">
        <v>45218</v>
      </c>
      <c r="AAS19">
        <v>45217</v>
      </c>
      <c r="AAT19">
        <v>45216</v>
      </c>
      <c r="AAU19">
        <v>45215</v>
      </c>
      <c r="AAV19">
        <v>45212</v>
      </c>
      <c r="AAW19">
        <v>45211</v>
      </c>
      <c r="AAX19">
        <v>45210</v>
      </c>
      <c r="AAY19">
        <v>45209</v>
      </c>
      <c r="AAZ19">
        <v>45208</v>
      </c>
      <c r="ABA19">
        <v>45205</v>
      </c>
      <c r="ABB19">
        <v>45204</v>
      </c>
      <c r="ABC19">
        <v>45203</v>
      </c>
      <c r="ABD19">
        <v>45202</v>
      </c>
      <c r="ABE19">
        <v>45201</v>
      </c>
      <c r="ABF19">
        <v>45198</v>
      </c>
      <c r="ABG19">
        <v>45197</v>
      </c>
      <c r="ABH19">
        <v>45196</v>
      </c>
      <c r="ABI19">
        <v>45195</v>
      </c>
      <c r="ABJ19">
        <v>45194</v>
      </c>
      <c r="ABK19">
        <v>45191</v>
      </c>
      <c r="ABL19">
        <v>45190</v>
      </c>
      <c r="ABM19">
        <v>45189</v>
      </c>
      <c r="ABN19">
        <v>45188</v>
      </c>
      <c r="ABO19">
        <v>45187</v>
      </c>
      <c r="ABP19">
        <v>45184</v>
      </c>
      <c r="ABQ19">
        <v>45183</v>
      </c>
      <c r="ABR19">
        <v>45182</v>
      </c>
      <c r="ABS19">
        <v>45181</v>
      </c>
      <c r="ABT19">
        <v>45180</v>
      </c>
      <c r="ABU19">
        <v>45177</v>
      </c>
      <c r="ABV19">
        <v>45176</v>
      </c>
      <c r="ABW19">
        <v>45175</v>
      </c>
      <c r="ABX19">
        <v>45174</v>
      </c>
      <c r="ABY19">
        <v>45173</v>
      </c>
      <c r="ABZ19">
        <v>45170</v>
      </c>
      <c r="ACA19">
        <v>45169</v>
      </c>
      <c r="ACB19">
        <v>45168</v>
      </c>
      <c r="ACC19">
        <v>45167</v>
      </c>
      <c r="ACD19">
        <v>45166</v>
      </c>
      <c r="ACE19">
        <v>45163</v>
      </c>
      <c r="ACF19">
        <v>45162</v>
      </c>
      <c r="ACG19">
        <v>45161</v>
      </c>
      <c r="ACH19">
        <v>45160</v>
      </c>
      <c r="ACI19">
        <v>45159</v>
      </c>
      <c r="ACJ19">
        <v>45156</v>
      </c>
      <c r="ACK19">
        <v>45155</v>
      </c>
      <c r="ACL19">
        <v>45154</v>
      </c>
      <c r="ACM19">
        <v>45153</v>
      </c>
      <c r="ACN19">
        <v>45152</v>
      </c>
      <c r="ACO19">
        <v>45149</v>
      </c>
      <c r="ACP19">
        <v>45148</v>
      </c>
      <c r="ACQ19">
        <v>45147</v>
      </c>
      <c r="ACR19">
        <v>45146</v>
      </c>
      <c r="ACS19">
        <v>45145</v>
      </c>
      <c r="ACT19">
        <v>45142</v>
      </c>
      <c r="ACU19">
        <v>45141</v>
      </c>
      <c r="ACV19">
        <v>45140</v>
      </c>
      <c r="ACW19">
        <v>45139</v>
      </c>
      <c r="ACX19">
        <v>45138</v>
      </c>
      <c r="ACY19">
        <v>45135</v>
      </c>
      <c r="ACZ19">
        <v>45134</v>
      </c>
      <c r="ADA19">
        <v>45133</v>
      </c>
      <c r="ADB19">
        <v>45132</v>
      </c>
      <c r="ADC19">
        <v>45131</v>
      </c>
      <c r="ADD19">
        <v>45128</v>
      </c>
      <c r="ADE19">
        <v>45127</v>
      </c>
      <c r="ADF19">
        <v>45126</v>
      </c>
      <c r="ADG19">
        <v>45125</v>
      </c>
      <c r="ADH19">
        <v>45124</v>
      </c>
      <c r="ADI19">
        <v>45121</v>
      </c>
      <c r="ADJ19">
        <v>45120</v>
      </c>
      <c r="ADK19">
        <v>45119</v>
      </c>
      <c r="ADL19">
        <v>45118</v>
      </c>
      <c r="ADM19">
        <v>45117</v>
      </c>
      <c r="ADN19">
        <v>45114</v>
      </c>
      <c r="ADO19">
        <v>45113</v>
      </c>
      <c r="ADP19">
        <v>45112</v>
      </c>
      <c r="ADQ19">
        <v>45111</v>
      </c>
      <c r="ADR19">
        <v>45110</v>
      </c>
      <c r="ADS19">
        <v>45107</v>
      </c>
      <c r="ADT19">
        <v>45106</v>
      </c>
      <c r="ADU19">
        <v>45105</v>
      </c>
      <c r="ADV19">
        <v>45104</v>
      </c>
      <c r="ADW19">
        <v>45103</v>
      </c>
      <c r="ADX19">
        <v>45100</v>
      </c>
      <c r="ADY19">
        <v>45099</v>
      </c>
      <c r="ADZ19">
        <v>45098</v>
      </c>
      <c r="AEA19">
        <v>45097</v>
      </c>
      <c r="AEB19">
        <v>45096</v>
      </c>
      <c r="AEC19">
        <v>45093</v>
      </c>
      <c r="AED19">
        <v>45092</v>
      </c>
      <c r="AEE19">
        <v>45091</v>
      </c>
      <c r="AEF19">
        <v>45090</v>
      </c>
      <c r="AEG19">
        <v>45089</v>
      </c>
      <c r="AEH19">
        <v>45086</v>
      </c>
      <c r="AEI19">
        <v>45085</v>
      </c>
      <c r="AEJ19">
        <v>45084</v>
      </c>
      <c r="AEK19">
        <v>45083</v>
      </c>
      <c r="AEL19">
        <v>45082</v>
      </c>
      <c r="AEM19">
        <v>45079</v>
      </c>
      <c r="AEN19">
        <v>45078</v>
      </c>
      <c r="AEO19">
        <v>45077</v>
      </c>
      <c r="AEP19">
        <v>45076</v>
      </c>
      <c r="AEQ19">
        <v>45075</v>
      </c>
      <c r="AER19">
        <v>45072</v>
      </c>
      <c r="AES19">
        <v>45071</v>
      </c>
      <c r="AET19">
        <v>45070</v>
      </c>
      <c r="AEU19">
        <v>45069</v>
      </c>
      <c r="AEV19">
        <v>45068</v>
      </c>
      <c r="AEW19">
        <v>45065</v>
      </c>
      <c r="AEX19">
        <v>45064</v>
      </c>
      <c r="AEY19">
        <v>45063</v>
      </c>
      <c r="AEZ19">
        <v>45062</v>
      </c>
      <c r="AFA19">
        <v>45061</v>
      </c>
      <c r="AFB19">
        <v>45058</v>
      </c>
      <c r="AFC19">
        <v>45057</v>
      </c>
      <c r="AFD19">
        <v>45056</v>
      </c>
      <c r="AFE19">
        <v>45055</v>
      </c>
      <c r="AFF19">
        <v>45054</v>
      </c>
      <c r="AFG19">
        <v>45051</v>
      </c>
      <c r="AFH19">
        <v>45050</v>
      </c>
      <c r="AFI19">
        <v>45049</v>
      </c>
      <c r="AFJ19">
        <v>45048</v>
      </c>
      <c r="AFK19">
        <v>45047</v>
      </c>
      <c r="AFL19">
        <v>45044</v>
      </c>
      <c r="AFM19">
        <v>45043</v>
      </c>
      <c r="AFN19">
        <v>45042</v>
      </c>
      <c r="AFO19">
        <v>45041</v>
      </c>
      <c r="AFP19">
        <v>45040</v>
      </c>
      <c r="AFQ19">
        <v>45037</v>
      </c>
      <c r="AFR19">
        <v>45036</v>
      </c>
      <c r="AFS19">
        <v>45035</v>
      </c>
      <c r="AFT19">
        <v>45034</v>
      </c>
      <c r="AFU19">
        <v>45033</v>
      </c>
      <c r="AFV19">
        <v>45030</v>
      </c>
      <c r="AFW19">
        <v>45029</v>
      </c>
      <c r="AFX19">
        <v>45028</v>
      </c>
      <c r="AFY19">
        <v>45027</v>
      </c>
      <c r="AFZ19">
        <v>45026</v>
      </c>
      <c r="AGA19">
        <v>45023</v>
      </c>
      <c r="AGB19">
        <v>45022</v>
      </c>
      <c r="AGC19">
        <v>45021</v>
      </c>
      <c r="AGD19">
        <v>45020</v>
      </c>
      <c r="AGE19">
        <v>45019</v>
      </c>
      <c r="AGF19">
        <v>45016</v>
      </c>
      <c r="AGG19">
        <v>45015</v>
      </c>
      <c r="AGH19">
        <v>45014</v>
      </c>
      <c r="AGI19">
        <v>45013</v>
      </c>
      <c r="AGJ19">
        <v>45012</v>
      </c>
      <c r="AGK19">
        <v>45009</v>
      </c>
      <c r="AGL19">
        <v>45008</v>
      </c>
      <c r="AGM19">
        <v>45007</v>
      </c>
      <c r="AGN19">
        <v>45006</v>
      </c>
      <c r="AGO19">
        <v>45005</v>
      </c>
      <c r="AGP19">
        <v>45002</v>
      </c>
      <c r="AGQ19">
        <v>45001</v>
      </c>
      <c r="AGR19">
        <v>45000</v>
      </c>
      <c r="AGS19">
        <v>44999</v>
      </c>
      <c r="AGT19">
        <v>44998</v>
      </c>
      <c r="AGU19">
        <v>44995</v>
      </c>
      <c r="AGV19">
        <v>44994</v>
      </c>
      <c r="AGW19">
        <v>44993</v>
      </c>
      <c r="AGX19">
        <v>44992</v>
      </c>
      <c r="AGY19">
        <v>44991</v>
      </c>
      <c r="AGZ19">
        <v>44988</v>
      </c>
      <c r="AHA19">
        <v>44987</v>
      </c>
      <c r="AHB19">
        <v>44986</v>
      </c>
      <c r="AHC19">
        <v>44985</v>
      </c>
      <c r="AHD19">
        <v>44984</v>
      </c>
      <c r="AHE19">
        <v>44981</v>
      </c>
      <c r="AHF19">
        <v>44980</v>
      </c>
      <c r="AHG19">
        <v>44979</v>
      </c>
      <c r="AHH19">
        <v>44978</v>
      </c>
      <c r="AHI19">
        <v>44977</v>
      </c>
      <c r="AHJ19">
        <v>44974</v>
      </c>
      <c r="AHK19">
        <v>44973</v>
      </c>
      <c r="AHL19">
        <v>44972</v>
      </c>
      <c r="AHM19">
        <v>44971</v>
      </c>
      <c r="AHN19">
        <v>44970</v>
      </c>
      <c r="AHO19">
        <v>44967</v>
      </c>
      <c r="AHP19">
        <v>44966</v>
      </c>
      <c r="AHQ19">
        <v>44965</v>
      </c>
      <c r="AHR19">
        <v>44964</v>
      </c>
      <c r="AHS19">
        <v>44963</v>
      </c>
      <c r="AHT19">
        <v>44960</v>
      </c>
      <c r="AHU19">
        <v>44959</v>
      </c>
      <c r="AHV19">
        <v>44958</v>
      </c>
      <c r="AHW19">
        <v>44957</v>
      </c>
      <c r="AHX19">
        <v>44956</v>
      </c>
      <c r="AHY19">
        <v>44953</v>
      </c>
      <c r="AHZ19">
        <v>44952</v>
      </c>
      <c r="AIA19">
        <v>44951</v>
      </c>
      <c r="AIB19">
        <v>44950</v>
      </c>
      <c r="AIC19">
        <v>44949</v>
      </c>
      <c r="AID19">
        <v>44946</v>
      </c>
      <c r="AIE19">
        <v>44945</v>
      </c>
      <c r="AIF19">
        <v>44944</v>
      </c>
      <c r="AIG19">
        <v>44943</v>
      </c>
      <c r="AIH19">
        <v>44942</v>
      </c>
      <c r="AII19">
        <v>44939</v>
      </c>
      <c r="AIJ19">
        <v>44938</v>
      </c>
      <c r="AIK19">
        <v>44937</v>
      </c>
      <c r="AIL19">
        <v>44936</v>
      </c>
      <c r="AIM19">
        <v>44935</v>
      </c>
      <c r="AIN19">
        <v>44932</v>
      </c>
      <c r="AIO19">
        <v>44931</v>
      </c>
      <c r="AIP19">
        <v>44930</v>
      </c>
      <c r="AIQ19">
        <v>44929</v>
      </c>
      <c r="AIR19">
        <v>44928</v>
      </c>
      <c r="AIS19">
        <v>44925</v>
      </c>
      <c r="AIT19">
        <v>44924</v>
      </c>
      <c r="AIU19">
        <v>44923</v>
      </c>
      <c r="AIV19">
        <v>44922</v>
      </c>
      <c r="AIW19">
        <v>44921</v>
      </c>
      <c r="AIX19">
        <v>44918</v>
      </c>
      <c r="AIY19">
        <v>44917</v>
      </c>
      <c r="AIZ19">
        <v>44916</v>
      </c>
      <c r="AJA19">
        <v>44915</v>
      </c>
      <c r="AJB19">
        <v>44914</v>
      </c>
      <c r="AJC19">
        <v>44911</v>
      </c>
      <c r="AJD19">
        <v>44910</v>
      </c>
      <c r="AJE19">
        <v>44909</v>
      </c>
      <c r="AJF19">
        <v>44908</v>
      </c>
      <c r="AJG19">
        <v>44907</v>
      </c>
      <c r="AJH19">
        <v>44904</v>
      </c>
      <c r="AJI19">
        <v>44903</v>
      </c>
      <c r="AJJ19">
        <v>44902</v>
      </c>
      <c r="AJK19">
        <v>44901</v>
      </c>
      <c r="AJL19">
        <v>44900</v>
      </c>
      <c r="AJM19">
        <v>44897</v>
      </c>
      <c r="AJN19">
        <v>44896</v>
      </c>
      <c r="AJO19">
        <v>44895</v>
      </c>
      <c r="AJP19">
        <v>44894</v>
      </c>
      <c r="AJQ19">
        <v>44893</v>
      </c>
      <c r="AJR19">
        <v>44890</v>
      </c>
      <c r="AJS19">
        <v>44889</v>
      </c>
      <c r="AJT19">
        <v>44888</v>
      </c>
      <c r="AJU19">
        <v>44887</v>
      </c>
      <c r="AJV19">
        <v>44886</v>
      </c>
      <c r="AJW19">
        <v>44883</v>
      </c>
      <c r="AJX19">
        <v>44882</v>
      </c>
      <c r="AJY19">
        <v>44881</v>
      </c>
      <c r="AJZ19">
        <v>44880</v>
      </c>
      <c r="AKA19">
        <v>44879</v>
      </c>
      <c r="AKB19">
        <v>44876</v>
      </c>
      <c r="AKC19">
        <v>44875</v>
      </c>
      <c r="AKD19">
        <v>44874</v>
      </c>
      <c r="AKE19">
        <v>44873</v>
      </c>
      <c r="AKF19">
        <v>44872</v>
      </c>
      <c r="AKG19">
        <v>44869</v>
      </c>
      <c r="AKH19">
        <v>44868</v>
      </c>
      <c r="AKI19">
        <v>44867</v>
      </c>
      <c r="AKJ19">
        <v>44866</v>
      </c>
      <c r="AKK19">
        <v>44865</v>
      </c>
      <c r="AKL19">
        <v>44862</v>
      </c>
      <c r="AKM19">
        <v>44861</v>
      </c>
      <c r="AKN19">
        <v>44860</v>
      </c>
      <c r="AKO19">
        <v>44859</v>
      </c>
      <c r="AKP19">
        <v>44858</v>
      </c>
      <c r="AKQ19">
        <v>44855</v>
      </c>
      <c r="AKR19">
        <v>44854</v>
      </c>
      <c r="AKS19">
        <v>44853</v>
      </c>
      <c r="AKT19">
        <v>44852</v>
      </c>
      <c r="AKU19">
        <v>44851</v>
      </c>
      <c r="AKV19">
        <v>44848</v>
      </c>
      <c r="AKW19">
        <v>44847</v>
      </c>
      <c r="AKX19">
        <v>44846</v>
      </c>
      <c r="AKY19">
        <v>44845</v>
      </c>
      <c r="AKZ19">
        <v>44844</v>
      </c>
      <c r="ALA19">
        <v>44841</v>
      </c>
      <c r="ALB19">
        <v>44840</v>
      </c>
      <c r="ALC19">
        <v>44839</v>
      </c>
      <c r="ALD19">
        <v>44838</v>
      </c>
      <c r="ALE19">
        <v>44837</v>
      </c>
      <c r="ALF19">
        <v>44834</v>
      </c>
      <c r="ALG19">
        <v>44833</v>
      </c>
      <c r="ALH19">
        <v>44832</v>
      </c>
      <c r="ALI19">
        <v>44831</v>
      </c>
      <c r="ALJ19">
        <v>44830</v>
      </c>
      <c r="ALK19">
        <v>44827</v>
      </c>
      <c r="ALL19">
        <v>44826</v>
      </c>
      <c r="ALM19">
        <v>44825</v>
      </c>
      <c r="ALN19">
        <v>44824</v>
      </c>
      <c r="ALO19">
        <v>44823</v>
      </c>
      <c r="ALP19">
        <v>44820</v>
      </c>
      <c r="ALQ19">
        <v>44819</v>
      </c>
      <c r="ALR19">
        <v>44818</v>
      </c>
      <c r="ALS19">
        <v>44817</v>
      </c>
      <c r="ALT19">
        <v>44816</v>
      </c>
      <c r="ALU19">
        <v>44813</v>
      </c>
      <c r="ALV19">
        <v>44812</v>
      </c>
      <c r="ALW19">
        <v>44811</v>
      </c>
      <c r="ALX19">
        <v>44810</v>
      </c>
      <c r="ALY19">
        <v>44809</v>
      </c>
      <c r="ALZ19">
        <v>44806</v>
      </c>
      <c r="AMA19">
        <v>44805</v>
      </c>
      <c r="AMB19">
        <v>44804</v>
      </c>
      <c r="AMC19">
        <v>44803</v>
      </c>
      <c r="AMD19">
        <v>44802</v>
      </c>
      <c r="AME19">
        <v>44799</v>
      </c>
      <c r="AMF19">
        <v>44798</v>
      </c>
      <c r="AMG19">
        <v>44797</v>
      </c>
      <c r="AMH19">
        <v>44796</v>
      </c>
      <c r="AMI19">
        <v>44795</v>
      </c>
      <c r="AMJ19">
        <v>44792</v>
      </c>
      <c r="AMK19">
        <v>44791</v>
      </c>
      <c r="AML19">
        <v>44790</v>
      </c>
      <c r="AMM19">
        <v>44789</v>
      </c>
      <c r="AMN19">
        <v>44788</v>
      </c>
      <c r="AMO19">
        <v>44785</v>
      </c>
      <c r="AMP19">
        <v>44784</v>
      </c>
      <c r="AMQ19">
        <v>44783</v>
      </c>
      <c r="AMR19">
        <v>44782</v>
      </c>
      <c r="AMS19">
        <v>44781</v>
      </c>
      <c r="AMT19">
        <v>44778</v>
      </c>
      <c r="AMU19">
        <v>44777</v>
      </c>
      <c r="AMV19">
        <v>44776</v>
      </c>
      <c r="AMW19">
        <v>44775</v>
      </c>
      <c r="AMX19">
        <v>44774</v>
      </c>
      <c r="AMY19">
        <v>44771</v>
      </c>
      <c r="AMZ19">
        <v>44770</v>
      </c>
      <c r="ANA19">
        <v>44769</v>
      </c>
      <c r="ANB19">
        <v>44768</v>
      </c>
      <c r="ANC19">
        <v>44767</v>
      </c>
      <c r="AND19">
        <v>44764</v>
      </c>
      <c r="ANE19">
        <v>44763</v>
      </c>
      <c r="ANF19">
        <v>44762</v>
      </c>
      <c r="ANG19">
        <v>44761</v>
      </c>
      <c r="ANH19">
        <v>44760</v>
      </c>
      <c r="ANI19">
        <v>44757</v>
      </c>
      <c r="ANJ19">
        <v>44756</v>
      </c>
      <c r="ANK19">
        <v>44755</v>
      </c>
      <c r="ANL19">
        <v>44754</v>
      </c>
      <c r="ANM19">
        <v>44753</v>
      </c>
      <c r="ANN19">
        <v>44750</v>
      </c>
      <c r="ANO19">
        <v>44749</v>
      </c>
      <c r="ANP19">
        <v>44748</v>
      </c>
      <c r="ANQ19">
        <v>44747</v>
      </c>
      <c r="ANR19">
        <v>44746</v>
      </c>
      <c r="ANS19">
        <v>44743</v>
      </c>
      <c r="ANT19">
        <v>44742</v>
      </c>
      <c r="ANU19">
        <v>44741</v>
      </c>
      <c r="ANV19">
        <v>44740</v>
      </c>
      <c r="ANW19">
        <v>44739</v>
      </c>
      <c r="ANX19">
        <v>44736</v>
      </c>
      <c r="ANY19">
        <v>44735</v>
      </c>
      <c r="ANZ19">
        <v>44734</v>
      </c>
      <c r="AOA19">
        <v>44733</v>
      </c>
      <c r="AOB19">
        <v>44732</v>
      </c>
      <c r="AOC19">
        <v>44729</v>
      </c>
      <c r="AOD19">
        <v>44728</v>
      </c>
      <c r="AOE19">
        <v>44727</v>
      </c>
      <c r="AOF19">
        <v>44726</v>
      </c>
      <c r="AOG19">
        <v>44725</v>
      </c>
      <c r="AOH19">
        <v>44722</v>
      </c>
      <c r="AOI19">
        <v>44721</v>
      </c>
      <c r="AOJ19">
        <v>44720</v>
      </c>
      <c r="AOK19">
        <v>44719</v>
      </c>
      <c r="AOL19">
        <v>44718</v>
      </c>
      <c r="AOM19">
        <v>44715</v>
      </c>
      <c r="AON19">
        <v>44714</v>
      </c>
      <c r="AOO19">
        <v>44713</v>
      </c>
      <c r="AOP19">
        <v>44712</v>
      </c>
      <c r="AOQ19">
        <v>44711</v>
      </c>
      <c r="AOR19">
        <v>44708</v>
      </c>
      <c r="AOS19">
        <v>44707</v>
      </c>
      <c r="AOT19">
        <v>44706</v>
      </c>
      <c r="AOU19">
        <v>44705</v>
      </c>
      <c r="AOV19">
        <v>44704</v>
      </c>
      <c r="AOW19">
        <v>44701</v>
      </c>
      <c r="AOX19">
        <v>44700</v>
      </c>
      <c r="AOY19">
        <v>44699</v>
      </c>
      <c r="AOZ19">
        <v>44698</v>
      </c>
      <c r="APA19">
        <v>44697</v>
      </c>
      <c r="APB19">
        <v>44694</v>
      </c>
      <c r="APC19">
        <v>44693</v>
      </c>
      <c r="APD19">
        <v>44692</v>
      </c>
      <c r="APE19">
        <v>44691</v>
      </c>
      <c r="APF19">
        <v>44690</v>
      </c>
      <c r="APG19">
        <v>44687</v>
      </c>
      <c r="APH19">
        <v>44686</v>
      </c>
      <c r="API19">
        <v>44685</v>
      </c>
      <c r="APJ19">
        <v>44684</v>
      </c>
      <c r="APK19">
        <v>44683</v>
      </c>
      <c r="APL19">
        <v>44680</v>
      </c>
      <c r="APM19">
        <v>44679</v>
      </c>
      <c r="APN19">
        <v>44678</v>
      </c>
      <c r="APO19">
        <v>44677</v>
      </c>
      <c r="APP19">
        <v>44676</v>
      </c>
      <c r="APQ19">
        <v>44673</v>
      </c>
      <c r="APR19">
        <v>44672</v>
      </c>
      <c r="APS19">
        <v>44671</v>
      </c>
      <c r="APT19">
        <v>44670</v>
      </c>
      <c r="APU19">
        <v>44669</v>
      </c>
      <c r="APV19">
        <v>44666</v>
      </c>
      <c r="APW19">
        <v>44665</v>
      </c>
      <c r="APX19">
        <v>44664</v>
      </c>
      <c r="APY19">
        <v>44663</v>
      </c>
      <c r="APZ19">
        <v>44662</v>
      </c>
      <c r="AQA19">
        <v>44659</v>
      </c>
      <c r="AQB19">
        <v>44658</v>
      </c>
      <c r="AQC19">
        <v>44657</v>
      </c>
      <c r="AQD19">
        <v>44656</v>
      </c>
      <c r="AQE19">
        <v>44655</v>
      </c>
      <c r="AQF19">
        <v>44652</v>
      </c>
      <c r="AQG19">
        <v>44651</v>
      </c>
      <c r="AQH19">
        <v>44650</v>
      </c>
      <c r="AQI19">
        <v>44649</v>
      </c>
      <c r="AQJ19">
        <v>44648</v>
      </c>
      <c r="AQK19">
        <v>44645</v>
      </c>
      <c r="AQL19">
        <v>44644</v>
      </c>
      <c r="AQM19">
        <v>44643</v>
      </c>
      <c r="AQN19">
        <v>44642</v>
      </c>
      <c r="AQO19">
        <v>44641</v>
      </c>
      <c r="AQP19">
        <v>44638</v>
      </c>
      <c r="AQQ19">
        <v>44637</v>
      </c>
      <c r="AQR19">
        <v>44636</v>
      </c>
      <c r="AQS19">
        <v>44635</v>
      </c>
      <c r="AQT19">
        <v>44634</v>
      </c>
      <c r="AQU19">
        <v>44631</v>
      </c>
      <c r="AQV19">
        <v>44630</v>
      </c>
      <c r="AQW19">
        <v>44629</v>
      </c>
      <c r="AQX19">
        <v>44628</v>
      </c>
      <c r="AQY19">
        <v>44627</v>
      </c>
      <c r="AQZ19">
        <v>44624</v>
      </c>
      <c r="ARA19">
        <v>44623</v>
      </c>
      <c r="ARB19">
        <v>44622</v>
      </c>
      <c r="ARC19">
        <v>44621</v>
      </c>
      <c r="ARD19">
        <v>44620</v>
      </c>
      <c r="ARE19">
        <v>44617</v>
      </c>
      <c r="ARF19">
        <v>44616</v>
      </c>
      <c r="ARG19">
        <v>44615</v>
      </c>
      <c r="ARH19">
        <v>44614</v>
      </c>
      <c r="ARI19">
        <v>44613</v>
      </c>
      <c r="ARJ19">
        <v>44610</v>
      </c>
      <c r="ARK19">
        <v>44609</v>
      </c>
      <c r="ARL19">
        <v>44608</v>
      </c>
      <c r="ARM19">
        <v>44607</v>
      </c>
      <c r="ARN19">
        <v>44606</v>
      </c>
      <c r="ARO19">
        <v>44603</v>
      </c>
      <c r="ARP19">
        <v>44602</v>
      </c>
      <c r="ARQ19">
        <v>44601</v>
      </c>
      <c r="ARR19">
        <v>44600</v>
      </c>
      <c r="ARS19">
        <v>44599</v>
      </c>
      <c r="ART19">
        <v>44596</v>
      </c>
      <c r="ARU19">
        <v>44595</v>
      </c>
      <c r="ARV19">
        <v>44594</v>
      </c>
      <c r="ARW19">
        <v>44593</v>
      </c>
      <c r="ARX19">
        <v>44592</v>
      </c>
      <c r="ARY19">
        <v>44589</v>
      </c>
      <c r="ARZ19">
        <v>44588</v>
      </c>
      <c r="ASA19">
        <v>44587</v>
      </c>
      <c r="ASB19">
        <v>44586</v>
      </c>
      <c r="ASC19">
        <v>44585</v>
      </c>
      <c r="ASD19">
        <v>44582</v>
      </c>
      <c r="ASE19">
        <v>44581</v>
      </c>
      <c r="ASF19">
        <v>44580</v>
      </c>
      <c r="ASG19">
        <v>44579</v>
      </c>
      <c r="ASH19">
        <v>44578</v>
      </c>
      <c r="ASI19">
        <v>44575</v>
      </c>
      <c r="ASJ19">
        <v>44574</v>
      </c>
      <c r="ASK19">
        <v>44573</v>
      </c>
      <c r="ASL19">
        <v>44572</v>
      </c>
      <c r="ASM19">
        <v>44571</v>
      </c>
      <c r="ASN19">
        <v>44568</v>
      </c>
      <c r="ASO19">
        <v>44567</v>
      </c>
      <c r="ASP19">
        <v>44566</v>
      </c>
      <c r="ASQ19">
        <v>44565</v>
      </c>
      <c r="ASR19">
        <v>44564</v>
      </c>
      <c r="ASS19">
        <v>44561</v>
      </c>
      <c r="AST19">
        <v>44560</v>
      </c>
      <c r="ASU19">
        <v>44559</v>
      </c>
      <c r="ASV19">
        <v>44558</v>
      </c>
      <c r="ASW19">
        <v>44557</v>
      </c>
      <c r="ASX19">
        <v>44554</v>
      </c>
      <c r="ASY19">
        <v>44553</v>
      </c>
      <c r="ASZ19">
        <v>44552</v>
      </c>
      <c r="ATA19">
        <v>44551</v>
      </c>
      <c r="ATB19">
        <v>44550</v>
      </c>
      <c r="ATC19">
        <v>44547</v>
      </c>
      <c r="ATD19">
        <v>44546</v>
      </c>
      <c r="ATE19">
        <v>44545</v>
      </c>
      <c r="ATF19">
        <v>44544</v>
      </c>
      <c r="ATG19">
        <v>44543</v>
      </c>
      <c r="ATH19">
        <v>44540</v>
      </c>
      <c r="ATI19">
        <v>44539</v>
      </c>
      <c r="ATJ19">
        <v>44538</v>
      </c>
      <c r="ATK19">
        <v>44537</v>
      </c>
      <c r="ATL19">
        <v>44536</v>
      </c>
      <c r="ATM19">
        <v>44533</v>
      </c>
      <c r="ATN19">
        <v>44532</v>
      </c>
      <c r="ATO19">
        <v>44531</v>
      </c>
      <c r="ATP19">
        <v>44530</v>
      </c>
      <c r="ATQ19">
        <v>44529</v>
      </c>
      <c r="ATR19">
        <v>44526</v>
      </c>
      <c r="ATS19">
        <v>44525</v>
      </c>
      <c r="ATT19">
        <v>44524</v>
      </c>
      <c r="ATU19">
        <v>44523</v>
      </c>
      <c r="ATV19">
        <v>44522</v>
      </c>
      <c r="ATW19">
        <v>44519</v>
      </c>
      <c r="ATX19">
        <v>44518</v>
      </c>
      <c r="ATY19">
        <v>44517</v>
      </c>
      <c r="ATZ19">
        <v>44516</v>
      </c>
      <c r="AUA19">
        <v>44515</v>
      </c>
      <c r="AUB19">
        <v>44512</v>
      </c>
      <c r="AUC19">
        <v>44511</v>
      </c>
      <c r="AUD19">
        <v>44510</v>
      </c>
      <c r="AUE19">
        <v>44509</v>
      </c>
      <c r="AUF19">
        <v>44508</v>
      </c>
      <c r="AUG19">
        <v>44505</v>
      </c>
      <c r="AUH19">
        <v>44504</v>
      </c>
      <c r="AUI19">
        <v>44503</v>
      </c>
      <c r="AUJ19">
        <v>44502</v>
      </c>
      <c r="AUK19">
        <v>44501</v>
      </c>
      <c r="AUL19">
        <v>44498</v>
      </c>
      <c r="AUM19">
        <v>44497</v>
      </c>
      <c r="AUN19">
        <v>44496</v>
      </c>
      <c r="AUO19">
        <v>44495</v>
      </c>
      <c r="AUP19">
        <v>44494</v>
      </c>
      <c r="AUQ19">
        <v>44491</v>
      </c>
      <c r="AUR19">
        <v>44490</v>
      </c>
      <c r="AUS19">
        <v>44489</v>
      </c>
      <c r="AUT19">
        <v>44488</v>
      </c>
      <c r="AUU19">
        <v>44487</v>
      </c>
      <c r="AUV19">
        <v>44484</v>
      </c>
      <c r="AUW19">
        <v>44483</v>
      </c>
      <c r="AUX19">
        <v>44482</v>
      </c>
      <c r="AUY19">
        <v>44481</v>
      </c>
      <c r="AUZ19">
        <v>44480</v>
      </c>
      <c r="AVA19">
        <v>44477</v>
      </c>
      <c r="AVB19">
        <v>44476</v>
      </c>
      <c r="AVC19">
        <v>44475</v>
      </c>
      <c r="AVD19">
        <v>44474</v>
      </c>
      <c r="AVE19">
        <v>44473</v>
      </c>
      <c r="AVF19">
        <v>44470</v>
      </c>
      <c r="AVG19">
        <v>44469</v>
      </c>
      <c r="AVH19">
        <v>44468</v>
      </c>
      <c r="AVI19">
        <v>44467</v>
      </c>
      <c r="AVJ19">
        <v>44466</v>
      </c>
      <c r="AVK19">
        <v>44463</v>
      </c>
      <c r="AVL19">
        <v>44462</v>
      </c>
      <c r="AVM19">
        <v>44461</v>
      </c>
      <c r="AVN19">
        <v>44460</v>
      </c>
      <c r="AVO19">
        <v>44459</v>
      </c>
      <c r="AVP19">
        <v>44456</v>
      </c>
      <c r="AVQ19">
        <v>44455</v>
      </c>
      <c r="AVR19">
        <v>44454</v>
      </c>
      <c r="AVS19">
        <v>44453</v>
      </c>
      <c r="AVT19">
        <v>44452</v>
      </c>
      <c r="AVU19">
        <v>44449</v>
      </c>
      <c r="AVV19">
        <v>44448</v>
      </c>
      <c r="AVW19">
        <v>44447</v>
      </c>
      <c r="AVX19">
        <v>44446</v>
      </c>
      <c r="AVY19">
        <v>44445</v>
      </c>
      <c r="AVZ19">
        <v>44442</v>
      </c>
      <c r="AWA19">
        <v>44441</v>
      </c>
      <c r="AWB19">
        <v>44440</v>
      </c>
      <c r="AWC19">
        <v>44439</v>
      </c>
      <c r="AWD19">
        <v>44438</v>
      </c>
      <c r="AWE19">
        <v>44435</v>
      </c>
      <c r="AWF19">
        <v>44434</v>
      </c>
      <c r="AWG19">
        <v>44433</v>
      </c>
      <c r="AWH19">
        <v>44432</v>
      </c>
      <c r="AWI19">
        <v>44431</v>
      </c>
      <c r="AWJ19">
        <v>44428</v>
      </c>
      <c r="AWK19">
        <v>44427</v>
      </c>
      <c r="AWL19">
        <v>44426</v>
      </c>
      <c r="AWM19">
        <v>44425</v>
      </c>
      <c r="AWN19">
        <v>44424</v>
      </c>
      <c r="AWO19">
        <v>44421</v>
      </c>
      <c r="AWP19">
        <v>44420</v>
      </c>
      <c r="AWQ19">
        <v>44419</v>
      </c>
      <c r="AWR19">
        <v>44418</v>
      </c>
      <c r="AWS19">
        <v>44417</v>
      </c>
      <c r="AWT19">
        <v>44414</v>
      </c>
      <c r="AWU19">
        <v>44413</v>
      </c>
      <c r="AWV19">
        <v>44412</v>
      </c>
      <c r="AWW19">
        <v>44411</v>
      </c>
      <c r="AWX19">
        <v>44410</v>
      </c>
      <c r="AWY19">
        <v>44407</v>
      </c>
      <c r="AWZ19">
        <v>44406</v>
      </c>
      <c r="AXA19">
        <v>44405</v>
      </c>
      <c r="AXB19">
        <v>44404</v>
      </c>
      <c r="AXC19">
        <v>44403</v>
      </c>
      <c r="AXD19">
        <v>44400</v>
      </c>
      <c r="AXE19">
        <v>44399</v>
      </c>
      <c r="AXF19">
        <v>44398</v>
      </c>
      <c r="AXG19">
        <v>44397</v>
      </c>
      <c r="AXH19">
        <v>44396</v>
      </c>
      <c r="AXI19">
        <v>44393</v>
      </c>
      <c r="AXJ19">
        <v>44392</v>
      </c>
      <c r="AXK19">
        <v>44391</v>
      </c>
      <c r="AXL19">
        <v>44390</v>
      </c>
      <c r="AXM19">
        <v>44389</v>
      </c>
      <c r="AXN19">
        <v>44386</v>
      </c>
      <c r="AXO19">
        <v>44385</v>
      </c>
      <c r="AXP19">
        <v>44384</v>
      </c>
      <c r="AXQ19">
        <v>44383</v>
      </c>
      <c r="AXR19">
        <v>44382</v>
      </c>
      <c r="AXS19">
        <v>44379</v>
      </c>
      <c r="AXT19">
        <v>44378</v>
      </c>
      <c r="AXU19">
        <v>44377</v>
      </c>
      <c r="AXV19">
        <v>44376</v>
      </c>
      <c r="AXW19">
        <v>44375</v>
      </c>
      <c r="AXX19">
        <v>44372</v>
      </c>
      <c r="AXY19">
        <v>44371</v>
      </c>
      <c r="AXZ19">
        <v>44370</v>
      </c>
      <c r="AYA19">
        <v>44369</v>
      </c>
      <c r="AYB19">
        <v>44368</v>
      </c>
      <c r="AYC19">
        <v>44365</v>
      </c>
      <c r="AYD19">
        <v>44364</v>
      </c>
      <c r="AYE19">
        <v>44363</v>
      </c>
      <c r="AYF19">
        <v>44362</v>
      </c>
      <c r="AYG19">
        <v>44361</v>
      </c>
      <c r="AYH19">
        <v>44358</v>
      </c>
      <c r="AYI19">
        <v>44357</v>
      </c>
      <c r="AYJ19">
        <v>44356</v>
      </c>
      <c r="AYK19">
        <v>44355</v>
      </c>
      <c r="AYL19">
        <v>44354</v>
      </c>
      <c r="AYM19">
        <v>44351</v>
      </c>
      <c r="AYN19">
        <v>44350</v>
      </c>
      <c r="AYO19">
        <v>44349</v>
      </c>
      <c r="AYP19">
        <v>44348</v>
      </c>
      <c r="AYQ19">
        <v>44347</v>
      </c>
      <c r="AYR19">
        <v>44344</v>
      </c>
      <c r="AYS19">
        <v>44343</v>
      </c>
      <c r="AYT19">
        <v>44342</v>
      </c>
      <c r="AYU19">
        <v>44341</v>
      </c>
      <c r="AYV19">
        <v>44340</v>
      </c>
      <c r="AYW19">
        <v>44337</v>
      </c>
      <c r="AYX19">
        <v>44336</v>
      </c>
      <c r="AYY19">
        <v>44335</v>
      </c>
      <c r="AYZ19">
        <v>44334</v>
      </c>
      <c r="AZA19">
        <v>44333</v>
      </c>
      <c r="AZB19">
        <v>44330</v>
      </c>
      <c r="AZC19">
        <v>44329</v>
      </c>
      <c r="AZD19">
        <v>44328</v>
      </c>
      <c r="AZE19">
        <v>44327</v>
      </c>
      <c r="AZF19">
        <v>44326</v>
      </c>
      <c r="AZG19">
        <v>44323</v>
      </c>
      <c r="AZH19">
        <v>44322</v>
      </c>
      <c r="AZI19">
        <v>44321</v>
      </c>
      <c r="AZJ19">
        <v>44320</v>
      </c>
      <c r="AZK19">
        <v>44319</v>
      </c>
      <c r="AZL19">
        <v>44316</v>
      </c>
      <c r="AZM19">
        <v>44315</v>
      </c>
      <c r="AZN19">
        <v>44314</v>
      </c>
      <c r="AZO19">
        <v>44313</v>
      </c>
      <c r="AZP19">
        <v>44312</v>
      </c>
      <c r="AZQ19">
        <v>44309</v>
      </c>
      <c r="AZR19">
        <v>44308</v>
      </c>
      <c r="AZS19">
        <v>44307</v>
      </c>
      <c r="AZT19">
        <v>44306</v>
      </c>
      <c r="AZU19">
        <v>44305</v>
      </c>
      <c r="AZV19">
        <v>44302</v>
      </c>
      <c r="AZW19">
        <v>44301</v>
      </c>
      <c r="AZX19">
        <v>44300</v>
      </c>
      <c r="AZY19">
        <v>44299</v>
      </c>
      <c r="AZZ19">
        <v>44298</v>
      </c>
      <c r="BAA19">
        <v>44295</v>
      </c>
      <c r="BAB19">
        <v>44294</v>
      </c>
      <c r="BAC19">
        <v>44293</v>
      </c>
      <c r="BAD19">
        <v>44292</v>
      </c>
      <c r="BAE19">
        <v>44291</v>
      </c>
      <c r="BAF19">
        <v>44288</v>
      </c>
      <c r="BAG19">
        <v>44287</v>
      </c>
      <c r="BAH19">
        <v>44286</v>
      </c>
      <c r="BAI19">
        <v>44285</v>
      </c>
      <c r="BAJ19">
        <v>44284</v>
      </c>
      <c r="BAK19">
        <v>44281</v>
      </c>
      <c r="BAL19">
        <v>44280</v>
      </c>
      <c r="BAM19">
        <v>44279</v>
      </c>
      <c r="BAN19">
        <v>44278</v>
      </c>
      <c r="BAO19">
        <v>44277</v>
      </c>
      <c r="BAP19">
        <v>44274</v>
      </c>
      <c r="BAQ19">
        <v>44273</v>
      </c>
      <c r="BAR19">
        <v>44272</v>
      </c>
      <c r="BAS19">
        <v>44271</v>
      </c>
      <c r="BAT19">
        <v>44270</v>
      </c>
      <c r="BAU19">
        <v>44267</v>
      </c>
      <c r="BAV19">
        <v>44266</v>
      </c>
      <c r="BAW19">
        <v>44265</v>
      </c>
      <c r="BAX19">
        <v>44264</v>
      </c>
      <c r="BAY19">
        <v>44263</v>
      </c>
      <c r="BAZ19">
        <v>44260</v>
      </c>
      <c r="BBA19">
        <v>44259</v>
      </c>
      <c r="BBB19">
        <v>44258</v>
      </c>
      <c r="BBC19">
        <v>44257</v>
      </c>
      <c r="BBD19">
        <v>44256</v>
      </c>
      <c r="BBE19">
        <v>44253</v>
      </c>
      <c r="BBF19">
        <v>44252</v>
      </c>
      <c r="BBG19">
        <v>44251</v>
      </c>
      <c r="BBH19">
        <v>44250</v>
      </c>
      <c r="BBI19">
        <v>44249</v>
      </c>
      <c r="BBJ19">
        <v>44246</v>
      </c>
      <c r="BBK19">
        <v>44245</v>
      </c>
      <c r="BBL19">
        <v>44244</v>
      </c>
      <c r="BBM19">
        <v>44243</v>
      </c>
      <c r="BBN19">
        <v>44242</v>
      </c>
      <c r="BBO19">
        <v>44239</v>
      </c>
      <c r="BBP19">
        <v>44238</v>
      </c>
      <c r="BBQ19">
        <v>44237</v>
      </c>
      <c r="BBR19">
        <v>44236</v>
      </c>
      <c r="BBS19">
        <v>44235</v>
      </c>
      <c r="BBT19">
        <v>44232</v>
      </c>
      <c r="BBU19">
        <v>44231</v>
      </c>
      <c r="BBV19">
        <v>44230</v>
      </c>
      <c r="BBW19">
        <v>44229</v>
      </c>
      <c r="BBX19">
        <v>44228</v>
      </c>
      <c r="BBY19">
        <v>44225</v>
      </c>
      <c r="BBZ19">
        <v>44224</v>
      </c>
      <c r="BCA19">
        <v>44223</v>
      </c>
      <c r="BCB19">
        <v>44222</v>
      </c>
      <c r="BCC19">
        <v>44221</v>
      </c>
      <c r="BCD19">
        <v>44218</v>
      </c>
      <c r="BCE19">
        <v>44217</v>
      </c>
      <c r="BCF19">
        <v>44216</v>
      </c>
      <c r="BCG19">
        <v>44215</v>
      </c>
      <c r="BCH19">
        <v>44214</v>
      </c>
      <c r="BCI19">
        <v>44211</v>
      </c>
      <c r="BCJ19">
        <v>44210</v>
      </c>
      <c r="BCK19">
        <v>44209</v>
      </c>
      <c r="BCL19">
        <v>44208</v>
      </c>
      <c r="BCM19">
        <v>44207</v>
      </c>
      <c r="BCN19">
        <v>44204</v>
      </c>
      <c r="BCO19">
        <v>44203</v>
      </c>
      <c r="BCP19">
        <v>44202</v>
      </c>
      <c r="BCQ19">
        <v>44201</v>
      </c>
      <c r="BCR19">
        <v>44200</v>
      </c>
      <c r="BCS19">
        <v>44197</v>
      </c>
      <c r="BCT19">
        <v>44196</v>
      </c>
      <c r="BCU19">
        <v>44195</v>
      </c>
      <c r="BCV19">
        <v>44194</v>
      </c>
      <c r="BCW19">
        <v>44193</v>
      </c>
      <c r="BCX19">
        <v>44190</v>
      </c>
      <c r="BCY19">
        <v>44189</v>
      </c>
      <c r="BCZ19">
        <v>44188</v>
      </c>
      <c r="BDA19">
        <v>44187</v>
      </c>
      <c r="BDB19">
        <v>44186</v>
      </c>
      <c r="BDC19">
        <v>44183</v>
      </c>
      <c r="BDD19">
        <v>44182</v>
      </c>
      <c r="BDE19">
        <v>44181</v>
      </c>
      <c r="BDF19">
        <v>44180</v>
      </c>
      <c r="BDG19">
        <v>44179</v>
      </c>
      <c r="BDH19">
        <v>44176</v>
      </c>
      <c r="BDI19">
        <v>44175</v>
      </c>
      <c r="BDJ19">
        <v>44174</v>
      </c>
      <c r="BDK19">
        <v>44173</v>
      </c>
      <c r="BDL19">
        <v>44172</v>
      </c>
      <c r="BDM19">
        <v>44169</v>
      </c>
      <c r="BDN19">
        <v>44168</v>
      </c>
      <c r="BDO19">
        <v>44167</v>
      </c>
      <c r="BDP19">
        <v>44166</v>
      </c>
      <c r="BDQ19">
        <v>44165</v>
      </c>
      <c r="BDR19">
        <v>44162</v>
      </c>
      <c r="BDS19">
        <v>44161</v>
      </c>
      <c r="BDT19">
        <v>44160</v>
      </c>
      <c r="BDU19">
        <v>44159</v>
      </c>
      <c r="BDV19">
        <v>44158</v>
      </c>
      <c r="BDW19">
        <v>44155</v>
      </c>
      <c r="BDX19">
        <v>44154</v>
      </c>
      <c r="BDY19">
        <v>44153</v>
      </c>
      <c r="BDZ19">
        <v>44152</v>
      </c>
      <c r="BEA19">
        <v>44151</v>
      </c>
      <c r="BEB19">
        <v>44148</v>
      </c>
      <c r="BEC19">
        <v>44147</v>
      </c>
      <c r="BED19">
        <v>44146</v>
      </c>
      <c r="BEE19">
        <v>44145</v>
      </c>
      <c r="BEF19">
        <v>44144</v>
      </c>
      <c r="BEG19">
        <v>44141</v>
      </c>
      <c r="BEH19">
        <v>44140</v>
      </c>
      <c r="BEI19">
        <v>44139</v>
      </c>
      <c r="BEJ19">
        <v>44138</v>
      </c>
      <c r="BEK19">
        <v>44137</v>
      </c>
      <c r="BEL19">
        <v>44134</v>
      </c>
      <c r="BEM19">
        <v>44133</v>
      </c>
      <c r="BEN19">
        <v>44132</v>
      </c>
      <c r="BEO19">
        <v>44131</v>
      </c>
      <c r="BEP19">
        <v>44130</v>
      </c>
      <c r="BEQ19">
        <v>44127</v>
      </c>
      <c r="BER19">
        <v>44126</v>
      </c>
      <c r="BES19">
        <v>44125</v>
      </c>
      <c r="BET19">
        <v>44124</v>
      </c>
      <c r="BEU19">
        <v>44123</v>
      </c>
      <c r="BEV19">
        <v>44120</v>
      </c>
      <c r="BEW19">
        <v>44119</v>
      </c>
      <c r="BEX19">
        <v>44118</v>
      </c>
      <c r="BEY19">
        <v>44117</v>
      </c>
      <c r="BEZ19">
        <v>44116</v>
      </c>
      <c r="BFA19">
        <v>44113</v>
      </c>
      <c r="BFB19">
        <v>44112</v>
      </c>
      <c r="BFC19">
        <v>44111</v>
      </c>
      <c r="BFD19">
        <v>44110</v>
      </c>
      <c r="BFE19">
        <v>44109</v>
      </c>
      <c r="BFF19">
        <v>44106</v>
      </c>
      <c r="BFG19">
        <v>44105</v>
      </c>
      <c r="BFH19">
        <v>44104</v>
      </c>
      <c r="BFI19">
        <v>44103</v>
      </c>
      <c r="BFJ19">
        <v>44102</v>
      </c>
      <c r="BFK19">
        <v>44099</v>
      </c>
      <c r="BFL19">
        <v>44098</v>
      </c>
      <c r="BFM19">
        <v>44097</v>
      </c>
      <c r="BFN19">
        <v>44096</v>
      </c>
      <c r="BFO19">
        <v>44095</v>
      </c>
      <c r="BFP19">
        <v>44092</v>
      </c>
      <c r="BFQ19">
        <v>44091</v>
      </c>
      <c r="BFR19">
        <v>44090</v>
      </c>
      <c r="BFS19">
        <v>44089</v>
      </c>
      <c r="BFT19">
        <v>44088</v>
      </c>
      <c r="BFU19">
        <v>44085</v>
      </c>
      <c r="BFV19">
        <v>44084</v>
      </c>
      <c r="BFW19">
        <v>44083</v>
      </c>
      <c r="BFX19">
        <v>44082</v>
      </c>
      <c r="BFY19">
        <v>44081</v>
      </c>
      <c r="BFZ19">
        <v>44078</v>
      </c>
      <c r="BGA19">
        <v>44077</v>
      </c>
      <c r="BGB19">
        <v>44076</v>
      </c>
      <c r="BGC19">
        <v>44075</v>
      </c>
      <c r="BGD19">
        <v>44074</v>
      </c>
      <c r="BGE19">
        <v>44071</v>
      </c>
      <c r="BGF19">
        <v>44070</v>
      </c>
      <c r="BGG19">
        <v>44069</v>
      </c>
      <c r="BGH19">
        <v>44068</v>
      </c>
      <c r="BGI19">
        <v>44067</v>
      </c>
      <c r="BGJ19">
        <v>44064</v>
      </c>
      <c r="BGK19">
        <v>44063</v>
      </c>
      <c r="BGL19">
        <v>44062</v>
      </c>
      <c r="BGM19">
        <v>44061</v>
      </c>
      <c r="BGN19">
        <v>44060</v>
      </c>
      <c r="BGO19">
        <v>44057</v>
      </c>
      <c r="BGP19">
        <v>44056</v>
      </c>
      <c r="BGQ19">
        <v>44055</v>
      </c>
      <c r="BGR19">
        <v>44054</v>
      </c>
      <c r="BGS19">
        <v>44053</v>
      </c>
      <c r="BGT19">
        <v>44050</v>
      </c>
      <c r="BGU19">
        <v>44049</v>
      </c>
      <c r="BGV19">
        <v>44048</v>
      </c>
      <c r="BGW19">
        <v>44047</v>
      </c>
      <c r="BGX19">
        <v>44046</v>
      </c>
      <c r="BGY19">
        <v>44043</v>
      </c>
      <c r="BGZ19">
        <v>44042</v>
      </c>
      <c r="BHA19">
        <v>44041</v>
      </c>
      <c r="BHB19">
        <v>44040</v>
      </c>
      <c r="BHC19">
        <v>44039</v>
      </c>
      <c r="BHD19">
        <v>44036</v>
      </c>
      <c r="BHE19">
        <v>44035</v>
      </c>
      <c r="BHF19">
        <v>44034</v>
      </c>
      <c r="BHG19">
        <v>44033</v>
      </c>
      <c r="BHH19">
        <v>44032</v>
      </c>
      <c r="BHI19">
        <v>44029</v>
      </c>
      <c r="BHJ19">
        <v>44028</v>
      </c>
      <c r="BHK19">
        <v>44027</v>
      </c>
      <c r="BHL19">
        <v>44026</v>
      </c>
      <c r="BHM19">
        <v>44025</v>
      </c>
      <c r="BHN19">
        <v>44022</v>
      </c>
      <c r="BHO19">
        <v>44021</v>
      </c>
      <c r="BHP19">
        <v>44020</v>
      </c>
      <c r="BHQ19">
        <v>44019</v>
      </c>
      <c r="BHR19">
        <v>44018</v>
      </c>
      <c r="BHS19">
        <v>44015</v>
      </c>
      <c r="BHT19">
        <v>44014</v>
      </c>
      <c r="BHU19">
        <v>44013</v>
      </c>
      <c r="BHV19">
        <v>44012</v>
      </c>
      <c r="BHW19">
        <v>44011</v>
      </c>
      <c r="BHX19">
        <v>44008</v>
      </c>
      <c r="BHY19">
        <v>44007</v>
      </c>
      <c r="BHZ19">
        <v>44006</v>
      </c>
      <c r="BIA19">
        <v>44005</v>
      </c>
      <c r="BIB19">
        <v>44004</v>
      </c>
      <c r="BIC19">
        <v>44001</v>
      </c>
      <c r="BID19">
        <v>44000</v>
      </c>
      <c r="BIE19">
        <v>43999</v>
      </c>
      <c r="BIF19">
        <v>43998</v>
      </c>
      <c r="BIG19">
        <v>43997</v>
      </c>
      <c r="BIH19">
        <v>43994</v>
      </c>
      <c r="BII19">
        <v>43993</v>
      </c>
      <c r="BIJ19">
        <v>43992</v>
      </c>
      <c r="BIK19">
        <v>43991</v>
      </c>
      <c r="BIL19">
        <v>43990</v>
      </c>
      <c r="BIM19">
        <v>43987</v>
      </c>
      <c r="BIN19">
        <v>43986</v>
      </c>
      <c r="BIO19">
        <v>43985</v>
      </c>
      <c r="BIP19">
        <v>43984</v>
      </c>
      <c r="BIQ19">
        <v>43983</v>
      </c>
      <c r="BIR19">
        <v>43980</v>
      </c>
      <c r="BIS19">
        <v>43979</v>
      </c>
      <c r="BIT19">
        <v>43978</v>
      </c>
      <c r="BIU19">
        <v>43977</v>
      </c>
      <c r="BIV19">
        <v>43976</v>
      </c>
      <c r="BIW19">
        <v>43973</v>
      </c>
      <c r="BIX19">
        <v>43972</v>
      </c>
      <c r="BIY19">
        <v>43971</v>
      </c>
      <c r="BIZ19">
        <v>43970</v>
      </c>
      <c r="BJA19">
        <v>43969</v>
      </c>
      <c r="BJB19">
        <v>43966</v>
      </c>
      <c r="BJC19">
        <v>43965</v>
      </c>
      <c r="BJD19">
        <v>43964</v>
      </c>
      <c r="BJE19">
        <v>43963</v>
      </c>
      <c r="BJF19">
        <v>43962</v>
      </c>
      <c r="BJG19">
        <v>43959</v>
      </c>
      <c r="BJH19">
        <v>43958</v>
      </c>
      <c r="BJI19">
        <v>43957</v>
      </c>
      <c r="BJJ19">
        <v>43956</v>
      </c>
      <c r="BJK19">
        <v>43955</v>
      </c>
      <c r="BJL19">
        <v>43952</v>
      </c>
      <c r="BJM19">
        <v>43951</v>
      </c>
      <c r="BJN19">
        <v>43950</v>
      </c>
      <c r="BJO19">
        <v>43949</v>
      </c>
      <c r="BJP19">
        <v>43948</v>
      </c>
      <c r="BJQ19">
        <v>43945</v>
      </c>
      <c r="BJR19">
        <v>43944</v>
      </c>
      <c r="BJS19">
        <v>43943</v>
      </c>
      <c r="BJT19">
        <v>43942</v>
      </c>
      <c r="BJU19">
        <v>43941</v>
      </c>
      <c r="BJV19">
        <v>43938</v>
      </c>
      <c r="BJW19">
        <v>43937</v>
      </c>
      <c r="BJX19">
        <v>43936</v>
      </c>
      <c r="BJY19">
        <v>43935</v>
      </c>
      <c r="BJZ19">
        <v>43934</v>
      </c>
      <c r="BKA19">
        <v>43931</v>
      </c>
      <c r="BKB19">
        <v>43930</v>
      </c>
      <c r="BKC19">
        <v>43929</v>
      </c>
      <c r="BKD19">
        <v>43928</v>
      </c>
      <c r="BKE19">
        <v>43927</v>
      </c>
      <c r="BKF19">
        <v>43924</v>
      </c>
      <c r="BKG19">
        <v>43923</v>
      </c>
      <c r="BKH19">
        <v>43922</v>
      </c>
      <c r="BKI19">
        <v>43921</v>
      </c>
      <c r="BKJ19">
        <v>43920</v>
      </c>
      <c r="BKK19">
        <v>43917</v>
      </c>
      <c r="BKL19">
        <v>43916</v>
      </c>
      <c r="BKM19">
        <v>43915</v>
      </c>
      <c r="BKN19">
        <v>43914</v>
      </c>
      <c r="BKO19">
        <v>43913</v>
      </c>
      <c r="BKP19">
        <v>43910</v>
      </c>
      <c r="BKQ19">
        <v>43909</v>
      </c>
      <c r="BKR19">
        <v>43908</v>
      </c>
      <c r="BKS19">
        <v>43907</v>
      </c>
      <c r="BKT19">
        <v>43906</v>
      </c>
      <c r="BKU19">
        <v>43903</v>
      </c>
      <c r="BKV19">
        <v>43902</v>
      </c>
      <c r="BKW19">
        <v>43901</v>
      </c>
      <c r="BKX19">
        <v>43900</v>
      </c>
      <c r="BKY19">
        <v>43899</v>
      </c>
      <c r="BKZ19">
        <v>43896</v>
      </c>
      <c r="BLA19">
        <v>43895</v>
      </c>
      <c r="BLB19">
        <v>43894</v>
      </c>
      <c r="BLC19">
        <v>43893</v>
      </c>
      <c r="BLD19">
        <v>43892</v>
      </c>
      <c r="BLE19">
        <v>43889</v>
      </c>
      <c r="BLF19">
        <v>43888</v>
      </c>
      <c r="BLG19">
        <v>43887</v>
      </c>
      <c r="BLH19">
        <v>43886</v>
      </c>
      <c r="BLI19">
        <v>43885</v>
      </c>
      <c r="BLJ19">
        <v>43882</v>
      </c>
      <c r="BLK19">
        <v>43881</v>
      </c>
      <c r="BLL19">
        <v>43880</v>
      </c>
      <c r="BLM19">
        <v>43879</v>
      </c>
      <c r="BLN19">
        <v>43878</v>
      </c>
      <c r="BLO19">
        <v>43875</v>
      </c>
      <c r="BLP19">
        <v>43874</v>
      </c>
      <c r="BLQ19">
        <v>43873</v>
      </c>
      <c r="BLR19">
        <v>43872</v>
      </c>
      <c r="BLS19">
        <v>43871</v>
      </c>
      <c r="BLT19">
        <v>43868</v>
      </c>
      <c r="BLU19">
        <v>43867</v>
      </c>
      <c r="BLV19">
        <v>43866</v>
      </c>
      <c r="BLW19">
        <v>43865</v>
      </c>
      <c r="BLX19">
        <v>43864</v>
      </c>
      <c r="BLY19">
        <v>43861</v>
      </c>
      <c r="BLZ19">
        <v>43860</v>
      </c>
      <c r="BMA19">
        <v>43859</v>
      </c>
      <c r="BMB19">
        <v>43858</v>
      </c>
      <c r="BMC19">
        <v>43857</v>
      </c>
      <c r="BMD19">
        <v>43854</v>
      </c>
      <c r="BME19">
        <v>43853</v>
      </c>
      <c r="BMF19">
        <v>43852</v>
      </c>
      <c r="BMG19">
        <v>43851</v>
      </c>
      <c r="BMH19">
        <v>43850</v>
      </c>
      <c r="BMI19">
        <v>43847</v>
      </c>
      <c r="BMJ19">
        <v>43846</v>
      </c>
      <c r="BMK19">
        <v>43845</v>
      </c>
      <c r="BML19">
        <v>43844</v>
      </c>
      <c r="BMM19">
        <v>43843</v>
      </c>
      <c r="BMN19">
        <v>43840</v>
      </c>
      <c r="BMO19">
        <v>43839</v>
      </c>
      <c r="BMP19">
        <v>43838</v>
      </c>
      <c r="BMQ19">
        <v>43837</v>
      </c>
      <c r="BMR19">
        <v>43836</v>
      </c>
      <c r="BMS19">
        <v>43833</v>
      </c>
      <c r="BMT19">
        <v>43832</v>
      </c>
      <c r="BMU19">
        <v>43831</v>
      </c>
      <c r="BMV19">
        <v>43830</v>
      </c>
      <c r="BMW19">
        <v>43829</v>
      </c>
      <c r="BMX19">
        <v>43826</v>
      </c>
      <c r="BMY19">
        <v>43825</v>
      </c>
      <c r="BMZ19">
        <v>43824</v>
      </c>
      <c r="BNA19">
        <v>43823</v>
      </c>
      <c r="BNB19">
        <v>43822</v>
      </c>
      <c r="BNC19">
        <v>43819</v>
      </c>
      <c r="BND19">
        <v>43818</v>
      </c>
      <c r="BNE19">
        <v>43817</v>
      </c>
      <c r="BNF19">
        <v>43816</v>
      </c>
      <c r="BNG19">
        <v>43815</v>
      </c>
      <c r="BNH19">
        <v>43812</v>
      </c>
      <c r="BNI19">
        <v>43811</v>
      </c>
      <c r="BNJ19">
        <v>43810</v>
      </c>
      <c r="BNK19">
        <v>43809</v>
      </c>
      <c r="BNL19">
        <v>43808</v>
      </c>
      <c r="BNM19">
        <v>43805</v>
      </c>
      <c r="BNN19">
        <v>43804</v>
      </c>
      <c r="BNO19">
        <v>43803</v>
      </c>
      <c r="BNP19">
        <v>43802</v>
      </c>
      <c r="BNQ19">
        <v>43801</v>
      </c>
      <c r="BNR19">
        <v>43798</v>
      </c>
      <c r="BNS19">
        <v>43797</v>
      </c>
      <c r="BNT19">
        <v>43796</v>
      </c>
      <c r="BNU19">
        <v>43795</v>
      </c>
      <c r="BNV19">
        <v>43794</v>
      </c>
      <c r="BNW19">
        <v>43791</v>
      </c>
      <c r="BNX19">
        <v>43790</v>
      </c>
      <c r="BNY19">
        <v>43789</v>
      </c>
      <c r="BNZ19">
        <v>43788</v>
      </c>
      <c r="BOA19">
        <v>43787</v>
      </c>
      <c r="BOB19">
        <v>43784</v>
      </c>
      <c r="BOC19">
        <v>43783</v>
      </c>
      <c r="BOD19">
        <v>43782</v>
      </c>
      <c r="BOE19">
        <v>43781</v>
      </c>
      <c r="BOF19">
        <v>43780</v>
      </c>
      <c r="BOG19">
        <v>43777</v>
      </c>
      <c r="BOH19">
        <v>43776</v>
      </c>
      <c r="BOI19">
        <v>43775</v>
      </c>
      <c r="BOJ19">
        <v>43774</v>
      </c>
      <c r="BOK19">
        <v>43773</v>
      </c>
      <c r="BOL19">
        <v>43770</v>
      </c>
      <c r="BOM19">
        <v>43769</v>
      </c>
      <c r="BON19">
        <v>43768</v>
      </c>
      <c r="BOO19">
        <v>43767</v>
      </c>
      <c r="BOP19">
        <v>43766</v>
      </c>
      <c r="BOQ19">
        <v>43763</v>
      </c>
      <c r="BOR19">
        <v>43762</v>
      </c>
      <c r="BOS19">
        <v>43761</v>
      </c>
      <c r="BOT19">
        <v>43760</v>
      </c>
      <c r="BOU19">
        <v>43759</v>
      </c>
      <c r="BOV19">
        <v>43756</v>
      </c>
      <c r="BOW19">
        <v>43755</v>
      </c>
      <c r="BOX19">
        <v>43754</v>
      </c>
      <c r="BOY19">
        <v>43753</v>
      </c>
      <c r="BOZ19">
        <v>43752</v>
      </c>
      <c r="BPA19">
        <v>43749</v>
      </c>
      <c r="BPB19">
        <v>43748</v>
      </c>
      <c r="BPC19">
        <v>43747</v>
      </c>
      <c r="BPD19">
        <v>43746</v>
      </c>
      <c r="BPE19">
        <v>43745</v>
      </c>
      <c r="BPF19">
        <v>43742</v>
      </c>
      <c r="BPG19">
        <v>43741</v>
      </c>
      <c r="BPH19">
        <v>43740</v>
      </c>
      <c r="BPI19">
        <v>43739</v>
      </c>
      <c r="BPJ19">
        <v>43738</v>
      </c>
      <c r="BPK19">
        <v>43735</v>
      </c>
      <c r="BPL19">
        <v>43734</v>
      </c>
      <c r="BPM19">
        <v>43733</v>
      </c>
      <c r="BPN19">
        <v>43732</v>
      </c>
      <c r="BPO19">
        <v>43731</v>
      </c>
      <c r="BPP19">
        <v>43728</v>
      </c>
      <c r="BPQ19">
        <v>43727</v>
      </c>
      <c r="BPR19">
        <v>43726</v>
      </c>
      <c r="BPS19">
        <v>43725</v>
      </c>
      <c r="BPT19">
        <v>43724</v>
      </c>
      <c r="BPU19">
        <v>43721</v>
      </c>
      <c r="BPV19">
        <v>43720</v>
      </c>
      <c r="BPW19">
        <v>43719</v>
      </c>
      <c r="BPX19">
        <v>43718</v>
      </c>
      <c r="BPY19">
        <v>43717</v>
      </c>
      <c r="BPZ19">
        <v>43714</v>
      </c>
      <c r="BQA19">
        <v>43713</v>
      </c>
      <c r="BQB19">
        <v>43712</v>
      </c>
      <c r="BQC19">
        <v>43711</v>
      </c>
      <c r="BQD19">
        <v>43710</v>
      </c>
      <c r="BQE19">
        <v>43707</v>
      </c>
      <c r="BQF19">
        <v>43706</v>
      </c>
      <c r="BQG19">
        <v>43705</v>
      </c>
      <c r="BQH19">
        <v>43704</v>
      </c>
      <c r="BQI19">
        <v>43703</v>
      </c>
      <c r="BQJ19">
        <v>43700</v>
      </c>
      <c r="BQK19">
        <v>43699</v>
      </c>
      <c r="BQL19">
        <v>43698</v>
      </c>
      <c r="BQM19">
        <v>43697</v>
      </c>
      <c r="BQN19">
        <v>43696</v>
      </c>
      <c r="BQO19">
        <v>43693</v>
      </c>
      <c r="BQP19">
        <v>43692</v>
      </c>
      <c r="BQQ19">
        <v>43691</v>
      </c>
      <c r="BQR19">
        <v>43690</v>
      </c>
      <c r="BQS19">
        <v>43689</v>
      </c>
      <c r="BQT19">
        <v>43686</v>
      </c>
      <c r="BQU19">
        <v>43685</v>
      </c>
      <c r="BQV19">
        <v>43684</v>
      </c>
      <c r="BQW19">
        <v>43683</v>
      </c>
      <c r="BQX19">
        <v>43682</v>
      </c>
      <c r="BQY19">
        <v>43679</v>
      </c>
      <c r="BQZ19">
        <v>43678</v>
      </c>
      <c r="BRA19">
        <v>43677</v>
      </c>
      <c r="BRB19">
        <v>43676</v>
      </c>
      <c r="BRC19">
        <v>43675</v>
      </c>
      <c r="BRD19">
        <v>43672</v>
      </c>
      <c r="BRE19">
        <v>43671</v>
      </c>
      <c r="BRF19">
        <v>43670</v>
      </c>
      <c r="BRG19">
        <v>43669</v>
      </c>
      <c r="BRH19">
        <v>43668</v>
      </c>
      <c r="BRI19">
        <v>43665</v>
      </c>
      <c r="BRJ19">
        <v>43664</v>
      </c>
      <c r="BRK19">
        <v>43663</v>
      </c>
      <c r="BRL19">
        <v>43662</v>
      </c>
      <c r="BRM19">
        <v>43661</v>
      </c>
      <c r="BRN19">
        <v>43658</v>
      </c>
      <c r="BRO19">
        <v>43657</v>
      </c>
      <c r="BRP19">
        <v>43656</v>
      </c>
      <c r="BRQ19">
        <v>43655</v>
      </c>
      <c r="BRR19">
        <v>43654</v>
      </c>
      <c r="BRS19">
        <v>43651</v>
      </c>
      <c r="BRT19">
        <v>43650</v>
      </c>
      <c r="BRU19">
        <v>43649</v>
      </c>
      <c r="BRV19">
        <v>43648</v>
      </c>
      <c r="BRW19">
        <v>43647</v>
      </c>
      <c r="BRX19">
        <v>43644</v>
      </c>
      <c r="BRY19">
        <v>43643</v>
      </c>
      <c r="BRZ19">
        <v>43642</v>
      </c>
      <c r="BSA19">
        <v>43641</v>
      </c>
      <c r="BSB19">
        <v>43640</v>
      </c>
      <c r="BSC19">
        <v>43637</v>
      </c>
      <c r="BSD19">
        <v>43636</v>
      </c>
      <c r="BSE19">
        <v>43635</v>
      </c>
      <c r="BSF19">
        <v>43634</v>
      </c>
      <c r="BSG19">
        <v>43633</v>
      </c>
      <c r="BSH19">
        <v>43630</v>
      </c>
      <c r="BSI19">
        <v>43629</v>
      </c>
      <c r="BSJ19">
        <v>43628</v>
      </c>
      <c r="BSK19">
        <v>43627</v>
      </c>
      <c r="BSL19">
        <v>43626</v>
      </c>
      <c r="BSM19">
        <v>43623</v>
      </c>
      <c r="BSN19">
        <v>43622</v>
      </c>
      <c r="BSO19">
        <v>43621</v>
      </c>
      <c r="BSP19">
        <v>43620</v>
      </c>
      <c r="BSQ19">
        <v>43619</v>
      </c>
      <c r="BSR19">
        <v>43616</v>
      </c>
      <c r="BSS19">
        <v>43615</v>
      </c>
      <c r="BST19">
        <v>43614</v>
      </c>
      <c r="BSU19">
        <v>43613</v>
      </c>
      <c r="BSV19">
        <v>43612</v>
      </c>
      <c r="BSW19">
        <v>43609</v>
      </c>
      <c r="BSX19">
        <v>43608</v>
      </c>
      <c r="BSY19">
        <v>43607</v>
      </c>
      <c r="BSZ19">
        <v>43606</v>
      </c>
      <c r="BTA19">
        <v>43605</v>
      </c>
      <c r="BTB19">
        <v>43602</v>
      </c>
      <c r="BTC19">
        <v>43601</v>
      </c>
      <c r="BTD19">
        <v>43600</v>
      </c>
      <c r="BTE19">
        <v>43599</v>
      </c>
      <c r="BTF19">
        <v>43598</v>
      </c>
      <c r="BTG19">
        <v>43595</v>
      </c>
      <c r="BTH19">
        <v>43594</v>
      </c>
      <c r="BTI19">
        <v>43593</v>
      </c>
      <c r="BTJ19">
        <v>43592</v>
      </c>
      <c r="BTK19">
        <v>43591</v>
      </c>
      <c r="BTL19">
        <v>43588</v>
      </c>
      <c r="BTM19">
        <v>43587</v>
      </c>
      <c r="BTN19">
        <v>43586</v>
      </c>
      <c r="BTO19">
        <v>43585</v>
      </c>
      <c r="BTP19">
        <v>43584</v>
      </c>
      <c r="BTQ19">
        <v>43581</v>
      </c>
      <c r="BTR19">
        <v>43580</v>
      </c>
      <c r="BTS19">
        <v>43579</v>
      </c>
      <c r="BTT19">
        <v>43578</v>
      </c>
      <c r="BTU19">
        <v>43577</v>
      </c>
      <c r="BTV19">
        <v>43574</v>
      </c>
      <c r="BTW19">
        <v>43573</v>
      </c>
      <c r="BTX19">
        <v>43572</v>
      </c>
      <c r="BTY19">
        <v>43571</v>
      </c>
      <c r="BTZ19">
        <v>43570</v>
      </c>
      <c r="BUA19">
        <v>43567</v>
      </c>
      <c r="BUB19">
        <v>43566</v>
      </c>
      <c r="BUC19">
        <v>43565</v>
      </c>
      <c r="BUD19">
        <v>43564</v>
      </c>
      <c r="BUE19">
        <v>43563</v>
      </c>
      <c r="BUF19">
        <v>43560</v>
      </c>
      <c r="BUG19">
        <v>43559</v>
      </c>
      <c r="BUH19">
        <v>43558</v>
      </c>
      <c r="BUI19">
        <v>43557</v>
      </c>
      <c r="BUJ19">
        <v>43556</v>
      </c>
      <c r="BUK19">
        <v>43553</v>
      </c>
      <c r="BUL19">
        <v>43552</v>
      </c>
      <c r="BUM19">
        <v>43551</v>
      </c>
      <c r="BUN19">
        <v>43550</v>
      </c>
      <c r="BUO19">
        <v>43549</v>
      </c>
      <c r="BUP19">
        <v>43546</v>
      </c>
      <c r="BUQ19">
        <v>43545</v>
      </c>
      <c r="BUR19">
        <v>43544</v>
      </c>
      <c r="BUS19">
        <v>43543</v>
      </c>
      <c r="BUT19">
        <v>43542</v>
      </c>
      <c r="BUU19">
        <v>43539</v>
      </c>
      <c r="BUV19">
        <v>43538</v>
      </c>
      <c r="BUW19">
        <v>43537</v>
      </c>
      <c r="BUX19">
        <v>43536</v>
      </c>
      <c r="BUY19">
        <v>43535</v>
      </c>
      <c r="BUZ19">
        <v>43532</v>
      </c>
      <c r="BVA19">
        <v>43531</v>
      </c>
      <c r="BVB19">
        <v>43530</v>
      </c>
      <c r="BVC19">
        <v>43529</v>
      </c>
      <c r="BVD19">
        <v>43528</v>
      </c>
      <c r="BVE19">
        <v>43525</v>
      </c>
      <c r="BVF19">
        <v>43524</v>
      </c>
      <c r="BVG19">
        <v>43523</v>
      </c>
      <c r="BVH19">
        <v>43522</v>
      </c>
      <c r="BVI19">
        <v>43521</v>
      </c>
      <c r="BVJ19">
        <v>43518</v>
      </c>
      <c r="BVK19">
        <v>43517</v>
      </c>
      <c r="BVL19">
        <v>43516</v>
      </c>
      <c r="BVM19">
        <v>43515</v>
      </c>
      <c r="BVN19">
        <v>43514</v>
      </c>
      <c r="BVO19">
        <v>43511</v>
      </c>
      <c r="BVP19">
        <v>43510</v>
      </c>
      <c r="BVQ19">
        <v>43509</v>
      </c>
      <c r="BVR19">
        <v>43508</v>
      </c>
      <c r="BVS19">
        <v>43507</v>
      </c>
      <c r="BVT19">
        <v>43504</v>
      </c>
      <c r="BVU19">
        <v>43503</v>
      </c>
      <c r="BVV19">
        <v>43502</v>
      </c>
      <c r="BVW19">
        <v>43501</v>
      </c>
      <c r="BVX19">
        <v>43500</v>
      </c>
      <c r="BVY19">
        <v>43497</v>
      </c>
      <c r="BVZ19">
        <v>43496</v>
      </c>
      <c r="BWA19">
        <v>43495</v>
      </c>
      <c r="BWB19">
        <v>43494</v>
      </c>
      <c r="BWC19">
        <v>43493</v>
      </c>
      <c r="BWD19">
        <v>43490</v>
      </c>
      <c r="BWE19">
        <v>43489</v>
      </c>
      <c r="BWF19">
        <v>43488</v>
      </c>
      <c r="BWG19">
        <v>43487</v>
      </c>
      <c r="BWH19">
        <v>43486</v>
      </c>
      <c r="BWI19">
        <v>43483</v>
      </c>
      <c r="BWJ19">
        <v>43482</v>
      </c>
      <c r="BWK19">
        <v>43481</v>
      </c>
      <c r="BWL19">
        <v>43480</v>
      </c>
      <c r="BWM19">
        <v>43479</v>
      </c>
      <c r="BWN19">
        <v>43476</v>
      </c>
      <c r="BWO19">
        <v>43475</v>
      </c>
      <c r="BWP19">
        <v>43474</v>
      </c>
      <c r="BWQ19">
        <v>43473</v>
      </c>
      <c r="BWR19">
        <v>43472</v>
      </c>
      <c r="BWS19">
        <v>43469</v>
      </c>
      <c r="BWT19">
        <v>43468</v>
      </c>
      <c r="BWU19">
        <v>43467</v>
      </c>
      <c r="BWV19">
        <v>43466</v>
      </c>
      <c r="BWW19">
        <v>43465</v>
      </c>
      <c r="BWX19">
        <v>43462</v>
      </c>
      <c r="BWY19">
        <v>43461</v>
      </c>
      <c r="BWZ19">
        <v>43460</v>
      </c>
      <c r="BXA19">
        <v>43459</v>
      </c>
      <c r="BXB19">
        <v>43458</v>
      </c>
      <c r="BXC19">
        <v>43455</v>
      </c>
      <c r="BXD19">
        <v>43454</v>
      </c>
      <c r="BXE19">
        <v>43453</v>
      </c>
      <c r="BXF19">
        <v>43452</v>
      </c>
      <c r="BXG19">
        <v>43451</v>
      </c>
      <c r="BXH19">
        <v>43448</v>
      </c>
      <c r="BXI19">
        <v>43447</v>
      </c>
      <c r="BXJ19">
        <v>43446</v>
      </c>
      <c r="BXK19">
        <v>43445</v>
      </c>
      <c r="BXL19">
        <v>43444</v>
      </c>
      <c r="BXM19">
        <v>43441</v>
      </c>
      <c r="BXN19">
        <v>43440</v>
      </c>
      <c r="BXO19">
        <v>43439</v>
      </c>
      <c r="BXP19">
        <v>43438</v>
      </c>
      <c r="BXQ19">
        <v>43437</v>
      </c>
      <c r="BXR19">
        <v>43434</v>
      </c>
      <c r="BXS19">
        <v>43433</v>
      </c>
      <c r="BXT19">
        <v>43432</v>
      </c>
      <c r="BXU19">
        <v>43431</v>
      </c>
      <c r="BXV19">
        <v>43430</v>
      </c>
      <c r="BXW19">
        <v>43427</v>
      </c>
      <c r="BXX19">
        <v>43426</v>
      </c>
      <c r="BXY19">
        <v>43425</v>
      </c>
      <c r="BXZ19">
        <v>43424</v>
      </c>
      <c r="BYA19">
        <v>43423</v>
      </c>
      <c r="BYB19">
        <v>43420</v>
      </c>
      <c r="BYC19">
        <v>43419</v>
      </c>
      <c r="BYD19">
        <v>43418</v>
      </c>
      <c r="BYE19">
        <v>43417</v>
      </c>
      <c r="BYF19">
        <v>43416</v>
      </c>
      <c r="BYG19">
        <v>43413</v>
      </c>
      <c r="BYH19">
        <v>43412</v>
      </c>
      <c r="BYI19">
        <v>43411</v>
      </c>
      <c r="BYJ19">
        <v>43410</v>
      </c>
      <c r="BYK19">
        <v>43409</v>
      </c>
      <c r="BYL19">
        <v>43406</v>
      </c>
      <c r="BYM19">
        <v>43405</v>
      </c>
      <c r="BYN19">
        <v>43404</v>
      </c>
      <c r="BYO19">
        <v>43403</v>
      </c>
      <c r="BYP19">
        <v>43402</v>
      </c>
      <c r="BYQ19">
        <v>43399</v>
      </c>
      <c r="BYR19">
        <v>43398</v>
      </c>
      <c r="BYS19">
        <v>43397</v>
      </c>
      <c r="BYT19">
        <v>43396</v>
      </c>
      <c r="BYU19">
        <v>43395</v>
      </c>
      <c r="BYV19">
        <v>43392</v>
      </c>
      <c r="BYW19">
        <v>43391</v>
      </c>
      <c r="BYX19">
        <v>43390</v>
      </c>
      <c r="BYY19">
        <v>43389</v>
      </c>
      <c r="BYZ19">
        <v>43388</v>
      </c>
      <c r="BZA19">
        <v>43385</v>
      </c>
      <c r="BZB19">
        <v>43384</v>
      </c>
      <c r="BZC19">
        <v>43383</v>
      </c>
      <c r="BZD19">
        <v>43382</v>
      </c>
      <c r="BZE19">
        <v>43381</v>
      </c>
      <c r="BZF19">
        <v>43378</v>
      </c>
      <c r="BZG19">
        <v>43377</v>
      </c>
      <c r="BZH19">
        <v>43376</v>
      </c>
      <c r="BZI19">
        <v>43375</v>
      </c>
      <c r="BZJ19">
        <v>43374</v>
      </c>
      <c r="BZK19">
        <v>43371</v>
      </c>
      <c r="BZL19">
        <v>43370</v>
      </c>
      <c r="BZM19">
        <v>43369</v>
      </c>
      <c r="BZN19">
        <v>43368</v>
      </c>
      <c r="BZO19">
        <v>43367</v>
      </c>
      <c r="BZP19">
        <v>43364</v>
      </c>
      <c r="BZQ19">
        <v>43363</v>
      </c>
      <c r="BZR19">
        <v>43362</v>
      </c>
      <c r="BZS19">
        <v>43361</v>
      </c>
      <c r="BZT19">
        <v>43360</v>
      </c>
      <c r="BZU19">
        <v>43357</v>
      </c>
      <c r="BZV19">
        <v>43356</v>
      </c>
      <c r="BZW19">
        <v>43355</v>
      </c>
      <c r="BZX19">
        <v>43354</v>
      </c>
      <c r="BZY19">
        <v>43353</v>
      </c>
      <c r="BZZ19">
        <v>43350</v>
      </c>
      <c r="CAA19">
        <v>43349</v>
      </c>
      <c r="CAB19">
        <v>43348</v>
      </c>
      <c r="CAC19">
        <v>43347</v>
      </c>
      <c r="CAD19">
        <v>43346</v>
      </c>
      <c r="CAE19">
        <v>43343</v>
      </c>
      <c r="CAF19">
        <v>43342</v>
      </c>
      <c r="CAG19">
        <v>43341</v>
      </c>
      <c r="CAH19">
        <v>43340</v>
      </c>
      <c r="CAI19">
        <v>43339</v>
      </c>
      <c r="CAJ19">
        <v>43336</v>
      </c>
      <c r="CAK19">
        <v>43335</v>
      </c>
      <c r="CAL19">
        <v>43334</v>
      </c>
      <c r="CAM19">
        <v>43333</v>
      </c>
      <c r="CAN19">
        <v>43332</v>
      </c>
      <c r="CAO19">
        <v>43329</v>
      </c>
      <c r="CAP19">
        <v>43328</v>
      </c>
      <c r="CAQ19">
        <v>43327</v>
      </c>
      <c r="CAR19">
        <v>43326</v>
      </c>
      <c r="CAS19">
        <v>43325</v>
      </c>
      <c r="CAT19">
        <v>43322</v>
      </c>
      <c r="CAU19">
        <v>43321</v>
      </c>
      <c r="CAV19">
        <v>43320</v>
      </c>
      <c r="CAW19">
        <v>43319</v>
      </c>
      <c r="CAX19">
        <v>43318</v>
      </c>
      <c r="CAY19">
        <v>43315</v>
      </c>
      <c r="CAZ19">
        <v>43314</v>
      </c>
      <c r="CBA19">
        <v>43313</v>
      </c>
      <c r="CBB19">
        <v>43312</v>
      </c>
      <c r="CBC19">
        <v>43311</v>
      </c>
      <c r="CBD19">
        <v>43308</v>
      </c>
      <c r="CBE19">
        <v>43307</v>
      </c>
      <c r="CBF19">
        <v>43306</v>
      </c>
      <c r="CBG19">
        <v>43305</v>
      </c>
      <c r="CBH19">
        <v>43304</v>
      </c>
      <c r="CBI19">
        <v>43301</v>
      </c>
      <c r="CBJ19">
        <v>43300</v>
      </c>
      <c r="CBK19">
        <v>43299</v>
      </c>
      <c r="CBL19">
        <v>43298</v>
      </c>
      <c r="CBM19">
        <v>43297</v>
      </c>
      <c r="CBN19">
        <v>43294</v>
      </c>
      <c r="CBO19">
        <v>43293</v>
      </c>
      <c r="CBP19">
        <v>43292</v>
      </c>
      <c r="CBQ19">
        <v>43291</v>
      </c>
      <c r="CBR19">
        <v>43290</v>
      </c>
      <c r="CBS19">
        <v>43287</v>
      </c>
      <c r="CBT19">
        <v>43286</v>
      </c>
      <c r="CBU19">
        <v>43285</v>
      </c>
      <c r="CBV19">
        <v>43284</v>
      </c>
      <c r="CBW19">
        <v>43283</v>
      </c>
      <c r="CBX19">
        <v>43280</v>
      </c>
      <c r="CBY19">
        <v>43279</v>
      </c>
      <c r="CBZ19">
        <v>43278</v>
      </c>
      <c r="CCA19">
        <v>43277</v>
      </c>
      <c r="CCB19">
        <v>43276</v>
      </c>
      <c r="CCC19">
        <v>43273</v>
      </c>
      <c r="CCD19">
        <v>43272</v>
      </c>
      <c r="CCE19">
        <v>43271</v>
      </c>
      <c r="CCF19">
        <v>43270</v>
      </c>
      <c r="CCG19">
        <v>43269</v>
      </c>
      <c r="CCH19">
        <v>43266</v>
      </c>
      <c r="CCI19">
        <v>43265</v>
      </c>
      <c r="CCJ19">
        <v>43264</v>
      </c>
      <c r="CCK19">
        <v>43263</v>
      </c>
      <c r="CCL19">
        <v>43262</v>
      </c>
      <c r="CCM19">
        <v>43259</v>
      </c>
      <c r="CCN19">
        <v>43258</v>
      </c>
      <c r="CCO19">
        <v>43257</v>
      </c>
      <c r="CCP19">
        <v>43256</v>
      </c>
      <c r="CCQ19">
        <v>43255</v>
      </c>
      <c r="CCR19">
        <v>43252</v>
      </c>
      <c r="CCS19">
        <v>43251</v>
      </c>
      <c r="CCT19">
        <v>43250</v>
      </c>
      <c r="CCU19">
        <v>43249</v>
      </c>
      <c r="CCV19">
        <v>43248</v>
      </c>
      <c r="CCW19">
        <v>43245</v>
      </c>
      <c r="CCX19">
        <v>43244</v>
      </c>
      <c r="CCY19">
        <v>43243</v>
      </c>
      <c r="CCZ19">
        <v>43242</v>
      </c>
      <c r="CDA19">
        <v>43241</v>
      </c>
      <c r="CDB19">
        <v>43238</v>
      </c>
      <c r="CDC19">
        <v>43237</v>
      </c>
      <c r="CDD19">
        <v>43236</v>
      </c>
      <c r="CDE19">
        <v>43235</v>
      </c>
      <c r="CDF19">
        <v>43234</v>
      </c>
      <c r="CDG19">
        <v>43231</v>
      </c>
      <c r="CDH19">
        <v>43230</v>
      </c>
      <c r="CDI19">
        <v>43229</v>
      </c>
      <c r="CDJ19">
        <v>43228</v>
      </c>
      <c r="CDK19">
        <v>43227</v>
      </c>
      <c r="CDL19">
        <v>43224</v>
      </c>
      <c r="CDM19">
        <v>43223</v>
      </c>
      <c r="CDN19">
        <v>43222</v>
      </c>
      <c r="CDO19">
        <v>43221</v>
      </c>
      <c r="CDP19">
        <v>43220</v>
      </c>
      <c r="CDQ19">
        <v>43217</v>
      </c>
      <c r="CDR19">
        <v>43216</v>
      </c>
      <c r="CDS19">
        <v>43215</v>
      </c>
      <c r="CDT19">
        <v>43214</v>
      </c>
      <c r="CDU19">
        <v>43213</v>
      </c>
      <c r="CDV19">
        <v>43210</v>
      </c>
      <c r="CDW19">
        <v>43209</v>
      </c>
      <c r="CDX19">
        <v>43208</v>
      </c>
      <c r="CDY19">
        <v>43207</v>
      </c>
      <c r="CDZ19">
        <v>43206</v>
      </c>
      <c r="CEA19">
        <v>43203</v>
      </c>
      <c r="CEB19">
        <v>43202</v>
      </c>
      <c r="CEC19">
        <v>43201</v>
      </c>
      <c r="CED19">
        <v>43200</v>
      </c>
      <c r="CEE19">
        <v>43199</v>
      </c>
      <c r="CEF19">
        <v>43196</v>
      </c>
      <c r="CEG19">
        <v>43195</v>
      </c>
      <c r="CEH19">
        <v>43194</v>
      </c>
      <c r="CEI19">
        <v>43193</v>
      </c>
      <c r="CEJ19">
        <v>43192</v>
      </c>
      <c r="CEK19">
        <v>43189</v>
      </c>
      <c r="CEL19">
        <v>43188</v>
      </c>
      <c r="CEM19">
        <v>43187</v>
      </c>
      <c r="CEN19">
        <v>43186</v>
      </c>
      <c r="CEO19">
        <v>43185</v>
      </c>
      <c r="CEP19">
        <v>43182</v>
      </c>
      <c r="CEQ19">
        <v>43181</v>
      </c>
      <c r="CER19">
        <v>43180</v>
      </c>
      <c r="CES19">
        <v>43179</v>
      </c>
      <c r="CET19">
        <v>43178</v>
      </c>
      <c r="CEU19">
        <v>43175</v>
      </c>
      <c r="CEV19">
        <v>43174</v>
      </c>
      <c r="CEW19">
        <v>43173</v>
      </c>
      <c r="CEX19">
        <v>43172</v>
      </c>
      <c r="CEY19">
        <v>43171</v>
      </c>
      <c r="CEZ19">
        <v>43168</v>
      </c>
      <c r="CFA19">
        <v>43167</v>
      </c>
      <c r="CFB19">
        <v>43166</v>
      </c>
      <c r="CFC19">
        <v>43165</v>
      </c>
      <c r="CFD19">
        <v>43164</v>
      </c>
      <c r="CFE19">
        <v>43161</v>
      </c>
      <c r="CFF19">
        <v>43160</v>
      </c>
      <c r="CFG19">
        <v>43159</v>
      </c>
      <c r="CFH19">
        <v>43158</v>
      </c>
      <c r="CFI19">
        <v>43157</v>
      </c>
      <c r="CFJ19">
        <v>43154</v>
      </c>
      <c r="CFK19">
        <v>43153</v>
      </c>
      <c r="CFL19">
        <v>43152</v>
      </c>
      <c r="CFM19">
        <v>43151</v>
      </c>
      <c r="CFN19">
        <v>43150</v>
      </c>
      <c r="CFO19">
        <v>43147</v>
      </c>
      <c r="CFP19">
        <v>43146</v>
      </c>
      <c r="CFQ19">
        <v>43145</v>
      </c>
      <c r="CFR19">
        <v>43144</v>
      </c>
      <c r="CFS19">
        <v>43143</v>
      </c>
      <c r="CFT19">
        <v>43140</v>
      </c>
      <c r="CFU19">
        <v>43139</v>
      </c>
      <c r="CFV19">
        <v>43138</v>
      </c>
      <c r="CFW19">
        <v>43137</v>
      </c>
      <c r="CFX19">
        <v>43136</v>
      </c>
      <c r="CFY19">
        <v>43133</v>
      </c>
      <c r="CFZ19">
        <v>43132</v>
      </c>
      <c r="CGA19">
        <v>43131</v>
      </c>
      <c r="CGB19">
        <v>43130</v>
      </c>
      <c r="CGC19">
        <v>43129</v>
      </c>
      <c r="CGD19">
        <v>43126</v>
      </c>
      <c r="CGE19">
        <v>43125</v>
      </c>
      <c r="CGF19">
        <v>43124</v>
      </c>
      <c r="CGG19">
        <v>43123</v>
      </c>
      <c r="CGH19">
        <v>43122</v>
      </c>
      <c r="CGI19">
        <v>43119</v>
      </c>
      <c r="CGJ19">
        <v>43118</v>
      </c>
      <c r="CGK19">
        <v>43117</v>
      </c>
      <c r="CGL19">
        <v>43116</v>
      </c>
      <c r="CGM19">
        <v>43115</v>
      </c>
      <c r="CGN19">
        <v>43112</v>
      </c>
      <c r="CGO19">
        <v>43111</v>
      </c>
      <c r="CGP19">
        <v>43110</v>
      </c>
      <c r="CGQ19">
        <v>43109</v>
      </c>
      <c r="CGR19">
        <v>43108</v>
      </c>
      <c r="CGS19">
        <v>43105</v>
      </c>
      <c r="CGT19">
        <v>43104</v>
      </c>
      <c r="CGU19">
        <v>43103</v>
      </c>
      <c r="CGV19">
        <v>43102</v>
      </c>
      <c r="CGW19">
        <v>43101</v>
      </c>
      <c r="CGX19">
        <v>43098</v>
      </c>
      <c r="CGY19">
        <v>43097</v>
      </c>
      <c r="CGZ19">
        <v>43096</v>
      </c>
      <c r="CHA19">
        <v>43095</v>
      </c>
      <c r="CHB19">
        <v>43094</v>
      </c>
      <c r="CHC19">
        <v>43091</v>
      </c>
      <c r="CHD19">
        <v>43090</v>
      </c>
      <c r="CHE19">
        <v>43089</v>
      </c>
      <c r="CHF19">
        <v>43088</v>
      </c>
      <c r="CHG19">
        <v>43087</v>
      </c>
      <c r="CHH19">
        <v>43084</v>
      </c>
      <c r="CHI19">
        <v>43083</v>
      </c>
      <c r="CHJ19">
        <v>43082</v>
      </c>
      <c r="CHK19">
        <v>43081</v>
      </c>
      <c r="CHL19">
        <v>43080</v>
      </c>
      <c r="CHM19">
        <v>43077</v>
      </c>
      <c r="CHN19">
        <v>43076</v>
      </c>
      <c r="CHO19">
        <v>43075</v>
      </c>
      <c r="CHP19">
        <v>43074</v>
      </c>
      <c r="CHQ19">
        <v>43073</v>
      </c>
      <c r="CHR19">
        <v>43070</v>
      </c>
      <c r="CHS19">
        <v>43069</v>
      </c>
      <c r="CHT19">
        <v>43068</v>
      </c>
      <c r="CHU19">
        <v>43067</v>
      </c>
      <c r="CHV19">
        <v>43066</v>
      </c>
      <c r="CHW19">
        <v>43063</v>
      </c>
      <c r="CHX19">
        <v>43062</v>
      </c>
      <c r="CHY19">
        <v>43061</v>
      </c>
      <c r="CHZ19">
        <v>43060</v>
      </c>
      <c r="CIA19">
        <v>43059</v>
      </c>
      <c r="CIB19">
        <v>43056</v>
      </c>
      <c r="CIC19">
        <v>43055</v>
      </c>
      <c r="CID19">
        <v>43054</v>
      </c>
      <c r="CIE19">
        <v>43053</v>
      </c>
      <c r="CIF19">
        <v>43052</v>
      </c>
      <c r="CIG19">
        <v>43049</v>
      </c>
      <c r="CIH19">
        <v>43048</v>
      </c>
      <c r="CII19">
        <v>43047</v>
      </c>
      <c r="CIJ19">
        <v>43046</v>
      </c>
      <c r="CIK19">
        <v>43045</v>
      </c>
      <c r="CIL19">
        <v>43042</v>
      </c>
      <c r="CIM19">
        <v>43041</v>
      </c>
      <c r="CIN19">
        <v>43040</v>
      </c>
      <c r="CIO19">
        <v>43039</v>
      </c>
      <c r="CIP19">
        <v>43038</v>
      </c>
      <c r="CIQ19">
        <v>43035</v>
      </c>
      <c r="CIR19">
        <v>43034</v>
      </c>
      <c r="CIS19">
        <v>43033</v>
      </c>
      <c r="CIT19">
        <v>43032</v>
      </c>
      <c r="CIU19">
        <v>43031</v>
      </c>
      <c r="CIV19">
        <v>43028</v>
      </c>
      <c r="CIW19">
        <v>43027</v>
      </c>
      <c r="CIX19">
        <v>43026</v>
      </c>
      <c r="CIY19">
        <v>43025</v>
      </c>
      <c r="CIZ19">
        <v>43024</v>
      </c>
      <c r="CJA19">
        <v>43021</v>
      </c>
      <c r="CJB19">
        <v>43020</v>
      </c>
      <c r="CJC19">
        <v>43019</v>
      </c>
      <c r="CJD19">
        <v>43018</v>
      </c>
      <c r="CJE19">
        <v>43017</v>
      </c>
      <c r="CJF19">
        <v>43014</v>
      </c>
      <c r="CJG19">
        <v>43013</v>
      </c>
      <c r="CJH19">
        <v>43012</v>
      </c>
      <c r="CJI19">
        <v>43011</v>
      </c>
      <c r="CJJ19">
        <v>43010</v>
      </c>
      <c r="CJK19">
        <v>43007</v>
      </c>
      <c r="CJL19">
        <v>43006</v>
      </c>
      <c r="CJM19">
        <v>43005</v>
      </c>
      <c r="CJN19">
        <v>43004</v>
      </c>
      <c r="CJO19">
        <v>43003</v>
      </c>
      <c r="CJP19">
        <v>43000</v>
      </c>
      <c r="CJQ19">
        <v>42999</v>
      </c>
      <c r="CJR19">
        <v>42998</v>
      </c>
      <c r="CJS19">
        <v>42997</v>
      </c>
      <c r="CJT19">
        <v>42996</v>
      </c>
      <c r="CJU19">
        <v>42993</v>
      </c>
      <c r="CJV19">
        <v>42992</v>
      </c>
      <c r="CJW19">
        <v>42991</v>
      </c>
      <c r="CJX19">
        <v>42990</v>
      </c>
      <c r="CJY19">
        <v>42989</v>
      </c>
      <c r="CJZ19">
        <v>42986</v>
      </c>
      <c r="CKA19">
        <v>42985</v>
      </c>
      <c r="CKB19">
        <v>42984</v>
      </c>
      <c r="CKC19">
        <v>42983</v>
      </c>
      <c r="CKD19">
        <v>42982</v>
      </c>
      <c r="CKE19">
        <v>42979</v>
      </c>
      <c r="CKF19">
        <v>42978</v>
      </c>
      <c r="CKG19">
        <v>42977</v>
      </c>
      <c r="CKH19">
        <v>42976</v>
      </c>
      <c r="CKI19">
        <v>42975</v>
      </c>
      <c r="CKJ19">
        <v>42972</v>
      </c>
      <c r="CKK19">
        <v>42971</v>
      </c>
      <c r="CKL19">
        <v>42970</v>
      </c>
      <c r="CKM19">
        <v>42969</v>
      </c>
      <c r="CKN19">
        <v>42968</v>
      </c>
      <c r="CKO19">
        <v>42965</v>
      </c>
      <c r="CKP19">
        <v>42964</v>
      </c>
      <c r="CKQ19">
        <v>42963</v>
      </c>
      <c r="CKR19">
        <v>42962</v>
      </c>
      <c r="CKS19">
        <v>42961</v>
      </c>
      <c r="CKT19">
        <v>42958</v>
      </c>
      <c r="CKU19">
        <v>42957</v>
      </c>
      <c r="CKV19">
        <v>42956</v>
      </c>
      <c r="CKW19">
        <v>42955</v>
      </c>
      <c r="CKX19">
        <v>42954</v>
      </c>
      <c r="CKY19">
        <v>42951</v>
      </c>
      <c r="CKZ19">
        <v>42950</v>
      </c>
      <c r="CLA19">
        <v>42949</v>
      </c>
      <c r="CLB19">
        <v>42948</v>
      </c>
      <c r="CLC19">
        <v>42947</v>
      </c>
      <c r="CLD19">
        <v>42944</v>
      </c>
      <c r="CLE19">
        <v>42943</v>
      </c>
      <c r="CLF19">
        <v>42942</v>
      </c>
      <c r="CLG19">
        <v>42941</v>
      </c>
      <c r="CLH19">
        <v>42940</v>
      </c>
      <c r="CLI19">
        <v>42937</v>
      </c>
      <c r="CLJ19">
        <v>42936</v>
      </c>
      <c r="CLK19">
        <v>42935</v>
      </c>
      <c r="CLL19">
        <v>42934</v>
      </c>
      <c r="CLM19">
        <v>42933</v>
      </c>
      <c r="CLN19">
        <v>42930</v>
      </c>
      <c r="CLO19">
        <v>42929</v>
      </c>
      <c r="CLP19">
        <v>42928</v>
      </c>
      <c r="CLQ19">
        <v>42927</v>
      </c>
      <c r="CLR19">
        <v>42926</v>
      </c>
      <c r="CLS19">
        <v>42923</v>
      </c>
      <c r="CLT19">
        <v>42922</v>
      </c>
      <c r="CLU19">
        <v>42921</v>
      </c>
      <c r="CLV19">
        <v>42920</v>
      </c>
      <c r="CLW19">
        <v>42919</v>
      </c>
      <c r="CLX19">
        <v>42916</v>
      </c>
      <c r="CLY19">
        <v>42915</v>
      </c>
      <c r="CLZ19">
        <v>42914</v>
      </c>
      <c r="CMA19">
        <v>42913</v>
      </c>
      <c r="CMB19">
        <v>42912</v>
      </c>
      <c r="CMC19">
        <v>42909</v>
      </c>
      <c r="CMD19">
        <v>42908</v>
      </c>
      <c r="CME19">
        <v>42907</v>
      </c>
      <c r="CMF19">
        <v>42906</v>
      </c>
      <c r="CMG19">
        <v>42905</v>
      </c>
      <c r="CMH19">
        <v>42902</v>
      </c>
      <c r="CMI19">
        <v>42901</v>
      </c>
      <c r="CMJ19">
        <v>42900</v>
      </c>
      <c r="CMK19">
        <v>42899</v>
      </c>
      <c r="CML19">
        <v>42898</v>
      </c>
      <c r="CMM19">
        <v>42895</v>
      </c>
      <c r="CMN19">
        <v>42894</v>
      </c>
      <c r="CMO19">
        <v>42893</v>
      </c>
      <c r="CMP19">
        <v>42892</v>
      </c>
      <c r="CMQ19">
        <v>42891</v>
      </c>
      <c r="CMR19">
        <v>42888</v>
      </c>
      <c r="CMS19">
        <v>42887</v>
      </c>
      <c r="CMT19">
        <v>42886</v>
      </c>
      <c r="CMU19">
        <v>42885</v>
      </c>
      <c r="CMV19">
        <v>42884</v>
      </c>
      <c r="CMW19">
        <v>42881</v>
      </c>
      <c r="CMX19">
        <v>42880</v>
      </c>
      <c r="CMY19">
        <v>42879</v>
      </c>
      <c r="CMZ19">
        <v>42878</v>
      </c>
      <c r="CNA19">
        <v>42877</v>
      </c>
      <c r="CNB19">
        <v>42874</v>
      </c>
      <c r="CNC19">
        <v>42873</v>
      </c>
      <c r="CND19">
        <v>42872</v>
      </c>
      <c r="CNE19">
        <v>42871</v>
      </c>
      <c r="CNF19">
        <v>42870</v>
      </c>
      <c r="CNG19">
        <v>42867</v>
      </c>
      <c r="CNH19">
        <v>42866</v>
      </c>
      <c r="CNI19">
        <v>42865</v>
      </c>
      <c r="CNJ19">
        <v>42864</v>
      </c>
      <c r="CNK19">
        <v>42863</v>
      </c>
      <c r="CNL19">
        <v>42860</v>
      </c>
      <c r="CNM19">
        <v>42859</v>
      </c>
      <c r="CNN19">
        <v>42858</v>
      </c>
      <c r="CNO19">
        <v>42857</v>
      </c>
      <c r="CNP19">
        <v>42856</v>
      </c>
      <c r="CNQ19">
        <v>42853</v>
      </c>
      <c r="CNR19">
        <v>42852</v>
      </c>
      <c r="CNS19">
        <v>42851</v>
      </c>
      <c r="CNT19">
        <v>42850</v>
      </c>
      <c r="CNU19">
        <v>42849</v>
      </c>
      <c r="CNV19">
        <v>42846</v>
      </c>
      <c r="CNW19">
        <v>42845</v>
      </c>
      <c r="CNX19">
        <v>42844</v>
      </c>
      <c r="CNY19">
        <v>42843</v>
      </c>
      <c r="CNZ19">
        <v>42842</v>
      </c>
      <c r="COA19">
        <v>42839</v>
      </c>
      <c r="COB19">
        <v>42838</v>
      </c>
      <c r="COC19">
        <v>42837</v>
      </c>
      <c r="COD19">
        <v>42836</v>
      </c>
      <c r="COE19">
        <v>42835</v>
      </c>
      <c r="COF19">
        <v>42832</v>
      </c>
      <c r="COG19">
        <v>42831</v>
      </c>
      <c r="COH19">
        <v>42830</v>
      </c>
      <c r="COI19">
        <v>42829</v>
      </c>
      <c r="COJ19">
        <v>42828</v>
      </c>
      <c r="COK19">
        <v>42825</v>
      </c>
      <c r="COL19">
        <v>42824</v>
      </c>
      <c r="COM19">
        <v>42823</v>
      </c>
      <c r="CON19">
        <v>42822</v>
      </c>
      <c r="COO19">
        <v>42821</v>
      </c>
      <c r="COP19">
        <v>42818</v>
      </c>
      <c r="COQ19">
        <v>42817</v>
      </c>
      <c r="COR19">
        <v>42816</v>
      </c>
      <c r="COS19">
        <v>42815</v>
      </c>
      <c r="COT19">
        <v>42814</v>
      </c>
      <c r="COU19">
        <v>42811</v>
      </c>
      <c r="COV19">
        <v>42810</v>
      </c>
      <c r="COW19">
        <v>42809</v>
      </c>
      <c r="COX19">
        <v>42808</v>
      </c>
      <c r="COY19">
        <v>42807</v>
      </c>
      <c r="COZ19">
        <v>42804</v>
      </c>
      <c r="CPA19">
        <v>42803</v>
      </c>
      <c r="CPB19">
        <v>42802</v>
      </c>
      <c r="CPC19">
        <v>42801</v>
      </c>
      <c r="CPD19">
        <v>42800</v>
      </c>
      <c r="CPE19">
        <v>42797</v>
      </c>
      <c r="CPF19">
        <v>42796</v>
      </c>
      <c r="CPG19">
        <v>42795</v>
      </c>
      <c r="CPH19">
        <v>42794</v>
      </c>
      <c r="CPI19">
        <v>42793</v>
      </c>
      <c r="CPJ19">
        <v>42790</v>
      </c>
      <c r="CPK19">
        <v>42789</v>
      </c>
      <c r="CPL19">
        <v>42788</v>
      </c>
      <c r="CPM19">
        <v>42787</v>
      </c>
      <c r="CPN19">
        <v>42786</v>
      </c>
      <c r="CPO19">
        <v>42783</v>
      </c>
      <c r="CPP19">
        <v>42782</v>
      </c>
      <c r="CPQ19">
        <v>42781</v>
      </c>
      <c r="CPR19">
        <v>42780</v>
      </c>
      <c r="CPS19">
        <v>42779</v>
      </c>
      <c r="CPT19">
        <v>42776</v>
      </c>
      <c r="CPU19">
        <v>42775</v>
      </c>
      <c r="CPV19">
        <v>42774</v>
      </c>
      <c r="CPW19">
        <v>42773</v>
      </c>
      <c r="CPX19">
        <v>42772</v>
      </c>
      <c r="CPY19">
        <v>42769</v>
      </c>
      <c r="CPZ19">
        <v>42768</v>
      </c>
      <c r="CQA19">
        <v>42767</v>
      </c>
      <c r="CQB19">
        <v>42766</v>
      </c>
      <c r="CQC19">
        <v>42765</v>
      </c>
      <c r="CQD19">
        <v>42762</v>
      </c>
      <c r="CQE19">
        <v>42761</v>
      </c>
      <c r="CQF19">
        <v>42760</v>
      </c>
      <c r="CQG19">
        <v>42759</v>
      </c>
      <c r="CQH19">
        <v>42758</v>
      </c>
      <c r="CQI19">
        <v>42755</v>
      </c>
      <c r="CQJ19">
        <v>42754</v>
      </c>
      <c r="CQK19">
        <v>42753</v>
      </c>
      <c r="CQL19">
        <v>42752</v>
      </c>
      <c r="CQM19">
        <v>42751</v>
      </c>
      <c r="CQN19">
        <v>42748</v>
      </c>
      <c r="CQO19">
        <v>42747</v>
      </c>
      <c r="CQP19">
        <v>42746</v>
      </c>
      <c r="CQQ19">
        <v>42745</v>
      </c>
      <c r="CQR19">
        <v>42744</v>
      </c>
      <c r="CQS19">
        <v>42741</v>
      </c>
      <c r="CQT19">
        <v>42740</v>
      </c>
      <c r="CQU19">
        <v>42739</v>
      </c>
      <c r="CQV19">
        <v>42738</v>
      </c>
      <c r="CQW19">
        <v>42737</v>
      </c>
      <c r="CQX19">
        <v>42734</v>
      </c>
      <c r="CQY19">
        <v>42733</v>
      </c>
      <c r="CQZ19">
        <v>42732</v>
      </c>
      <c r="CRA19">
        <v>42731</v>
      </c>
      <c r="CRB19">
        <v>42730</v>
      </c>
      <c r="CRC19">
        <v>42727</v>
      </c>
      <c r="CRD19">
        <v>42726</v>
      </c>
      <c r="CRE19">
        <v>42725</v>
      </c>
      <c r="CRF19">
        <v>42724</v>
      </c>
      <c r="CRG19">
        <v>42723</v>
      </c>
      <c r="CRH19">
        <v>42720</v>
      </c>
      <c r="CRI19">
        <v>42719</v>
      </c>
      <c r="CRJ19">
        <v>42718</v>
      </c>
      <c r="CRK19">
        <v>42717</v>
      </c>
      <c r="CRL19">
        <v>42716</v>
      </c>
      <c r="CRM19">
        <v>42713</v>
      </c>
      <c r="CRN19">
        <v>42712</v>
      </c>
      <c r="CRO19">
        <v>42711</v>
      </c>
      <c r="CRP19">
        <v>42710</v>
      </c>
      <c r="CRQ19">
        <v>42709</v>
      </c>
      <c r="CRR19">
        <v>42706</v>
      </c>
      <c r="CRS19">
        <v>42705</v>
      </c>
      <c r="CRT19">
        <v>42704</v>
      </c>
      <c r="CRU19">
        <v>42703</v>
      </c>
      <c r="CRV19">
        <v>42702</v>
      </c>
      <c r="CRW19">
        <v>42699</v>
      </c>
      <c r="CRX19">
        <v>42698</v>
      </c>
      <c r="CRY19">
        <v>42697</v>
      </c>
      <c r="CRZ19">
        <v>42696</v>
      </c>
      <c r="CSA19">
        <v>42695</v>
      </c>
      <c r="CSB19">
        <v>42692</v>
      </c>
      <c r="CSC19">
        <v>42691</v>
      </c>
      <c r="CSD19">
        <v>42690</v>
      </c>
      <c r="CSE19">
        <v>42689</v>
      </c>
      <c r="CSF19">
        <v>42688</v>
      </c>
      <c r="CSG19">
        <v>42685</v>
      </c>
      <c r="CSH19">
        <v>42684</v>
      </c>
      <c r="CSI19">
        <v>42683</v>
      </c>
      <c r="CSJ19">
        <v>42682</v>
      </c>
      <c r="CSK19">
        <v>42681</v>
      </c>
      <c r="CSL19">
        <v>42678</v>
      </c>
      <c r="CSM19">
        <v>42677</v>
      </c>
      <c r="CSN19">
        <v>42676</v>
      </c>
      <c r="CSO19">
        <v>42675</v>
      </c>
      <c r="CSP19">
        <v>42674</v>
      </c>
      <c r="CSQ19">
        <v>42671</v>
      </c>
      <c r="CSR19">
        <v>42670</v>
      </c>
      <c r="CSS19">
        <v>42669</v>
      </c>
      <c r="CST19">
        <v>42668</v>
      </c>
      <c r="CSU19">
        <v>42667</v>
      </c>
      <c r="CSV19">
        <v>42664</v>
      </c>
      <c r="CSW19">
        <v>42663</v>
      </c>
      <c r="CSX19">
        <v>42662</v>
      </c>
      <c r="CSY19">
        <v>42661</v>
      </c>
      <c r="CSZ19">
        <v>42660</v>
      </c>
      <c r="CTA19">
        <v>42657</v>
      </c>
      <c r="CTB19">
        <v>42656</v>
      </c>
      <c r="CTC19">
        <v>42655</v>
      </c>
      <c r="CTD19">
        <v>42654</v>
      </c>
      <c r="CTE19">
        <v>42653</v>
      </c>
      <c r="CTF19">
        <v>42650</v>
      </c>
      <c r="CTG19">
        <v>42649</v>
      </c>
      <c r="CTH19">
        <v>42648</v>
      </c>
      <c r="CTI19">
        <v>42647</v>
      </c>
      <c r="CTJ19">
        <v>42646</v>
      </c>
      <c r="CTK19">
        <v>42643</v>
      </c>
      <c r="CTL19">
        <v>42642</v>
      </c>
      <c r="CTM19">
        <v>42641</v>
      </c>
      <c r="CTN19">
        <v>42640</v>
      </c>
      <c r="CTO19">
        <v>42639</v>
      </c>
      <c r="CTP19">
        <v>42636</v>
      </c>
      <c r="CTQ19">
        <v>42635</v>
      </c>
      <c r="CTR19">
        <v>42634</v>
      </c>
      <c r="CTS19">
        <v>42633</v>
      </c>
      <c r="CTT19">
        <v>42632</v>
      </c>
      <c r="CTU19">
        <v>42629</v>
      </c>
      <c r="CTV19">
        <v>42628</v>
      </c>
      <c r="CTW19">
        <v>42627</v>
      </c>
      <c r="CTX19">
        <v>42626</v>
      </c>
      <c r="CTY19">
        <v>42625</v>
      </c>
      <c r="CTZ19">
        <v>42622</v>
      </c>
      <c r="CUA19">
        <v>42621</v>
      </c>
      <c r="CUB19">
        <v>42620</v>
      </c>
      <c r="CUC19">
        <v>42619</v>
      </c>
      <c r="CUD19">
        <v>42618</v>
      </c>
      <c r="CUE19">
        <v>42615</v>
      </c>
      <c r="CUF19">
        <v>42614</v>
      </c>
      <c r="CUG19">
        <v>42613</v>
      </c>
      <c r="CUH19">
        <v>42612</v>
      </c>
      <c r="CUI19">
        <v>42611</v>
      </c>
      <c r="CUJ19">
        <v>42608</v>
      </c>
      <c r="CUK19">
        <v>42607</v>
      </c>
      <c r="CUL19">
        <v>42606</v>
      </c>
      <c r="CUM19">
        <v>42605</v>
      </c>
      <c r="CUN19">
        <v>42604</v>
      </c>
      <c r="CUO19">
        <v>42601</v>
      </c>
      <c r="CUP19">
        <v>42600</v>
      </c>
      <c r="CUQ19">
        <v>42599</v>
      </c>
      <c r="CUR19">
        <v>42598</v>
      </c>
      <c r="CUS19">
        <v>42597</v>
      </c>
      <c r="CUT19">
        <v>42594</v>
      </c>
      <c r="CUU19">
        <v>42593</v>
      </c>
      <c r="CUV19">
        <v>42592</v>
      </c>
      <c r="CUW19">
        <v>42591</v>
      </c>
      <c r="CUX19">
        <v>42590</v>
      </c>
      <c r="CUY19">
        <v>42587</v>
      </c>
      <c r="CUZ19">
        <v>42586</v>
      </c>
      <c r="CVA19">
        <v>42585</v>
      </c>
      <c r="CVB19">
        <v>42584</v>
      </c>
      <c r="CVC19">
        <v>42583</v>
      </c>
      <c r="CVD19">
        <v>42580</v>
      </c>
      <c r="CVE19">
        <v>42579</v>
      </c>
      <c r="CVF19">
        <v>42578</v>
      </c>
      <c r="CVG19">
        <v>42577</v>
      </c>
      <c r="CVH19">
        <v>42576</v>
      </c>
      <c r="CVI19">
        <v>42573</v>
      </c>
      <c r="CVJ19">
        <v>42572</v>
      </c>
      <c r="CVK19">
        <v>42571</v>
      </c>
      <c r="CVL19">
        <v>42570</v>
      </c>
      <c r="CVM19">
        <v>42569</v>
      </c>
      <c r="CVN19">
        <v>42566</v>
      </c>
      <c r="CVO19">
        <v>42565</v>
      </c>
      <c r="CVP19">
        <v>42564</v>
      </c>
      <c r="CVQ19">
        <v>42563</v>
      </c>
      <c r="CVR19">
        <v>42562</v>
      </c>
      <c r="CVS19">
        <v>42559</v>
      </c>
      <c r="CVT19">
        <v>42558</v>
      </c>
      <c r="CVU19">
        <v>42557</v>
      </c>
      <c r="CVV19">
        <v>42556</v>
      </c>
      <c r="CVW19">
        <v>42555</v>
      </c>
      <c r="CVX19">
        <v>42552</v>
      </c>
      <c r="CVY19">
        <v>42551</v>
      </c>
      <c r="CVZ19">
        <v>42550</v>
      </c>
      <c r="CWA19">
        <v>42549</v>
      </c>
      <c r="CWB19">
        <v>42548</v>
      </c>
      <c r="CWC19">
        <v>42545</v>
      </c>
      <c r="CWD19">
        <v>42544</v>
      </c>
      <c r="CWE19">
        <v>42543</v>
      </c>
      <c r="CWF19">
        <v>42542</v>
      </c>
      <c r="CWG19">
        <v>42541</v>
      </c>
      <c r="CWH19">
        <v>42538</v>
      </c>
      <c r="CWI19">
        <v>42537</v>
      </c>
      <c r="CWJ19">
        <v>42536</v>
      </c>
      <c r="CWK19">
        <v>42535</v>
      </c>
      <c r="CWL19">
        <v>42534</v>
      </c>
      <c r="CWM19">
        <v>42531</v>
      </c>
      <c r="CWN19">
        <v>42530</v>
      </c>
      <c r="CWO19">
        <v>42529</v>
      </c>
      <c r="CWP19">
        <v>42528</v>
      </c>
      <c r="CWQ19">
        <v>42527</v>
      </c>
      <c r="CWR19">
        <v>42524</v>
      </c>
      <c r="CWS19">
        <v>42523</v>
      </c>
      <c r="CWT19">
        <v>42522</v>
      </c>
      <c r="CWU19">
        <v>42521</v>
      </c>
      <c r="CWV19">
        <v>42520</v>
      </c>
      <c r="CWW19">
        <v>42517</v>
      </c>
      <c r="CWX19">
        <v>42516</v>
      </c>
      <c r="CWY19">
        <v>42515</v>
      </c>
      <c r="CWZ19">
        <v>42514</v>
      </c>
      <c r="CXA19">
        <v>42513</v>
      </c>
      <c r="CXB19">
        <v>42510</v>
      </c>
      <c r="CXC19">
        <v>42509</v>
      </c>
      <c r="CXD19">
        <v>42508</v>
      </c>
      <c r="CXE19">
        <v>42507</v>
      </c>
      <c r="CXF19">
        <v>42506</v>
      </c>
      <c r="CXG19">
        <v>42503</v>
      </c>
      <c r="CXH19">
        <v>42502</v>
      </c>
      <c r="CXI19">
        <v>42501</v>
      </c>
      <c r="CXJ19">
        <v>42500</v>
      </c>
      <c r="CXK19">
        <v>42499</v>
      </c>
      <c r="CXL19">
        <v>42496</v>
      </c>
      <c r="CXM19">
        <v>42495</v>
      </c>
      <c r="CXN19">
        <v>42494</v>
      </c>
      <c r="CXO19">
        <v>42493</v>
      </c>
      <c r="CXP19">
        <v>42492</v>
      </c>
      <c r="CXQ19">
        <v>42489</v>
      </c>
      <c r="CXR19">
        <v>42488</v>
      </c>
      <c r="CXS19">
        <v>42487</v>
      </c>
      <c r="CXT19">
        <v>42486</v>
      </c>
      <c r="CXU19">
        <v>42485</v>
      </c>
      <c r="CXV19">
        <v>42482</v>
      </c>
      <c r="CXW19">
        <v>42481</v>
      </c>
      <c r="CXX19">
        <v>42480</v>
      </c>
      <c r="CXY19">
        <v>42479</v>
      </c>
      <c r="CXZ19">
        <v>42478</v>
      </c>
      <c r="CYA19">
        <v>42475</v>
      </c>
      <c r="CYB19">
        <v>42474</v>
      </c>
      <c r="CYC19">
        <v>42473</v>
      </c>
      <c r="CYD19">
        <v>42472</v>
      </c>
      <c r="CYE19">
        <v>42471</v>
      </c>
      <c r="CYF19">
        <v>42468</v>
      </c>
      <c r="CYG19">
        <v>42467</v>
      </c>
      <c r="CYH19">
        <v>42466</v>
      </c>
      <c r="CYI19">
        <v>42465</v>
      </c>
      <c r="CYJ19">
        <v>42464</v>
      </c>
      <c r="CYK19">
        <v>42461</v>
      </c>
      <c r="CYL19">
        <v>42460</v>
      </c>
      <c r="CYM19">
        <v>42459</v>
      </c>
      <c r="CYN19">
        <v>42458</v>
      </c>
      <c r="CYO19">
        <v>42457</v>
      </c>
      <c r="CYP19">
        <v>42454</v>
      </c>
      <c r="CYQ19">
        <v>42453</v>
      </c>
      <c r="CYR19">
        <v>42452</v>
      </c>
      <c r="CYS19">
        <v>42451</v>
      </c>
      <c r="CYT19">
        <v>42450</v>
      </c>
      <c r="CYU19">
        <v>42447</v>
      </c>
      <c r="CYV19">
        <v>42446</v>
      </c>
      <c r="CYW19">
        <v>42445</v>
      </c>
      <c r="CYX19">
        <v>42444</v>
      </c>
      <c r="CYY19">
        <v>42443</v>
      </c>
      <c r="CYZ19">
        <v>42440</v>
      </c>
      <c r="CZA19">
        <v>42439</v>
      </c>
      <c r="CZB19">
        <v>42438</v>
      </c>
      <c r="CZC19">
        <v>42437</v>
      </c>
      <c r="CZD19">
        <v>42436</v>
      </c>
      <c r="CZE19">
        <v>42433</v>
      </c>
      <c r="CZF19">
        <v>42432</v>
      </c>
      <c r="CZG19">
        <v>42431</v>
      </c>
      <c r="CZH19">
        <v>42430</v>
      </c>
      <c r="CZI19">
        <v>42429</v>
      </c>
      <c r="CZJ19">
        <v>42426</v>
      </c>
      <c r="CZK19">
        <v>42425</v>
      </c>
      <c r="CZL19">
        <v>42424</v>
      </c>
      <c r="CZM19">
        <v>42423</v>
      </c>
      <c r="CZN19">
        <v>42422</v>
      </c>
      <c r="CZO19">
        <v>42419</v>
      </c>
      <c r="CZP19">
        <v>42418</v>
      </c>
      <c r="CZQ19">
        <v>42417</v>
      </c>
      <c r="CZR19">
        <v>42416</v>
      </c>
      <c r="CZS19">
        <v>42415</v>
      </c>
      <c r="CZT19">
        <v>42412</v>
      </c>
      <c r="CZU19">
        <v>42411</v>
      </c>
      <c r="CZV19">
        <v>42410</v>
      </c>
      <c r="CZW19">
        <v>42409</v>
      </c>
      <c r="CZX19">
        <v>42408</v>
      </c>
      <c r="CZY19">
        <v>42405</v>
      </c>
      <c r="CZZ19">
        <v>42404</v>
      </c>
      <c r="DAA19">
        <v>42403</v>
      </c>
      <c r="DAB19">
        <v>42402</v>
      </c>
      <c r="DAC19">
        <v>42401</v>
      </c>
      <c r="DAD19">
        <v>42398</v>
      </c>
      <c r="DAE19">
        <v>42397</v>
      </c>
      <c r="DAF19">
        <v>42396</v>
      </c>
      <c r="DAG19">
        <v>42395</v>
      </c>
      <c r="DAH19">
        <v>42394</v>
      </c>
      <c r="DAI19">
        <v>42391</v>
      </c>
      <c r="DAJ19">
        <v>42390</v>
      </c>
      <c r="DAK19">
        <v>42389</v>
      </c>
      <c r="DAL19">
        <v>42388</v>
      </c>
      <c r="DAM19">
        <v>42387</v>
      </c>
      <c r="DAN19">
        <v>42384</v>
      </c>
      <c r="DAO19">
        <v>42383</v>
      </c>
      <c r="DAP19">
        <v>42382</v>
      </c>
      <c r="DAQ19">
        <v>42381</v>
      </c>
      <c r="DAR19">
        <v>42380</v>
      </c>
      <c r="DAS19">
        <v>42377</v>
      </c>
      <c r="DAT19">
        <v>42376</v>
      </c>
      <c r="DAU19">
        <v>42375</v>
      </c>
      <c r="DAV19">
        <v>42374</v>
      </c>
      <c r="DAW19">
        <v>42373</v>
      </c>
      <c r="DAX19">
        <v>42370</v>
      </c>
      <c r="DAY19">
        <v>42369</v>
      </c>
      <c r="DAZ19">
        <v>42368</v>
      </c>
      <c r="DBA19">
        <v>42367</v>
      </c>
      <c r="DBB19">
        <v>42366</v>
      </c>
      <c r="DBC19">
        <v>42363</v>
      </c>
      <c r="DBD19">
        <v>42362</v>
      </c>
      <c r="DBE19">
        <v>42361</v>
      </c>
      <c r="DBF19">
        <v>42360</v>
      </c>
      <c r="DBG19">
        <v>42359</v>
      </c>
      <c r="DBH19">
        <v>42356</v>
      </c>
      <c r="DBI19">
        <v>42355</v>
      </c>
      <c r="DBJ19">
        <v>42354</v>
      </c>
      <c r="DBK19">
        <v>42353</v>
      </c>
      <c r="DBL19">
        <v>42352</v>
      </c>
      <c r="DBM19">
        <v>42349</v>
      </c>
      <c r="DBN19">
        <v>42348</v>
      </c>
      <c r="DBO19">
        <v>42347</v>
      </c>
      <c r="DBP19">
        <v>42346</v>
      </c>
      <c r="DBQ19">
        <v>42345</v>
      </c>
      <c r="DBR19">
        <v>42342</v>
      </c>
      <c r="DBS19">
        <v>42341</v>
      </c>
      <c r="DBT19">
        <v>42340</v>
      </c>
      <c r="DBU19">
        <v>42339</v>
      </c>
      <c r="DBV19">
        <v>42338</v>
      </c>
      <c r="DBW19">
        <v>42335</v>
      </c>
      <c r="DBX19">
        <v>42334</v>
      </c>
      <c r="DBY19">
        <v>42333</v>
      </c>
      <c r="DBZ19">
        <v>42332</v>
      </c>
      <c r="DCA19">
        <v>42331</v>
      </c>
      <c r="DCB19">
        <v>42328</v>
      </c>
      <c r="DCC19">
        <v>42327</v>
      </c>
      <c r="DCD19">
        <v>42326</v>
      </c>
      <c r="DCE19">
        <v>42325</v>
      </c>
      <c r="DCF19">
        <v>42324</v>
      </c>
      <c r="DCG19">
        <v>42321</v>
      </c>
      <c r="DCH19">
        <v>42320</v>
      </c>
      <c r="DCI19">
        <v>42319</v>
      </c>
      <c r="DCJ19">
        <v>42318</v>
      </c>
      <c r="DCK19">
        <v>42317</v>
      </c>
      <c r="DCL19">
        <v>42314</v>
      </c>
      <c r="DCM19">
        <v>42313</v>
      </c>
      <c r="DCN19">
        <v>42312</v>
      </c>
      <c r="DCO19">
        <v>42311</v>
      </c>
      <c r="DCP19">
        <v>42310</v>
      </c>
      <c r="DCQ19">
        <v>42307</v>
      </c>
      <c r="DCR19">
        <v>42306</v>
      </c>
      <c r="DCS19">
        <v>42305</v>
      </c>
      <c r="DCT19">
        <v>42304</v>
      </c>
      <c r="DCU19">
        <v>42303</v>
      </c>
      <c r="DCV19">
        <v>42300</v>
      </c>
      <c r="DCW19">
        <v>42299</v>
      </c>
      <c r="DCX19">
        <v>42298</v>
      </c>
      <c r="DCY19">
        <v>42297</v>
      </c>
      <c r="DCZ19">
        <v>42296</v>
      </c>
      <c r="DDA19">
        <v>42293</v>
      </c>
      <c r="DDB19">
        <v>42292</v>
      </c>
      <c r="DDC19">
        <v>42291</v>
      </c>
      <c r="DDD19">
        <v>42290</v>
      </c>
      <c r="DDE19">
        <v>42289</v>
      </c>
      <c r="DDF19">
        <v>42286</v>
      </c>
      <c r="DDG19">
        <v>42285</v>
      </c>
      <c r="DDH19">
        <v>42284</v>
      </c>
      <c r="DDI19">
        <v>42283</v>
      </c>
      <c r="DDJ19">
        <v>42282</v>
      </c>
      <c r="DDK19">
        <v>42279</v>
      </c>
      <c r="DDL19">
        <v>42278</v>
      </c>
      <c r="DDM19">
        <v>42277</v>
      </c>
      <c r="DDN19">
        <v>42276</v>
      </c>
      <c r="DDO19">
        <v>42275</v>
      </c>
      <c r="DDP19">
        <v>42272</v>
      </c>
      <c r="DDQ19">
        <v>42271</v>
      </c>
      <c r="DDR19">
        <v>42270</v>
      </c>
      <c r="DDS19">
        <v>42269</v>
      </c>
      <c r="DDT19">
        <v>42268</v>
      </c>
      <c r="DDU19">
        <v>42265</v>
      </c>
      <c r="DDV19">
        <v>42264</v>
      </c>
      <c r="DDW19">
        <v>42263</v>
      </c>
      <c r="DDX19">
        <v>42262</v>
      </c>
      <c r="DDY19">
        <v>42261</v>
      </c>
      <c r="DDZ19">
        <v>42258</v>
      </c>
      <c r="DEA19">
        <v>42257</v>
      </c>
      <c r="DEB19">
        <v>42256</v>
      </c>
      <c r="DEC19">
        <v>42255</v>
      </c>
      <c r="DED19">
        <v>42254</v>
      </c>
      <c r="DEE19">
        <v>42251</v>
      </c>
      <c r="DEF19">
        <v>42250</v>
      </c>
      <c r="DEG19">
        <v>42249</v>
      </c>
      <c r="DEH19">
        <v>42248</v>
      </c>
      <c r="DEI19">
        <v>42247</v>
      </c>
      <c r="DEJ19">
        <v>42244</v>
      </c>
      <c r="DEK19">
        <v>42243</v>
      </c>
      <c r="DEL19">
        <v>42242</v>
      </c>
      <c r="DEM19">
        <v>42241</v>
      </c>
      <c r="DEN19">
        <v>42240</v>
      </c>
      <c r="DEO19">
        <v>42237</v>
      </c>
      <c r="DEP19">
        <v>42236</v>
      </c>
      <c r="DEQ19">
        <v>42235</v>
      </c>
      <c r="DER19">
        <v>42234</v>
      </c>
      <c r="DES19">
        <v>42233</v>
      </c>
      <c r="DET19">
        <v>42230</v>
      </c>
      <c r="DEU19">
        <v>42229</v>
      </c>
      <c r="DEV19">
        <v>42228</v>
      </c>
      <c r="DEW19">
        <v>42227</v>
      </c>
      <c r="DEX19">
        <v>42226</v>
      </c>
      <c r="DEY19">
        <v>42223</v>
      </c>
      <c r="DEZ19">
        <v>42222</v>
      </c>
      <c r="DFA19">
        <v>42221</v>
      </c>
      <c r="DFB19">
        <v>42220</v>
      </c>
      <c r="DFC19">
        <v>42219</v>
      </c>
      <c r="DFD19">
        <v>42216</v>
      </c>
      <c r="DFE19">
        <v>42215</v>
      </c>
      <c r="DFF19">
        <v>42214</v>
      </c>
      <c r="DFG19">
        <v>42213</v>
      </c>
      <c r="DFH19">
        <v>42212</v>
      </c>
      <c r="DFI19">
        <v>42209</v>
      </c>
      <c r="DFJ19">
        <v>42208</v>
      </c>
      <c r="DFK19">
        <v>42207</v>
      </c>
      <c r="DFL19">
        <v>42206</v>
      </c>
      <c r="DFM19">
        <v>42205</v>
      </c>
      <c r="DFN19">
        <v>42202</v>
      </c>
      <c r="DFO19">
        <v>42201</v>
      </c>
      <c r="DFP19">
        <v>42200</v>
      </c>
      <c r="DFQ19">
        <v>42199</v>
      </c>
      <c r="DFR19">
        <v>42198</v>
      </c>
      <c r="DFS19">
        <v>42195</v>
      </c>
      <c r="DFT19">
        <v>42194</v>
      </c>
      <c r="DFU19">
        <v>42193</v>
      </c>
      <c r="DFV19">
        <v>42192</v>
      </c>
      <c r="DFW19">
        <v>42191</v>
      </c>
      <c r="DFX19">
        <v>42188</v>
      </c>
      <c r="DFY19">
        <v>42187</v>
      </c>
      <c r="DFZ19">
        <v>42186</v>
      </c>
      <c r="DGA19">
        <v>42185</v>
      </c>
      <c r="DGB19">
        <v>42184</v>
      </c>
      <c r="DGC19">
        <v>42181</v>
      </c>
      <c r="DGD19">
        <v>42180</v>
      </c>
      <c r="DGE19">
        <v>42179</v>
      </c>
      <c r="DGF19">
        <v>42178</v>
      </c>
      <c r="DGG19">
        <v>42177</v>
      </c>
      <c r="DGH19">
        <v>42174</v>
      </c>
      <c r="DGI19">
        <v>42173</v>
      </c>
      <c r="DGJ19">
        <v>42172</v>
      </c>
      <c r="DGK19">
        <v>42171</v>
      </c>
      <c r="DGL19">
        <v>42170</v>
      </c>
      <c r="DGM19">
        <v>42167</v>
      </c>
      <c r="DGN19">
        <v>42166</v>
      </c>
      <c r="DGO19">
        <v>42165</v>
      </c>
      <c r="DGP19">
        <v>42164</v>
      </c>
      <c r="DGQ19">
        <v>42163</v>
      </c>
      <c r="DGR19">
        <v>42160</v>
      </c>
      <c r="DGS19">
        <v>42159</v>
      </c>
      <c r="DGT19">
        <v>42158</v>
      </c>
      <c r="DGU19">
        <v>42157</v>
      </c>
      <c r="DGV19">
        <v>42156</v>
      </c>
      <c r="DGW19">
        <v>42153</v>
      </c>
      <c r="DGX19">
        <v>42152</v>
      </c>
      <c r="DGY19">
        <v>42151</v>
      </c>
      <c r="DGZ19">
        <v>42150</v>
      </c>
      <c r="DHA19">
        <v>42149</v>
      </c>
      <c r="DHB19">
        <v>42146</v>
      </c>
      <c r="DHC19">
        <v>42145</v>
      </c>
      <c r="DHD19">
        <v>42144</v>
      </c>
      <c r="DHE19">
        <v>42143</v>
      </c>
      <c r="DHF19">
        <v>42142</v>
      </c>
      <c r="DHG19">
        <v>42139</v>
      </c>
      <c r="DHH19">
        <v>42138</v>
      </c>
      <c r="DHI19">
        <v>42137</v>
      </c>
      <c r="DHJ19">
        <v>42136</v>
      </c>
      <c r="DHK19">
        <v>42135</v>
      </c>
      <c r="DHL19">
        <v>42132</v>
      </c>
      <c r="DHM19">
        <v>42131</v>
      </c>
      <c r="DHN19">
        <v>42130</v>
      </c>
      <c r="DHO19">
        <v>42129</v>
      </c>
      <c r="DHP19">
        <v>42128</v>
      </c>
      <c r="DHQ19">
        <v>42125</v>
      </c>
      <c r="DHR19">
        <v>42124</v>
      </c>
      <c r="DHS19">
        <v>42123</v>
      </c>
      <c r="DHT19">
        <v>42122</v>
      </c>
      <c r="DHU19">
        <v>42121</v>
      </c>
      <c r="DHV19">
        <v>42118</v>
      </c>
      <c r="DHW19">
        <v>42117</v>
      </c>
      <c r="DHX19">
        <v>42116</v>
      </c>
      <c r="DHY19">
        <v>42115</v>
      </c>
      <c r="DHZ19">
        <v>42114</v>
      </c>
      <c r="DIA19">
        <v>42111</v>
      </c>
      <c r="DIB19">
        <v>42110</v>
      </c>
      <c r="DIC19">
        <v>42109</v>
      </c>
      <c r="DID19">
        <v>42108</v>
      </c>
      <c r="DIE19">
        <v>42107</v>
      </c>
      <c r="DIF19">
        <v>42104</v>
      </c>
      <c r="DIG19">
        <v>42103</v>
      </c>
      <c r="DIH19">
        <v>42102</v>
      </c>
      <c r="DII19">
        <v>42101</v>
      </c>
      <c r="DIJ19">
        <v>42100</v>
      </c>
      <c r="DIK19">
        <v>42097</v>
      </c>
      <c r="DIL19">
        <v>42096</v>
      </c>
      <c r="DIM19">
        <v>42095</v>
      </c>
      <c r="DIN19">
        <v>42094</v>
      </c>
      <c r="DIO19">
        <v>42093</v>
      </c>
      <c r="DIP19">
        <v>42090</v>
      </c>
      <c r="DIQ19">
        <v>42089</v>
      </c>
      <c r="DIR19">
        <v>42088</v>
      </c>
      <c r="DIS19">
        <v>42087</v>
      </c>
      <c r="DIT19">
        <v>42086</v>
      </c>
      <c r="DIU19">
        <v>42083</v>
      </c>
      <c r="DIV19">
        <v>42082</v>
      </c>
      <c r="DIW19">
        <v>42081</v>
      </c>
      <c r="DIX19">
        <v>42080</v>
      </c>
      <c r="DIY19">
        <v>42079</v>
      </c>
      <c r="DIZ19">
        <v>42076</v>
      </c>
      <c r="DJA19">
        <v>42075</v>
      </c>
      <c r="DJB19">
        <v>42074</v>
      </c>
      <c r="DJC19">
        <v>42073</v>
      </c>
      <c r="DJD19">
        <v>42072</v>
      </c>
      <c r="DJE19">
        <v>42069</v>
      </c>
      <c r="DJF19">
        <v>42068</v>
      </c>
      <c r="DJG19">
        <v>42067</v>
      </c>
      <c r="DJH19">
        <v>42066</v>
      </c>
      <c r="DJI19">
        <v>42065</v>
      </c>
      <c r="DJJ19">
        <v>42062</v>
      </c>
      <c r="DJK19">
        <v>42061</v>
      </c>
      <c r="DJL19">
        <v>42060</v>
      </c>
      <c r="DJM19">
        <v>42059</v>
      </c>
      <c r="DJN19">
        <v>42058</v>
      </c>
      <c r="DJO19">
        <v>42055</v>
      </c>
      <c r="DJP19">
        <v>42054</v>
      </c>
      <c r="DJQ19">
        <v>42053</v>
      </c>
      <c r="DJR19">
        <v>42052</v>
      </c>
      <c r="DJS19">
        <v>42051</v>
      </c>
      <c r="DJT19">
        <v>42048</v>
      </c>
      <c r="DJU19">
        <v>42047</v>
      </c>
      <c r="DJV19">
        <v>42046</v>
      </c>
      <c r="DJW19">
        <v>42045</v>
      </c>
      <c r="DJX19">
        <v>42044</v>
      </c>
      <c r="DJY19">
        <v>42041</v>
      </c>
      <c r="DJZ19">
        <v>42040</v>
      </c>
      <c r="DKA19">
        <v>42039</v>
      </c>
      <c r="DKB19">
        <v>42038</v>
      </c>
      <c r="DKC19">
        <v>42037</v>
      </c>
      <c r="DKD19">
        <v>42034</v>
      </c>
      <c r="DKE19">
        <v>42033</v>
      </c>
      <c r="DKF19">
        <v>42032</v>
      </c>
      <c r="DKG19">
        <v>42031</v>
      </c>
      <c r="DKH19">
        <v>42030</v>
      </c>
      <c r="DKI19">
        <v>42027</v>
      </c>
      <c r="DKJ19">
        <v>42026</v>
      </c>
      <c r="DKK19">
        <v>42025</v>
      </c>
      <c r="DKL19">
        <v>42024</v>
      </c>
      <c r="DKM19">
        <v>42023</v>
      </c>
      <c r="DKN19">
        <v>42020</v>
      </c>
      <c r="DKO19">
        <v>42019</v>
      </c>
      <c r="DKP19">
        <v>42018</v>
      </c>
      <c r="DKQ19">
        <v>42017</v>
      </c>
      <c r="DKR19">
        <v>42016</v>
      </c>
      <c r="DKS19">
        <v>42013</v>
      </c>
      <c r="DKT19">
        <v>42012</v>
      </c>
      <c r="DKU19">
        <v>42011</v>
      </c>
      <c r="DKV19">
        <v>42010</v>
      </c>
      <c r="DKW19">
        <v>42009</v>
      </c>
      <c r="DKX19">
        <v>42006</v>
      </c>
      <c r="DKY19">
        <v>42005</v>
      </c>
      <c r="DKZ19">
        <v>42004</v>
      </c>
      <c r="DLA19">
        <v>42003</v>
      </c>
      <c r="DLB19">
        <v>42002</v>
      </c>
      <c r="DLC19">
        <v>41999</v>
      </c>
      <c r="DLD19">
        <v>41998</v>
      </c>
      <c r="DLE19">
        <v>41997</v>
      </c>
      <c r="DLF19">
        <v>41996</v>
      </c>
      <c r="DLG19">
        <v>41995</v>
      </c>
      <c r="DLH19">
        <v>41992</v>
      </c>
      <c r="DLI19">
        <v>41991</v>
      </c>
      <c r="DLJ19">
        <v>41990</v>
      </c>
      <c r="DLK19">
        <v>41989</v>
      </c>
      <c r="DLL19">
        <v>41988</v>
      </c>
      <c r="DLM19">
        <v>41985</v>
      </c>
      <c r="DLN19">
        <v>41984</v>
      </c>
      <c r="DLO19">
        <v>41983</v>
      </c>
      <c r="DLP19">
        <v>41982</v>
      </c>
      <c r="DLQ19">
        <v>41981</v>
      </c>
      <c r="DLR19">
        <v>41978</v>
      </c>
      <c r="DLS19">
        <v>41977</v>
      </c>
      <c r="DLT19">
        <v>41976</v>
      </c>
      <c r="DLU19">
        <v>41975</v>
      </c>
      <c r="DLV19">
        <v>41974</v>
      </c>
      <c r="DLW19">
        <v>41971</v>
      </c>
      <c r="DLX19">
        <v>41970</v>
      </c>
      <c r="DLY19">
        <v>41969</v>
      </c>
      <c r="DLZ19">
        <v>41968</v>
      </c>
      <c r="DMA19">
        <v>41967</v>
      </c>
      <c r="DMB19">
        <v>41964</v>
      </c>
      <c r="DMC19">
        <v>41963</v>
      </c>
      <c r="DMD19">
        <v>41962</v>
      </c>
      <c r="DME19">
        <v>41961</v>
      </c>
      <c r="DMF19">
        <v>41960</v>
      </c>
      <c r="DMG19">
        <v>41957</v>
      </c>
      <c r="DMH19">
        <v>41956</v>
      </c>
      <c r="DMI19">
        <v>41955</v>
      </c>
      <c r="DMJ19">
        <v>41954</v>
      </c>
      <c r="DMK19">
        <v>41953</v>
      </c>
      <c r="DML19">
        <v>41950</v>
      </c>
      <c r="DMM19">
        <v>41949</v>
      </c>
      <c r="DMN19">
        <v>41948</v>
      </c>
      <c r="DMO19">
        <v>41947</v>
      </c>
      <c r="DMP19">
        <v>41946</v>
      </c>
      <c r="DMQ19">
        <v>41943</v>
      </c>
      <c r="DMR19">
        <v>41942</v>
      </c>
      <c r="DMS19">
        <v>41941</v>
      </c>
      <c r="DMT19">
        <v>41940</v>
      </c>
      <c r="DMU19">
        <v>41939</v>
      </c>
      <c r="DMV19">
        <v>41936</v>
      </c>
      <c r="DMW19">
        <v>41935</v>
      </c>
      <c r="DMX19">
        <v>41934</v>
      </c>
      <c r="DMY19">
        <v>41933</v>
      </c>
      <c r="DMZ19">
        <v>41932</v>
      </c>
      <c r="DNA19">
        <v>41929</v>
      </c>
      <c r="DNB19">
        <v>41928</v>
      </c>
      <c r="DNC19">
        <v>41927</v>
      </c>
      <c r="DND19">
        <v>41926</v>
      </c>
      <c r="DNE19">
        <v>41925</v>
      </c>
      <c r="DNF19">
        <v>41922</v>
      </c>
      <c r="DNG19">
        <v>41921</v>
      </c>
      <c r="DNH19">
        <v>41920</v>
      </c>
      <c r="DNI19">
        <v>41919</v>
      </c>
      <c r="DNJ19">
        <v>41918</v>
      </c>
      <c r="DNK19">
        <v>41915</v>
      </c>
      <c r="DNL19">
        <v>41914</v>
      </c>
      <c r="DNM19">
        <v>41913</v>
      </c>
      <c r="DNN19">
        <v>41912</v>
      </c>
      <c r="DNO19">
        <v>41911</v>
      </c>
      <c r="DNP19">
        <v>41908</v>
      </c>
      <c r="DNQ19">
        <v>41907</v>
      </c>
      <c r="DNR19">
        <v>41906</v>
      </c>
      <c r="DNS19">
        <v>41905</v>
      </c>
      <c r="DNT19">
        <v>41904</v>
      </c>
      <c r="DNU19">
        <v>41901</v>
      </c>
      <c r="DNV19">
        <v>41900</v>
      </c>
      <c r="DNW19">
        <v>41899</v>
      </c>
      <c r="DNX19">
        <v>41898</v>
      </c>
      <c r="DNY19">
        <v>41897</v>
      </c>
      <c r="DNZ19">
        <v>41894</v>
      </c>
      <c r="DOA19">
        <v>41893</v>
      </c>
      <c r="DOB19">
        <v>41892</v>
      </c>
      <c r="DOC19">
        <v>41891</v>
      </c>
      <c r="DOD19">
        <v>41890</v>
      </c>
      <c r="DOE19">
        <v>41887</v>
      </c>
      <c r="DOF19">
        <v>41886</v>
      </c>
      <c r="DOG19">
        <v>41885</v>
      </c>
      <c r="DOH19">
        <v>41884</v>
      </c>
      <c r="DOI19">
        <v>41883</v>
      </c>
      <c r="DOJ19">
        <v>41880</v>
      </c>
      <c r="DOK19">
        <v>41879</v>
      </c>
      <c r="DOL19">
        <v>41878</v>
      </c>
      <c r="DOM19">
        <v>41877</v>
      </c>
      <c r="DON19">
        <v>41876</v>
      </c>
      <c r="DOO19">
        <v>41873</v>
      </c>
      <c r="DOP19">
        <v>41872</v>
      </c>
      <c r="DOQ19">
        <v>41871</v>
      </c>
      <c r="DOR19">
        <v>41870</v>
      </c>
      <c r="DOS19">
        <v>41869</v>
      </c>
      <c r="DOT19">
        <v>41866</v>
      </c>
      <c r="DOU19">
        <v>41865</v>
      </c>
      <c r="DOV19">
        <v>41864</v>
      </c>
      <c r="DOW19">
        <v>41863</v>
      </c>
      <c r="DOX19">
        <v>41862</v>
      </c>
      <c r="DOY19">
        <v>41859</v>
      </c>
      <c r="DOZ19">
        <v>41858</v>
      </c>
      <c r="DPA19">
        <v>41857</v>
      </c>
      <c r="DPB19">
        <v>41856</v>
      </c>
      <c r="DPC19">
        <v>41855</v>
      </c>
      <c r="DPD19">
        <v>41852</v>
      </c>
      <c r="DPE19">
        <v>41851</v>
      </c>
      <c r="DPF19">
        <v>41850</v>
      </c>
      <c r="DPG19">
        <v>41849</v>
      </c>
      <c r="DPH19">
        <v>41848</v>
      </c>
      <c r="DPI19">
        <v>41845</v>
      </c>
      <c r="DPJ19">
        <v>41844</v>
      </c>
      <c r="DPK19">
        <v>41843</v>
      </c>
      <c r="DPL19">
        <v>41842</v>
      </c>
      <c r="DPM19">
        <v>41841</v>
      </c>
      <c r="DPN19">
        <v>41838</v>
      </c>
      <c r="DPO19">
        <v>41837</v>
      </c>
      <c r="DPP19">
        <v>41836</v>
      </c>
      <c r="DPQ19">
        <v>41835</v>
      </c>
      <c r="DPR19">
        <v>41834</v>
      </c>
      <c r="DPS19">
        <v>41831</v>
      </c>
      <c r="DPT19">
        <v>41830</v>
      </c>
      <c r="DPU19">
        <v>41829</v>
      </c>
      <c r="DPV19">
        <v>41828</v>
      </c>
      <c r="DPW19">
        <v>41827</v>
      </c>
      <c r="DPX19">
        <v>41824</v>
      </c>
      <c r="DPY19">
        <v>41823</v>
      </c>
      <c r="DPZ19">
        <v>41822</v>
      </c>
      <c r="DQA19">
        <v>41821</v>
      </c>
      <c r="DQB19">
        <v>41820</v>
      </c>
      <c r="DQC19">
        <v>41817</v>
      </c>
      <c r="DQD19">
        <v>41816</v>
      </c>
      <c r="DQE19">
        <v>41815</v>
      </c>
      <c r="DQF19">
        <v>41814</v>
      </c>
      <c r="DQG19">
        <v>41813</v>
      </c>
      <c r="DQH19">
        <v>41810</v>
      </c>
      <c r="DQI19">
        <v>41809</v>
      </c>
      <c r="DQJ19">
        <v>41808</v>
      </c>
      <c r="DQK19">
        <v>41807</v>
      </c>
      <c r="DQL19">
        <v>41806</v>
      </c>
      <c r="DQM19">
        <v>41803</v>
      </c>
      <c r="DQN19">
        <v>41802</v>
      </c>
      <c r="DQO19">
        <v>41801</v>
      </c>
      <c r="DQP19">
        <v>41800</v>
      </c>
      <c r="DQQ19">
        <v>41799</v>
      </c>
      <c r="DQR19">
        <v>41796</v>
      </c>
      <c r="DQS19">
        <v>41795</v>
      </c>
      <c r="DQT19">
        <v>41794</v>
      </c>
      <c r="DQU19">
        <v>41793</v>
      </c>
      <c r="DQV19">
        <v>41792</v>
      </c>
      <c r="DQW19">
        <v>41789</v>
      </c>
      <c r="DQX19">
        <v>41788</v>
      </c>
      <c r="DQY19">
        <v>41787</v>
      </c>
      <c r="DQZ19">
        <v>41786</v>
      </c>
      <c r="DRA19">
        <v>41785</v>
      </c>
      <c r="DRB19">
        <v>41782</v>
      </c>
      <c r="DRC19">
        <v>41781</v>
      </c>
      <c r="DRD19">
        <v>41780</v>
      </c>
      <c r="DRE19">
        <v>41779</v>
      </c>
      <c r="DRF19">
        <v>41778</v>
      </c>
      <c r="DRG19">
        <v>41775</v>
      </c>
      <c r="DRH19">
        <v>41774</v>
      </c>
      <c r="DRI19">
        <v>41773</v>
      </c>
      <c r="DRJ19">
        <v>41772</v>
      </c>
      <c r="DRK19">
        <v>41771</v>
      </c>
      <c r="DRL19">
        <v>41768</v>
      </c>
      <c r="DRM19">
        <v>41767</v>
      </c>
      <c r="DRN19">
        <v>41766</v>
      </c>
      <c r="DRO19">
        <v>41765</v>
      </c>
      <c r="DRP19">
        <v>41764</v>
      </c>
      <c r="DRQ19">
        <v>41761</v>
      </c>
      <c r="DRR19">
        <v>41760</v>
      </c>
      <c r="DRS19">
        <v>41759</v>
      </c>
      <c r="DRT19">
        <v>41758</v>
      </c>
      <c r="DRU19">
        <v>41757</v>
      </c>
      <c r="DRV19">
        <v>41754</v>
      </c>
      <c r="DRW19">
        <v>41753</v>
      </c>
      <c r="DRX19">
        <v>41752</v>
      </c>
      <c r="DRY19">
        <v>41751</v>
      </c>
      <c r="DRZ19">
        <v>41750</v>
      </c>
      <c r="DSA19">
        <v>41747</v>
      </c>
      <c r="DSB19">
        <v>41746</v>
      </c>
      <c r="DSC19">
        <v>41745</v>
      </c>
      <c r="DSD19">
        <v>41744</v>
      </c>
      <c r="DSE19">
        <v>41743</v>
      </c>
      <c r="DSF19">
        <v>41740</v>
      </c>
      <c r="DSG19">
        <v>41739</v>
      </c>
      <c r="DSH19">
        <v>41738</v>
      </c>
      <c r="DSI19">
        <v>41737</v>
      </c>
      <c r="DSJ19">
        <v>41736</v>
      </c>
      <c r="DSK19">
        <v>41733</v>
      </c>
      <c r="DSL19">
        <v>41732</v>
      </c>
      <c r="DSM19">
        <v>41731</v>
      </c>
      <c r="DSN19">
        <v>41730</v>
      </c>
      <c r="DSO19">
        <v>41729</v>
      </c>
      <c r="DSP19">
        <v>41726</v>
      </c>
      <c r="DSQ19">
        <v>41725</v>
      </c>
      <c r="DSR19">
        <v>41724</v>
      </c>
      <c r="DSS19">
        <v>41723</v>
      </c>
      <c r="DST19">
        <v>41722</v>
      </c>
      <c r="DSU19">
        <v>41719</v>
      </c>
      <c r="DSV19">
        <v>41718</v>
      </c>
      <c r="DSW19">
        <v>41717</v>
      </c>
      <c r="DSX19">
        <v>41716</v>
      </c>
      <c r="DSY19">
        <v>41715</v>
      </c>
      <c r="DSZ19">
        <v>41712</v>
      </c>
      <c r="DTA19">
        <v>41711</v>
      </c>
      <c r="DTB19">
        <v>41710</v>
      </c>
      <c r="DTC19">
        <v>41709</v>
      </c>
      <c r="DTD19">
        <v>41708</v>
      </c>
      <c r="DTE19">
        <v>41705</v>
      </c>
      <c r="DTF19">
        <v>41704</v>
      </c>
      <c r="DTG19">
        <v>41703</v>
      </c>
      <c r="DTH19">
        <v>41702</v>
      </c>
      <c r="DTI19">
        <v>41701</v>
      </c>
      <c r="DTJ19">
        <v>41698</v>
      </c>
      <c r="DTK19">
        <v>41697</v>
      </c>
      <c r="DTL19">
        <v>41696</v>
      </c>
      <c r="DTM19">
        <v>41695</v>
      </c>
      <c r="DTN19">
        <v>41694</v>
      </c>
      <c r="DTO19">
        <v>41691</v>
      </c>
      <c r="DTP19">
        <v>41690</v>
      </c>
      <c r="DTQ19">
        <v>41689</v>
      </c>
      <c r="DTR19">
        <v>41688</v>
      </c>
      <c r="DTS19">
        <v>41687</v>
      </c>
      <c r="DTT19">
        <v>41684</v>
      </c>
      <c r="DTU19">
        <v>41683</v>
      </c>
      <c r="DTV19">
        <v>41682</v>
      </c>
      <c r="DTW19">
        <v>41681</v>
      </c>
      <c r="DTX19">
        <v>41680</v>
      </c>
      <c r="DTY19">
        <v>41677</v>
      </c>
      <c r="DTZ19">
        <v>41676</v>
      </c>
      <c r="DUA19">
        <v>41675</v>
      </c>
      <c r="DUB19">
        <v>41674</v>
      </c>
      <c r="DUC19">
        <v>41673</v>
      </c>
      <c r="DUD19">
        <v>41670</v>
      </c>
      <c r="DUE19">
        <v>41669</v>
      </c>
      <c r="DUF19">
        <v>41668</v>
      </c>
      <c r="DUG19">
        <v>41667</v>
      </c>
      <c r="DUH19">
        <v>41666</v>
      </c>
      <c r="DUI19">
        <v>41663</v>
      </c>
      <c r="DUJ19">
        <v>41662</v>
      </c>
      <c r="DUK19">
        <v>41661</v>
      </c>
      <c r="DUL19">
        <v>41660</v>
      </c>
      <c r="DUM19">
        <v>41659</v>
      </c>
      <c r="DUN19">
        <v>41656</v>
      </c>
      <c r="DUO19">
        <v>41655</v>
      </c>
      <c r="DUP19">
        <v>41654</v>
      </c>
      <c r="DUQ19">
        <v>41653</v>
      </c>
      <c r="DUR19">
        <v>41652</v>
      </c>
      <c r="DUS19">
        <v>41649</v>
      </c>
      <c r="DUT19">
        <v>41648</v>
      </c>
      <c r="DUU19">
        <v>41647</v>
      </c>
      <c r="DUV19">
        <v>41646</v>
      </c>
      <c r="DUW19">
        <v>41645</v>
      </c>
      <c r="DUX19">
        <v>41642</v>
      </c>
      <c r="DUY19">
        <v>41641</v>
      </c>
      <c r="DUZ19">
        <v>41640</v>
      </c>
      <c r="DVA19">
        <v>41639</v>
      </c>
      <c r="DVB19">
        <v>41638</v>
      </c>
      <c r="DVC19">
        <v>41635</v>
      </c>
      <c r="DVD19">
        <v>41634</v>
      </c>
      <c r="DVE19">
        <v>41633</v>
      </c>
      <c r="DVF19">
        <v>41632</v>
      </c>
      <c r="DVG19">
        <v>41631</v>
      </c>
      <c r="DVH19">
        <v>41628</v>
      </c>
      <c r="DVI19">
        <v>41627</v>
      </c>
      <c r="DVJ19">
        <v>41626</v>
      </c>
      <c r="DVK19">
        <v>41625</v>
      </c>
      <c r="DVL19">
        <v>41624</v>
      </c>
      <c r="DVM19">
        <v>41621</v>
      </c>
      <c r="DVN19">
        <v>41620</v>
      </c>
      <c r="DVO19">
        <v>41619</v>
      </c>
      <c r="DVP19">
        <v>41618</v>
      </c>
      <c r="DVQ19">
        <v>41617</v>
      </c>
      <c r="DVR19">
        <v>41614</v>
      </c>
      <c r="DVS19">
        <v>41613</v>
      </c>
      <c r="DVT19">
        <v>41612</v>
      </c>
      <c r="DVU19">
        <v>41611</v>
      </c>
      <c r="DVV19">
        <v>41610</v>
      </c>
      <c r="DVW19">
        <v>41607</v>
      </c>
      <c r="DVX19">
        <v>41606</v>
      </c>
      <c r="DVY19">
        <v>41605</v>
      </c>
      <c r="DVZ19">
        <v>41604</v>
      </c>
      <c r="DWA19">
        <v>41603</v>
      </c>
      <c r="DWB19">
        <v>41600</v>
      </c>
      <c r="DWC19">
        <v>41599</v>
      </c>
      <c r="DWD19">
        <v>41598</v>
      </c>
      <c r="DWE19">
        <v>41597</v>
      </c>
      <c r="DWF19">
        <v>41596</v>
      </c>
      <c r="DWG19">
        <v>41593</v>
      </c>
      <c r="DWH19">
        <v>41592</v>
      </c>
      <c r="DWI19">
        <v>41591</v>
      </c>
      <c r="DWJ19">
        <v>41590</v>
      </c>
      <c r="DWK19">
        <v>41589</v>
      </c>
      <c r="DWL19">
        <v>41586</v>
      </c>
      <c r="DWM19">
        <v>41585</v>
      </c>
      <c r="DWN19">
        <v>41584</v>
      </c>
      <c r="DWO19">
        <v>41583</v>
      </c>
      <c r="DWP19">
        <v>41582</v>
      </c>
      <c r="DWQ19">
        <v>41579</v>
      </c>
      <c r="DWR19">
        <v>41578</v>
      </c>
      <c r="DWS19">
        <v>41577</v>
      </c>
      <c r="DWT19">
        <v>41576</v>
      </c>
      <c r="DWU19">
        <v>41575</v>
      </c>
      <c r="DWV19">
        <v>41572</v>
      </c>
      <c r="DWW19">
        <v>41571</v>
      </c>
      <c r="DWX19">
        <v>41570</v>
      </c>
      <c r="DWY19">
        <v>41569</v>
      </c>
      <c r="DWZ19">
        <v>41568</v>
      </c>
      <c r="DXA19">
        <v>41565</v>
      </c>
      <c r="DXB19">
        <v>41564</v>
      </c>
      <c r="DXC19">
        <v>41563</v>
      </c>
      <c r="DXD19">
        <v>41562</v>
      </c>
      <c r="DXE19">
        <v>41561</v>
      </c>
      <c r="DXF19">
        <v>41558</v>
      </c>
      <c r="DXG19">
        <v>41557</v>
      </c>
      <c r="DXH19">
        <v>41556</v>
      </c>
      <c r="DXI19">
        <v>41555</v>
      </c>
      <c r="DXJ19">
        <v>41554</v>
      </c>
      <c r="DXK19">
        <v>41551</v>
      </c>
      <c r="DXL19">
        <v>41550</v>
      </c>
      <c r="DXM19">
        <v>41549</v>
      </c>
      <c r="DXN19">
        <v>41548</v>
      </c>
      <c r="DXO19">
        <v>41547</v>
      </c>
      <c r="DXP19">
        <v>41544</v>
      </c>
      <c r="DXQ19">
        <v>41543</v>
      </c>
      <c r="DXR19">
        <v>41542</v>
      </c>
      <c r="DXS19">
        <v>41541</v>
      </c>
      <c r="DXT19">
        <v>41540</v>
      </c>
      <c r="DXU19">
        <v>41537</v>
      </c>
      <c r="DXV19">
        <v>41536</v>
      </c>
      <c r="DXW19">
        <v>41535</v>
      </c>
      <c r="DXX19">
        <v>41534</v>
      </c>
      <c r="DXY19">
        <v>41533</v>
      </c>
      <c r="DXZ19">
        <v>41530</v>
      </c>
      <c r="DYA19">
        <v>41529</v>
      </c>
      <c r="DYB19">
        <v>41528</v>
      </c>
      <c r="DYC19">
        <v>41527</v>
      </c>
      <c r="DYD19">
        <v>41526</v>
      </c>
      <c r="DYE19">
        <v>41523</v>
      </c>
      <c r="DYF19">
        <v>41522</v>
      </c>
      <c r="DYG19">
        <v>41521</v>
      </c>
      <c r="DYH19">
        <v>41520</v>
      </c>
      <c r="DYI19">
        <v>41519</v>
      </c>
      <c r="DYJ19">
        <v>41516</v>
      </c>
      <c r="DYK19">
        <v>41515</v>
      </c>
      <c r="DYL19">
        <v>41514</v>
      </c>
      <c r="DYM19">
        <v>41513</v>
      </c>
      <c r="DYN19">
        <v>41512</v>
      </c>
      <c r="DYO19">
        <v>41509</v>
      </c>
      <c r="DYP19">
        <v>41508</v>
      </c>
      <c r="DYQ19">
        <v>41507</v>
      </c>
      <c r="DYR19">
        <v>41506</v>
      </c>
      <c r="DYS19">
        <v>41505</v>
      </c>
      <c r="DYT19">
        <v>41502</v>
      </c>
      <c r="DYU19">
        <v>41501</v>
      </c>
      <c r="DYV19">
        <v>41500</v>
      </c>
      <c r="DYW19">
        <v>41499</v>
      </c>
      <c r="DYX19">
        <v>41498</v>
      </c>
      <c r="DYY19">
        <v>41495</v>
      </c>
      <c r="DYZ19">
        <v>41494</v>
      </c>
      <c r="DZA19">
        <v>41493</v>
      </c>
      <c r="DZB19">
        <v>41492</v>
      </c>
      <c r="DZC19">
        <v>41491</v>
      </c>
      <c r="DZD19">
        <v>41488</v>
      </c>
      <c r="DZE19">
        <v>41487</v>
      </c>
      <c r="DZF19">
        <v>41486</v>
      </c>
      <c r="DZG19">
        <v>41485</v>
      </c>
      <c r="DZH19">
        <v>41484</v>
      </c>
      <c r="DZI19">
        <v>41481</v>
      </c>
      <c r="DZJ19">
        <v>41480</v>
      </c>
      <c r="DZK19">
        <v>41479</v>
      </c>
      <c r="DZL19">
        <v>41478</v>
      </c>
      <c r="DZM19">
        <v>41477</v>
      </c>
      <c r="DZN19">
        <v>41474</v>
      </c>
      <c r="DZO19">
        <v>41473</v>
      </c>
      <c r="DZP19">
        <v>41472</v>
      </c>
      <c r="DZQ19">
        <v>41471</v>
      </c>
      <c r="DZR19">
        <v>41470</v>
      </c>
      <c r="DZS19">
        <v>41467</v>
      </c>
      <c r="DZT19">
        <v>41466</v>
      </c>
      <c r="DZU19">
        <v>41465</v>
      </c>
      <c r="DZV19">
        <v>41464</v>
      </c>
      <c r="DZW19">
        <v>41463</v>
      </c>
      <c r="DZX19">
        <v>41460</v>
      </c>
      <c r="DZY19">
        <v>41459</v>
      </c>
      <c r="DZZ19">
        <v>41458</v>
      </c>
      <c r="EAA19">
        <v>41457</v>
      </c>
      <c r="EAB19">
        <v>41456</v>
      </c>
      <c r="EAC19">
        <v>41453</v>
      </c>
      <c r="EAD19">
        <v>41452</v>
      </c>
      <c r="EAE19">
        <v>41451</v>
      </c>
      <c r="EAF19">
        <v>41450</v>
      </c>
      <c r="EAG19">
        <v>41449</v>
      </c>
      <c r="EAH19">
        <v>41446</v>
      </c>
      <c r="EAI19">
        <v>41445</v>
      </c>
      <c r="EAJ19">
        <v>41444</v>
      </c>
      <c r="EAK19">
        <v>41443</v>
      </c>
      <c r="EAL19">
        <v>41442</v>
      </c>
      <c r="EAM19">
        <v>41439</v>
      </c>
      <c r="EAN19">
        <v>41438</v>
      </c>
      <c r="EAO19">
        <v>41437</v>
      </c>
      <c r="EAP19">
        <v>41436</v>
      </c>
      <c r="EAQ19">
        <v>41435</v>
      </c>
      <c r="EAR19">
        <v>41432</v>
      </c>
      <c r="EAS19">
        <v>41431</v>
      </c>
      <c r="EAT19">
        <v>41430</v>
      </c>
      <c r="EAU19">
        <v>41429</v>
      </c>
      <c r="EAV19">
        <v>41428</v>
      </c>
      <c r="EAW19">
        <v>41425</v>
      </c>
      <c r="EAX19">
        <v>41424</v>
      </c>
      <c r="EAY19">
        <v>41423</v>
      </c>
      <c r="EAZ19">
        <v>41422</v>
      </c>
      <c r="EBA19">
        <v>41421</v>
      </c>
      <c r="EBB19">
        <v>41418</v>
      </c>
      <c r="EBC19">
        <v>41417</v>
      </c>
      <c r="EBD19">
        <v>41416</v>
      </c>
      <c r="EBE19">
        <v>41415</v>
      </c>
      <c r="EBF19">
        <v>41414</v>
      </c>
      <c r="EBG19">
        <v>41411</v>
      </c>
      <c r="EBH19">
        <v>41410</v>
      </c>
      <c r="EBI19">
        <v>41409</v>
      </c>
      <c r="EBJ19">
        <v>41408</v>
      </c>
      <c r="EBK19">
        <v>41407</v>
      </c>
      <c r="EBL19">
        <v>41404</v>
      </c>
      <c r="EBM19">
        <v>41403</v>
      </c>
      <c r="EBN19">
        <v>41402</v>
      </c>
      <c r="EBO19">
        <v>41401</v>
      </c>
      <c r="EBP19">
        <v>41400</v>
      </c>
      <c r="EBQ19">
        <v>41397</v>
      </c>
      <c r="EBR19">
        <v>41396</v>
      </c>
      <c r="EBS19">
        <v>41395</v>
      </c>
      <c r="EBT19">
        <v>41394</v>
      </c>
      <c r="EBU19">
        <v>41393</v>
      </c>
      <c r="EBV19">
        <v>41390</v>
      </c>
      <c r="EBW19">
        <v>41389</v>
      </c>
      <c r="EBX19">
        <v>41388</v>
      </c>
      <c r="EBY19">
        <v>41387</v>
      </c>
      <c r="EBZ19">
        <v>41386</v>
      </c>
      <c r="ECA19">
        <v>41383</v>
      </c>
      <c r="ECB19">
        <v>41382</v>
      </c>
      <c r="ECC19">
        <v>41381</v>
      </c>
      <c r="ECD19">
        <v>41380</v>
      </c>
      <c r="ECE19">
        <v>41379</v>
      </c>
      <c r="ECF19">
        <v>41376</v>
      </c>
      <c r="ECG19">
        <v>41375</v>
      </c>
      <c r="ECH19">
        <v>41374</v>
      </c>
      <c r="ECI19">
        <v>41373</v>
      </c>
      <c r="ECJ19">
        <v>41372</v>
      </c>
      <c r="ECK19">
        <v>41369</v>
      </c>
      <c r="ECL19">
        <v>41368</v>
      </c>
      <c r="ECM19">
        <v>41367</v>
      </c>
      <c r="ECN19">
        <v>41366</v>
      </c>
      <c r="ECO19">
        <v>41365</v>
      </c>
      <c r="ECP19">
        <v>41362</v>
      </c>
      <c r="ECQ19">
        <v>41361</v>
      </c>
      <c r="ECR19">
        <v>41360</v>
      </c>
      <c r="ECS19">
        <v>41359</v>
      </c>
      <c r="ECT19">
        <v>41358</v>
      </c>
      <c r="ECU19">
        <v>41355</v>
      </c>
      <c r="ECV19">
        <v>41354</v>
      </c>
      <c r="ECW19">
        <v>41353</v>
      </c>
      <c r="ECX19">
        <v>41352</v>
      </c>
      <c r="ECY19">
        <v>41351</v>
      </c>
      <c r="ECZ19">
        <v>41348</v>
      </c>
      <c r="EDA19">
        <v>41347</v>
      </c>
      <c r="EDB19">
        <v>41346</v>
      </c>
      <c r="EDC19">
        <v>41345</v>
      </c>
      <c r="EDD19">
        <v>41344</v>
      </c>
      <c r="EDE19">
        <v>41341</v>
      </c>
      <c r="EDF19">
        <v>41340</v>
      </c>
      <c r="EDG19">
        <v>41339</v>
      </c>
      <c r="EDH19">
        <v>41338</v>
      </c>
      <c r="EDI19">
        <v>41337</v>
      </c>
      <c r="EDJ19">
        <v>41334</v>
      </c>
      <c r="EDK19">
        <v>41333</v>
      </c>
      <c r="EDL19">
        <v>41332</v>
      </c>
      <c r="EDM19">
        <v>41331</v>
      </c>
      <c r="EDN19">
        <v>41330</v>
      </c>
      <c r="EDO19">
        <v>41327</v>
      </c>
      <c r="EDP19">
        <v>41326</v>
      </c>
      <c r="EDQ19">
        <v>41325</v>
      </c>
      <c r="EDR19">
        <v>41324</v>
      </c>
      <c r="EDS19">
        <v>41323</v>
      </c>
      <c r="EDT19">
        <v>41320</v>
      </c>
      <c r="EDU19">
        <v>41319</v>
      </c>
      <c r="EDV19">
        <v>41318</v>
      </c>
      <c r="EDW19">
        <v>41317</v>
      </c>
      <c r="EDX19">
        <v>41316</v>
      </c>
      <c r="EDY19">
        <v>41313</v>
      </c>
      <c r="EDZ19">
        <v>41312</v>
      </c>
      <c r="EEA19">
        <v>41311</v>
      </c>
      <c r="EEB19">
        <v>41310</v>
      </c>
      <c r="EEC19">
        <v>41309</v>
      </c>
      <c r="EED19">
        <v>41306</v>
      </c>
      <c r="EEE19">
        <v>41305</v>
      </c>
      <c r="EEF19">
        <v>41304</v>
      </c>
      <c r="EEG19">
        <v>41303</v>
      </c>
      <c r="EEH19">
        <v>41302</v>
      </c>
      <c r="EEI19">
        <v>41299</v>
      </c>
      <c r="EEJ19">
        <v>41298</v>
      </c>
      <c r="EEK19">
        <v>41297</v>
      </c>
      <c r="EEL19">
        <v>41296</v>
      </c>
      <c r="EEM19">
        <v>41295</v>
      </c>
      <c r="EEN19">
        <v>41292</v>
      </c>
      <c r="EEO19">
        <v>41291</v>
      </c>
      <c r="EEP19">
        <v>41290</v>
      </c>
      <c r="EEQ19">
        <v>41289</v>
      </c>
      <c r="EER19">
        <v>41288</v>
      </c>
      <c r="EES19">
        <v>41285</v>
      </c>
      <c r="EET19">
        <v>41284</v>
      </c>
      <c r="EEU19">
        <v>41283</v>
      </c>
      <c r="EEV19">
        <v>41282</v>
      </c>
      <c r="EEW19">
        <v>41281</v>
      </c>
      <c r="EEX19">
        <v>41278</v>
      </c>
      <c r="EEY19">
        <v>41277</v>
      </c>
      <c r="EEZ19">
        <v>41276</v>
      </c>
      <c r="EFA19">
        <v>41275</v>
      </c>
      <c r="EFB19">
        <v>41274</v>
      </c>
      <c r="EFC19">
        <v>41271</v>
      </c>
      <c r="EFD19">
        <v>41270</v>
      </c>
      <c r="EFE19">
        <v>41269</v>
      </c>
      <c r="EFF19">
        <v>41268</v>
      </c>
      <c r="EFG19">
        <v>41267</v>
      </c>
      <c r="EFH19">
        <v>41264</v>
      </c>
      <c r="EFI19">
        <v>41263</v>
      </c>
      <c r="EFJ19">
        <v>41262</v>
      </c>
      <c r="EFK19">
        <v>41261</v>
      </c>
      <c r="EFL19">
        <v>41260</v>
      </c>
      <c r="EFM19">
        <v>41257</v>
      </c>
      <c r="EFN19">
        <v>41256</v>
      </c>
      <c r="EFO19">
        <v>41255</v>
      </c>
      <c r="EFP19">
        <v>41254</v>
      </c>
      <c r="EFQ19">
        <v>41253</v>
      </c>
      <c r="EFR19">
        <v>41250</v>
      </c>
      <c r="EFS19">
        <v>41249</v>
      </c>
      <c r="EFT19">
        <v>41248</v>
      </c>
      <c r="EFU19">
        <v>41247</v>
      </c>
      <c r="EFV19">
        <v>41246</v>
      </c>
      <c r="EFW19">
        <v>41243</v>
      </c>
      <c r="EFX19">
        <v>41242</v>
      </c>
      <c r="EFY19">
        <v>41241</v>
      </c>
      <c r="EFZ19">
        <v>41240</v>
      </c>
      <c r="EGA19">
        <v>41239</v>
      </c>
      <c r="EGB19">
        <v>41236</v>
      </c>
      <c r="EGC19">
        <v>41235</v>
      </c>
      <c r="EGD19">
        <v>41234</v>
      </c>
      <c r="EGE19">
        <v>41233</v>
      </c>
      <c r="EGF19">
        <v>41232</v>
      </c>
      <c r="EGG19">
        <v>41229</v>
      </c>
      <c r="EGH19">
        <v>41228</v>
      </c>
      <c r="EGI19">
        <v>41227</v>
      </c>
      <c r="EGJ19">
        <v>41226</v>
      </c>
      <c r="EGK19">
        <v>41225</v>
      </c>
      <c r="EGL19">
        <v>41222</v>
      </c>
      <c r="EGM19">
        <v>41221</v>
      </c>
      <c r="EGN19">
        <v>41220</v>
      </c>
      <c r="EGO19">
        <v>41219</v>
      </c>
      <c r="EGP19">
        <v>41218</v>
      </c>
      <c r="EGQ19">
        <v>41215</v>
      </c>
      <c r="EGR19">
        <v>41214</v>
      </c>
      <c r="EGS19">
        <v>41213</v>
      </c>
      <c r="EGT19">
        <v>41212</v>
      </c>
      <c r="EGU19">
        <v>41211</v>
      </c>
      <c r="EGV19">
        <v>41208</v>
      </c>
      <c r="EGW19">
        <v>41207</v>
      </c>
      <c r="EGX19">
        <v>41206</v>
      </c>
      <c r="EGY19">
        <v>41205</v>
      </c>
      <c r="EGZ19">
        <v>41204</v>
      </c>
      <c r="EHA19">
        <v>41201</v>
      </c>
      <c r="EHB19">
        <v>41200</v>
      </c>
      <c r="EHC19">
        <v>41199</v>
      </c>
      <c r="EHD19">
        <v>41198</v>
      </c>
      <c r="EHE19">
        <v>41197</v>
      </c>
      <c r="EHF19">
        <v>41194</v>
      </c>
      <c r="EHG19">
        <v>41193</v>
      </c>
      <c r="EHH19">
        <v>41192</v>
      </c>
      <c r="EHI19">
        <v>41191</v>
      </c>
      <c r="EHJ19">
        <v>41190</v>
      </c>
      <c r="EHK19">
        <v>41187</v>
      </c>
      <c r="EHL19">
        <v>41186</v>
      </c>
      <c r="EHM19">
        <v>41185</v>
      </c>
      <c r="EHN19">
        <v>41184</v>
      </c>
      <c r="EHO19">
        <v>41183</v>
      </c>
      <c r="EHP19">
        <v>41180</v>
      </c>
      <c r="EHQ19">
        <v>41179</v>
      </c>
      <c r="EHR19">
        <v>41178</v>
      </c>
      <c r="EHS19">
        <v>41177</v>
      </c>
      <c r="EHT19">
        <v>41176</v>
      </c>
      <c r="EHU19">
        <v>41173</v>
      </c>
      <c r="EHV19">
        <v>41172</v>
      </c>
      <c r="EHW19">
        <v>41171</v>
      </c>
      <c r="EHX19">
        <v>41170</v>
      </c>
      <c r="EHY19">
        <v>41169</v>
      </c>
      <c r="EHZ19">
        <v>41166</v>
      </c>
      <c r="EIA19">
        <v>41165</v>
      </c>
      <c r="EIB19">
        <v>41164</v>
      </c>
      <c r="EIC19">
        <v>41163</v>
      </c>
      <c r="EID19">
        <v>41162</v>
      </c>
      <c r="EIE19">
        <v>41159</v>
      </c>
      <c r="EIF19">
        <v>41158</v>
      </c>
      <c r="EIG19">
        <v>41157</v>
      </c>
      <c r="EIH19">
        <v>41156</v>
      </c>
      <c r="EII19">
        <v>41155</v>
      </c>
      <c r="EIJ19">
        <v>41152</v>
      </c>
      <c r="EIK19">
        <v>41151</v>
      </c>
      <c r="EIL19">
        <v>41150</v>
      </c>
      <c r="EIM19">
        <v>41149</v>
      </c>
      <c r="EIN19">
        <v>41148</v>
      </c>
      <c r="EIO19">
        <v>41145</v>
      </c>
      <c r="EIP19">
        <v>41144</v>
      </c>
      <c r="EIQ19">
        <v>41143</v>
      </c>
      <c r="EIR19">
        <v>41142</v>
      </c>
      <c r="EIS19">
        <v>41141</v>
      </c>
      <c r="EIT19">
        <v>41138</v>
      </c>
      <c r="EIU19">
        <v>41137</v>
      </c>
      <c r="EIV19">
        <v>41136</v>
      </c>
      <c r="EIW19">
        <v>41135</v>
      </c>
      <c r="EIX19">
        <v>41134</v>
      </c>
      <c r="EIY19">
        <v>41131</v>
      </c>
      <c r="EIZ19">
        <v>41130</v>
      </c>
      <c r="EJA19">
        <v>41129</v>
      </c>
      <c r="EJB19">
        <v>41128</v>
      </c>
      <c r="EJC19">
        <v>41127</v>
      </c>
      <c r="EJD19">
        <v>41124</v>
      </c>
      <c r="EJE19">
        <v>41123</v>
      </c>
      <c r="EJF19">
        <v>41122</v>
      </c>
      <c r="EJG19">
        <v>41121</v>
      </c>
      <c r="EJH19">
        <v>41120</v>
      </c>
      <c r="EJI19">
        <v>41117</v>
      </c>
      <c r="EJJ19">
        <v>41116</v>
      </c>
      <c r="EJK19">
        <v>41115</v>
      </c>
      <c r="EJL19">
        <v>41114</v>
      </c>
      <c r="EJM19">
        <v>41113</v>
      </c>
      <c r="EJN19">
        <v>41110</v>
      </c>
      <c r="EJO19">
        <v>41109</v>
      </c>
      <c r="EJP19">
        <v>41108</v>
      </c>
      <c r="EJQ19">
        <v>41107</v>
      </c>
      <c r="EJR19">
        <v>41106</v>
      </c>
      <c r="EJS19">
        <v>41103</v>
      </c>
      <c r="EJT19">
        <v>41102</v>
      </c>
      <c r="EJU19">
        <v>41101</v>
      </c>
      <c r="EJV19">
        <v>41100</v>
      </c>
      <c r="EJW19">
        <v>41099</v>
      </c>
      <c r="EJX19">
        <v>41096</v>
      </c>
      <c r="EJY19">
        <v>41095</v>
      </c>
      <c r="EJZ19">
        <v>41094</v>
      </c>
      <c r="EKA19">
        <v>41093</v>
      </c>
      <c r="EKB19">
        <v>41092</v>
      </c>
      <c r="EKC19">
        <v>41089</v>
      </c>
      <c r="EKD19">
        <v>41088</v>
      </c>
      <c r="EKE19">
        <v>41087</v>
      </c>
      <c r="EKF19">
        <v>41086</v>
      </c>
      <c r="EKG19">
        <v>41085</v>
      </c>
      <c r="EKH19">
        <v>41082</v>
      </c>
      <c r="EKI19">
        <v>41081</v>
      </c>
      <c r="EKJ19">
        <v>41080</v>
      </c>
      <c r="EKK19">
        <v>41079</v>
      </c>
      <c r="EKL19">
        <v>41078</v>
      </c>
      <c r="EKM19">
        <v>41075</v>
      </c>
      <c r="EKN19">
        <v>41074</v>
      </c>
      <c r="EKO19">
        <v>41073</v>
      </c>
      <c r="EKP19">
        <v>41072</v>
      </c>
      <c r="EKQ19">
        <v>41071</v>
      </c>
      <c r="EKR19">
        <v>41068</v>
      </c>
      <c r="EKS19">
        <v>41067</v>
      </c>
      <c r="EKT19">
        <v>41066</v>
      </c>
      <c r="EKU19">
        <v>41065</v>
      </c>
      <c r="EKV19">
        <v>41064</v>
      </c>
      <c r="EKW19">
        <v>41061</v>
      </c>
      <c r="EKX19">
        <v>41060</v>
      </c>
      <c r="EKY19">
        <v>41059</v>
      </c>
      <c r="EKZ19">
        <v>41058</v>
      </c>
      <c r="ELA19">
        <v>41057</v>
      </c>
      <c r="ELB19">
        <v>41054</v>
      </c>
      <c r="ELC19">
        <v>41053</v>
      </c>
      <c r="ELD19">
        <v>41052</v>
      </c>
      <c r="ELE19">
        <v>41051</v>
      </c>
      <c r="ELF19">
        <v>41050</v>
      </c>
      <c r="ELG19">
        <v>41047</v>
      </c>
      <c r="ELH19">
        <v>41046</v>
      </c>
      <c r="ELI19">
        <v>41045</v>
      </c>
      <c r="ELJ19">
        <v>41044</v>
      </c>
      <c r="ELK19">
        <v>41043</v>
      </c>
      <c r="ELL19">
        <v>41040</v>
      </c>
      <c r="ELM19">
        <v>41039</v>
      </c>
      <c r="ELN19">
        <v>41038</v>
      </c>
      <c r="ELO19">
        <v>41037</v>
      </c>
      <c r="ELP19">
        <v>41036</v>
      </c>
      <c r="ELQ19">
        <v>41033</v>
      </c>
      <c r="ELR19">
        <v>41032</v>
      </c>
      <c r="ELS19">
        <v>41031</v>
      </c>
      <c r="ELT19">
        <v>41030</v>
      </c>
      <c r="ELU19">
        <v>41029</v>
      </c>
      <c r="ELV19">
        <v>41026</v>
      </c>
      <c r="ELW19">
        <v>41025</v>
      </c>
      <c r="ELX19">
        <v>41024</v>
      </c>
      <c r="ELY19">
        <v>41023</v>
      </c>
      <c r="ELZ19">
        <v>41022</v>
      </c>
      <c r="EMA19">
        <v>41019</v>
      </c>
      <c r="EMB19">
        <v>41018</v>
      </c>
      <c r="EMC19">
        <v>41017</v>
      </c>
      <c r="EMD19">
        <v>41016</v>
      </c>
      <c r="EME19">
        <v>41015</v>
      </c>
      <c r="EMF19">
        <v>41012</v>
      </c>
      <c r="EMG19">
        <v>41011</v>
      </c>
      <c r="EMH19">
        <v>41010</v>
      </c>
      <c r="EMI19">
        <v>41009</v>
      </c>
      <c r="EMJ19">
        <v>41008</v>
      </c>
      <c r="EMK19">
        <v>41005</v>
      </c>
      <c r="EML19">
        <v>41004</v>
      </c>
      <c r="EMM19">
        <v>41003</v>
      </c>
      <c r="EMN19">
        <v>41002</v>
      </c>
      <c r="EMO19">
        <v>41001</v>
      </c>
      <c r="EMP19">
        <v>40998</v>
      </c>
      <c r="EMQ19">
        <v>40997</v>
      </c>
      <c r="EMR19">
        <v>40996</v>
      </c>
      <c r="EMS19">
        <v>40995</v>
      </c>
      <c r="EMT19">
        <v>40994</v>
      </c>
      <c r="EMU19">
        <v>40991</v>
      </c>
      <c r="EMV19">
        <v>40990</v>
      </c>
      <c r="EMW19">
        <v>40989</v>
      </c>
      <c r="EMX19">
        <v>40988</v>
      </c>
      <c r="EMY19">
        <v>40987</v>
      </c>
      <c r="EMZ19">
        <v>40984</v>
      </c>
      <c r="ENA19">
        <v>40983</v>
      </c>
      <c r="ENB19">
        <v>40982</v>
      </c>
      <c r="ENC19">
        <v>40981</v>
      </c>
      <c r="END19">
        <v>40980</v>
      </c>
      <c r="ENE19">
        <v>40977</v>
      </c>
      <c r="ENF19">
        <v>40976</v>
      </c>
      <c r="ENG19">
        <v>40975</v>
      </c>
      <c r="ENH19">
        <v>40974</v>
      </c>
      <c r="ENI19">
        <v>40973</v>
      </c>
      <c r="ENJ19">
        <v>40970</v>
      </c>
      <c r="ENK19">
        <v>40969</v>
      </c>
      <c r="ENL19">
        <v>40968</v>
      </c>
      <c r="ENM19">
        <v>40967</v>
      </c>
      <c r="ENN19">
        <v>40966</v>
      </c>
      <c r="ENO19">
        <v>40963</v>
      </c>
      <c r="ENP19">
        <v>40962</v>
      </c>
      <c r="ENQ19">
        <v>40961</v>
      </c>
      <c r="ENR19">
        <v>40960</v>
      </c>
      <c r="ENS19">
        <v>40959</v>
      </c>
      <c r="ENT19">
        <v>40956</v>
      </c>
      <c r="ENU19">
        <v>40955</v>
      </c>
      <c r="ENV19">
        <v>40954</v>
      </c>
      <c r="ENW19">
        <v>40953</v>
      </c>
      <c r="ENX19">
        <v>40952</v>
      </c>
      <c r="ENY19">
        <v>40949</v>
      </c>
      <c r="ENZ19">
        <v>40948</v>
      </c>
      <c r="EOA19">
        <v>40947</v>
      </c>
      <c r="EOB19">
        <v>40946</v>
      </c>
      <c r="EOC19">
        <v>40945</v>
      </c>
      <c r="EOD19">
        <v>40942</v>
      </c>
      <c r="EOE19">
        <v>40941</v>
      </c>
      <c r="EOF19">
        <v>40940</v>
      </c>
      <c r="EOG19">
        <v>40939</v>
      </c>
      <c r="EOH19">
        <v>40938</v>
      </c>
      <c r="EOI19">
        <v>40935</v>
      </c>
      <c r="EOJ19">
        <v>40934</v>
      </c>
      <c r="EOK19">
        <v>40933</v>
      </c>
      <c r="EOL19">
        <v>40932</v>
      </c>
      <c r="EOM19">
        <v>40931</v>
      </c>
      <c r="EON19">
        <v>40928</v>
      </c>
      <c r="EOO19">
        <v>40927</v>
      </c>
      <c r="EOP19">
        <v>40926</v>
      </c>
      <c r="EOQ19">
        <v>40925</v>
      </c>
      <c r="EOR19">
        <v>40924</v>
      </c>
      <c r="EOS19">
        <v>40921</v>
      </c>
      <c r="EOT19">
        <v>40920</v>
      </c>
      <c r="EOU19">
        <v>40919</v>
      </c>
      <c r="EOV19">
        <v>40918</v>
      </c>
      <c r="EOW19">
        <v>40917</v>
      </c>
      <c r="EOX19">
        <v>40914</v>
      </c>
      <c r="EOY19">
        <v>40913</v>
      </c>
      <c r="EOZ19">
        <v>40912</v>
      </c>
      <c r="EPA19">
        <v>40911</v>
      </c>
      <c r="EPB19">
        <v>40910</v>
      </c>
      <c r="EPC19">
        <v>40907</v>
      </c>
      <c r="EPD19">
        <v>40906</v>
      </c>
      <c r="EPE19">
        <v>40905</v>
      </c>
      <c r="EPF19">
        <v>40904</v>
      </c>
      <c r="EPG19">
        <v>40903</v>
      </c>
      <c r="EPH19">
        <v>40900</v>
      </c>
      <c r="EPI19">
        <v>40899</v>
      </c>
      <c r="EPJ19">
        <v>40898</v>
      </c>
      <c r="EPK19">
        <v>40897</v>
      </c>
      <c r="EPL19">
        <v>40896</v>
      </c>
      <c r="EPM19">
        <v>40893</v>
      </c>
      <c r="EPN19">
        <v>40892</v>
      </c>
      <c r="EPO19">
        <v>40891</v>
      </c>
      <c r="EPP19">
        <v>40890</v>
      </c>
      <c r="EPQ19">
        <v>40889</v>
      </c>
      <c r="EPR19">
        <v>40886</v>
      </c>
      <c r="EPS19">
        <v>40885</v>
      </c>
      <c r="EPT19">
        <v>40884</v>
      </c>
      <c r="EPU19">
        <v>40883</v>
      </c>
      <c r="EPV19">
        <v>40882</v>
      </c>
      <c r="EPW19">
        <v>40879</v>
      </c>
      <c r="EPX19">
        <v>40878</v>
      </c>
      <c r="EPY19">
        <v>40877</v>
      </c>
      <c r="EPZ19">
        <v>40876</v>
      </c>
      <c r="EQA19">
        <v>40875</v>
      </c>
      <c r="EQB19">
        <v>40872</v>
      </c>
      <c r="EQC19">
        <v>40871</v>
      </c>
      <c r="EQD19">
        <v>40870</v>
      </c>
      <c r="EQE19">
        <v>40869</v>
      </c>
      <c r="EQF19">
        <v>40868</v>
      </c>
      <c r="EQG19">
        <v>40865</v>
      </c>
      <c r="EQH19">
        <v>40864</v>
      </c>
      <c r="EQI19">
        <v>40863</v>
      </c>
      <c r="EQJ19">
        <v>40862</v>
      </c>
      <c r="EQK19">
        <v>40861</v>
      </c>
      <c r="EQL19">
        <v>40858</v>
      </c>
      <c r="EQM19">
        <v>40857</v>
      </c>
      <c r="EQN19">
        <v>40856</v>
      </c>
      <c r="EQO19">
        <v>40855</v>
      </c>
      <c r="EQP19">
        <v>40854</v>
      </c>
      <c r="EQQ19">
        <v>40851</v>
      </c>
      <c r="EQR19">
        <v>40850</v>
      </c>
      <c r="EQS19">
        <v>40849</v>
      </c>
      <c r="EQT19">
        <v>40848</v>
      </c>
      <c r="EQU19">
        <v>40847</v>
      </c>
      <c r="EQV19">
        <v>40844</v>
      </c>
      <c r="EQW19">
        <v>40843</v>
      </c>
      <c r="EQX19">
        <v>40842</v>
      </c>
      <c r="EQY19">
        <v>40841</v>
      </c>
      <c r="EQZ19">
        <v>40840</v>
      </c>
      <c r="ERA19">
        <v>40837</v>
      </c>
      <c r="ERB19">
        <v>40836</v>
      </c>
      <c r="ERC19">
        <v>40835</v>
      </c>
      <c r="ERD19">
        <v>40834</v>
      </c>
      <c r="ERE19">
        <v>40833</v>
      </c>
      <c r="ERF19">
        <v>40830</v>
      </c>
      <c r="ERG19">
        <v>40829</v>
      </c>
      <c r="ERH19">
        <v>40828</v>
      </c>
      <c r="ERI19">
        <v>40827</v>
      </c>
      <c r="ERJ19">
        <v>40826</v>
      </c>
      <c r="ERK19">
        <v>40823</v>
      </c>
      <c r="ERL19">
        <v>40822</v>
      </c>
      <c r="ERM19">
        <v>40821</v>
      </c>
      <c r="ERN19">
        <v>40820</v>
      </c>
      <c r="ERO19">
        <v>40819</v>
      </c>
      <c r="ERP19">
        <v>40816</v>
      </c>
      <c r="ERQ19">
        <v>40815</v>
      </c>
      <c r="ERR19">
        <v>40814</v>
      </c>
      <c r="ERS19">
        <v>40813</v>
      </c>
      <c r="ERT19">
        <v>40812</v>
      </c>
      <c r="ERU19">
        <v>40809</v>
      </c>
      <c r="ERV19">
        <v>40808</v>
      </c>
      <c r="ERW19">
        <v>40807</v>
      </c>
      <c r="ERX19">
        <v>40806</v>
      </c>
      <c r="ERY19">
        <v>40805</v>
      </c>
      <c r="ERZ19">
        <v>40802</v>
      </c>
      <c r="ESA19">
        <v>40801</v>
      </c>
      <c r="ESB19">
        <v>40800</v>
      </c>
      <c r="ESC19">
        <v>40799</v>
      </c>
      <c r="ESD19">
        <v>40798</v>
      </c>
      <c r="ESE19">
        <v>40795</v>
      </c>
      <c r="ESF19">
        <v>40794</v>
      </c>
      <c r="ESG19">
        <v>40793</v>
      </c>
      <c r="ESH19">
        <v>40792</v>
      </c>
      <c r="ESI19">
        <v>40791</v>
      </c>
      <c r="ESJ19">
        <v>40788</v>
      </c>
      <c r="ESK19">
        <v>40787</v>
      </c>
      <c r="ESL19">
        <v>40786</v>
      </c>
      <c r="ESM19">
        <v>40785</v>
      </c>
      <c r="ESN19">
        <v>40784</v>
      </c>
      <c r="ESO19">
        <v>40781</v>
      </c>
      <c r="ESP19">
        <v>40780</v>
      </c>
      <c r="ESQ19">
        <v>40779</v>
      </c>
      <c r="ESR19">
        <v>40778</v>
      </c>
      <c r="ESS19">
        <v>40777</v>
      </c>
      <c r="EST19">
        <v>40774</v>
      </c>
      <c r="ESU19">
        <v>40773</v>
      </c>
      <c r="ESV19">
        <v>40772</v>
      </c>
      <c r="ESW19">
        <v>40771</v>
      </c>
      <c r="ESX19">
        <v>40770</v>
      </c>
      <c r="ESY19">
        <v>40767</v>
      </c>
      <c r="ESZ19">
        <v>40766</v>
      </c>
      <c r="ETA19">
        <v>40765</v>
      </c>
      <c r="ETB19">
        <v>40764</v>
      </c>
      <c r="ETC19">
        <v>40763</v>
      </c>
      <c r="ETD19">
        <v>40760</v>
      </c>
      <c r="ETE19">
        <v>40759</v>
      </c>
      <c r="ETF19">
        <v>40758</v>
      </c>
      <c r="ETG19">
        <v>40757</v>
      </c>
      <c r="ETH19">
        <v>40756</v>
      </c>
      <c r="ETI19">
        <v>40753</v>
      </c>
      <c r="ETJ19">
        <v>40752</v>
      </c>
      <c r="ETK19">
        <v>40751</v>
      </c>
      <c r="ETL19">
        <v>40750</v>
      </c>
      <c r="ETM19">
        <v>40749</v>
      </c>
      <c r="ETN19">
        <v>40746</v>
      </c>
      <c r="ETO19">
        <v>40745</v>
      </c>
      <c r="ETP19">
        <v>40744</v>
      </c>
      <c r="ETQ19">
        <v>40743</v>
      </c>
      <c r="ETR19">
        <v>40742</v>
      </c>
      <c r="ETS19">
        <v>40739</v>
      </c>
      <c r="ETT19">
        <v>40738</v>
      </c>
      <c r="ETU19">
        <v>40737</v>
      </c>
      <c r="ETV19">
        <v>40736</v>
      </c>
      <c r="ETW19">
        <v>40735</v>
      </c>
      <c r="ETX19">
        <v>40732</v>
      </c>
      <c r="ETY19">
        <v>40731</v>
      </c>
      <c r="ETZ19">
        <v>40730</v>
      </c>
      <c r="EUA19">
        <v>40729</v>
      </c>
      <c r="EUB19">
        <v>40728</v>
      </c>
      <c r="EUC19">
        <v>40725</v>
      </c>
      <c r="EUD19">
        <v>40724</v>
      </c>
      <c r="EUE19">
        <v>40723</v>
      </c>
      <c r="EUF19">
        <v>40722</v>
      </c>
      <c r="EUG19">
        <v>40721</v>
      </c>
      <c r="EUH19">
        <v>40718</v>
      </c>
      <c r="EUI19">
        <v>40717</v>
      </c>
      <c r="EUJ19">
        <v>40716</v>
      </c>
      <c r="EUK19">
        <v>40715</v>
      </c>
      <c r="EUL19">
        <v>40714</v>
      </c>
      <c r="EUM19">
        <v>40711</v>
      </c>
      <c r="EUN19">
        <v>40710</v>
      </c>
      <c r="EUO19">
        <v>40709</v>
      </c>
      <c r="EUP19">
        <v>40708</v>
      </c>
      <c r="EUQ19">
        <v>40707</v>
      </c>
      <c r="EUR19">
        <v>40704</v>
      </c>
      <c r="EUS19">
        <v>40703</v>
      </c>
      <c r="EUT19">
        <v>40702</v>
      </c>
      <c r="EUU19">
        <v>40701</v>
      </c>
      <c r="EUV19">
        <v>40700</v>
      </c>
      <c r="EUW19">
        <v>40697</v>
      </c>
      <c r="EUX19">
        <v>40696</v>
      </c>
      <c r="EUY19">
        <v>40695</v>
      </c>
      <c r="EUZ19">
        <v>40694</v>
      </c>
      <c r="EVA19">
        <v>40693</v>
      </c>
      <c r="EVB19">
        <v>40690</v>
      </c>
      <c r="EVC19">
        <v>40689</v>
      </c>
      <c r="EVD19">
        <v>40688</v>
      </c>
      <c r="EVE19">
        <v>40687</v>
      </c>
      <c r="EVF19">
        <v>40686</v>
      </c>
      <c r="EVG19">
        <v>40683</v>
      </c>
      <c r="EVH19">
        <v>40682</v>
      </c>
      <c r="EVI19">
        <v>40681</v>
      </c>
      <c r="EVJ19">
        <v>40680</v>
      </c>
      <c r="EVK19">
        <v>40679</v>
      </c>
      <c r="EVL19">
        <v>40676</v>
      </c>
      <c r="EVM19">
        <v>40675</v>
      </c>
      <c r="EVN19">
        <v>40674</v>
      </c>
      <c r="EVO19">
        <v>40673</v>
      </c>
      <c r="EVP19">
        <v>40672</v>
      </c>
      <c r="EVQ19">
        <v>40669</v>
      </c>
      <c r="EVR19">
        <v>40668</v>
      </c>
      <c r="EVS19">
        <v>40667</v>
      </c>
      <c r="EVT19">
        <v>40666</v>
      </c>
      <c r="EVU19">
        <v>40665</v>
      </c>
      <c r="EVV19">
        <v>40662</v>
      </c>
      <c r="EVW19">
        <v>40661</v>
      </c>
      <c r="EVX19">
        <v>40660</v>
      </c>
      <c r="EVY19">
        <v>40659</v>
      </c>
      <c r="EVZ19">
        <v>40658</v>
      </c>
      <c r="EWA19">
        <v>40655</v>
      </c>
      <c r="EWB19">
        <v>40654</v>
      </c>
      <c r="EWC19">
        <v>40653</v>
      </c>
      <c r="EWD19">
        <v>40652</v>
      </c>
      <c r="EWE19">
        <v>40651</v>
      </c>
      <c r="EWF19">
        <v>40648</v>
      </c>
      <c r="EWG19">
        <v>40647</v>
      </c>
      <c r="EWH19">
        <v>40646</v>
      </c>
      <c r="EWI19">
        <v>40645</v>
      </c>
      <c r="EWJ19">
        <v>40644</v>
      </c>
      <c r="EWK19">
        <v>40641</v>
      </c>
      <c r="EWL19">
        <v>40640</v>
      </c>
      <c r="EWM19">
        <v>40639</v>
      </c>
      <c r="EWN19">
        <v>40638</v>
      </c>
      <c r="EWO19">
        <v>40637</v>
      </c>
      <c r="EWP19">
        <v>40634</v>
      </c>
      <c r="EWQ19">
        <v>40633</v>
      </c>
      <c r="EWR19">
        <v>40632</v>
      </c>
      <c r="EWS19">
        <v>40631</v>
      </c>
      <c r="EWT19">
        <v>40630</v>
      </c>
      <c r="EWU19">
        <v>40627</v>
      </c>
      <c r="EWV19">
        <v>40626</v>
      </c>
      <c r="EWW19">
        <v>40625</v>
      </c>
      <c r="EWX19">
        <v>40624</v>
      </c>
      <c r="EWY19">
        <v>40623</v>
      </c>
      <c r="EWZ19">
        <v>40620</v>
      </c>
      <c r="EXA19">
        <v>40619</v>
      </c>
      <c r="EXB19">
        <v>40618</v>
      </c>
      <c r="EXC19">
        <v>40617</v>
      </c>
      <c r="EXD19">
        <v>40616</v>
      </c>
      <c r="EXE19">
        <v>40613</v>
      </c>
      <c r="EXF19">
        <v>40612</v>
      </c>
      <c r="EXG19">
        <v>40611</v>
      </c>
      <c r="EXH19">
        <v>40610</v>
      </c>
      <c r="EXI19">
        <v>40609</v>
      </c>
      <c r="EXJ19">
        <v>40606</v>
      </c>
      <c r="EXK19">
        <v>40605</v>
      </c>
      <c r="EXL19">
        <v>40604</v>
      </c>
      <c r="EXM19">
        <v>40603</v>
      </c>
      <c r="EXN19">
        <v>40602</v>
      </c>
      <c r="EXO19">
        <v>40599</v>
      </c>
      <c r="EXP19">
        <v>40598</v>
      </c>
      <c r="EXQ19">
        <v>40597</v>
      </c>
      <c r="EXR19">
        <v>40596</v>
      </c>
      <c r="EXS19">
        <v>40595</v>
      </c>
      <c r="EXT19">
        <v>40592</v>
      </c>
      <c r="EXU19">
        <v>40591</v>
      </c>
      <c r="EXV19">
        <v>40590</v>
      </c>
      <c r="EXW19">
        <v>40589</v>
      </c>
      <c r="EXX19">
        <v>40588</v>
      </c>
      <c r="EXY19">
        <v>40585</v>
      </c>
      <c r="EXZ19">
        <v>40584</v>
      </c>
      <c r="EYA19">
        <v>40583</v>
      </c>
      <c r="EYB19">
        <v>40582</v>
      </c>
      <c r="EYC19">
        <v>40581</v>
      </c>
      <c r="EYD19">
        <v>40578</v>
      </c>
      <c r="EYE19">
        <v>40577</v>
      </c>
      <c r="EYF19">
        <v>40576</v>
      </c>
      <c r="EYG19">
        <v>40575</v>
      </c>
      <c r="EYH19">
        <v>40574</v>
      </c>
      <c r="EYI19">
        <v>40571</v>
      </c>
      <c r="EYJ19">
        <v>40570</v>
      </c>
      <c r="EYK19">
        <v>40569</v>
      </c>
      <c r="EYL19">
        <v>40568</v>
      </c>
      <c r="EYM19">
        <v>40567</v>
      </c>
      <c r="EYN19">
        <v>40564</v>
      </c>
      <c r="EYO19">
        <v>40563</v>
      </c>
      <c r="EYP19">
        <v>40562</v>
      </c>
      <c r="EYQ19">
        <v>40561</v>
      </c>
      <c r="EYR19">
        <v>40560</v>
      </c>
      <c r="EYS19">
        <v>40557</v>
      </c>
      <c r="EYT19">
        <v>40556</v>
      </c>
      <c r="EYU19">
        <v>40555</v>
      </c>
      <c r="EYV19">
        <v>40554</v>
      </c>
      <c r="EYW19">
        <v>40553</v>
      </c>
      <c r="EYX19">
        <v>40550</v>
      </c>
      <c r="EYY19">
        <v>40549</v>
      </c>
      <c r="EYZ19">
        <v>40548</v>
      </c>
      <c r="EZA19">
        <v>40547</v>
      </c>
      <c r="EZB19">
        <v>40546</v>
      </c>
      <c r="EZC19">
        <v>40543</v>
      </c>
      <c r="EZD19">
        <v>40542</v>
      </c>
      <c r="EZE19">
        <v>40541</v>
      </c>
      <c r="EZF19">
        <v>40540</v>
      </c>
      <c r="EZG19">
        <v>40539</v>
      </c>
      <c r="EZH19">
        <v>40536</v>
      </c>
      <c r="EZI19">
        <v>40535</v>
      </c>
      <c r="EZJ19">
        <v>40534</v>
      </c>
      <c r="EZK19">
        <v>40533</v>
      </c>
      <c r="EZL19">
        <v>40532</v>
      </c>
      <c r="EZM19">
        <v>40529</v>
      </c>
      <c r="EZN19">
        <v>40528</v>
      </c>
      <c r="EZO19">
        <v>40527</v>
      </c>
      <c r="EZP19">
        <v>40526</v>
      </c>
      <c r="EZQ19">
        <v>40525</v>
      </c>
      <c r="EZR19">
        <v>40522</v>
      </c>
      <c r="EZS19">
        <v>40521</v>
      </c>
      <c r="EZT19">
        <v>40520</v>
      </c>
      <c r="EZU19">
        <v>40519</v>
      </c>
      <c r="EZV19">
        <v>40518</v>
      </c>
      <c r="EZW19">
        <v>40515</v>
      </c>
      <c r="EZX19">
        <v>40514</v>
      </c>
      <c r="EZY19">
        <v>40513</v>
      </c>
      <c r="EZZ19">
        <v>40512</v>
      </c>
      <c r="FAA19">
        <v>40511</v>
      </c>
      <c r="FAB19">
        <v>40508</v>
      </c>
      <c r="FAC19">
        <v>40507</v>
      </c>
      <c r="FAD19">
        <v>40506</v>
      </c>
      <c r="FAE19">
        <v>40505</v>
      </c>
      <c r="FAF19">
        <v>40504</v>
      </c>
      <c r="FAG19">
        <v>40501</v>
      </c>
      <c r="FAH19">
        <v>40500</v>
      </c>
      <c r="FAI19">
        <v>40499</v>
      </c>
      <c r="FAJ19">
        <v>40498</v>
      </c>
      <c r="FAK19">
        <v>40497</v>
      </c>
      <c r="FAL19">
        <v>40494</v>
      </c>
      <c r="FAM19">
        <v>40493</v>
      </c>
      <c r="FAN19">
        <v>40492</v>
      </c>
      <c r="FAO19">
        <v>40491</v>
      </c>
      <c r="FAP19">
        <v>40490</v>
      </c>
      <c r="FAQ19">
        <v>40487</v>
      </c>
      <c r="FAR19">
        <v>40486</v>
      </c>
      <c r="FAS19">
        <v>40485</v>
      </c>
      <c r="FAT19">
        <v>40484</v>
      </c>
      <c r="FAU19">
        <v>40483</v>
      </c>
      <c r="FAV19">
        <v>40480</v>
      </c>
      <c r="FAW19">
        <v>40479</v>
      </c>
      <c r="FAX19">
        <v>40478</v>
      </c>
      <c r="FAY19">
        <v>40477</v>
      </c>
      <c r="FAZ19">
        <v>40476</v>
      </c>
      <c r="FBA19">
        <v>40473</v>
      </c>
      <c r="FBB19">
        <v>40472</v>
      </c>
      <c r="FBC19">
        <v>40471</v>
      </c>
      <c r="FBD19">
        <v>40470</v>
      </c>
      <c r="FBE19">
        <v>40469</v>
      </c>
      <c r="FBF19">
        <v>40466</v>
      </c>
      <c r="FBG19">
        <v>40465</v>
      </c>
      <c r="FBH19">
        <v>40464</v>
      </c>
      <c r="FBI19">
        <v>40463</v>
      </c>
      <c r="FBJ19">
        <v>40462</v>
      </c>
      <c r="FBK19">
        <v>40459</v>
      </c>
      <c r="FBL19">
        <v>40458</v>
      </c>
      <c r="FBM19">
        <v>40457</v>
      </c>
      <c r="FBN19">
        <v>40456</v>
      </c>
      <c r="FBO19">
        <v>40455</v>
      </c>
      <c r="FBP19">
        <v>40452</v>
      </c>
      <c r="FBQ19">
        <v>40451</v>
      </c>
      <c r="FBR19">
        <v>40450</v>
      </c>
      <c r="FBS19">
        <v>40449</v>
      </c>
      <c r="FBT19">
        <v>40448</v>
      </c>
      <c r="FBU19">
        <v>40445</v>
      </c>
      <c r="FBV19">
        <v>40444</v>
      </c>
      <c r="FBW19">
        <v>40443</v>
      </c>
      <c r="FBX19">
        <v>40442</v>
      </c>
      <c r="FBY19">
        <v>40441</v>
      </c>
      <c r="FBZ19">
        <v>40438</v>
      </c>
      <c r="FCA19">
        <v>40437</v>
      </c>
      <c r="FCB19">
        <v>40436</v>
      </c>
      <c r="FCC19">
        <v>40435</v>
      </c>
      <c r="FCD19">
        <v>40434</v>
      </c>
      <c r="FCE19">
        <v>40431</v>
      </c>
      <c r="FCF19">
        <v>40430</v>
      </c>
      <c r="FCG19">
        <v>40429</v>
      </c>
      <c r="FCH19">
        <v>40428</v>
      </c>
      <c r="FCI19">
        <v>40427</v>
      </c>
      <c r="FCJ19">
        <v>40424</v>
      </c>
      <c r="FCK19">
        <v>40423</v>
      </c>
      <c r="FCL19">
        <v>40422</v>
      </c>
      <c r="FCM19">
        <v>40421</v>
      </c>
      <c r="FCN19">
        <v>40420</v>
      </c>
      <c r="FCO19">
        <v>40417</v>
      </c>
      <c r="FCP19">
        <v>40416</v>
      </c>
      <c r="FCQ19">
        <v>40415</v>
      </c>
      <c r="FCR19">
        <v>40414</v>
      </c>
      <c r="FCS19">
        <v>40413</v>
      </c>
      <c r="FCT19">
        <v>40410</v>
      </c>
      <c r="FCU19">
        <v>40409</v>
      </c>
      <c r="FCV19">
        <v>40408</v>
      </c>
      <c r="FCW19">
        <v>40407</v>
      </c>
      <c r="FCX19">
        <v>40406</v>
      </c>
      <c r="FCY19">
        <v>40403</v>
      </c>
      <c r="FCZ19">
        <v>40402</v>
      </c>
      <c r="FDA19">
        <v>40401</v>
      </c>
      <c r="FDB19">
        <v>40400</v>
      </c>
      <c r="FDC19">
        <v>40399</v>
      </c>
      <c r="FDD19">
        <v>40396</v>
      </c>
      <c r="FDE19">
        <v>40395</v>
      </c>
      <c r="FDF19">
        <v>40394</v>
      </c>
      <c r="FDG19">
        <v>40393</v>
      </c>
      <c r="FDH19">
        <v>40392</v>
      </c>
      <c r="FDI19">
        <v>40389</v>
      </c>
      <c r="FDJ19">
        <v>40388</v>
      </c>
      <c r="FDK19">
        <v>40387</v>
      </c>
      <c r="FDL19">
        <v>40386</v>
      </c>
      <c r="FDM19">
        <v>40385</v>
      </c>
      <c r="FDN19">
        <v>40382</v>
      </c>
      <c r="FDO19">
        <v>40381</v>
      </c>
      <c r="FDP19">
        <v>40380</v>
      </c>
      <c r="FDQ19">
        <v>40379</v>
      </c>
      <c r="FDR19">
        <v>40378</v>
      </c>
      <c r="FDS19">
        <v>40375</v>
      </c>
      <c r="FDT19">
        <v>40374</v>
      </c>
      <c r="FDU19">
        <v>40373</v>
      </c>
      <c r="FDV19">
        <v>40372</v>
      </c>
      <c r="FDW19">
        <v>40371</v>
      </c>
      <c r="FDX19">
        <v>40368</v>
      </c>
      <c r="FDY19">
        <v>40367</v>
      </c>
      <c r="FDZ19">
        <v>40366</v>
      </c>
      <c r="FEA19">
        <v>40365</v>
      </c>
      <c r="FEB19">
        <v>40364</v>
      </c>
      <c r="FEC19">
        <v>40361</v>
      </c>
      <c r="FED19">
        <v>40360</v>
      </c>
      <c r="FEE19">
        <v>40359</v>
      </c>
      <c r="FEF19">
        <v>40358</v>
      </c>
      <c r="FEG19">
        <v>40357</v>
      </c>
      <c r="FEH19">
        <v>40354</v>
      </c>
      <c r="FEI19">
        <v>40353</v>
      </c>
      <c r="FEJ19">
        <v>40352</v>
      </c>
      <c r="FEK19">
        <v>40351</v>
      </c>
      <c r="FEL19">
        <v>40350</v>
      </c>
      <c r="FEM19">
        <v>40347</v>
      </c>
      <c r="FEN19">
        <v>40346</v>
      </c>
      <c r="FEO19">
        <v>40345</v>
      </c>
      <c r="FEP19">
        <v>40344</v>
      </c>
      <c r="FEQ19">
        <v>40343</v>
      </c>
      <c r="FER19">
        <v>40340</v>
      </c>
      <c r="FES19">
        <v>40339</v>
      </c>
      <c r="FET19">
        <v>40338</v>
      </c>
      <c r="FEU19">
        <v>40337</v>
      </c>
      <c r="FEV19">
        <v>40336</v>
      </c>
      <c r="FEW19">
        <v>40333</v>
      </c>
      <c r="FEX19">
        <v>40332</v>
      </c>
      <c r="FEY19">
        <v>40331</v>
      </c>
      <c r="FEZ19">
        <v>40330</v>
      </c>
      <c r="FFA19">
        <v>40329</v>
      </c>
      <c r="FFB19">
        <v>40326</v>
      </c>
      <c r="FFC19">
        <v>40325</v>
      </c>
      <c r="FFD19">
        <v>40324</v>
      </c>
      <c r="FFE19">
        <v>40323</v>
      </c>
      <c r="FFF19">
        <v>40322</v>
      </c>
      <c r="FFG19">
        <v>40319</v>
      </c>
      <c r="FFH19">
        <v>40318</v>
      </c>
      <c r="FFI19">
        <v>40317</v>
      </c>
      <c r="FFJ19">
        <v>40316</v>
      </c>
      <c r="FFK19">
        <v>40315</v>
      </c>
      <c r="FFL19">
        <v>40312</v>
      </c>
      <c r="FFM19">
        <v>40311</v>
      </c>
      <c r="FFN19">
        <v>40310</v>
      </c>
      <c r="FFO19">
        <v>40309</v>
      </c>
      <c r="FFP19">
        <v>40308</v>
      </c>
      <c r="FFQ19">
        <v>40305</v>
      </c>
      <c r="FFR19">
        <v>40304</v>
      </c>
      <c r="FFS19">
        <v>40303</v>
      </c>
      <c r="FFT19">
        <v>40302</v>
      </c>
      <c r="FFU19">
        <v>40301</v>
      </c>
      <c r="FFV19">
        <v>40298</v>
      </c>
      <c r="FFW19">
        <v>40297</v>
      </c>
      <c r="FFX19">
        <v>40296</v>
      </c>
      <c r="FFY19">
        <v>40295</v>
      </c>
      <c r="FFZ19">
        <v>40294</v>
      </c>
      <c r="FGA19">
        <v>40291</v>
      </c>
      <c r="FGB19">
        <v>40290</v>
      </c>
      <c r="FGC19">
        <v>40289</v>
      </c>
      <c r="FGD19">
        <v>40288</v>
      </c>
      <c r="FGE19">
        <v>40287</v>
      </c>
      <c r="FGF19">
        <v>40284</v>
      </c>
      <c r="FGG19">
        <v>40283</v>
      </c>
      <c r="FGH19">
        <v>40282</v>
      </c>
      <c r="FGI19">
        <v>40281</v>
      </c>
      <c r="FGJ19">
        <v>40280</v>
      </c>
      <c r="FGK19">
        <v>40277</v>
      </c>
      <c r="FGL19">
        <v>40276</v>
      </c>
      <c r="FGM19">
        <v>40275</v>
      </c>
      <c r="FGN19">
        <v>40274</v>
      </c>
      <c r="FGO19">
        <v>40273</v>
      </c>
      <c r="FGP19">
        <v>40270</v>
      </c>
      <c r="FGQ19">
        <v>40269</v>
      </c>
      <c r="FGR19">
        <v>40268</v>
      </c>
      <c r="FGS19">
        <v>40267</v>
      </c>
      <c r="FGT19">
        <v>40266</v>
      </c>
      <c r="FGU19">
        <v>40263</v>
      </c>
      <c r="FGV19">
        <v>40262</v>
      </c>
      <c r="FGW19">
        <v>40261</v>
      </c>
      <c r="FGX19">
        <v>40260</v>
      </c>
      <c r="FGY19">
        <v>40259</v>
      </c>
      <c r="FGZ19">
        <v>40256</v>
      </c>
      <c r="FHA19">
        <v>40255</v>
      </c>
      <c r="FHB19">
        <v>40254</v>
      </c>
      <c r="FHC19">
        <v>40253</v>
      </c>
      <c r="FHD19">
        <v>40252</v>
      </c>
      <c r="FHE19">
        <v>40249</v>
      </c>
      <c r="FHF19">
        <v>40248</v>
      </c>
      <c r="FHG19">
        <v>40247</v>
      </c>
      <c r="FHH19">
        <v>40246</v>
      </c>
      <c r="FHI19">
        <v>40245</v>
      </c>
      <c r="FHJ19">
        <v>40242</v>
      </c>
      <c r="FHK19">
        <v>40241</v>
      </c>
      <c r="FHL19">
        <v>40240</v>
      </c>
      <c r="FHM19">
        <v>40239</v>
      </c>
      <c r="FHN19">
        <v>40238</v>
      </c>
      <c r="FHO19">
        <v>40235</v>
      </c>
      <c r="FHP19">
        <v>40234</v>
      </c>
      <c r="FHQ19">
        <v>40233</v>
      </c>
      <c r="FHR19">
        <v>40232</v>
      </c>
      <c r="FHS19">
        <v>40231</v>
      </c>
      <c r="FHT19">
        <v>40228</v>
      </c>
      <c r="FHU19">
        <v>40227</v>
      </c>
      <c r="FHV19">
        <v>40226</v>
      </c>
      <c r="FHW19">
        <v>40225</v>
      </c>
      <c r="FHX19">
        <v>40224</v>
      </c>
      <c r="FHY19">
        <v>40221</v>
      </c>
      <c r="FHZ19">
        <v>40220</v>
      </c>
      <c r="FIA19">
        <v>40219</v>
      </c>
      <c r="FIB19">
        <v>40218</v>
      </c>
      <c r="FIC19">
        <v>40217</v>
      </c>
      <c r="FID19">
        <v>40214</v>
      </c>
      <c r="FIE19">
        <v>40213</v>
      </c>
      <c r="FIF19">
        <v>40212</v>
      </c>
      <c r="FIG19">
        <v>40211</v>
      </c>
      <c r="FIH19">
        <v>40210</v>
      </c>
      <c r="FII19">
        <v>40207</v>
      </c>
      <c r="FIJ19">
        <v>40206</v>
      </c>
      <c r="FIK19">
        <v>40205</v>
      </c>
      <c r="FIL19">
        <v>40204</v>
      </c>
      <c r="FIM19">
        <v>40203</v>
      </c>
      <c r="FIN19">
        <v>40200</v>
      </c>
      <c r="FIO19">
        <v>40199</v>
      </c>
      <c r="FIP19">
        <v>40198</v>
      </c>
      <c r="FIQ19">
        <v>40197</v>
      </c>
      <c r="FIR19">
        <v>40196</v>
      </c>
      <c r="FIS19">
        <v>40193</v>
      </c>
      <c r="FIT19">
        <v>40192</v>
      </c>
      <c r="FIU19">
        <v>40191</v>
      </c>
      <c r="FIV19">
        <v>40190</v>
      </c>
      <c r="FIW19">
        <v>40189</v>
      </c>
      <c r="FIX19">
        <v>40186</v>
      </c>
      <c r="FIY19">
        <v>40185</v>
      </c>
      <c r="FIZ19">
        <v>40184</v>
      </c>
      <c r="FJA19">
        <v>40183</v>
      </c>
      <c r="FJB19">
        <v>40182</v>
      </c>
      <c r="FJC19">
        <v>40179</v>
      </c>
      <c r="FJD19">
        <v>40178</v>
      </c>
      <c r="FJE19">
        <v>40177</v>
      </c>
      <c r="FJF19">
        <v>40176</v>
      </c>
      <c r="FJG19">
        <v>40175</v>
      </c>
      <c r="FJH19">
        <v>40172</v>
      </c>
      <c r="FJI19">
        <v>40171</v>
      </c>
      <c r="FJJ19">
        <v>40170</v>
      </c>
      <c r="FJK19">
        <v>40169</v>
      </c>
      <c r="FJL19">
        <v>40168</v>
      </c>
      <c r="FJM19">
        <v>40165</v>
      </c>
      <c r="FJN19">
        <v>40164</v>
      </c>
      <c r="FJO19">
        <v>40163</v>
      </c>
      <c r="FJP19">
        <v>40162</v>
      </c>
      <c r="FJQ19">
        <v>40161</v>
      </c>
      <c r="FJR19">
        <v>40158</v>
      </c>
      <c r="FJS19">
        <v>40157</v>
      </c>
      <c r="FJT19">
        <v>40156</v>
      </c>
      <c r="FJU19">
        <v>40155</v>
      </c>
      <c r="FJV19">
        <v>40154</v>
      </c>
      <c r="FJW19">
        <v>40151</v>
      </c>
      <c r="FJX19">
        <v>40150</v>
      </c>
      <c r="FJY19">
        <v>40149</v>
      </c>
      <c r="FJZ19">
        <v>40148</v>
      </c>
      <c r="FKA19">
        <v>40147</v>
      </c>
      <c r="FKB19">
        <v>40144</v>
      </c>
      <c r="FKC19">
        <v>40143</v>
      </c>
      <c r="FKD19">
        <v>40142</v>
      </c>
      <c r="FKE19">
        <v>40141</v>
      </c>
      <c r="FKF19">
        <v>40140</v>
      </c>
      <c r="FKG19">
        <v>40137</v>
      </c>
      <c r="FKH19">
        <v>40136</v>
      </c>
      <c r="FKI19">
        <v>40135</v>
      </c>
      <c r="FKJ19">
        <v>40134</v>
      </c>
      <c r="FKK19">
        <v>40133</v>
      </c>
      <c r="FKL19">
        <v>40130</v>
      </c>
      <c r="FKM19">
        <v>40129</v>
      </c>
      <c r="FKN19">
        <v>40128</v>
      </c>
      <c r="FKO19">
        <v>40127</v>
      </c>
      <c r="FKP19">
        <v>40126</v>
      </c>
      <c r="FKQ19">
        <v>40123</v>
      </c>
      <c r="FKR19">
        <v>40122</v>
      </c>
      <c r="FKS19">
        <v>40121</v>
      </c>
      <c r="FKT19">
        <v>40120</v>
      </c>
      <c r="FKU19">
        <v>40119</v>
      </c>
      <c r="FKV19">
        <v>40116</v>
      </c>
      <c r="FKW19">
        <v>40115</v>
      </c>
      <c r="FKX19">
        <v>40114</v>
      </c>
      <c r="FKY19">
        <v>40113</v>
      </c>
      <c r="FKZ19">
        <v>40112</v>
      </c>
      <c r="FLA19">
        <v>40109</v>
      </c>
      <c r="FLB19">
        <v>40108</v>
      </c>
      <c r="FLC19">
        <v>40107</v>
      </c>
      <c r="FLD19">
        <v>40106</v>
      </c>
      <c r="FLE19">
        <v>40105</v>
      </c>
      <c r="FLF19">
        <v>40102</v>
      </c>
      <c r="FLG19">
        <v>40101</v>
      </c>
      <c r="FLH19">
        <v>40100</v>
      </c>
      <c r="FLI19">
        <v>40099</v>
      </c>
      <c r="FLJ19">
        <v>40098</v>
      </c>
      <c r="FLK19">
        <v>40095</v>
      </c>
      <c r="FLL19">
        <v>40094</v>
      </c>
      <c r="FLM19">
        <v>40093</v>
      </c>
      <c r="FLN19">
        <v>40092</v>
      </c>
      <c r="FLO19">
        <v>40091</v>
      </c>
      <c r="FLP19">
        <v>40088</v>
      </c>
      <c r="FLQ19">
        <v>40087</v>
      </c>
      <c r="FLR19">
        <v>40086</v>
      </c>
      <c r="FLS19">
        <v>40085</v>
      </c>
      <c r="FLT19">
        <v>40084</v>
      </c>
      <c r="FLU19">
        <v>40081</v>
      </c>
      <c r="FLV19">
        <v>40080</v>
      </c>
      <c r="FLW19">
        <v>40079</v>
      </c>
      <c r="FLX19">
        <v>40078</v>
      </c>
      <c r="FLY19">
        <v>40077</v>
      </c>
      <c r="FLZ19">
        <v>40074</v>
      </c>
      <c r="FMA19">
        <v>40073</v>
      </c>
      <c r="FMB19">
        <v>40072</v>
      </c>
      <c r="FMC19">
        <v>40071</v>
      </c>
      <c r="FMD19">
        <v>40070</v>
      </c>
      <c r="FME19">
        <v>40067</v>
      </c>
      <c r="FMF19">
        <v>40066</v>
      </c>
      <c r="FMG19">
        <v>40065</v>
      </c>
      <c r="FMH19">
        <v>40064</v>
      </c>
      <c r="FMI19">
        <v>40063</v>
      </c>
      <c r="FMJ19">
        <v>40060</v>
      </c>
      <c r="FMK19">
        <v>40059</v>
      </c>
      <c r="FML19">
        <v>40058</v>
      </c>
      <c r="FMM19">
        <v>40057</v>
      </c>
      <c r="FMN19">
        <v>40056</v>
      </c>
      <c r="FMO19">
        <v>40053</v>
      </c>
      <c r="FMP19">
        <v>40052</v>
      </c>
      <c r="FMQ19">
        <v>40051</v>
      </c>
      <c r="FMR19">
        <v>40050</v>
      </c>
      <c r="FMS19">
        <v>40049</v>
      </c>
      <c r="FMT19">
        <v>40046</v>
      </c>
      <c r="FMU19">
        <v>40045</v>
      </c>
      <c r="FMV19">
        <v>40044</v>
      </c>
      <c r="FMW19">
        <v>40043</v>
      </c>
      <c r="FMX19">
        <v>40042</v>
      </c>
      <c r="FMY19">
        <v>40039</v>
      </c>
      <c r="FMZ19">
        <v>40038</v>
      </c>
      <c r="FNA19">
        <v>40037</v>
      </c>
      <c r="FNB19">
        <v>40036</v>
      </c>
      <c r="FNC19">
        <v>40035</v>
      </c>
      <c r="FND19">
        <v>40032</v>
      </c>
      <c r="FNE19">
        <v>40031</v>
      </c>
      <c r="FNF19">
        <v>40030</v>
      </c>
      <c r="FNG19">
        <v>40029</v>
      </c>
      <c r="FNH19">
        <v>40028</v>
      </c>
      <c r="FNI19">
        <v>40025</v>
      </c>
      <c r="FNJ19">
        <v>40024</v>
      </c>
      <c r="FNK19">
        <v>40023</v>
      </c>
      <c r="FNL19">
        <v>40022</v>
      </c>
      <c r="FNM19">
        <v>40021</v>
      </c>
      <c r="FNN19">
        <v>40018</v>
      </c>
      <c r="FNO19">
        <v>40017</v>
      </c>
      <c r="FNP19">
        <v>40016</v>
      </c>
      <c r="FNQ19">
        <v>40015</v>
      </c>
      <c r="FNR19">
        <v>40014</v>
      </c>
      <c r="FNS19">
        <v>40011</v>
      </c>
      <c r="FNT19">
        <v>40010</v>
      </c>
      <c r="FNU19">
        <v>40009</v>
      </c>
      <c r="FNV19">
        <v>40008</v>
      </c>
      <c r="FNW19">
        <v>40007</v>
      </c>
      <c r="FNX19">
        <v>40004</v>
      </c>
      <c r="FNY19">
        <v>40003</v>
      </c>
      <c r="FNZ19">
        <v>40002</v>
      </c>
      <c r="FOA19">
        <v>40001</v>
      </c>
      <c r="FOB19">
        <v>40000</v>
      </c>
      <c r="FOC19">
        <v>39997</v>
      </c>
      <c r="FOD19">
        <v>39996</v>
      </c>
      <c r="FOE19">
        <v>39995</v>
      </c>
      <c r="FOF19">
        <v>39994</v>
      </c>
      <c r="FOG19">
        <v>39993</v>
      </c>
      <c r="FOH19">
        <v>39990</v>
      </c>
      <c r="FOI19">
        <v>39989</v>
      </c>
      <c r="FOJ19">
        <v>39988</v>
      </c>
      <c r="FOK19">
        <v>39987</v>
      </c>
      <c r="FOL19">
        <v>39986</v>
      </c>
      <c r="FOM19">
        <v>39983</v>
      </c>
      <c r="FON19">
        <v>39982</v>
      </c>
      <c r="FOO19">
        <v>39981</v>
      </c>
      <c r="FOP19">
        <v>39980</v>
      </c>
      <c r="FOQ19">
        <v>39979</v>
      </c>
      <c r="FOR19">
        <v>39976</v>
      </c>
      <c r="FOS19">
        <v>39975</v>
      </c>
      <c r="FOT19">
        <v>39974</v>
      </c>
      <c r="FOU19">
        <v>39973</v>
      </c>
      <c r="FOV19">
        <v>39972</v>
      </c>
      <c r="FOW19">
        <v>39969</v>
      </c>
      <c r="FOX19">
        <v>39968</v>
      </c>
      <c r="FOY19">
        <v>39967</v>
      </c>
      <c r="FOZ19">
        <v>39966</v>
      </c>
      <c r="FPA19">
        <v>39965</v>
      </c>
      <c r="FPB19">
        <v>39962</v>
      </c>
      <c r="FPC19">
        <v>39961</v>
      </c>
      <c r="FPD19">
        <v>39960</v>
      </c>
      <c r="FPE19">
        <v>39959</v>
      </c>
      <c r="FPF19">
        <v>39958</v>
      </c>
      <c r="FPG19">
        <v>39955</v>
      </c>
      <c r="FPH19">
        <v>39954</v>
      </c>
      <c r="FPI19">
        <v>39953</v>
      </c>
      <c r="FPJ19">
        <v>39952</v>
      </c>
      <c r="FPK19">
        <v>39951</v>
      </c>
      <c r="FPL19">
        <v>39948</v>
      </c>
      <c r="FPM19">
        <v>39947</v>
      </c>
      <c r="FPN19">
        <v>39946</v>
      </c>
      <c r="FPO19">
        <v>39945</v>
      </c>
      <c r="FPP19">
        <v>39944</v>
      </c>
      <c r="FPQ19">
        <v>39941</v>
      </c>
      <c r="FPR19">
        <v>39940</v>
      </c>
      <c r="FPS19">
        <v>39939</v>
      </c>
      <c r="FPT19">
        <v>39938</v>
      </c>
      <c r="FPU19">
        <v>39937</v>
      </c>
      <c r="FPV19">
        <v>39934</v>
      </c>
      <c r="FPW19">
        <v>39933</v>
      </c>
      <c r="FPX19">
        <v>39932</v>
      </c>
      <c r="FPY19">
        <v>39931</v>
      </c>
      <c r="FPZ19">
        <v>39930</v>
      </c>
      <c r="FQA19">
        <v>39927</v>
      </c>
      <c r="FQB19">
        <v>39926</v>
      </c>
      <c r="FQC19">
        <v>39925</v>
      </c>
      <c r="FQD19">
        <v>39924</v>
      </c>
      <c r="FQE19">
        <v>39923</v>
      </c>
      <c r="FQF19">
        <v>39920</v>
      </c>
      <c r="FQG19">
        <v>39919</v>
      </c>
      <c r="FQH19">
        <v>39918</v>
      </c>
      <c r="FQI19">
        <v>39917</v>
      </c>
      <c r="FQJ19">
        <v>39916</v>
      </c>
      <c r="FQK19">
        <v>39913</v>
      </c>
      <c r="FQL19">
        <v>39912</v>
      </c>
      <c r="FQM19">
        <v>39911</v>
      </c>
      <c r="FQN19">
        <v>39910</v>
      </c>
      <c r="FQO19">
        <v>39909</v>
      </c>
      <c r="FQP19">
        <v>39906</v>
      </c>
      <c r="FQQ19">
        <v>39905</v>
      </c>
      <c r="FQR19">
        <v>39904</v>
      </c>
      <c r="FQS19">
        <v>39903</v>
      </c>
      <c r="FQT19">
        <v>39902</v>
      </c>
      <c r="FQU19">
        <v>39899</v>
      </c>
      <c r="FQV19">
        <v>39898</v>
      </c>
      <c r="FQW19">
        <v>39897</v>
      </c>
      <c r="FQX19">
        <v>39896</v>
      </c>
      <c r="FQY19">
        <v>39895</v>
      </c>
      <c r="FQZ19">
        <v>39892</v>
      </c>
      <c r="FRA19">
        <v>39891</v>
      </c>
      <c r="FRB19">
        <v>39890</v>
      </c>
      <c r="FRC19">
        <v>39889</v>
      </c>
      <c r="FRD19">
        <v>39888</v>
      </c>
      <c r="FRE19">
        <v>39885</v>
      </c>
      <c r="FRF19">
        <v>39884</v>
      </c>
      <c r="FRG19">
        <v>39883</v>
      </c>
      <c r="FRH19">
        <v>39882</v>
      </c>
      <c r="FRI19">
        <v>39881</v>
      </c>
      <c r="FRJ19">
        <v>39878</v>
      </c>
      <c r="FRK19">
        <v>39877</v>
      </c>
      <c r="FRL19">
        <v>39876</v>
      </c>
      <c r="FRM19">
        <v>39875</v>
      </c>
      <c r="FRN19">
        <v>39874</v>
      </c>
      <c r="FRO19">
        <v>39871</v>
      </c>
      <c r="FRP19">
        <v>39870</v>
      </c>
      <c r="FRQ19">
        <v>39869</v>
      </c>
      <c r="FRR19">
        <v>39868</v>
      </c>
      <c r="FRS19">
        <v>39867</v>
      </c>
      <c r="FRT19">
        <v>39864</v>
      </c>
      <c r="FRU19">
        <v>39863</v>
      </c>
      <c r="FRV19">
        <v>39862</v>
      </c>
      <c r="FRW19">
        <v>39861</v>
      </c>
      <c r="FRX19">
        <v>39860</v>
      </c>
      <c r="FRY19">
        <v>39857</v>
      </c>
      <c r="FRZ19">
        <v>39856</v>
      </c>
      <c r="FSA19">
        <v>39855</v>
      </c>
      <c r="FSB19">
        <v>39854</v>
      </c>
      <c r="FSC19">
        <v>39853</v>
      </c>
      <c r="FSD19">
        <v>39850</v>
      </c>
      <c r="FSE19">
        <v>39849</v>
      </c>
      <c r="FSF19">
        <v>39848</v>
      </c>
      <c r="FSG19">
        <v>39847</v>
      </c>
      <c r="FSH19">
        <v>39846</v>
      </c>
      <c r="FSI19">
        <v>39843</v>
      </c>
      <c r="FSJ19">
        <v>39842</v>
      </c>
      <c r="FSK19">
        <v>39841</v>
      </c>
      <c r="FSL19">
        <v>39840</v>
      </c>
      <c r="FSM19">
        <v>39839</v>
      </c>
      <c r="FSN19">
        <v>39836</v>
      </c>
      <c r="FSO19">
        <v>39835</v>
      </c>
      <c r="FSP19">
        <v>39834</v>
      </c>
      <c r="FSQ19">
        <v>39833</v>
      </c>
      <c r="FSR19">
        <v>39832</v>
      </c>
      <c r="FSS19">
        <v>39829</v>
      </c>
      <c r="FST19">
        <v>39828</v>
      </c>
      <c r="FSU19">
        <v>39827</v>
      </c>
      <c r="FSV19">
        <v>39826</v>
      </c>
      <c r="FSW19">
        <v>39825</v>
      </c>
      <c r="FSX19">
        <v>39822</v>
      </c>
      <c r="FSY19">
        <v>39821</v>
      </c>
      <c r="FSZ19">
        <v>39820</v>
      </c>
      <c r="FTA19">
        <v>39819</v>
      </c>
      <c r="FTB19">
        <v>39818</v>
      </c>
      <c r="FTC19">
        <v>39815</v>
      </c>
      <c r="FTD19">
        <v>39814</v>
      </c>
      <c r="FTE19">
        <v>39813</v>
      </c>
      <c r="FTF19">
        <v>39812</v>
      </c>
      <c r="FTG19">
        <v>39811</v>
      </c>
      <c r="FTH19">
        <v>39808</v>
      </c>
      <c r="FTI19">
        <v>39807</v>
      </c>
      <c r="FTJ19">
        <v>39806</v>
      </c>
      <c r="FTK19">
        <v>39805</v>
      </c>
      <c r="FTL19">
        <v>39804</v>
      </c>
      <c r="FTM19">
        <v>39801</v>
      </c>
      <c r="FTN19">
        <v>39800</v>
      </c>
      <c r="FTO19">
        <v>39799</v>
      </c>
      <c r="FTP19">
        <v>39798</v>
      </c>
      <c r="FTQ19">
        <v>39797</v>
      </c>
      <c r="FTR19">
        <v>39794</v>
      </c>
      <c r="FTS19">
        <v>39793</v>
      </c>
      <c r="FTT19">
        <v>39792</v>
      </c>
      <c r="FTU19">
        <v>39791</v>
      </c>
      <c r="FTV19">
        <v>39790</v>
      </c>
      <c r="FTW19">
        <v>39787</v>
      </c>
      <c r="FTX19">
        <v>39786</v>
      </c>
      <c r="FTY19">
        <v>39785</v>
      </c>
      <c r="FTZ19">
        <v>39784</v>
      </c>
      <c r="FUA19">
        <v>39783</v>
      </c>
      <c r="FUB19">
        <v>39780</v>
      </c>
      <c r="FUC19">
        <v>39779</v>
      </c>
      <c r="FUD19">
        <v>39778</v>
      </c>
      <c r="FUE19">
        <v>39777</v>
      </c>
      <c r="FUF19">
        <v>39776</v>
      </c>
      <c r="FUG19">
        <v>39773</v>
      </c>
      <c r="FUH19">
        <v>39772</v>
      </c>
      <c r="FUI19">
        <v>39771</v>
      </c>
      <c r="FUJ19">
        <v>39770</v>
      </c>
      <c r="FUK19">
        <v>39769</v>
      </c>
      <c r="FUL19">
        <v>39766</v>
      </c>
      <c r="FUM19">
        <v>39765</v>
      </c>
      <c r="FUN19">
        <v>39764</v>
      </c>
      <c r="FUO19">
        <v>39763</v>
      </c>
      <c r="FUP19">
        <v>39762</v>
      </c>
      <c r="FUQ19">
        <v>39759</v>
      </c>
      <c r="FUR19">
        <v>39758</v>
      </c>
      <c r="FUS19">
        <v>39757</v>
      </c>
      <c r="FUT19">
        <v>39756</v>
      </c>
      <c r="FUU19">
        <v>39755</v>
      </c>
      <c r="FUV19">
        <v>39752</v>
      </c>
      <c r="FUW19">
        <v>39751</v>
      </c>
      <c r="FUX19">
        <v>39750</v>
      </c>
      <c r="FUY19">
        <v>39749</v>
      </c>
      <c r="FUZ19">
        <v>39748</v>
      </c>
      <c r="FVA19">
        <v>39745</v>
      </c>
      <c r="FVB19">
        <v>39744</v>
      </c>
      <c r="FVC19">
        <v>39743</v>
      </c>
      <c r="FVD19">
        <v>39742</v>
      </c>
      <c r="FVE19">
        <v>39741</v>
      </c>
      <c r="FVF19">
        <v>39738</v>
      </c>
      <c r="FVG19">
        <v>39737</v>
      </c>
      <c r="FVH19">
        <v>39736</v>
      </c>
      <c r="FVI19">
        <v>39735</v>
      </c>
      <c r="FVJ19">
        <v>39734</v>
      </c>
      <c r="FVK19">
        <v>39731</v>
      </c>
      <c r="FVL19">
        <v>39730</v>
      </c>
      <c r="FVM19">
        <v>39729</v>
      </c>
      <c r="FVN19">
        <v>39728</v>
      </c>
      <c r="FVO19">
        <v>39727</v>
      </c>
      <c r="FVP19">
        <v>39724</v>
      </c>
      <c r="FVQ19">
        <v>39723</v>
      </c>
      <c r="FVR19">
        <v>39722</v>
      </c>
      <c r="FVS19">
        <v>39721</v>
      </c>
      <c r="FVT19">
        <v>39720</v>
      </c>
      <c r="FVU19">
        <v>39717</v>
      </c>
      <c r="FVV19">
        <v>39716</v>
      </c>
      <c r="FVW19">
        <v>39715</v>
      </c>
      <c r="FVX19">
        <v>39714</v>
      </c>
      <c r="FVY19">
        <v>39713</v>
      </c>
      <c r="FVZ19">
        <v>39710</v>
      </c>
      <c r="FWA19">
        <v>39709</v>
      </c>
      <c r="FWB19">
        <v>39708</v>
      </c>
      <c r="FWC19">
        <v>39707</v>
      </c>
      <c r="FWD19">
        <v>39706</v>
      </c>
      <c r="FWE19">
        <v>39703</v>
      </c>
      <c r="FWF19">
        <v>39702</v>
      </c>
      <c r="FWG19">
        <v>39701</v>
      </c>
      <c r="FWH19">
        <v>39700</v>
      </c>
      <c r="FWI19">
        <v>39699</v>
      </c>
      <c r="FWJ19">
        <v>39696</v>
      </c>
      <c r="FWK19">
        <v>39695</v>
      </c>
      <c r="FWL19">
        <v>39694</v>
      </c>
      <c r="FWM19">
        <v>39693</v>
      </c>
      <c r="FWN19">
        <v>39692</v>
      </c>
      <c r="FWO19">
        <v>39689</v>
      </c>
      <c r="FWP19">
        <v>39688</v>
      </c>
      <c r="FWQ19">
        <v>39687</v>
      </c>
      <c r="FWR19">
        <v>39686</v>
      </c>
      <c r="FWS19">
        <v>39685</v>
      </c>
      <c r="FWT19">
        <v>39682</v>
      </c>
      <c r="FWU19">
        <v>39681</v>
      </c>
      <c r="FWV19">
        <v>39680</v>
      </c>
      <c r="FWW19">
        <v>39679</v>
      </c>
      <c r="FWX19">
        <v>39678</v>
      </c>
      <c r="FWY19">
        <v>39675</v>
      </c>
      <c r="FWZ19">
        <v>39674</v>
      </c>
      <c r="FXA19">
        <v>39673</v>
      </c>
      <c r="FXB19">
        <v>39672</v>
      </c>
      <c r="FXC19">
        <v>39671</v>
      </c>
      <c r="FXD19">
        <v>39668</v>
      </c>
      <c r="FXE19">
        <v>39667</v>
      </c>
      <c r="FXF19">
        <v>39666</v>
      </c>
      <c r="FXG19">
        <v>39665</v>
      </c>
      <c r="FXH19">
        <v>39664</v>
      </c>
      <c r="FXI19">
        <v>39661</v>
      </c>
      <c r="FXJ19">
        <v>39660</v>
      </c>
      <c r="FXK19">
        <v>39659</v>
      </c>
      <c r="FXL19">
        <v>39658</v>
      </c>
      <c r="FXM19">
        <v>39657</v>
      </c>
      <c r="FXN19">
        <v>39654</v>
      </c>
      <c r="FXO19">
        <v>39653</v>
      </c>
      <c r="FXP19">
        <v>39652</v>
      </c>
      <c r="FXQ19">
        <v>39651</v>
      </c>
      <c r="FXR19">
        <v>39650</v>
      </c>
      <c r="FXS19">
        <v>39647</v>
      </c>
      <c r="FXT19">
        <v>39646</v>
      </c>
      <c r="FXU19">
        <v>39645</v>
      </c>
      <c r="FXV19">
        <v>39644</v>
      </c>
      <c r="FXW19">
        <v>39643</v>
      </c>
      <c r="FXX19">
        <v>39640</v>
      </c>
      <c r="FXY19">
        <v>39639</v>
      </c>
      <c r="FXZ19">
        <v>39638</v>
      </c>
      <c r="FYA19">
        <v>39637</v>
      </c>
      <c r="FYB19">
        <v>39636</v>
      </c>
      <c r="FYC19">
        <v>39633</v>
      </c>
      <c r="FYD19">
        <v>39632</v>
      </c>
      <c r="FYE19">
        <v>39631</v>
      </c>
      <c r="FYF19">
        <v>39630</v>
      </c>
      <c r="FYG19">
        <v>39629</v>
      </c>
      <c r="FYH19">
        <v>39626</v>
      </c>
      <c r="FYI19">
        <v>39625</v>
      </c>
      <c r="FYJ19">
        <v>39624</v>
      </c>
      <c r="FYK19">
        <v>39623</v>
      </c>
      <c r="FYL19">
        <v>39622</v>
      </c>
      <c r="FYM19">
        <v>39619</v>
      </c>
      <c r="FYN19">
        <v>39618</v>
      </c>
      <c r="FYO19">
        <v>39617</v>
      </c>
      <c r="FYP19">
        <v>39616</v>
      </c>
      <c r="FYQ19">
        <v>39615</v>
      </c>
      <c r="FYR19">
        <v>39612</v>
      </c>
      <c r="FYS19">
        <v>39611</v>
      </c>
      <c r="FYT19">
        <v>39610</v>
      </c>
      <c r="FYU19">
        <v>39609</v>
      </c>
      <c r="FYV19">
        <v>39608</v>
      </c>
      <c r="FYW19">
        <v>39605</v>
      </c>
      <c r="FYX19">
        <v>39604</v>
      </c>
      <c r="FYY19">
        <v>39603</v>
      </c>
      <c r="FYZ19">
        <v>39602</v>
      </c>
      <c r="FZA19">
        <v>39601</v>
      </c>
      <c r="FZB19">
        <v>39598</v>
      </c>
      <c r="FZC19">
        <v>39597</v>
      </c>
      <c r="FZD19">
        <v>39596</v>
      </c>
      <c r="FZE19">
        <v>39595</v>
      </c>
      <c r="FZF19">
        <v>39594</v>
      </c>
      <c r="FZG19">
        <v>39591</v>
      </c>
      <c r="FZH19">
        <v>39590</v>
      </c>
      <c r="FZI19">
        <v>39589</v>
      </c>
      <c r="FZJ19">
        <v>39588</v>
      </c>
      <c r="FZK19">
        <v>39587</v>
      </c>
      <c r="FZL19">
        <v>39584</v>
      </c>
      <c r="FZM19">
        <v>39583</v>
      </c>
      <c r="FZN19">
        <v>39582</v>
      </c>
      <c r="FZO19">
        <v>39581</v>
      </c>
      <c r="FZP19">
        <v>39580</v>
      </c>
      <c r="FZQ19">
        <v>39577</v>
      </c>
      <c r="FZR19">
        <v>39576</v>
      </c>
      <c r="FZS19">
        <v>39575</v>
      </c>
      <c r="FZT19">
        <v>39574</v>
      </c>
      <c r="FZU19">
        <v>39573</v>
      </c>
      <c r="FZV19">
        <v>39570</v>
      </c>
      <c r="FZW19">
        <v>39569</v>
      </c>
      <c r="FZX19">
        <v>39568</v>
      </c>
      <c r="FZY19">
        <v>39567</v>
      </c>
      <c r="FZZ19">
        <v>39566</v>
      </c>
      <c r="GAA19">
        <v>39563</v>
      </c>
      <c r="GAB19">
        <v>39562</v>
      </c>
      <c r="GAC19">
        <v>39561</v>
      </c>
      <c r="GAD19">
        <v>39560</v>
      </c>
      <c r="GAE19">
        <v>39559</v>
      </c>
      <c r="GAF19">
        <v>39556</v>
      </c>
      <c r="GAG19">
        <v>39555</v>
      </c>
      <c r="GAH19">
        <v>39554</v>
      </c>
      <c r="GAI19">
        <v>39553</v>
      </c>
      <c r="GAJ19">
        <v>39552</v>
      </c>
      <c r="GAK19">
        <v>39549</v>
      </c>
      <c r="GAL19">
        <v>39548</v>
      </c>
      <c r="GAM19">
        <v>39547</v>
      </c>
      <c r="GAN19">
        <v>39546</v>
      </c>
      <c r="GAO19">
        <v>39545</v>
      </c>
      <c r="GAP19">
        <v>39542</v>
      </c>
      <c r="GAQ19">
        <v>39541</v>
      </c>
      <c r="GAR19">
        <v>39540</v>
      </c>
      <c r="GAS19">
        <v>39539</v>
      </c>
      <c r="GAT19">
        <v>39538</v>
      </c>
      <c r="GAU19">
        <v>39535</v>
      </c>
      <c r="GAV19">
        <v>39534</v>
      </c>
      <c r="GAW19">
        <v>39533</v>
      </c>
      <c r="GAX19">
        <v>39532</v>
      </c>
      <c r="GAY19">
        <v>39531</v>
      </c>
      <c r="GAZ19">
        <v>39528</v>
      </c>
      <c r="GBA19">
        <v>39527</v>
      </c>
      <c r="GBB19">
        <v>39526</v>
      </c>
      <c r="GBC19">
        <v>39525</v>
      </c>
      <c r="GBD19">
        <v>39524</v>
      </c>
      <c r="GBE19">
        <v>39521</v>
      </c>
      <c r="GBF19">
        <v>39520</v>
      </c>
      <c r="GBG19">
        <v>39519</v>
      </c>
      <c r="GBH19">
        <v>39518</v>
      </c>
      <c r="GBI19">
        <v>39517</v>
      </c>
      <c r="GBJ19">
        <v>39514</v>
      </c>
      <c r="GBK19">
        <v>39513</v>
      </c>
      <c r="GBL19">
        <v>39512</v>
      </c>
      <c r="GBM19">
        <v>39511</v>
      </c>
      <c r="GBN19">
        <v>39510</v>
      </c>
      <c r="GBO19">
        <v>39507</v>
      </c>
      <c r="GBP19">
        <v>39506</v>
      </c>
      <c r="GBQ19">
        <v>39505</v>
      </c>
      <c r="GBR19">
        <v>39504</v>
      </c>
      <c r="GBS19">
        <v>39503</v>
      </c>
      <c r="GBT19">
        <v>39500</v>
      </c>
      <c r="GBU19">
        <v>39499</v>
      </c>
      <c r="GBV19">
        <v>39498</v>
      </c>
      <c r="GBW19">
        <v>39497</v>
      </c>
      <c r="GBX19">
        <v>39496</v>
      </c>
      <c r="GBY19">
        <v>39493</v>
      </c>
      <c r="GBZ19">
        <v>39492</v>
      </c>
      <c r="GCA19">
        <v>39491</v>
      </c>
      <c r="GCB19">
        <v>39490</v>
      </c>
      <c r="GCC19">
        <v>39489</v>
      </c>
      <c r="GCD19">
        <v>39486</v>
      </c>
      <c r="GCE19">
        <v>39485</v>
      </c>
      <c r="GCF19">
        <v>39484</v>
      </c>
      <c r="GCG19">
        <v>39483</v>
      </c>
      <c r="GCH19">
        <v>39482</v>
      </c>
      <c r="GCI19">
        <v>39479</v>
      </c>
      <c r="GCJ19">
        <v>39478</v>
      </c>
      <c r="GCK19">
        <v>39477</v>
      </c>
      <c r="GCL19">
        <v>39476</v>
      </c>
      <c r="GCM19">
        <v>39475</v>
      </c>
      <c r="GCN19">
        <v>39472</v>
      </c>
      <c r="GCO19">
        <v>39471</v>
      </c>
      <c r="GCP19">
        <v>39470</v>
      </c>
      <c r="GCQ19">
        <v>39469</v>
      </c>
      <c r="GCR19">
        <v>39468</v>
      </c>
      <c r="GCS19">
        <v>39465</v>
      </c>
      <c r="GCT19">
        <v>39464</v>
      </c>
      <c r="GCU19">
        <v>39463</v>
      </c>
      <c r="GCV19">
        <v>39462</v>
      </c>
      <c r="GCW19">
        <v>39461</v>
      </c>
      <c r="GCX19">
        <v>39458</v>
      </c>
      <c r="GCY19">
        <v>39457</v>
      </c>
      <c r="GCZ19">
        <v>39456</v>
      </c>
      <c r="GDA19">
        <v>39455</v>
      </c>
      <c r="GDB19">
        <v>39454</v>
      </c>
      <c r="GDC19">
        <v>39451</v>
      </c>
      <c r="GDD19">
        <v>39450</v>
      </c>
      <c r="GDE19">
        <v>39449</v>
      </c>
      <c r="GDF19">
        <v>39448</v>
      </c>
      <c r="GDG19">
        <v>39447</v>
      </c>
      <c r="GDH19">
        <v>39444</v>
      </c>
      <c r="GDI19">
        <v>39443</v>
      </c>
      <c r="GDJ19">
        <v>39442</v>
      </c>
      <c r="GDK19">
        <v>39441</v>
      </c>
      <c r="GDL19">
        <v>39440</v>
      </c>
      <c r="GDM19">
        <v>39437</v>
      </c>
      <c r="GDN19">
        <v>39436</v>
      </c>
      <c r="GDO19">
        <v>39435</v>
      </c>
      <c r="GDP19">
        <v>39434</v>
      </c>
      <c r="GDQ19">
        <v>39433</v>
      </c>
      <c r="GDR19">
        <v>39430</v>
      </c>
      <c r="GDS19">
        <v>39429</v>
      </c>
      <c r="GDT19">
        <v>39428</v>
      </c>
      <c r="GDU19">
        <v>39427</v>
      </c>
      <c r="GDV19">
        <v>39426</v>
      </c>
      <c r="GDW19">
        <v>39423</v>
      </c>
      <c r="GDX19">
        <v>39422</v>
      </c>
      <c r="GDY19">
        <v>39421</v>
      </c>
      <c r="GDZ19">
        <v>39420</v>
      </c>
      <c r="GEA19">
        <v>39419</v>
      </c>
      <c r="GEB19">
        <v>39416</v>
      </c>
      <c r="GEC19">
        <v>39415</v>
      </c>
      <c r="GED19">
        <v>39414</v>
      </c>
      <c r="GEE19">
        <v>39413</v>
      </c>
      <c r="GEF19">
        <v>39412</v>
      </c>
      <c r="GEG19">
        <v>39409</v>
      </c>
      <c r="GEH19">
        <v>39408</v>
      </c>
      <c r="GEI19">
        <v>39407</v>
      </c>
      <c r="GEJ19">
        <v>39406</v>
      </c>
      <c r="GEK19">
        <v>39405</v>
      </c>
      <c r="GEL19">
        <v>39402</v>
      </c>
      <c r="GEM19">
        <v>39401</v>
      </c>
      <c r="GEN19">
        <v>39400</v>
      </c>
      <c r="GEO19">
        <v>39399</v>
      </c>
      <c r="GEP19">
        <v>39398</v>
      </c>
      <c r="GEQ19">
        <v>39395</v>
      </c>
      <c r="GER19">
        <v>39394</v>
      </c>
      <c r="GES19">
        <v>39393</v>
      </c>
      <c r="GET19">
        <v>39392</v>
      </c>
      <c r="GEU19">
        <v>39391</v>
      </c>
      <c r="GEV19">
        <v>39388</v>
      </c>
      <c r="GEW19">
        <v>39387</v>
      </c>
      <c r="GEX19">
        <v>39386</v>
      </c>
      <c r="GEY19">
        <v>39385</v>
      </c>
      <c r="GEZ19">
        <v>39384</v>
      </c>
      <c r="GFA19">
        <v>39381</v>
      </c>
      <c r="GFB19">
        <v>39380</v>
      </c>
      <c r="GFC19">
        <v>39379</v>
      </c>
      <c r="GFD19">
        <v>39378</v>
      </c>
      <c r="GFE19">
        <v>39377</v>
      </c>
      <c r="GFF19">
        <v>39374</v>
      </c>
      <c r="GFG19">
        <v>39373</v>
      </c>
      <c r="GFH19">
        <v>39372</v>
      </c>
      <c r="GFI19">
        <v>39371</v>
      </c>
      <c r="GFJ19">
        <v>39370</v>
      </c>
      <c r="GFK19">
        <v>39367</v>
      </c>
      <c r="GFL19">
        <v>39366</v>
      </c>
      <c r="GFM19">
        <v>39365</v>
      </c>
      <c r="GFN19">
        <v>39364</v>
      </c>
      <c r="GFO19">
        <v>39363</v>
      </c>
      <c r="GFP19">
        <v>39360</v>
      </c>
      <c r="GFQ19">
        <v>39359</v>
      </c>
      <c r="GFR19">
        <v>39358</v>
      </c>
      <c r="GFS19">
        <v>39357</v>
      </c>
      <c r="GFT19">
        <v>39356</v>
      </c>
      <c r="GFU19">
        <v>39353</v>
      </c>
      <c r="GFV19">
        <v>39352</v>
      </c>
      <c r="GFW19">
        <v>39351</v>
      </c>
      <c r="GFX19">
        <v>39350</v>
      </c>
      <c r="GFY19">
        <v>39349</v>
      </c>
      <c r="GFZ19">
        <v>39346</v>
      </c>
      <c r="GGA19">
        <v>39345</v>
      </c>
      <c r="GGB19">
        <v>39344</v>
      </c>
      <c r="GGC19">
        <v>39343</v>
      </c>
      <c r="GGD19">
        <v>39342</v>
      </c>
      <c r="GGE19">
        <v>39339</v>
      </c>
      <c r="GGF19">
        <v>39338</v>
      </c>
      <c r="GGG19">
        <v>39337</v>
      </c>
      <c r="GGH19">
        <v>39336</v>
      </c>
      <c r="GGI19">
        <v>39335</v>
      </c>
      <c r="GGJ19">
        <v>39332</v>
      </c>
      <c r="GGK19">
        <v>39331</v>
      </c>
      <c r="GGL19">
        <v>39330</v>
      </c>
      <c r="GGM19">
        <v>39329</v>
      </c>
      <c r="GGN19">
        <v>39328</v>
      </c>
      <c r="GGO19">
        <v>39325</v>
      </c>
      <c r="GGP19">
        <v>39324</v>
      </c>
      <c r="GGQ19">
        <v>39323</v>
      </c>
      <c r="GGR19">
        <v>39322</v>
      </c>
      <c r="GGS19">
        <v>39321</v>
      </c>
      <c r="GGT19">
        <v>39318</v>
      </c>
      <c r="GGU19">
        <v>39317</v>
      </c>
      <c r="GGV19">
        <v>39316</v>
      </c>
      <c r="GGW19">
        <v>39315</v>
      </c>
      <c r="GGX19">
        <v>39314</v>
      </c>
      <c r="GGY19">
        <v>39311</v>
      </c>
      <c r="GGZ19">
        <v>39310</v>
      </c>
      <c r="GHA19">
        <v>39309</v>
      </c>
      <c r="GHB19">
        <v>39308</v>
      </c>
      <c r="GHC19">
        <v>39307</v>
      </c>
      <c r="GHD19">
        <v>39304</v>
      </c>
      <c r="GHE19">
        <v>39303</v>
      </c>
      <c r="GHF19">
        <v>39302</v>
      </c>
      <c r="GHG19">
        <v>39301</v>
      </c>
      <c r="GHH19">
        <v>39300</v>
      </c>
      <c r="GHI19">
        <v>39297</v>
      </c>
      <c r="GHJ19">
        <v>39296</v>
      </c>
      <c r="GHK19">
        <v>39295</v>
      </c>
      <c r="GHL19">
        <v>39294</v>
      </c>
      <c r="GHM19">
        <v>39293</v>
      </c>
      <c r="GHN19">
        <v>39290</v>
      </c>
      <c r="GHO19">
        <v>39289</v>
      </c>
      <c r="GHP19">
        <v>39288</v>
      </c>
      <c r="GHQ19">
        <v>39287</v>
      </c>
      <c r="GHR19">
        <v>39286</v>
      </c>
      <c r="GHS19">
        <v>39283</v>
      </c>
      <c r="GHT19">
        <v>39282</v>
      </c>
      <c r="GHU19">
        <v>39281</v>
      </c>
      <c r="GHV19">
        <v>39280</v>
      </c>
      <c r="GHW19">
        <v>39279</v>
      </c>
      <c r="GHX19">
        <v>39276</v>
      </c>
      <c r="GHY19">
        <v>39275</v>
      </c>
      <c r="GHZ19">
        <v>39274</v>
      </c>
      <c r="GIA19">
        <v>39273</v>
      </c>
      <c r="GIB19">
        <v>39272</v>
      </c>
      <c r="GIC19">
        <v>39269</v>
      </c>
      <c r="GID19">
        <v>39268</v>
      </c>
      <c r="GIE19">
        <v>39267</v>
      </c>
      <c r="GIF19">
        <v>39266</v>
      </c>
      <c r="GIG19">
        <v>39265</v>
      </c>
      <c r="GIH19">
        <v>39262</v>
      </c>
      <c r="GII19">
        <v>39261</v>
      </c>
      <c r="GIJ19">
        <v>39260</v>
      </c>
      <c r="GIK19">
        <v>39259</v>
      </c>
      <c r="GIL19">
        <v>39258</v>
      </c>
      <c r="GIM19">
        <v>39255</v>
      </c>
      <c r="GIN19">
        <v>39254</v>
      </c>
      <c r="GIO19">
        <v>39253</v>
      </c>
      <c r="GIP19">
        <v>39252</v>
      </c>
      <c r="GIQ19">
        <v>39251</v>
      </c>
      <c r="GIR19">
        <v>39248</v>
      </c>
      <c r="GIS19">
        <v>39247</v>
      </c>
      <c r="GIT19">
        <v>39246</v>
      </c>
      <c r="GIU19">
        <v>39245</v>
      </c>
      <c r="GIV19">
        <v>39244</v>
      </c>
      <c r="GIW19">
        <v>39241</v>
      </c>
      <c r="GIX19">
        <v>39240</v>
      </c>
      <c r="GIY19">
        <v>39239</v>
      </c>
      <c r="GIZ19">
        <v>39238</v>
      </c>
      <c r="GJA19">
        <v>39237</v>
      </c>
      <c r="GJB19">
        <v>39234</v>
      </c>
      <c r="GJC19">
        <v>39233</v>
      </c>
      <c r="GJD19">
        <v>39232</v>
      </c>
      <c r="GJE19">
        <v>39231</v>
      </c>
      <c r="GJF19">
        <v>39230</v>
      </c>
      <c r="GJG19">
        <v>39227</v>
      </c>
      <c r="GJH19">
        <v>39226</v>
      </c>
      <c r="GJI19">
        <v>39225</v>
      </c>
      <c r="GJJ19">
        <v>39224</v>
      </c>
      <c r="GJK19">
        <v>39223</v>
      </c>
      <c r="GJL19">
        <v>39220</v>
      </c>
      <c r="GJM19">
        <v>39219</v>
      </c>
      <c r="GJN19">
        <v>39218</v>
      </c>
      <c r="GJO19">
        <v>39217</v>
      </c>
      <c r="GJP19">
        <v>39216</v>
      </c>
      <c r="GJQ19">
        <v>39213</v>
      </c>
      <c r="GJR19">
        <v>39212</v>
      </c>
      <c r="GJS19">
        <v>39211</v>
      </c>
      <c r="GJT19">
        <v>39210</v>
      </c>
      <c r="GJU19">
        <v>39209</v>
      </c>
      <c r="GJV19">
        <v>39206</v>
      </c>
      <c r="GJW19">
        <v>39205</v>
      </c>
      <c r="GJX19">
        <v>39204</v>
      </c>
      <c r="GJY19">
        <v>39203</v>
      </c>
      <c r="GJZ19">
        <v>39202</v>
      </c>
      <c r="GKA19">
        <v>39199</v>
      </c>
      <c r="GKB19">
        <v>39198</v>
      </c>
      <c r="GKC19">
        <v>39197</v>
      </c>
      <c r="GKD19">
        <v>39196</v>
      </c>
      <c r="GKE19">
        <v>39195</v>
      </c>
      <c r="GKF19">
        <v>39192</v>
      </c>
      <c r="GKG19">
        <v>39191</v>
      </c>
      <c r="GKH19">
        <v>39190</v>
      </c>
      <c r="GKI19">
        <v>39189</v>
      </c>
      <c r="GKJ19">
        <v>39188</v>
      </c>
      <c r="GKK19">
        <v>39185</v>
      </c>
      <c r="GKL19">
        <v>39184</v>
      </c>
      <c r="GKM19">
        <v>39183</v>
      </c>
      <c r="GKN19">
        <v>39182</v>
      </c>
      <c r="GKO19">
        <v>39181</v>
      </c>
      <c r="GKP19">
        <v>39178</v>
      </c>
      <c r="GKQ19">
        <v>39177</v>
      </c>
      <c r="GKR19">
        <v>39176</v>
      </c>
      <c r="GKS19">
        <v>39175</v>
      </c>
      <c r="GKT19">
        <v>39174</v>
      </c>
      <c r="GKU19">
        <v>39171</v>
      </c>
      <c r="GKV19">
        <v>39170</v>
      </c>
      <c r="GKW19">
        <v>39169</v>
      </c>
      <c r="GKX19">
        <v>39168</v>
      </c>
      <c r="GKY19">
        <v>39167</v>
      </c>
      <c r="GKZ19">
        <v>39164</v>
      </c>
      <c r="GLA19">
        <v>39163</v>
      </c>
      <c r="GLB19">
        <v>39162</v>
      </c>
      <c r="GLC19">
        <v>39161</v>
      </c>
      <c r="GLD19">
        <v>39160</v>
      </c>
      <c r="GLE19">
        <v>39157</v>
      </c>
      <c r="GLF19">
        <v>39156</v>
      </c>
      <c r="GLG19">
        <v>39155</v>
      </c>
      <c r="GLH19">
        <v>39154</v>
      </c>
      <c r="GLI19">
        <v>39153</v>
      </c>
      <c r="GLJ19">
        <v>39150</v>
      </c>
      <c r="GLK19">
        <v>39149</v>
      </c>
      <c r="GLL19">
        <v>39148</v>
      </c>
      <c r="GLM19">
        <v>39147</v>
      </c>
      <c r="GLN19">
        <v>39146</v>
      </c>
      <c r="GLO19">
        <v>39143</v>
      </c>
      <c r="GLP19">
        <v>39142</v>
      </c>
      <c r="GLQ19">
        <v>39141</v>
      </c>
      <c r="GLR19">
        <v>39140</v>
      </c>
      <c r="GLS19">
        <v>39139</v>
      </c>
      <c r="GLT19">
        <v>39136</v>
      </c>
      <c r="GLU19">
        <v>39135</v>
      </c>
      <c r="GLV19">
        <v>39134</v>
      </c>
      <c r="GLW19">
        <v>39133</v>
      </c>
      <c r="GLX19">
        <v>39132</v>
      </c>
      <c r="GLY19">
        <v>39129</v>
      </c>
      <c r="GLZ19">
        <v>39128</v>
      </c>
      <c r="GMA19">
        <v>39127</v>
      </c>
      <c r="GMB19">
        <v>39126</v>
      </c>
      <c r="GMC19">
        <v>39125</v>
      </c>
      <c r="GMD19">
        <v>39122</v>
      </c>
      <c r="GME19">
        <v>39121</v>
      </c>
      <c r="GMF19">
        <v>39120</v>
      </c>
      <c r="GMG19">
        <v>39119</v>
      </c>
      <c r="GMH19">
        <v>39118</v>
      </c>
      <c r="GMI19">
        <v>39115</v>
      </c>
      <c r="GMJ19">
        <v>39114</v>
      </c>
      <c r="GMK19">
        <v>39113</v>
      </c>
      <c r="GML19">
        <v>39112</v>
      </c>
      <c r="GMM19">
        <v>39111</v>
      </c>
      <c r="GMN19">
        <v>39108</v>
      </c>
      <c r="GMO19">
        <v>39107</v>
      </c>
      <c r="GMP19">
        <v>39106</v>
      </c>
      <c r="GMQ19">
        <v>39105</v>
      </c>
      <c r="GMR19">
        <v>39104</v>
      </c>
      <c r="GMS19">
        <v>39101</v>
      </c>
      <c r="GMT19">
        <v>39100</v>
      </c>
      <c r="GMU19">
        <v>39099</v>
      </c>
      <c r="GMV19">
        <v>39098</v>
      </c>
      <c r="GMW19">
        <v>39097</v>
      </c>
      <c r="GMX19">
        <v>39094</v>
      </c>
      <c r="GMY19">
        <v>39093</v>
      </c>
      <c r="GMZ19">
        <v>39092</v>
      </c>
      <c r="GNA19">
        <v>39091</v>
      </c>
      <c r="GNB19">
        <v>39090</v>
      </c>
      <c r="GNC19">
        <v>39087</v>
      </c>
      <c r="GND19">
        <v>39086</v>
      </c>
      <c r="GNE19">
        <v>39085</v>
      </c>
      <c r="GNF19">
        <v>39084</v>
      </c>
      <c r="GNG19">
        <v>39083</v>
      </c>
      <c r="GNH19">
        <v>39080</v>
      </c>
      <c r="GNI19">
        <v>39079</v>
      </c>
      <c r="GNJ19">
        <v>39078</v>
      </c>
      <c r="GNK19">
        <v>39077</v>
      </c>
      <c r="GNL19">
        <v>39076</v>
      </c>
      <c r="GNM19">
        <v>39073</v>
      </c>
      <c r="GNN19">
        <v>39072</v>
      </c>
      <c r="GNO19">
        <v>39071</v>
      </c>
      <c r="GNP19">
        <v>39070</v>
      </c>
      <c r="GNQ19">
        <v>39069</v>
      </c>
      <c r="GNR19">
        <v>39066</v>
      </c>
      <c r="GNS19">
        <v>39065</v>
      </c>
      <c r="GNT19">
        <v>39064</v>
      </c>
      <c r="GNU19">
        <v>39063</v>
      </c>
      <c r="GNV19">
        <v>39062</v>
      </c>
      <c r="GNW19">
        <v>39059</v>
      </c>
      <c r="GNX19">
        <v>39058</v>
      </c>
      <c r="GNY19">
        <v>39057</v>
      </c>
      <c r="GNZ19">
        <v>39056</v>
      </c>
      <c r="GOA19">
        <v>39055</v>
      </c>
      <c r="GOB19">
        <v>39052</v>
      </c>
      <c r="GOC19">
        <v>39051</v>
      </c>
      <c r="GOD19">
        <v>39050</v>
      </c>
      <c r="GOE19">
        <v>39049</v>
      </c>
      <c r="GOF19">
        <v>39048</v>
      </c>
      <c r="GOG19">
        <v>39045</v>
      </c>
      <c r="GOH19">
        <v>39044</v>
      </c>
      <c r="GOI19">
        <v>39043</v>
      </c>
      <c r="GOJ19">
        <v>39042</v>
      </c>
      <c r="GOK19">
        <v>39041</v>
      </c>
      <c r="GOL19">
        <v>39038</v>
      </c>
      <c r="GOM19">
        <v>39037</v>
      </c>
      <c r="GON19">
        <v>39036</v>
      </c>
      <c r="GOO19">
        <v>39035</v>
      </c>
      <c r="GOP19">
        <v>39034</v>
      </c>
      <c r="GOQ19">
        <v>39031</v>
      </c>
      <c r="GOR19">
        <v>39030</v>
      </c>
      <c r="GOS19">
        <v>39029</v>
      </c>
      <c r="GOT19">
        <v>39028</v>
      </c>
      <c r="GOU19">
        <v>39027</v>
      </c>
      <c r="GOV19">
        <v>39024</v>
      </c>
      <c r="GOW19">
        <v>39023</v>
      </c>
      <c r="GOX19">
        <v>39022</v>
      </c>
      <c r="GOY19">
        <v>39021</v>
      </c>
      <c r="GOZ19">
        <v>39020</v>
      </c>
      <c r="GPA19">
        <v>39017</v>
      </c>
      <c r="GPB19">
        <v>39016</v>
      </c>
      <c r="GPC19">
        <v>39015</v>
      </c>
      <c r="GPD19">
        <v>39014</v>
      </c>
      <c r="GPE19">
        <v>39013</v>
      </c>
      <c r="GPF19">
        <v>39010</v>
      </c>
      <c r="GPG19">
        <v>39009</v>
      </c>
      <c r="GPH19">
        <v>39008</v>
      </c>
      <c r="GPI19">
        <v>39007</v>
      </c>
      <c r="GPJ19">
        <v>39006</v>
      </c>
      <c r="GPK19">
        <v>39003</v>
      </c>
      <c r="GPL19">
        <v>39002</v>
      </c>
      <c r="GPM19">
        <v>39001</v>
      </c>
      <c r="GPN19">
        <v>39000</v>
      </c>
      <c r="GPO19">
        <v>38999</v>
      </c>
      <c r="GPP19">
        <v>38996</v>
      </c>
      <c r="GPQ19">
        <v>38995</v>
      </c>
      <c r="GPR19">
        <v>38994</v>
      </c>
      <c r="GPS19">
        <v>38993</v>
      </c>
      <c r="GPT19">
        <v>38992</v>
      </c>
      <c r="GPU19">
        <v>38989</v>
      </c>
      <c r="GPV19">
        <v>38988</v>
      </c>
      <c r="GPW19">
        <v>38987</v>
      </c>
      <c r="GPX19">
        <v>38986</v>
      </c>
      <c r="GPY19">
        <v>38985</v>
      </c>
      <c r="GPZ19">
        <v>38982</v>
      </c>
      <c r="GQA19">
        <v>38981</v>
      </c>
      <c r="GQB19">
        <v>38980</v>
      </c>
      <c r="GQC19">
        <v>38979</v>
      </c>
      <c r="GQD19">
        <v>38978</v>
      </c>
      <c r="GQE19">
        <v>38975</v>
      </c>
      <c r="GQF19">
        <v>38974</v>
      </c>
      <c r="GQG19">
        <v>38973</v>
      </c>
      <c r="GQH19">
        <v>38972</v>
      </c>
      <c r="GQI19">
        <v>38971</v>
      </c>
      <c r="GQJ19">
        <v>38968</v>
      </c>
      <c r="GQK19">
        <v>38967</v>
      </c>
      <c r="GQL19">
        <v>38966</v>
      </c>
      <c r="GQM19">
        <v>38965</v>
      </c>
      <c r="GQN19">
        <v>38964</v>
      </c>
      <c r="GQO19">
        <v>38961</v>
      </c>
      <c r="GQP19">
        <v>38960</v>
      </c>
      <c r="GQQ19">
        <v>38959</v>
      </c>
      <c r="GQR19">
        <v>38958</v>
      </c>
      <c r="GQS19">
        <v>38957</v>
      </c>
      <c r="GQT19">
        <v>38954</v>
      </c>
      <c r="GQU19">
        <v>38953</v>
      </c>
      <c r="GQV19">
        <v>38952</v>
      </c>
      <c r="GQW19">
        <v>38951</v>
      </c>
      <c r="GQX19">
        <v>38950</v>
      </c>
      <c r="GQY19">
        <v>38947</v>
      </c>
      <c r="GQZ19">
        <v>38946</v>
      </c>
      <c r="GRA19">
        <v>38945</v>
      </c>
      <c r="GRB19">
        <v>38944</v>
      </c>
      <c r="GRC19">
        <v>38943</v>
      </c>
      <c r="GRD19">
        <v>38940</v>
      </c>
      <c r="GRE19">
        <v>38939</v>
      </c>
      <c r="GRF19">
        <v>38938</v>
      </c>
      <c r="GRG19">
        <v>38937</v>
      </c>
      <c r="GRH19">
        <v>38936</v>
      </c>
      <c r="GRI19">
        <v>38933</v>
      </c>
      <c r="GRJ19">
        <v>38932</v>
      </c>
      <c r="GRK19">
        <v>38931</v>
      </c>
      <c r="GRL19">
        <v>38930</v>
      </c>
      <c r="GRM19">
        <v>38929</v>
      </c>
      <c r="GRN19">
        <v>38926</v>
      </c>
      <c r="GRO19">
        <v>38925</v>
      </c>
      <c r="GRP19">
        <v>38924</v>
      </c>
      <c r="GRQ19">
        <v>38923</v>
      </c>
      <c r="GRR19">
        <v>38922</v>
      </c>
      <c r="GRS19">
        <v>38919</v>
      </c>
      <c r="GRT19">
        <v>38918</v>
      </c>
      <c r="GRU19">
        <v>38917</v>
      </c>
      <c r="GRV19">
        <v>38916</v>
      </c>
      <c r="GRW19">
        <v>38915</v>
      </c>
      <c r="GRX19">
        <v>38912</v>
      </c>
      <c r="GRY19">
        <v>38911</v>
      </c>
      <c r="GRZ19">
        <v>38910</v>
      </c>
      <c r="GSA19">
        <v>38909</v>
      </c>
      <c r="GSB19">
        <v>38908</v>
      </c>
      <c r="GSC19">
        <v>38905</v>
      </c>
      <c r="GSD19">
        <v>38904</v>
      </c>
      <c r="GSE19">
        <v>38903</v>
      </c>
      <c r="GSF19">
        <v>38902</v>
      </c>
      <c r="GSG19">
        <v>38901</v>
      </c>
      <c r="GSH19">
        <v>38898</v>
      </c>
      <c r="GSI19">
        <v>38897</v>
      </c>
      <c r="GSJ19">
        <v>38896</v>
      </c>
      <c r="GSK19">
        <v>38895</v>
      </c>
      <c r="GSL19">
        <v>38894</v>
      </c>
      <c r="GSM19">
        <v>38891</v>
      </c>
      <c r="GSN19">
        <v>38890</v>
      </c>
      <c r="GSO19">
        <v>38889</v>
      </c>
      <c r="GSP19">
        <v>38888</v>
      </c>
      <c r="GSQ19">
        <v>38887</v>
      </c>
      <c r="GSR19">
        <v>38884</v>
      </c>
      <c r="GSS19">
        <v>38883</v>
      </c>
      <c r="GST19">
        <v>38882</v>
      </c>
      <c r="GSU19">
        <v>38881</v>
      </c>
      <c r="GSV19">
        <v>38880</v>
      </c>
      <c r="GSW19">
        <v>38877</v>
      </c>
      <c r="GSX19">
        <v>38876</v>
      </c>
      <c r="GSY19">
        <v>38875</v>
      </c>
      <c r="GSZ19">
        <v>38874</v>
      </c>
      <c r="GTA19">
        <v>38873</v>
      </c>
      <c r="GTB19">
        <v>38870</v>
      </c>
      <c r="GTC19">
        <v>38869</v>
      </c>
      <c r="GTD19">
        <v>38868</v>
      </c>
      <c r="GTE19">
        <v>38867</v>
      </c>
      <c r="GTF19">
        <v>38866</v>
      </c>
      <c r="GTG19">
        <v>38863</v>
      </c>
      <c r="GTH19">
        <v>38862</v>
      </c>
      <c r="GTI19">
        <v>38861</v>
      </c>
      <c r="GTJ19">
        <v>38860</v>
      </c>
      <c r="GTK19">
        <v>38859</v>
      </c>
      <c r="GTL19">
        <v>38856</v>
      </c>
      <c r="GTM19">
        <v>38855</v>
      </c>
      <c r="GTN19">
        <v>38854</v>
      </c>
      <c r="GTO19">
        <v>38853</v>
      </c>
      <c r="GTP19">
        <v>38852</v>
      </c>
      <c r="GTQ19">
        <v>38849</v>
      </c>
      <c r="GTR19">
        <v>38848</v>
      </c>
      <c r="GTS19">
        <v>38847</v>
      </c>
      <c r="GTT19">
        <v>38846</v>
      </c>
      <c r="GTU19">
        <v>38845</v>
      </c>
      <c r="GTV19">
        <v>38842</v>
      </c>
      <c r="GTW19">
        <v>38841</v>
      </c>
      <c r="GTX19">
        <v>38840</v>
      </c>
      <c r="GTY19">
        <v>38839</v>
      </c>
      <c r="GTZ19">
        <v>38838</v>
      </c>
      <c r="GUA19">
        <v>38835</v>
      </c>
      <c r="GUB19">
        <v>38834</v>
      </c>
      <c r="GUC19">
        <v>38833</v>
      </c>
      <c r="GUD19">
        <v>38832</v>
      </c>
      <c r="GUE19">
        <v>38831</v>
      </c>
      <c r="GUF19">
        <v>38828</v>
      </c>
      <c r="GUG19">
        <v>38827</v>
      </c>
      <c r="GUH19">
        <v>38826</v>
      </c>
      <c r="GUI19">
        <v>38825</v>
      </c>
      <c r="GUJ19">
        <v>38824</v>
      </c>
      <c r="GUK19">
        <v>38821</v>
      </c>
      <c r="GUL19">
        <v>38820</v>
      </c>
      <c r="GUM19">
        <v>38819</v>
      </c>
      <c r="GUN19">
        <v>38818</v>
      </c>
      <c r="GUO19">
        <v>38817</v>
      </c>
      <c r="GUP19">
        <v>38814</v>
      </c>
      <c r="GUQ19">
        <v>38813</v>
      </c>
      <c r="GUR19">
        <v>38812</v>
      </c>
      <c r="GUS19">
        <v>38811</v>
      </c>
      <c r="GUT19">
        <v>38810</v>
      </c>
      <c r="GUU19">
        <v>38807</v>
      </c>
      <c r="GUV19">
        <v>38806</v>
      </c>
      <c r="GUW19">
        <v>38805</v>
      </c>
      <c r="GUX19">
        <v>38804</v>
      </c>
      <c r="GUY19">
        <v>38803</v>
      </c>
      <c r="GUZ19">
        <v>38800</v>
      </c>
      <c r="GVA19">
        <v>38799</v>
      </c>
      <c r="GVB19">
        <v>38798</v>
      </c>
      <c r="GVC19">
        <v>38797</v>
      </c>
      <c r="GVD19">
        <v>38796</v>
      </c>
      <c r="GVE19">
        <v>38793</v>
      </c>
      <c r="GVF19">
        <v>38792</v>
      </c>
      <c r="GVG19">
        <v>38791</v>
      </c>
      <c r="GVH19">
        <v>38790</v>
      </c>
      <c r="GVI19">
        <v>38789</v>
      </c>
      <c r="GVJ19">
        <v>38786</v>
      </c>
      <c r="GVK19">
        <v>38785</v>
      </c>
      <c r="GVL19">
        <v>38784</v>
      </c>
      <c r="GVM19">
        <v>38783</v>
      </c>
      <c r="GVN19">
        <v>38782</v>
      </c>
      <c r="GVO19">
        <v>38779</v>
      </c>
      <c r="GVP19">
        <v>38778</v>
      </c>
      <c r="GVQ19">
        <v>38777</v>
      </c>
      <c r="GVR19">
        <v>38776</v>
      </c>
      <c r="GVS19">
        <v>38775</v>
      </c>
      <c r="GVT19">
        <v>38772</v>
      </c>
      <c r="GVU19">
        <v>38771</v>
      </c>
      <c r="GVV19">
        <v>38770</v>
      </c>
      <c r="GVW19">
        <v>38769</v>
      </c>
      <c r="GVX19">
        <v>38768</v>
      </c>
      <c r="GVY19">
        <v>38765</v>
      </c>
      <c r="GVZ19">
        <v>38764</v>
      </c>
      <c r="GWA19">
        <v>38763</v>
      </c>
      <c r="GWB19">
        <v>38762</v>
      </c>
      <c r="GWC19">
        <v>38761</v>
      </c>
      <c r="GWD19">
        <v>38758</v>
      </c>
      <c r="GWE19">
        <v>38757</v>
      </c>
      <c r="GWF19">
        <v>38756</v>
      </c>
      <c r="GWG19">
        <v>38755</v>
      </c>
      <c r="GWH19">
        <v>38754</v>
      </c>
      <c r="GWI19">
        <v>38751</v>
      </c>
      <c r="GWJ19">
        <v>38750</v>
      </c>
      <c r="GWK19">
        <v>38749</v>
      </c>
      <c r="GWL19">
        <v>38748</v>
      </c>
      <c r="GWM19">
        <v>38747</v>
      </c>
      <c r="GWN19">
        <v>38744</v>
      </c>
      <c r="GWO19">
        <v>38743</v>
      </c>
      <c r="GWP19">
        <v>38742</v>
      </c>
      <c r="GWQ19">
        <v>38741</v>
      </c>
      <c r="GWR19">
        <v>38740</v>
      </c>
      <c r="GWS19">
        <v>38737</v>
      </c>
      <c r="GWT19">
        <v>38736</v>
      </c>
      <c r="GWU19">
        <v>38735</v>
      </c>
      <c r="GWV19">
        <v>38734</v>
      </c>
      <c r="GWW19">
        <v>38733</v>
      </c>
      <c r="GWX19">
        <v>38730</v>
      </c>
      <c r="GWY19">
        <v>38729</v>
      </c>
      <c r="GWZ19">
        <v>38728</v>
      </c>
      <c r="GXA19">
        <v>38727</v>
      </c>
      <c r="GXB19">
        <v>38726</v>
      </c>
      <c r="GXC19">
        <v>38723</v>
      </c>
      <c r="GXD19">
        <v>38722</v>
      </c>
      <c r="GXE19">
        <v>38721</v>
      </c>
      <c r="GXF19">
        <v>38720</v>
      </c>
      <c r="GXG19">
        <v>38719</v>
      </c>
      <c r="GXH19">
        <v>38716</v>
      </c>
      <c r="GXI19">
        <v>38715</v>
      </c>
      <c r="GXJ19">
        <v>38714</v>
      </c>
      <c r="GXK19">
        <v>38713</v>
      </c>
      <c r="GXL19">
        <v>38712</v>
      </c>
      <c r="GXM19">
        <v>38709</v>
      </c>
      <c r="GXN19">
        <v>38708</v>
      </c>
      <c r="GXO19">
        <v>38707</v>
      </c>
      <c r="GXP19">
        <v>38706</v>
      </c>
      <c r="GXQ19">
        <v>38705</v>
      </c>
      <c r="GXR19">
        <v>38702</v>
      </c>
      <c r="GXS19">
        <v>38701</v>
      </c>
      <c r="GXT19">
        <v>38700</v>
      </c>
      <c r="GXU19">
        <v>38699</v>
      </c>
      <c r="GXV19">
        <v>38698</v>
      </c>
      <c r="GXW19">
        <v>38695</v>
      </c>
      <c r="GXX19">
        <v>38694</v>
      </c>
      <c r="GXY19">
        <v>38693</v>
      </c>
      <c r="GXZ19">
        <v>38692</v>
      </c>
      <c r="GYA19">
        <v>38691</v>
      </c>
      <c r="GYB19">
        <v>38688</v>
      </c>
      <c r="GYC19">
        <v>38687</v>
      </c>
      <c r="GYD19">
        <v>38686</v>
      </c>
      <c r="GYE19">
        <v>38685</v>
      </c>
      <c r="GYF19">
        <v>38684</v>
      </c>
      <c r="GYG19">
        <v>38681</v>
      </c>
      <c r="GYH19">
        <v>38680</v>
      </c>
      <c r="GYI19">
        <v>38679</v>
      </c>
      <c r="GYJ19">
        <v>38678</v>
      </c>
      <c r="GYK19">
        <v>38677</v>
      </c>
      <c r="GYL19">
        <v>38674</v>
      </c>
      <c r="GYM19">
        <v>38673</v>
      </c>
      <c r="GYN19">
        <v>38672</v>
      </c>
      <c r="GYO19">
        <v>38671</v>
      </c>
      <c r="GYP19">
        <v>38670</v>
      </c>
      <c r="GYQ19">
        <v>38667</v>
      </c>
      <c r="GYR19">
        <v>38666</v>
      </c>
      <c r="GYS19">
        <v>38665</v>
      </c>
      <c r="GYT19">
        <v>38664</v>
      </c>
      <c r="GYU19">
        <v>38663</v>
      </c>
      <c r="GYV19">
        <v>38660</v>
      </c>
      <c r="GYW19">
        <v>38659</v>
      </c>
      <c r="GYX19">
        <v>38658</v>
      </c>
      <c r="GYY19">
        <v>38657</v>
      </c>
      <c r="GYZ19">
        <v>38656</v>
      </c>
      <c r="GZA19">
        <v>38653</v>
      </c>
      <c r="GZB19">
        <v>38652</v>
      </c>
      <c r="GZC19">
        <v>38651</v>
      </c>
      <c r="GZD19">
        <v>38650</v>
      </c>
      <c r="GZE19">
        <v>38649</v>
      </c>
      <c r="GZF19">
        <v>38646</v>
      </c>
      <c r="GZG19">
        <v>38645</v>
      </c>
      <c r="GZH19">
        <v>38644</v>
      </c>
      <c r="GZI19">
        <v>38643</v>
      </c>
      <c r="GZJ19">
        <v>38642</v>
      </c>
      <c r="GZK19">
        <v>38639</v>
      </c>
      <c r="GZL19">
        <v>38638</v>
      </c>
      <c r="GZM19">
        <v>38637</v>
      </c>
      <c r="GZN19">
        <v>38636</v>
      </c>
      <c r="GZO19">
        <v>38635</v>
      </c>
      <c r="GZP19">
        <v>38632</v>
      </c>
      <c r="GZQ19">
        <v>38631</v>
      </c>
      <c r="GZR19">
        <v>38630</v>
      </c>
      <c r="GZS19">
        <v>38629</v>
      </c>
      <c r="GZT19">
        <v>38628</v>
      </c>
      <c r="GZU19">
        <v>38625</v>
      </c>
      <c r="GZV19">
        <v>38624</v>
      </c>
      <c r="GZW19">
        <v>38623</v>
      </c>
      <c r="GZX19">
        <v>38622</v>
      </c>
      <c r="GZY19">
        <v>38621</v>
      </c>
      <c r="GZZ19">
        <v>38618</v>
      </c>
      <c r="HAA19">
        <v>38617</v>
      </c>
      <c r="HAB19">
        <v>38616</v>
      </c>
      <c r="HAC19">
        <v>38615</v>
      </c>
      <c r="HAD19">
        <v>38614</v>
      </c>
      <c r="HAE19">
        <v>38611</v>
      </c>
      <c r="HAF19">
        <v>38610</v>
      </c>
      <c r="HAG19">
        <v>38609</v>
      </c>
      <c r="HAH19">
        <v>38608</v>
      </c>
      <c r="HAI19">
        <v>38607</v>
      </c>
      <c r="HAJ19">
        <v>38604</v>
      </c>
      <c r="HAK19">
        <v>38603</v>
      </c>
      <c r="HAL19">
        <v>38602</v>
      </c>
      <c r="HAM19">
        <v>38601</v>
      </c>
      <c r="HAN19">
        <v>38600</v>
      </c>
      <c r="HAO19">
        <v>38597</v>
      </c>
      <c r="HAP19">
        <v>38596</v>
      </c>
      <c r="HAQ19">
        <v>38595</v>
      </c>
      <c r="HAR19">
        <v>38594</v>
      </c>
      <c r="HAS19">
        <v>38593</v>
      </c>
      <c r="HAT19">
        <v>38590</v>
      </c>
      <c r="HAU19">
        <v>38589</v>
      </c>
      <c r="HAV19">
        <v>38588</v>
      </c>
      <c r="HAW19">
        <v>38587</v>
      </c>
      <c r="HAX19">
        <v>38586</v>
      </c>
      <c r="HAY19">
        <v>38583</v>
      </c>
      <c r="HAZ19">
        <v>38582</v>
      </c>
      <c r="HBA19">
        <v>38581</v>
      </c>
      <c r="HBB19">
        <v>38580</v>
      </c>
      <c r="HBC19">
        <v>38579</v>
      </c>
      <c r="HBD19">
        <v>38576</v>
      </c>
      <c r="HBE19">
        <v>38575</v>
      </c>
      <c r="HBF19">
        <v>38574</v>
      </c>
      <c r="HBG19">
        <v>38573</v>
      </c>
      <c r="HBH19">
        <v>38572</v>
      </c>
      <c r="HBI19">
        <v>38569</v>
      </c>
      <c r="HBJ19">
        <v>38568</v>
      </c>
      <c r="HBK19">
        <v>38567</v>
      </c>
      <c r="HBL19">
        <v>38566</v>
      </c>
      <c r="HBM19">
        <v>38565</v>
      </c>
      <c r="HBN19">
        <v>38562</v>
      </c>
      <c r="HBO19">
        <v>38561</v>
      </c>
      <c r="HBP19">
        <v>38560</v>
      </c>
      <c r="HBQ19">
        <v>38559</v>
      </c>
      <c r="HBR19">
        <v>38558</v>
      </c>
      <c r="HBS19">
        <v>38555</v>
      </c>
      <c r="HBT19">
        <v>38554</v>
      </c>
      <c r="HBU19">
        <v>38553</v>
      </c>
      <c r="HBV19">
        <v>38552</v>
      </c>
      <c r="HBW19">
        <v>38551</v>
      </c>
      <c r="HBX19">
        <v>38548</v>
      </c>
      <c r="HBY19">
        <v>38547</v>
      </c>
      <c r="HBZ19">
        <v>38546</v>
      </c>
      <c r="HCA19">
        <v>38545</v>
      </c>
      <c r="HCB19">
        <v>38544</v>
      </c>
      <c r="HCC19">
        <v>38541</v>
      </c>
      <c r="HCD19">
        <v>38540</v>
      </c>
      <c r="HCE19">
        <v>38539</v>
      </c>
      <c r="HCF19">
        <v>38538</v>
      </c>
      <c r="HCG19">
        <v>38537</v>
      </c>
      <c r="HCH19">
        <v>38534</v>
      </c>
      <c r="HCI19">
        <v>38533</v>
      </c>
      <c r="HCJ19">
        <v>38532</v>
      </c>
      <c r="HCK19">
        <v>38531</v>
      </c>
      <c r="HCL19">
        <v>38530</v>
      </c>
      <c r="HCM19">
        <v>38527</v>
      </c>
      <c r="HCN19">
        <v>38526</v>
      </c>
      <c r="HCO19">
        <v>38525</v>
      </c>
      <c r="HCP19">
        <v>38524</v>
      </c>
      <c r="HCQ19">
        <v>38523</v>
      </c>
      <c r="HCR19">
        <v>38520</v>
      </c>
      <c r="HCS19">
        <v>38519</v>
      </c>
      <c r="HCT19">
        <v>38518</v>
      </c>
      <c r="HCU19">
        <v>38517</v>
      </c>
      <c r="HCV19">
        <v>38516</v>
      </c>
      <c r="HCW19">
        <v>38513</v>
      </c>
      <c r="HCX19">
        <v>38512</v>
      </c>
      <c r="HCY19">
        <v>38511</v>
      </c>
      <c r="HCZ19">
        <v>38510</v>
      </c>
      <c r="HDA19">
        <v>38509</v>
      </c>
      <c r="HDB19">
        <v>38506</v>
      </c>
      <c r="HDC19">
        <v>38505</v>
      </c>
      <c r="HDD19">
        <v>38504</v>
      </c>
      <c r="HDE19">
        <v>38503</v>
      </c>
      <c r="HDF19">
        <v>38502</v>
      </c>
      <c r="HDG19">
        <v>38499</v>
      </c>
      <c r="HDH19">
        <v>38498</v>
      </c>
      <c r="HDI19">
        <v>38497</v>
      </c>
      <c r="HDJ19">
        <v>38496</v>
      </c>
      <c r="HDK19">
        <v>38495</v>
      </c>
      <c r="HDL19">
        <v>38492</v>
      </c>
      <c r="HDM19">
        <v>38491</v>
      </c>
      <c r="HDN19">
        <v>38490</v>
      </c>
      <c r="HDO19">
        <v>38489</v>
      </c>
      <c r="HDP19">
        <v>38488</v>
      </c>
      <c r="HDQ19">
        <v>38485</v>
      </c>
      <c r="HDR19">
        <v>38484</v>
      </c>
      <c r="HDS19">
        <v>38483</v>
      </c>
      <c r="HDT19">
        <v>38482</v>
      </c>
      <c r="HDU19">
        <v>38481</v>
      </c>
      <c r="HDV19">
        <v>38478</v>
      </c>
      <c r="HDW19">
        <v>38477</v>
      </c>
      <c r="HDX19">
        <v>38476</v>
      </c>
      <c r="HDY19">
        <v>38475</v>
      </c>
      <c r="HDZ19">
        <v>38474</v>
      </c>
      <c r="HEA19">
        <v>38471</v>
      </c>
      <c r="HEB19">
        <v>38470</v>
      </c>
      <c r="HEC19">
        <v>38469</v>
      </c>
      <c r="HED19">
        <v>38468</v>
      </c>
      <c r="HEE19">
        <v>38467</v>
      </c>
      <c r="HEF19">
        <v>38464</v>
      </c>
      <c r="HEG19">
        <v>38463</v>
      </c>
      <c r="HEH19">
        <v>38462</v>
      </c>
      <c r="HEI19">
        <v>38461</v>
      </c>
      <c r="HEJ19">
        <v>38460</v>
      </c>
      <c r="HEK19">
        <v>38457</v>
      </c>
      <c r="HEL19">
        <v>38456</v>
      </c>
      <c r="HEM19">
        <v>38455</v>
      </c>
      <c r="HEN19">
        <v>38454</v>
      </c>
      <c r="HEO19">
        <v>38453</v>
      </c>
      <c r="HEP19">
        <v>38450</v>
      </c>
      <c r="HEQ19">
        <v>38449</v>
      </c>
      <c r="HER19">
        <v>38448</v>
      </c>
      <c r="HES19">
        <v>38447</v>
      </c>
      <c r="HET19">
        <v>38446</v>
      </c>
      <c r="HEU19">
        <v>38443</v>
      </c>
      <c r="HEV19">
        <v>38442</v>
      </c>
      <c r="HEW19">
        <v>38441</v>
      </c>
      <c r="HEX19">
        <v>38440</v>
      </c>
      <c r="HEY19">
        <v>38439</v>
      </c>
      <c r="HEZ19">
        <v>38436</v>
      </c>
      <c r="HFA19">
        <v>38435</v>
      </c>
      <c r="HFB19">
        <v>38434</v>
      </c>
      <c r="HFC19">
        <v>38433</v>
      </c>
      <c r="HFD19">
        <v>38432</v>
      </c>
      <c r="HFE19">
        <v>38429</v>
      </c>
      <c r="HFF19">
        <v>38428</v>
      </c>
      <c r="HFG19">
        <v>38427</v>
      </c>
      <c r="HFH19">
        <v>38426</v>
      </c>
      <c r="HFI19">
        <v>38425</v>
      </c>
      <c r="HFJ19">
        <v>38422</v>
      </c>
      <c r="HFK19">
        <v>38421</v>
      </c>
      <c r="HFL19">
        <v>38420</v>
      </c>
      <c r="HFM19">
        <v>38419</v>
      </c>
      <c r="HFN19">
        <v>38418</v>
      </c>
      <c r="HFO19">
        <v>38415</v>
      </c>
      <c r="HFP19">
        <v>38414</v>
      </c>
      <c r="HFQ19">
        <v>38413</v>
      </c>
      <c r="HFR19">
        <v>38412</v>
      </c>
      <c r="HFS19">
        <v>38411</v>
      </c>
      <c r="HFT19">
        <v>38408</v>
      </c>
      <c r="HFU19">
        <v>38407</v>
      </c>
      <c r="HFV19">
        <v>38406</v>
      </c>
      <c r="HFW19">
        <v>38405</v>
      </c>
      <c r="HFX19">
        <v>38404</v>
      </c>
      <c r="HFY19">
        <v>38401</v>
      </c>
      <c r="HFZ19">
        <v>38400</v>
      </c>
      <c r="HGA19">
        <v>38399</v>
      </c>
      <c r="HGB19">
        <v>38398</v>
      </c>
      <c r="HGC19">
        <v>38397</v>
      </c>
      <c r="HGD19">
        <v>38394</v>
      </c>
      <c r="HGE19">
        <v>38393</v>
      </c>
      <c r="HGF19">
        <v>38392</v>
      </c>
      <c r="HGG19">
        <v>38391</v>
      </c>
      <c r="HGH19">
        <v>38390</v>
      </c>
      <c r="HGI19">
        <v>38387</v>
      </c>
      <c r="HGJ19">
        <v>38386</v>
      </c>
      <c r="HGK19">
        <v>38385</v>
      </c>
      <c r="HGL19">
        <v>38384</v>
      </c>
      <c r="HGM19">
        <v>38383</v>
      </c>
      <c r="HGN19">
        <v>38380</v>
      </c>
      <c r="HGO19">
        <v>38379</v>
      </c>
      <c r="HGP19">
        <v>38378</v>
      </c>
      <c r="HGQ19">
        <v>38377</v>
      </c>
      <c r="HGR19">
        <v>38376</v>
      </c>
      <c r="HGS19">
        <v>38373</v>
      </c>
      <c r="HGT19">
        <v>38372</v>
      </c>
      <c r="HGU19">
        <v>38371</v>
      </c>
      <c r="HGV19">
        <v>38370</v>
      </c>
      <c r="HGW19">
        <v>38369</v>
      </c>
      <c r="HGX19">
        <v>38366</v>
      </c>
      <c r="HGY19">
        <v>38365</v>
      </c>
      <c r="HGZ19">
        <v>38364</v>
      </c>
      <c r="HHA19">
        <v>38363</v>
      </c>
      <c r="HHB19">
        <v>38362</v>
      </c>
      <c r="HHC19">
        <v>38359</v>
      </c>
      <c r="HHD19">
        <v>38358</v>
      </c>
      <c r="HHE19">
        <v>38357</v>
      </c>
      <c r="HHF19">
        <v>38356</v>
      </c>
      <c r="HHG19">
        <v>38355</v>
      </c>
      <c r="HHH19">
        <v>38352</v>
      </c>
      <c r="HHI19">
        <v>38351</v>
      </c>
      <c r="HHJ19">
        <v>38350</v>
      </c>
      <c r="HHK19">
        <v>38349</v>
      </c>
      <c r="HHL19">
        <v>38348</v>
      </c>
      <c r="HHM19">
        <v>38345</v>
      </c>
      <c r="HHN19">
        <v>38344</v>
      </c>
      <c r="HHO19">
        <v>38343</v>
      </c>
      <c r="HHP19">
        <v>38342</v>
      </c>
      <c r="HHQ19">
        <v>38341</v>
      </c>
      <c r="HHR19">
        <v>38338</v>
      </c>
      <c r="HHS19">
        <v>38337</v>
      </c>
      <c r="HHT19">
        <v>38336</v>
      </c>
      <c r="HHU19">
        <v>38335</v>
      </c>
      <c r="HHV19">
        <v>38334</v>
      </c>
      <c r="HHW19">
        <v>38331</v>
      </c>
      <c r="HHX19">
        <v>38330</v>
      </c>
      <c r="HHY19">
        <v>38329</v>
      </c>
      <c r="HHZ19">
        <v>38328</v>
      </c>
      <c r="HIA19">
        <v>38327</v>
      </c>
      <c r="HIB19">
        <v>38324</v>
      </c>
      <c r="HIC19">
        <v>38323</v>
      </c>
      <c r="HID19">
        <v>38322</v>
      </c>
      <c r="HIE19">
        <v>38321</v>
      </c>
      <c r="HIF19">
        <v>38320</v>
      </c>
      <c r="HIG19">
        <v>38317</v>
      </c>
      <c r="HIH19">
        <v>38316</v>
      </c>
      <c r="HII19">
        <v>38315</v>
      </c>
      <c r="HIJ19">
        <v>38314</v>
      </c>
      <c r="HIK19">
        <v>38313</v>
      </c>
      <c r="HIL19">
        <v>38310</v>
      </c>
      <c r="HIM19">
        <v>38309</v>
      </c>
      <c r="HIN19">
        <v>38308</v>
      </c>
      <c r="HIO19">
        <v>38307</v>
      </c>
      <c r="HIP19">
        <v>38306</v>
      </c>
      <c r="HIQ19">
        <v>38303</v>
      </c>
      <c r="HIR19">
        <v>38302</v>
      </c>
      <c r="HIS19">
        <v>38301</v>
      </c>
      <c r="HIT19">
        <v>38300</v>
      </c>
      <c r="HIU19">
        <v>38299</v>
      </c>
      <c r="HIV19">
        <v>38296</v>
      </c>
      <c r="HIW19">
        <v>38295</v>
      </c>
      <c r="HIX19">
        <v>38294</v>
      </c>
      <c r="HIY19">
        <v>38293</v>
      </c>
      <c r="HIZ19">
        <v>38292</v>
      </c>
      <c r="HJA19">
        <v>38289</v>
      </c>
      <c r="HJB19">
        <v>38288</v>
      </c>
      <c r="HJC19">
        <v>38287</v>
      </c>
      <c r="HJD19">
        <v>38286</v>
      </c>
      <c r="HJE19">
        <v>38285</v>
      </c>
      <c r="HJF19">
        <v>38282</v>
      </c>
      <c r="HJG19">
        <v>38281</v>
      </c>
      <c r="HJH19">
        <v>38280</v>
      </c>
      <c r="HJI19">
        <v>38279</v>
      </c>
      <c r="HJJ19">
        <v>38278</v>
      </c>
      <c r="HJK19">
        <v>38275</v>
      </c>
      <c r="HJL19">
        <v>38274</v>
      </c>
      <c r="HJM19">
        <v>38273</v>
      </c>
      <c r="HJN19">
        <v>38272</v>
      </c>
      <c r="HJO19">
        <v>38271</v>
      </c>
      <c r="HJP19">
        <v>38268</v>
      </c>
      <c r="HJQ19">
        <v>38267</v>
      </c>
      <c r="HJR19">
        <v>38266</v>
      </c>
      <c r="HJS19">
        <v>38265</v>
      </c>
      <c r="HJT19">
        <v>38264</v>
      </c>
      <c r="HJU19">
        <v>38261</v>
      </c>
      <c r="HJV19">
        <v>38260</v>
      </c>
      <c r="HJW19">
        <v>38259</v>
      </c>
      <c r="HJX19">
        <v>38258</v>
      </c>
      <c r="HJY19">
        <v>38257</v>
      </c>
      <c r="HJZ19">
        <v>38254</v>
      </c>
      <c r="HKA19">
        <v>38253</v>
      </c>
      <c r="HKB19">
        <v>38252</v>
      </c>
      <c r="HKC19">
        <v>38251</v>
      </c>
      <c r="HKD19">
        <v>38250</v>
      </c>
      <c r="HKE19">
        <v>38247</v>
      </c>
      <c r="HKF19">
        <v>38246</v>
      </c>
      <c r="HKG19">
        <v>38245</v>
      </c>
      <c r="HKH19">
        <v>38244</v>
      </c>
      <c r="HKI19">
        <v>38243</v>
      </c>
      <c r="HKJ19">
        <v>38240</v>
      </c>
      <c r="HKK19">
        <v>38239</v>
      </c>
      <c r="HKL19">
        <v>38238</v>
      </c>
      <c r="HKM19">
        <v>38237</v>
      </c>
      <c r="HKN19">
        <v>38236</v>
      </c>
      <c r="HKO19">
        <v>38233</v>
      </c>
      <c r="HKP19">
        <v>38232</v>
      </c>
      <c r="HKQ19">
        <v>38231</v>
      </c>
      <c r="HKR19">
        <v>38230</v>
      </c>
      <c r="HKS19">
        <v>38229</v>
      </c>
      <c r="HKT19">
        <v>38226</v>
      </c>
      <c r="HKU19">
        <v>38225</v>
      </c>
      <c r="HKV19">
        <v>38224</v>
      </c>
      <c r="HKW19">
        <v>38223</v>
      </c>
      <c r="HKX19">
        <v>38222</v>
      </c>
      <c r="HKY19">
        <v>38219</v>
      </c>
      <c r="HKZ19">
        <v>38218</v>
      </c>
      <c r="HLA19">
        <v>38217</v>
      </c>
      <c r="HLB19">
        <v>38216</v>
      </c>
      <c r="HLC19">
        <v>38215</v>
      </c>
      <c r="HLD19">
        <v>38212</v>
      </c>
      <c r="HLE19">
        <v>38211</v>
      </c>
      <c r="HLF19">
        <v>38210</v>
      </c>
      <c r="HLG19">
        <v>38209</v>
      </c>
      <c r="HLH19">
        <v>38208</v>
      </c>
      <c r="HLI19">
        <v>38205</v>
      </c>
      <c r="HLJ19">
        <v>38204</v>
      </c>
      <c r="HLK19">
        <v>38203</v>
      </c>
      <c r="HLL19">
        <v>38202</v>
      </c>
      <c r="HLM19">
        <v>38201</v>
      </c>
      <c r="HLN19">
        <v>38198</v>
      </c>
      <c r="HLO19">
        <v>38197</v>
      </c>
      <c r="HLP19">
        <v>38196</v>
      </c>
      <c r="HLQ19">
        <v>38195</v>
      </c>
      <c r="HLR19">
        <v>38194</v>
      </c>
      <c r="HLS19">
        <v>38191</v>
      </c>
      <c r="HLT19">
        <v>38190</v>
      </c>
      <c r="HLU19">
        <v>38189</v>
      </c>
      <c r="HLV19">
        <v>38188</v>
      </c>
      <c r="HLW19">
        <v>38187</v>
      </c>
      <c r="HLX19">
        <v>38184</v>
      </c>
      <c r="HLY19">
        <v>38183</v>
      </c>
      <c r="HLZ19">
        <v>38182</v>
      </c>
      <c r="HMA19">
        <v>38181</v>
      </c>
      <c r="HMB19">
        <v>38180</v>
      </c>
      <c r="HMC19">
        <v>38177</v>
      </c>
      <c r="HMD19">
        <v>38176</v>
      </c>
      <c r="HME19">
        <v>38175</v>
      </c>
      <c r="HMF19">
        <v>38174</v>
      </c>
      <c r="HMG19">
        <v>38173</v>
      </c>
      <c r="HMH19">
        <v>38170</v>
      </c>
      <c r="HMI19">
        <v>38169</v>
      </c>
      <c r="HMJ19">
        <v>38168</v>
      </c>
      <c r="HMK19">
        <v>38167</v>
      </c>
      <c r="HML19">
        <v>38166</v>
      </c>
      <c r="HMM19">
        <v>38163</v>
      </c>
      <c r="HMN19">
        <v>38162</v>
      </c>
      <c r="HMO19">
        <v>38161</v>
      </c>
      <c r="HMP19">
        <v>38160</v>
      </c>
      <c r="HMQ19">
        <v>38159</v>
      </c>
      <c r="HMR19">
        <v>38156</v>
      </c>
      <c r="HMS19">
        <v>38155</v>
      </c>
      <c r="HMT19">
        <v>38154</v>
      </c>
      <c r="HMU19">
        <v>38153</v>
      </c>
      <c r="HMV19">
        <v>38152</v>
      </c>
      <c r="HMW19">
        <v>38149</v>
      </c>
      <c r="HMX19">
        <v>38148</v>
      </c>
      <c r="HMY19">
        <v>38147</v>
      </c>
      <c r="HMZ19">
        <v>38146</v>
      </c>
      <c r="HNA19">
        <v>38145</v>
      </c>
      <c r="HNB19">
        <v>38142</v>
      </c>
      <c r="HNC19">
        <v>38141</v>
      </c>
      <c r="HND19">
        <v>38140</v>
      </c>
      <c r="HNE19">
        <v>38139</v>
      </c>
      <c r="HNF19">
        <v>38138</v>
      </c>
      <c r="HNG19">
        <v>38135</v>
      </c>
      <c r="HNH19">
        <v>38134</v>
      </c>
      <c r="HNI19">
        <v>38133</v>
      </c>
      <c r="HNJ19">
        <v>38132</v>
      </c>
      <c r="HNK19">
        <v>38131</v>
      </c>
      <c r="HNL19">
        <v>38128</v>
      </c>
      <c r="HNM19">
        <v>38127</v>
      </c>
      <c r="HNN19">
        <v>38126</v>
      </c>
      <c r="HNO19">
        <v>38125</v>
      </c>
      <c r="HNP19">
        <v>38124</v>
      </c>
      <c r="HNQ19">
        <v>38121</v>
      </c>
      <c r="HNR19">
        <v>38120</v>
      </c>
      <c r="HNS19">
        <v>38119</v>
      </c>
      <c r="HNT19">
        <v>38118</v>
      </c>
      <c r="HNU19">
        <v>38117</v>
      </c>
      <c r="HNV19">
        <v>38114</v>
      </c>
      <c r="HNW19">
        <v>38113</v>
      </c>
      <c r="HNX19">
        <v>38112</v>
      </c>
      <c r="HNY19">
        <v>38111</v>
      </c>
      <c r="HNZ19">
        <v>38110</v>
      </c>
      <c r="HOA19">
        <v>38107</v>
      </c>
      <c r="HOB19">
        <v>38106</v>
      </c>
      <c r="HOC19">
        <v>38105</v>
      </c>
      <c r="HOD19">
        <v>38104</v>
      </c>
      <c r="HOE19">
        <v>38103</v>
      </c>
      <c r="HOF19">
        <v>38100</v>
      </c>
      <c r="HOG19">
        <v>38099</v>
      </c>
      <c r="HOH19">
        <v>38098</v>
      </c>
      <c r="HOI19">
        <v>38097</v>
      </c>
      <c r="HOJ19">
        <v>38096</v>
      </c>
      <c r="HOK19">
        <v>38093</v>
      </c>
      <c r="HOL19">
        <v>38092</v>
      </c>
      <c r="HOM19">
        <v>38091</v>
      </c>
      <c r="HON19">
        <v>38090</v>
      </c>
      <c r="HOO19">
        <v>38089</v>
      </c>
      <c r="HOP19">
        <v>38086</v>
      </c>
      <c r="HOQ19">
        <v>38085</v>
      </c>
      <c r="HOR19">
        <v>38084</v>
      </c>
      <c r="HOS19">
        <v>38083</v>
      </c>
      <c r="HOT19">
        <v>38082</v>
      </c>
      <c r="HOU19">
        <v>38079</v>
      </c>
      <c r="HOV19">
        <v>38078</v>
      </c>
      <c r="HOW19">
        <v>38077</v>
      </c>
      <c r="HOX19">
        <v>38076</v>
      </c>
      <c r="HOY19">
        <v>38075</v>
      </c>
      <c r="HOZ19">
        <v>38072</v>
      </c>
      <c r="HPA19">
        <v>38071</v>
      </c>
      <c r="HPB19">
        <v>38070</v>
      </c>
      <c r="HPC19">
        <v>38069</v>
      </c>
      <c r="HPD19">
        <v>38068</v>
      </c>
      <c r="HPE19">
        <v>38065</v>
      </c>
      <c r="HPF19">
        <v>38064</v>
      </c>
      <c r="HPG19">
        <v>38063</v>
      </c>
      <c r="HPH19">
        <v>38062</v>
      </c>
      <c r="HPI19">
        <v>38061</v>
      </c>
      <c r="HPJ19">
        <v>38058</v>
      </c>
      <c r="HPK19">
        <v>38057</v>
      </c>
      <c r="HPL19">
        <v>38056</v>
      </c>
      <c r="HPM19">
        <v>38055</v>
      </c>
      <c r="HPN19">
        <v>38054</v>
      </c>
      <c r="HPO19">
        <v>38051</v>
      </c>
      <c r="HPP19">
        <v>38050</v>
      </c>
      <c r="HPQ19">
        <v>38049</v>
      </c>
      <c r="HPR19">
        <v>38048</v>
      </c>
      <c r="HPS19">
        <v>38047</v>
      </c>
      <c r="HPT19">
        <v>38044</v>
      </c>
      <c r="HPU19">
        <v>38043</v>
      </c>
      <c r="HPV19">
        <v>38042</v>
      </c>
      <c r="HPW19">
        <v>38041</v>
      </c>
      <c r="HPX19">
        <v>38040</v>
      </c>
      <c r="HPY19">
        <v>38037</v>
      </c>
      <c r="HPZ19">
        <v>38036</v>
      </c>
      <c r="HQA19">
        <v>38035</v>
      </c>
      <c r="HQB19">
        <v>38034</v>
      </c>
      <c r="HQC19">
        <v>38033</v>
      </c>
      <c r="HQD19">
        <v>38030</v>
      </c>
      <c r="HQE19">
        <v>38029</v>
      </c>
      <c r="HQF19">
        <v>38028</v>
      </c>
      <c r="HQG19">
        <v>38027</v>
      </c>
      <c r="HQH19">
        <v>38026</v>
      </c>
      <c r="HQI19">
        <v>38023</v>
      </c>
      <c r="HQJ19">
        <v>38022</v>
      </c>
      <c r="HQK19">
        <v>38021</v>
      </c>
      <c r="HQL19">
        <v>38020</v>
      </c>
      <c r="HQM19">
        <v>38019</v>
      </c>
      <c r="HQN19">
        <v>38016</v>
      </c>
      <c r="HQO19">
        <v>38015</v>
      </c>
      <c r="HQP19">
        <v>38014</v>
      </c>
      <c r="HQQ19">
        <v>38013</v>
      </c>
      <c r="HQR19">
        <v>38012</v>
      </c>
      <c r="HQS19">
        <v>38009</v>
      </c>
      <c r="HQT19">
        <v>38008</v>
      </c>
      <c r="HQU19">
        <v>38007</v>
      </c>
      <c r="HQV19">
        <v>38006</v>
      </c>
      <c r="HQW19">
        <v>38005</v>
      </c>
      <c r="HQX19">
        <v>38002</v>
      </c>
      <c r="HQY19">
        <v>38001</v>
      </c>
      <c r="HQZ19">
        <v>38000</v>
      </c>
      <c r="HRA19">
        <v>37999</v>
      </c>
      <c r="HRB19">
        <v>37998</v>
      </c>
      <c r="HRC19">
        <v>37995</v>
      </c>
      <c r="HRD19">
        <v>37994</v>
      </c>
      <c r="HRE19">
        <v>37993</v>
      </c>
      <c r="HRF19">
        <v>37992</v>
      </c>
      <c r="HRG19">
        <v>37991</v>
      </c>
      <c r="HRH19">
        <v>37988</v>
      </c>
      <c r="HRI19">
        <v>37987</v>
      </c>
      <c r="HRJ19">
        <v>37986</v>
      </c>
      <c r="HRK19">
        <v>37985</v>
      </c>
      <c r="HRL19">
        <v>37984</v>
      </c>
      <c r="HRM19">
        <v>37981</v>
      </c>
      <c r="HRN19">
        <v>37980</v>
      </c>
      <c r="HRO19">
        <v>37979</v>
      </c>
      <c r="HRP19">
        <v>37978</v>
      </c>
      <c r="HRQ19">
        <v>37977</v>
      </c>
      <c r="HRR19">
        <v>37974</v>
      </c>
      <c r="HRS19">
        <v>37973</v>
      </c>
      <c r="HRT19">
        <v>37972</v>
      </c>
      <c r="HRU19">
        <v>37971</v>
      </c>
      <c r="HRV19">
        <v>37970</v>
      </c>
      <c r="HRW19">
        <v>37967</v>
      </c>
      <c r="HRX19">
        <v>37966</v>
      </c>
      <c r="HRY19">
        <v>37965</v>
      </c>
      <c r="HRZ19">
        <v>37964</v>
      </c>
      <c r="HSA19">
        <v>37963</v>
      </c>
      <c r="HSB19">
        <v>37960</v>
      </c>
      <c r="HSC19">
        <v>37959</v>
      </c>
      <c r="HSD19">
        <v>37958</v>
      </c>
      <c r="HSE19">
        <v>37957</v>
      </c>
      <c r="HSF19">
        <v>37956</v>
      </c>
      <c r="HSG19">
        <v>37953</v>
      </c>
      <c r="HSH19">
        <v>37952</v>
      </c>
      <c r="HSI19">
        <v>37951</v>
      </c>
      <c r="HSJ19">
        <v>37950</v>
      </c>
      <c r="HSK19">
        <v>37949</v>
      </c>
      <c r="HSL19">
        <v>37946</v>
      </c>
      <c r="HSM19">
        <v>37945</v>
      </c>
      <c r="HSN19">
        <v>37944</v>
      </c>
      <c r="HSO19">
        <v>37943</v>
      </c>
      <c r="HSP19">
        <v>37942</v>
      </c>
      <c r="HSQ19">
        <v>37939</v>
      </c>
      <c r="HSR19">
        <v>37938</v>
      </c>
      <c r="HSS19">
        <v>37937</v>
      </c>
      <c r="HST19">
        <v>37936</v>
      </c>
      <c r="HSU19">
        <v>37935</v>
      </c>
      <c r="HSV19">
        <v>37932</v>
      </c>
      <c r="HSW19">
        <v>37931</v>
      </c>
      <c r="HSX19">
        <v>37930</v>
      </c>
      <c r="HSY19">
        <v>37929</v>
      </c>
      <c r="HSZ19">
        <v>37928</v>
      </c>
      <c r="HTA19">
        <v>37925</v>
      </c>
      <c r="HTB19">
        <v>37924</v>
      </c>
      <c r="HTC19">
        <v>37923</v>
      </c>
      <c r="HTD19">
        <v>37922</v>
      </c>
      <c r="HTE19">
        <v>37921</v>
      </c>
      <c r="HTF19">
        <v>37918</v>
      </c>
      <c r="HTG19">
        <v>37917</v>
      </c>
      <c r="HTH19">
        <v>37916</v>
      </c>
      <c r="HTI19">
        <v>37915</v>
      </c>
      <c r="HTJ19">
        <v>37914</v>
      </c>
      <c r="HTK19">
        <v>37911</v>
      </c>
      <c r="HTL19">
        <v>37910</v>
      </c>
      <c r="HTM19">
        <v>37909</v>
      </c>
      <c r="HTN19">
        <v>37908</v>
      </c>
      <c r="HTO19">
        <v>37907</v>
      </c>
      <c r="HTP19">
        <v>37904</v>
      </c>
      <c r="HTQ19">
        <v>37903</v>
      </c>
      <c r="HTR19">
        <v>37902</v>
      </c>
      <c r="HTS19">
        <v>37901</v>
      </c>
      <c r="HTT19">
        <v>37900</v>
      </c>
      <c r="HTU19">
        <v>37897</v>
      </c>
      <c r="HTV19">
        <v>37896</v>
      </c>
      <c r="HTW19">
        <v>37895</v>
      </c>
      <c r="HTX19">
        <v>37894</v>
      </c>
      <c r="HTY19">
        <v>37893</v>
      </c>
      <c r="HTZ19">
        <v>37890</v>
      </c>
      <c r="HUA19">
        <v>37889</v>
      </c>
      <c r="HUB19">
        <v>37888</v>
      </c>
      <c r="HUC19">
        <v>37887</v>
      </c>
      <c r="HUD19">
        <v>37886</v>
      </c>
      <c r="HUE19">
        <v>37883</v>
      </c>
      <c r="HUF19">
        <v>37882</v>
      </c>
      <c r="HUG19">
        <v>37881</v>
      </c>
      <c r="HUH19">
        <v>37880</v>
      </c>
      <c r="HUI19">
        <v>37879</v>
      </c>
      <c r="HUJ19">
        <v>37876</v>
      </c>
      <c r="HUK19">
        <v>37875</v>
      </c>
      <c r="HUL19">
        <v>37874</v>
      </c>
      <c r="HUM19">
        <v>37873</v>
      </c>
      <c r="HUN19">
        <v>37872</v>
      </c>
      <c r="HUO19">
        <v>37869</v>
      </c>
      <c r="HUP19">
        <v>37868</v>
      </c>
      <c r="HUQ19">
        <v>37867</v>
      </c>
      <c r="HUR19">
        <v>37866</v>
      </c>
      <c r="HUS19">
        <v>37865</v>
      </c>
      <c r="HUT19">
        <v>37862</v>
      </c>
      <c r="HUU19">
        <v>37861</v>
      </c>
      <c r="HUV19">
        <v>37860</v>
      </c>
      <c r="HUW19">
        <v>37859</v>
      </c>
      <c r="HUX19">
        <v>37858</v>
      </c>
      <c r="HUY19">
        <v>37855</v>
      </c>
      <c r="HUZ19">
        <v>37854</v>
      </c>
      <c r="HVA19">
        <v>37853</v>
      </c>
      <c r="HVB19">
        <v>37852</v>
      </c>
      <c r="HVC19">
        <v>37851</v>
      </c>
      <c r="HVD19">
        <v>37848</v>
      </c>
      <c r="HVE19">
        <v>37847</v>
      </c>
      <c r="HVF19">
        <v>37846</v>
      </c>
      <c r="HVG19">
        <v>37845</v>
      </c>
      <c r="HVH19">
        <v>37844</v>
      </c>
      <c r="HVI19">
        <v>37841</v>
      </c>
      <c r="HVJ19">
        <v>37840</v>
      </c>
      <c r="HVK19">
        <v>37839</v>
      </c>
      <c r="HVL19">
        <v>37838</v>
      </c>
      <c r="HVM19">
        <v>37837</v>
      </c>
      <c r="HVN19">
        <v>37834</v>
      </c>
      <c r="HVO19">
        <v>37833</v>
      </c>
      <c r="HVP19">
        <v>37832</v>
      </c>
      <c r="HVQ19">
        <v>37831</v>
      </c>
      <c r="HVR19">
        <v>37830</v>
      </c>
      <c r="HVS19">
        <v>37827</v>
      </c>
      <c r="HVT19">
        <v>37826</v>
      </c>
      <c r="HVU19">
        <v>37825</v>
      </c>
      <c r="HVV19">
        <v>37824</v>
      </c>
      <c r="HVW19">
        <v>37823</v>
      </c>
      <c r="HVX19">
        <v>37820</v>
      </c>
      <c r="HVY19">
        <v>37819</v>
      </c>
      <c r="HVZ19">
        <v>37818</v>
      </c>
      <c r="HWA19">
        <v>37817</v>
      </c>
      <c r="HWB19">
        <v>37816</v>
      </c>
      <c r="HWC19">
        <v>37813</v>
      </c>
      <c r="HWD19">
        <v>37812</v>
      </c>
      <c r="HWE19">
        <v>37811</v>
      </c>
      <c r="HWF19">
        <v>37810</v>
      </c>
      <c r="HWG19">
        <v>37809</v>
      </c>
      <c r="HWH19">
        <v>37806</v>
      </c>
      <c r="HWI19">
        <v>37805</v>
      </c>
      <c r="HWJ19">
        <v>37804</v>
      </c>
      <c r="HWK19">
        <v>37803</v>
      </c>
      <c r="HWL19">
        <v>37802</v>
      </c>
      <c r="HWM19">
        <v>37799</v>
      </c>
      <c r="HWN19">
        <v>37798</v>
      </c>
      <c r="HWO19">
        <v>37797</v>
      </c>
      <c r="HWP19">
        <v>37796</v>
      </c>
      <c r="HWQ19">
        <v>37795</v>
      </c>
      <c r="HWR19">
        <v>37792</v>
      </c>
      <c r="HWS19">
        <v>37791</v>
      </c>
      <c r="HWT19">
        <v>37790</v>
      </c>
      <c r="HWU19">
        <v>37789</v>
      </c>
      <c r="HWV19">
        <v>37788</v>
      </c>
      <c r="HWW19">
        <v>37785</v>
      </c>
      <c r="HWX19">
        <v>37784</v>
      </c>
      <c r="HWY19">
        <v>37783</v>
      </c>
      <c r="HWZ19">
        <v>37782</v>
      </c>
      <c r="HXA19">
        <v>37781</v>
      </c>
      <c r="HXB19">
        <v>37778</v>
      </c>
      <c r="HXC19">
        <v>37777</v>
      </c>
      <c r="HXD19">
        <v>37776</v>
      </c>
      <c r="HXE19">
        <v>37775</v>
      </c>
      <c r="HXF19">
        <v>37774</v>
      </c>
      <c r="HXG19">
        <v>37771</v>
      </c>
      <c r="HXH19">
        <v>37770</v>
      </c>
      <c r="HXI19">
        <v>37769</v>
      </c>
      <c r="HXJ19">
        <v>37768</v>
      </c>
      <c r="HXK19">
        <v>37767</v>
      </c>
      <c r="HXL19">
        <v>37764</v>
      </c>
      <c r="HXM19">
        <v>37763</v>
      </c>
      <c r="HXN19">
        <v>37762</v>
      </c>
      <c r="HXO19">
        <v>37761</v>
      </c>
      <c r="HXP19">
        <v>37760</v>
      </c>
      <c r="HXQ19">
        <v>37757</v>
      </c>
      <c r="HXR19">
        <v>37756</v>
      </c>
      <c r="HXS19">
        <v>37755</v>
      </c>
      <c r="HXT19">
        <v>37754</v>
      </c>
      <c r="HXU19">
        <v>37753</v>
      </c>
      <c r="HXV19">
        <v>37750</v>
      </c>
      <c r="HXW19">
        <v>37749</v>
      </c>
      <c r="HXX19">
        <v>37748</v>
      </c>
      <c r="HXY19">
        <v>37747</v>
      </c>
      <c r="HXZ19">
        <v>37746</v>
      </c>
      <c r="HYA19">
        <v>37743</v>
      </c>
      <c r="HYB19">
        <v>37742</v>
      </c>
      <c r="HYC19">
        <v>37741</v>
      </c>
      <c r="HYD19">
        <v>37740</v>
      </c>
      <c r="HYE19">
        <v>37739</v>
      </c>
      <c r="HYF19">
        <v>37736</v>
      </c>
      <c r="HYG19">
        <v>37735</v>
      </c>
      <c r="HYH19">
        <v>37734</v>
      </c>
      <c r="HYI19">
        <v>37733</v>
      </c>
      <c r="HYJ19">
        <v>37732</v>
      </c>
      <c r="HYK19">
        <v>37729</v>
      </c>
      <c r="HYL19">
        <v>37728</v>
      </c>
      <c r="HYM19">
        <v>37727</v>
      </c>
      <c r="HYN19">
        <v>37726</v>
      </c>
      <c r="HYO19">
        <v>37725</v>
      </c>
      <c r="HYP19">
        <v>37722</v>
      </c>
      <c r="HYQ19">
        <v>37721</v>
      </c>
      <c r="HYR19">
        <v>37720</v>
      </c>
      <c r="HYS19">
        <v>37719</v>
      </c>
      <c r="HYT19">
        <v>37718</v>
      </c>
      <c r="HYU19">
        <v>37715</v>
      </c>
      <c r="HYV19">
        <v>37714</v>
      </c>
      <c r="HYW19">
        <v>37713</v>
      </c>
      <c r="HYX19">
        <v>37712</v>
      </c>
      <c r="HYY19">
        <v>37711</v>
      </c>
      <c r="HYZ19">
        <v>37708</v>
      </c>
      <c r="HZA19">
        <v>37707</v>
      </c>
      <c r="HZB19">
        <v>37706</v>
      </c>
      <c r="HZC19">
        <v>37705</v>
      </c>
      <c r="HZD19">
        <v>37704</v>
      </c>
      <c r="HZE19">
        <v>37701</v>
      </c>
      <c r="HZF19">
        <v>37700</v>
      </c>
      <c r="HZG19">
        <v>37699</v>
      </c>
      <c r="HZH19">
        <v>37698</v>
      </c>
      <c r="HZI19">
        <v>37697</v>
      </c>
      <c r="HZJ19">
        <v>37694</v>
      </c>
      <c r="HZK19">
        <v>37693</v>
      </c>
      <c r="HZL19">
        <v>37692</v>
      </c>
      <c r="HZM19">
        <v>37691</v>
      </c>
      <c r="HZN19">
        <v>37690</v>
      </c>
      <c r="HZO19">
        <v>37687</v>
      </c>
      <c r="HZP19">
        <v>37686</v>
      </c>
      <c r="HZQ19">
        <v>37685</v>
      </c>
      <c r="HZR19">
        <v>37684</v>
      </c>
      <c r="HZS19">
        <v>37683</v>
      </c>
      <c r="HZT19">
        <v>37680</v>
      </c>
      <c r="HZU19">
        <v>37679</v>
      </c>
      <c r="HZV19">
        <v>37678</v>
      </c>
      <c r="HZW19">
        <v>37677</v>
      </c>
      <c r="HZX19">
        <v>37676</v>
      </c>
      <c r="HZY19">
        <v>37673</v>
      </c>
      <c r="HZZ19">
        <v>37672</v>
      </c>
      <c r="IAA19">
        <v>37671</v>
      </c>
      <c r="IAB19">
        <v>37670</v>
      </c>
      <c r="IAC19">
        <v>37669</v>
      </c>
      <c r="IAD19">
        <v>37666</v>
      </c>
      <c r="IAE19">
        <v>37665</v>
      </c>
      <c r="IAF19">
        <v>37664</v>
      </c>
      <c r="IAG19">
        <v>37663</v>
      </c>
      <c r="IAH19">
        <v>37662</v>
      </c>
      <c r="IAI19">
        <v>37659</v>
      </c>
      <c r="IAJ19">
        <v>37658</v>
      </c>
      <c r="IAK19">
        <v>37657</v>
      </c>
      <c r="IAL19">
        <v>37656</v>
      </c>
      <c r="IAM19">
        <v>37655</v>
      </c>
      <c r="IAN19">
        <v>37652</v>
      </c>
      <c r="IAO19">
        <v>37651</v>
      </c>
      <c r="IAP19">
        <v>37650</v>
      </c>
      <c r="IAQ19">
        <v>37649</v>
      </c>
      <c r="IAR19">
        <v>37648</v>
      </c>
      <c r="IAS19">
        <v>37645</v>
      </c>
      <c r="IAT19">
        <v>37644</v>
      </c>
      <c r="IAU19">
        <v>37643</v>
      </c>
      <c r="IAV19">
        <v>37642</v>
      </c>
      <c r="IAW19">
        <v>37641</v>
      </c>
      <c r="IAX19">
        <v>37638</v>
      </c>
      <c r="IAY19">
        <v>37637</v>
      </c>
      <c r="IAZ19">
        <v>37636</v>
      </c>
      <c r="IBA19">
        <v>37635</v>
      </c>
      <c r="IBB19">
        <v>37634</v>
      </c>
      <c r="IBC19">
        <v>37631</v>
      </c>
      <c r="IBD19">
        <v>37630</v>
      </c>
      <c r="IBE19">
        <v>37629</v>
      </c>
      <c r="IBF19">
        <v>37628</v>
      </c>
      <c r="IBG19">
        <v>37627</v>
      </c>
      <c r="IBH19">
        <v>37624</v>
      </c>
      <c r="IBI19">
        <v>37623</v>
      </c>
      <c r="IBJ19">
        <v>37622</v>
      </c>
      <c r="IBK19">
        <v>37621</v>
      </c>
      <c r="IBL19">
        <v>37620</v>
      </c>
      <c r="IBM19">
        <v>37617</v>
      </c>
      <c r="IBN19">
        <v>37616</v>
      </c>
      <c r="IBO19">
        <v>37615</v>
      </c>
      <c r="IBP19">
        <v>37614</v>
      </c>
      <c r="IBQ19">
        <v>37613</v>
      </c>
      <c r="IBR19">
        <v>37610</v>
      </c>
      <c r="IBS19">
        <v>37609</v>
      </c>
      <c r="IBT19">
        <v>37608</v>
      </c>
      <c r="IBU19">
        <v>37607</v>
      </c>
      <c r="IBV19">
        <v>37606</v>
      </c>
      <c r="IBW19">
        <v>37603</v>
      </c>
      <c r="IBX19">
        <v>37602</v>
      </c>
      <c r="IBY19">
        <v>37601</v>
      </c>
      <c r="IBZ19">
        <v>37600</v>
      </c>
      <c r="ICA19">
        <v>37599</v>
      </c>
      <c r="ICB19">
        <v>37596</v>
      </c>
      <c r="ICC19">
        <v>37595</v>
      </c>
      <c r="ICD19">
        <v>37594</v>
      </c>
      <c r="ICE19">
        <v>37593</v>
      </c>
      <c r="ICF19">
        <v>37592</v>
      </c>
      <c r="ICG19">
        <v>37589</v>
      </c>
      <c r="ICH19">
        <v>37588</v>
      </c>
      <c r="ICI19">
        <v>37587</v>
      </c>
      <c r="ICJ19">
        <v>37586</v>
      </c>
      <c r="ICK19">
        <v>37585</v>
      </c>
      <c r="ICL19">
        <v>37582</v>
      </c>
      <c r="ICM19">
        <v>37581</v>
      </c>
      <c r="ICN19">
        <v>37580</v>
      </c>
      <c r="ICO19">
        <v>37579</v>
      </c>
      <c r="ICP19">
        <v>37578</v>
      </c>
      <c r="ICQ19">
        <v>37575</v>
      </c>
      <c r="ICR19">
        <v>37574</v>
      </c>
      <c r="ICS19">
        <v>37573</v>
      </c>
      <c r="ICT19">
        <v>37572</v>
      </c>
      <c r="ICU19">
        <v>37571</v>
      </c>
      <c r="ICV19">
        <v>37568</v>
      </c>
      <c r="ICW19">
        <v>37567</v>
      </c>
      <c r="ICX19">
        <v>37566</v>
      </c>
      <c r="ICY19">
        <v>37565</v>
      </c>
      <c r="ICZ19">
        <v>37564</v>
      </c>
      <c r="IDA19">
        <v>37561</v>
      </c>
      <c r="IDB19">
        <v>37560</v>
      </c>
      <c r="IDC19">
        <v>37559</v>
      </c>
      <c r="IDD19">
        <v>37558</v>
      </c>
      <c r="IDE19">
        <v>37557</v>
      </c>
      <c r="IDF19">
        <v>37554</v>
      </c>
      <c r="IDG19">
        <v>37553</v>
      </c>
      <c r="IDH19">
        <v>37552</v>
      </c>
      <c r="IDI19">
        <v>37551</v>
      </c>
      <c r="IDJ19">
        <v>37550</v>
      </c>
      <c r="IDK19">
        <v>37547</v>
      </c>
      <c r="IDL19">
        <v>37546</v>
      </c>
      <c r="IDM19">
        <v>37545</v>
      </c>
      <c r="IDN19">
        <v>37544</v>
      </c>
      <c r="IDO19">
        <v>37543</v>
      </c>
      <c r="IDP19">
        <v>37540</v>
      </c>
      <c r="IDQ19">
        <v>37539</v>
      </c>
      <c r="IDR19">
        <v>37538</v>
      </c>
      <c r="IDS19">
        <v>37537</v>
      </c>
      <c r="IDT19">
        <v>37536</v>
      </c>
      <c r="IDU19">
        <v>37533</v>
      </c>
      <c r="IDV19">
        <v>37532</v>
      </c>
      <c r="IDW19">
        <v>37531</v>
      </c>
      <c r="IDX19">
        <v>37530</v>
      </c>
      <c r="IDY19">
        <v>37529</v>
      </c>
      <c r="IDZ19">
        <v>37526</v>
      </c>
      <c r="IEA19">
        <v>37525</v>
      </c>
      <c r="IEB19">
        <v>37524</v>
      </c>
      <c r="IEC19">
        <v>37523</v>
      </c>
      <c r="IED19">
        <v>37522</v>
      </c>
      <c r="IEE19">
        <v>37519</v>
      </c>
      <c r="IEF19">
        <v>37518</v>
      </c>
      <c r="IEG19">
        <v>37517</v>
      </c>
      <c r="IEH19">
        <v>37516</v>
      </c>
      <c r="IEI19">
        <v>37515</v>
      </c>
      <c r="IEJ19">
        <v>37512</v>
      </c>
      <c r="IEK19">
        <v>37511</v>
      </c>
      <c r="IEL19">
        <v>37510</v>
      </c>
      <c r="IEM19">
        <v>37509</v>
      </c>
      <c r="IEN19">
        <v>37508</v>
      </c>
      <c r="IEO19">
        <v>37505</v>
      </c>
      <c r="IEP19">
        <v>37504</v>
      </c>
      <c r="IEQ19">
        <v>37503</v>
      </c>
      <c r="IER19">
        <v>37502</v>
      </c>
      <c r="IES19">
        <v>37501</v>
      </c>
      <c r="IET19">
        <v>37498</v>
      </c>
      <c r="IEU19">
        <v>37497</v>
      </c>
      <c r="IEV19">
        <v>37496</v>
      </c>
      <c r="IEW19">
        <v>37495</v>
      </c>
      <c r="IEX19">
        <v>37494</v>
      </c>
      <c r="IEY19">
        <v>37491</v>
      </c>
      <c r="IEZ19">
        <v>37490</v>
      </c>
      <c r="IFA19">
        <v>37489</v>
      </c>
      <c r="IFB19">
        <v>37488</v>
      </c>
      <c r="IFC19">
        <v>37487</v>
      </c>
      <c r="IFD19">
        <v>37484</v>
      </c>
      <c r="IFE19">
        <v>37483</v>
      </c>
      <c r="IFF19">
        <v>37482</v>
      </c>
      <c r="IFG19">
        <v>37481</v>
      </c>
      <c r="IFH19">
        <v>37480</v>
      </c>
      <c r="IFI19">
        <v>37477</v>
      </c>
      <c r="IFJ19">
        <v>37476</v>
      </c>
      <c r="IFK19">
        <v>37475</v>
      </c>
      <c r="IFL19">
        <v>37474</v>
      </c>
      <c r="IFM19">
        <v>37473</v>
      </c>
      <c r="IFN19">
        <v>37470</v>
      </c>
      <c r="IFO19">
        <v>37469</v>
      </c>
      <c r="IFP19">
        <v>37468</v>
      </c>
      <c r="IFQ19">
        <v>37467</v>
      </c>
      <c r="IFR19">
        <v>37466</v>
      </c>
      <c r="IFS19">
        <v>37463</v>
      </c>
      <c r="IFT19">
        <v>37462</v>
      </c>
      <c r="IFU19">
        <v>37461</v>
      </c>
      <c r="IFV19">
        <v>37460</v>
      </c>
      <c r="IFW19">
        <v>37459</v>
      </c>
      <c r="IFX19">
        <v>37456</v>
      </c>
      <c r="IFY19">
        <v>37455</v>
      </c>
      <c r="IFZ19">
        <v>37454</v>
      </c>
      <c r="IGA19">
        <v>37453</v>
      </c>
      <c r="IGB19">
        <v>37452</v>
      </c>
      <c r="IGC19">
        <v>37449</v>
      </c>
      <c r="IGD19">
        <v>37448</v>
      </c>
      <c r="IGE19">
        <v>37447</v>
      </c>
      <c r="IGF19">
        <v>37446</v>
      </c>
      <c r="IGG19">
        <v>37445</v>
      </c>
      <c r="IGH19">
        <v>37442</v>
      </c>
      <c r="IGI19">
        <v>37441</v>
      </c>
      <c r="IGJ19">
        <v>37440</v>
      </c>
      <c r="IGK19">
        <v>37439</v>
      </c>
      <c r="IGL19">
        <v>37438</v>
      </c>
      <c r="IGM19">
        <v>37435</v>
      </c>
      <c r="IGN19">
        <v>37434</v>
      </c>
      <c r="IGO19">
        <v>37433</v>
      </c>
      <c r="IGP19">
        <v>37432</v>
      </c>
      <c r="IGQ19">
        <v>37431</v>
      </c>
      <c r="IGR19">
        <v>37428</v>
      </c>
      <c r="IGS19">
        <v>37427</v>
      </c>
      <c r="IGT19">
        <v>37426</v>
      </c>
      <c r="IGU19">
        <v>37425</v>
      </c>
      <c r="IGV19">
        <v>37424</v>
      </c>
      <c r="IGW19">
        <v>37421</v>
      </c>
      <c r="IGX19">
        <v>37420</v>
      </c>
      <c r="IGY19">
        <v>37419</v>
      </c>
      <c r="IGZ19">
        <v>37418</v>
      </c>
      <c r="IHA19">
        <v>37417</v>
      </c>
      <c r="IHB19">
        <v>37414</v>
      </c>
      <c r="IHC19">
        <v>37413</v>
      </c>
      <c r="IHD19">
        <v>37412</v>
      </c>
      <c r="IHE19">
        <v>37411</v>
      </c>
      <c r="IHF19">
        <v>37410</v>
      </c>
      <c r="IHG19">
        <v>37407</v>
      </c>
      <c r="IHH19">
        <v>37406</v>
      </c>
      <c r="IHI19">
        <v>37405</v>
      </c>
      <c r="IHJ19">
        <v>37404</v>
      </c>
      <c r="IHK19">
        <v>37403</v>
      </c>
      <c r="IHL19">
        <v>37400</v>
      </c>
      <c r="IHM19">
        <v>37399</v>
      </c>
      <c r="IHN19">
        <v>37398</v>
      </c>
      <c r="IHO19">
        <v>37397</v>
      </c>
      <c r="IHP19">
        <v>37396</v>
      </c>
      <c r="IHQ19">
        <v>37393</v>
      </c>
      <c r="IHR19">
        <v>37392</v>
      </c>
      <c r="IHS19">
        <v>37391</v>
      </c>
      <c r="IHT19">
        <v>37390</v>
      </c>
      <c r="IHU19">
        <v>37389</v>
      </c>
      <c r="IHV19">
        <v>37386</v>
      </c>
      <c r="IHW19">
        <v>37385</v>
      </c>
      <c r="IHX19">
        <v>37384</v>
      </c>
      <c r="IHY19">
        <v>37383</v>
      </c>
      <c r="IHZ19">
        <v>37382</v>
      </c>
      <c r="IIA19">
        <v>37379</v>
      </c>
      <c r="IIB19">
        <v>37378</v>
      </c>
      <c r="IIC19">
        <v>37377</v>
      </c>
      <c r="IID19">
        <v>37376</v>
      </c>
      <c r="IIE19">
        <v>37375</v>
      </c>
      <c r="IIF19">
        <v>37372</v>
      </c>
      <c r="IIG19">
        <v>37371</v>
      </c>
      <c r="IIH19">
        <v>37370</v>
      </c>
      <c r="III19">
        <v>37369</v>
      </c>
      <c r="IIJ19">
        <v>37368</v>
      </c>
      <c r="IIK19">
        <v>37365</v>
      </c>
      <c r="IIL19">
        <v>37364</v>
      </c>
      <c r="IIM19">
        <v>37363</v>
      </c>
      <c r="IIN19">
        <v>37362</v>
      </c>
      <c r="IIO19">
        <v>37361</v>
      </c>
      <c r="IIP19">
        <v>37358</v>
      </c>
      <c r="IIQ19">
        <v>37357</v>
      </c>
      <c r="IIR19">
        <v>37356</v>
      </c>
      <c r="IIS19">
        <v>37355</v>
      </c>
      <c r="IIT19">
        <v>37354</v>
      </c>
      <c r="IIU19">
        <v>37351</v>
      </c>
      <c r="IIV19">
        <v>37350</v>
      </c>
      <c r="IIW19">
        <v>37349</v>
      </c>
      <c r="IIX19">
        <v>37348</v>
      </c>
      <c r="IIY19">
        <v>37347</v>
      </c>
      <c r="IIZ19">
        <v>37344</v>
      </c>
      <c r="IJA19">
        <v>37343</v>
      </c>
      <c r="IJB19">
        <v>37342</v>
      </c>
      <c r="IJC19">
        <v>37341</v>
      </c>
      <c r="IJD19">
        <v>37340</v>
      </c>
      <c r="IJE19">
        <v>37337</v>
      </c>
      <c r="IJF19">
        <v>37336</v>
      </c>
      <c r="IJG19">
        <v>37335</v>
      </c>
      <c r="IJH19">
        <v>37334</v>
      </c>
      <c r="IJI19">
        <v>37333</v>
      </c>
      <c r="IJJ19">
        <v>37330</v>
      </c>
      <c r="IJK19">
        <v>37329</v>
      </c>
      <c r="IJL19">
        <v>37328</v>
      </c>
      <c r="IJM19">
        <v>37327</v>
      </c>
      <c r="IJN19">
        <v>37326</v>
      </c>
      <c r="IJO19">
        <v>37323</v>
      </c>
      <c r="IJP19">
        <v>37322</v>
      </c>
      <c r="IJQ19">
        <v>37321</v>
      </c>
      <c r="IJR19">
        <v>37320</v>
      </c>
      <c r="IJS19">
        <v>37319</v>
      </c>
      <c r="IJT19">
        <v>37316</v>
      </c>
      <c r="IJU19">
        <v>37315</v>
      </c>
      <c r="IJV19">
        <v>37314</v>
      </c>
      <c r="IJW19">
        <v>37313</v>
      </c>
      <c r="IJX19">
        <v>37312</v>
      </c>
      <c r="IJY19">
        <v>37309</v>
      </c>
      <c r="IJZ19">
        <v>37308</v>
      </c>
      <c r="IKA19">
        <v>37307</v>
      </c>
      <c r="IKB19">
        <v>37306</v>
      </c>
      <c r="IKC19">
        <v>37305</v>
      </c>
      <c r="IKD19">
        <v>37302</v>
      </c>
      <c r="IKE19">
        <v>37301</v>
      </c>
      <c r="IKF19">
        <v>37300</v>
      </c>
      <c r="IKG19">
        <v>37299</v>
      </c>
      <c r="IKH19">
        <v>37298</v>
      </c>
      <c r="IKI19">
        <v>37295</v>
      </c>
      <c r="IKJ19">
        <v>37294</v>
      </c>
      <c r="IKK19">
        <v>37293</v>
      </c>
      <c r="IKL19">
        <v>37292</v>
      </c>
      <c r="IKM19">
        <v>37291</v>
      </c>
      <c r="IKN19">
        <v>37288</v>
      </c>
      <c r="IKO19">
        <v>37287</v>
      </c>
      <c r="IKP19">
        <v>37286</v>
      </c>
      <c r="IKQ19">
        <v>37285</v>
      </c>
      <c r="IKR19">
        <v>37284</v>
      </c>
      <c r="IKS19">
        <v>37281</v>
      </c>
      <c r="IKT19">
        <v>37280</v>
      </c>
      <c r="IKU19">
        <v>37279</v>
      </c>
      <c r="IKV19">
        <v>37278</v>
      </c>
      <c r="IKW19">
        <v>37277</v>
      </c>
      <c r="IKX19">
        <v>37274</v>
      </c>
      <c r="IKY19">
        <v>37273</v>
      </c>
      <c r="IKZ19">
        <v>37272</v>
      </c>
      <c r="ILA19">
        <v>37271</v>
      </c>
      <c r="ILB19">
        <v>37270</v>
      </c>
      <c r="ILC19">
        <v>37267</v>
      </c>
      <c r="ILD19">
        <v>37266</v>
      </c>
      <c r="ILE19">
        <v>37265</v>
      </c>
      <c r="ILF19">
        <v>37264</v>
      </c>
      <c r="ILG19">
        <v>37263</v>
      </c>
      <c r="ILH19">
        <v>37260</v>
      </c>
      <c r="ILI19">
        <v>37259</v>
      </c>
      <c r="ILJ19">
        <v>37258</v>
      </c>
      <c r="ILK19">
        <v>37257</v>
      </c>
      <c r="ILL19">
        <v>37256</v>
      </c>
      <c r="ILM19">
        <v>37253</v>
      </c>
      <c r="ILN19">
        <v>37252</v>
      </c>
      <c r="ILO19">
        <v>37251</v>
      </c>
      <c r="ILP19">
        <v>37250</v>
      </c>
      <c r="ILQ19">
        <v>37249</v>
      </c>
      <c r="ILR19">
        <v>37246</v>
      </c>
      <c r="ILS19">
        <v>37245</v>
      </c>
      <c r="ILT19">
        <v>37244</v>
      </c>
      <c r="ILU19">
        <v>37243</v>
      </c>
      <c r="ILV19">
        <v>37242</v>
      </c>
      <c r="ILW19">
        <v>37239</v>
      </c>
      <c r="ILX19">
        <v>37238</v>
      </c>
      <c r="ILY19">
        <v>37237</v>
      </c>
      <c r="ILZ19">
        <v>37236</v>
      </c>
      <c r="IMA19">
        <v>37235</v>
      </c>
      <c r="IMB19">
        <v>37232</v>
      </c>
      <c r="IMC19">
        <v>37231</v>
      </c>
      <c r="IMD19">
        <v>37230</v>
      </c>
      <c r="IME19">
        <v>37229</v>
      </c>
      <c r="IMF19">
        <v>37228</v>
      </c>
      <c r="IMG19">
        <v>37225</v>
      </c>
      <c r="IMH19">
        <v>37224</v>
      </c>
      <c r="IMI19">
        <v>37223</v>
      </c>
      <c r="IMJ19">
        <v>37222</v>
      </c>
      <c r="IMK19">
        <v>37221</v>
      </c>
      <c r="IML19">
        <v>37218</v>
      </c>
      <c r="IMM19">
        <v>37217</v>
      </c>
      <c r="IMN19">
        <v>37216</v>
      </c>
      <c r="IMO19">
        <v>37215</v>
      </c>
      <c r="IMP19">
        <v>37214</v>
      </c>
      <c r="IMQ19">
        <v>37211</v>
      </c>
      <c r="IMR19">
        <v>37210</v>
      </c>
      <c r="IMS19">
        <v>37209</v>
      </c>
      <c r="IMT19">
        <v>37208</v>
      </c>
      <c r="IMU19">
        <v>37207</v>
      </c>
      <c r="IMV19">
        <v>37204</v>
      </c>
      <c r="IMW19">
        <v>37203</v>
      </c>
      <c r="IMX19">
        <v>37202</v>
      </c>
      <c r="IMY19">
        <v>37201</v>
      </c>
      <c r="IMZ19">
        <v>37200</v>
      </c>
      <c r="INA19">
        <v>37197</v>
      </c>
      <c r="INB19">
        <v>37196</v>
      </c>
      <c r="INC19">
        <v>37195</v>
      </c>
      <c r="IND19">
        <v>37194</v>
      </c>
      <c r="INE19">
        <v>37193</v>
      </c>
      <c r="INF19">
        <v>37190</v>
      </c>
      <c r="ING19">
        <v>37189</v>
      </c>
      <c r="INH19">
        <v>37188</v>
      </c>
      <c r="INI19">
        <v>37187</v>
      </c>
      <c r="INJ19">
        <v>37186</v>
      </c>
      <c r="INK19">
        <v>37183</v>
      </c>
      <c r="INL19">
        <v>37182</v>
      </c>
      <c r="INM19">
        <v>37181</v>
      </c>
      <c r="INN19">
        <v>37180</v>
      </c>
      <c r="INO19">
        <v>37179</v>
      </c>
      <c r="INP19">
        <v>37176</v>
      </c>
      <c r="INQ19">
        <v>37175</v>
      </c>
      <c r="INR19">
        <v>37174</v>
      </c>
      <c r="INS19">
        <v>37173</v>
      </c>
      <c r="INT19">
        <v>37172</v>
      </c>
      <c r="INU19">
        <v>37169</v>
      </c>
      <c r="INV19">
        <v>37168</v>
      </c>
      <c r="INW19">
        <v>37167</v>
      </c>
      <c r="INX19">
        <v>37166</v>
      </c>
      <c r="INY19">
        <v>37165</v>
      </c>
      <c r="INZ19">
        <v>37162</v>
      </c>
      <c r="IOA19">
        <v>37161</v>
      </c>
      <c r="IOB19">
        <v>37160</v>
      </c>
      <c r="IOC19">
        <v>37159</v>
      </c>
      <c r="IOD19">
        <v>37158</v>
      </c>
      <c r="IOE19">
        <v>37155</v>
      </c>
      <c r="IOF19">
        <v>37154</v>
      </c>
      <c r="IOG19">
        <v>37153</v>
      </c>
      <c r="IOH19">
        <v>37152</v>
      </c>
      <c r="IOI19">
        <v>37151</v>
      </c>
      <c r="IOJ19">
        <v>37148</v>
      </c>
      <c r="IOK19">
        <v>37147</v>
      </c>
      <c r="IOL19">
        <v>37146</v>
      </c>
      <c r="IOM19">
        <v>37145</v>
      </c>
      <c r="ION19">
        <v>37144</v>
      </c>
      <c r="IOO19">
        <v>37141</v>
      </c>
      <c r="IOP19">
        <v>37140</v>
      </c>
      <c r="IOQ19">
        <v>37139</v>
      </c>
      <c r="IOR19">
        <v>37138</v>
      </c>
      <c r="IOS19">
        <v>37137</v>
      </c>
      <c r="IOT19">
        <v>37134</v>
      </c>
      <c r="IOU19">
        <v>37133</v>
      </c>
      <c r="IOV19">
        <v>37132</v>
      </c>
      <c r="IOW19">
        <v>37131</v>
      </c>
      <c r="IOX19">
        <v>37130</v>
      </c>
      <c r="IOY19">
        <v>37127</v>
      </c>
      <c r="IOZ19">
        <v>37126</v>
      </c>
      <c r="IPA19">
        <v>37125</v>
      </c>
      <c r="IPB19">
        <v>37124</v>
      </c>
      <c r="IPC19">
        <v>37123</v>
      </c>
      <c r="IPD19">
        <v>37120</v>
      </c>
      <c r="IPE19">
        <v>37119</v>
      </c>
      <c r="IPF19">
        <v>37118</v>
      </c>
      <c r="IPG19">
        <v>37117</v>
      </c>
      <c r="IPH19">
        <v>37116</v>
      </c>
      <c r="IPI19">
        <v>37113</v>
      </c>
      <c r="IPJ19">
        <v>37112</v>
      </c>
      <c r="IPK19">
        <v>37111</v>
      </c>
      <c r="IPL19">
        <v>37110</v>
      </c>
      <c r="IPM19">
        <v>37109</v>
      </c>
      <c r="IPN19">
        <v>37106</v>
      </c>
      <c r="IPO19">
        <v>37105</v>
      </c>
      <c r="IPP19">
        <v>37104</v>
      </c>
      <c r="IPQ19">
        <v>37103</v>
      </c>
      <c r="IPR19">
        <v>37102</v>
      </c>
      <c r="IPS19">
        <v>37099</v>
      </c>
      <c r="IPT19">
        <v>37098</v>
      </c>
      <c r="IPU19">
        <v>37097</v>
      </c>
      <c r="IPV19">
        <v>37096</v>
      </c>
      <c r="IPW19">
        <v>37095</v>
      </c>
      <c r="IPX19">
        <v>37092</v>
      </c>
      <c r="IPY19">
        <v>37091</v>
      </c>
      <c r="IPZ19">
        <v>37090</v>
      </c>
      <c r="IQA19">
        <v>37089</v>
      </c>
      <c r="IQB19">
        <v>37088</v>
      </c>
      <c r="IQC19">
        <v>37085</v>
      </c>
      <c r="IQD19">
        <v>37084</v>
      </c>
      <c r="IQE19">
        <v>37083</v>
      </c>
      <c r="IQF19">
        <v>37082</v>
      </c>
      <c r="IQG19">
        <v>37081</v>
      </c>
      <c r="IQH19">
        <v>37078</v>
      </c>
      <c r="IQI19">
        <v>37077</v>
      </c>
      <c r="IQJ19">
        <v>37076</v>
      </c>
      <c r="IQK19">
        <v>37075</v>
      </c>
      <c r="IQL19">
        <v>37074</v>
      </c>
      <c r="IQM19">
        <v>37071</v>
      </c>
      <c r="IQN19">
        <v>37070</v>
      </c>
      <c r="IQO19">
        <v>37069</v>
      </c>
      <c r="IQP19">
        <v>37068</v>
      </c>
      <c r="IQQ19">
        <v>37067</v>
      </c>
      <c r="IQR19">
        <v>37064</v>
      </c>
      <c r="IQS19">
        <v>37063</v>
      </c>
      <c r="IQT19">
        <v>37062</v>
      </c>
      <c r="IQU19">
        <v>37061</v>
      </c>
      <c r="IQV19">
        <v>37060</v>
      </c>
      <c r="IQW19">
        <v>37057</v>
      </c>
      <c r="IQX19">
        <v>37056</v>
      </c>
      <c r="IQY19">
        <v>37055</v>
      </c>
      <c r="IQZ19">
        <v>37054</v>
      </c>
      <c r="IRA19">
        <v>37053</v>
      </c>
      <c r="IRB19">
        <v>37050</v>
      </c>
      <c r="IRC19">
        <v>37049</v>
      </c>
      <c r="IRD19">
        <v>37048</v>
      </c>
      <c r="IRE19">
        <v>37047</v>
      </c>
      <c r="IRF19">
        <v>37046</v>
      </c>
      <c r="IRG19">
        <v>37043</v>
      </c>
      <c r="IRH19">
        <v>37042</v>
      </c>
      <c r="IRI19">
        <v>37041</v>
      </c>
      <c r="IRJ19">
        <v>37040</v>
      </c>
      <c r="IRK19">
        <v>37039</v>
      </c>
      <c r="IRL19">
        <v>37036</v>
      </c>
      <c r="IRM19">
        <v>37035</v>
      </c>
      <c r="IRN19">
        <v>37034</v>
      </c>
      <c r="IRO19">
        <v>37033</v>
      </c>
      <c r="IRP19">
        <v>37032</v>
      </c>
      <c r="IRQ19">
        <v>37029</v>
      </c>
      <c r="IRR19">
        <v>37028</v>
      </c>
      <c r="IRS19">
        <v>37027</v>
      </c>
      <c r="IRT19">
        <v>37026</v>
      </c>
      <c r="IRU19">
        <v>37025</v>
      </c>
      <c r="IRV19">
        <v>37022</v>
      </c>
      <c r="IRW19">
        <v>37021</v>
      </c>
      <c r="IRX19">
        <v>37020</v>
      </c>
      <c r="IRY19">
        <v>37019</v>
      </c>
      <c r="IRZ19">
        <v>37018</v>
      </c>
      <c r="ISA19">
        <v>37015</v>
      </c>
      <c r="ISB19">
        <v>37014</v>
      </c>
      <c r="ISC19">
        <v>37013</v>
      </c>
      <c r="ISD19">
        <v>37012</v>
      </c>
      <c r="ISE19">
        <v>37011</v>
      </c>
      <c r="ISF19">
        <v>37008</v>
      </c>
      <c r="ISG19">
        <v>37007</v>
      </c>
      <c r="ISH19">
        <v>37006</v>
      </c>
      <c r="ISI19">
        <v>37005</v>
      </c>
      <c r="ISJ19">
        <v>37004</v>
      </c>
      <c r="ISK19">
        <v>37001</v>
      </c>
      <c r="ISL19">
        <v>37000</v>
      </c>
      <c r="ISM19">
        <v>36999</v>
      </c>
      <c r="ISN19">
        <v>36998</v>
      </c>
      <c r="ISO19">
        <v>36997</v>
      </c>
      <c r="ISP19">
        <v>36994</v>
      </c>
      <c r="ISQ19">
        <v>36993</v>
      </c>
      <c r="ISR19">
        <v>36992</v>
      </c>
      <c r="ISS19">
        <v>36991</v>
      </c>
      <c r="IST19">
        <v>36990</v>
      </c>
      <c r="ISU19">
        <v>36987</v>
      </c>
      <c r="ISV19">
        <v>36986</v>
      </c>
      <c r="ISW19">
        <v>36985</v>
      </c>
      <c r="ISX19">
        <v>36984</v>
      </c>
      <c r="ISY19">
        <v>36983</v>
      </c>
      <c r="ISZ19">
        <v>36980</v>
      </c>
      <c r="ITA19">
        <v>36979</v>
      </c>
      <c r="ITB19">
        <v>36978</v>
      </c>
      <c r="ITC19">
        <v>36977</v>
      </c>
      <c r="ITD19">
        <v>36976</v>
      </c>
      <c r="ITE19">
        <v>36973</v>
      </c>
      <c r="ITF19">
        <v>36972</v>
      </c>
      <c r="ITG19">
        <v>36971</v>
      </c>
      <c r="ITH19">
        <v>36970</v>
      </c>
      <c r="ITI19">
        <v>36969</v>
      </c>
      <c r="ITJ19">
        <v>36966</v>
      </c>
      <c r="ITK19">
        <v>36965</v>
      </c>
      <c r="ITL19">
        <v>36964</v>
      </c>
      <c r="ITM19">
        <v>36963</v>
      </c>
      <c r="ITN19">
        <v>36962</v>
      </c>
      <c r="ITO19">
        <v>36959</v>
      </c>
      <c r="ITP19">
        <v>36958</v>
      </c>
      <c r="ITQ19">
        <v>36957</v>
      </c>
      <c r="ITR19">
        <v>36956</v>
      </c>
      <c r="ITS19">
        <v>36955</v>
      </c>
      <c r="ITT19">
        <v>36952</v>
      </c>
      <c r="ITU19">
        <v>36951</v>
      </c>
      <c r="ITV19">
        <v>36950</v>
      </c>
      <c r="ITW19">
        <v>36949</v>
      </c>
      <c r="ITX19">
        <v>36948</v>
      </c>
      <c r="ITY19">
        <v>36945</v>
      </c>
      <c r="ITZ19">
        <v>36944</v>
      </c>
      <c r="IUA19">
        <v>36943</v>
      </c>
      <c r="IUB19">
        <v>36942</v>
      </c>
      <c r="IUC19">
        <v>36941</v>
      </c>
      <c r="IUD19">
        <v>36938</v>
      </c>
      <c r="IUE19">
        <v>36937</v>
      </c>
      <c r="IUF19">
        <v>36936</v>
      </c>
      <c r="IUG19">
        <v>36935</v>
      </c>
      <c r="IUH19">
        <v>36934</v>
      </c>
      <c r="IUI19">
        <v>36931</v>
      </c>
      <c r="IUJ19">
        <v>36930</v>
      </c>
      <c r="IUK19">
        <v>36929</v>
      </c>
      <c r="IUL19">
        <v>36928</v>
      </c>
      <c r="IUM19">
        <v>36927</v>
      </c>
      <c r="IUN19">
        <v>36924</v>
      </c>
      <c r="IUO19">
        <v>36923</v>
      </c>
      <c r="IUP19">
        <v>36922</v>
      </c>
      <c r="IUQ19">
        <v>36921</v>
      </c>
      <c r="IUR19">
        <v>36920</v>
      </c>
      <c r="IUS19">
        <v>36917</v>
      </c>
      <c r="IUT19">
        <v>36916</v>
      </c>
      <c r="IUU19">
        <v>36915</v>
      </c>
      <c r="IUV19">
        <v>36914</v>
      </c>
      <c r="IUW19">
        <v>36913</v>
      </c>
      <c r="IUX19">
        <v>36910</v>
      </c>
      <c r="IUY19">
        <v>36909</v>
      </c>
      <c r="IUZ19">
        <v>36908</v>
      </c>
      <c r="IVA19">
        <v>36907</v>
      </c>
      <c r="IVB19">
        <v>36906</v>
      </c>
      <c r="IVC19">
        <v>36903</v>
      </c>
      <c r="IVD19">
        <v>36902</v>
      </c>
      <c r="IVE19">
        <v>36901</v>
      </c>
      <c r="IVF19">
        <v>36900</v>
      </c>
      <c r="IVG19">
        <v>36899</v>
      </c>
      <c r="IVH19">
        <v>36896</v>
      </c>
      <c r="IVI19">
        <v>36895</v>
      </c>
      <c r="IVJ19">
        <v>36894</v>
      </c>
      <c r="IVK19">
        <v>36893</v>
      </c>
      <c r="IVL19">
        <v>36892</v>
      </c>
      <c r="IVM19">
        <v>36889</v>
      </c>
      <c r="IVN19">
        <v>36888</v>
      </c>
      <c r="IVO19">
        <v>36887</v>
      </c>
      <c r="IVP19">
        <v>36886</v>
      </c>
      <c r="IVQ19">
        <v>36885</v>
      </c>
      <c r="IVR19">
        <v>36882</v>
      </c>
      <c r="IVS19">
        <v>36881</v>
      </c>
      <c r="IVT19">
        <v>36880</v>
      </c>
      <c r="IVU19">
        <v>36879</v>
      </c>
      <c r="IVV19">
        <v>36878</v>
      </c>
      <c r="IVW19">
        <v>36875</v>
      </c>
      <c r="IVX19">
        <v>36874</v>
      </c>
      <c r="IVY19">
        <v>36873</v>
      </c>
      <c r="IVZ19">
        <v>36872</v>
      </c>
      <c r="IWA19">
        <v>36871</v>
      </c>
      <c r="IWB19">
        <v>36868</v>
      </c>
      <c r="IWC19">
        <v>36867</v>
      </c>
      <c r="IWD19">
        <v>36866</v>
      </c>
      <c r="IWE19">
        <v>36865</v>
      </c>
      <c r="IWF19">
        <v>36864</v>
      </c>
      <c r="IWG19">
        <v>36861</v>
      </c>
      <c r="IWH19">
        <v>36860</v>
      </c>
      <c r="IWI19">
        <v>36859</v>
      </c>
      <c r="IWJ19">
        <v>36858</v>
      </c>
      <c r="IWK19">
        <v>36857</v>
      </c>
      <c r="IWL19">
        <v>36854</v>
      </c>
      <c r="IWM19">
        <v>36853</v>
      </c>
      <c r="IWN19">
        <v>36852</v>
      </c>
      <c r="IWO19">
        <v>36851</v>
      </c>
      <c r="IWP19">
        <v>36850</v>
      </c>
      <c r="IWQ19">
        <v>36847</v>
      </c>
      <c r="IWR19">
        <v>36846</v>
      </c>
      <c r="IWS19">
        <v>36845</v>
      </c>
      <c r="IWT19">
        <v>36844</v>
      </c>
      <c r="IWU19">
        <v>36843</v>
      </c>
      <c r="IWV19">
        <v>36840</v>
      </c>
      <c r="IWW19">
        <v>36839</v>
      </c>
      <c r="IWX19">
        <v>36838</v>
      </c>
      <c r="IWY19">
        <v>36837</v>
      </c>
      <c r="IWZ19">
        <v>36836</v>
      </c>
      <c r="IXA19">
        <v>36833</v>
      </c>
      <c r="IXB19">
        <v>36832</v>
      </c>
      <c r="IXC19">
        <v>36831</v>
      </c>
      <c r="IXD19">
        <v>36830</v>
      </c>
      <c r="IXE19">
        <v>36829</v>
      </c>
      <c r="IXF19">
        <v>36826</v>
      </c>
      <c r="IXG19">
        <v>36825</v>
      </c>
      <c r="IXH19">
        <v>36824</v>
      </c>
      <c r="IXI19">
        <v>36823</v>
      </c>
      <c r="IXJ19">
        <v>36822</v>
      </c>
      <c r="IXK19">
        <v>36819</v>
      </c>
      <c r="IXL19">
        <v>36818</v>
      </c>
      <c r="IXM19">
        <v>36817</v>
      </c>
      <c r="IXN19">
        <v>36816</v>
      </c>
      <c r="IXO19">
        <v>36815</v>
      </c>
      <c r="IXP19">
        <v>36812</v>
      </c>
      <c r="IXQ19">
        <v>36811</v>
      </c>
      <c r="IXR19">
        <v>36810</v>
      </c>
      <c r="IXS19">
        <v>36809</v>
      </c>
      <c r="IXT19">
        <v>36808</v>
      </c>
      <c r="IXU19">
        <v>36805</v>
      </c>
      <c r="IXV19">
        <v>36804</v>
      </c>
      <c r="IXW19">
        <v>36803</v>
      </c>
      <c r="IXX19">
        <v>36802</v>
      </c>
      <c r="IXY19">
        <v>36801</v>
      </c>
      <c r="IXZ19">
        <v>36798</v>
      </c>
      <c r="IYA19">
        <v>36797</v>
      </c>
      <c r="IYB19">
        <v>36796</v>
      </c>
      <c r="IYC19">
        <v>36795</v>
      </c>
      <c r="IYD19">
        <v>36794</v>
      </c>
      <c r="IYE19">
        <v>36791</v>
      </c>
      <c r="IYF19">
        <v>36790</v>
      </c>
      <c r="IYG19">
        <v>36789</v>
      </c>
      <c r="IYH19">
        <v>36788</v>
      </c>
      <c r="IYI19">
        <v>36787</v>
      </c>
      <c r="IYJ19">
        <v>36784</v>
      </c>
      <c r="IYK19">
        <v>36783</v>
      </c>
      <c r="IYL19">
        <v>36782</v>
      </c>
      <c r="IYM19">
        <v>36781</v>
      </c>
      <c r="IYN19">
        <v>36780</v>
      </c>
      <c r="IYO19">
        <v>36777</v>
      </c>
      <c r="IYP19">
        <v>36776</v>
      </c>
      <c r="IYQ19">
        <v>36775</v>
      </c>
      <c r="IYR19">
        <v>36774</v>
      </c>
      <c r="IYS19">
        <v>36773</v>
      </c>
      <c r="IYT19">
        <v>36770</v>
      </c>
      <c r="IYU19">
        <v>36769</v>
      </c>
      <c r="IYV19">
        <v>36768</v>
      </c>
      <c r="IYW19">
        <v>36767</v>
      </c>
      <c r="IYX19">
        <v>36766</v>
      </c>
      <c r="IYY19">
        <v>36763</v>
      </c>
      <c r="IYZ19">
        <v>36762</v>
      </c>
      <c r="IZA19">
        <v>36761</v>
      </c>
      <c r="IZB19">
        <v>36760</v>
      </c>
      <c r="IZC19">
        <v>36759</v>
      </c>
      <c r="IZD19">
        <v>36756</v>
      </c>
      <c r="IZE19">
        <v>36755</v>
      </c>
      <c r="IZF19">
        <v>36754</v>
      </c>
      <c r="IZG19">
        <v>36753</v>
      </c>
      <c r="IZH19">
        <v>36752</v>
      </c>
      <c r="IZI19">
        <v>36749</v>
      </c>
      <c r="IZJ19">
        <v>36748</v>
      </c>
      <c r="IZK19">
        <v>36747</v>
      </c>
      <c r="IZL19">
        <v>36746</v>
      </c>
      <c r="IZM19">
        <v>36745</v>
      </c>
      <c r="IZN19">
        <v>36742</v>
      </c>
      <c r="IZO19">
        <v>36741</v>
      </c>
      <c r="IZP19">
        <v>36740</v>
      </c>
      <c r="IZQ19">
        <v>36739</v>
      </c>
      <c r="IZR19">
        <v>36738</v>
      </c>
      <c r="IZS19">
        <v>36735</v>
      </c>
      <c r="IZT19">
        <v>36734</v>
      </c>
      <c r="IZU19">
        <v>36733</v>
      </c>
      <c r="IZV19">
        <v>36732</v>
      </c>
      <c r="IZW19">
        <v>36731</v>
      </c>
      <c r="IZX19">
        <v>36728</v>
      </c>
      <c r="IZY19">
        <v>36727</v>
      </c>
      <c r="IZZ19">
        <v>36726</v>
      </c>
      <c r="JAA19">
        <v>36725</v>
      </c>
      <c r="JAB19">
        <v>36724</v>
      </c>
      <c r="JAC19">
        <v>36721</v>
      </c>
      <c r="JAD19">
        <v>36720</v>
      </c>
      <c r="JAE19">
        <v>36719</v>
      </c>
      <c r="JAF19">
        <v>36718</v>
      </c>
      <c r="JAG19">
        <v>36717</v>
      </c>
      <c r="JAH19">
        <v>36714</v>
      </c>
      <c r="JAI19">
        <v>36713</v>
      </c>
      <c r="JAJ19">
        <v>36712</v>
      </c>
      <c r="JAK19">
        <v>36711</v>
      </c>
      <c r="JAL19">
        <v>36710</v>
      </c>
      <c r="JAM19">
        <v>36707</v>
      </c>
      <c r="JAN19">
        <v>36706</v>
      </c>
      <c r="JAO19">
        <v>36705</v>
      </c>
      <c r="JAP19">
        <v>36704</v>
      </c>
      <c r="JAQ19">
        <v>36703</v>
      </c>
      <c r="JAR19">
        <v>36700</v>
      </c>
      <c r="JAS19">
        <v>36699</v>
      </c>
      <c r="JAT19">
        <v>36698</v>
      </c>
      <c r="JAU19">
        <v>36697</v>
      </c>
      <c r="JAV19">
        <v>36696</v>
      </c>
      <c r="JAW19">
        <v>36693</v>
      </c>
      <c r="JAX19">
        <v>36692</v>
      </c>
      <c r="JAY19">
        <v>36691</v>
      </c>
      <c r="JAZ19">
        <v>36690</v>
      </c>
      <c r="JBA19">
        <v>36689</v>
      </c>
      <c r="JBB19">
        <v>36686</v>
      </c>
      <c r="JBC19">
        <v>36685</v>
      </c>
      <c r="JBD19">
        <v>36684</v>
      </c>
      <c r="JBE19">
        <v>36683</v>
      </c>
      <c r="JBF19">
        <v>36682</v>
      </c>
      <c r="JBG19">
        <v>36679</v>
      </c>
      <c r="JBH19">
        <v>36678</v>
      </c>
      <c r="JBI19">
        <v>36677</v>
      </c>
      <c r="JBJ19">
        <v>36676</v>
      </c>
      <c r="JBK19">
        <v>36675</v>
      </c>
      <c r="JBL19">
        <v>36672</v>
      </c>
      <c r="JBM19">
        <v>36671</v>
      </c>
      <c r="JBN19">
        <v>36670</v>
      </c>
      <c r="JBO19">
        <v>36669</v>
      </c>
      <c r="JBP19">
        <v>36668</v>
      </c>
      <c r="JBQ19">
        <v>36665</v>
      </c>
      <c r="JBR19">
        <v>36664</v>
      </c>
      <c r="JBS19">
        <v>36663</v>
      </c>
      <c r="JBT19">
        <v>36662</v>
      </c>
      <c r="JBU19">
        <v>36661</v>
      </c>
      <c r="JBV19">
        <v>36658</v>
      </c>
      <c r="JBW19">
        <v>36657</v>
      </c>
      <c r="JBX19">
        <v>36656</v>
      </c>
      <c r="JBY19">
        <v>36655</v>
      </c>
      <c r="JBZ19">
        <v>36654</v>
      </c>
      <c r="JCA19">
        <v>36651</v>
      </c>
      <c r="JCB19">
        <v>36650</v>
      </c>
      <c r="JCC19">
        <v>36649</v>
      </c>
      <c r="JCD19">
        <v>36648</v>
      </c>
      <c r="JCE19">
        <v>36647</v>
      </c>
      <c r="JCF19">
        <v>36644</v>
      </c>
      <c r="JCG19">
        <v>36643</v>
      </c>
      <c r="JCH19">
        <v>36642</v>
      </c>
      <c r="JCI19">
        <v>36641</v>
      </c>
      <c r="JCJ19">
        <v>36640</v>
      </c>
      <c r="JCK19">
        <v>36637</v>
      </c>
      <c r="JCL19">
        <v>36636</v>
      </c>
      <c r="JCM19">
        <v>36635</v>
      </c>
      <c r="JCN19">
        <v>36634</v>
      </c>
      <c r="JCO19">
        <v>36633</v>
      </c>
      <c r="JCP19">
        <v>36630</v>
      </c>
      <c r="JCQ19">
        <v>36629</v>
      </c>
      <c r="JCR19">
        <v>36628</v>
      </c>
      <c r="JCS19">
        <v>36627</v>
      </c>
      <c r="JCT19">
        <v>36626</v>
      </c>
      <c r="JCU19">
        <v>36623</v>
      </c>
      <c r="JCV19">
        <v>36622</v>
      </c>
      <c r="JCW19">
        <v>36621</v>
      </c>
      <c r="JCX19">
        <v>36620</v>
      </c>
      <c r="JCY19">
        <v>36619</v>
      </c>
      <c r="JCZ19">
        <v>36616</v>
      </c>
      <c r="JDA19">
        <v>36615</v>
      </c>
      <c r="JDB19">
        <v>36614</v>
      </c>
      <c r="JDC19">
        <v>36613</v>
      </c>
      <c r="JDD19">
        <v>36612</v>
      </c>
      <c r="JDE19">
        <v>36609</v>
      </c>
      <c r="JDF19">
        <v>36608</v>
      </c>
      <c r="JDG19">
        <v>36607</v>
      </c>
      <c r="JDH19">
        <v>36606</v>
      </c>
      <c r="JDI19">
        <v>36605</v>
      </c>
      <c r="JDJ19">
        <v>36602</v>
      </c>
      <c r="JDK19">
        <v>36601</v>
      </c>
      <c r="JDL19">
        <v>36600</v>
      </c>
      <c r="JDM19">
        <v>36599</v>
      </c>
      <c r="JDN19">
        <v>36598</v>
      </c>
      <c r="JDO19">
        <v>36595</v>
      </c>
      <c r="JDP19">
        <v>36594</v>
      </c>
      <c r="JDQ19">
        <v>36593</v>
      </c>
      <c r="JDR19">
        <v>36592</v>
      </c>
      <c r="JDS19">
        <v>36591</v>
      </c>
      <c r="JDT19">
        <v>36588</v>
      </c>
      <c r="JDU19">
        <v>36587</v>
      </c>
      <c r="JDV19">
        <v>36586</v>
      </c>
      <c r="JDW19">
        <v>36585</v>
      </c>
      <c r="JDX19">
        <v>36584</v>
      </c>
      <c r="JDY19">
        <v>36581</v>
      </c>
      <c r="JDZ19">
        <v>36580</v>
      </c>
      <c r="JEA19">
        <v>36579</v>
      </c>
      <c r="JEB19">
        <v>36578</v>
      </c>
      <c r="JEC19">
        <v>36577</v>
      </c>
      <c r="JED19">
        <v>36574</v>
      </c>
      <c r="JEE19">
        <v>36573</v>
      </c>
      <c r="JEF19">
        <v>36572</v>
      </c>
      <c r="JEG19">
        <v>36571</v>
      </c>
      <c r="JEH19">
        <v>36570</v>
      </c>
      <c r="JEI19">
        <v>36567</v>
      </c>
      <c r="JEJ19">
        <v>36566</v>
      </c>
      <c r="JEK19">
        <v>36565</v>
      </c>
      <c r="JEL19">
        <v>36564</v>
      </c>
      <c r="JEM19">
        <v>36563</v>
      </c>
      <c r="JEN19">
        <v>36560</v>
      </c>
      <c r="JEO19">
        <v>36559</v>
      </c>
      <c r="JEP19">
        <v>36558</v>
      </c>
      <c r="JEQ19">
        <v>36557</v>
      </c>
      <c r="JER19">
        <v>36556</v>
      </c>
      <c r="JES19">
        <v>36553</v>
      </c>
      <c r="JET19">
        <v>36552</v>
      </c>
      <c r="JEU19">
        <v>36551</v>
      </c>
      <c r="JEV19">
        <v>36550</v>
      </c>
      <c r="JEW19">
        <v>36549</v>
      </c>
      <c r="JEX19">
        <v>36546</v>
      </c>
      <c r="JEY19">
        <v>36545</v>
      </c>
      <c r="JEZ19">
        <v>36544</v>
      </c>
      <c r="JFA19">
        <v>36543</v>
      </c>
      <c r="JFB19">
        <v>36542</v>
      </c>
      <c r="JFC19">
        <v>36539</v>
      </c>
      <c r="JFD19">
        <v>36538</v>
      </c>
      <c r="JFE19">
        <v>36537</v>
      </c>
      <c r="JFF19">
        <v>36536</v>
      </c>
      <c r="JFG19">
        <v>36535</v>
      </c>
      <c r="JFH19">
        <v>36532</v>
      </c>
      <c r="JFI19">
        <v>36531</v>
      </c>
      <c r="JFJ19">
        <v>36530</v>
      </c>
      <c r="JFK19">
        <v>36529</v>
      </c>
      <c r="JFL19">
        <v>36528</v>
      </c>
      <c r="JFM19">
        <v>36525</v>
      </c>
      <c r="JFN19">
        <v>36524</v>
      </c>
      <c r="JFO19">
        <v>36523</v>
      </c>
      <c r="JFP19">
        <v>36522</v>
      </c>
      <c r="JFQ19">
        <v>36521</v>
      </c>
      <c r="JFR19">
        <v>36518</v>
      </c>
      <c r="JFS19">
        <v>36517</v>
      </c>
      <c r="JFT19">
        <v>36516</v>
      </c>
      <c r="JFU19">
        <v>36515</v>
      </c>
      <c r="JFV19">
        <v>36514</v>
      </c>
      <c r="JFW19">
        <v>36511</v>
      </c>
      <c r="JFX19">
        <v>36510</v>
      </c>
      <c r="JFY19">
        <v>36509</v>
      </c>
      <c r="JFZ19">
        <v>36508</v>
      </c>
      <c r="JGA19">
        <v>36507</v>
      </c>
      <c r="JGB19">
        <v>36504</v>
      </c>
      <c r="JGC19">
        <v>36503</v>
      </c>
      <c r="JGD19">
        <v>36502</v>
      </c>
      <c r="JGE19">
        <v>36501</v>
      </c>
      <c r="JGF19">
        <v>36500</v>
      </c>
      <c r="JGG19">
        <v>36497</v>
      </c>
      <c r="JGH19">
        <v>36496</v>
      </c>
      <c r="JGI19">
        <v>36495</v>
      </c>
      <c r="JGJ19">
        <v>36494</v>
      </c>
      <c r="JGK19">
        <v>36493</v>
      </c>
      <c r="JGL19">
        <v>36490</v>
      </c>
      <c r="JGM19">
        <v>36489</v>
      </c>
      <c r="JGN19">
        <v>36488</v>
      </c>
      <c r="JGO19">
        <v>36487</v>
      </c>
      <c r="JGP19">
        <v>36486</v>
      </c>
      <c r="JGQ19">
        <v>36483</v>
      </c>
      <c r="JGR19">
        <v>36482</v>
      </c>
      <c r="JGS19">
        <v>36481</v>
      </c>
      <c r="JGT19">
        <v>36480</v>
      </c>
      <c r="JGU19">
        <v>36479</v>
      </c>
      <c r="JGV19">
        <v>36476</v>
      </c>
      <c r="JGW19">
        <v>36475</v>
      </c>
      <c r="JGX19">
        <v>36474</v>
      </c>
      <c r="JGY19">
        <v>36473</v>
      </c>
      <c r="JGZ19">
        <v>36472</v>
      </c>
      <c r="JHA19">
        <v>36469</v>
      </c>
      <c r="JHB19">
        <v>36468</v>
      </c>
      <c r="JHC19">
        <v>36467</v>
      </c>
      <c r="JHD19">
        <v>36466</v>
      </c>
      <c r="JHE19">
        <v>36465</v>
      </c>
      <c r="JHF19">
        <v>36462</v>
      </c>
      <c r="JHG19">
        <v>36461</v>
      </c>
      <c r="JHH19">
        <v>36460</v>
      </c>
      <c r="JHI19">
        <v>36459</v>
      </c>
      <c r="JHJ19">
        <v>36458</v>
      </c>
      <c r="JHK19">
        <v>36455</v>
      </c>
      <c r="JHL19">
        <v>36454</v>
      </c>
      <c r="JHM19">
        <v>36453</v>
      </c>
      <c r="JHN19">
        <v>36452</v>
      </c>
      <c r="JHO19">
        <v>36451</v>
      </c>
      <c r="JHP19">
        <v>36448</v>
      </c>
      <c r="JHQ19">
        <v>36447</v>
      </c>
      <c r="JHR19">
        <v>36446</v>
      </c>
      <c r="JHS19">
        <v>36445</v>
      </c>
      <c r="JHT19">
        <v>36444</v>
      </c>
      <c r="JHU19">
        <v>36441</v>
      </c>
      <c r="JHV19">
        <v>36440</v>
      </c>
      <c r="JHW19">
        <v>36439</v>
      </c>
      <c r="JHX19">
        <v>36438</v>
      </c>
      <c r="JHY19">
        <v>36437</v>
      </c>
      <c r="JHZ19">
        <v>36434</v>
      </c>
      <c r="JIA19">
        <v>36433</v>
      </c>
      <c r="JIB19">
        <v>36432</v>
      </c>
      <c r="JIC19">
        <v>36431</v>
      </c>
      <c r="JID19">
        <v>36430</v>
      </c>
      <c r="JIE19">
        <v>36427</v>
      </c>
      <c r="JIF19">
        <v>36426</v>
      </c>
      <c r="JIG19">
        <v>36425</v>
      </c>
      <c r="JIH19">
        <v>36424</v>
      </c>
      <c r="JII19">
        <v>36423</v>
      </c>
      <c r="JIJ19">
        <v>36420</v>
      </c>
      <c r="JIK19">
        <v>36419</v>
      </c>
      <c r="JIL19">
        <v>36418</v>
      </c>
      <c r="JIM19">
        <v>36417</v>
      </c>
      <c r="JIN19">
        <v>36416</v>
      </c>
      <c r="JIO19">
        <v>36413</v>
      </c>
      <c r="JIP19">
        <v>36412</v>
      </c>
      <c r="JIQ19">
        <v>36411</v>
      </c>
      <c r="JIR19">
        <v>36410</v>
      </c>
      <c r="JIS19">
        <v>36409</v>
      </c>
      <c r="JIT19">
        <v>36406</v>
      </c>
      <c r="JIU19">
        <v>36405</v>
      </c>
      <c r="JIV19">
        <v>36404</v>
      </c>
      <c r="JIW19">
        <v>36403</v>
      </c>
      <c r="JIX19">
        <v>36402</v>
      </c>
      <c r="JIY19">
        <v>36399</v>
      </c>
      <c r="JIZ19">
        <v>36398</v>
      </c>
      <c r="JJA19">
        <v>36397</v>
      </c>
      <c r="JJB19">
        <v>36396</v>
      </c>
      <c r="JJC19">
        <v>36395</v>
      </c>
      <c r="JJD19">
        <v>36392</v>
      </c>
      <c r="JJE19">
        <v>36391</v>
      </c>
      <c r="JJF19">
        <v>36390</v>
      </c>
      <c r="JJG19">
        <v>36389</v>
      </c>
      <c r="JJH19">
        <v>36388</v>
      </c>
      <c r="JJI19">
        <v>36385</v>
      </c>
      <c r="JJJ19">
        <v>36384</v>
      </c>
      <c r="JJK19">
        <v>36383</v>
      </c>
      <c r="JJL19">
        <v>36382</v>
      </c>
      <c r="JJM19">
        <v>36381</v>
      </c>
      <c r="JJN19">
        <v>36378</v>
      </c>
      <c r="JJO19">
        <v>36377</v>
      </c>
      <c r="JJP19">
        <v>36376</v>
      </c>
      <c r="JJQ19">
        <v>36375</v>
      </c>
      <c r="JJR19">
        <v>36374</v>
      </c>
      <c r="JJS19">
        <v>36371</v>
      </c>
      <c r="JJT19">
        <v>36370</v>
      </c>
      <c r="JJU19">
        <v>36369</v>
      </c>
      <c r="JJV19">
        <v>36368</v>
      </c>
      <c r="JJW19">
        <v>36367</v>
      </c>
      <c r="JJX19">
        <v>36364</v>
      </c>
      <c r="JJY19">
        <v>36363</v>
      </c>
      <c r="JJZ19">
        <v>36362</v>
      </c>
      <c r="JKA19">
        <v>36361</v>
      </c>
      <c r="JKB19">
        <v>36360</v>
      </c>
      <c r="JKC19">
        <v>36357</v>
      </c>
      <c r="JKD19">
        <v>36356</v>
      </c>
      <c r="JKE19">
        <v>36355</v>
      </c>
      <c r="JKF19">
        <v>36354</v>
      </c>
      <c r="JKG19">
        <v>36353</v>
      </c>
      <c r="JKH19">
        <v>36350</v>
      </c>
      <c r="JKI19">
        <v>36349</v>
      </c>
      <c r="JKJ19">
        <v>36348</v>
      </c>
      <c r="JKK19">
        <v>36347</v>
      </c>
      <c r="JKL19">
        <v>36346</v>
      </c>
      <c r="JKM19">
        <v>36343</v>
      </c>
      <c r="JKN19">
        <v>36342</v>
      </c>
      <c r="JKO19">
        <v>36341</v>
      </c>
      <c r="JKP19">
        <v>36340</v>
      </c>
      <c r="JKQ19">
        <v>36339</v>
      </c>
      <c r="JKR19">
        <v>36336</v>
      </c>
      <c r="JKS19">
        <v>36335</v>
      </c>
      <c r="JKT19">
        <v>36334</v>
      </c>
      <c r="JKU19">
        <v>36333</v>
      </c>
      <c r="JKV19">
        <v>36332</v>
      </c>
      <c r="JKW19">
        <v>36329</v>
      </c>
      <c r="JKX19">
        <v>36328</v>
      </c>
      <c r="JKY19">
        <v>36327</v>
      </c>
      <c r="JKZ19">
        <v>36326</v>
      </c>
      <c r="JLA19">
        <v>36325</v>
      </c>
      <c r="JLB19">
        <v>36322</v>
      </c>
      <c r="JLC19">
        <v>36321</v>
      </c>
      <c r="JLD19">
        <v>36320</v>
      </c>
      <c r="JLE19">
        <v>36319</v>
      </c>
      <c r="JLF19">
        <v>36318</v>
      </c>
      <c r="JLG19">
        <v>36315</v>
      </c>
      <c r="JLH19">
        <v>36314</v>
      </c>
      <c r="JLI19">
        <v>36313</v>
      </c>
      <c r="JLJ19">
        <v>36312</v>
      </c>
      <c r="JLK19">
        <v>36311</v>
      </c>
      <c r="JLL19">
        <v>36308</v>
      </c>
      <c r="JLM19">
        <v>36307</v>
      </c>
      <c r="JLN19">
        <v>36306</v>
      </c>
      <c r="JLO19">
        <v>36305</v>
      </c>
      <c r="JLP19">
        <v>36304</v>
      </c>
      <c r="JLQ19">
        <v>36301</v>
      </c>
      <c r="JLR19">
        <v>36300</v>
      </c>
      <c r="JLS19">
        <v>36299</v>
      </c>
      <c r="JLT19">
        <v>36298</v>
      </c>
      <c r="JLU19">
        <v>36297</v>
      </c>
      <c r="JLV19">
        <v>36294</v>
      </c>
      <c r="JLW19">
        <v>36293</v>
      </c>
      <c r="JLX19">
        <v>36292</v>
      </c>
      <c r="JLY19">
        <v>36291</v>
      </c>
      <c r="JLZ19">
        <v>36290</v>
      </c>
      <c r="JMA19">
        <v>36287</v>
      </c>
      <c r="JMB19">
        <v>36286</v>
      </c>
      <c r="JMC19">
        <v>36285</v>
      </c>
      <c r="JMD19">
        <v>36284</v>
      </c>
      <c r="JME19">
        <v>36283</v>
      </c>
      <c r="JMF19">
        <v>36280</v>
      </c>
      <c r="JMG19">
        <v>36279</v>
      </c>
      <c r="JMH19">
        <v>36278</v>
      </c>
      <c r="JMI19">
        <v>36277</v>
      </c>
      <c r="JMJ19">
        <v>36276</v>
      </c>
      <c r="JMK19">
        <v>36273</v>
      </c>
      <c r="JML19">
        <v>36272</v>
      </c>
      <c r="JMM19">
        <v>36271</v>
      </c>
      <c r="JMN19">
        <v>36270</v>
      </c>
      <c r="JMO19">
        <v>36269</v>
      </c>
      <c r="JMP19">
        <v>36266</v>
      </c>
      <c r="JMQ19">
        <v>36265</v>
      </c>
      <c r="JMR19">
        <v>36264</v>
      </c>
      <c r="JMS19">
        <v>36263</v>
      </c>
      <c r="JMT19">
        <v>36262</v>
      </c>
      <c r="JMU19">
        <v>36259</v>
      </c>
      <c r="JMV19">
        <v>36258</v>
      </c>
      <c r="JMW19">
        <v>36257</v>
      </c>
      <c r="JMX19">
        <v>36256</v>
      </c>
      <c r="JMY19">
        <v>36255</v>
      </c>
      <c r="JMZ19">
        <v>36252</v>
      </c>
      <c r="JNA19">
        <v>36251</v>
      </c>
      <c r="JNB19">
        <v>36250</v>
      </c>
      <c r="JNC19">
        <v>36249</v>
      </c>
      <c r="JND19">
        <v>36248</v>
      </c>
      <c r="JNE19">
        <v>36245</v>
      </c>
      <c r="JNF19">
        <v>36244</v>
      </c>
      <c r="JNG19">
        <v>36243</v>
      </c>
      <c r="JNH19">
        <v>36242</v>
      </c>
      <c r="JNI19">
        <v>36241</v>
      </c>
      <c r="JNJ19">
        <v>36238</v>
      </c>
      <c r="JNK19">
        <v>36237</v>
      </c>
      <c r="JNL19">
        <v>36236</v>
      </c>
      <c r="JNM19">
        <v>36235</v>
      </c>
      <c r="JNN19">
        <v>36234</v>
      </c>
      <c r="JNO19">
        <v>36231</v>
      </c>
      <c r="JNP19">
        <v>36230</v>
      </c>
      <c r="JNQ19">
        <v>36229</v>
      </c>
      <c r="JNR19">
        <v>36228</v>
      </c>
      <c r="JNS19">
        <v>36227</v>
      </c>
      <c r="JNT19">
        <v>36224</v>
      </c>
      <c r="JNU19">
        <v>36223</v>
      </c>
      <c r="JNV19">
        <v>36222</v>
      </c>
      <c r="JNW19">
        <v>36221</v>
      </c>
      <c r="JNX19">
        <v>36220</v>
      </c>
      <c r="JNY19">
        <v>36217</v>
      </c>
      <c r="JNZ19">
        <v>36216</v>
      </c>
      <c r="JOA19">
        <v>36215</v>
      </c>
      <c r="JOB19">
        <v>36214</v>
      </c>
      <c r="JOC19">
        <v>36213</v>
      </c>
      <c r="JOD19">
        <v>36210</v>
      </c>
      <c r="JOE19">
        <v>36209</v>
      </c>
      <c r="JOF19">
        <v>36208</v>
      </c>
      <c r="JOG19">
        <v>36207</v>
      </c>
      <c r="JOH19">
        <v>36206</v>
      </c>
      <c r="JOI19">
        <v>36203</v>
      </c>
      <c r="JOJ19">
        <v>36202</v>
      </c>
      <c r="JOK19">
        <v>36201</v>
      </c>
      <c r="JOL19">
        <v>36200</v>
      </c>
      <c r="JOM19">
        <v>36199</v>
      </c>
      <c r="JON19">
        <v>36196</v>
      </c>
      <c r="JOO19">
        <v>36195</v>
      </c>
      <c r="JOP19">
        <v>36194</v>
      </c>
      <c r="JOQ19">
        <v>36193</v>
      </c>
      <c r="JOR19">
        <v>36192</v>
      </c>
      <c r="JOS19">
        <v>36189</v>
      </c>
      <c r="JOT19">
        <v>36188</v>
      </c>
      <c r="JOU19">
        <v>36187</v>
      </c>
      <c r="JOV19">
        <v>36186</v>
      </c>
      <c r="JOW19">
        <v>36185</v>
      </c>
      <c r="JOX19">
        <v>36182</v>
      </c>
      <c r="JOY19">
        <v>36181</v>
      </c>
      <c r="JOZ19">
        <v>36180</v>
      </c>
      <c r="JPA19">
        <v>36179</v>
      </c>
      <c r="JPB19">
        <v>36178</v>
      </c>
      <c r="JPC19">
        <v>36175</v>
      </c>
      <c r="JPD19">
        <v>36174</v>
      </c>
      <c r="JPE19">
        <v>36173</v>
      </c>
      <c r="JPF19">
        <v>36172</v>
      </c>
      <c r="JPG19">
        <v>36171</v>
      </c>
      <c r="JPH19">
        <v>36168</v>
      </c>
      <c r="JPI19">
        <v>36167</v>
      </c>
      <c r="JPJ19">
        <v>36166</v>
      </c>
      <c r="JPK19">
        <v>36165</v>
      </c>
      <c r="JPL19">
        <v>36164</v>
      </c>
      <c r="JPM19">
        <v>36161</v>
      </c>
      <c r="JPN19">
        <v>36160</v>
      </c>
      <c r="JPO19">
        <v>36159</v>
      </c>
      <c r="JPP19">
        <v>36158</v>
      </c>
      <c r="JPQ19">
        <v>36157</v>
      </c>
      <c r="JPR19">
        <v>36154</v>
      </c>
      <c r="JPS19">
        <v>36153</v>
      </c>
      <c r="JPT19">
        <v>36152</v>
      </c>
      <c r="JPU19">
        <v>36151</v>
      </c>
      <c r="JPV19">
        <v>36150</v>
      </c>
      <c r="JPW19">
        <v>36147</v>
      </c>
      <c r="JPX19">
        <v>36146</v>
      </c>
      <c r="JPY19">
        <v>36145</v>
      </c>
      <c r="JPZ19">
        <v>36144</v>
      </c>
      <c r="JQA19">
        <v>36143</v>
      </c>
      <c r="JQB19">
        <v>36140</v>
      </c>
      <c r="JQC19">
        <v>36139</v>
      </c>
      <c r="JQD19">
        <v>36138</v>
      </c>
      <c r="JQE19">
        <v>36137</v>
      </c>
      <c r="JQF19">
        <v>36136</v>
      </c>
      <c r="JQG19">
        <v>36133</v>
      </c>
      <c r="JQH19">
        <v>36132</v>
      </c>
      <c r="JQI19">
        <v>36131</v>
      </c>
      <c r="JQJ19">
        <v>36130</v>
      </c>
      <c r="JQK19">
        <v>36129</v>
      </c>
      <c r="JQL19">
        <v>36126</v>
      </c>
      <c r="JQM19">
        <v>36125</v>
      </c>
      <c r="JQN19">
        <v>36124</v>
      </c>
      <c r="JQO19">
        <v>36123</v>
      </c>
      <c r="JQP19">
        <v>36122</v>
      </c>
      <c r="JQQ19">
        <v>36119</v>
      </c>
      <c r="JQR19">
        <v>36118</v>
      </c>
      <c r="JQS19">
        <v>36117</v>
      </c>
      <c r="JQT19">
        <v>36116</v>
      </c>
      <c r="JQU19">
        <v>36115</v>
      </c>
      <c r="JQV19">
        <v>36112</v>
      </c>
      <c r="JQW19">
        <v>36111</v>
      </c>
      <c r="JQX19">
        <v>36110</v>
      </c>
      <c r="JQY19">
        <v>36109</v>
      </c>
      <c r="JQZ19">
        <v>36108</v>
      </c>
      <c r="JRA19">
        <v>36105</v>
      </c>
      <c r="JRB19">
        <v>36104</v>
      </c>
      <c r="JRC19">
        <v>36103</v>
      </c>
      <c r="JRD19">
        <v>36102</v>
      </c>
      <c r="JRE19">
        <v>36101</v>
      </c>
      <c r="JRF19">
        <v>36098</v>
      </c>
      <c r="JRG19">
        <v>36097</v>
      </c>
      <c r="JRH19">
        <v>36096</v>
      </c>
      <c r="JRI19">
        <v>36095</v>
      </c>
      <c r="JRJ19">
        <v>36094</v>
      </c>
      <c r="JRK19">
        <v>36091</v>
      </c>
      <c r="JRL19">
        <v>36090</v>
      </c>
      <c r="JRM19">
        <v>36089</v>
      </c>
      <c r="JRN19">
        <v>36088</v>
      </c>
      <c r="JRO19">
        <v>36087</v>
      </c>
      <c r="JRP19">
        <v>36084</v>
      </c>
      <c r="JRQ19">
        <v>36083</v>
      </c>
      <c r="JRR19">
        <v>36082</v>
      </c>
      <c r="JRS19">
        <v>36081</v>
      </c>
      <c r="JRT19">
        <v>36080</v>
      </c>
      <c r="JRU19">
        <v>36077</v>
      </c>
      <c r="JRV19">
        <v>36076</v>
      </c>
      <c r="JRW19">
        <v>36075</v>
      </c>
      <c r="JRX19">
        <v>36074</v>
      </c>
      <c r="JRY19">
        <v>36073</v>
      </c>
      <c r="JRZ19">
        <v>36070</v>
      </c>
      <c r="JSA19">
        <v>36069</v>
      </c>
      <c r="JSB19">
        <v>36068</v>
      </c>
      <c r="JSC19">
        <v>36067</v>
      </c>
      <c r="JSD19">
        <v>36066</v>
      </c>
      <c r="JSE19">
        <v>36063</v>
      </c>
      <c r="JSF19">
        <v>36062</v>
      </c>
      <c r="JSG19">
        <v>36061</v>
      </c>
      <c r="JSH19">
        <v>36060</v>
      </c>
      <c r="JSI19">
        <v>36059</v>
      </c>
      <c r="JSJ19">
        <v>36056</v>
      </c>
      <c r="JSK19">
        <v>36055</v>
      </c>
      <c r="JSL19">
        <v>36054</v>
      </c>
      <c r="JSM19">
        <v>36053</v>
      </c>
      <c r="JSN19">
        <v>36052</v>
      </c>
      <c r="JSO19">
        <v>36049</v>
      </c>
      <c r="JSP19">
        <v>36048</v>
      </c>
      <c r="JSQ19">
        <v>36047</v>
      </c>
      <c r="JSR19">
        <v>36046</v>
      </c>
      <c r="JSS19">
        <v>36045</v>
      </c>
      <c r="JST19">
        <v>36042</v>
      </c>
      <c r="JSU19">
        <v>36041</v>
      </c>
      <c r="JSV19">
        <v>36040</v>
      </c>
      <c r="JSW19">
        <v>36039</v>
      </c>
      <c r="JSX19">
        <v>36038</v>
      </c>
      <c r="JSY19">
        <v>36035</v>
      </c>
      <c r="JSZ19">
        <v>36034</v>
      </c>
      <c r="JTA19">
        <v>36033</v>
      </c>
      <c r="JTB19">
        <v>36032</v>
      </c>
      <c r="JTC19">
        <v>36031</v>
      </c>
      <c r="JTD19">
        <v>36028</v>
      </c>
      <c r="JTE19">
        <v>36027</v>
      </c>
      <c r="JTF19">
        <v>36026</v>
      </c>
      <c r="JTG19">
        <v>36025</v>
      </c>
      <c r="JTH19">
        <v>36024</v>
      </c>
      <c r="JTI19">
        <v>36021</v>
      </c>
      <c r="JTJ19">
        <v>36020</v>
      </c>
      <c r="JTK19">
        <v>36019</v>
      </c>
      <c r="JTL19">
        <v>36018</v>
      </c>
      <c r="JTM19">
        <v>36017</v>
      </c>
      <c r="JTN19">
        <v>36014</v>
      </c>
      <c r="JTO19">
        <v>36013</v>
      </c>
      <c r="JTP19">
        <v>36012</v>
      </c>
      <c r="JTQ19">
        <v>36011</v>
      </c>
      <c r="JTR19">
        <v>36010</v>
      </c>
      <c r="JTS19">
        <v>36007</v>
      </c>
      <c r="JTT19">
        <v>36006</v>
      </c>
      <c r="JTU19">
        <v>36005</v>
      </c>
      <c r="JTV19">
        <v>36004</v>
      </c>
      <c r="JTW19">
        <v>36003</v>
      </c>
    </row>
    <row r="20" spans="1:7303" x14ac:dyDescent="0.25">
      <c r="A20" t="s">
        <v>7198</v>
      </c>
      <c r="B20">
        <v>5283726</v>
      </c>
      <c r="C20">
        <v>5283726</v>
      </c>
      <c r="D20">
        <v>5305094</v>
      </c>
      <c r="E20">
        <v>5277300</v>
      </c>
      <c r="F20">
        <v>5276558</v>
      </c>
      <c r="G20">
        <v>5277994</v>
      </c>
      <c r="H20">
        <v>5235833</v>
      </c>
      <c r="I20">
        <v>5243477</v>
      </c>
      <c r="J20">
        <v>5285639</v>
      </c>
      <c r="K20">
        <v>5306424</v>
      </c>
      <c r="L20">
        <v>5310735</v>
      </c>
      <c r="M20">
        <v>5320219</v>
      </c>
      <c r="N20">
        <v>5333798</v>
      </c>
      <c r="O20">
        <v>5283712</v>
      </c>
      <c r="P20">
        <v>5264676</v>
      </c>
      <c r="Q20">
        <v>5246288</v>
      </c>
      <c r="R20">
        <v>5335012</v>
      </c>
      <c r="S20">
        <v>5349924</v>
      </c>
      <c r="T20">
        <v>5362651</v>
      </c>
      <c r="U20">
        <v>5342267</v>
      </c>
      <c r="V20">
        <v>5266321</v>
      </c>
      <c r="W20">
        <v>5260843</v>
      </c>
      <c r="X20">
        <v>3281</v>
      </c>
      <c r="Y20">
        <v>3281</v>
      </c>
      <c r="Z20">
        <v>3731</v>
      </c>
      <c r="AA20">
        <v>3900</v>
      </c>
      <c r="AB20">
        <v>4289</v>
      </c>
      <c r="AC20">
        <v>4518</v>
      </c>
      <c r="AD20">
        <v>5393</v>
      </c>
      <c r="AE20">
        <v>9104</v>
      </c>
      <c r="AF20">
        <v>9226</v>
      </c>
      <c r="AG20">
        <v>10548</v>
      </c>
      <c r="AH20">
        <v>12139</v>
      </c>
      <c r="AI20">
        <v>12714</v>
      </c>
      <c r="AJ20">
        <v>17596</v>
      </c>
      <c r="AK20">
        <v>20838</v>
      </c>
      <c r="AL20">
        <v>26855</v>
      </c>
      <c r="AM20">
        <v>38448</v>
      </c>
      <c r="AN20">
        <v>185405</v>
      </c>
      <c r="AO20">
        <v>477344</v>
      </c>
      <c r="AP20">
        <v>1525261</v>
      </c>
      <c r="AQ20">
        <v>3360764</v>
      </c>
      <c r="AR20">
        <v>3360764</v>
      </c>
      <c r="AS20">
        <v>4305811</v>
      </c>
      <c r="AT20">
        <v>4876324</v>
      </c>
      <c r="AU20">
        <v>5224013</v>
      </c>
      <c r="AV20">
        <v>5417025</v>
      </c>
      <c r="AW20">
        <v>5467312</v>
      </c>
      <c r="AX20">
        <v>5487106</v>
      </c>
      <c r="AY20">
        <v>5517654</v>
      </c>
      <c r="AZ20">
        <v>5487066</v>
      </c>
      <c r="BA20">
        <v>5429793</v>
      </c>
      <c r="BB20">
        <v>5337128</v>
      </c>
      <c r="BC20">
        <v>5325968</v>
      </c>
      <c r="BD20">
        <v>5263381</v>
      </c>
      <c r="BE20">
        <v>5299465</v>
      </c>
      <c r="BF20">
        <v>5316877</v>
      </c>
      <c r="BG20">
        <v>5297661</v>
      </c>
      <c r="BH20">
        <v>5314409</v>
      </c>
      <c r="BI20">
        <v>5347680</v>
      </c>
      <c r="BJ20">
        <v>5343273</v>
      </c>
      <c r="BK20">
        <v>5284218</v>
      </c>
      <c r="BL20">
        <v>5251704</v>
      </c>
      <c r="BM20">
        <v>5233331</v>
      </c>
      <c r="BN20">
        <v>5185708</v>
      </c>
      <c r="BO20">
        <v>5192583</v>
      </c>
      <c r="BP20">
        <v>5202978</v>
      </c>
      <c r="BQ20">
        <v>5230265</v>
      </c>
      <c r="BR20">
        <v>5198308</v>
      </c>
      <c r="BS20">
        <v>5219007</v>
      </c>
      <c r="BT20">
        <v>5181705</v>
      </c>
      <c r="BU20">
        <v>5139275</v>
      </c>
      <c r="BV20">
        <v>5155785</v>
      </c>
      <c r="BW20">
        <v>5166161</v>
      </c>
      <c r="BX20">
        <v>5146151</v>
      </c>
      <c r="BY20">
        <v>5118546</v>
      </c>
      <c r="BZ20">
        <v>5020532</v>
      </c>
      <c r="CA20">
        <v>5124172</v>
      </c>
      <c r="CB20">
        <v>5116476</v>
      </c>
      <c r="CC20">
        <v>5126812</v>
      </c>
      <c r="CD20">
        <v>5150647</v>
      </c>
      <c r="CE20">
        <v>5159074</v>
      </c>
      <c r="CF20">
        <v>5140713</v>
      </c>
      <c r="CG20">
        <v>5165009</v>
      </c>
      <c r="CH20">
        <v>5112519</v>
      </c>
      <c r="CI20">
        <v>5161893</v>
      </c>
      <c r="CJ20">
        <v>5149245</v>
      </c>
      <c r="CK20">
        <v>825</v>
      </c>
      <c r="CL20">
        <v>4981</v>
      </c>
      <c r="CM20">
        <v>5209</v>
      </c>
      <c r="CN20">
        <v>5368</v>
      </c>
      <c r="CO20">
        <v>5315</v>
      </c>
      <c r="CP20">
        <v>5581</v>
      </c>
      <c r="CQ20">
        <v>7411</v>
      </c>
      <c r="CR20">
        <v>8872</v>
      </c>
      <c r="CS20">
        <v>9985</v>
      </c>
      <c r="CT20">
        <v>13608</v>
      </c>
      <c r="CU20">
        <v>14331</v>
      </c>
      <c r="CV20">
        <v>16128</v>
      </c>
      <c r="CW20">
        <v>19005</v>
      </c>
      <c r="CX20">
        <v>22940</v>
      </c>
      <c r="CY20">
        <v>28999</v>
      </c>
      <c r="CZ20">
        <v>39764</v>
      </c>
      <c r="DA20">
        <v>57925</v>
      </c>
      <c r="DB20">
        <v>250841</v>
      </c>
      <c r="DC20">
        <v>1162307</v>
      </c>
      <c r="DD20">
        <v>3266572</v>
      </c>
      <c r="DE20">
        <v>4745612</v>
      </c>
      <c r="DF20">
        <v>5414571</v>
      </c>
      <c r="DG20">
        <v>5454568</v>
      </c>
      <c r="DH20">
        <v>5453547</v>
      </c>
      <c r="DI20">
        <v>5508798</v>
      </c>
      <c r="DJ20">
        <v>5508798</v>
      </c>
      <c r="DK20">
        <v>5454450</v>
      </c>
      <c r="DL20">
        <v>5437581</v>
      </c>
      <c r="DM20">
        <v>5419794</v>
      </c>
      <c r="DN20">
        <v>5468616</v>
      </c>
      <c r="DO20">
        <v>5445362</v>
      </c>
      <c r="DP20">
        <v>5462012</v>
      </c>
      <c r="DQ20">
        <v>5460738</v>
      </c>
      <c r="DR20">
        <v>5449166</v>
      </c>
      <c r="DS20">
        <v>5536359</v>
      </c>
      <c r="DT20">
        <v>5559927</v>
      </c>
      <c r="DU20">
        <v>5601696</v>
      </c>
      <c r="DV20">
        <v>5613288</v>
      </c>
      <c r="DW20">
        <v>5652268</v>
      </c>
      <c r="DX20">
        <v>5635096</v>
      </c>
      <c r="DY20">
        <v>5650267</v>
      </c>
      <c r="DZ20">
        <v>5746254</v>
      </c>
      <c r="EA20">
        <v>5713401</v>
      </c>
      <c r="EB20">
        <v>5720688</v>
      </c>
      <c r="EC20">
        <v>5744570</v>
      </c>
      <c r="ED20">
        <v>5744570</v>
      </c>
      <c r="EE20">
        <v>5649291</v>
      </c>
      <c r="EF20">
        <v>5637175</v>
      </c>
      <c r="EG20">
        <v>5692885</v>
      </c>
      <c r="EH20">
        <v>5615712</v>
      </c>
      <c r="EI20">
        <v>5565231</v>
      </c>
      <c r="EJ20">
        <v>5575384</v>
      </c>
      <c r="EK20">
        <v>5574958</v>
      </c>
      <c r="EL20">
        <v>5530541</v>
      </c>
      <c r="EM20">
        <v>5513165</v>
      </c>
      <c r="EN20">
        <v>5496340</v>
      </c>
      <c r="EO20">
        <v>5461347</v>
      </c>
      <c r="EP20">
        <v>5461347</v>
      </c>
      <c r="EQ20">
        <v>5499033</v>
      </c>
      <c r="ER20">
        <v>5525388</v>
      </c>
      <c r="ES20">
        <v>5512209</v>
      </c>
      <c r="ET20">
        <v>5582083</v>
      </c>
      <c r="EU20">
        <v>5582083</v>
      </c>
      <c r="EV20">
        <v>5568367</v>
      </c>
      <c r="EW20">
        <v>5523194</v>
      </c>
      <c r="EX20">
        <v>5547</v>
      </c>
      <c r="EY20">
        <v>5921</v>
      </c>
      <c r="EZ20">
        <v>6644</v>
      </c>
      <c r="FA20">
        <v>6788</v>
      </c>
      <c r="FB20">
        <v>8858</v>
      </c>
      <c r="FC20">
        <v>8932</v>
      </c>
      <c r="FD20">
        <v>8784</v>
      </c>
      <c r="FE20">
        <v>26792</v>
      </c>
      <c r="FF20">
        <v>28704</v>
      </c>
      <c r="FG20">
        <v>34974</v>
      </c>
      <c r="FH20">
        <v>35189</v>
      </c>
      <c r="FI20">
        <v>49256</v>
      </c>
      <c r="FJ20">
        <v>60013</v>
      </c>
      <c r="FK20">
        <v>66056</v>
      </c>
      <c r="FL20">
        <v>78108</v>
      </c>
      <c r="FM20">
        <v>87782</v>
      </c>
      <c r="FN20">
        <v>180654</v>
      </c>
      <c r="FO20">
        <v>180654</v>
      </c>
      <c r="FP20">
        <v>444567</v>
      </c>
      <c r="FQ20">
        <v>1821073</v>
      </c>
      <c r="FR20">
        <v>3081384</v>
      </c>
      <c r="FS20">
        <v>4143654</v>
      </c>
      <c r="FT20">
        <v>4822030</v>
      </c>
      <c r="FU20">
        <v>5091964</v>
      </c>
      <c r="FV20">
        <v>5355733</v>
      </c>
      <c r="FW20">
        <v>5393544</v>
      </c>
      <c r="FX20">
        <v>5449299</v>
      </c>
      <c r="FY20">
        <v>5458132</v>
      </c>
      <c r="FZ20">
        <v>5428925</v>
      </c>
      <c r="GA20">
        <v>5421361</v>
      </c>
      <c r="GB20">
        <v>5428848</v>
      </c>
      <c r="GC20">
        <v>5447959</v>
      </c>
      <c r="GD20">
        <v>5449874</v>
      </c>
      <c r="GE20">
        <v>5434512</v>
      </c>
      <c r="GF20">
        <v>5445139</v>
      </c>
      <c r="GG20">
        <v>5478536</v>
      </c>
      <c r="GH20">
        <v>5509193</v>
      </c>
      <c r="GI20">
        <v>5572449</v>
      </c>
      <c r="GJ20">
        <v>5537673</v>
      </c>
      <c r="GK20">
        <v>5496166</v>
      </c>
      <c r="GL20">
        <v>5484080</v>
      </c>
      <c r="GM20">
        <v>5486181</v>
      </c>
      <c r="GN20">
        <v>5498246</v>
      </c>
      <c r="GO20">
        <v>5481962</v>
      </c>
      <c r="GP20">
        <v>5470305</v>
      </c>
      <c r="GQ20">
        <v>5435898</v>
      </c>
      <c r="GR20">
        <v>5469075</v>
      </c>
      <c r="GS20">
        <v>5409947</v>
      </c>
      <c r="GT20">
        <v>5409869</v>
      </c>
      <c r="GU20">
        <v>5395260</v>
      </c>
      <c r="GV20">
        <v>5395305</v>
      </c>
      <c r="GW20">
        <v>5388428</v>
      </c>
      <c r="GX20">
        <v>5354836</v>
      </c>
      <c r="GY20">
        <v>5394263</v>
      </c>
      <c r="GZ20">
        <v>5429056</v>
      </c>
      <c r="HA20">
        <v>5475093</v>
      </c>
      <c r="HB20">
        <v>5480087</v>
      </c>
      <c r="HC20">
        <v>5466706</v>
      </c>
      <c r="HD20">
        <v>5457806</v>
      </c>
      <c r="HE20">
        <v>5436020</v>
      </c>
      <c r="HF20">
        <v>5452089</v>
      </c>
      <c r="HG20">
        <v>5484173</v>
      </c>
      <c r="HH20">
        <v>5447682</v>
      </c>
      <c r="HI20">
        <v>5474951</v>
      </c>
      <c r="HJ20">
        <v>5442415</v>
      </c>
      <c r="HK20">
        <v>1708</v>
      </c>
      <c r="HL20">
        <v>1765</v>
      </c>
      <c r="HM20">
        <v>1942</v>
      </c>
      <c r="HN20">
        <v>2000</v>
      </c>
      <c r="HO20">
        <v>2331</v>
      </c>
      <c r="HP20">
        <v>2563</v>
      </c>
      <c r="HQ20">
        <v>2712</v>
      </c>
      <c r="HR20">
        <v>2729</v>
      </c>
      <c r="HS20">
        <v>3007</v>
      </c>
      <c r="HT20">
        <v>2894</v>
      </c>
      <c r="HU20">
        <v>3603</v>
      </c>
      <c r="HV20">
        <v>4456</v>
      </c>
      <c r="HW20">
        <v>6029</v>
      </c>
      <c r="HX20">
        <v>21885</v>
      </c>
      <c r="HY20">
        <v>32745</v>
      </c>
      <c r="HZ20">
        <v>32745</v>
      </c>
      <c r="IA20">
        <v>47965</v>
      </c>
      <c r="IB20">
        <v>259958</v>
      </c>
      <c r="IC20">
        <v>1092129</v>
      </c>
      <c r="ID20">
        <v>2317629</v>
      </c>
      <c r="IE20">
        <v>3644893</v>
      </c>
      <c r="IF20">
        <v>4318943</v>
      </c>
      <c r="IG20">
        <v>4797142</v>
      </c>
      <c r="IH20">
        <v>5060915</v>
      </c>
      <c r="II20">
        <v>5052779</v>
      </c>
      <c r="IJ20">
        <v>5158534</v>
      </c>
      <c r="IK20">
        <v>5239960</v>
      </c>
      <c r="IL20">
        <v>5285294</v>
      </c>
      <c r="IM20">
        <v>5225969</v>
      </c>
      <c r="IN20">
        <v>5205642</v>
      </c>
      <c r="IO20">
        <v>5152622</v>
      </c>
      <c r="IP20">
        <v>5139598</v>
      </c>
      <c r="IQ20">
        <v>5108686</v>
      </c>
      <c r="IR20">
        <v>5094292</v>
      </c>
      <c r="IS20">
        <v>5075175</v>
      </c>
      <c r="IT20">
        <v>4971901</v>
      </c>
      <c r="IU20">
        <v>4930762</v>
      </c>
      <c r="IV20">
        <v>4953659</v>
      </c>
      <c r="IW20">
        <v>4936080</v>
      </c>
      <c r="IX20">
        <v>4842034</v>
      </c>
      <c r="IY20">
        <v>4806778</v>
      </c>
      <c r="IZ20">
        <v>4811091</v>
      </c>
      <c r="JA20">
        <v>4806792</v>
      </c>
      <c r="JB20">
        <v>4806137</v>
      </c>
      <c r="JC20">
        <v>4789046</v>
      </c>
      <c r="JD20">
        <v>4779358</v>
      </c>
      <c r="JE20">
        <v>4795038</v>
      </c>
      <c r="JF20">
        <v>4834099</v>
      </c>
      <c r="JG20">
        <v>4889870</v>
      </c>
      <c r="JH20">
        <v>4843970</v>
      </c>
      <c r="JI20">
        <v>4881139</v>
      </c>
      <c r="JJ20">
        <v>4896647</v>
      </c>
      <c r="JK20">
        <v>4916254</v>
      </c>
      <c r="JL20">
        <v>4915665</v>
      </c>
      <c r="JM20">
        <v>4933087</v>
      </c>
      <c r="JN20">
        <v>4946323</v>
      </c>
      <c r="JO20">
        <v>4957944</v>
      </c>
      <c r="JP20">
        <v>5033500</v>
      </c>
      <c r="JQ20">
        <v>5045935</v>
      </c>
      <c r="JR20">
        <v>5040148</v>
      </c>
      <c r="JS20">
        <v>5041941</v>
      </c>
      <c r="JT20">
        <v>5016950</v>
      </c>
      <c r="JU20">
        <v>4939441</v>
      </c>
      <c r="JV20">
        <v>4914480</v>
      </c>
      <c r="JW20">
        <v>4850417</v>
      </c>
      <c r="JX20">
        <v>4806569</v>
      </c>
      <c r="JY20">
        <v>1170</v>
      </c>
      <c r="JZ20">
        <v>1170</v>
      </c>
      <c r="KA20">
        <v>3344</v>
      </c>
      <c r="KB20">
        <v>5716</v>
      </c>
      <c r="KC20">
        <v>8173</v>
      </c>
      <c r="KD20">
        <v>8649</v>
      </c>
      <c r="KE20">
        <v>11518</v>
      </c>
      <c r="KF20">
        <v>12311</v>
      </c>
      <c r="KG20">
        <v>12644</v>
      </c>
      <c r="KH20">
        <v>13041</v>
      </c>
      <c r="KI20">
        <v>13863</v>
      </c>
      <c r="KJ20">
        <v>17478</v>
      </c>
      <c r="KK20">
        <v>19609</v>
      </c>
      <c r="KL20">
        <v>32550</v>
      </c>
      <c r="KM20">
        <v>43350</v>
      </c>
      <c r="KN20">
        <v>75644</v>
      </c>
      <c r="KO20">
        <v>301950</v>
      </c>
      <c r="KP20">
        <v>973966</v>
      </c>
      <c r="KQ20">
        <v>2499534</v>
      </c>
      <c r="KR20">
        <v>2499534</v>
      </c>
      <c r="KS20">
        <v>3169115</v>
      </c>
      <c r="KT20">
        <v>4264219</v>
      </c>
      <c r="KU20">
        <v>4633676</v>
      </c>
      <c r="KV20">
        <v>4868972</v>
      </c>
      <c r="KW20">
        <v>4913670</v>
      </c>
      <c r="KX20">
        <v>4917441</v>
      </c>
      <c r="KY20">
        <v>4905591</v>
      </c>
      <c r="KZ20">
        <v>4946332</v>
      </c>
      <c r="LA20">
        <v>4961839</v>
      </c>
      <c r="LB20">
        <v>4942821</v>
      </c>
      <c r="LC20">
        <v>4964960</v>
      </c>
      <c r="LD20">
        <v>4932329</v>
      </c>
      <c r="LE20">
        <v>4956188</v>
      </c>
      <c r="LF20">
        <v>4960841</v>
      </c>
      <c r="LG20">
        <v>4931083</v>
      </c>
      <c r="LH20">
        <v>4921033</v>
      </c>
      <c r="LI20">
        <v>4910246</v>
      </c>
      <c r="LJ20">
        <v>4863354</v>
      </c>
      <c r="LK20">
        <v>4866159</v>
      </c>
      <c r="LL20">
        <v>4868495</v>
      </c>
      <c r="LM20">
        <v>4814940</v>
      </c>
      <c r="LN20">
        <v>4735671</v>
      </c>
      <c r="LO20">
        <v>4723198</v>
      </c>
      <c r="LP20">
        <v>4750113</v>
      </c>
      <c r="LQ20">
        <v>4736828</v>
      </c>
      <c r="LR20">
        <v>4736828</v>
      </c>
      <c r="LS20">
        <v>4780421</v>
      </c>
      <c r="LT20">
        <v>4755493</v>
      </c>
      <c r="LU20">
        <v>4765968</v>
      </c>
      <c r="LV20">
        <v>4769881</v>
      </c>
      <c r="LW20">
        <v>4844130</v>
      </c>
      <c r="LX20">
        <v>4847406</v>
      </c>
      <c r="LY20">
        <v>4885507</v>
      </c>
      <c r="LZ20">
        <v>4934781</v>
      </c>
      <c r="MA20">
        <v>4948546</v>
      </c>
      <c r="MB20">
        <v>5002296</v>
      </c>
      <c r="MC20">
        <v>4922495</v>
      </c>
      <c r="MD20">
        <v>4891221</v>
      </c>
      <c r="ME20">
        <v>4899400</v>
      </c>
      <c r="MF20">
        <v>4939314</v>
      </c>
      <c r="MG20">
        <v>4952115</v>
      </c>
      <c r="MH20">
        <v>4930027</v>
      </c>
      <c r="MI20">
        <v>4921333</v>
      </c>
      <c r="MJ20">
        <v>4877908</v>
      </c>
      <c r="MK20">
        <v>4888778</v>
      </c>
      <c r="ML20">
        <v>599</v>
      </c>
      <c r="MM20">
        <v>2506</v>
      </c>
      <c r="MN20">
        <v>3599</v>
      </c>
      <c r="MO20">
        <v>4071</v>
      </c>
      <c r="MP20">
        <v>4759</v>
      </c>
      <c r="MQ20">
        <v>5082</v>
      </c>
      <c r="MR20">
        <v>5253</v>
      </c>
      <c r="MS20">
        <v>5433</v>
      </c>
      <c r="MT20">
        <v>5572</v>
      </c>
      <c r="MU20">
        <v>6143</v>
      </c>
      <c r="MV20">
        <v>6028</v>
      </c>
      <c r="MW20">
        <v>6239</v>
      </c>
      <c r="MX20">
        <v>6999</v>
      </c>
      <c r="MY20">
        <v>16341</v>
      </c>
      <c r="MZ20">
        <v>35383</v>
      </c>
      <c r="NA20">
        <v>58761</v>
      </c>
      <c r="NB20">
        <v>200869</v>
      </c>
      <c r="NC20">
        <v>872346</v>
      </c>
      <c r="ND20">
        <v>2441674</v>
      </c>
      <c r="NE20">
        <v>3722821</v>
      </c>
      <c r="NF20">
        <v>4383958</v>
      </c>
      <c r="NG20">
        <v>4729141</v>
      </c>
      <c r="NH20">
        <v>4903621</v>
      </c>
      <c r="NI20">
        <v>4874151</v>
      </c>
      <c r="NJ20">
        <v>4874151</v>
      </c>
      <c r="NK20">
        <v>4878057</v>
      </c>
      <c r="NL20">
        <v>4817385</v>
      </c>
      <c r="NM20">
        <v>4872897</v>
      </c>
      <c r="NN20">
        <v>4885820</v>
      </c>
      <c r="NO20">
        <v>4911751</v>
      </c>
      <c r="NP20">
        <v>4881955</v>
      </c>
      <c r="NQ20">
        <v>4899920</v>
      </c>
      <c r="NR20">
        <v>4877800</v>
      </c>
      <c r="NS20">
        <v>4855543</v>
      </c>
      <c r="NT20">
        <v>4877945</v>
      </c>
      <c r="NU20">
        <v>4969360</v>
      </c>
      <c r="NV20">
        <v>4914984</v>
      </c>
      <c r="NW20">
        <v>4863112</v>
      </c>
      <c r="NX20">
        <v>4864058</v>
      </c>
      <c r="NY20">
        <v>4818730</v>
      </c>
      <c r="NZ20">
        <v>4765056</v>
      </c>
      <c r="OA20">
        <v>4754573</v>
      </c>
      <c r="OB20">
        <v>4742568</v>
      </c>
      <c r="OC20">
        <v>4694593</v>
      </c>
      <c r="OD20">
        <v>4694593</v>
      </c>
      <c r="OE20">
        <v>4740842</v>
      </c>
      <c r="OF20">
        <v>4733981</v>
      </c>
      <c r="OG20">
        <v>4701356</v>
      </c>
      <c r="OH20">
        <v>4657700</v>
      </c>
      <c r="OI20">
        <v>4677693</v>
      </c>
      <c r="OJ20">
        <v>4662169</v>
      </c>
      <c r="OK20">
        <v>4693497</v>
      </c>
      <c r="OL20">
        <v>4640732</v>
      </c>
      <c r="OM20">
        <v>4575567</v>
      </c>
      <c r="ON20">
        <v>4559292</v>
      </c>
      <c r="OO20">
        <v>4545889</v>
      </c>
      <c r="OP20">
        <v>4514173</v>
      </c>
      <c r="OQ20">
        <v>4514173</v>
      </c>
      <c r="OR20">
        <v>4539798</v>
      </c>
      <c r="OS20">
        <v>4512949</v>
      </c>
      <c r="OT20">
        <v>4529851</v>
      </c>
      <c r="OU20">
        <v>4476069</v>
      </c>
      <c r="OV20">
        <v>4476069</v>
      </c>
      <c r="OW20">
        <v>4442456</v>
      </c>
      <c r="OX20">
        <v>4434017</v>
      </c>
      <c r="OY20">
        <v>13796</v>
      </c>
      <c r="OZ20">
        <v>13740</v>
      </c>
      <c r="PA20">
        <v>13864</v>
      </c>
      <c r="PB20">
        <v>14117</v>
      </c>
      <c r="PC20">
        <v>14311</v>
      </c>
      <c r="PD20">
        <v>14504</v>
      </c>
      <c r="PE20">
        <v>15048</v>
      </c>
      <c r="PF20">
        <v>15285</v>
      </c>
      <c r="PG20">
        <v>15364</v>
      </c>
      <c r="PH20">
        <v>15992</v>
      </c>
      <c r="PI20">
        <v>16518</v>
      </c>
      <c r="PJ20">
        <v>17068</v>
      </c>
      <c r="PK20">
        <v>18005</v>
      </c>
      <c r="PL20">
        <v>31821</v>
      </c>
      <c r="PM20">
        <v>90104</v>
      </c>
      <c r="PN20">
        <v>101959</v>
      </c>
      <c r="PO20">
        <v>101959</v>
      </c>
      <c r="PP20">
        <v>319076</v>
      </c>
      <c r="PQ20">
        <v>1121815</v>
      </c>
      <c r="PR20">
        <v>2504449</v>
      </c>
      <c r="PS20">
        <v>3538874</v>
      </c>
      <c r="PT20">
        <v>4229119</v>
      </c>
      <c r="PU20">
        <v>4413594</v>
      </c>
      <c r="PV20">
        <v>4525185</v>
      </c>
      <c r="PW20">
        <v>4538492</v>
      </c>
      <c r="PX20">
        <v>4541660</v>
      </c>
      <c r="PY20">
        <v>4532022</v>
      </c>
      <c r="PZ20">
        <v>4533832</v>
      </c>
      <c r="QA20">
        <v>4565873</v>
      </c>
      <c r="QB20">
        <v>4570487</v>
      </c>
      <c r="QC20">
        <v>4565508</v>
      </c>
      <c r="QD20">
        <v>4591198</v>
      </c>
      <c r="QE20">
        <v>4544999</v>
      </c>
      <c r="QF20">
        <v>4589153</v>
      </c>
      <c r="QG20">
        <v>4580206</v>
      </c>
      <c r="QH20">
        <v>4552678</v>
      </c>
      <c r="QI20">
        <v>4626268</v>
      </c>
      <c r="QJ20">
        <v>4589527</v>
      </c>
      <c r="QK20">
        <v>4640279</v>
      </c>
      <c r="QL20">
        <v>4597544</v>
      </c>
      <c r="QM20">
        <v>4619007</v>
      </c>
      <c r="QN20">
        <v>4625119</v>
      </c>
      <c r="QO20">
        <v>4652688</v>
      </c>
      <c r="QP20">
        <v>4650842</v>
      </c>
      <c r="QQ20">
        <v>4691395</v>
      </c>
      <c r="QR20">
        <v>4648117</v>
      </c>
      <c r="QS20">
        <v>4694732</v>
      </c>
      <c r="QT20">
        <v>4700712</v>
      </c>
      <c r="QU20">
        <v>4711915</v>
      </c>
      <c r="QV20">
        <v>4736096</v>
      </c>
      <c r="QW20">
        <v>4739316</v>
      </c>
      <c r="QX20">
        <v>4761625</v>
      </c>
      <c r="QY20">
        <v>4827284</v>
      </c>
      <c r="QZ20">
        <v>4867835</v>
      </c>
      <c r="RA20">
        <v>4892352</v>
      </c>
      <c r="RB20">
        <v>4857685</v>
      </c>
      <c r="RC20">
        <v>4927876</v>
      </c>
      <c r="RD20">
        <v>4968320</v>
      </c>
      <c r="RE20">
        <v>4951577</v>
      </c>
      <c r="RF20">
        <v>4996436</v>
      </c>
      <c r="RG20">
        <v>4959660</v>
      </c>
      <c r="RH20">
        <v>4933085</v>
      </c>
      <c r="RI20">
        <v>4941618</v>
      </c>
      <c r="RJ20">
        <v>4895124</v>
      </c>
      <c r="RK20">
        <v>4883003</v>
      </c>
      <c r="RL20">
        <v>59</v>
      </c>
      <c r="RM20">
        <v>203</v>
      </c>
      <c r="RN20">
        <v>1828</v>
      </c>
      <c r="RO20">
        <v>2613</v>
      </c>
      <c r="RP20">
        <v>3269</v>
      </c>
      <c r="RQ20">
        <v>3410</v>
      </c>
      <c r="RR20">
        <v>3663</v>
      </c>
      <c r="RS20">
        <v>4629</v>
      </c>
      <c r="RT20">
        <v>3936</v>
      </c>
      <c r="RU20">
        <v>4021</v>
      </c>
      <c r="RV20">
        <v>4137</v>
      </c>
      <c r="RW20">
        <v>7430</v>
      </c>
      <c r="RX20">
        <v>13625</v>
      </c>
      <c r="RY20">
        <v>20473</v>
      </c>
      <c r="RZ20">
        <v>20473</v>
      </c>
      <c r="SA20">
        <v>56288</v>
      </c>
      <c r="SB20">
        <v>228505</v>
      </c>
      <c r="SC20">
        <v>1188246</v>
      </c>
      <c r="SD20">
        <v>2539826</v>
      </c>
      <c r="SE20">
        <v>3649977</v>
      </c>
      <c r="SF20">
        <v>4236107</v>
      </c>
      <c r="SG20">
        <v>4889268</v>
      </c>
      <c r="SH20">
        <v>4992780</v>
      </c>
      <c r="SI20">
        <v>4981492</v>
      </c>
      <c r="SJ20">
        <v>4978957</v>
      </c>
      <c r="SK20">
        <v>4976768</v>
      </c>
      <c r="SL20">
        <v>4996950</v>
      </c>
      <c r="SM20">
        <v>4958362</v>
      </c>
      <c r="SN20">
        <v>4900110</v>
      </c>
      <c r="SO20">
        <v>4905201</v>
      </c>
      <c r="SP20">
        <v>4878492</v>
      </c>
      <c r="SQ20">
        <v>4893743</v>
      </c>
      <c r="SR20">
        <v>4854226</v>
      </c>
      <c r="SS20">
        <v>4870017</v>
      </c>
      <c r="ST20">
        <v>4895596</v>
      </c>
      <c r="SU20">
        <v>4826875</v>
      </c>
      <c r="SV20">
        <v>4791080</v>
      </c>
      <c r="SW20">
        <v>4740387</v>
      </c>
      <c r="SX20">
        <v>4706047</v>
      </c>
      <c r="SY20">
        <v>4690274</v>
      </c>
      <c r="SZ20">
        <v>4643284</v>
      </c>
      <c r="TA20">
        <v>4602784</v>
      </c>
      <c r="TB20">
        <v>4578544</v>
      </c>
      <c r="TC20">
        <v>4558211</v>
      </c>
      <c r="TD20">
        <v>4571164</v>
      </c>
      <c r="TE20">
        <v>4573822</v>
      </c>
      <c r="TF20">
        <v>4558710</v>
      </c>
      <c r="TG20">
        <v>4551108</v>
      </c>
      <c r="TH20">
        <v>4512254</v>
      </c>
      <c r="TI20">
        <v>4552377</v>
      </c>
      <c r="TJ20">
        <v>4586211</v>
      </c>
      <c r="TK20">
        <v>4504170</v>
      </c>
      <c r="TL20">
        <v>4500287</v>
      </c>
      <c r="TM20">
        <v>4486285</v>
      </c>
      <c r="TN20">
        <v>4467091</v>
      </c>
      <c r="TO20">
        <v>4437086</v>
      </c>
      <c r="TP20">
        <v>4437086</v>
      </c>
      <c r="TQ20">
        <v>4373056</v>
      </c>
      <c r="TR20">
        <v>4371090</v>
      </c>
      <c r="TS20">
        <v>4326890</v>
      </c>
      <c r="TT20">
        <v>4351566</v>
      </c>
      <c r="TU20">
        <v>4342597</v>
      </c>
      <c r="TV20">
        <v>4329185</v>
      </c>
      <c r="TW20">
        <v>4333347</v>
      </c>
      <c r="TX20">
        <v>4290687</v>
      </c>
      <c r="TY20">
        <v>4324111</v>
      </c>
      <c r="TZ20">
        <v>51</v>
      </c>
      <c r="UA20">
        <v>51</v>
      </c>
      <c r="UB20">
        <v>183</v>
      </c>
      <c r="UC20">
        <v>722</v>
      </c>
      <c r="UD20">
        <v>1736</v>
      </c>
      <c r="UE20">
        <v>1761</v>
      </c>
      <c r="UF20">
        <v>1482</v>
      </c>
      <c r="UG20">
        <v>3503</v>
      </c>
      <c r="UH20">
        <v>3701</v>
      </c>
      <c r="UI20">
        <v>7404</v>
      </c>
      <c r="UJ20">
        <v>8074</v>
      </c>
      <c r="UK20">
        <v>10172</v>
      </c>
      <c r="UL20">
        <v>11607</v>
      </c>
      <c r="UM20">
        <v>92031</v>
      </c>
      <c r="UN20">
        <v>111282</v>
      </c>
      <c r="UO20">
        <v>358502</v>
      </c>
      <c r="UP20">
        <v>1028312</v>
      </c>
      <c r="UQ20">
        <v>2435276</v>
      </c>
      <c r="UR20">
        <v>2435276</v>
      </c>
      <c r="US20">
        <v>3218682</v>
      </c>
      <c r="UT20">
        <v>4118875</v>
      </c>
      <c r="UU20">
        <v>4264272</v>
      </c>
      <c r="UV20">
        <v>4293412</v>
      </c>
      <c r="UW20">
        <v>4328859</v>
      </c>
      <c r="UX20">
        <v>4370493</v>
      </c>
      <c r="UY20">
        <v>4393428</v>
      </c>
      <c r="UZ20">
        <v>4395741</v>
      </c>
      <c r="VA20">
        <v>4386338</v>
      </c>
      <c r="VB20">
        <v>4382680</v>
      </c>
      <c r="VC20">
        <v>4391849</v>
      </c>
      <c r="VD20">
        <v>4376121</v>
      </c>
      <c r="VE20">
        <v>4382164</v>
      </c>
      <c r="VF20">
        <v>4415156</v>
      </c>
      <c r="VG20">
        <v>4407971</v>
      </c>
      <c r="VH20">
        <v>4438723</v>
      </c>
      <c r="VI20">
        <v>4382650</v>
      </c>
      <c r="VJ20">
        <v>4406583</v>
      </c>
      <c r="VK20">
        <v>4451536</v>
      </c>
      <c r="VL20">
        <v>4432980</v>
      </c>
      <c r="VM20">
        <v>4540620</v>
      </c>
      <c r="VN20">
        <v>4501766</v>
      </c>
      <c r="VO20">
        <v>4484379</v>
      </c>
      <c r="VP20">
        <v>4476023</v>
      </c>
      <c r="VQ20">
        <v>4467915</v>
      </c>
      <c r="VR20">
        <v>4439908</v>
      </c>
      <c r="VS20">
        <v>4440722</v>
      </c>
      <c r="VT20">
        <v>4434135</v>
      </c>
      <c r="VU20">
        <v>4417425</v>
      </c>
      <c r="VV20">
        <v>4417169</v>
      </c>
      <c r="VW20">
        <v>4416108</v>
      </c>
      <c r="VX20">
        <v>4447072</v>
      </c>
      <c r="VY20">
        <v>4360627</v>
      </c>
      <c r="VZ20">
        <v>4380362</v>
      </c>
      <c r="WA20">
        <v>4373834</v>
      </c>
      <c r="WB20">
        <v>4346936</v>
      </c>
      <c r="WC20">
        <v>4343753</v>
      </c>
      <c r="WD20">
        <v>4384067</v>
      </c>
      <c r="WE20">
        <v>4373840</v>
      </c>
      <c r="WF20">
        <v>4349991</v>
      </c>
      <c r="WG20">
        <v>4349991</v>
      </c>
      <c r="WH20">
        <v>4382165</v>
      </c>
      <c r="WI20">
        <v>4328363</v>
      </c>
      <c r="WJ20">
        <v>4302745</v>
      </c>
      <c r="WK20">
        <v>4305603</v>
      </c>
      <c r="WL20">
        <v>4302336</v>
      </c>
      <c r="WM20">
        <v>4315302</v>
      </c>
      <c r="WN20">
        <v>30</v>
      </c>
      <c r="WO20">
        <v>76</v>
      </c>
      <c r="WP20">
        <v>182</v>
      </c>
      <c r="WQ20">
        <v>1012</v>
      </c>
      <c r="WR20">
        <v>1668</v>
      </c>
      <c r="WS20">
        <v>1834</v>
      </c>
      <c r="WT20">
        <v>2132</v>
      </c>
      <c r="WU20">
        <v>2675</v>
      </c>
      <c r="WV20">
        <v>4004</v>
      </c>
      <c r="WW20">
        <v>4585</v>
      </c>
      <c r="WX20">
        <v>5658</v>
      </c>
      <c r="WY20">
        <v>8026</v>
      </c>
      <c r="WZ20">
        <v>12927</v>
      </c>
      <c r="XA20">
        <v>19658</v>
      </c>
      <c r="XB20">
        <v>61246</v>
      </c>
      <c r="XC20">
        <v>226155</v>
      </c>
      <c r="XD20">
        <v>847837</v>
      </c>
      <c r="XE20">
        <v>2308860</v>
      </c>
      <c r="XF20">
        <v>3415547</v>
      </c>
      <c r="XG20">
        <v>4293445</v>
      </c>
      <c r="XH20">
        <v>4544125</v>
      </c>
      <c r="XI20">
        <v>4601351</v>
      </c>
      <c r="XJ20">
        <v>4601351</v>
      </c>
      <c r="XK20">
        <v>4601252</v>
      </c>
      <c r="XL20">
        <v>4629891</v>
      </c>
      <c r="XM20">
        <v>4669908</v>
      </c>
      <c r="XN20">
        <v>4713511</v>
      </c>
      <c r="XO20">
        <v>4699065</v>
      </c>
      <c r="XP20">
        <v>4676658</v>
      </c>
      <c r="XQ20">
        <v>4670260</v>
      </c>
      <c r="XR20">
        <v>4677098</v>
      </c>
      <c r="XS20">
        <v>4693222</v>
      </c>
      <c r="XT20">
        <v>4725058</v>
      </c>
      <c r="XU20">
        <v>4785636</v>
      </c>
      <c r="XV20">
        <v>4774317</v>
      </c>
      <c r="XW20">
        <v>4719247</v>
      </c>
      <c r="XX20">
        <v>4720623</v>
      </c>
      <c r="XY20">
        <v>4706846</v>
      </c>
      <c r="XZ20">
        <v>4716288</v>
      </c>
      <c r="YA20">
        <v>4658616</v>
      </c>
      <c r="YB20">
        <v>4638039</v>
      </c>
      <c r="YC20">
        <v>4641749</v>
      </c>
      <c r="YD20">
        <v>4632049</v>
      </c>
      <c r="YE20">
        <v>4649058</v>
      </c>
      <c r="YF20">
        <v>4692374</v>
      </c>
      <c r="YG20">
        <v>4740380</v>
      </c>
      <c r="YH20">
        <v>4723368</v>
      </c>
      <c r="YI20">
        <v>4723368</v>
      </c>
      <c r="YJ20">
        <v>4716097</v>
      </c>
      <c r="YK20">
        <v>4677664</v>
      </c>
      <c r="YL20">
        <v>4649831</v>
      </c>
      <c r="YM20">
        <v>4612628</v>
      </c>
      <c r="YN20">
        <v>4614442</v>
      </c>
      <c r="YO20">
        <v>4611326</v>
      </c>
      <c r="YP20">
        <v>4610320</v>
      </c>
      <c r="YQ20">
        <v>4619587</v>
      </c>
      <c r="YR20">
        <v>4609218</v>
      </c>
      <c r="YS20">
        <v>4609218</v>
      </c>
      <c r="YT20">
        <v>4629850</v>
      </c>
      <c r="YU20">
        <v>4608868</v>
      </c>
      <c r="YV20">
        <v>4589528</v>
      </c>
      <c r="YW20">
        <v>4601218</v>
      </c>
      <c r="YX20">
        <v>4601218</v>
      </c>
      <c r="YY20">
        <v>4567317</v>
      </c>
      <c r="YZ20">
        <v>4549183</v>
      </c>
      <c r="ZA20">
        <v>85</v>
      </c>
      <c r="ZB20">
        <v>542</v>
      </c>
      <c r="ZC20">
        <v>596</v>
      </c>
      <c r="ZD20">
        <v>1431</v>
      </c>
      <c r="ZE20">
        <v>2421</v>
      </c>
      <c r="ZF20">
        <v>2496</v>
      </c>
      <c r="ZG20">
        <v>2646</v>
      </c>
      <c r="ZH20">
        <v>3197</v>
      </c>
      <c r="ZI20">
        <v>3446</v>
      </c>
      <c r="ZJ20">
        <v>4228</v>
      </c>
      <c r="ZK20">
        <v>6446</v>
      </c>
      <c r="ZL20">
        <v>11268</v>
      </c>
      <c r="ZM20">
        <v>12457</v>
      </c>
      <c r="ZN20">
        <v>24712</v>
      </c>
      <c r="ZO20">
        <v>48672</v>
      </c>
      <c r="ZP20">
        <v>218426</v>
      </c>
      <c r="ZQ20">
        <v>1083447</v>
      </c>
      <c r="ZR20">
        <v>2553125</v>
      </c>
      <c r="ZS20">
        <v>3057625</v>
      </c>
      <c r="ZT20">
        <v>3057625</v>
      </c>
      <c r="ZU20">
        <v>3920792</v>
      </c>
      <c r="ZV20">
        <v>4611487</v>
      </c>
      <c r="ZW20">
        <v>4655431</v>
      </c>
      <c r="ZX20">
        <v>4669380</v>
      </c>
      <c r="ZY20">
        <v>4636186</v>
      </c>
      <c r="ZZ20">
        <v>4683123</v>
      </c>
      <c r="AAA20">
        <v>4579736</v>
      </c>
      <c r="AAB20">
        <v>4596407</v>
      </c>
      <c r="AAC20">
        <v>4599341</v>
      </c>
      <c r="AAD20">
        <v>4637206</v>
      </c>
      <c r="AAE20">
        <v>4605961</v>
      </c>
      <c r="AAF20">
        <v>4608105</v>
      </c>
      <c r="AAG20">
        <v>4664694</v>
      </c>
      <c r="AAH20">
        <v>4677326</v>
      </c>
      <c r="AAI20">
        <v>4684938</v>
      </c>
      <c r="AAJ20">
        <v>4681774</v>
      </c>
      <c r="AAK20">
        <v>4672258</v>
      </c>
      <c r="AAL20">
        <v>4669742</v>
      </c>
      <c r="AAM20">
        <v>4685618</v>
      </c>
      <c r="AAN20">
        <v>4654387</v>
      </c>
      <c r="AAO20">
        <v>4623950</v>
      </c>
      <c r="AAP20">
        <v>4636953</v>
      </c>
      <c r="AAQ20">
        <v>4655544</v>
      </c>
      <c r="AAR20">
        <v>4693292</v>
      </c>
      <c r="AAS20">
        <v>4688075</v>
      </c>
      <c r="AAT20">
        <v>4668757</v>
      </c>
      <c r="AAU20">
        <v>4686994</v>
      </c>
      <c r="AAV20">
        <v>4699500</v>
      </c>
      <c r="AAW20">
        <v>4695934</v>
      </c>
      <c r="AAX20">
        <v>4717056</v>
      </c>
      <c r="AAY20">
        <v>4743524</v>
      </c>
      <c r="AAZ20">
        <v>4755522</v>
      </c>
      <c r="ABA20">
        <v>4748354</v>
      </c>
      <c r="ABB20">
        <v>4762578</v>
      </c>
      <c r="ABC20">
        <v>4761669</v>
      </c>
      <c r="ABD20">
        <v>4781117</v>
      </c>
      <c r="ABE20">
        <v>4765911</v>
      </c>
      <c r="ABF20">
        <v>4741561</v>
      </c>
      <c r="ABG20">
        <v>4792336</v>
      </c>
      <c r="ABH20">
        <v>4775558</v>
      </c>
      <c r="ABI20">
        <v>4767506</v>
      </c>
      <c r="ABJ20">
        <v>4726177</v>
      </c>
      <c r="ABK20">
        <v>4724663</v>
      </c>
      <c r="ABL20">
        <v>4753843</v>
      </c>
      <c r="ABM20">
        <v>23</v>
      </c>
      <c r="ABN20">
        <v>89</v>
      </c>
      <c r="ABO20">
        <v>379</v>
      </c>
      <c r="ABP20">
        <v>404</v>
      </c>
      <c r="ABQ20">
        <v>1301</v>
      </c>
      <c r="ABR20">
        <v>1476</v>
      </c>
      <c r="ABS20">
        <v>2272</v>
      </c>
      <c r="ABT20">
        <v>2582</v>
      </c>
      <c r="ABU20">
        <v>2742</v>
      </c>
      <c r="ABV20">
        <v>2809</v>
      </c>
      <c r="ABW20">
        <v>6942</v>
      </c>
      <c r="ABX20">
        <v>16288</v>
      </c>
      <c r="ABY20">
        <v>17776</v>
      </c>
      <c r="ABZ20">
        <v>17776</v>
      </c>
      <c r="ACA20">
        <v>31039</v>
      </c>
      <c r="ACB20">
        <v>60590</v>
      </c>
      <c r="ACC20">
        <v>189819</v>
      </c>
      <c r="ACD20">
        <v>690668</v>
      </c>
      <c r="ACE20">
        <v>1902293</v>
      </c>
      <c r="ACF20">
        <v>3119553</v>
      </c>
      <c r="ACG20">
        <v>4163031</v>
      </c>
      <c r="ACH20">
        <v>4528694</v>
      </c>
      <c r="ACI20">
        <v>4583891</v>
      </c>
      <c r="ACJ20">
        <v>4701121</v>
      </c>
      <c r="ACK20">
        <v>4738353</v>
      </c>
      <c r="ACL20">
        <v>4739726</v>
      </c>
      <c r="ACM20">
        <v>4773424</v>
      </c>
      <c r="ACN20">
        <v>4789282</v>
      </c>
      <c r="ACO20">
        <v>4823038</v>
      </c>
      <c r="ACP20">
        <v>4815979</v>
      </c>
      <c r="ACQ20">
        <v>4846233</v>
      </c>
      <c r="ACR20">
        <v>4835712</v>
      </c>
      <c r="ACS20">
        <v>4819557</v>
      </c>
      <c r="ACT20">
        <v>4841133</v>
      </c>
      <c r="ACU20">
        <v>4816118</v>
      </c>
      <c r="ACV20">
        <v>4817482</v>
      </c>
      <c r="ACW20">
        <v>4812113</v>
      </c>
      <c r="ACX20">
        <v>4801790</v>
      </c>
      <c r="ACY20">
        <v>4823387</v>
      </c>
      <c r="ACZ20">
        <v>4809816</v>
      </c>
      <c r="ADA20">
        <v>4759306</v>
      </c>
      <c r="ADB20">
        <v>4720452</v>
      </c>
      <c r="ADC20">
        <v>4715999</v>
      </c>
      <c r="ADD20">
        <v>4717413</v>
      </c>
      <c r="ADE20">
        <v>4739273</v>
      </c>
      <c r="ADF20">
        <v>4758865</v>
      </c>
      <c r="ADG20">
        <v>4740155</v>
      </c>
      <c r="ADH20">
        <v>4751212</v>
      </c>
      <c r="ADI20">
        <v>4750981</v>
      </c>
      <c r="ADJ20">
        <v>4775451</v>
      </c>
      <c r="ADK20">
        <v>4786953</v>
      </c>
      <c r="ADL20">
        <v>4797130</v>
      </c>
      <c r="ADM20">
        <v>4808247</v>
      </c>
      <c r="ADN20">
        <v>4833181</v>
      </c>
      <c r="ADO20">
        <v>4799670</v>
      </c>
      <c r="ADP20">
        <v>4751451</v>
      </c>
      <c r="ADQ20">
        <v>4738499</v>
      </c>
      <c r="ADR20">
        <v>4738499</v>
      </c>
      <c r="ADS20">
        <v>4724307</v>
      </c>
      <c r="ADT20">
        <v>4726800</v>
      </c>
      <c r="ADU20">
        <v>4680089</v>
      </c>
      <c r="ADV20">
        <v>4663765</v>
      </c>
      <c r="ADW20">
        <v>4663614</v>
      </c>
      <c r="ADX20">
        <v>4639579</v>
      </c>
      <c r="ADY20">
        <v>4652882</v>
      </c>
      <c r="ADZ20">
        <v>908</v>
      </c>
      <c r="AEA20">
        <v>1138</v>
      </c>
      <c r="AEB20">
        <v>2863</v>
      </c>
      <c r="AEC20">
        <v>2863</v>
      </c>
      <c r="AED20">
        <v>4145</v>
      </c>
      <c r="AEE20">
        <v>4213</v>
      </c>
      <c r="AEF20">
        <v>4327</v>
      </c>
      <c r="AEG20">
        <v>5130</v>
      </c>
      <c r="AEH20">
        <v>6170</v>
      </c>
      <c r="AEI20">
        <v>6152</v>
      </c>
      <c r="AEJ20">
        <v>6458</v>
      </c>
      <c r="AEK20">
        <v>19341</v>
      </c>
      <c r="AEL20">
        <v>21307</v>
      </c>
      <c r="AEM20">
        <v>24896</v>
      </c>
      <c r="AEN20">
        <v>41264</v>
      </c>
      <c r="AEO20">
        <v>48846</v>
      </c>
      <c r="AEP20">
        <v>70951</v>
      </c>
      <c r="AEQ20">
        <v>426707</v>
      </c>
      <c r="AER20">
        <v>426707</v>
      </c>
      <c r="AES20">
        <v>908965</v>
      </c>
      <c r="AET20">
        <v>1966572</v>
      </c>
      <c r="AEU20">
        <v>3424395</v>
      </c>
      <c r="AEV20">
        <v>4057067</v>
      </c>
      <c r="AEW20">
        <v>4271970</v>
      </c>
      <c r="AEX20">
        <v>4434026</v>
      </c>
      <c r="AEY20">
        <v>4511748</v>
      </c>
      <c r="AEZ20">
        <v>4553656</v>
      </c>
      <c r="AFA20">
        <v>4564632</v>
      </c>
      <c r="AFB20">
        <v>4551814</v>
      </c>
      <c r="AFC20">
        <v>4545579</v>
      </c>
      <c r="AFD20">
        <v>4501965</v>
      </c>
      <c r="AFE20">
        <v>4458371</v>
      </c>
      <c r="AFF20">
        <v>4434088</v>
      </c>
      <c r="AFG20">
        <v>4417703</v>
      </c>
      <c r="AFH20">
        <v>4413754</v>
      </c>
      <c r="AFI20">
        <v>4401028</v>
      </c>
      <c r="AFJ20">
        <v>4373778</v>
      </c>
      <c r="AFK20">
        <v>4376093</v>
      </c>
      <c r="AFL20">
        <v>4362144</v>
      </c>
      <c r="AFM20">
        <v>4339437</v>
      </c>
      <c r="AFN20">
        <v>4328749</v>
      </c>
      <c r="AFO20">
        <v>4352967</v>
      </c>
      <c r="AFP20">
        <v>4382544</v>
      </c>
      <c r="AFQ20">
        <v>4361843</v>
      </c>
      <c r="AFR20">
        <v>4374386</v>
      </c>
      <c r="AFS20">
        <v>4387483</v>
      </c>
      <c r="AFT20">
        <v>4388297</v>
      </c>
      <c r="AFU20">
        <v>4379412</v>
      </c>
      <c r="AFV20">
        <v>4364156</v>
      </c>
      <c r="AFW20">
        <v>4320977</v>
      </c>
      <c r="AFX20">
        <v>4305480</v>
      </c>
      <c r="AFY20">
        <v>4271161</v>
      </c>
      <c r="AFZ20">
        <v>4264824</v>
      </c>
      <c r="AGA20">
        <v>4241522</v>
      </c>
      <c r="AGB20">
        <v>4226150</v>
      </c>
      <c r="AGC20">
        <v>4239871</v>
      </c>
      <c r="AGD20">
        <v>4260906</v>
      </c>
      <c r="AGE20">
        <v>4260370</v>
      </c>
      <c r="AGF20">
        <v>4246394</v>
      </c>
      <c r="AGG20">
        <v>4229957</v>
      </c>
      <c r="AGH20">
        <v>4186937</v>
      </c>
      <c r="AGI20">
        <v>4127759</v>
      </c>
      <c r="AGJ20">
        <v>4122633</v>
      </c>
      <c r="AGK20">
        <v>4116486</v>
      </c>
      <c r="AGL20">
        <v>4167061</v>
      </c>
      <c r="AGM20">
        <v>215</v>
      </c>
      <c r="AGN20">
        <v>341</v>
      </c>
      <c r="AGO20">
        <v>500</v>
      </c>
      <c r="AGP20">
        <v>550</v>
      </c>
      <c r="AGQ20">
        <v>2638</v>
      </c>
      <c r="AGR20">
        <v>3286</v>
      </c>
      <c r="AGS20">
        <v>4871</v>
      </c>
      <c r="AGT20">
        <v>5232</v>
      </c>
      <c r="AGU20">
        <v>5998</v>
      </c>
      <c r="AGV20">
        <v>7643</v>
      </c>
      <c r="AGW20">
        <v>10061</v>
      </c>
      <c r="AGX20">
        <v>11617</v>
      </c>
      <c r="AGY20">
        <v>12847</v>
      </c>
      <c r="AGZ20">
        <v>16793</v>
      </c>
      <c r="AHA20">
        <v>19734</v>
      </c>
      <c r="AHB20">
        <v>22916</v>
      </c>
      <c r="AHC20">
        <v>30426</v>
      </c>
      <c r="AHD20">
        <v>63699</v>
      </c>
      <c r="AHE20">
        <v>306599</v>
      </c>
      <c r="AHF20">
        <v>886923</v>
      </c>
      <c r="AHG20">
        <v>2063156</v>
      </c>
      <c r="AHH20">
        <v>3498759</v>
      </c>
      <c r="AHI20">
        <v>4064588</v>
      </c>
      <c r="AHJ20">
        <v>4064588</v>
      </c>
      <c r="AHK20">
        <v>4134817</v>
      </c>
      <c r="AHL20">
        <v>4119342</v>
      </c>
      <c r="AHM20">
        <v>4152705</v>
      </c>
      <c r="AHN20">
        <v>4153892</v>
      </c>
      <c r="AHO20">
        <v>4168132</v>
      </c>
      <c r="AHP20">
        <v>4167117</v>
      </c>
      <c r="AHQ20">
        <v>4187186</v>
      </c>
      <c r="AHR20">
        <v>4183517</v>
      </c>
      <c r="AHS20">
        <v>4181806</v>
      </c>
      <c r="AHT20">
        <v>4217268</v>
      </c>
      <c r="AHU20">
        <v>4176416</v>
      </c>
      <c r="AHV20">
        <v>4158420</v>
      </c>
      <c r="AHW20">
        <v>4125247</v>
      </c>
      <c r="AHX20">
        <v>4175642</v>
      </c>
      <c r="AHY20">
        <v>4191694</v>
      </c>
      <c r="AHZ20">
        <v>4181036</v>
      </c>
      <c r="AIA20">
        <v>4164059</v>
      </c>
      <c r="AIB20">
        <v>4112350</v>
      </c>
      <c r="AIC20">
        <v>4103603</v>
      </c>
      <c r="AID20">
        <v>4122991</v>
      </c>
      <c r="AIE20">
        <v>4135829</v>
      </c>
      <c r="AIF20">
        <v>4112947</v>
      </c>
      <c r="AIG20">
        <v>4013561</v>
      </c>
      <c r="AIH20">
        <v>4001345</v>
      </c>
      <c r="AII20">
        <v>4001345</v>
      </c>
      <c r="AIJ20">
        <v>4011107</v>
      </c>
      <c r="AIK20">
        <v>3915137</v>
      </c>
      <c r="AIL20">
        <v>3894232</v>
      </c>
      <c r="AIM20">
        <v>3899461</v>
      </c>
      <c r="AIN20">
        <v>3883327</v>
      </c>
      <c r="AIO20">
        <v>3904181</v>
      </c>
      <c r="AIP20">
        <v>3900058</v>
      </c>
      <c r="AIQ20">
        <v>3850882</v>
      </c>
      <c r="AIR20">
        <v>3834046</v>
      </c>
      <c r="AIS20">
        <v>3834046</v>
      </c>
      <c r="AIT20">
        <v>3840881</v>
      </c>
      <c r="AIU20">
        <v>3788838</v>
      </c>
      <c r="AIV20">
        <v>3780758</v>
      </c>
      <c r="AIW20">
        <v>3787821</v>
      </c>
      <c r="AIX20">
        <v>3787821</v>
      </c>
      <c r="AIY20">
        <v>3780117</v>
      </c>
      <c r="AIZ20">
        <v>3755038</v>
      </c>
      <c r="AJA20">
        <v>30</v>
      </c>
      <c r="AJB20">
        <v>256</v>
      </c>
      <c r="AJC20">
        <v>336</v>
      </c>
      <c r="AJD20">
        <v>809</v>
      </c>
      <c r="AJE20">
        <v>4946</v>
      </c>
      <c r="AJF20">
        <v>6077</v>
      </c>
      <c r="AJG20">
        <v>7446</v>
      </c>
      <c r="AJH20">
        <v>9709</v>
      </c>
      <c r="AJI20">
        <v>9313</v>
      </c>
      <c r="AJJ20">
        <v>11236</v>
      </c>
      <c r="AJK20">
        <v>14327</v>
      </c>
      <c r="AJL20">
        <v>17624</v>
      </c>
      <c r="AJM20">
        <v>24592</v>
      </c>
      <c r="AJN20">
        <v>31247</v>
      </c>
      <c r="AJO20">
        <v>68741</v>
      </c>
      <c r="AJP20">
        <v>99595</v>
      </c>
      <c r="AJQ20">
        <v>272799</v>
      </c>
      <c r="AJR20">
        <v>821632</v>
      </c>
      <c r="AJS20">
        <v>1181531</v>
      </c>
      <c r="AJT20">
        <v>1181531</v>
      </c>
      <c r="AJU20">
        <v>2153308</v>
      </c>
      <c r="AJV20">
        <v>3365253</v>
      </c>
      <c r="AJW20">
        <v>3725982</v>
      </c>
      <c r="AJX20">
        <v>3831716</v>
      </c>
      <c r="AJY20">
        <v>3873151</v>
      </c>
      <c r="AJZ20">
        <v>3906122</v>
      </c>
      <c r="AKA20">
        <v>3945138</v>
      </c>
      <c r="AKB20">
        <v>4018850</v>
      </c>
      <c r="AKC20">
        <v>4005492</v>
      </c>
      <c r="AKD20">
        <v>4000918</v>
      </c>
      <c r="AKE20">
        <v>3978350</v>
      </c>
      <c r="AKF20">
        <v>3916610</v>
      </c>
      <c r="AKG20">
        <v>3915582</v>
      </c>
      <c r="AKH20">
        <v>3927176</v>
      </c>
      <c r="AKI20">
        <v>3927745</v>
      </c>
      <c r="AKJ20">
        <v>3934669</v>
      </c>
      <c r="AKK20">
        <v>3956820</v>
      </c>
      <c r="AKL20">
        <v>3977294</v>
      </c>
      <c r="AKM20">
        <v>4006504</v>
      </c>
      <c r="AKN20">
        <v>3937622</v>
      </c>
      <c r="AKO20">
        <v>3920020</v>
      </c>
      <c r="AKP20">
        <v>3827727</v>
      </c>
      <c r="AKQ20">
        <v>3830980</v>
      </c>
      <c r="AKR20">
        <v>3861440</v>
      </c>
      <c r="AKS20">
        <v>3856273</v>
      </c>
      <c r="AKT20">
        <v>3842060</v>
      </c>
      <c r="AKU20">
        <v>3855029</v>
      </c>
      <c r="AKV20">
        <v>3856495</v>
      </c>
      <c r="AKW20">
        <v>3889052</v>
      </c>
      <c r="AKX20">
        <v>3890823</v>
      </c>
      <c r="AKY20">
        <v>3873207</v>
      </c>
      <c r="AKZ20">
        <v>3785061</v>
      </c>
      <c r="ALA20">
        <v>3791702</v>
      </c>
      <c r="ALB20">
        <v>3770740</v>
      </c>
      <c r="ALC20">
        <v>3786526</v>
      </c>
      <c r="ALD20">
        <v>3850146</v>
      </c>
      <c r="ALE20">
        <v>3879949</v>
      </c>
      <c r="ALF20">
        <v>3834352</v>
      </c>
      <c r="ALG20">
        <v>3829323</v>
      </c>
      <c r="ALH20">
        <v>3820574</v>
      </c>
      <c r="ALI20">
        <v>3766480</v>
      </c>
      <c r="ALJ20">
        <v>3755365</v>
      </c>
      <c r="ALK20">
        <v>3736768</v>
      </c>
      <c r="ALL20">
        <v>3711510</v>
      </c>
      <c r="ALM20">
        <v>8104</v>
      </c>
      <c r="ALN20">
        <v>18665</v>
      </c>
      <c r="ALO20">
        <v>20296</v>
      </c>
      <c r="ALP20">
        <v>20920</v>
      </c>
      <c r="ALQ20">
        <v>22001</v>
      </c>
      <c r="ALR20">
        <v>24399</v>
      </c>
      <c r="ALS20">
        <v>26657</v>
      </c>
      <c r="ALT20">
        <v>27025</v>
      </c>
      <c r="ALU20">
        <v>29118</v>
      </c>
      <c r="ALV20">
        <v>30320</v>
      </c>
      <c r="ALW20">
        <v>31925</v>
      </c>
      <c r="ALX20">
        <v>32842</v>
      </c>
      <c r="ALY20">
        <v>40105</v>
      </c>
      <c r="ALZ20">
        <v>40105</v>
      </c>
      <c r="AMA20">
        <v>50415</v>
      </c>
      <c r="AMB20">
        <v>61670</v>
      </c>
      <c r="AMC20">
        <v>114165</v>
      </c>
      <c r="AMD20">
        <v>297661</v>
      </c>
      <c r="AME20">
        <v>570168</v>
      </c>
      <c r="AMF20">
        <v>1107051</v>
      </c>
      <c r="AMG20">
        <v>2119179</v>
      </c>
      <c r="AMH20">
        <v>2935086</v>
      </c>
      <c r="AMI20">
        <v>3218708</v>
      </c>
      <c r="AMJ20">
        <v>3332020</v>
      </c>
      <c r="AMK20">
        <v>3398712</v>
      </c>
      <c r="AML20">
        <v>3400627</v>
      </c>
      <c r="AMM20">
        <v>3416187</v>
      </c>
      <c r="AMN20">
        <v>3437618</v>
      </c>
      <c r="AMO20">
        <v>3433043</v>
      </c>
      <c r="AMP20">
        <v>3450241</v>
      </c>
      <c r="AMQ20">
        <v>3466118</v>
      </c>
      <c r="AMR20">
        <v>3495729</v>
      </c>
      <c r="AMS20">
        <v>3499569</v>
      </c>
      <c r="AMT20">
        <v>3501123</v>
      </c>
      <c r="AMU20">
        <v>3520487</v>
      </c>
      <c r="AMV20">
        <v>3521521</v>
      </c>
      <c r="AMW20">
        <v>3523853</v>
      </c>
      <c r="AMX20">
        <v>3528928</v>
      </c>
      <c r="AMY20">
        <v>3528638</v>
      </c>
      <c r="AMZ20">
        <v>3545056</v>
      </c>
      <c r="ANA20">
        <v>3510945</v>
      </c>
      <c r="ANB20">
        <v>3497505</v>
      </c>
      <c r="ANC20">
        <v>3509518</v>
      </c>
      <c r="AND20">
        <v>3518304</v>
      </c>
      <c r="ANE20">
        <v>3524114</v>
      </c>
      <c r="ANF20">
        <v>3415114</v>
      </c>
      <c r="ANG20">
        <v>3430652</v>
      </c>
      <c r="ANH20">
        <v>3419008</v>
      </c>
      <c r="ANI20">
        <v>3429844</v>
      </c>
      <c r="ANJ20">
        <v>3446508</v>
      </c>
      <c r="ANK20">
        <v>3473999</v>
      </c>
      <c r="ANL20">
        <v>3459569</v>
      </c>
      <c r="ANM20">
        <v>3502114</v>
      </c>
      <c r="ANN20">
        <v>3493231</v>
      </c>
      <c r="ANO20">
        <v>3506955</v>
      </c>
      <c r="ANP20">
        <v>3493329</v>
      </c>
      <c r="ANQ20">
        <v>3469556</v>
      </c>
      <c r="ANR20">
        <v>3475755</v>
      </c>
      <c r="ANS20">
        <v>3475755</v>
      </c>
      <c r="ANT20">
        <v>3416190</v>
      </c>
      <c r="ANU20">
        <v>3417513</v>
      </c>
      <c r="ANV20">
        <v>3402481</v>
      </c>
      <c r="ANW20">
        <v>3371833</v>
      </c>
      <c r="ANX20">
        <v>3376621</v>
      </c>
      <c r="ANY20">
        <v>3400644</v>
      </c>
      <c r="ANZ20">
        <v>3381172</v>
      </c>
      <c r="AOA20">
        <v>754</v>
      </c>
      <c r="AOB20">
        <v>751</v>
      </c>
      <c r="AOC20">
        <v>751</v>
      </c>
      <c r="AOD20">
        <v>3056</v>
      </c>
      <c r="AOE20">
        <v>11639</v>
      </c>
      <c r="AOF20">
        <v>12147</v>
      </c>
      <c r="AOG20">
        <v>13104</v>
      </c>
      <c r="AOH20">
        <v>13652</v>
      </c>
      <c r="AOI20">
        <v>14395</v>
      </c>
      <c r="AOJ20">
        <v>14284</v>
      </c>
      <c r="AOK20">
        <v>15230</v>
      </c>
      <c r="AOL20">
        <v>16385</v>
      </c>
      <c r="AOM20">
        <v>19938</v>
      </c>
      <c r="AON20">
        <v>24007</v>
      </c>
      <c r="AOO20">
        <v>29166</v>
      </c>
      <c r="AOP20">
        <v>48774</v>
      </c>
      <c r="AOQ20">
        <v>95754</v>
      </c>
      <c r="AOR20">
        <v>95754</v>
      </c>
      <c r="AOS20">
        <v>297532</v>
      </c>
      <c r="AOT20">
        <v>813991</v>
      </c>
      <c r="AOU20">
        <v>2003633</v>
      </c>
      <c r="AOV20">
        <v>3024453</v>
      </c>
      <c r="AOW20">
        <v>3307094</v>
      </c>
      <c r="AOX20">
        <v>3504173</v>
      </c>
      <c r="AOY20">
        <v>3577615</v>
      </c>
      <c r="AOZ20">
        <v>3572994</v>
      </c>
      <c r="APA20">
        <v>3596039</v>
      </c>
      <c r="APB20">
        <v>3602066</v>
      </c>
      <c r="APC20">
        <v>3613891</v>
      </c>
      <c r="APD20">
        <v>3657919</v>
      </c>
      <c r="APE20">
        <v>3670556</v>
      </c>
      <c r="APF20">
        <v>3713406</v>
      </c>
      <c r="APG20">
        <v>3694500</v>
      </c>
      <c r="APH20">
        <v>3660701</v>
      </c>
      <c r="API20">
        <v>3636723</v>
      </c>
      <c r="APJ20">
        <v>3665903</v>
      </c>
      <c r="APK20">
        <v>3687116</v>
      </c>
      <c r="APL20">
        <v>3653246</v>
      </c>
      <c r="APM20">
        <v>3662934</v>
      </c>
      <c r="APN20">
        <v>3642610</v>
      </c>
      <c r="APO20">
        <v>3638246</v>
      </c>
      <c r="APP20">
        <v>3663636</v>
      </c>
      <c r="APQ20">
        <v>3664278</v>
      </c>
      <c r="APR20">
        <v>3693057</v>
      </c>
      <c r="APS20">
        <v>3705062</v>
      </c>
      <c r="APT20">
        <v>3679857</v>
      </c>
      <c r="APU20">
        <v>3663452</v>
      </c>
      <c r="APV20">
        <v>3675308</v>
      </c>
      <c r="APW20">
        <v>3675308</v>
      </c>
      <c r="APX20">
        <v>3698234</v>
      </c>
      <c r="APY20">
        <v>3728047</v>
      </c>
      <c r="APZ20">
        <v>3738469</v>
      </c>
      <c r="AQA20">
        <v>3728228</v>
      </c>
      <c r="AQB20">
        <v>3733721</v>
      </c>
      <c r="AQC20">
        <v>3684436</v>
      </c>
      <c r="AQD20">
        <v>3722259</v>
      </c>
      <c r="AQE20">
        <v>3649410</v>
      </c>
      <c r="AQF20">
        <v>3680618</v>
      </c>
      <c r="AQG20">
        <v>3708447</v>
      </c>
      <c r="AQH20">
        <v>3694240</v>
      </c>
      <c r="AQI20">
        <v>3664842</v>
      </c>
      <c r="AQJ20">
        <v>3654836</v>
      </c>
      <c r="AQK20">
        <v>3714626</v>
      </c>
      <c r="AQL20">
        <v>3791561</v>
      </c>
      <c r="AQM20">
        <v>3776701</v>
      </c>
      <c r="AQN20">
        <v>6173</v>
      </c>
      <c r="AQO20">
        <v>4552</v>
      </c>
      <c r="AQP20">
        <v>4754</v>
      </c>
      <c r="AQQ20">
        <v>5050</v>
      </c>
      <c r="AQR20">
        <v>5173</v>
      </c>
      <c r="AQS20">
        <v>5739</v>
      </c>
      <c r="AQT20">
        <v>6719</v>
      </c>
      <c r="AQU20">
        <v>8091</v>
      </c>
      <c r="AQV20">
        <v>8774</v>
      </c>
      <c r="AQW20">
        <v>12386</v>
      </c>
      <c r="AQX20">
        <v>13595</v>
      </c>
      <c r="AQY20">
        <v>18402</v>
      </c>
      <c r="AQZ20">
        <v>21301</v>
      </c>
      <c r="ARA20">
        <v>24163</v>
      </c>
      <c r="ARB20">
        <v>33057</v>
      </c>
      <c r="ARC20">
        <v>44583</v>
      </c>
      <c r="ARD20">
        <v>71080</v>
      </c>
      <c r="ARE20">
        <v>117221</v>
      </c>
      <c r="ARF20">
        <v>364864</v>
      </c>
      <c r="ARG20">
        <v>1202321</v>
      </c>
      <c r="ARH20">
        <v>2508826</v>
      </c>
      <c r="ARI20">
        <v>3687777</v>
      </c>
      <c r="ARJ20">
        <v>3687777</v>
      </c>
      <c r="ARK20">
        <v>3945921</v>
      </c>
      <c r="ARL20">
        <v>3980294</v>
      </c>
      <c r="ARM20">
        <v>3993250</v>
      </c>
      <c r="ARN20">
        <v>3993232</v>
      </c>
      <c r="ARO20">
        <v>4006931</v>
      </c>
      <c r="ARP20">
        <v>4076585</v>
      </c>
      <c r="ARQ20">
        <v>3981216</v>
      </c>
      <c r="ARR20">
        <v>3983007</v>
      </c>
      <c r="ARS20">
        <v>3956953</v>
      </c>
      <c r="ART20">
        <v>3953938</v>
      </c>
      <c r="ARU20">
        <v>3939082</v>
      </c>
      <c r="ARV20">
        <v>3886674</v>
      </c>
      <c r="ARW20">
        <v>3893820</v>
      </c>
      <c r="ARX20">
        <v>3848279</v>
      </c>
      <c r="ARY20">
        <v>3813754</v>
      </c>
      <c r="ARZ20">
        <v>3790498</v>
      </c>
      <c r="ASA20">
        <v>3791157</v>
      </c>
      <c r="ASB20">
        <v>3737094</v>
      </c>
      <c r="ASC20">
        <v>3785297</v>
      </c>
      <c r="ASD20">
        <v>3772731</v>
      </c>
      <c r="ASE20">
        <v>3819022</v>
      </c>
      <c r="ASF20">
        <v>3875358</v>
      </c>
      <c r="ASG20">
        <v>3883699</v>
      </c>
      <c r="ASH20">
        <v>3811023</v>
      </c>
      <c r="ASI20">
        <v>3811023</v>
      </c>
      <c r="ASJ20">
        <v>3777353</v>
      </c>
      <c r="ASK20">
        <v>3785854</v>
      </c>
      <c r="ASL20">
        <v>3807324</v>
      </c>
      <c r="ASM20">
        <v>3838333</v>
      </c>
      <c r="ASN20">
        <v>3850077</v>
      </c>
      <c r="ASO20">
        <v>3858208</v>
      </c>
      <c r="ASP20">
        <v>3850024</v>
      </c>
      <c r="ASQ20">
        <v>3874854</v>
      </c>
      <c r="ASR20">
        <v>3846227</v>
      </c>
      <c r="ASS20">
        <v>3892328</v>
      </c>
      <c r="AST20">
        <v>3906374</v>
      </c>
      <c r="ASU20">
        <v>3901019</v>
      </c>
      <c r="ASV20">
        <v>3836988</v>
      </c>
      <c r="ASW20">
        <v>3797108</v>
      </c>
      <c r="ASX20">
        <v>3770548</v>
      </c>
      <c r="ASY20">
        <v>3770548</v>
      </c>
      <c r="ASZ20">
        <v>3791991</v>
      </c>
      <c r="ATA20">
        <v>9166</v>
      </c>
      <c r="ATB20">
        <v>9267</v>
      </c>
      <c r="ATC20">
        <v>10021</v>
      </c>
      <c r="ATD20">
        <v>10670</v>
      </c>
      <c r="ATE20">
        <v>12787</v>
      </c>
      <c r="ATF20">
        <v>14006</v>
      </c>
      <c r="ATG20">
        <v>14830</v>
      </c>
      <c r="ATH20">
        <v>16603</v>
      </c>
      <c r="ATI20">
        <v>17247</v>
      </c>
      <c r="ATJ20">
        <v>19226</v>
      </c>
      <c r="ATK20">
        <v>22123</v>
      </c>
      <c r="ATL20">
        <v>25865</v>
      </c>
      <c r="ATM20">
        <v>26372</v>
      </c>
      <c r="ATN20">
        <v>29630</v>
      </c>
      <c r="ATO20">
        <v>39001</v>
      </c>
      <c r="ATP20">
        <v>55303</v>
      </c>
      <c r="ATQ20">
        <v>121509</v>
      </c>
      <c r="ATR20">
        <v>412189</v>
      </c>
      <c r="ATS20">
        <v>835992</v>
      </c>
      <c r="ATT20">
        <v>835992</v>
      </c>
      <c r="ATU20">
        <v>1791148</v>
      </c>
      <c r="ATV20">
        <v>2914863</v>
      </c>
      <c r="ATW20">
        <v>3630644</v>
      </c>
      <c r="ATX20">
        <v>3818679</v>
      </c>
      <c r="ATY20">
        <v>3895134</v>
      </c>
      <c r="ATZ20">
        <v>3892095</v>
      </c>
      <c r="AUA20">
        <v>3867625</v>
      </c>
      <c r="AUB20">
        <v>3845035</v>
      </c>
      <c r="AUC20">
        <v>3824814</v>
      </c>
      <c r="AUD20">
        <v>3833382</v>
      </c>
      <c r="AUE20">
        <v>3838886</v>
      </c>
      <c r="AUF20">
        <v>3880561</v>
      </c>
      <c r="AUG20">
        <v>3853725</v>
      </c>
      <c r="AUH20">
        <v>3873402</v>
      </c>
      <c r="AUI20">
        <v>3886089</v>
      </c>
      <c r="AUJ20">
        <v>3953060</v>
      </c>
      <c r="AUK20">
        <v>3930230</v>
      </c>
      <c r="AUL20">
        <v>3930563</v>
      </c>
      <c r="AUM20">
        <v>3933848</v>
      </c>
      <c r="AUN20">
        <v>3948076</v>
      </c>
      <c r="AUO20">
        <v>3989950</v>
      </c>
      <c r="AUP20">
        <v>3969911</v>
      </c>
      <c r="AUQ20">
        <v>4033412</v>
      </c>
      <c r="AUR20">
        <v>4093258</v>
      </c>
      <c r="AUS20">
        <v>4081084</v>
      </c>
      <c r="AUT20">
        <v>4092208</v>
      </c>
      <c r="AUU20">
        <v>4093637</v>
      </c>
      <c r="AUV20">
        <v>4050129</v>
      </c>
      <c r="AUW20">
        <v>4034735</v>
      </c>
      <c r="AUX20">
        <v>4073282</v>
      </c>
      <c r="AUY20">
        <v>4101525</v>
      </c>
      <c r="AUZ20">
        <v>4140963</v>
      </c>
      <c r="AVA20">
        <v>4137031</v>
      </c>
      <c r="AVB20">
        <v>4108306</v>
      </c>
      <c r="AVC20">
        <v>4072450</v>
      </c>
      <c r="AVD20">
        <v>4063497</v>
      </c>
      <c r="AVE20">
        <v>4021112</v>
      </c>
      <c r="AVF20">
        <v>4015064</v>
      </c>
      <c r="AVG20">
        <v>4049390</v>
      </c>
      <c r="AVH20">
        <v>4011564</v>
      </c>
      <c r="AVI20">
        <v>4041514</v>
      </c>
      <c r="AVJ20">
        <v>4024880</v>
      </c>
      <c r="AVK20">
        <v>4004553</v>
      </c>
      <c r="AVL20">
        <v>4004650</v>
      </c>
      <c r="AVM20">
        <v>3952754</v>
      </c>
      <c r="AVN20">
        <v>13371</v>
      </c>
      <c r="AVO20">
        <v>15683</v>
      </c>
      <c r="AVP20">
        <v>16416</v>
      </c>
      <c r="AVQ20">
        <v>22454</v>
      </c>
      <c r="AVR20">
        <v>26738</v>
      </c>
      <c r="AVS20">
        <v>30653</v>
      </c>
      <c r="AVT20">
        <v>35940</v>
      </c>
      <c r="AVU20">
        <v>37761</v>
      </c>
      <c r="AVV20">
        <v>49719</v>
      </c>
      <c r="AVW20">
        <v>52681</v>
      </c>
      <c r="AVX20">
        <v>55809</v>
      </c>
      <c r="AVY20">
        <v>62353</v>
      </c>
      <c r="AVZ20">
        <v>62353</v>
      </c>
      <c r="AWA20">
        <v>72905</v>
      </c>
      <c r="AWB20">
        <v>87118</v>
      </c>
      <c r="AWC20">
        <v>118022</v>
      </c>
      <c r="AWD20">
        <v>176823</v>
      </c>
      <c r="AWE20">
        <v>456450</v>
      </c>
      <c r="AWF20">
        <v>1144382</v>
      </c>
      <c r="AWG20">
        <v>2204899</v>
      </c>
      <c r="AWH20">
        <v>3229139</v>
      </c>
      <c r="AWI20">
        <v>3710930</v>
      </c>
      <c r="AWJ20">
        <v>3897460</v>
      </c>
      <c r="AWK20">
        <v>3922897</v>
      </c>
      <c r="AWL20">
        <v>3983240</v>
      </c>
      <c r="AWM20">
        <v>4007449</v>
      </c>
      <c r="AWN20">
        <v>4034247</v>
      </c>
      <c r="AWO20">
        <v>4024979</v>
      </c>
      <c r="AWP20">
        <v>4007814</v>
      </c>
      <c r="AWQ20">
        <v>4009861</v>
      </c>
      <c r="AWR20">
        <v>4053422</v>
      </c>
      <c r="AWS20">
        <v>4070267</v>
      </c>
      <c r="AWT20">
        <v>4081524</v>
      </c>
      <c r="AWU20">
        <v>4087819</v>
      </c>
      <c r="AWV20">
        <v>4104497</v>
      </c>
      <c r="AWW20">
        <v>4086096</v>
      </c>
      <c r="AWX20">
        <v>4073078</v>
      </c>
      <c r="AWY20">
        <v>4065267</v>
      </c>
      <c r="AWZ20">
        <v>4076181</v>
      </c>
      <c r="AXA20">
        <v>4073528</v>
      </c>
      <c r="AXB20">
        <v>4063577</v>
      </c>
      <c r="AXC20">
        <v>4041593</v>
      </c>
      <c r="AXD20">
        <v>4038871</v>
      </c>
      <c r="AXE20">
        <v>4106888</v>
      </c>
      <c r="AXF20">
        <v>4153907</v>
      </c>
      <c r="AXG20">
        <v>4145029</v>
      </c>
      <c r="AXH20">
        <v>4143076</v>
      </c>
      <c r="AXI20">
        <v>4113310</v>
      </c>
      <c r="AXJ20">
        <v>4115035</v>
      </c>
      <c r="AXK20">
        <v>4129834</v>
      </c>
      <c r="AXL20">
        <v>4154637</v>
      </c>
      <c r="AXM20">
        <v>4208708</v>
      </c>
      <c r="AXN20">
        <v>4192809</v>
      </c>
      <c r="AXO20">
        <v>4242031</v>
      </c>
      <c r="AXP20">
        <v>4257194</v>
      </c>
      <c r="AXQ20">
        <v>4270513</v>
      </c>
      <c r="AXR20">
        <v>4256407</v>
      </c>
      <c r="AXS20">
        <v>4256407</v>
      </c>
      <c r="AXT20">
        <v>4292584</v>
      </c>
      <c r="AXU20">
        <v>4287971</v>
      </c>
      <c r="AXV20">
        <v>4296033</v>
      </c>
      <c r="AXW20">
        <v>4270600</v>
      </c>
      <c r="AXX20">
        <v>4251981</v>
      </c>
      <c r="AXY20">
        <v>4226814</v>
      </c>
      <c r="AXZ20">
        <v>4236915</v>
      </c>
      <c r="AYA20">
        <v>4255155</v>
      </c>
      <c r="AYB20">
        <v>13251</v>
      </c>
      <c r="AYC20">
        <v>10433</v>
      </c>
      <c r="AYD20">
        <v>10699</v>
      </c>
      <c r="AYE20">
        <v>12618</v>
      </c>
      <c r="AYF20">
        <v>14736</v>
      </c>
      <c r="AYG20">
        <v>15222</v>
      </c>
      <c r="AYH20">
        <v>17217</v>
      </c>
      <c r="AYI20">
        <v>27871</v>
      </c>
      <c r="AYJ20">
        <v>29840</v>
      </c>
      <c r="AYK20">
        <v>36527</v>
      </c>
      <c r="AYL20">
        <v>42617</v>
      </c>
      <c r="AYM20">
        <v>44463</v>
      </c>
      <c r="AYN20">
        <v>48770</v>
      </c>
      <c r="AYO20">
        <v>53647</v>
      </c>
      <c r="AYP20">
        <v>58722</v>
      </c>
      <c r="AYQ20">
        <v>82253</v>
      </c>
      <c r="AYR20">
        <v>82253</v>
      </c>
      <c r="AYS20">
        <v>157244</v>
      </c>
      <c r="AYT20">
        <v>470684</v>
      </c>
      <c r="AYU20">
        <v>1569879</v>
      </c>
      <c r="AYV20">
        <v>3079487</v>
      </c>
      <c r="AYW20">
        <v>3849103</v>
      </c>
      <c r="AYX20">
        <v>4062899</v>
      </c>
      <c r="AYY20">
        <v>4146515</v>
      </c>
      <c r="AYZ20">
        <v>4098730</v>
      </c>
      <c r="AZA20">
        <v>4105606</v>
      </c>
      <c r="AZB20">
        <v>4112616</v>
      </c>
      <c r="AZC20">
        <v>4170426</v>
      </c>
      <c r="AZD20">
        <v>4211709</v>
      </c>
      <c r="AZE20">
        <v>4240494</v>
      </c>
      <c r="AZF20">
        <v>4248642</v>
      </c>
      <c r="AZG20">
        <v>4220422</v>
      </c>
      <c r="AZH20">
        <v>4237547</v>
      </c>
      <c r="AZI20">
        <v>4227078</v>
      </c>
      <c r="AZJ20">
        <v>4216062</v>
      </c>
      <c r="AZK20">
        <v>4195964</v>
      </c>
      <c r="AZL20">
        <v>4176103</v>
      </c>
      <c r="AZM20">
        <v>4107922</v>
      </c>
      <c r="AZN20">
        <v>4035602</v>
      </c>
      <c r="AZO20">
        <v>3982468</v>
      </c>
      <c r="AZP20">
        <v>3947213</v>
      </c>
      <c r="AZQ20">
        <v>3938479</v>
      </c>
      <c r="AZR20">
        <v>3948318</v>
      </c>
      <c r="AZS20">
        <v>3919144</v>
      </c>
      <c r="AZT20">
        <v>3887874</v>
      </c>
      <c r="AZU20">
        <v>3918555</v>
      </c>
      <c r="AZV20">
        <v>3898374</v>
      </c>
      <c r="AZW20">
        <v>3892740</v>
      </c>
      <c r="AZX20">
        <v>3892305</v>
      </c>
      <c r="AZY20">
        <v>3896281</v>
      </c>
      <c r="AZZ20">
        <v>3854226</v>
      </c>
      <c r="BAA20">
        <v>3877664</v>
      </c>
      <c r="BAB20">
        <v>3841108</v>
      </c>
      <c r="BAC20">
        <v>3874695</v>
      </c>
      <c r="BAD20">
        <v>3920370</v>
      </c>
      <c r="BAE20">
        <v>3907448</v>
      </c>
      <c r="BAF20">
        <v>3871604</v>
      </c>
      <c r="BAG20">
        <v>3906391</v>
      </c>
      <c r="BAH20">
        <v>3892248</v>
      </c>
      <c r="BAI20">
        <v>3932097</v>
      </c>
      <c r="BAJ20">
        <v>3895044</v>
      </c>
      <c r="BAK20">
        <v>3842362</v>
      </c>
      <c r="BAL20">
        <v>3848319</v>
      </c>
      <c r="BAM20">
        <v>3847296</v>
      </c>
      <c r="BAN20">
        <v>3857508</v>
      </c>
      <c r="BAO20">
        <v>24291</v>
      </c>
      <c r="BAP20">
        <v>24429</v>
      </c>
      <c r="BAQ20">
        <v>34746</v>
      </c>
      <c r="BAR20">
        <v>34996</v>
      </c>
      <c r="BAS20">
        <v>37641</v>
      </c>
      <c r="BAT20">
        <v>38908</v>
      </c>
      <c r="BAU20">
        <v>41372</v>
      </c>
      <c r="BAV20">
        <v>45989</v>
      </c>
      <c r="BAW20">
        <v>56652</v>
      </c>
      <c r="BAX20">
        <v>57947</v>
      </c>
      <c r="BAY20">
        <v>58671</v>
      </c>
      <c r="BAZ20">
        <v>69044</v>
      </c>
      <c r="BBA20">
        <v>72514</v>
      </c>
      <c r="BBB20">
        <v>87971</v>
      </c>
      <c r="BBC20">
        <v>93145</v>
      </c>
      <c r="BBD20">
        <v>103209</v>
      </c>
      <c r="BBE20">
        <v>116270</v>
      </c>
      <c r="BBF20">
        <v>174835</v>
      </c>
      <c r="BBG20">
        <v>567419</v>
      </c>
      <c r="BBH20">
        <v>1439780</v>
      </c>
      <c r="BBI20">
        <v>2711200</v>
      </c>
      <c r="BBJ20">
        <v>3230081</v>
      </c>
      <c r="BBK20">
        <v>3378100</v>
      </c>
      <c r="BBL20">
        <v>3437319</v>
      </c>
      <c r="BBM20">
        <v>3447353</v>
      </c>
      <c r="BBN20">
        <v>3434118</v>
      </c>
      <c r="BBO20">
        <v>3434118</v>
      </c>
      <c r="BBP20">
        <v>3469299</v>
      </c>
      <c r="BBQ20">
        <v>3506327</v>
      </c>
      <c r="BBR20">
        <v>3529127</v>
      </c>
      <c r="BBS20">
        <v>3547367</v>
      </c>
      <c r="BBT20">
        <v>3510059</v>
      </c>
      <c r="BBU20">
        <v>3536049</v>
      </c>
      <c r="BBV20">
        <v>3526195</v>
      </c>
      <c r="BBW20">
        <v>3501777</v>
      </c>
      <c r="BBX20">
        <v>3501852</v>
      </c>
      <c r="BBY20">
        <v>3499312</v>
      </c>
      <c r="BBZ20">
        <v>3538301</v>
      </c>
      <c r="BCA20">
        <v>3443897</v>
      </c>
      <c r="BCB20">
        <v>3411346</v>
      </c>
      <c r="BCC20">
        <v>3386150</v>
      </c>
      <c r="BCD20">
        <v>3386205</v>
      </c>
      <c r="BCE20">
        <v>3428000</v>
      </c>
      <c r="BCF20">
        <v>3400374</v>
      </c>
      <c r="BCG20">
        <v>3360875</v>
      </c>
      <c r="BCH20">
        <v>3325396</v>
      </c>
      <c r="BCI20">
        <v>3325396</v>
      </c>
      <c r="BCJ20">
        <v>3327284</v>
      </c>
      <c r="BCK20">
        <v>3341036</v>
      </c>
      <c r="BCL20">
        <v>3359902</v>
      </c>
      <c r="BCM20">
        <v>3338828</v>
      </c>
      <c r="BCN20">
        <v>3305259</v>
      </c>
      <c r="BCO20">
        <v>3295713</v>
      </c>
      <c r="BCP20">
        <v>3283386</v>
      </c>
      <c r="BCQ20">
        <v>3221011</v>
      </c>
      <c r="BCR20">
        <v>3247023</v>
      </c>
      <c r="BCS20">
        <v>3229599</v>
      </c>
      <c r="BCT20">
        <v>3229599</v>
      </c>
      <c r="BCU20">
        <v>3238701</v>
      </c>
      <c r="BCV20">
        <v>3227053</v>
      </c>
      <c r="BCW20">
        <v>3183984</v>
      </c>
      <c r="BCX20">
        <v>3164462</v>
      </c>
      <c r="BCY20">
        <v>3164462</v>
      </c>
      <c r="BCZ20">
        <v>3143146</v>
      </c>
      <c r="BDA20">
        <v>3130633</v>
      </c>
      <c r="BDB20">
        <v>33551</v>
      </c>
      <c r="BDC20">
        <v>43693</v>
      </c>
      <c r="BDD20">
        <v>44732</v>
      </c>
      <c r="BDE20">
        <v>46135</v>
      </c>
      <c r="BDF20">
        <v>47291</v>
      </c>
      <c r="BDG20">
        <v>50253</v>
      </c>
      <c r="BDH20">
        <v>56230</v>
      </c>
      <c r="BDI20">
        <v>57377</v>
      </c>
      <c r="BDJ20">
        <v>60154</v>
      </c>
      <c r="BDK20">
        <v>61720</v>
      </c>
      <c r="BDL20">
        <v>66381</v>
      </c>
      <c r="BDM20">
        <v>68175</v>
      </c>
      <c r="BDN20">
        <v>72885</v>
      </c>
      <c r="BDO20">
        <v>79375</v>
      </c>
      <c r="BDP20">
        <v>94554</v>
      </c>
      <c r="BDQ20">
        <v>114497</v>
      </c>
      <c r="BDR20">
        <v>143310</v>
      </c>
      <c r="BDS20">
        <v>350087</v>
      </c>
      <c r="BDT20">
        <v>350087</v>
      </c>
      <c r="BDU20">
        <v>1004465</v>
      </c>
      <c r="BDV20">
        <v>2075597</v>
      </c>
      <c r="BDW20">
        <v>2918492</v>
      </c>
      <c r="BDX20">
        <v>3084263</v>
      </c>
      <c r="BDY20">
        <v>3129418</v>
      </c>
      <c r="BDZ20">
        <v>3189987</v>
      </c>
      <c r="BEA20">
        <v>3178866</v>
      </c>
      <c r="BEB20">
        <v>3160981</v>
      </c>
      <c r="BEC20">
        <v>3178764</v>
      </c>
      <c r="BED20">
        <v>3190662</v>
      </c>
      <c r="BEE20">
        <v>3174312</v>
      </c>
      <c r="BEF20">
        <v>3177646</v>
      </c>
      <c r="BEG20">
        <v>3092348</v>
      </c>
      <c r="BEH20">
        <v>3104807</v>
      </c>
      <c r="BEI20">
        <v>3110878</v>
      </c>
      <c r="BEJ20">
        <v>3057025</v>
      </c>
      <c r="BEK20">
        <v>3061199</v>
      </c>
      <c r="BEL20">
        <v>3080226</v>
      </c>
      <c r="BEM20">
        <v>3150892</v>
      </c>
      <c r="BEN20">
        <v>3118736</v>
      </c>
      <c r="BEO20">
        <v>3142581</v>
      </c>
      <c r="BEP20">
        <v>3133598</v>
      </c>
      <c r="BEQ20">
        <v>3173545</v>
      </c>
      <c r="BER20">
        <v>3158602</v>
      </c>
      <c r="BES20">
        <v>3178106</v>
      </c>
      <c r="BET20">
        <v>3202776</v>
      </c>
      <c r="BEU20">
        <v>3225310</v>
      </c>
      <c r="BEV20">
        <v>3239854</v>
      </c>
      <c r="BEW20">
        <v>3242108</v>
      </c>
      <c r="BEX20">
        <v>3229029</v>
      </c>
      <c r="BEY20">
        <v>3243996</v>
      </c>
      <c r="BEZ20">
        <v>3255596</v>
      </c>
      <c r="BFA20">
        <v>3242204</v>
      </c>
      <c r="BFB20">
        <v>3259164</v>
      </c>
      <c r="BFC20">
        <v>3267379</v>
      </c>
      <c r="BFD20">
        <v>3248169</v>
      </c>
      <c r="BFE20">
        <v>3248770</v>
      </c>
      <c r="BFF20">
        <v>3279590</v>
      </c>
      <c r="BFG20">
        <v>3282374</v>
      </c>
      <c r="BFH20">
        <v>3239754</v>
      </c>
      <c r="BFI20">
        <v>3286844</v>
      </c>
      <c r="BFJ20">
        <v>3272898</v>
      </c>
      <c r="BFK20">
        <v>3246924</v>
      </c>
      <c r="BFL20">
        <v>3234666</v>
      </c>
      <c r="BFM20">
        <v>3245367</v>
      </c>
      <c r="BFN20">
        <v>3243946</v>
      </c>
      <c r="BFO20">
        <v>17924</v>
      </c>
      <c r="BFP20">
        <v>18404</v>
      </c>
      <c r="BFQ20">
        <v>18545</v>
      </c>
      <c r="BFR20">
        <v>19146</v>
      </c>
      <c r="BFS20">
        <v>20743</v>
      </c>
      <c r="BFT20">
        <v>22551</v>
      </c>
      <c r="BFU20">
        <v>24389</v>
      </c>
      <c r="BFV20">
        <v>25803</v>
      </c>
      <c r="BFW20">
        <v>27135</v>
      </c>
      <c r="BFX20">
        <v>28496</v>
      </c>
      <c r="BFY20">
        <v>31076</v>
      </c>
      <c r="BFZ20">
        <v>31076</v>
      </c>
      <c r="BGA20">
        <v>33596</v>
      </c>
      <c r="BGB20">
        <v>49050</v>
      </c>
      <c r="BGC20">
        <v>58847</v>
      </c>
      <c r="BGD20">
        <v>81384</v>
      </c>
      <c r="BGE20">
        <v>109248</v>
      </c>
      <c r="BGF20">
        <v>285479</v>
      </c>
      <c r="BGG20">
        <v>950559</v>
      </c>
      <c r="BGH20">
        <v>1942460</v>
      </c>
      <c r="BGI20">
        <v>2834546</v>
      </c>
      <c r="BGJ20">
        <v>3242062</v>
      </c>
      <c r="BGK20">
        <v>3319761</v>
      </c>
      <c r="BGL20">
        <v>3375353</v>
      </c>
      <c r="BGM20">
        <v>3407621</v>
      </c>
      <c r="BGN20">
        <v>3434179</v>
      </c>
      <c r="BGO20">
        <v>3414145</v>
      </c>
      <c r="BGP20">
        <v>3413637</v>
      </c>
      <c r="BGQ20">
        <v>3418729</v>
      </c>
      <c r="BGR20">
        <v>3465356</v>
      </c>
      <c r="BGS20">
        <v>3457431</v>
      </c>
      <c r="BGT20">
        <v>3443690</v>
      </c>
      <c r="BGU20">
        <v>3452280</v>
      </c>
      <c r="BGV20">
        <v>3435131</v>
      </c>
      <c r="BGW20">
        <v>3451474</v>
      </c>
      <c r="BGX20">
        <v>3417757</v>
      </c>
      <c r="BGY20">
        <v>3409449</v>
      </c>
      <c r="BGZ20">
        <v>3473047</v>
      </c>
      <c r="BHA20">
        <v>3505628</v>
      </c>
      <c r="BHB20">
        <v>3493957</v>
      </c>
      <c r="BHC20">
        <v>3487437</v>
      </c>
      <c r="BHD20">
        <v>3458956</v>
      </c>
      <c r="BHE20">
        <v>3467544</v>
      </c>
      <c r="BHF20">
        <v>3443818</v>
      </c>
      <c r="BHG20">
        <v>3419358</v>
      </c>
      <c r="BHH20">
        <v>3412494</v>
      </c>
      <c r="BHI20">
        <v>3409691</v>
      </c>
      <c r="BHJ20">
        <v>3429467</v>
      </c>
      <c r="BHK20">
        <v>3417291</v>
      </c>
      <c r="BHL20">
        <v>3420193</v>
      </c>
      <c r="BHM20">
        <v>3400491</v>
      </c>
      <c r="BHN20">
        <v>3407892</v>
      </c>
      <c r="BHO20">
        <v>3427081</v>
      </c>
      <c r="BHP20">
        <v>3407293</v>
      </c>
      <c r="BHQ20">
        <v>3427918</v>
      </c>
      <c r="BHR20">
        <v>3435246</v>
      </c>
      <c r="BHS20">
        <v>3438007</v>
      </c>
      <c r="BHT20">
        <v>3438007</v>
      </c>
      <c r="BHU20">
        <v>3436015</v>
      </c>
      <c r="BHV20">
        <v>3441124</v>
      </c>
      <c r="BHW20">
        <v>3464592</v>
      </c>
      <c r="BHX20">
        <v>3408433</v>
      </c>
      <c r="BHY20">
        <v>3371567</v>
      </c>
      <c r="BHZ20">
        <v>3291309</v>
      </c>
      <c r="BIA20">
        <v>3297778</v>
      </c>
      <c r="BIB20">
        <v>3286887</v>
      </c>
      <c r="BIC20">
        <v>5120</v>
      </c>
      <c r="BID20">
        <v>5187</v>
      </c>
      <c r="BIE20">
        <v>6000</v>
      </c>
      <c r="BIF20">
        <v>6533</v>
      </c>
      <c r="BIG20">
        <v>8398</v>
      </c>
      <c r="BIH20">
        <v>11151</v>
      </c>
      <c r="BII20">
        <v>12577</v>
      </c>
      <c r="BIJ20">
        <v>15244</v>
      </c>
      <c r="BIK20">
        <v>19624</v>
      </c>
      <c r="BIL20">
        <v>25083</v>
      </c>
      <c r="BIM20">
        <v>27550</v>
      </c>
      <c r="BIN20">
        <v>38701</v>
      </c>
      <c r="BIO20">
        <v>52157</v>
      </c>
      <c r="BIP20">
        <v>71069</v>
      </c>
      <c r="BIQ20">
        <v>78013</v>
      </c>
      <c r="BIR20">
        <v>94247</v>
      </c>
      <c r="BIS20">
        <v>136583</v>
      </c>
      <c r="BIT20">
        <v>415336</v>
      </c>
      <c r="BIU20">
        <v>1272600</v>
      </c>
      <c r="BIV20">
        <v>2595792</v>
      </c>
      <c r="BIW20">
        <v>2595792</v>
      </c>
      <c r="BIX20">
        <v>2988216</v>
      </c>
      <c r="BIY20">
        <v>3181735</v>
      </c>
      <c r="BIZ20">
        <v>3241395</v>
      </c>
      <c r="BJA20">
        <v>3284301</v>
      </c>
      <c r="BJB20">
        <v>3265401</v>
      </c>
      <c r="BJC20">
        <v>3268405</v>
      </c>
      <c r="BJD20">
        <v>3269346</v>
      </c>
      <c r="BJE20">
        <v>3294868</v>
      </c>
      <c r="BJF20">
        <v>3306039</v>
      </c>
      <c r="BJG20">
        <v>3286121</v>
      </c>
      <c r="BJH20">
        <v>3300280</v>
      </c>
      <c r="BJI20">
        <v>3303112</v>
      </c>
      <c r="BJJ20">
        <v>3304051</v>
      </c>
      <c r="BJK20">
        <v>3291269</v>
      </c>
      <c r="BJL20">
        <v>3260415</v>
      </c>
      <c r="BJM20">
        <v>3254142</v>
      </c>
      <c r="BJN20">
        <v>3201787</v>
      </c>
      <c r="BJO20">
        <v>3228046</v>
      </c>
      <c r="BJP20">
        <v>3196463</v>
      </c>
      <c r="BJQ20">
        <v>3197040</v>
      </c>
      <c r="BJR20">
        <v>3195820</v>
      </c>
      <c r="BJS20">
        <v>3186843</v>
      </c>
      <c r="BJT20">
        <v>3185064</v>
      </c>
      <c r="BJU20">
        <v>3204481</v>
      </c>
      <c r="BJV20">
        <v>3210577</v>
      </c>
      <c r="BJW20">
        <v>3210629</v>
      </c>
      <c r="BJX20">
        <v>3225774</v>
      </c>
      <c r="BJY20">
        <v>3215811</v>
      </c>
      <c r="BJZ20">
        <v>3184509</v>
      </c>
      <c r="BKA20">
        <v>3176937</v>
      </c>
      <c r="BKB20">
        <v>3176937</v>
      </c>
      <c r="BKC20">
        <v>3203247</v>
      </c>
      <c r="BKD20">
        <v>3217991</v>
      </c>
      <c r="BKE20">
        <v>3236066</v>
      </c>
      <c r="BKF20">
        <v>3243102</v>
      </c>
      <c r="BKG20">
        <v>3266404</v>
      </c>
      <c r="BKH20">
        <v>3257202</v>
      </c>
      <c r="BKI20">
        <v>3258619</v>
      </c>
      <c r="BKJ20">
        <v>3265494</v>
      </c>
      <c r="BKK20">
        <v>3317175</v>
      </c>
      <c r="BKL20">
        <v>3416428</v>
      </c>
      <c r="BKM20">
        <v>3419751</v>
      </c>
      <c r="BKN20">
        <v>3414451</v>
      </c>
      <c r="BKO20">
        <v>3453900</v>
      </c>
      <c r="BKP20">
        <v>77</v>
      </c>
      <c r="BKQ20">
        <v>275</v>
      </c>
      <c r="BKR20">
        <v>3126</v>
      </c>
      <c r="BKS20">
        <v>5852</v>
      </c>
      <c r="BKT20">
        <v>9340</v>
      </c>
      <c r="BKU20">
        <v>10266</v>
      </c>
      <c r="BKV20">
        <v>22027</v>
      </c>
      <c r="BKW20">
        <v>23058</v>
      </c>
      <c r="BKX20">
        <v>25580</v>
      </c>
      <c r="BKY20">
        <v>25591</v>
      </c>
      <c r="BKZ20">
        <v>25290</v>
      </c>
      <c r="BLA20">
        <v>26334</v>
      </c>
      <c r="BLB20">
        <v>34883</v>
      </c>
      <c r="BLC20">
        <v>46979</v>
      </c>
      <c r="BLD20">
        <v>59240</v>
      </c>
      <c r="BLE20">
        <v>81269</v>
      </c>
      <c r="BLF20">
        <v>121061</v>
      </c>
      <c r="BLG20">
        <v>463571</v>
      </c>
      <c r="BLH20">
        <v>1317207</v>
      </c>
      <c r="BLI20">
        <v>2496419</v>
      </c>
      <c r="BLJ20">
        <v>3357913</v>
      </c>
      <c r="BLK20">
        <v>3772781</v>
      </c>
      <c r="BLL20">
        <v>3939663</v>
      </c>
      <c r="BLM20">
        <v>3989340</v>
      </c>
      <c r="BLN20">
        <v>4009683</v>
      </c>
      <c r="BLO20">
        <v>4009683</v>
      </c>
      <c r="BLP20">
        <v>3996847</v>
      </c>
      <c r="BLQ20">
        <v>3983000</v>
      </c>
      <c r="BLR20">
        <v>3945377</v>
      </c>
      <c r="BLS20">
        <v>3924585</v>
      </c>
      <c r="BLT20">
        <v>3917498</v>
      </c>
      <c r="BLU20">
        <v>3916825</v>
      </c>
      <c r="BLV20">
        <v>3916830</v>
      </c>
      <c r="BLW20">
        <v>3914020</v>
      </c>
      <c r="BLX20">
        <v>3909460</v>
      </c>
      <c r="BLY20">
        <v>3879566</v>
      </c>
      <c r="BLZ20">
        <v>3832439</v>
      </c>
      <c r="BMA20">
        <v>3803706</v>
      </c>
      <c r="BMB20">
        <v>3802547</v>
      </c>
      <c r="BMC20">
        <v>3794951</v>
      </c>
      <c r="BMD20">
        <v>3776338</v>
      </c>
      <c r="BME20">
        <v>3777486</v>
      </c>
      <c r="BMF20">
        <v>3722026</v>
      </c>
      <c r="BMG20">
        <v>3715050</v>
      </c>
      <c r="BMH20">
        <v>3655588</v>
      </c>
      <c r="BMI20">
        <v>3655588</v>
      </c>
      <c r="BMJ20">
        <v>3653275</v>
      </c>
      <c r="BMK20">
        <v>3661911</v>
      </c>
      <c r="BML20">
        <v>3653201</v>
      </c>
      <c r="BMM20">
        <v>3641072</v>
      </c>
      <c r="BMN20">
        <v>3677870</v>
      </c>
      <c r="BMO20">
        <v>3700457</v>
      </c>
      <c r="BMP20">
        <v>3694912</v>
      </c>
      <c r="BMQ20">
        <v>3725541</v>
      </c>
      <c r="BMR20">
        <v>3695162</v>
      </c>
      <c r="BMS20">
        <v>3664618</v>
      </c>
      <c r="BMT20">
        <v>3644002</v>
      </c>
      <c r="BMU20">
        <v>3604076</v>
      </c>
      <c r="BMV20">
        <v>3604076</v>
      </c>
      <c r="BMW20">
        <v>3634522</v>
      </c>
      <c r="BMX20">
        <v>3662861</v>
      </c>
      <c r="BMY20">
        <v>3658385</v>
      </c>
      <c r="BMZ20">
        <v>3653640</v>
      </c>
      <c r="BNA20">
        <v>3653640</v>
      </c>
      <c r="BNB20">
        <v>3644133</v>
      </c>
      <c r="BNC20">
        <v>3762199</v>
      </c>
      <c r="BND20">
        <v>416</v>
      </c>
      <c r="BNE20">
        <v>736</v>
      </c>
      <c r="BNF20">
        <v>1659</v>
      </c>
      <c r="BNG20">
        <v>16576</v>
      </c>
      <c r="BNH20">
        <v>18970</v>
      </c>
      <c r="BNI20">
        <v>21014</v>
      </c>
      <c r="BNJ20">
        <v>22282</v>
      </c>
      <c r="BNK20">
        <v>23377</v>
      </c>
      <c r="BNL20">
        <v>24630</v>
      </c>
      <c r="BNM20">
        <v>24914</v>
      </c>
      <c r="BNN20">
        <v>30300</v>
      </c>
      <c r="BNO20">
        <v>35795</v>
      </c>
      <c r="BNP20">
        <v>43616</v>
      </c>
      <c r="BNQ20">
        <v>84382</v>
      </c>
      <c r="BNR20">
        <v>114267</v>
      </c>
      <c r="BNS20">
        <v>163332</v>
      </c>
      <c r="BNT20">
        <v>163332</v>
      </c>
      <c r="BNU20">
        <v>509357</v>
      </c>
      <c r="BNV20">
        <v>1464844</v>
      </c>
      <c r="BNW20">
        <v>2644286</v>
      </c>
      <c r="BNX20">
        <v>3054684</v>
      </c>
      <c r="BNY20">
        <v>3534299</v>
      </c>
      <c r="BNZ20">
        <v>3623269</v>
      </c>
      <c r="BOA20">
        <v>3597292</v>
      </c>
      <c r="BOB20">
        <v>3608928</v>
      </c>
      <c r="BOC20">
        <v>3617045</v>
      </c>
      <c r="BOD20">
        <v>3641292</v>
      </c>
      <c r="BOE20">
        <v>3681836</v>
      </c>
      <c r="BOF20">
        <v>3663998</v>
      </c>
      <c r="BOG20">
        <v>3672406</v>
      </c>
      <c r="BOH20">
        <v>3684565</v>
      </c>
      <c r="BOI20">
        <v>3693475</v>
      </c>
      <c r="BOJ20">
        <v>3729336</v>
      </c>
      <c r="BOK20">
        <v>3719711</v>
      </c>
      <c r="BOL20">
        <v>3741968</v>
      </c>
      <c r="BOM20">
        <v>3721984</v>
      </c>
      <c r="BON20">
        <v>3735538</v>
      </c>
      <c r="BOO20">
        <v>3733168</v>
      </c>
      <c r="BOP20">
        <v>3701395</v>
      </c>
      <c r="BOQ20">
        <v>3683747</v>
      </c>
      <c r="BOR20">
        <v>3693814</v>
      </c>
      <c r="BOS20">
        <v>3597790</v>
      </c>
      <c r="BOT20">
        <v>3586057</v>
      </c>
      <c r="BOU20">
        <v>3578379</v>
      </c>
      <c r="BOV20">
        <v>3618672</v>
      </c>
      <c r="BOW20">
        <v>3587336</v>
      </c>
      <c r="BOX20">
        <v>3578603</v>
      </c>
      <c r="BOY20">
        <v>3552729</v>
      </c>
      <c r="BOZ20">
        <v>3559879</v>
      </c>
      <c r="BPA20">
        <v>3569147</v>
      </c>
      <c r="BPB20">
        <v>3571717</v>
      </c>
      <c r="BPC20">
        <v>3584055</v>
      </c>
      <c r="BPD20">
        <v>3597464</v>
      </c>
      <c r="BPE20">
        <v>3586316</v>
      </c>
      <c r="BPF20">
        <v>3586298</v>
      </c>
      <c r="BPG20">
        <v>3558107</v>
      </c>
      <c r="BPH20">
        <v>3573755</v>
      </c>
      <c r="BPI20">
        <v>3592771</v>
      </c>
      <c r="BPJ20">
        <v>3580823</v>
      </c>
      <c r="BPK20">
        <v>3610309</v>
      </c>
      <c r="BPL20">
        <v>3574418</v>
      </c>
      <c r="BPM20">
        <v>3554081</v>
      </c>
      <c r="BPN20">
        <v>3576269</v>
      </c>
      <c r="BPO20">
        <v>3550495</v>
      </c>
      <c r="BPP20">
        <v>3550141</v>
      </c>
      <c r="BPQ20">
        <v>13484</v>
      </c>
      <c r="BPR20">
        <v>16528</v>
      </c>
      <c r="BPS20">
        <v>21147</v>
      </c>
      <c r="BPT20">
        <v>21535</v>
      </c>
      <c r="BPU20">
        <v>25007</v>
      </c>
      <c r="BPV20">
        <v>28791</v>
      </c>
      <c r="BPW20">
        <v>31570</v>
      </c>
      <c r="BPX20">
        <v>34549</v>
      </c>
      <c r="BPY20">
        <v>36888</v>
      </c>
      <c r="BPZ20">
        <v>39590</v>
      </c>
      <c r="BQA20">
        <v>44127</v>
      </c>
      <c r="BQB20">
        <v>58210</v>
      </c>
      <c r="BQC20">
        <v>71910</v>
      </c>
      <c r="BQD20">
        <v>95650</v>
      </c>
      <c r="BQE20">
        <v>95650</v>
      </c>
      <c r="BQF20">
        <v>144873</v>
      </c>
      <c r="BQG20">
        <v>429071</v>
      </c>
      <c r="BQH20">
        <v>1190136</v>
      </c>
      <c r="BQI20">
        <v>2377816</v>
      </c>
      <c r="BQJ20">
        <v>3127165</v>
      </c>
      <c r="BQK20">
        <v>3601492</v>
      </c>
      <c r="BQL20">
        <v>3709038</v>
      </c>
      <c r="BQM20">
        <v>3771342</v>
      </c>
      <c r="BQN20">
        <v>3832773</v>
      </c>
      <c r="BQO20">
        <v>3868811</v>
      </c>
      <c r="BQP20">
        <v>3871396</v>
      </c>
      <c r="BQQ20">
        <v>3868617</v>
      </c>
      <c r="BQR20">
        <v>3849763</v>
      </c>
      <c r="BQS20">
        <v>3841011</v>
      </c>
      <c r="BQT20">
        <v>3827976</v>
      </c>
      <c r="BQU20">
        <v>3855797</v>
      </c>
      <c r="BQV20">
        <v>3854522</v>
      </c>
      <c r="BQW20">
        <v>3851306</v>
      </c>
      <c r="BQX20">
        <v>3878866</v>
      </c>
      <c r="BQY20">
        <v>3828225</v>
      </c>
      <c r="BQZ20">
        <v>3830231</v>
      </c>
      <c r="BRA20">
        <v>3811064</v>
      </c>
      <c r="BRB20">
        <v>3815758</v>
      </c>
      <c r="BRC20">
        <v>3807047</v>
      </c>
      <c r="BRD20">
        <v>3824311</v>
      </c>
      <c r="BRE20">
        <v>3852059</v>
      </c>
      <c r="BRF20">
        <v>3822161</v>
      </c>
      <c r="BRG20">
        <v>3788032</v>
      </c>
      <c r="BRH20">
        <v>3760183</v>
      </c>
      <c r="BRI20">
        <v>3750542</v>
      </c>
      <c r="BRJ20">
        <v>3754136</v>
      </c>
      <c r="BRK20">
        <v>3748209</v>
      </c>
      <c r="BRL20">
        <v>3746744</v>
      </c>
      <c r="BRM20">
        <v>3735687</v>
      </c>
      <c r="BRN20">
        <v>3746282</v>
      </c>
      <c r="BRO20">
        <v>3744056</v>
      </c>
      <c r="BRP20">
        <v>3737130</v>
      </c>
      <c r="BRQ20">
        <v>3727904</v>
      </c>
      <c r="BRR20">
        <v>3720427</v>
      </c>
      <c r="BRS20">
        <v>3764811</v>
      </c>
      <c r="BRT20">
        <v>3741485</v>
      </c>
      <c r="BRU20">
        <v>3741485</v>
      </c>
      <c r="BRV20">
        <v>3753144</v>
      </c>
      <c r="BRW20">
        <v>3817987</v>
      </c>
      <c r="BRX20">
        <v>3762277</v>
      </c>
      <c r="BRY20">
        <v>3797310</v>
      </c>
      <c r="BRZ20">
        <v>3766196</v>
      </c>
      <c r="BSA20">
        <v>3766839</v>
      </c>
      <c r="BSB20">
        <v>3776380</v>
      </c>
      <c r="BSC20">
        <v>3874534</v>
      </c>
      <c r="BSD20">
        <v>3856381</v>
      </c>
      <c r="BSE20">
        <v>2408</v>
      </c>
      <c r="BSF20">
        <v>13712</v>
      </c>
      <c r="BSG20">
        <v>13760</v>
      </c>
      <c r="BSH20">
        <v>25451</v>
      </c>
      <c r="BSI20">
        <v>29158</v>
      </c>
      <c r="BSJ20">
        <v>48972</v>
      </c>
      <c r="BSK20">
        <v>50028</v>
      </c>
      <c r="BSL20">
        <v>51940</v>
      </c>
      <c r="BSM20">
        <v>55854</v>
      </c>
      <c r="BSN20">
        <v>57331</v>
      </c>
      <c r="BSO20">
        <v>64665</v>
      </c>
      <c r="BSP20">
        <v>77567</v>
      </c>
      <c r="BSQ20">
        <v>102000</v>
      </c>
      <c r="BSR20">
        <v>133300</v>
      </c>
      <c r="BSS20">
        <v>244328</v>
      </c>
      <c r="BST20">
        <v>683972</v>
      </c>
      <c r="BSU20">
        <v>1539147</v>
      </c>
      <c r="BSV20">
        <v>2986072</v>
      </c>
      <c r="BSW20">
        <v>2986072</v>
      </c>
      <c r="BSX20">
        <v>3282503</v>
      </c>
      <c r="BSY20">
        <v>3770585</v>
      </c>
      <c r="BSZ20">
        <v>3882123</v>
      </c>
      <c r="BTA20">
        <v>3974469</v>
      </c>
      <c r="BTB20">
        <v>4019493</v>
      </c>
      <c r="BTC20">
        <v>4043393</v>
      </c>
      <c r="BTD20">
        <v>4075970</v>
      </c>
      <c r="BTE20">
        <v>4035339</v>
      </c>
      <c r="BTF20">
        <v>4034953</v>
      </c>
      <c r="BTG20">
        <v>4014195</v>
      </c>
      <c r="BTH20">
        <v>3994074</v>
      </c>
      <c r="BTI20">
        <v>3992252</v>
      </c>
      <c r="BTJ20">
        <v>3950222</v>
      </c>
      <c r="BTK20">
        <v>3912213</v>
      </c>
      <c r="BTL20">
        <v>3883169</v>
      </c>
      <c r="BTM20">
        <v>3917946</v>
      </c>
      <c r="BTN20">
        <v>4009587</v>
      </c>
      <c r="BTO20">
        <v>3969538</v>
      </c>
      <c r="BTP20">
        <v>3997258</v>
      </c>
      <c r="BTQ20">
        <v>4011650</v>
      </c>
      <c r="BTR20">
        <v>4009094</v>
      </c>
      <c r="BTS20">
        <v>3999824</v>
      </c>
      <c r="BTT20">
        <v>3996690</v>
      </c>
      <c r="BTU20">
        <v>3998273</v>
      </c>
      <c r="BTV20">
        <v>3982061</v>
      </c>
      <c r="BTW20">
        <v>3982061</v>
      </c>
      <c r="BTX20">
        <v>3991068</v>
      </c>
      <c r="BTY20">
        <v>3975968</v>
      </c>
      <c r="BTZ20">
        <v>3967129</v>
      </c>
      <c r="BUA20">
        <v>3990671</v>
      </c>
      <c r="BUB20">
        <v>4005519</v>
      </c>
      <c r="BUC20">
        <v>3966418</v>
      </c>
      <c r="BUD20">
        <v>3920906</v>
      </c>
      <c r="BUE20">
        <v>3888430</v>
      </c>
      <c r="BUF20">
        <v>3888331</v>
      </c>
      <c r="BUG20">
        <v>3886188</v>
      </c>
      <c r="BUH20">
        <v>3862856</v>
      </c>
      <c r="BUI20">
        <v>3856055</v>
      </c>
      <c r="BUJ20">
        <v>3894755</v>
      </c>
      <c r="BUK20">
        <v>3860346</v>
      </c>
      <c r="BUL20">
        <v>3947391</v>
      </c>
      <c r="BUM20">
        <v>3941772</v>
      </c>
      <c r="BUN20">
        <v>3936784</v>
      </c>
      <c r="BUO20">
        <v>3916510</v>
      </c>
      <c r="BUP20">
        <v>3915144</v>
      </c>
      <c r="BUQ20">
        <v>3907865</v>
      </c>
      <c r="BUR20">
        <v>21437</v>
      </c>
      <c r="BUS20">
        <v>22045</v>
      </c>
      <c r="BUT20">
        <v>27043</v>
      </c>
      <c r="BUU20">
        <v>37930</v>
      </c>
      <c r="BUV20">
        <v>50832</v>
      </c>
      <c r="BUW20">
        <v>52399</v>
      </c>
      <c r="BUX20">
        <v>53845</v>
      </c>
      <c r="BUY20">
        <v>57124</v>
      </c>
      <c r="BUZ20">
        <v>59482</v>
      </c>
      <c r="BVA20">
        <v>65912</v>
      </c>
      <c r="BVB20">
        <v>67934</v>
      </c>
      <c r="BVC20">
        <v>87659</v>
      </c>
      <c r="BVD20">
        <v>120166</v>
      </c>
      <c r="BVE20">
        <v>133677</v>
      </c>
      <c r="BVF20">
        <v>167236</v>
      </c>
      <c r="BVG20">
        <v>237832</v>
      </c>
      <c r="BVH20">
        <v>632642</v>
      </c>
      <c r="BVI20">
        <v>1608817</v>
      </c>
      <c r="BVJ20">
        <v>2729220</v>
      </c>
      <c r="BVK20">
        <v>3191912</v>
      </c>
      <c r="BVL20">
        <v>3751686</v>
      </c>
      <c r="BVM20">
        <v>3970748</v>
      </c>
      <c r="BVN20">
        <v>3984659</v>
      </c>
      <c r="BVO20">
        <v>3984659</v>
      </c>
      <c r="BVP20">
        <v>4015967</v>
      </c>
      <c r="BVQ20">
        <v>3969370</v>
      </c>
      <c r="BVR20">
        <v>3981984</v>
      </c>
      <c r="BVS20">
        <v>3980928</v>
      </c>
      <c r="BVT20">
        <v>3972132</v>
      </c>
      <c r="BVU20">
        <v>3975421</v>
      </c>
      <c r="BVV20">
        <v>3922500</v>
      </c>
      <c r="BVW20">
        <v>3922534</v>
      </c>
      <c r="BVX20">
        <v>3902995</v>
      </c>
      <c r="BVY20">
        <v>3950694</v>
      </c>
      <c r="BVZ20">
        <v>4021569</v>
      </c>
      <c r="BWA20">
        <v>3989301</v>
      </c>
      <c r="BWB20">
        <v>3966256</v>
      </c>
      <c r="BWC20">
        <v>3935523</v>
      </c>
      <c r="BWD20">
        <v>3965356</v>
      </c>
      <c r="BWE20">
        <v>3989850</v>
      </c>
      <c r="BWF20">
        <v>3967785</v>
      </c>
      <c r="BWG20">
        <v>4001403</v>
      </c>
      <c r="BWH20">
        <v>4043109</v>
      </c>
      <c r="BWI20">
        <v>4043109</v>
      </c>
      <c r="BWJ20">
        <v>4057075</v>
      </c>
      <c r="BWK20">
        <v>4064279</v>
      </c>
      <c r="BWL20">
        <v>4058437</v>
      </c>
      <c r="BWM20">
        <v>4081259</v>
      </c>
      <c r="BWN20">
        <v>4079950</v>
      </c>
      <c r="BWO20">
        <v>4036001</v>
      </c>
      <c r="BWP20">
        <v>4065105</v>
      </c>
      <c r="BWQ20">
        <v>4089341</v>
      </c>
      <c r="BWR20">
        <v>4088964</v>
      </c>
      <c r="BWS20">
        <v>4102583</v>
      </c>
      <c r="BWT20">
        <v>4138402</v>
      </c>
      <c r="BWU20">
        <v>4117187</v>
      </c>
      <c r="BWV20">
        <v>4042777</v>
      </c>
      <c r="BWW20">
        <v>4042777</v>
      </c>
      <c r="BWX20">
        <v>4051756</v>
      </c>
      <c r="BWY20">
        <v>4047578</v>
      </c>
      <c r="BWZ20">
        <v>3986408</v>
      </c>
      <c r="BXA20">
        <v>3971240</v>
      </c>
      <c r="BXB20">
        <v>3971240</v>
      </c>
      <c r="BXC20">
        <v>4025182</v>
      </c>
      <c r="BXD20">
        <v>4049970</v>
      </c>
      <c r="BXE20">
        <v>4457</v>
      </c>
      <c r="BXF20">
        <v>28884</v>
      </c>
      <c r="BXG20">
        <v>37242</v>
      </c>
      <c r="BXH20">
        <v>39036</v>
      </c>
      <c r="BXI20">
        <v>40908</v>
      </c>
      <c r="BXJ20">
        <v>41441</v>
      </c>
      <c r="BXK20">
        <v>43422</v>
      </c>
      <c r="BXL20">
        <v>49407</v>
      </c>
      <c r="BXM20">
        <v>53414</v>
      </c>
      <c r="BXN20">
        <v>62940</v>
      </c>
      <c r="BXO20">
        <v>77283</v>
      </c>
      <c r="BXP20">
        <v>84563</v>
      </c>
      <c r="BXQ20">
        <v>109758</v>
      </c>
      <c r="BXR20">
        <v>140212</v>
      </c>
      <c r="BXS20">
        <v>242505</v>
      </c>
      <c r="BXT20">
        <v>760775</v>
      </c>
      <c r="BXU20">
        <v>1905515</v>
      </c>
      <c r="BXV20">
        <v>3103372</v>
      </c>
      <c r="BXW20">
        <v>3813781</v>
      </c>
      <c r="BXX20">
        <v>3996613</v>
      </c>
      <c r="BXY20">
        <v>3996613</v>
      </c>
      <c r="BXZ20">
        <v>4083883</v>
      </c>
      <c r="BYA20">
        <v>4099373</v>
      </c>
      <c r="BYB20">
        <v>4113919</v>
      </c>
      <c r="BYC20">
        <v>4094585</v>
      </c>
      <c r="BYD20">
        <v>4090036</v>
      </c>
      <c r="BYE20">
        <v>4139561</v>
      </c>
      <c r="BYF20">
        <v>4156874</v>
      </c>
      <c r="BYG20">
        <v>4159524</v>
      </c>
      <c r="BYH20">
        <v>4158509</v>
      </c>
      <c r="BYI20">
        <v>4163392</v>
      </c>
      <c r="BYJ20">
        <v>4185307</v>
      </c>
      <c r="BYK20">
        <v>4189723</v>
      </c>
      <c r="BYL20">
        <v>4171998</v>
      </c>
      <c r="BYM20">
        <v>4208458</v>
      </c>
      <c r="BYN20">
        <v>4161470</v>
      </c>
      <c r="BYO20">
        <v>4139374</v>
      </c>
      <c r="BYP20">
        <v>4115680</v>
      </c>
      <c r="BYQ20">
        <v>4147465</v>
      </c>
      <c r="BYR20">
        <v>4170554</v>
      </c>
      <c r="BYS20">
        <v>4194114</v>
      </c>
      <c r="BYT20">
        <v>4195937</v>
      </c>
      <c r="BYU20">
        <v>4201031</v>
      </c>
      <c r="BYV20">
        <v>4204608</v>
      </c>
      <c r="BYW20">
        <v>4200888</v>
      </c>
      <c r="BYX20">
        <v>4150364</v>
      </c>
      <c r="BYY20">
        <v>4106946</v>
      </c>
      <c r="BYZ20">
        <v>4090736</v>
      </c>
      <c r="BZA20">
        <v>4090571</v>
      </c>
      <c r="BZB20">
        <v>4106267</v>
      </c>
      <c r="BZC20">
        <v>4099027</v>
      </c>
      <c r="BZD20">
        <v>4106515</v>
      </c>
      <c r="BZE20">
        <v>4108585</v>
      </c>
      <c r="BZF20">
        <v>4096320</v>
      </c>
      <c r="BZG20">
        <v>4066417</v>
      </c>
      <c r="BZH20">
        <v>4062540</v>
      </c>
      <c r="BZI20">
        <v>3975213</v>
      </c>
      <c r="BZJ20">
        <v>3994763</v>
      </c>
      <c r="BZK20">
        <v>4002538</v>
      </c>
      <c r="BZL20">
        <v>4030270</v>
      </c>
      <c r="BZM20">
        <v>4043803</v>
      </c>
      <c r="BZN20">
        <v>4009587</v>
      </c>
      <c r="BZO20">
        <v>3979263</v>
      </c>
      <c r="BZP20">
        <v>3980848</v>
      </c>
      <c r="BZQ20">
        <v>4041239</v>
      </c>
      <c r="BZR20">
        <v>25831</v>
      </c>
      <c r="BZS20">
        <v>26711</v>
      </c>
      <c r="BZT20">
        <v>30611</v>
      </c>
      <c r="BZU20">
        <v>32816</v>
      </c>
      <c r="BZV20">
        <v>38984</v>
      </c>
      <c r="BZW20">
        <v>40698</v>
      </c>
      <c r="BZX20">
        <v>53651</v>
      </c>
      <c r="BZY20">
        <v>62439</v>
      </c>
      <c r="BZZ20">
        <v>66215</v>
      </c>
      <c r="CAA20">
        <v>85100</v>
      </c>
      <c r="CAB20">
        <v>105661</v>
      </c>
      <c r="CAC20">
        <v>151973</v>
      </c>
      <c r="CAD20">
        <v>186958</v>
      </c>
      <c r="CAE20">
        <v>186958</v>
      </c>
      <c r="CAF20">
        <v>247782</v>
      </c>
      <c r="CAG20">
        <v>658071</v>
      </c>
      <c r="CAH20">
        <v>1534253</v>
      </c>
      <c r="CAI20">
        <v>2809701</v>
      </c>
      <c r="CAJ20">
        <v>3392359</v>
      </c>
      <c r="CAK20">
        <v>3750690</v>
      </c>
      <c r="CAL20">
        <v>3874416</v>
      </c>
      <c r="CAM20">
        <v>3913889</v>
      </c>
      <c r="CAN20">
        <v>3979064</v>
      </c>
      <c r="CAO20">
        <v>3950207</v>
      </c>
      <c r="CAP20">
        <v>3967131</v>
      </c>
      <c r="CAQ20">
        <v>3955251</v>
      </c>
      <c r="CAR20">
        <v>3914855</v>
      </c>
      <c r="CAS20">
        <v>3909649</v>
      </c>
      <c r="CAT20">
        <v>3900086</v>
      </c>
      <c r="CAU20">
        <v>3811897</v>
      </c>
      <c r="CAV20">
        <v>3798253</v>
      </c>
      <c r="CAW20">
        <v>3757167</v>
      </c>
      <c r="CAX20">
        <v>3751075</v>
      </c>
      <c r="CAY20">
        <v>3738914</v>
      </c>
      <c r="CAZ20">
        <v>3737055</v>
      </c>
      <c r="CBA20">
        <v>3753015</v>
      </c>
      <c r="CBB20">
        <v>3749181</v>
      </c>
      <c r="CBC20">
        <v>3747127</v>
      </c>
      <c r="CBD20">
        <v>3786924</v>
      </c>
      <c r="CBE20">
        <v>3750508</v>
      </c>
      <c r="CBF20">
        <v>3776377</v>
      </c>
      <c r="CBG20">
        <v>3780035</v>
      </c>
      <c r="CBH20">
        <v>3771578</v>
      </c>
      <c r="CBI20">
        <v>3746114</v>
      </c>
      <c r="CBJ20">
        <v>3756891</v>
      </c>
      <c r="CBK20">
        <v>3714797</v>
      </c>
      <c r="CBL20">
        <v>3686595</v>
      </c>
      <c r="CBM20">
        <v>3679028</v>
      </c>
      <c r="CBN20">
        <v>3675209</v>
      </c>
      <c r="CBO20">
        <v>3667452</v>
      </c>
      <c r="CBP20">
        <v>3661832</v>
      </c>
      <c r="CBQ20">
        <v>3631248</v>
      </c>
      <c r="CBR20">
        <v>3609160</v>
      </c>
      <c r="CBS20">
        <v>3607622</v>
      </c>
      <c r="CBT20">
        <v>3583240</v>
      </c>
      <c r="CBU20">
        <v>3570813</v>
      </c>
      <c r="CBV20">
        <v>3570813</v>
      </c>
      <c r="CBW20">
        <v>3586086</v>
      </c>
      <c r="CBX20">
        <v>3497897</v>
      </c>
      <c r="CBY20">
        <v>3481195</v>
      </c>
      <c r="CBZ20">
        <v>3496614</v>
      </c>
      <c r="CCA20">
        <v>3463126</v>
      </c>
      <c r="CCB20">
        <v>3470426</v>
      </c>
      <c r="CCC20">
        <v>3469821</v>
      </c>
      <c r="CCD20">
        <v>3469995</v>
      </c>
      <c r="CCE20">
        <v>5711</v>
      </c>
      <c r="CCF20">
        <v>7130</v>
      </c>
      <c r="CCG20">
        <v>11358</v>
      </c>
      <c r="CCH20">
        <v>13311</v>
      </c>
      <c r="CCI20">
        <v>15639</v>
      </c>
      <c r="CCJ20">
        <v>20791</v>
      </c>
      <c r="CCK20">
        <v>29468</v>
      </c>
      <c r="CCL20">
        <v>32218</v>
      </c>
      <c r="CCM20">
        <v>35790</v>
      </c>
      <c r="CCN20">
        <v>41167</v>
      </c>
      <c r="CCO20">
        <v>48034</v>
      </c>
      <c r="CCP20">
        <v>68796</v>
      </c>
      <c r="CCQ20">
        <v>81336</v>
      </c>
      <c r="CCR20">
        <v>106208</v>
      </c>
      <c r="CCS20">
        <v>153321</v>
      </c>
      <c r="CCT20">
        <v>255540</v>
      </c>
      <c r="CCU20">
        <v>720363</v>
      </c>
      <c r="CCV20">
        <v>1843048</v>
      </c>
      <c r="CCW20">
        <v>1843048</v>
      </c>
      <c r="CCX20">
        <v>2431001</v>
      </c>
      <c r="CCY20">
        <v>3190636</v>
      </c>
      <c r="CCZ20">
        <v>3446093</v>
      </c>
      <c r="CDA20">
        <v>3548609</v>
      </c>
      <c r="CDB20">
        <v>3641331</v>
      </c>
      <c r="CDC20">
        <v>3675061</v>
      </c>
      <c r="CDD20">
        <v>3670414</v>
      </c>
      <c r="CDE20">
        <v>3698262</v>
      </c>
      <c r="CDF20">
        <v>3720892</v>
      </c>
      <c r="CDG20">
        <v>3705368</v>
      </c>
      <c r="CDH20">
        <v>3707066</v>
      </c>
      <c r="CDI20">
        <v>3713852</v>
      </c>
      <c r="CDJ20">
        <v>3717084</v>
      </c>
      <c r="CDK20">
        <v>3687376</v>
      </c>
      <c r="CDL20">
        <v>3675165</v>
      </c>
      <c r="CDM20">
        <v>3667464</v>
      </c>
      <c r="CDN20">
        <v>3679034</v>
      </c>
      <c r="CDO20">
        <v>3663933</v>
      </c>
      <c r="CDP20">
        <v>3676657</v>
      </c>
      <c r="CDQ20">
        <v>3682252</v>
      </c>
      <c r="CDR20">
        <v>3723031</v>
      </c>
      <c r="CDS20">
        <v>3745047</v>
      </c>
      <c r="CDT20">
        <v>3767399</v>
      </c>
      <c r="CDU20">
        <v>3780157</v>
      </c>
      <c r="CDV20">
        <v>3766840</v>
      </c>
      <c r="CDW20">
        <v>3708105</v>
      </c>
      <c r="CDX20">
        <v>3626737</v>
      </c>
      <c r="CDY20">
        <v>3575383</v>
      </c>
      <c r="CDZ20">
        <v>3537027</v>
      </c>
      <c r="CEA20">
        <v>3514382</v>
      </c>
      <c r="CEB20">
        <v>3530380</v>
      </c>
      <c r="CEC20">
        <v>3474150</v>
      </c>
      <c r="CED20">
        <v>3462912</v>
      </c>
      <c r="CEE20">
        <v>3455186</v>
      </c>
      <c r="CEF20">
        <v>3435277</v>
      </c>
      <c r="CEG20">
        <v>3443868</v>
      </c>
      <c r="CEH20">
        <v>3440076</v>
      </c>
      <c r="CEI20">
        <v>3438089</v>
      </c>
      <c r="CEJ20">
        <v>3437920</v>
      </c>
      <c r="CEK20">
        <v>3467962</v>
      </c>
      <c r="CEL20">
        <v>3467962</v>
      </c>
      <c r="CEM20">
        <v>3510467</v>
      </c>
      <c r="CEN20">
        <v>3502447</v>
      </c>
      <c r="CEO20">
        <v>3490478</v>
      </c>
      <c r="CEP20">
        <v>3498508</v>
      </c>
      <c r="CEQ20">
        <v>3536574</v>
      </c>
      <c r="CER20">
        <v>3545808</v>
      </c>
      <c r="CES20">
        <v>2381</v>
      </c>
      <c r="CET20">
        <v>5179</v>
      </c>
      <c r="CEU20">
        <v>11517</v>
      </c>
      <c r="CEV20">
        <v>17180</v>
      </c>
      <c r="CEW20">
        <v>21240</v>
      </c>
      <c r="CEX20">
        <v>22827</v>
      </c>
      <c r="CEY20">
        <v>28104</v>
      </c>
      <c r="CEZ20">
        <v>32631</v>
      </c>
      <c r="CFA20">
        <v>37234</v>
      </c>
      <c r="CFB20">
        <v>42644</v>
      </c>
      <c r="CFC20">
        <v>55866</v>
      </c>
      <c r="CFD20">
        <v>72052</v>
      </c>
      <c r="CFE20">
        <v>89903</v>
      </c>
      <c r="CFF20">
        <v>143169</v>
      </c>
      <c r="CFG20">
        <v>199381</v>
      </c>
      <c r="CFH20">
        <v>411198</v>
      </c>
      <c r="CFI20">
        <v>861744</v>
      </c>
      <c r="CFJ20">
        <v>2048253</v>
      </c>
      <c r="CFK20">
        <v>2979091</v>
      </c>
      <c r="CFL20">
        <v>3398481</v>
      </c>
      <c r="CFM20">
        <v>3560218</v>
      </c>
      <c r="CFN20">
        <v>3594389</v>
      </c>
      <c r="CFO20">
        <v>3594389</v>
      </c>
      <c r="CFP20">
        <v>3619922</v>
      </c>
      <c r="CFQ20">
        <v>3611337</v>
      </c>
      <c r="CFR20">
        <v>3578344</v>
      </c>
      <c r="CFS20">
        <v>3572934</v>
      </c>
      <c r="CFT20">
        <v>3575202</v>
      </c>
      <c r="CFU20">
        <v>3594977</v>
      </c>
      <c r="CFV20">
        <v>3569670</v>
      </c>
      <c r="CFW20">
        <v>3596624</v>
      </c>
      <c r="CFX20">
        <v>3689864</v>
      </c>
      <c r="CFY20">
        <v>3698840</v>
      </c>
      <c r="CFZ20">
        <v>3621206</v>
      </c>
      <c r="CGA20">
        <v>3574512</v>
      </c>
      <c r="CGB20">
        <v>3524586</v>
      </c>
      <c r="CGC20">
        <v>3560657</v>
      </c>
      <c r="CGD20">
        <v>3498100</v>
      </c>
      <c r="CGE20">
        <v>3471962</v>
      </c>
      <c r="CGF20">
        <v>3473306</v>
      </c>
      <c r="CGG20">
        <v>3485593</v>
      </c>
      <c r="CGH20">
        <v>3449329</v>
      </c>
      <c r="CGI20">
        <v>3412713</v>
      </c>
      <c r="CGJ20">
        <v>3399986</v>
      </c>
      <c r="CGK20">
        <v>3381970</v>
      </c>
      <c r="CGL20">
        <v>3351950</v>
      </c>
      <c r="CGM20">
        <v>3354022</v>
      </c>
      <c r="CGN20">
        <v>3354022</v>
      </c>
      <c r="CGO20">
        <v>3341772</v>
      </c>
      <c r="CGP20">
        <v>3337478</v>
      </c>
      <c r="CGQ20">
        <v>3349503</v>
      </c>
      <c r="CGR20">
        <v>3318658</v>
      </c>
      <c r="CGS20">
        <v>3283962</v>
      </c>
      <c r="CGT20">
        <v>3295285</v>
      </c>
      <c r="CGU20">
        <v>3249921</v>
      </c>
      <c r="CGV20">
        <v>3250538</v>
      </c>
      <c r="CGW20">
        <v>3220288</v>
      </c>
      <c r="CGX20">
        <v>3220288</v>
      </c>
      <c r="CGY20">
        <v>3254784</v>
      </c>
      <c r="CGZ20">
        <v>3250127</v>
      </c>
      <c r="CHA20">
        <v>3264932</v>
      </c>
      <c r="CHB20">
        <v>3288796</v>
      </c>
      <c r="CHC20">
        <v>3288796</v>
      </c>
      <c r="CHD20">
        <v>3253094</v>
      </c>
      <c r="CHE20">
        <v>3260173</v>
      </c>
      <c r="CHF20">
        <v>24022</v>
      </c>
      <c r="CHG20">
        <v>26123</v>
      </c>
      <c r="CHH20">
        <v>33947</v>
      </c>
      <c r="CHI20">
        <v>39513</v>
      </c>
      <c r="CHJ20">
        <v>56561</v>
      </c>
      <c r="CHK20">
        <v>66206</v>
      </c>
      <c r="CHL20">
        <v>76776</v>
      </c>
      <c r="CHM20">
        <v>84613</v>
      </c>
      <c r="CHN20">
        <v>91968</v>
      </c>
      <c r="CHO20">
        <v>100652</v>
      </c>
      <c r="CHP20">
        <v>111649</v>
      </c>
      <c r="CHQ20">
        <v>123810</v>
      </c>
      <c r="CHR20">
        <v>143760</v>
      </c>
      <c r="CHS20">
        <v>201834</v>
      </c>
      <c r="CHT20">
        <v>364970</v>
      </c>
      <c r="CHU20">
        <v>875737</v>
      </c>
      <c r="CHV20">
        <v>1596298</v>
      </c>
      <c r="CHW20">
        <v>2488887</v>
      </c>
      <c r="CHX20">
        <v>2666918</v>
      </c>
      <c r="CHY20">
        <v>2666918</v>
      </c>
      <c r="CHZ20">
        <v>2999705</v>
      </c>
      <c r="CIA20">
        <v>3171013</v>
      </c>
      <c r="CIB20">
        <v>3282603</v>
      </c>
      <c r="CIC20">
        <v>3275498</v>
      </c>
      <c r="CID20">
        <v>3227542</v>
      </c>
      <c r="CIE20">
        <v>3227296</v>
      </c>
      <c r="CIF20">
        <v>3222704</v>
      </c>
      <c r="CIG20">
        <v>3218633</v>
      </c>
      <c r="CIH20">
        <v>3193071</v>
      </c>
      <c r="CII20">
        <v>3140058</v>
      </c>
      <c r="CIJ20">
        <v>3152465</v>
      </c>
      <c r="CIK20">
        <v>3150532</v>
      </c>
      <c r="CIL20">
        <v>3195816</v>
      </c>
      <c r="CIM20">
        <v>3194262</v>
      </c>
      <c r="CIN20">
        <v>3201191</v>
      </c>
      <c r="CIO20">
        <v>3211532</v>
      </c>
      <c r="CIP20">
        <v>3213820</v>
      </c>
      <c r="CIQ20">
        <v>3244447</v>
      </c>
      <c r="CIR20">
        <v>3233349</v>
      </c>
      <c r="CIS20">
        <v>3206532</v>
      </c>
      <c r="CIT20">
        <v>3156130</v>
      </c>
      <c r="CIU20">
        <v>3068212</v>
      </c>
      <c r="CIV20">
        <v>3049567</v>
      </c>
      <c r="CIW20">
        <v>3024874</v>
      </c>
      <c r="CIX20">
        <v>3019989</v>
      </c>
      <c r="CIY20">
        <v>3026143</v>
      </c>
      <c r="CIZ20">
        <v>3059891</v>
      </c>
      <c r="CJA20">
        <v>3104153</v>
      </c>
      <c r="CJB20">
        <v>3132728</v>
      </c>
      <c r="CJC20">
        <v>3139856</v>
      </c>
      <c r="CJD20">
        <v>3133003</v>
      </c>
      <c r="CJE20">
        <v>3128443</v>
      </c>
      <c r="CJF20">
        <v>3122629</v>
      </c>
      <c r="CJG20">
        <v>3102073</v>
      </c>
      <c r="CJH20">
        <v>3102099</v>
      </c>
      <c r="CJI20">
        <v>3103177</v>
      </c>
      <c r="CJJ20">
        <v>3117617</v>
      </c>
      <c r="CJK20">
        <v>3113311</v>
      </c>
      <c r="CJL20">
        <v>3187166</v>
      </c>
      <c r="CJM20">
        <v>3194304</v>
      </c>
      <c r="CJN20">
        <v>3170919</v>
      </c>
      <c r="CJO20">
        <v>3151887</v>
      </c>
      <c r="CJP20">
        <v>3172939</v>
      </c>
      <c r="CJQ20">
        <v>3179840</v>
      </c>
      <c r="CJR20">
        <v>40795</v>
      </c>
      <c r="CJS20">
        <v>51451</v>
      </c>
      <c r="CJT20">
        <v>60209</v>
      </c>
      <c r="CJU20">
        <v>62544</v>
      </c>
      <c r="CJV20">
        <v>65179</v>
      </c>
      <c r="CJW20">
        <v>70221</v>
      </c>
      <c r="CJX20">
        <v>75564</v>
      </c>
      <c r="CJY20">
        <v>83078</v>
      </c>
      <c r="CJZ20">
        <v>88367</v>
      </c>
      <c r="CKA20">
        <v>94238</v>
      </c>
      <c r="CKB20">
        <v>106703</v>
      </c>
      <c r="CKC20">
        <v>120990</v>
      </c>
      <c r="CKD20">
        <v>151140</v>
      </c>
      <c r="CKE20">
        <v>151140</v>
      </c>
      <c r="CKF20">
        <v>190812</v>
      </c>
      <c r="CKG20">
        <v>265941</v>
      </c>
      <c r="CKH20">
        <v>542077</v>
      </c>
      <c r="CKI20">
        <v>1105525</v>
      </c>
      <c r="CKJ20">
        <v>1814581</v>
      </c>
      <c r="CKK20">
        <v>2428990</v>
      </c>
      <c r="CKL20">
        <v>2959777</v>
      </c>
      <c r="CKM20">
        <v>3133438</v>
      </c>
      <c r="CKN20">
        <v>3226400</v>
      </c>
      <c r="CKO20">
        <v>3248654</v>
      </c>
      <c r="CKP20">
        <v>3287159</v>
      </c>
      <c r="CKQ20">
        <v>3314445</v>
      </c>
      <c r="CKR20">
        <v>3281928</v>
      </c>
      <c r="CKS20">
        <v>3252008</v>
      </c>
      <c r="CKT20">
        <v>3244794</v>
      </c>
      <c r="CKU20">
        <v>3286727</v>
      </c>
      <c r="CKV20">
        <v>3266214</v>
      </c>
      <c r="CKW20">
        <v>3272991</v>
      </c>
      <c r="CKX20">
        <v>3283640</v>
      </c>
      <c r="CKY20">
        <v>3257037</v>
      </c>
      <c r="CKZ20">
        <v>3231304</v>
      </c>
      <c r="CLA20">
        <v>3237758</v>
      </c>
      <c r="CLB20">
        <v>3195696</v>
      </c>
      <c r="CLC20">
        <v>3168975</v>
      </c>
      <c r="CLD20">
        <v>3209880</v>
      </c>
      <c r="CLE20">
        <v>3215663</v>
      </c>
      <c r="CLF20">
        <v>3179857</v>
      </c>
      <c r="CLG20">
        <v>3176422</v>
      </c>
      <c r="CLH20">
        <v>3111656</v>
      </c>
      <c r="CLI20">
        <v>3112917</v>
      </c>
      <c r="CLJ20">
        <v>3171673</v>
      </c>
      <c r="CLK20">
        <v>3141900</v>
      </c>
      <c r="CLL20">
        <v>3143348</v>
      </c>
      <c r="CLM20">
        <v>3178685</v>
      </c>
      <c r="CLN20">
        <v>3160865</v>
      </c>
      <c r="CLO20">
        <v>3166070</v>
      </c>
      <c r="CLP20">
        <v>3169353</v>
      </c>
      <c r="CLQ20">
        <v>3123103</v>
      </c>
      <c r="CLR20">
        <v>3089580</v>
      </c>
      <c r="CLS20">
        <v>3113584</v>
      </c>
      <c r="CLT20">
        <v>3079463</v>
      </c>
      <c r="CLU20">
        <v>3100124</v>
      </c>
      <c r="CLV20">
        <v>3083372</v>
      </c>
      <c r="CLW20">
        <v>3083372</v>
      </c>
      <c r="CLX20">
        <v>3060898</v>
      </c>
      <c r="CLY20">
        <v>3124393</v>
      </c>
      <c r="CLZ20">
        <v>3124800</v>
      </c>
      <c r="CMA20">
        <v>3099909</v>
      </c>
      <c r="CMB20">
        <v>3136070</v>
      </c>
      <c r="CMC20">
        <v>3184434</v>
      </c>
      <c r="CMD20">
        <v>3175787</v>
      </c>
      <c r="CME20">
        <v>35512</v>
      </c>
      <c r="CMF20">
        <v>34428</v>
      </c>
      <c r="CMG20">
        <v>38739</v>
      </c>
      <c r="CMH20">
        <v>40478</v>
      </c>
      <c r="CMI20">
        <v>44216</v>
      </c>
      <c r="CMJ20">
        <v>47449</v>
      </c>
      <c r="CMK20">
        <v>48739</v>
      </c>
      <c r="CML20">
        <v>53201</v>
      </c>
      <c r="CMM20">
        <v>56647</v>
      </c>
      <c r="CMN20">
        <v>60906</v>
      </c>
      <c r="CMO20">
        <v>63890</v>
      </c>
      <c r="CMP20">
        <v>74475</v>
      </c>
      <c r="CMQ20">
        <v>84604</v>
      </c>
      <c r="CMR20">
        <v>97559</v>
      </c>
      <c r="CMS20">
        <v>131314</v>
      </c>
      <c r="CMT20">
        <v>151299</v>
      </c>
      <c r="CMU20">
        <v>272291</v>
      </c>
      <c r="CMV20">
        <v>873493</v>
      </c>
      <c r="CMW20">
        <v>873493</v>
      </c>
      <c r="CMX20">
        <v>1528011</v>
      </c>
      <c r="CMY20">
        <v>2291437</v>
      </c>
      <c r="CMZ20">
        <v>2890029</v>
      </c>
      <c r="CNA20">
        <v>3170828</v>
      </c>
      <c r="CNB20">
        <v>3291998</v>
      </c>
      <c r="CNC20">
        <v>3272005</v>
      </c>
      <c r="CND20">
        <v>3285273</v>
      </c>
      <c r="CNE20">
        <v>3286692</v>
      </c>
      <c r="CNF20">
        <v>3279595</v>
      </c>
      <c r="CNG20">
        <v>3279964</v>
      </c>
      <c r="CNH20">
        <v>3304766</v>
      </c>
      <c r="CNI20">
        <v>3313911</v>
      </c>
      <c r="CNJ20">
        <v>3299708</v>
      </c>
      <c r="CNK20">
        <v>3293135</v>
      </c>
      <c r="CNL20">
        <v>3275933</v>
      </c>
      <c r="CNM20">
        <v>3292002</v>
      </c>
      <c r="CNN20">
        <v>3227604</v>
      </c>
      <c r="CNO20">
        <v>3235834</v>
      </c>
      <c r="CNP20">
        <v>3221005</v>
      </c>
      <c r="CNQ20">
        <v>3219321</v>
      </c>
      <c r="CNR20">
        <v>3213582</v>
      </c>
      <c r="CNS20">
        <v>3226400</v>
      </c>
      <c r="CNT20">
        <v>3179398</v>
      </c>
      <c r="CNU20">
        <v>3173863</v>
      </c>
      <c r="CNV20">
        <v>3155578</v>
      </c>
      <c r="CNW20">
        <v>3188028</v>
      </c>
      <c r="CNX20">
        <v>3208671</v>
      </c>
      <c r="CNY20">
        <v>3156493</v>
      </c>
      <c r="CNZ20">
        <v>3138472</v>
      </c>
      <c r="COA20">
        <v>3104717</v>
      </c>
      <c r="COB20">
        <v>3104717</v>
      </c>
      <c r="COC20">
        <v>3092992</v>
      </c>
      <c r="COD20">
        <v>3095543</v>
      </c>
      <c r="COE20">
        <v>3080441</v>
      </c>
      <c r="COF20">
        <v>3084174</v>
      </c>
      <c r="COG20">
        <v>3066293</v>
      </c>
      <c r="COH20">
        <v>3066605</v>
      </c>
      <c r="COI20">
        <v>3026460</v>
      </c>
      <c r="COJ20">
        <v>3036627</v>
      </c>
      <c r="COK20">
        <v>3036810</v>
      </c>
      <c r="COL20">
        <v>3006805</v>
      </c>
      <c r="COM20">
        <v>3022117</v>
      </c>
      <c r="CON20">
        <v>3013588</v>
      </c>
      <c r="COO20">
        <v>3009795</v>
      </c>
      <c r="COP20">
        <v>3001932</v>
      </c>
      <c r="COQ20">
        <v>3045937</v>
      </c>
      <c r="COR20">
        <v>20057</v>
      </c>
      <c r="COS20">
        <v>20670</v>
      </c>
      <c r="COT20">
        <v>21093</v>
      </c>
      <c r="COU20">
        <v>21696</v>
      </c>
      <c r="COV20">
        <v>21721</v>
      </c>
      <c r="COW20">
        <v>22698</v>
      </c>
      <c r="COX20">
        <v>22244</v>
      </c>
      <c r="COY20">
        <v>24124</v>
      </c>
      <c r="COZ20">
        <v>28245</v>
      </c>
      <c r="CPA20">
        <v>31398</v>
      </c>
      <c r="CPB20">
        <v>34713</v>
      </c>
      <c r="CPC20">
        <v>43407</v>
      </c>
      <c r="CPD20">
        <v>53614</v>
      </c>
      <c r="CPE20">
        <v>62818</v>
      </c>
      <c r="CPF20">
        <v>81323</v>
      </c>
      <c r="CPG20">
        <v>88745</v>
      </c>
      <c r="CPH20">
        <v>120571</v>
      </c>
      <c r="CPI20">
        <v>258742</v>
      </c>
      <c r="CPJ20">
        <v>614299</v>
      </c>
      <c r="CPK20">
        <v>1364935</v>
      </c>
      <c r="CPL20">
        <v>2555973</v>
      </c>
      <c r="CPM20">
        <v>3044916</v>
      </c>
      <c r="CPN20">
        <v>3144400</v>
      </c>
      <c r="CPO20">
        <v>3144400</v>
      </c>
      <c r="CPP20">
        <v>3140356</v>
      </c>
      <c r="CPQ20">
        <v>3186297</v>
      </c>
      <c r="CPR20">
        <v>3194706</v>
      </c>
      <c r="CPS20">
        <v>3210911</v>
      </c>
      <c r="CPT20">
        <v>3217767</v>
      </c>
      <c r="CPU20">
        <v>3218872</v>
      </c>
      <c r="CPV20">
        <v>3169794</v>
      </c>
      <c r="CPW20">
        <v>3159317</v>
      </c>
      <c r="CPX20">
        <v>3148709</v>
      </c>
      <c r="CPY20">
        <v>3137456</v>
      </c>
      <c r="CPZ20">
        <v>3142110</v>
      </c>
      <c r="CQA20">
        <v>3131200</v>
      </c>
      <c r="CQB20">
        <v>3138950</v>
      </c>
      <c r="CQC20">
        <v>3153754</v>
      </c>
      <c r="CQD20">
        <v>3121643</v>
      </c>
      <c r="CQE20">
        <v>3179119</v>
      </c>
      <c r="CQF20">
        <v>3163404</v>
      </c>
      <c r="CQG20">
        <v>3148405</v>
      </c>
      <c r="CQH20">
        <v>3144882</v>
      </c>
      <c r="CQI20">
        <v>3142561</v>
      </c>
      <c r="CQJ20">
        <v>3150052</v>
      </c>
      <c r="CQK20">
        <v>3111905</v>
      </c>
      <c r="CQL20">
        <v>3086870</v>
      </c>
      <c r="CQM20">
        <v>3084407</v>
      </c>
      <c r="CQN20">
        <v>3084407</v>
      </c>
      <c r="CQO20">
        <v>3080186</v>
      </c>
      <c r="CQP20">
        <v>3088457</v>
      </c>
      <c r="CQQ20">
        <v>3101623</v>
      </c>
      <c r="CQR20">
        <v>3093666</v>
      </c>
      <c r="CQS20">
        <v>3106415</v>
      </c>
      <c r="CQT20">
        <v>3101861</v>
      </c>
      <c r="CQU20">
        <v>3090091</v>
      </c>
      <c r="CQV20">
        <v>3096529</v>
      </c>
      <c r="CQW20">
        <v>3087986</v>
      </c>
      <c r="CQX20">
        <v>3087986</v>
      </c>
      <c r="CQY20">
        <v>3058315</v>
      </c>
      <c r="CQZ20">
        <v>3047269</v>
      </c>
      <c r="CRA20">
        <v>3029601</v>
      </c>
      <c r="CRB20">
        <v>3024187</v>
      </c>
      <c r="CRC20">
        <v>3024187</v>
      </c>
      <c r="CRD20">
        <v>3068586</v>
      </c>
      <c r="CRE20">
        <v>3064109</v>
      </c>
      <c r="CRF20">
        <v>13990</v>
      </c>
      <c r="CRG20">
        <v>14865</v>
      </c>
      <c r="CRH20">
        <v>17786</v>
      </c>
      <c r="CRI20">
        <v>21094</v>
      </c>
      <c r="CRJ20">
        <v>27324</v>
      </c>
      <c r="CRK20">
        <v>30377</v>
      </c>
      <c r="CRL20">
        <v>31858</v>
      </c>
      <c r="CRM20">
        <v>34831</v>
      </c>
      <c r="CRN20">
        <v>39539</v>
      </c>
      <c r="CRO20">
        <v>41506</v>
      </c>
      <c r="CRP20">
        <v>47742</v>
      </c>
      <c r="CRQ20">
        <v>53057</v>
      </c>
      <c r="CRR20">
        <v>67415</v>
      </c>
      <c r="CRS20">
        <v>82586</v>
      </c>
      <c r="CRT20">
        <v>98869</v>
      </c>
      <c r="CRU20">
        <v>172428</v>
      </c>
      <c r="CRV20">
        <v>548570</v>
      </c>
      <c r="CRW20">
        <v>1456202</v>
      </c>
      <c r="CRX20">
        <v>1872954</v>
      </c>
      <c r="CRY20">
        <v>1872954</v>
      </c>
      <c r="CRZ20">
        <v>2368094</v>
      </c>
      <c r="CSA20">
        <v>2806750</v>
      </c>
      <c r="CSB20">
        <v>2943836</v>
      </c>
      <c r="CSC20">
        <v>2883824</v>
      </c>
      <c r="CSD20">
        <v>2933072</v>
      </c>
      <c r="CSE20">
        <v>2931246</v>
      </c>
      <c r="CSF20">
        <v>2969978</v>
      </c>
      <c r="CSG20">
        <v>2922903</v>
      </c>
      <c r="CSH20">
        <v>2935403</v>
      </c>
      <c r="CSI20">
        <v>2897628</v>
      </c>
      <c r="CSJ20">
        <v>2858572</v>
      </c>
      <c r="CSK20">
        <v>2850482</v>
      </c>
      <c r="CSL20">
        <v>2854400</v>
      </c>
      <c r="CSM20">
        <v>2852174</v>
      </c>
      <c r="CSN20">
        <v>2880441</v>
      </c>
      <c r="CSO20">
        <v>2901158</v>
      </c>
      <c r="CSP20">
        <v>2882883</v>
      </c>
      <c r="CSQ20">
        <v>2908459</v>
      </c>
      <c r="CSR20">
        <v>2942268</v>
      </c>
      <c r="CSS20">
        <v>2916216</v>
      </c>
      <c r="CST20">
        <v>2907550</v>
      </c>
      <c r="CSU20">
        <v>2899251</v>
      </c>
      <c r="CSV20">
        <v>2886608</v>
      </c>
      <c r="CSW20">
        <v>2904526</v>
      </c>
      <c r="CSX20">
        <v>2888913</v>
      </c>
      <c r="CSY20">
        <v>2875767</v>
      </c>
      <c r="CSZ20">
        <v>2883622</v>
      </c>
      <c r="CTA20">
        <v>2881222</v>
      </c>
      <c r="CTB20">
        <v>2896351</v>
      </c>
      <c r="CTC20">
        <v>2903384</v>
      </c>
      <c r="CTD20">
        <v>2866836</v>
      </c>
      <c r="CTE20">
        <v>2845172</v>
      </c>
      <c r="CTF20">
        <v>2839895</v>
      </c>
      <c r="CTG20">
        <v>2853613</v>
      </c>
      <c r="CTH20">
        <v>2873014</v>
      </c>
      <c r="CTI20">
        <v>2856769</v>
      </c>
      <c r="CTJ20">
        <v>2870832</v>
      </c>
      <c r="CTK20">
        <v>2878019</v>
      </c>
      <c r="CTL20">
        <v>2933358</v>
      </c>
      <c r="CTM20">
        <v>2886887</v>
      </c>
      <c r="CTN20">
        <v>2801950</v>
      </c>
      <c r="CTO20">
        <v>2765430</v>
      </c>
      <c r="CTP20">
        <v>2714157</v>
      </c>
      <c r="CTQ20">
        <v>2748950</v>
      </c>
      <c r="CTR20">
        <v>17289</v>
      </c>
      <c r="CTS20">
        <v>22869</v>
      </c>
      <c r="CTT20">
        <v>32804</v>
      </c>
      <c r="CTU20">
        <v>38606</v>
      </c>
      <c r="CTV20">
        <v>40418</v>
      </c>
      <c r="CTW20">
        <v>45320</v>
      </c>
      <c r="CTX20">
        <v>59773</v>
      </c>
      <c r="CTY20">
        <v>73337</v>
      </c>
      <c r="CTZ20">
        <v>76304</v>
      </c>
      <c r="CUA20">
        <v>83738</v>
      </c>
      <c r="CUB20">
        <v>90720</v>
      </c>
      <c r="CUC20">
        <v>112058</v>
      </c>
      <c r="CUD20">
        <v>126080</v>
      </c>
      <c r="CUE20">
        <v>126080</v>
      </c>
      <c r="CUF20">
        <v>135431</v>
      </c>
      <c r="CUG20">
        <v>166564</v>
      </c>
      <c r="CUH20">
        <v>216907</v>
      </c>
      <c r="CUI20">
        <v>528539</v>
      </c>
      <c r="CUJ20">
        <v>1091587</v>
      </c>
      <c r="CUK20">
        <v>1693509</v>
      </c>
      <c r="CUL20">
        <v>2315786</v>
      </c>
      <c r="CUM20">
        <v>2570145</v>
      </c>
      <c r="CUN20">
        <v>2675546</v>
      </c>
      <c r="CUO20">
        <v>2724231</v>
      </c>
      <c r="CUP20">
        <v>2745791</v>
      </c>
      <c r="CUQ20">
        <v>2767607</v>
      </c>
      <c r="CUR20">
        <v>2773078</v>
      </c>
      <c r="CUS20">
        <v>2795932</v>
      </c>
      <c r="CUT20">
        <v>2799396</v>
      </c>
      <c r="CUU20">
        <v>2797852</v>
      </c>
      <c r="CUV20">
        <v>2800496</v>
      </c>
      <c r="CUW20">
        <v>2795366</v>
      </c>
      <c r="CUX20">
        <v>2784776</v>
      </c>
      <c r="CUY20">
        <v>2778246</v>
      </c>
      <c r="CUZ20">
        <v>2769876</v>
      </c>
      <c r="CVA20">
        <v>2759200</v>
      </c>
      <c r="CVB20">
        <v>2756433</v>
      </c>
      <c r="CVC20">
        <v>2762893</v>
      </c>
      <c r="CVD20">
        <v>2776283</v>
      </c>
      <c r="CVE20">
        <v>2777174</v>
      </c>
      <c r="CVF20">
        <v>2768640</v>
      </c>
      <c r="CVG20">
        <v>2750881</v>
      </c>
      <c r="CVH20">
        <v>2774443</v>
      </c>
      <c r="CVI20">
        <v>2818104</v>
      </c>
      <c r="CVJ20">
        <v>2792568</v>
      </c>
      <c r="CVK20">
        <v>2788781</v>
      </c>
      <c r="CVL20">
        <v>2789886</v>
      </c>
      <c r="CVM20">
        <v>2810585</v>
      </c>
      <c r="CVN20">
        <v>2849186</v>
      </c>
      <c r="CVO20">
        <v>2855055</v>
      </c>
      <c r="CVP20">
        <v>2859035</v>
      </c>
      <c r="CVQ20">
        <v>2872754</v>
      </c>
      <c r="CVR20">
        <v>2851986</v>
      </c>
      <c r="CVS20">
        <v>2851343</v>
      </c>
      <c r="CVT20">
        <v>2820038</v>
      </c>
      <c r="CVU20">
        <v>2809267</v>
      </c>
      <c r="CVV20">
        <v>2807894</v>
      </c>
      <c r="CVW20">
        <v>2777302</v>
      </c>
      <c r="CVX20">
        <v>2777302</v>
      </c>
      <c r="CVY20">
        <v>2753697</v>
      </c>
      <c r="CVZ20">
        <v>2800869</v>
      </c>
      <c r="CWA20">
        <v>2810425</v>
      </c>
      <c r="CWB20">
        <v>2783804</v>
      </c>
      <c r="CWC20">
        <v>2854648</v>
      </c>
      <c r="CWD20">
        <v>2725820</v>
      </c>
      <c r="CWE20">
        <v>2771629</v>
      </c>
      <c r="CWF20">
        <v>9201</v>
      </c>
      <c r="CWG20">
        <v>19130</v>
      </c>
      <c r="CWH20">
        <v>25343</v>
      </c>
      <c r="CWI20">
        <v>33283</v>
      </c>
      <c r="CWJ20">
        <v>37571</v>
      </c>
      <c r="CWK20">
        <v>52909</v>
      </c>
      <c r="CWL20">
        <v>71322</v>
      </c>
      <c r="CWM20">
        <v>78055</v>
      </c>
      <c r="CWN20">
        <v>81202</v>
      </c>
      <c r="CWO20">
        <v>88207</v>
      </c>
      <c r="CWP20">
        <v>91372</v>
      </c>
      <c r="CWQ20">
        <v>102247</v>
      </c>
      <c r="CWR20">
        <v>113431</v>
      </c>
      <c r="CWS20">
        <v>123167</v>
      </c>
      <c r="CWT20">
        <v>168498</v>
      </c>
      <c r="CWU20">
        <v>206548</v>
      </c>
      <c r="CWV20">
        <v>338050</v>
      </c>
      <c r="CWW20">
        <v>338050</v>
      </c>
      <c r="CWX20">
        <v>596954</v>
      </c>
      <c r="CWY20">
        <v>1160724</v>
      </c>
      <c r="CWZ20">
        <v>1869640</v>
      </c>
      <c r="CXA20">
        <v>2369453</v>
      </c>
      <c r="CXB20">
        <v>2547182</v>
      </c>
      <c r="CXC20">
        <v>2583446</v>
      </c>
      <c r="CXD20">
        <v>2647545</v>
      </c>
      <c r="CXE20">
        <v>2695847</v>
      </c>
      <c r="CXF20">
        <v>2691958</v>
      </c>
      <c r="CXG20">
        <v>2720712</v>
      </c>
      <c r="CXH20">
        <v>2725958</v>
      </c>
      <c r="CXI20">
        <v>2721947</v>
      </c>
      <c r="CXJ20">
        <v>2719832</v>
      </c>
      <c r="CXK20">
        <v>2706889</v>
      </c>
      <c r="CXL20">
        <v>2708523</v>
      </c>
      <c r="CXM20">
        <v>2679884</v>
      </c>
      <c r="CXN20">
        <v>2631378</v>
      </c>
      <c r="CXO20">
        <v>2639363</v>
      </c>
      <c r="CXP20">
        <v>2645168</v>
      </c>
      <c r="CXQ20">
        <v>2654474</v>
      </c>
      <c r="CXR20">
        <v>2674719</v>
      </c>
      <c r="CXS20">
        <v>2664730</v>
      </c>
      <c r="CXT20">
        <v>2667447</v>
      </c>
      <c r="CXU20">
        <v>2671589</v>
      </c>
      <c r="CXV20">
        <v>2697587</v>
      </c>
      <c r="CXW20">
        <v>2734256</v>
      </c>
      <c r="CXX20">
        <v>2770780</v>
      </c>
      <c r="CXY20">
        <v>2796987</v>
      </c>
      <c r="CXZ20">
        <v>2800366</v>
      </c>
      <c r="CYA20">
        <v>2811027</v>
      </c>
      <c r="CYB20">
        <v>2797064</v>
      </c>
      <c r="CYC20">
        <v>2777717</v>
      </c>
      <c r="CYD20">
        <v>2754517</v>
      </c>
      <c r="CYE20">
        <v>2727658</v>
      </c>
      <c r="CYF20">
        <v>2710723</v>
      </c>
      <c r="CYG20">
        <v>2707680</v>
      </c>
      <c r="CYH20">
        <v>2681513</v>
      </c>
      <c r="CYI20">
        <v>2688587</v>
      </c>
      <c r="CYJ20">
        <v>2663198</v>
      </c>
      <c r="CYK20">
        <v>2638946</v>
      </c>
      <c r="CYL20">
        <v>2632769</v>
      </c>
      <c r="CYM20">
        <v>2653782</v>
      </c>
      <c r="CYN20">
        <v>2642366</v>
      </c>
      <c r="CYO20">
        <v>2606257</v>
      </c>
      <c r="CYP20">
        <v>2588977</v>
      </c>
      <c r="CYQ20">
        <v>2588977</v>
      </c>
      <c r="CYR20">
        <v>2628750</v>
      </c>
      <c r="CYS20">
        <v>2618866</v>
      </c>
      <c r="CYT20">
        <v>10774</v>
      </c>
      <c r="CYU20">
        <v>20807</v>
      </c>
      <c r="CYV20">
        <v>25310</v>
      </c>
      <c r="CYW20">
        <v>29534</v>
      </c>
      <c r="CYX20">
        <v>40366</v>
      </c>
      <c r="CYY20">
        <v>50172</v>
      </c>
      <c r="CYZ20">
        <v>53569</v>
      </c>
      <c r="CZA20">
        <v>55256</v>
      </c>
      <c r="CZB20">
        <v>60202</v>
      </c>
      <c r="CZC20">
        <v>63912</v>
      </c>
      <c r="CZD20">
        <v>71644</v>
      </c>
      <c r="CZE20">
        <v>95329</v>
      </c>
      <c r="CZF20">
        <v>109923</v>
      </c>
      <c r="CZG20">
        <v>116128</v>
      </c>
      <c r="CZH20">
        <v>138186</v>
      </c>
      <c r="CZI20">
        <v>173352</v>
      </c>
      <c r="CZJ20">
        <v>262078</v>
      </c>
      <c r="CZK20">
        <v>582421</v>
      </c>
      <c r="CZL20">
        <v>1212687</v>
      </c>
      <c r="CZM20">
        <v>1892045</v>
      </c>
      <c r="CZN20">
        <v>2516653</v>
      </c>
      <c r="CZO20">
        <v>2761579</v>
      </c>
      <c r="CZP20">
        <v>2875621</v>
      </c>
      <c r="CZQ20">
        <v>2908458</v>
      </c>
      <c r="CZR20">
        <v>2956158</v>
      </c>
      <c r="CZS20">
        <v>2943864</v>
      </c>
      <c r="CZT20">
        <v>2943864</v>
      </c>
      <c r="CZU20">
        <v>2969999</v>
      </c>
      <c r="CZV20">
        <v>2933408</v>
      </c>
      <c r="CZW20">
        <v>2923228</v>
      </c>
      <c r="CZX20">
        <v>2932255</v>
      </c>
      <c r="CZY20">
        <v>2929461</v>
      </c>
      <c r="CZZ20">
        <v>2941404</v>
      </c>
      <c r="DAA20">
        <v>2913524</v>
      </c>
      <c r="DAB20">
        <v>2913247</v>
      </c>
      <c r="DAC20">
        <v>2869462</v>
      </c>
      <c r="DAD20">
        <v>2910237</v>
      </c>
      <c r="DAE20">
        <v>2901791</v>
      </c>
      <c r="DAF20">
        <v>2880985</v>
      </c>
      <c r="DAG20">
        <v>2854903</v>
      </c>
      <c r="DAH20">
        <v>2818527</v>
      </c>
      <c r="DAI20">
        <v>2819601</v>
      </c>
      <c r="DAJ20">
        <v>2850177</v>
      </c>
      <c r="DAK20">
        <v>2802311</v>
      </c>
      <c r="DAL20">
        <v>2786935</v>
      </c>
      <c r="DAM20">
        <v>2790245</v>
      </c>
      <c r="DAN20">
        <v>2790245</v>
      </c>
      <c r="DAO20">
        <v>2741247</v>
      </c>
      <c r="DAP20">
        <v>2704168</v>
      </c>
      <c r="DAQ20">
        <v>2648439</v>
      </c>
      <c r="DAR20">
        <v>2597627</v>
      </c>
      <c r="DAS20">
        <v>2604950</v>
      </c>
      <c r="DAT20">
        <v>2547281</v>
      </c>
      <c r="DAU20">
        <v>2557856</v>
      </c>
      <c r="DAV20">
        <v>2534242</v>
      </c>
      <c r="DAW20">
        <v>2535240</v>
      </c>
      <c r="DAX20">
        <v>2527697</v>
      </c>
      <c r="DAY20">
        <v>2527697</v>
      </c>
      <c r="DAZ20">
        <v>2522161</v>
      </c>
      <c r="DBA20">
        <v>2481325</v>
      </c>
      <c r="DBB20">
        <v>2468899</v>
      </c>
      <c r="DBC20">
        <v>2467324</v>
      </c>
      <c r="DBD20">
        <v>2467324</v>
      </c>
      <c r="DBE20">
        <v>2475254</v>
      </c>
      <c r="DBF20">
        <v>2490736</v>
      </c>
      <c r="DBG20">
        <v>5863</v>
      </c>
      <c r="DBH20">
        <v>8365</v>
      </c>
      <c r="DBI20">
        <v>15032</v>
      </c>
      <c r="DBJ20">
        <v>17205</v>
      </c>
      <c r="DBK20">
        <v>24455</v>
      </c>
      <c r="DBL20">
        <v>32042</v>
      </c>
      <c r="DBM20">
        <v>37394</v>
      </c>
      <c r="DBN20">
        <v>42315</v>
      </c>
      <c r="DBO20">
        <v>49653</v>
      </c>
      <c r="DBP20">
        <v>58556</v>
      </c>
      <c r="DBQ20">
        <v>66215</v>
      </c>
      <c r="DBR20">
        <v>79169</v>
      </c>
      <c r="DBS20">
        <v>90394</v>
      </c>
      <c r="DBT20">
        <v>104878</v>
      </c>
      <c r="DBU20">
        <v>121748</v>
      </c>
      <c r="DBV20">
        <v>152367</v>
      </c>
      <c r="DBW20">
        <v>303145</v>
      </c>
      <c r="DBX20">
        <v>437678</v>
      </c>
      <c r="DBY20">
        <v>437678</v>
      </c>
      <c r="DBZ20">
        <v>903270</v>
      </c>
      <c r="DCA20">
        <v>1788481</v>
      </c>
      <c r="DCB20">
        <v>2222747</v>
      </c>
      <c r="DCC20">
        <v>2436648</v>
      </c>
      <c r="DCD20">
        <v>2504409</v>
      </c>
      <c r="DCE20">
        <v>2527563</v>
      </c>
      <c r="DCF20">
        <v>2544643</v>
      </c>
      <c r="DCG20">
        <v>2524194</v>
      </c>
      <c r="DCH20">
        <v>2546747</v>
      </c>
      <c r="DCI20">
        <v>2533243</v>
      </c>
      <c r="DCJ20">
        <v>2530990</v>
      </c>
      <c r="DCK20">
        <v>2533344</v>
      </c>
      <c r="DCL20">
        <v>2549860</v>
      </c>
      <c r="DCM20">
        <v>2585745</v>
      </c>
      <c r="DCN20">
        <v>2609706</v>
      </c>
      <c r="DCO20">
        <v>2676031</v>
      </c>
      <c r="DCP20">
        <v>2708595</v>
      </c>
      <c r="DCQ20">
        <v>2700025</v>
      </c>
      <c r="DCR20">
        <v>2745370</v>
      </c>
      <c r="DCS20">
        <v>2736803</v>
      </c>
      <c r="DCT20">
        <v>2744340</v>
      </c>
      <c r="DCU20">
        <v>2717440</v>
      </c>
      <c r="DCV20">
        <v>2729443</v>
      </c>
      <c r="DCW20">
        <v>2765797</v>
      </c>
      <c r="DCX20">
        <v>2763120</v>
      </c>
      <c r="DCY20">
        <v>2768863</v>
      </c>
      <c r="DCZ20">
        <v>2811665</v>
      </c>
      <c r="DDA20">
        <v>2827291</v>
      </c>
      <c r="DDB20">
        <v>2830403</v>
      </c>
      <c r="DDC20">
        <v>2810729</v>
      </c>
      <c r="DDD20">
        <v>2789928</v>
      </c>
      <c r="DDE20">
        <v>2784671</v>
      </c>
      <c r="DDF20">
        <v>2777421</v>
      </c>
      <c r="DDG20">
        <v>2787803</v>
      </c>
      <c r="DDH20">
        <v>2777625</v>
      </c>
      <c r="DDI20">
        <v>2767543</v>
      </c>
      <c r="DDJ20">
        <v>2758059</v>
      </c>
      <c r="DDK20">
        <v>2772222</v>
      </c>
      <c r="DDL20">
        <v>2769866</v>
      </c>
      <c r="DDM20">
        <v>2773932</v>
      </c>
      <c r="DDN20">
        <v>2753439</v>
      </c>
      <c r="DDO20">
        <v>2700649</v>
      </c>
      <c r="DDP20">
        <v>2685730</v>
      </c>
      <c r="DDQ20">
        <v>2713126</v>
      </c>
      <c r="DDR20">
        <v>2676112</v>
      </c>
      <c r="DDS20">
        <v>2628550</v>
      </c>
      <c r="DDT20">
        <v>16017</v>
      </c>
      <c r="DDU20">
        <v>25029</v>
      </c>
      <c r="DDV20">
        <v>30469</v>
      </c>
      <c r="DDW20">
        <v>33144</v>
      </c>
      <c r="DDX20">
        <v>41511</v>
      </c>
      <c r="DDY20">
        <v>56181</v>
      </c>
      <c r="DDZ20">
        <v>64819</v>
      </c>
      <c r="DEA20">
        <v>69664</v>
      </c>
      <c r="DEB20">
        <v>74607</v>
      </c>
      <c r="DEC20">
        <v>87556</v>
      </c>
      <c r="DED20">
        <v>106598</v>
      </c>
      <c r="DEE20">
        <v>106598</v>
      </c>
      <c r="DEF20">
        <v>126028</v>
      </c>
      <c r="DEG20">
        <v>152935</v>
      </c>
      <c r="DEH20">
        <v>187931</v>
      </c>
      <c r="DEI20">
        <v>260702</v>
      </c>
      <c r="DEJ20">
        <v>355477</v>
      </c>
      <c r="DEK20">
        <v>724875</v>
      </c>
      <c r="DEL20">
        <v>1513004</v>
      </c>
      <c r="DEM20">
        <v>2202986</v>
      </c>
      <c r="DEN20">
        <v>2629452</v>
      </c>
      <c r="DEO20">
        <v>2807673</v>
      </c>
      <c r="DEP20">
        <v>2917802</v>
      </c>
      <c r="DEQ20">
        <v>2929422</v>
      </c>
      <c r="DER20">
        <v>2895567</v>
      </c>
      <c r="DES20">
        <v>2900158</v>
      </c>
      <c r="DET20">
        <v>2888273</v>
      </c>
      <c r="DEU20">
        <v>2908502</v>
      </c>
      <c r="DEV20">
        <v>2940486</v>
      </c>
      <c r="DEW20">
        <v>2943610</v>
      </c>
      <c r="DEX20">
        <v>2888095</v>
      </c>
      <c r="DEY20">
        <v>2878717</v>
      </c>
      <c r="DEZ20">
        <v>2858925</v>
      </c>
      <c r="DFA20">
        <v>2880157</v>
      </c>
      <c r="DFB20">
        <v>2900689</v>
      </c>
      <c r="DFC20">
        <v>2890151</v>
      </c>
      <c r="DFD20">
        <v>2897378</v>
      </c>
      <c r="DFE20">
        <v>2884872</v>
      </c>
      <c r="DFF20">
        <v>2808322</v>
      </c>
      <c r="DFG20">
        <v>2785919</v>
      </c>
      <c r="DFH20">
        <v>2778997</v>
      </c>
      <c r="DFI20">
        <v>2776067</v>
      </c>
      <c r="DFJ20">
        <v>2761745</v>
      </c>
      <c r="DFK20">
        <v>2727435</v>
      </c>
      <c r="DFL20">
        <v>2724737</v>
      </c>
      <c r="DFM20">
        <v>2708469</v>
      </c>
      <c r="DFN20">
        <v>2706095</v>
      </c>
      <c r="DFO20">
        <v>2700818</v>
      </c>
      <c r="DFP20">
        <v>2683227</v>
      </c>
      <c r="DFQ20">
        <v>2692189</v>
      </c>
      <c r="DFR20">
        <v>2708208</v>
      </c>
      <c r="DFS20">
        <v>2718728</v>
      </c>
      <c r="DFT20">
        <v>2744870</v>
      </c>
      <c r="DFU20">
        <v>2732880</v>
      </c>
      <c r="DFV20">
        <v>2724878</v>
      </c>
      <c r="DFW20">
        <v>2720443</v>
      </c>
      <c r="DFX20">
        <v>2694001</v>
      </c>
      <c r="DFY20">
        <v>2694001</v>
      </c>
      <c r="DFZ20">
        <v>2704834</v>
      </c>
      <c r="DGA20">
        <v>2718643</v>
      </c>
      <c r="DGB20">
        <v>2708872</v>
      </c>
      <c r="DGC20">
        <v>2718108</v>
      </c>
      <c r="DGD20">
        <v>2700125</v>
      </c>
      <c r="DGE20">
        <v>2712095</v>
      </c>
      <c r="DGF20">
        <v>2707927</v>
      </c>
      <c r="DGG20">
        <v>2694450</v>
      </c>
      <c r="DGH20">
        <v>10919</v>
      </c>
      <c r="DGI20">
        <v>16502</v>
      </c>
      <c r="DGJ20">
        <v>22697</v>
      </c>
      <c r="DGK20">
        <v>29024</v>
      </c>
      <c r="DGL20">
        <v>39689</v>
      </c>
      <c r="DGM20">
        <v>43577</v>
      </c>
      <c r="DGN20">
        <v>59009</v>
      </c>
      <c r="DGO20">
        <v>66340</v>
      </c>
      <c r="DGP20">
        <v>74294</v>
      </c>
      <c r="DGQ20">
        <v>81541</v>
      </c>
      <c r="DGR20">
        <v>92792</v>
      </c>
      <c r="DGS20">
        <v>102057</v>
      </c>
      <c r="DGT20">
        <v>127419</v>
      </c>
      <c r="DGU20">
        <v>153178</v>
      </c>
      <c r="DGV20">
        <v>188310</v>
      </c>
      <c r="DGW20">
        <v>240124</v>
      </c>
      <c r="DGX20">
        <v>379543</v>
      </c>
      <c r="DGY20">
        <v>978131</v>
      </c>
      <c r="DGZ20">
        <v>2006664</v>
      </c>
      <c r="DHA20">
        <v>2525095</v>
      </c>
      <c r="DHB20">
        <v>2525095</v>
      </c>
      <c r="DHC20">
        <v>2630068</v>
      </c>
      <c r="DHD20">
        <v>2696225</v>
      </c>
      <c r="DHE20">
        <v>2749592</v>
      </c>
      <c r="DHF20">
        <v>2768512</v>
      </c>
      <c r="DHG20">
        <v>2757976</v>
      </c>
      <c r="DHH20">
        <v>2759547</v>
      </c>
      <c r="DHI20">
        <v>2763759</v>
      </c>
      <c r="DHJ20">
        <v>2755167</v>
      </c>
      <c r="DHK20">
        <v>2745320</v>
      </c>
      <c r="DHL20">
        <v>2720232</v>
      </c>
      <c r="DHM20">
        <v>2757375</v>
      </c>
      <c r="DHN20">
        <v>2781688</v>
      </c>
      <c r="DHO20">
        <v>2800446</v>
      </c>
      <c r="DHP20">
        <v>2791954</v>
      </c>
      <c r="DHQ20">
        <v>2813470</v>
      </c>
      <c r="DHR20">
        <v>2838032</v>
      </c>
      <c r="DHS20">
        <v>2866658</v>
      </c>
      <c r="DHT20">
        <v>2821767</v>
      </c>
      <c r="DHU20">
        <v>2809260</v>
      </c>
      <c r="DHV20">
        <v>2805352</v>
      </c>
      <c r="DHW20">
        <v>2779537</v>
      </c>
      <c r="DHX20">
        <v>2814422</v>
      </c>
      <c r="DHY20">
        <v>2826644</v>
      </c>
      <c r="DHZ20">
        <v>2817420</v>
      </c>
      <c r="DIA20">
        <v>2812393</v>
      </c>
      <c r="DIB20">
        <v>2821399</v>
      </c>
      <c r="DIC20">
        <v>2812797</v>
      </c>
      <c r="DID20">
        <v>2806350</v>
      </c>
      <c r="DIE20">
        <v>2817699</v>
      </c>
      <c r="DIF20">
        <v>2821143</v>
      </c>
      <c r="DIG20">
        <v>2842611</v>
      </c>
      <c r="DIH20">
        <v>2831620</v>
      </c>
      <c r="DII20">
        <v>2795065</v>
      </c>
      <c r="DIJ20">
        <v>2793850</v>
      </c>
      <c r="DIK20">
        <v>2781047</v>
      </c>
      <c r="DIL20">
        <v>2773203</v>
      </c>
      <c r="DIM20">
        <v>2780495</v>
      </c>
      <c r="DIN20">
        <v>2767394</v>
      </c>
      <c r="DIO20">
        <v>2780484</v>
      </c>
      <c r="DIP20">
        <v>2837721</v>
      </c>
      <c r="DIQ20">
        <v>2848768</v>
      </c>
      <c r="DIR20">
        <v>2813217</v>
      </c>
      <c r="DIS20">
        <v>2789996</v>
      </c>
      <c r="DIT20">
        <v>2771193</v>
      </c>
      <c r="DIU20">
        <v>15421</v>
      </c>
      <c r="DIV20">
        <v>14554</v>
      </c>
      <c r="DIW20">
        <v>16228</v>
      </c>
      <c r="DIX20">
        <v>24772</v>
      </c>
      <c r="DIY20">
        <v>24950</v>
      </c>
      <c r="DIZ20">
        <v>28088</v>
      </c>
      <c r="DJA20">
        <v>30576</v>
      </c>
      <c r="DJB20">
        <v>37500</v>
      </c>
      <c r="DJC20">
        <v>39506</v>
      </c>
      <c r="DJD20">
        <v>52247</v>
      </c>
      <c r="DJE20">
        <v>80246</v>
      </c>
      <c r="DJF20">
        <v>93779</v>
      </c>
      <c r="DJG20">
        <v>124318</v>
      </c>
      <c r="DJH20">
        <v>146807</v>
      </c>
      <c r="DJI20">
        <v>165911</v>
      </c>
      <c r="DJJ20">
        <v>235740</v>
      </c>
      <c r="DJK20">
        <v>356981</v>
      </c>
      <c r="DJL20">
        <v>737167</v>
      </c>
      <c r="DJM20">
        <v>1433254</v>
      </c>
      <c r="DJN20">
        <v>2052333</v>
      </c>
      <c r="DJO20">
        <v>2372957</v>
      </c>
      <c r="DJP20">
        <v>2443737</v>
      </c>
      <c r="DJQ20">
        <v>2482907</v>
      </c>
      <c r="DJR20">
        <v>2504648</v>
      </c>
      <c r="DJS20">
        <v>2497803</v>
      </c>
      <c r="DJT20">
        <v>2497803</v>
      </c>
      <c r="DJU20">
        <v>2521706</v>
      </c>
      <c r="DJV20">
        <v>2487269</v>
      </c>
      <c r="DJW20">
        <v>2508285</v>
      </c>
      <c r="DJX20">
        <v>2509567</v>
      </c>
      <c r="DJY20">
        <v>2589442</v>
      </c>
      <c r="DJZ20">
        <v>2591616</v>
      </c>
      <c r="DKA20">
        <v>2569356</v>
      </c>
      <c r="DKB20">
        <v>2591420</v>
      </c>
      <c r="DKC20">
        <v>2597570</v>
      </c>
      <c r="DKD20">
        <v>2635541</v>
      </c>
      <c r="DKE20">
        <v>2677880</v>
      </c>
      <c r="DKF20">
        <v>2683533</v>
      </c>
      <c r="DKG20">
        <v>2650523</v>
      </c>
      <c r="DKH20">
        <v>2641863</v>
      </c>
      <c r="DKI20">
        <v>2735501</v>
      </c>
      <c r="DKJ20">
        <v>2666912</v>
      </c>
      <c r="DKK20">
        <v>2661053</v>
      </c>
      <c r="DKL20">
        <v>2684459</v>
      </c>
      <c r="DKM20">
        <v>2687007</v>
      </c>
      <c r="DKN20">
        <v>2687007</v>
      </c>
      <c r="DKO20">
        <v>2712383</v>
      </c>
      <c r="DKP20">
        <v>2700391</v>
      </c>
      <c r="DKQ20">
        <v>2693911</v>
      </c>
      <c r="DKR20">
        <v>2673540</v>
      </c>
      <c r="DKS20">
        <v>2681776</v>
      </c>
      <c r="DKT20">
        <v>2670321</v>
      </c>
      <c r="DKU20">
        <v>2678692</v>
      </c>
      <c r="DKV20">
        <v>2667999</v>
      </c>
      <c r="DKW20">
        <v>2646407</v>
      </c>
      <c r="DKX20">
        <v>2607246</v>
      </c>
      <c r="DKY20">
        <v>2607060</v>
      </c>
      <c r="DKZ20">
        <v>2607060</v>
      </c>
      <c r="DLA20">
        <v>2605144</v>
      </c>
      <c r="DLB20">
        <v>2602417</v>
      </c>
      <c r="DLC20">
        <v>2609629</v>
      </c>
      <c r="DLD20">
        <v>2598754</v>
      </c>
      <c r="DLE20">
        <v>2598754</v>
      </c>
      <c r="DLF20">
        <v>2581382</v>
      </c>
      <c r="DLG20">
        <v>2591349</v>
      </c>
      <c r="DLH20">
        <v>4204</v>
      </c>
      <c r="DLI20">
        <v>6401</v>
      </c>
      <c r="DLJ20">
        <v>13469</v>
      </c>
      <c r="DLK20">
        <v>19527</v>
      </c>
      <c r="DLL20">
        <v>25086</v>
      </c>
      <c r="DLM20">
        <v>38918</v>
      </c>
      <c r="DLN20">
        <v>44746</v>
      </c>
      <c r="DLO20">
        <v>58539</v>
      </c>
      <c r="DLP20">
        <v>71019</v>
      </c>
      <c r="DLQ20">
        <v>76022</v>
      </c>
      <c r="DLR20">
        <v>85162</v>
      </c>
      <c r="DLS20">
        <v>104585</v>
      </c>
      <c r="DLT20">
        <v>125357</v>
      </c>
      <c r="DLU20">
        <v>166152</v>
      </c>
      <c r="DLV20">
        <v>242736</v>
      </c>
      <c r="DLW20">
        <v>350475</v>
      </c>
      <c r="DLX20">
        <v>467357</v>
      </c>
      <c r="DLY20">
        <v>467357</v>
      </c>
      <c r="DLZ20">
        <v>1152539</v>
      </c>
      <c r="DMA20">
        <v>1884634</v>
      </c>
      <c r="DMB20">
        <v>2534804</v>
      </c>
      <c r="DMC20">
        <v>2698670</v>
      </c>
      <c r="DMD20">
        <v>2791976</v>
      </c>
      <c r="DME20">
        <v>2806145</v>
      </c>
      <c r="DMF20">
        <v>2796129</v>
      </c>
      <c r="DMG20">
        <v>2798450</v>
      </c>
      <c r="DMH20">
        <v>2785354</v>
      </c>
      <c r="DMI20">
        <v>2793794</v>
      </c>
      <c r="DMJ20">
        <v>2754135</v>
      </c>
      <c r="DMK20">
        <v>2763948</v>
      </c>
      <c r="DML20">
        <v>2768102</v>
      </c>
      <c r="DMM20">
        <v>2746779</v>
      </c>
      <c r="DMN20">
        <v>2756819</v>
      </c>
      <c r="DMO20">
        <v>2745470</v>
      </c>
      <c r="DMP20">
        <v>2748270</v>
      </c>
      <c r="DMQ20">
        <v>2736534</v>
      </c>
      <c r="DMR20">
        <v>2769249</v>
      </c>
      <c r="DMS20">
        <v>2714061</v>
      </c>
      <c r="DMT20">
        <v>2710548</v>
      </c>
      <c r="DMU20">
        <v>2742100</v>
      </c>
      <c r="DMV20">
        <v>2762632</v>
      </c>
      <c r="DMW20">
        <v>2794061</v>
      </c>
      <c r="DMX20">
        <v>2815387</v>
      </c>
      <c r="DMY20">
        <v>2820631</v>
      </c>
      <c r="DMZ20">
        <v>2801261</v>
      </c>
      <c r="DNA20">
        <v>2787447</v>
      </c>
      <c r="DNB20">
        <v>2763832</v>
      </c>
      <c r="DNC20">
        <v>2795306</v>
      </c>
      <c r="DND20">
        <v>2794780</v>
      </c>
      <c r="DNE20">
        <v>2825586</v>
      </c>
      <c r="DNF20">
        <v>2792387</v>
      </c>
      <c r="DNG20">
        <v>2793122</v>
      </c>
      <c r="DNH20">
        <v>2755356</v>
      </c>
      <c r="DNI20">
        <v>2704761</v>
      </c>
      <c r="DNJ20">
        <v>2696056</v>
      </c>
      <c r="DNK20">
        <v>2716640</v>
      </c>
      <c r="DNL20">
        <v>2736877</v>
      </c>
      <c r="DNM20">
        <v>2758456</v>
      </c>
      <c r="DNN20">
        <v>2728652</v>
      </c>
      <c r="DNO20">
        <v>2726005</v>
      </c>
      <c r="DNP20">
        <v>2706145</v>
      </c>
      <c r="DNQ20">
        <v>2757244</v>
      </c>
      <c r="DNR20">
        <v>2685595</v>
      </c>
      <c r="DNS20">
        <v>2632019</v>
      </c>
      <c r="DNT20">
        <v>2635694</v>
      </c>
      <c r="DNU20">
        <v>17800</v>
      </c>
      <c r="DNV20">
        <v>18348</v>
      </c>
      <c r="DNW20">
        <v>20367</v>
      </c>
      <c r="DNX20">
        <v>26860</v>
      </c>
      <c r="DNY20">
        <v>36930</v>
      </c>
      <c r="DNZ20">
        <v>40007</v>
      </c>
      <c r="DOA20">
        <v>43136</v>
      </c>
      <c r="DOB20">
        <v>51947</v>
      </c>
      <c r="DOC20">
        <v>59982</v>
      </c>
      <c r="DOD20">
        <v>68405</v>
      </c>
      <c r="DOE20">
        <v>74898</v>
      </c>
      <c r="DOF20">
        <v>95976</v>
      </c>
      <c r="DOG20">
        <v>140298</v>
      </c>
      <c r="DOH20">
        <v>181124</v>
      </c>
      <c r="DOI20">
        <v>267328</v>
      </c>
      <c r="DOJ20">
        <v>267328</v>
      </c>
      <c r="DOK20">
        <v>382293</v>
      </c>
      <c r="DOL20">
        <v>905713</v>
      </c>
      <c r="DOM20">
        <v>1685983</v>
      </c>
      <c r="DON20">
        <v>2288392</v>
      </c>
      <c r="DOO20">
        <v>2605182</v>
      </c>
      <c r="DOP20">
        <v>2730635</v>
      </c>
      <c r="DOQ20">
        <v>2729677</v>
      </c>
      <c r="DOR20">
        <v>2777538</v>
      </c>
      <c r="DOS20">
        <v>2786091</v>
      </c>
      <c r="DOT20">
        <v>2810844</v>
      </c>
      <c r="DOU20">
        <v>2795250</v>
      </c>
      <c r="DOV20">
        <v>2802886</v>
      </c>
      <c r="DOW20">
        <v>2781725</v>
      </c>
      <c r="DOX20">
        <v>2779284</v>
      </c>
      <c r="DOY20">
        <v>2769397</v>
      </c>
      <c r="DOZ20">
        <v>2778836</v>
      </c>
      <c r="DPA20">
        <v>2764766</v>
      </c>
      <c r="DPB20">
        <v>2767600</v>
      </c>
      <c r="DPC20">
        <v>2776178</v>
      </c>
      <c r="DPD20">
        <v>2791580</v>
      </c>
      <c r="DPE20">
        <v>2724275</v>
      </c>
      <c r="DPF20">
        <v>2699332</v>
      </c>
      <c r="DPG20">
        <v>2732675</v>
      </c>
      <c r="DPH20">
        <v>2705162</v>
      </c>
      <c r="DPI20">
        <v>2702734</v>
      </c>
      <c r="DPJ20">
        <v>2715689</v>
      </c>
      <c r="DPK20">
        <v>2708784</v>
      </c>
      <c r="DPL20">
        <v>2706669</v>
      </c>
      <c r="DPM20">
        <v>2665025</v>
      </c>
      <c r="DPN20">
        <v>2651821</v>
      </c>
      <c r="DPO20">
        <v>2661502</v>
      </c>
      <c r="DPP20">
        <v>2627508</v>
      </c>
      <c r="DPQ20">
        <v>2617552</v>
      </c>
      <c r="DPR20">
        <v>2642061</v>
      </c>
      <c r="DPS20">
        <v>2644993</v>
      </c>
      <c r="DPT20">
        <v>2649856</v>
      </c>
      <c r="DPU20">
        <v>2661074</v>
      </c>
      <c r="DPV20">
        <v>2678020</v>
      </c>
      <c r="DPW20">
        <v>2618021</v>
      </c>
      <c r="DPX20">
        <v>2601851</v>
      </c>
      <c r="DPY20">
        <v>2601851</v>
      </c>
      <c r="DPZ20">
        <v>2586763</v>
      </c>
      <c r="DQA20">
        <v>2594505</v>
      </c>
      <c r="DQB20">
        <v>2587358</v>
      </c>
      <c r="DQC20">
        <v>2606647</v>
      </c>
      <c r="DQD20">
        <v>2620507</v>
      </c>
      <c r="DQE20">
        <v>2583133</v>
      </c>
      <c r="DQF20">
        <v>2582470</v>
      </c>
      <c r="DQG20">
        <v>2553706</v>
      </c>
      <c r="DQH20">
        <v>2551795</v>
      </c>
      <c r="DQI20">
        <v>1450</v>
      </c>
      <c r="DQJ20">
        <v>2281</v>
      </c>
      <c r="DQK20">
        <v>3804</v>
      </c>
      <c r="DQL20">
        <v>5777</v>
      </c>
      <c r="DQM20">
        <v>11512</v>
      </c>
      <c r="DQN20">
        <v>14945</v>
      </c>
      <c r="DQO20">
        <v>19562</v>
      </c>
      <c r="DQP20">
        <v>22912</v>
      </c>
      <c r="DQQ20">
        <v>24809</v>
      </c>
      <c r="DQR20">
        <v>28954</v>
      </c>
      <c r="DQS20">
        <v>33721</v>
      </c>
      <c r="DQT20">
        <v>46143</v>
      </c>
      <c r="DQU20">
        <v>72490</v>
      </c>
      <c r="DQV20">
        <v>245943</v>
      </c>
      <c r="DQW20">
        <v>321170</v>
      </c>
      <c r="DQX20">
        <v>402206</v>
      </c>
      <c r="DQY20">
        <v>778398</v>
      </c>
      <c r="DQZ20">
        <v>1757925</v>
      </c>
      <c r="DRA20">
        <v>2374627</v>
      </c>
      <c r="DRB20">
        <v>2374627</v>
      </c>
      <c r="DRC20">
        <v>2467996</v>
      </c>
      <c r="DRD20">
        <v>2522829</v>
      </c>
      <c r="DRE20">
        <v>2609752</v>
      </c>
      <c r="DRF20">
        <v>2604967</v>
      </c>
      <c r="DRG20">
        <v>2621910</v>
      </c>
      <c r="DRH20">
        <v>2668131</v>
      </c>
      <c r="DRI20">
        <v>2653987</v>
      </c>
      <c r="DRJ20">
        <v>2667744</v>
      </c>
      <c r="DRK20">
        <v>2639042</v>
      </c>
      <c r="DRL20">
        <v>2656110</v>
      </c>
      <c r="DRM20">
        <v>2629447</v>
      </c>
      <c r="DRN20">
        <v>2623397</v>
      </c>
      <c r="DRO20">
        <v>2595335</v>
      </c>
      <c r="DRP20">
        <v>2590799</v>
      </c>
      <c r="DRQ20">
        <v>2603073</v>
      </c>
      <c r="DRR20">
        <v>2573152</v>
      </c>
      <c r="DRS20">
        <v>2546200</v>
      </c>
      <c r="DRT20">
        <v>2516039</v>
      </c>
      <c r="DRU20">
        <v>2493001</v>
      </c>
      <c r="DRV20">
        <v>2493645</v>
      </c>
      <c r="DRW20">
        <v>2513974</v>
      </c>
      <c r="DRX20">
        <v>2506252</v>
      </c>
      <c r="DRY20">
        <v>2487842</v>
      </c>
      <c r="DRZ20">
        <v>2486068</v>
      </c>
      <c r="DSA20">
        <v>2474012</v>
      </c>
      <c r="DSB20">
        <v>2474012</v>
      </c>
      <c r="DSC20">
        <v>2499727</v>
      </c>
      <c r="DSD20">
        <v>2494340</v>
      </c>
      <c r="DSE20">
        <v>2514412</v>
      </c>
      <c r="DSF20">
        <v>2505121</v>
      </c>
      <c r="DSG20">
        <v>2524997</v>
      </c>
      <c r="DSH20">
        <v>2561064</v>
      </c>
      <c r="DSI20">
        <v>2571072</v>
      </c>
      <c r="DSJ20">
        <v>2581850</v>
      </c>
      <c r="DSK20">
        <v>2578228</v>
      </c>
      <c r="DSL20">
        <v>2563711</v>
      </c>
      <c r="DSM20">
        <v>2538980</v>
      </c>
      <c r="DSN20">
        <v>2503257</v>
      </c>
      <c r="DSO20">
        <v>2535287</v>
      </c>
      <c r="DSP20">
        <v>2497810</v>
      </c>
      <c r="DSQ20">
        <v>2484745</v>
      </c>
      <c r="DSR20">
        <v>2469681</v>
      </c>
      <c r="DSS20">
        <v>2461361</v>
      </c>
      <c r="DST20">
        <v>2424252</v>
      </c>
      <c r="DSU20">
        <v>2392556</v>
      </c>
      <c r="DSV20">
        <v>29299</v>
      </c>
      <c r="DSW20">
        <v>33419</v>
      </c>
      <c r="DSX20">
        <v>42662</v>
      </c>
      <c r="DSY20">
        <v>45186</v>
      </c>
      <c r="DSZ20">
        <v>48747</v>
      </c>
      <c r="DTA20">
        <v>48466</v>
      </c>
      <c r="DTB20">
        <v>50982</v>
      </c>
      <c r="DTC20">
        <v>55126</v>
      </c>
      <c r="DTD20">
        <v>56540</v>
      </c>
      <c r="DTE20">
        <v>59710</v>
      </c>
      <c r="DTF20">
        <v>63708</v>
      </c>
      <c r="DTG20">
        <v>69966</v>
      </c>
      <c r="DTH20">
        <v>82726</v>
      </c>
      <c r="DTI20">
        <v>103513</v>
      </c>
      <c r="DTJ20">
        <v>175699</v>
      </c>
      <c r="DTK20">
        <v>323280</v>
      </c>
      <c r="DTL20">
        <v>946460</v>
      </c>
      <c r="DTM20">
        <v>1459590</v>
      </c>
      <c r="DTN20">
        <v>1997842</v>
      </c>
      <c r="DTO20">
        <v>2244475</v>
      </c>
      <c r="DTP20">
        <v>2326662</v>
      </c>
      <c r="DTQ20">
        <v>2335204</v>
      </c>
      <c r="DTR20">
        <v>2363921</v>
      </c>
      <c r="DTS20">
        <v>2334960</v>
      </c>
      <c r="DTT20">
        <v>2334960</v>
      </c>
      <c r="DTU20">
        <v>2334236</v>
      </c>
      <c r="DTV20">
        <v>2343810</v>
      </c>
      <c r="DTW20">
        <v>2365182</v>
      </c>
      <c r="DTX20">
        <v>2367309</v>
      </c>
      <c r="DTY20">
        <v>2362722</v>
      </c>
      <c r="DTZ20">
        <v>2353296</v>
      </c>
      <c r="DUA20">
        <v>2345558</v>
      </c>
      <c r="DUB20">
        <v>2358376</v>
      </c>
      <c r="DUC20">
        <v>2375859</v>
      </c>
      <c r="DUD20">
        <v>2324980</v>
      </c>
      <c r="DUE20">
        <v>2338869</v>
      </c>
      <c r="DUF20">
        <v>2397675</v>
      </c>
      <c r="DUG20">
        <v>2318746</v>
      </c>
      <c r="DUH20">
        <v>2301035</v>
      </c>
      <c r="DUI20">
        <v>2311137</v>
      </c>
      <c r="DUJ20">
        <v>2283473</v>
      </c>
      <c r="DUK20">
        <v>2251085</v>
      </c>
      <c r="DUL20">
        <v>2227256</v>
      </c>
      <c r="DUM20">
        <v>2197609</v>
      </c>
      <c r="DUN20">
        <v>2197609</v>
      </c>
      <c r="DUO20">
        <v>2210492</v>
      </c>
      <c r="DUP20">
        <v>2191064</v>
      </c>
      <c r="DUQ20">
        <v>2193784</v>
      </c>
      <c r="DUR20">
        <v>2244678</v>
      </c>
      <c r="DUS20">
        <v>2247393</v>
      </c>
      <c r="DUT20">
        <v>2201537</v>
      </c>
      <c r="DUU20">
        <v>2230402</v>
      </c>
      <c r="DUV20">
        <v>2214156</v>
      </c>
      <c r="DUW20">
        <v>2215650</v>
      </c>
      <c r="DUX20">
        <v>2215793</v>
      </c>
      <c r="DUY20">
        <v>2212710</v>
      </c>
      <c r="DUZ20">
        <v>2211370</v>
      </c>
      <c r="DVA20">
        <v>2211370</v>
      </c>
      <c r="DVB20">
        <v>2178201</v>
      </c>
      <c r="DVC20">
        <v>2158617</v>
      </c>
      <c r="DVD20">
        <v>2167113</v>
      </c>
      <c r="DVE20">
        <v>2162809</v>
      </c>
      <c r="DVF20">
        <v>2162809</v>
      </c>
      <c r="DVG20">
        <v>2178792</v>
      </c>
      <c r="DVH20">
        <v>2136845</v>
      </c>
      <c r="DVI20">
        <v>1309</v>
      </c>
      <c r="DVJ20">
        <v>12491</v>
      </c>
      <c r="DVK20">
        <v>14368</v>
      </c>
      <c r="DVL20">
        <v>27103</v>
      </c>
      <c r="DVM20">
        <v>30124</v>
      </c>
      <c r="DVN20">
        <v>34228</v>
      </c>
      <c r="DVO20">
        <v>41746</v>
      </c>
      <c r="DVP20">
        <v>45570</v>
      </c>
      <c r="DVQ20">
        <v>62444</v>
      </c>
      <c r="DVR20">
        <v>67251</v>
      </c>
      <c r="DVS20">
        <v>76624</v>
      </c>
      <c r="DVT20">
        <v>97400</v>
      </c>
      <c r="DVU20">
        <v>125834</v>
      </c>
      <c r="DVV20">
        <v>154116</v>
      </c>
      <c r="DVW20">
        <v>217446</v>
      </c>
      <c r="DVX20">
        <v>295179</v>
      </c>
      <c r="DVY20">
        <v>295179</v>
      </c>
      <c r="DVZ20">
        <v>749700</v>
      </c>
      <c r="DWA20">
        <v>1583043</v>
      </c>
      <c r="DWB20">
        <v>2083204</v>
      </c>
      <c r="DWC20">
        <v>2226943</v>
      </c>
      <c r="DWD20">
        <v>2274676</v>
      </c>
      <c r="DWE20">
        <v>2278136</v>
      </c>
      <c r="DWF20">
        <v>2259900</v>
      </c>
      <c r="DWG20">
        <v>2239125</v>
      </c>
      <c r="DWH20">
        <v>2261665</v>
      </c>
      <c r="DWI20">
        <v>2238390</v>
      </c>
      <c r="DWJ20">
        <v>2256890</v>
      </c>
      <c r="DWK20">
        <v>2246809</v>
      </c>
      <c r="DWL20">
        <v>2245961</v>
      </c>
      <c r="DWM20">
        <v>2200405</v>
      </c>
      <c r="DWN20">
        <v>2255732</v>
      </c>
      <c r="DWO20">
        <v>2254115</v>
      </c>
      <c r="DWP20">
        <v>2226266</v>
      </c>
      <c r="DWQ20">
        <v>2214087</v>
      </c>
      <c r="DWR20">
        <v>2185107</v>
      </c>
      <c r="DWS20">
        <v>2174984</v>
      </c>
      <c r="DWT20">
        <v>2149369</v>
      </c>
      <c r="DWU20">
        <v>2136261</v>
      </c>
      <c r="DWV20">
        <v>2173889</v>
      </c>
      <c r="DWW20">
        <v>2221410</v>
      </c>
      <c r="DWX20">
        <v>2211582</v>
      </c>
      <c r="DWY20">
        <v>2183692</v>
      </c>
      <c r="DWZ20">
        <v>2133933</v>
      </c>
      <c r="DXA20">
        <v>2145793</v>
      </c>
      <c r="DXB20">
        <v>2139551</v>
      </c>
      <c r="DXC20">
        <v>2100870</v>
      </c>
      <c r="DXD20">
        <v>2078562</v>
      </c>
      <c r="DXE20">
        <v>2022424</v>
      </c>
      <c r="DXF20">
        <v>2026886</v>
      </c>
      <c r="DXG20">
        <v>1988064</v>
      </c>
      <c r="DXH20">
        <v>1968238</v>
      </c>
      <c r="DXI20">
        <v>1970410</v>
      </c>
      <c r="DXJ20">
        <v>1946897</v>
      </c>
      <c r="DXK20">
        <v>1948354</v>
      </c>
      <c r="DXL20">
        <v>1948926</v>
      </c>
      <c r="DXM20">
        <v>1953380</v>
      </c>
      <c r="DXN20">
        <v>1951172</v>
      </c>
      <c r="DXO20">
        <v>1955430</v>
      </c>
      <c r="DXP20">
        <v>1961546</v>
      </c>
      <c r="DXQ20">
        <v>1954984</v>
      </c>
      <c r="DXR20">
        <v>1930059</v>
      </c>
      <c r="DXS20">
        <v>1927662</v>
      </c>
      <c r="DXT20">
        <v>1934852</v>
      </c>
      <c r="DXU20">
        <v>1926922</v>
      </c>
      <c r="DXV20">
        <v>20932</v>
      </c>
      <c r="DXW20">
        <v>28137</v>
      </c>
      <c r="DXX20">
        <v>36454</v>
      </c>
      <c r="DXY20">
        <v>39648</v>
      </c>
      <c r="DXZ20">
        <v>45292</v>
      </c>
      <c r="DYA20">
        <v>48307</v>
      </c>
      <c r="DYB20">
        <v>48987</v>
      </c>
      <c r="DYC20">
        <v>62291</v>
      </c>
      <c r="DYD20">
        <v>87525</v>
      </c>
      <c r="DYE20">
        <v>96712</v>
      </c>
      <c r="DYF20">
        <v>112292</v>
      </c>
      <c r="DYG20">
        <v>127043</v>
      </c>
      <c r="DYH20">
        <v>143455</v>
      </c>
      <c r="DYI20">
        <v>183024</v>
      </c>
      <c r="DYJ20">
        <v>183024</v>
      </c>
      <c r="DYK20">
        <v>334799</v>
      </c>
      <c r="DYL20">
        <v>750259</v>
      </c>
      <c r="DYM20">
        <v>1476295</v>
      </c>
      <c r="DYN20">
        <v>1920804</v>
      </c>
      <c r="DYO20">
        <v>2105820</v>
      </c>
      <c r="DYP20">
        <v>2206271</v>
      </c>
      <c r="DYQ20">
        <v>2198544</v>
      </c>
      <c r="DYR20">
        <v>2200436</v>
      </c>
      <c r="DYS20">
        <v>2254685</v>
      </c>
      <c r="DYT20">
        <v>2238945</v>
      </c>
      <c r="DYU20">
        <v>2258201</v>
      </c>
      <c r="DYV20">
        <v>2268279</v>
      </c>
      <c r="DYW20">
        <v>2266667</v>
      </c>
      <c r="DYX20">
        <v>2235693</v>
      </c>
      <c r="DYY20">
        <v>2229800</v>
      </c>
      <c r="DYZ20">
        <v>2237014</v>
      </c>
      <c r="DZA20">
        <v>2267487</v>
      </c>
      <c r="DZB20">
        <v>2291247</v>
      </c>
      <c r="DZC20">
        <v>2296571</v>
      </c>
      <c r="DZD20">
        <v>2303634</v>
      </c>
      <c r="DZE20">
        <v>2346304</v>
      </c>
      <c r="DZF20">
        <v>2292981</v>
      </c>
      <c r="DZG20">
        <v>2273017</v>
      </c>
      <c r="DZH20">
        <v>2240811</v>
      </c>
      <c r="DZI20">
        <v>2223237</v>
      </c>
      <c r="DZJ20">
        <v>2213235</v>
      </c>
      <c r="DZK20">
        <v>2207634</v>
      </c>
      <c r="DZL20">
        <v>2193979</v>
      </c>
      <c r="DZM20">
        <v>2181155</v>
      </c>
      <c r="DZN20">
        <v>2161071</v>
      </c>
      <c r="DZO20">
        <v>2141649</v>
      </c>
      <c r="DZP20">
        <v>2096246</v>
      </c>
      <c r="DZQ20">
        <v>2110112</v>
      </c>
      <c r="DZR20">
        <v>2135597</v>
      </c>
      <c r="DZS20">
        <v>2134372</v>
      </c>
      <c r="DZT20">
        <v>2169523</v>
      </c>
      <c r="DZU20">
        <v>2192757</v>
      </c>
      <c r="DZV20">
        <v>2224506</v>
      </c>
      <c r="DZW20">
        <v>2227174</v>
      </c>
      <c r="DZX20">
        <v>2197741</v>
      </c>
      <c r="DZY20">
        <v>2136880</v>
      </c>
      <c r="DZZ20">
        <v>2136880</v>
      </c>
      <c r="EAA20">
        <v>2154501</v>
      </c>
      <c r="EAB20">
        <v>2160389</v>
      </c>
      <c r="EAC20">
        <v>2137970</v>
      </c>
      <c r="EAD20">
        <v>2101610</v>
      </c>
      <c r="EAE20">
        <v>2088849</v>
      </c>
      <c r="EAF20">
        <v>2100321</v>
      </c>
      <c r="EAG20">
        <v>2113761</v>
      </c>
      <c r="EAH20">
        <v>2082757</v>
      </c>
      <c r="EAI20">
        <v>2176553</v>
      </c>
      <c r="EAJ20">
        <v>13089</v>
      </c>
      <c r="EAK20">
        <v>18593</v>
      </c>
      <c r="EAL20">
        <v>22944</v>
      </c>
      <c r="EAM20">
        <v>26094</v>
      </c>
      <c r="EAN20">
        <v>28414</v>
      </c>
      <c r="EAO20">
        <v>41210</v>
      </c>
      <c r="EAP20">
        <v>51141</v>
      </c>
      <c r="EAQ20">
        <v>67971</v>
      </c>
      <c r="EAR20">
        <v>79737</v>
      </c>
      <c r="EAS20">
        <v>89419</v>
      </c>
      <c r="EAT20">
        <v>108756</v>
      </c>
      <c r="EAU20">
        <v>143217</v>
      </c>
      <c r="EAV20">
        <v>190775</v>
      </c>
      <c r="EAW20">
        <v>263783</v>
      </c>
      <c r="EAX20">
        <v>398528</v>
      </c>
      <c r="EAY20">
        <v>850763</v>
      </c>
      <c r="EAZ20">
        <v>1532814</v>
      </c>
      <c r="EBA20">
        <v>1960724</v>
      </c>
      <c r="EBB20">
        <v>1960724</v>
      </c>
      <c r="EBC20">
        <v>2089513</v>
      </c>
      <c r="EBD20">
        <v>2187697</v>
      </c>
      <c r="EBE20">
        <v>2161781</v>
      </c>
      <c r="EBF20">
        <v>2180914</v>
      </c>
      <c r="EBG20">
        <v>2178277</v>
      </c>
      <c r="EBH20">
        <v>2197503</v>
      </c>
      <c r="EBI20">
        <v>2240826</v>
      </c>
      <c r="EBJ20">
        <v>2234082</v>
      </c>
      <c r="EBK20">
        <v>2216964</v>
      </c>
      <c r="EBL20">
        <v>2211126</v>
      </c>
      <c r="EBM20">
        <v>2219077</v>
      </c>
      <c r="EBN20">
        <v>2189481</v>
      </c>
      <c r="EBO20">
        <v>2198091</v>
      </c>
      <c r="EBP20">
        <v>2205451</v>
      </c>
      <c r="EBQ20">
        <v>2196359</v>
      </c>
      <c r="EBR20">
        <v>2183802</v>
      </c>
      <c r="EBS20">
        <v>2160600</v>
      </c>
      <c r="EBT20">
        <v>2160016</v>
      </c>
      <c r="EBU20">
        <v>2200144</v>
      </c>
      <c r="EBV20">
        <v>2208641</v>
      </c>
      <c r="EBW20">
        <v>2222144</v>
      </c>
      <c r="EBX20">
        <v>2232712</v>
      </c>
      <c r="EBY20">
        <v>2229608</v>
      </c>
      <c r="EBZ20">
        <v>2218875</v>
      </c>
      <c r="ECA20">
        <v>2218117</v>
      </c>
      <c r="ECB20">
        <v>2234177</v>
      </c>
      <c r="ECC20">
        <v>2212404</v>
      </c>
      <c r="ECD20">
        <v>2206334</v>
      </c>
      <c r="ECE20">
        <v>2209685</v>
      </c>
      <c r="ECF20">
        <v>2237003</v>
      </c>
      <c r="ECG20">
        <v>2237398</v>
      </c>
      <c r="ECH20">
        <v>2208613</v>
      </c>
      <c r="ECI20">
        <v>2222187</v>
      </c>
      <c r="ECJ20">
        <v>2220148</v>
      </c>
      <c r="ECK20">
        <v>2212267</v>
      </c>
      <c r="ECL20">
        <v>2194944</v>
      </c>
      <c r="ECM20">
        <v>2184535</v>
      </c>
      <c r="ECN20">
        <v>2213033</v>
      </c>
      <c r="ECO20">
        <v>2193711</v>
      </c>
      <c r="ECP20">
        <v>2193317</v>
      </c>
      <c r="ECQ20">
        <v>2193317</v>
      </c>
      <c r="ECR20">
        <v>2204989</v>
      </c>
      <c r="ECS20">
        <v>2158176</v>
      </c>
      <c r="ECT20">
        <v>2134242</v>
      </c>
      <c r="ECU20">
        <v>2100672</v>
      </c>
      <c r="ECV20">
        <v>2100037</v>
      </c>
      <c r="ECW20">
        <v>2097034</v>
      </c>
      <c r="ECX20">
        <v>18408</v>
      </c>
      <c r="ECY20">
        <v>34070</v>
      </c>
      <c r="ECZ20">
        <v>44738</v>
      </c>
      <c r="EDA20">
        <v>58532</v>
      </c>
      <c r="EDB20">
        <v>62243</v>
      </c>
      <c r="EDC20">
        <v>75259</v>
      </c>
      <c r="EDD20">
        <v>79957</v>
      </c>
      <c r="EDE20">
        <v>88978</v>
      </c>
      <c r="EDF20">
        <v>95829</v>
      </c>
      <c r="EDG20">
        <v>120849</v>
      </c>
      <c r="EDH20">
        <v>136166</v>
      </c>
      <c r="EDI20">
        <v>154263</v>
      </c>
      <c r="EDJ20">
        <v>190764</v>
      </c>
      <c r="EDK20">
        <v>243183</v>
      </c>
      <c r="EDL20">
        <v>371245</v>
      </c>
      <c r="EDM20">
        <v>725004</v>
      </c>
      <c r="EDN20">
        <v>1426521</v>
      </c>
      <c r="EDO20">
        <v>1812432</v>
      </c>
      <c r="EDP20">
        <v>1882822</v>
      </c>
      <c r="EDQ20">
        <v>1928590</v>
      </c>
      <c r="EDR20">
        <v>1934124</v>
      </c>
      <c r="EDS20">
        <v>1914823</v>
      </c>
      <c r="EDT20">
        <v>1914823</v>
      </c>
      <c r="EDU20">
        <v>1950368</v>
      </c>
      <c r="EDV20">
        <v>1945109</v>
      </c>
      <c r="EDW20">
        <v>1912848</v>
      </c>
      <c r="EDX20">
        <v>1904882</v>
      </c>
      <c r="EDY20">
        <v>1913671</v>
      </c>
      <c r="EDZ20">
        <v>1915643</v>
      </c>
      <c r="EEA20">
        <v>1929157</v>
      </c>
      <c r="EEB20">
        <v>1943623</v>
      </c>
      <c r="EEC20">
        <v>1944545</v>
      </c>
      <c r="EED20">
        <v>1937077</v>
      </c>
      <c r="EEE20">
        <v>1892866</v>
      </c>
      <c r="EEF20">
        <v>1907751</v>
      </c>
      <c r="EEG20">
        <v>1928394</v>
      </c>
      <c r="EEH20">
        <v>1890184</v>
      </c>
      <c r="EEI20">
        <v>1880534</v>
      </c>
      <c r="EEJ20">
        <v>1857043</v>
      </c>
      <c r="EEK20">
        <v>1865707</v>
      </c>
      <c r="EEL20">
        <v>1862412</v>
      </c>
      <c r="EEM20">
        <v>1837713</v>
      </c>
      <c r="EEN20">
        <v>1837713</v>
      </c>
      <c r="EEO20">
        <v>1818073</v>
      </c>
      <c r="EEP20">
        <v>1797047</v>
      </c>
      <c r="EEQ20">
        <v>1771726</v>
      </c>
      <c r="EER20">
        <v>1755082</v>
      </c>
      <c r="EES20">
        <v>1746216</v>
      </c>
      <c r="EET20">
        <v>1736875</v>
      </c>
      <c r="EEU20">
        <v>1724471</v>
      </c>
      <c r="EEV20">
        <v>1710894</v>
      </c>
      <c r="EEW20">
        <v>1691221</v>
      </c>
      <c r="EEX20">
        <v>1686532</v>
      </c>
      <c r="EEY20">
        <v>1673961</v>
      </c>
      <c r="EEZ20">
        <v>1655439</v>
      </c>
      <c r="EFA20">
        <v>1617683</v>
      </c>
      <c r="EFB20">
        <v>1617683</v>
      </c>
      <c r="EFC20">
        <v>1608600</v>
      </c>
      <c r="EFD20">
        <v>1593101</v>
      </c>
      <c r="EFE20">
        <v>1595891</v>
      </c>
      <c r="EFF20">
        <v>1600200</v>
      </c>
      <c r="EFG20">
        <v>1600200</v>
      </c>
      <c r="EFH20">
        <v>1602954</v>
      </c>
      <c r="EFI20">
        <v>1612584</v>
      </c>
      <c r="EFJ20">
        <v>4543</v>
      </c>
      <c r="EFK20">
        <v>9202</v>
      </c>
      <c r="EFL20">
        <v>12407</v>
      </c>
      <c r="EFM20">
        <v>15891</v>
      </c>
      <c r="EFN20">
        <v>18321</v>
      </c>
      <c r="EFO20">
        <v>23409</v>
      </c>
      <c r="EFP20">
        <v>29970</v>
      </c>
      <c r="EFQ20">
        <v>38606</v>
      </c>
      <c r="EFR20">
        <v>44666</v>
      </c>
      <c r="EFS20">
        <v>58524</v>
      </c>
      <c r="EFT20">
        <v>69994</v>
      </c>
      <c r="EFU20">
        <v>84090</v>
      </c>
      <c r="EFV20">
        <v>126675</v>
      </c>
      <c r="EFW20">
        <v>164629</v>
      </c>
      <c r="EFX20">
        <v>240578</v>
      </c>
      <c r="EFY20">
        <v>578493</v>
      </c>
      <c r="EFZ20">
        <v>1102862</v>
      </c>
      <c r="EGA20">
        <v>1358122</v>
      </c>
      <c r="EGB20">
        <v>1631848</v>
      </c>
      <c r="EGC20">
        <v>1703201</v>
      </c>
      <c r="EGD20">
        <v>1703201</v>
      </c>
      <c r="EGE20">
        <v>1748979</v>
      </c>
      <c r="EGF20">
        <v>1771719</v>
      </c>
      <c r="EGG20">
        <v>1777990</v>
      </c>
      <c r="EGH20">
        <v>1758094</v>
      </c>
      <c r="EGI20">
        <v>1753963</v>
      </c>
      <c r="EGJ20">
        <v>1732122</v>
      </c>
      <c r="EGK20">
        <v>1714119</v>
      </c>
      <c r="EGL20">
        <v>1636221</v>
      </c>
      <c r="EGM20">
        <v>1732873</v>
      </c>
      <c r="EGN20">
        <v>1701602</v>
      </c>
      <c r="EGO20">
        <v>1677313</v>
      </c>
      <c r="EGP20">
        <v>1697067</v>
      </c>
      <c r="EGQ20">
        <v>1696574</v>
      </c>
      <c r="EGR20">
        <v>1704701</v>
      </c>
      <c r="EGS20">
        <v>1712856</v>
      </c>
      <c r="EGT20">
        <v>1698739</v>
      </c>
      <c r="EGU20">
        <v>1684829</v>
      </c>
      <c r="EGV20">
        <v>1686920</v>
      </c>
      <c r="EGW20">
        <v>1698196</v>
      </c>
      <c r="EGX20">
        <v>1703919</v>
      </c>
      <c r="EGY20">
        <v>1692781</v>
      </c>
      <c r="EGZ20">
        <v>1681819</v>
      </c>
      <c r="EHA20">
        <v>1650186</v>
      </c>
      <c r="EHB20">
        <v>1656588</v>
      </c>
      <c r="EHC20">
        <v>1665825</v>
      </c>
      <c r="EHD20">
        <v>1680368</v>
      </c>
      <c r="EHE20">
        <v>1678694</v>
      </c>
      <c r="EHF20">
        <v>1692508</v>
      </c>
      <c r="EHG20">
        <v>1675352</v>
      </c>
      <c r="EHH20">
        <v>1678333</v>
      </c>
      <c r="EHI20">
        <v>1671278</v>
      </c>
      <c r="EHJ20">
        <v>1681016</v>
      </c>
      <c r="EHK20">
        <v>1672097</v>
      </c>
      <c r="EHL20">
        <v>1681744</v>
      </c>
      <c r="EHM20">
        <v>1686944</v>
      </c>
      <c r="EHN20">
        <v>1694722</v>
      </c>
      <c r="EHO20">
        <v>1697872</v>
      </c>
      <c r="EHP20">
        <v>1670647</v>
      </c>
      <c r="EHQ20">
        <v>1672569</v>
      </c>
      <c r="EHR20">
        <v>1621318</v>
      </c>
      <c r="EHS20">
        <v>1600260</v>
      </c>
      <c r="EHT20">
        <v>1593811</v>
      </c>
      <c r="EHU20">
        <v>1586778</v>
      </c>
      <c r="EHV20">
        <v>1592712</v>
      </c>
      <c r="EHW20">
        <v>5694</v>
      </c>
      <c r="EHX20">
        <v>6305</v>
      </c>
      <c r="EHY20">
        <v>9054</v>
      </c>
      <c r="EHZ20">
        <v>10398</v>
      </c>
      <c r="EIA20">
        <v>13241</v>
      </c>
      <c r="EIB20">
        <v>16668</v>
      </c>
      <c r="EIC20">
        <v>17472</v>
      </c>
      <c r="EID20">
        <v>23132</v>
      </c>
      <c r="EIE20">
        <v>26467</v>
      </c>
      <c r="EIF20">
        <v>29966</v>
      </c>
      <c r="EIG20">
        <v>38595</v>
      </c>
      <c r="EIH20">
        <v>52103</v>
      </c>
      <c r="EII20">
        <v>92800</v>
      </c>
      <c r="EIJ20">
        <v>92800</v>
      </c>
      <c r="EIK20">
        <v>140272</v>
      </c>
      <c r="EIL20">
        <v>420439</v>
      </c>
      <c r="EIM20">
        <v>886403</v>
      </c>
      <c r="EIN20">
        <v>1228055</v>
      </c>
      <c r="EIO20">
        <v>1409505</v>
      </c>
      <c r="EIP20">
        <v>1489020</v>
      </c>
      <c r="EIQ20">
        <v>1539374</v>
      </c>
      <c r="EIR20">
        <v>1577922</v>
      </c>
      <c r="EIS20">
        <v>1582007</v>
      </c>
      <c r="EIT20">
        <v>1604240</v>
      </c>
      <c r="EIU20">
        <v>1618651</v>
      </c>
      <c r="EIV20">
        <v>1605569</v>
      </c>
      <c r="EIW20">
        <v>1616150</v>
      </c>
      <c r="EIX20">
        <v>1611037</v>
      </c>
      <c r="EIY20">
        <v>1643864</v>
      </c>
      <c r="EIZ20">
        <v>1643123</v>
      </c>
      <c r="EJA20">
        <v>1638977</v>
      </c>
      <c r="EJB20">
        <v>1638803</v>
      </c>
      <c r="EJC20">
        <v>1672068</v>
      </c>
      <c r="EJD20">
        <v>1662743</v>
      </c>
      <c r="EJE20">
        <v>1707622</v>
      </c>
      <c r="EJF20">
        <v>1692206</v>
      </c>
      <c r="EJG20">
        <v>1750939</v>
      </c>
      <c r="EJH20">
        <v>1727242</v>
      </c>
      <c r="EJI20">
        <v>1720571</v>
      </c>
      <c r="EJJ20">
        <v>1765790</v>
      </c>
      <c r="EJK20">
        <v>1782942</v>
      </c>
      <c r="EJL20">
        <v>1806403</v>
      </c>
      <c r="EJM20">
        <v>1786169</v>
      </c>
      <c r="EJN20">
        <v>1795019</v>
      </c>
      <c r="EJO20">
        <v>1769957</v>
      </c>
      <c r="EJP20">
        <v>1794285</v>
      </c>
      <c r="EJQ20">
        <v>1801694</v>
      </c>
      <c r="EJR20">
        <v>1803653</v>
      </c>
      <c r="EJS20">
        <v>1813825</v>
      </c>
      <c r="EJT20">
        <v>1827246</v>
      </c>
      <c r="EJU20">
        <v>1809975</v>
      </c>
      <c r="EJV20">
        <v>1795627</v>
      </c>
      <c r="EJW20">
        <v>1799259</v>
      </c>
      <c r="EJX20">
        <v>1803760</v>
      </c>
      <c r="EJY20">
        <v>1775238</v>
      </c>
      <c r="EJZ20">
        <v>1772680</v>
      </c>
      <c r="EKA20">
        <v>1772680</v>
      </c>
      <c r="EKB20">
        <v>1783248</v>
      </c>
      <c r="EKC20">
        <v>1761805</v>
      </c>
      <c r="EKD20">
        <v>1824087</v>
      </c>
      <c r="EKE20">
        <v>1762395</v>
      </c>
      <c r="EKF20">
        <v>1730618</v>
      </c>
      <c r="EKG20">
        <v>1733620</v>
      </c>
      <c r="EKH20">
        <v>1729852</v>
      </c>
      <c r="EKI20">
        <v>1744236</v>
      </c>
      <c r="EKJ20">
        <v>7372</v>
      </c>
      <c r="EKK20">
        <v>10114</v>
      </c>
      <c r="EKL20">
        <v>21450</v>
      </c>
      <c r="EKM20">
        <v>24241</v>
      </c>
      <c r="EKN20">
        <v>25759</v>
      </c>
      <c r="EKO20">
        <v>32235</v>
      </c>
      <c r="EKP20">
        <v>35678</v>
      </c>
      <c r="EKQ20">
        <v>39267</v>
      </c>
      <c r="EKR20">
        <v>43466</v>
      </c>
      <c r="EKS20">
        <v>50063</v>
      </c>
      <c r="EKT20">
        <v>58037</v>
      </c>
      <c r="EKU20">
        <v>71942</v>
      </c>
      <c r="EKV20">
        <v>81062</v>
      </c>
      <c r="EKW20">
        <v>99492</v>
      </c>
      <c r="EKX20">
        <v>144197</v>
      </c>
      <c r="EKY20">
        <v>261814</v>
      </c>
      <c r="EKZ20">
        <v>577919</v>
      </c>
      <c r="ELA20">
        <v>1305504</v>
      </c>
      <c r="ELB20">
        <v>1305504</v>
      </c>
      <c r="ELC20">
        <v>1588695</v>
      </c>
      <c r="ELD20">
        <v>1861428</v>
      </c>
      <c r="ELE20">
        <v>1860826</v>
      </c>
      <c r="ELF20">
        <v>1867574</v>
      </c>
      <c r="ELG20">
        <v>1856309</v>
      </c>
      <c r="ELH20">
        <v>1871950</v>
      </c>
      <c r="ELI20">
        <v>1855349</v>
      </c>
      <c r="ELJ20">
        <v>1846411</v>
      </c>
      <c r="ELK20">
        <v>1854934</v>
      </c>
      <c r="ELL20">
        <v>1856492</v>
      </c>
      <c r="ELM20">
        <v>1865633</v>
      </c>
      <c r="ELN20">
        <v>1861475</v>
      </c>
      <c r="ELO20">
        <v>1853396</v>
      </c>
      <c r="ELP20">
        <v>1777166</v>
      </c>
      <c r="ELQ20">
        <v>1834047</v>
      </c>
      <c r="ELR20">
        <v>1787293</v>
      </c>
      <c r="ELS20">
        <v>1808925</v>
      </c>
      <c r="ELT20">
        <v>1813741</v>
      </c>
      <c r="ELU20">
        <v>1809218</v>
      </c>
      <c r="ELV20">
        <v>1865783</v>
      </c>
      <c r="ELW20">
        <v>1855399</v>
      </c>
      <c r="ELX20">
        <v>1831762</v>
      </c>
      <c r="ELY20">
        <v>1805511</v>
      </c>
      <c r="ELZ20">
        <v>1789203</v>
      </c>
      <c r="EMA20">
        <v>1785619</v>
      </c>
      <c r="EMB20">
        <v>1793673</v>
      </c>
      <c r="EMC20">
        <v>1805636</v>
      </c>
      <c r="EMD20">
        <v>1807215</v>
      </c>
      <c r="EME20">
        <v>1812022</v>
      </c>
      <c r="EMF20">
        <v>1814301</v>
      </c>
      <c r="EMG20">
        <v>1810773</v>
      </c>
      <c r="EMH20">
        <v>1791742</v>
      </c>
      <c r="EMI20">
        <v>1770028</v>
      </c>
      <c r="EMJ20">
        <v>1764779</v>
      </c>
      <c r="EMK20">
        <v>1762194</v>
      </c>
      <c r="EML20">
        <v>1787932</v>
      </c>
      <c r="EMM20">
        <v>1777218</v>
      </c>
      <c r="EMN20">
        <v>1734319</v>
      </c>
      <c r="EMO20">
        <v>1747878</v>
      </c>
      <c r="EMP20">
        <v>1730700</v>
      </c>
      <c r="EMQ20">
        <v>1731172</v>
      </c>
      <c r="EMR20">
        <v>1738874</v>
      </c>
      <c r="EMS20">
        <v>1750460</v>
      </c>
      <c r="EMT20">
        <v>1757896</v>
      </c>
      <c r="EMU20">
        <v>1774062</v>
      </c>
      <c r="EMV20">
        <v>1756637</v>
      </c>
      <c r="EMW20">
        <v>7057</v>
      </c>
      <c r="EMX20">
        <v>8264</v>
      </c>
      <c r="EMY20">
        <v>13820</v>
      </c>
      <c r="EMZ20">
        <v>18849</v>
      </c>
      <c r="ENA20">
        <v>19354</v>
      </c>
      <c r="ENB20">
        <v>20669</v>
      </c>
      <c r="ENC20">
        <v>22611</v>
      </c>
      <c r="END20">
        <v>26299</v>
      </c>
      <c r="ENE20">
        <v>33362</v>
      </c>
      <c r="ENF20">
        <v>40306</v>
      </c>
      <c r="ENG20">
        <v>48688</v>
      </c>
      <c r="ENH20">
        <v>55033</v>
      </c>
      <c r="ENI20">
        <v>65605</v>
      </c>
      <c r="ENJ20">
        <v>90050</v>
      </c>
      <c r="ENK20">
        <v>139542</v>
      </c>
      <c r="ENL20">
        <v>193861</v>
      </c>
      <c r="ENM20">
        <v>339107</v>
      </c>
      <c r="ENN20">
        <v>884655</v>
      </c>
      <c r="ENO20">
        <v>1455910</v>
      </c>
      <c r="ENP20">
        <v>1663682</v>
      </c>
      <c r="ENQ20">
        <v>1793900</v>
      </c>
      <c r="ENR20">
        <v>1821688</v>
      </c>
      <c r="ENS20">
        <v>1851835</v>
      </c>
      <c r="ENT20">
        <v>1851835</v>
      </c>
      <c r="ENU20">
        <v>1826988</v>
      </c>
      <c r="ENV20">
        <v>1798777</v>
      </c>
      <c r="ENW20">
        <v>1768746</v>
      </c>
      <c r="ENX20">
        <v>1768118</v>
      </c>
      <c r="ENY20">
        <v>1762560</v>
      </c>
      <c r="ENZ20">
        <v>1781407</v>
      </c>
      <c r="EOA20">
        <v>1791046</v>
      </c>
      <c r="EOB20">
        <v>1772609</v>
      </c>
      <c r="EOC20">
        <v>1767777</v>
      </c>
      <c r="EOD20">
        <v>1765230</v>
      </c>
      <c r="EOE20">
        <v>1766097</v>
      </c>
      <c r="EOF20">
        <v>1766243</v>
      </c>
      <c r="EOG20">
        <v>1753641</v>
      </c>
      <c r="EOH20">
        <v>1744826</v>
      </c>
      <c r="EOI20">
        <v>1752960</v>
      </c>
      <c r="EOJ20">
        <v>1715849</v>
      </c>
      <c r="EOK20">
        <v>1719866</v>
      </c>
      <c r="EOL20">
        <v>1705775</v>
      </c>
      <c r="EOM20">
        <v>1687410</v>
      </c>
      <c r="EON20">
        <v>1666481</v>
      </c>
      <c r="EOO20">
        <v>1646279</v>
      </c>
      <c r="EOP20">
        <v>1676781</v>
      </c>
      <c r="EOQ20">
        <v>1686835</v>
      </c>
      <c r="EOR20">
        <v>1691570</v>
      </c>
      <c r="EOS20">
        <v>1691570</v>
      </c>
      <c r="EOT20">
        <v>1663305</v>
      </c>
      <c r="EOU20">
        <v>1624596</v>
      </c>
      <c r="EOV20">
        <v>1578111</v>
      </c>
      <c r="EOW20">
        <v>1554598</v>
      </c>
      <c r="EOX20">
        <v>1528732</v>
      </c>
      <c r="EOY20">
        <v>1517844</v>
      </c>
      <c r="EOZ20">
        <v>1492407</v>
      </c>
      <c r="EPA20">
        <v>1497416</v>
      </c>
      <c r="EPB20">
        <v>1493115</v>
      </c>
      <c r="EPC20">
        <v>1493115</v>
      </c>
      <c r="EPD20">
        <v>1488047</v>
      </c>
      <c r="EPE20">
        <v>1487974</v>
      </c>
      <c r="EPF20">
        <v>1474729</v>
      </c>
      <c r="EPG20">
        <v>1475433</v>
      </c>
      <c r="EPH20">
        <v>1475433</v>
      </c>
      <c r="EPI20">
        <v>1485892</v>
      </c>
      <c r="EPJ20">
        <v>1493365</v>
      </c>
      <c r="EPK20">
        <v>1604</v>
      </c>
      <c r="EPL20">
        <v>4301</v>
      </c>
      <c r="EPM20">
        <v>6580</v>
      </c>
      <c r="EPN20">
        <v>9543</v>
      </c>
      <c r="EPO20">
        <v>13125</v>
      </c>
      <c r="EPP20">
        <v>20676</v>
      </c>
      <c r="EPQ20">
        <v>30002</v>
      </c>
      <c r="EPR20">
        <v>46079</v>
      </c>
      <c r="EPS20">
        <v>49436</v>
      </c>
      <c r="EPT20">
        <v>55901</v>
      </c>
      <c r="EPU20">
        <v>61461</v>
      </c>
      <c r="EPV20">
        <v>76898</v>
      </c>
      <c r="EPW20">
        <v>100438</v>
      </c>
      <c r="EPX20">
        <v>125270</v>
      </c>
      <c r="EPY20">
        <v>173070</v>
      </c>
      <c r="EPZ20">
        <v>280726</v>
      </c>
      <c r="EQA20">
        <v>630363</v>
      </c>
      <c r="EQB20">
        <v>1077187</v>
      </c>
      <c r="EQC20">
        <v>1183467</v>
      </c>
      <c r="EQD20">
        <v>1183467</v>
      </c>
      <c r="EQE20">
        <v>1329444</v>
      </c>
      <c r="EQF20">
        <v>1396793</v>
      </c>
      <c r="EQG20">
        <v>1418787</v>
      </c>
      <c r="EQH20">
        <v>1457459</v>
      </c>
      <c r="EQI20">
        <v>1442467</v>
      </c>
      <c r="EQJ20">
        <v>1445090</v>
      </c>
      <c r="EQK20">
        <v>1458767</v>
      </c>
      <c r="EQL20">
        <v>1461857</v>
      </c>
      <c r="EQM20">
        <v>1466386</v>
      </c>
      <c r="EQN20">
        <v>1478851</v>
      </c>
      <c r="EQO20">
        <v>1462342</v>
      </c>
      <c r="EQP20">
        <v>1460565</v>
      </c>
      <c r="EQQ20">
        <v>1453820</v>
      </c>
      <c r="EQR20">
        <v>1438755</v>
      </c>
      <c r="EQS20">
        <v>1427714</v>
      </c>
      <c r="EQT20">
        <v>1442120</v>
      </c>
      <c r="EQU20">
        <v>1459191</v>
      </c>
      <c r="EQV20">
        <v>1479476</v>
      </c>
      <c r="EQW20">
        <v>1510040</v>
      </c>
      <c r="EQX20">
        <v>1465735</v>
      </c>
      <c r="EQY20">
        <v>1490749</v>
      </c>
      <c r="EQZ20">
        <v>1466307</v>
      </c>
      <c r="ERA20">
        <v>1484255</v>
      </c>
      <c r="ERB20">
        <v>1470550</v>
      </c>
      <c r="ERC20">
        <v>1478104</v>
      </c>
      <c r="ERD20">
        <v>1482394</v>
      </c>
      <c r="ERE20">
        <v>1485225</v>
      </c>
      <c r="ERF20">
        <v>1512276</v>
      </c>
      <c r="ERG20">
        <v>1499956</v>
      </c>
      <c r="ERH20">
        <v>1521641</v>
      </c>
      <c r="ERI20">
        <v>1525243</v>
      </c>
      <c r="ERJ20">
        <v>1517718</v>
      </c>
      <c r="ERK20">
        <v>1509875</v>
      </c>
      <c r="ERL20">
        <v>1483142</v>
      </c>
      <c r="ERM20">
        <v>1488209</v>
      </c>
      <c r="ERN20">
        <v>1487856</v>
      </c>
      <c r="ERO20">
        <v>1522478</v>
      </c>
      <c r="ERP20">
        <v>1520628</v>
      </c>
      <c r="ERQ20">
        <v>1529079</v>
      </c>
      <c r="ERR20">
        <v>1516544</v>
      </c>
      <c r="ERS20">
        <v>1538492</v>
      </c>
      <c r="ERT20">
        <v>1535919</v>
      </c>
      <c r="ERU20">
        <v>1550764</v>
      </c>
      <c r="ERV20">
        <v>1582535</v>
      </c>
      <c r="ERW20">
        <v>8354</v>
      </c>
      <c r="ERX20">
        <v>11380</v>
      </c>
      <c r="ERY20">
        <v>13872</v>
      </c>
      <c r="ERZ20">
        <v>16961</v>
      </c>
      <c r="ESA20">
        <v>20310</v>
      </c>
      <c r="ESB20">
        <v>23941</v>
      </c>
      <c r="ESC20">
        <v>26187</v>
      </c>
      <c r="ESD20">
        <v>29910</v>
      </c>
      <c r="ESE20">
        <v>34437</v>
      </c>
      <c r="ESF20">
        <v>38770</v>
      </c>
      <c r="ESG20">
        <v>45883</v>
      </c>
      <c r="ESH20">
        <v>52296</v>
      </c>
      <c r="ESI20">
        <v>74026</v>
      </c>
      <c r="ESJ20">
        <v>74026</v>
      </c>
      <c r="ESK20">
        <v>109166</v>
      </c>
      <c r="ESL20">
        <v>195830</v>
      </c>
      <c r="ESM20">
        <v>304671</v>
      </c>
      <c r="ESN20">
        <v>641594</v>
      </c>
      <c r="ESO20">
        <v>957246</v>
      </c>
      <c r="ESP20">
        <v>1454031</v>
      </c>
      <c r="ESQ20">
        <v>1677529</v>
      </c>
      <c r="ESR20">
        <v>1794119</v>
      </c>
      <c r="ESS20">
        <v>1843302</v>
      </c>
      <c r="EST20">
        <v>1860639</v>
      </c>
      <c r="ESU20">
        <v>1904777</v>
      </c>
      <c r="ESV20">
        <v>1941972</v>
      </c>
      <c r="ESW20">
        <v>1937391</v>
      </c>
      <c r="ESX20">
        <v>1909322</v>
      </c>
      <c r="ESY20">
        <v>1914605</v>
      </c>
      <c r="ESZ20">
        <v>1865153</v>
      </c>
      <c r="ETA20">
        <v>1829239</v>
      </c>
      <c r="ETB20">
        <v>1867494</v>
      </c>
      <c r="ETC20">
        <v>1887099</v>
      </c>
      <c r="ETD20">
        <v>1847412</v>
      </c>
      <c r="ETE20">
        <v>1850668</v>
      </c>
      <c r="ETF20">
        <v>1872207</v>
      </c>
      <c r="ETG20">
        <v>1846050</v>
      </c>
      <c r="ETH20">
        <v>1839763</v>
      </c>
      <c r="ETI20">
        <v>1843401</v>
      </c>
      <c r="ETJ20">
        <v>1837870</v>
      </c>
      <c r="ETK20">
        <v>1862300</v>
      </c>
      <c r="ETL20">
        <v>1884698</v>
      </c>
      <c r="ETM20">
        <v>1874263</v>
      </c>
      <c r="ETN20">
        <v>1841170</v>
      </c>
      <c r="ETO20">
        <v>1866066</v>
      </c>
      <c r="ETP20">
        <v>1892107</v>
      </c>
      <c r="ETQ20">
        <v>1898895</v>
      </c>
      <c r="ETR20">
        <v>1867299</v>
      </c>
      <c r="ETS20">
        <v>1872007</v>
      </c>
      <c r="ETT20">
        <v>1848081</v>
      </c>
      <c r="ETU20">
        <v>1832230</v>
      </c>
      <c r="ETV20">
        <v>1800165</v>
      </c>
      <c r="ETW20">
        <v>1793385</v>
      </c>
      <c r="ETX20">
        <v>1765719</v>
      </c>
      <c r="ETY20">
        <v>1728050</v>
      </c>
      <c r="ETZ20">
        <v>1745220</v>
      </c>
      <c r="EUA20">
        <v>1752618</v>
      </c>
      <c r="EUB20">
        <v>1760311</v>
      </c>
      <c r="EUC20">
        <v>1760311</v>
      </c>
      <c r="EUD20">
        <v>1784436</v>
      </c>
      <c r="EUE20">
        <v>1773327</v>
      </c>
      <c r="EUF20">
        <v>1784734</v>
      </c>
      <c r="EUG20">
        <v>1823241</v>
      </c>
      <c r="EUH20">
        <v>1864891</v>
      </c>
      <c r="EUI20">
        <v>1866918</v>
      </c>
      <c r="EUJ20">
        <v>1866503</v>
      </c>
      <c r="EUK20">
        <v>13605</v>
      </c>
      <c r="EUL20">
        <v>15897</v>
      </c>
      <c r="EUM20">
        <v>22876</v>
      </c>
      <c r="EUN20">
        <v>32553</v>
      </c>
      <c r="EUO20">
        <v>45919</v>
      </c>
      <c r="EUP20">
        <v>48572</v>
      </c>
      <c r="EUQ20">
        <v>56212</v>
      </c>
      <c r="EUR20">
        <v>60387</v>
      </c>
      <c r="EUS20">
        <v>65944</v>
      </c>
      <c r="EUT20">
        <v>67709</v>
      </c>
      <c r="EUU20">
        <v>79252</v>
      </c>
      <c r="EUV20">
        <v>101270</v>
      </c>
      <c r="EUW20">
        <v>110747</v>
      </c>
      <c r="EUX20">
        <v>139137</v>
      </c>
      <c r="EUY20">
        <v>172409</v>
      </c>
      <c r="EUZ20">
        <v>250950</v>
      </c>
      <c r="EVA20">
        <v>408347</v>
      </c>
      <c r="EVB20">
        <v>408347</v>
      </c>
      <c r="EVC20">
        <v>749876</v>
      </c>
      <c r="EVD20">
        <v>1165766</v>
      </c>
      <c r="EVE20">
        <v>1485080</v>
      </c>
      <c r="EVF20">
        <v>1690921</v>
      </c>
      <c r="EVG20">
        <v>1785808</v>
      </c>
      <c r="EVH20">
        <v>1823448</v>
      </c>
      <c r="EVI20">
        <v>1822063</v>
      </c>
      <c r="EVJ20">
        <v>1830421</v>
      </c>
      <c r="EVK20">
        <v>1818094</v>
      </c>
      <c r="EVL20">
        <v>1804766</v>
      </c>
      <c r="EVM20">
        <v>1791713</v>
      </c>
      <c r="EVN20">
        <v>1744860</v>
      </c>
      <c r="EVO20">
        <v>1725125</v>
      </c>
      <c r="EVP20">
        <v>1721531</v>
      </c>
      <c r="EVQ20">
        <v>1704510</v>
      </c>
      <c r="EVR20">
        <v>1687765</v>
      </c>
      <c r="EVS20">
        <v>1680799</v>
      </c>
      <c r="EVT20">
        <v>1689405</v>
      </c>
      <c r="EVU20">
        <v>1651962</v>
      </c>
      <c r="EVV20">
        <v>1640531</v>
      </c>
      <c r="EVW20">
        <v>1654341</v>
      </c>
      <c r="EVX20">
        <v>1637673</v>
      </c>
      <c r="EVY20">
        <v>1652037</v>
      </c>
      <c r="EVZ20">
        <v>1647651</v>
      </c>
      <c r="EWA20">
        <v>1638827</v>
      </c>
      <c r="EWB20">
        <v>1638827</v>
      </c>
      <c r="EWC20">
        <v>1634446</v>
      </c>
      <c r="EWD20">
        <v>1621222</v>
      </c>
      <c r="EWE20">
        <v>1637537</v>
      </c>
      <c r="EWF20">
        <v>1641435</v>
      </c>
      <c r="EWG20">
        <v>1611306</v>
      </c>
      <c r="EWH20">
        <v>1621824</v>
      </c>
      <c r="EWI20">
        <v>1650451</v>
      </c>
      <c r="EWJ20">
        <v>1695406</v>
      </c>
      <c r="EWK20">
        <v>1684716</v>
      </c>
      <c r="EWL20">
        <v>1659550</v>
      </c>
      <c r="EWM20">
        <v>1642237</v>
      </c>
      <c r="EWN20">
        <v>1604635</v>
      </c>
      <c r="EWO20">
        <v>1598578</v>
      </c>
      <c r="EWP20">
        <v>1597199</v>
      </c>
      <c r="EWQ20">
        <v>1563026</v>
      </c>
      <c r="EWR20">
        <v>1556086</v>
      </c>
      <c r="EWS20">
        <v>1568016</v>
      </c>
      <c r="EWT20">
        <v>1563360</v>
      </c>
      <c r="EWU20">
        <v>1600246</v>
      </c>
      <c r="EWV20">
        <v>1574355</v>
      </c>
      <c r="EWW20">
        <v>1572429</v>
      </c>
      <c r="EWX20">
        <v>472</v>
      </c>
      <c r="EWY20">
        <v>5114</v>
      </c>
      <c r="EWZ20">
        <v>9533</v>
      </c>
      <c r="EXA20">
        <v>13159</v>
      </c>
      <c r="EXB20">
        <v>14857</v>
      </c>
      <c r="EXC20">
        <v>15101</v>
      </c>
      <c r="EXD20">
        <v>18539</v>
      </c>
      <c r="EXE20">
        <v>20532</v>
      </c>
      <c r="EXF20">
        <v>23129</v>
      </c>
      <c r="EXG20">
        <v>27275</v>
      </c>
      <c r="EXH20">
        <v>29266</v>
      </c>
      <c r="EXI20">
        <v>34264</v>
      </c>
      <c r="EXJ20">
        <v>42667</v>
      </c>
      <c r="EXK20">
        <v>50903</v>
      </c>
      <c r="EXL20">
        <v>67982</v>
      </c>
      <c r="EXM20">
        <v>85919</v>
      </c>
      <c r="EXN20">
        <v>130432</v>
      </c>
      <c r="EXO20">
        <v>233959</v>
      </c>
      <c r="EXP20">
        <v>553384</v>
      </c>
      <c r="EXQ20">
        <v>956347</v>
      </c>
      <c r="EXR20">
        <v>1312002</v>
      </c>
      <c r="EXS20">
        <v>1428901</v>
      </c>
      <c r="EXT20">
        <v>1428901</v>
      </c>
      <c r="EXU20">
        <v>1473843</v>
      </c>
      <c r="EXV20">
        <v>1514816</v>
      </c>
      <c r="EXW20">
        <v>1504629</v>
      </c>
      <c r="EXX20">
        <v>1516742</v>
      </c>
      <c r="EXY20">
        <v>1527862</v>
      </c>
      <c r="EXZ20">
        <v>1500795</v>
      </c>
      <c r="EYA20">
        <v>1473960</v>
      </c>
      <c r="EYB20">
        <v>1478597</v>
      </c>
      <c r="EYC20">
        <v>1482225</v>
      </c>
      <c r="EYD20">
        <v>1446055</v>
      </c>
      <c r="EYE20">
        <v>1416360</v>
      </c>
      <c r="EYF20">
        <v>1374120</v>
      </c>
      <c r="EYG20">
        <v>1351342</v>
      </c>
      <c r="EYH20">
        <v>1362608</v>
      </c>
      <c r="EYI20">
        <v>1379020</v>
      </c>
      <c r="EYJ20">
        <v>1382613</v>
      </c>
      <c r="EYK20">
        <v>1351291</v>
      </c>
      <c r="EYL20">
        <v>1362896</v>
      </c>
      <c r="EYM20">
        <v>1357541</v>
      </c>
      <c r="EYN20">
        <v>1355705</v>
      </c>
      <c r="EYO20">
        <v>1347309</v>
      </c>
      <c r="EYP20">
        <v>1323519</v>
      </c>
      <c r="EYQ20">
        <v>1321958</v>
      </c>
      <c r="EYR20">
        <v>1336924</v>
      </c>
      <c r="EYS20">
        <v>1336924</v>
      </c>
      <c r="EYT20">
        <v>1340049</v>
      </c>
      <c r="EYU20">
        <v>1337927</v>
      </c>
      <c r="EYV20">
        <v>1347290</v>
      </c>
      <c r="EYW20">
        <v>1358040</v>
      </c>
      <c r="EYX20">
        <v>1375461</v>
      </c>
      <c r="EYY20">
        <v>1366960</v>
      </c>
      <c r="EYZ20">
        <v>1398180</v>
      </c>
      <c r="EZA20">
        <v>1356993</v>
      </c>
      <c r="EZB20">
        <v>1336595</v>
      </c>
      <c r="EZC20">
        <v>1327193</v>
      </c>
      <c r="EZD20">
        <v>1331983</v>
      </c>
      <c r="EZE20">
        <v>1324615</v>
      </c>
      <c r="EZF20">
        <v>1333805</v>
      </c>
      <c r="EZG20">
        <v>1324850</v>
      </c>
      <c r="EZH20">
        <v>1320213</v>
      </c>
      <c r="EZI20">
        <v>1320213</v>
      </c>
      <c r="EZJ20">
        <v>1352248</v>
      </c>
      <c r="EZK20">
        <v>1086</v>
      </c>
      <c r="EZL20">
        <v>1783</v>
      </c>
      <c r="EZM20">
        <v>3299</v>
      </c>
      <c r="EZN20">
        <v>5895</v>
      </c>
      <c r="EZO20">
        <v>8250</v>
      </c>
      <c r="EZP20">
        <v>11588</v>
      </c>
      <c r="EZQ20">
        <v>15954</v>
      </c>
      <c r="EZR20">
        <v>17234</v>
      </c>
      <c r="EZS20">
        <v>19093</v>
      </c>
      <c r="EZT20">
        <v>23868</v>
      </c>
      <c r="EZU20">
        <v>27564</v>
      </c>
      <c r="EZV20">
        <v>34763</v>
      </c>
      <c r="EZW20">
        <v>51168</v>
      </c>
      <c r="EZX20">
        <v>80449</v>
      </c>
      <c r="EZY20">
        <v>120326</v>
      </c>
      <c r="EZZ20">
        <v>172208</v>
      </c>
      <c r="FAA20">
        <v>315135</v>
      </c>
      <c r="FAB20">
        <v>632570</v>
      </c>
      <c r="FAC20">
        <v>793420</v>
      </c>
      <c r="FAD20">
        <v>793420</v>
      </c>
      <c r="FAE20">
        <v>1078719</v>
      </c>
      <c r="FAF20">
        <v>1330595</v>
      </c>
      <c r="FAG20">
        <v>1389222</v>
      </c>
      <c r="FAH20">
        <v>1417505</v>
      </c>
      <c r="FAI20">
        <v>1446851</v>
      </c>
      <c r="FAJ20">
        <v>1460047</v>
      </c>
      <c r="FAK20">
        <v>1500838</v>
      </c>
      <c r="FAL20">
        <v>1500531</v>
      </c>
      <c r="FAM20">
        <v>1531064</v>
      </c>
      <c r="FAN20">
        <v>1542195</v>
      </c>
      <c r="FAO20">
        <v>1530718</v>
      </c>
      <c r="FAP20">
        <v>1529644</v>
      </c>
      <c r="FAQ20">
        <v>1552965</v>
      </c>
      <c r="FAR20">
        <v>1571369</v>
      </c>
      <c r="FAS20">
        <v>1526504</v>
      </c>
      <c r="FAT20">
        <v>1523446</v>
      </c>
      <c r="FAU20">
        <v>1513911</v>
      </c>
      <c r="FAV20">
        <v>1506765</v>
      </c>
      <c r="FAW20">
        <v>1542215</v>
      </c>
      <c r="FAX20">
        <v>1519798</v>
      </c>
      <c r="FAY20">
        <v>1492202</v>
      </c>
      <c r="FAZ20">
        <v>1499541</v>
      </c>
      <c r="FBA20">
        <v>1477703</v>
      </c>
      <c r="FBB20">
        <v>1529948</v>
      </c>
      <c r="FBC20">
        <v>1538324</v>
      </c>
      <c r="FBD20">
        <v>1580482</v>
      </c>
      <c r="FBE20">
        <v>1617202</v>
      </c>
      <c r="FBF20">
        <v>1646180</v>
      </c>
      <c r="FBG20">
        <v>1662537</v>
      </c>
      <c r="FBH20">
        <v>1688582</v>
      </c>
      <c r="FBI20">
        <v>1687033</v>
      </c>
      <c r="FBJ20">
        <v>1656172</v>
      </c>
      <c r="FBK20">
        <v>1654182</v>
      </c>
      <c r="FBL20">
        <v>1651783</v>
      </c>
      <c r="FBM20">
        <v>1693788</v>
      </c>
      <c r="FBN20">
        <v>1705011</v>
      </c>
      <c r="FBO20">
        <v>1678393</v>
      </c>
      <c r="FBP20">
        <v>1686907</v>
      </c>
      <c r="FBQ20">
        <v>1698434</v>
      </c>
      <c r="FBR20">
        <v>1702388</v>
      </c>
      <c r="FBS20">
        <v>1638877</v>
      </c>
      <c r="FBT20">
        <v>1645451</v>
      </c>
      <c r="FBU20">
        <v>1575724</v>
      </c>
      <c r="FBV20">
        <v>1644579</v>
      </c>
      <c r="FBW20">
        <v>1640217</v>
      </c>
      <c r="FBX20">
        <v>20952</v>
      </c>
      <c r="FBY20">
        <v>24635</v>
      </c>
      <c r="FBZ20">
        <v>29460</v>
      </c>
      <c r="FCA20">
        <v>33101</v>
      </c>
      <c r="FCB20">
        <v>40136</v>
      </c>
      <c r="FCC20">
        <v>43166</v>
      </c>
      <c r="FCD20">
        <v>46046</v>
      </c>
      <c r="FCE20">
        <v>52923</v>
      </c>
      <c r="FCF20">
        <v>61902</v>
      </c>
      <c r="FCG20">
        <v>77658</v>
      </c>
      <c r="FCH20">
        <v>95010</v>
      </c>
      <c r="FCI20">
        <v>114491</v>
      </c>
      <c r="FCJ20">
        <v>114491</v>
      </c>
      <c r="FCK20">
        <v>151774</v>
      </c>
      <c r="FCL20">
        <v>178968</v>
      </c>
      <c r="FCM20">
        <v>246531</v>
      </c>
      <c r="FCN20">
        <v>376668</v>
      </c>
      <c r="FCO20">
        <v>551802</v>
      </c>
      <c r="FCP20">
        <v>960541</v>
      </c>
      <c r="FCQ20">
        <v>1274351</v>
      </c>
      <c r="FCR20">
        <v>1588081</v>
      </c>
      <c r="FCS20">
        <v>1707585</v>
      </c>
      <c r="FCT20">
        <v>1763634</v>
      </c>
      <c r="FCU20">
        <v>1815324</v>
      </c>
      <c r="FCV20">
        <v>1837424</v>
      </c>
      <c r="FCW20">
        <v>1889193</v>
      </c>
      <c r="FCX20">
        <v>1932320</v>
      </c>
      <c r="FCY20">
        <v>1944753</v>
      </c>
      <c r="FCZ20">
        <v>1966570</v>
      </c>
      <c r="FDA20">
        <v>1947588</v>
      </c>
      <c r="FDB20">
        <v>1936010</v>
      </c>
      <c r="FDC20">
        <v>1906926</v>
      </c>
      <c r="FDD20">
        <v>1909175</v>
      </c>
      <c r="FDE20">
        <v>1877776</v>
      </c>
      <c r="FDF20">
        <v>1851774</v>
      </c>
      <c r="FDG20">
        <v>1793000</v>
      </c>
      <c r="FDH20">
        <v>1854247</v>
      </c>
      <c r="FDI20">
        <v>1882467</v>
      </c>
      <c r="FDJ20">
        <v>1884655</v>
      </c>
      <c r="FDK20">
        <v>1845059</v>
      </c>
      <c r="FDL20">
        <v>1821889</v>
      </c>
      <c r="FDM20">
        <v>1824430</v>
      </c>
      <c r="FDN20">
        <v>1784825</v>
      </c>
      <c r="FDO20">
        <v>1843466</v>
      </c>
      <c r="FDP20">
        <v>1854570</v>
      </c>
      <c r="FDQ20">
        <v>1837148</v>
      </c>
      <c r="FDR20">
        <v>1838084</v>
      </c>
      <c r="FDS20">
        <v>1865502</v>
      </c>
      <c r="FDT20">
        <v>1853250</v>
      </c>
      <c r="FDU20">
        <v>1812936</v>
      </c>
      <c r="FDV20">
        <v>1753797</v>
      </c>
      <c r="FDW20">
        <v>1738830</v>
      </c>
      <c r="FDX20">
        <v>1711415</v>
      </c>
      <c r="FDY20">
        <v>1704365</v>
      </c>
      <c r="FDZ20">
        <v>1717208</v>
      </c>
      <c r="FEA20">
        <v>1719906</v>
      </c>
      <c r="FEB20">
        <v>1715975</v>
      </c>
      <c r="FEC20">
        <v>1715975</v>
      </c>
      <c r="FED20">
        <v>1706831</v>
      </c>
      <c r="FEE20">
        <v>1684245</v>
      </c>
      <c r="FEF20">
        <v>1699442</v>
      </c>
      <c r="FEG20">
        <v>1710169</v>
      </c>
      <c r="FEH20">
        <v>1685609</v>
      </c>
      <c r="FEI20">
        <v>1701954</v>
      </c>
      <c r="FEJ20">
        <v>1700910</v>
      </c>
      <c r="FEK20">
        <v>1698712</v>
      </c>
      <c r="FEL20">
        <v>8887</v>
      </c>
      <c r="FEM20">
        <v>17022</v>
      </c>
      <c r="FEN20">
        <v>21249</v>
      </c>
      <c r="FEO20">
        <v>28765</v>
      </c>
      <c r="FEP20">
        <v>37013</v>
      </c>
      <c r="FEQ20">
        <v>44093</v>
      </c>
      <c r="FER20">
        <v>53641</v>
      </c>
      <c r="FES20">
        <v>65804</v>
      </c>
      <c r="FET20">
        <v>74726</v>
      </c>
      <c r="FEU20">
        <v>104016</v>
      </c>
      <c r="FEV20">
        <v>116424</v>
      </c>
      <c r="FEW20">
        <v>151110</v>
      </c>
      <c r="FEX20">
        <v>177336</v>
      </c>
      <c r="FEY20">
        <v>208663</v>
      </c>
      <c r="FEZ20">
        <v>244765</v>
      </c>
      <c r="FFA20">
        <v>291880</v>
      </c>
      <c r="FFB20">
        <v>291880</v>
      </c>
      <c r="FFC20">
        <v>382848</v>
      </c>
      <c r="FFD20">
        <v>774438</v>
      </c>
      <c r="FFE20">
        <v>1085236</v>
      </c>
      <c r="FFF20">
        <v>1449971</v>
      </c>
      <c r="FFG20">
        <v>1627320</v>
      </c>
      <c r="FFH20">
        <v>1803282</v>
      </c>
      <c r="FFI20">
        <v>1796556</v>
      </c>
      <c r="FFJ20">
        <v>1786231</v>
      </c>
      <c r="FFK20">
        <v>1769633</v>
      </c>
      <c r="FFL20">
        <v>1774138</v>
      </c>
      <c r="FFM20">
        <v>1770222</v>
      </c>
      <c r="FFN20">
        <v>1767879</v>
      </c>
      <c r="FFO20">
        <v>1763327</v>
      </c>
      <c r="FFP20">
        <v>1778082</v>
      </c>
      <c r="FFQ20">
        <v>1757942</v>
      </c>
      <c r="FFR20">
        <v>1734329</v>
      </c>
      <c r="FFS20">
        <v>1674737</v>
      </c>
      <c r="FFT20">
        <v>1681283</v>
      </c>
      <c r="FFU20">
        <v>1695187</v>
      </c>
      <c r="FFV20">
        <v>1702792</v>
      </c>
      <c r="FFW20">
        <v>1696183</v>
      </c>
      <c r="FFX20">
        <v>1660306</v>
      </c>
      <c r="FFY20">
        <v>1685774</v>
      </c>
      <c r="FFZ20">
        <v>1625632</v>
      </c>
      <c r="FGA20">
        <v>1614384</v>
      </c>
      <c r="FGB20">
        <v>1674442</v>
      </c>
      <c r="FGC20">
        <v>1695815</v>
      </c>
      <c r="FGD20">
        <v>1662250</v>
      </c>
      <c r="FGE20">
        <v>1640829</v>
      </c>
      <c r="FGF20">
        <v>1622035</v>
      </c>
      <c r="FGG20">
        <v>1604176</v>
      </c>
      <c r="FGH20">
        <v>1607419</v>
      </c>
      <c r="FGI20">
        <v>1663252</v>
      </c>
      <c r="FGJ20">
        <v>1617945</v>
      </c>
      <c r="FGK20">
        <v>1604194</v>
      </c>
      <c r="FGL20">
        <v>1593527</v>
      </c>
      <c r="FGM20">
        <v>1578910</v>
      </c>
      <c r="FGN20">
        <v>1552193</v>
      </c>
      <c r="FGO20">
        <v>1532861</v>
      </c>
      <c r="FGP20">
        <v>1521306</v>
      </c>
      <c r="FGQ20">
        <v>1489718</v>
      </c>
      <c r="FGR20">
        <v>1493493</v>
      </c>
      <c r="FGS20">
        <v>1496120</v>
      </c>
      <c r="FGT20">
        <v>1505503</v>
      </c>
      <c r="FGU20">
        <v>1485019</v>
      </c>
      <c r="FGV20">
        <v>1520101</v>
      </c>
      <c r="FGW20">
        <v>1493224</v>
      </c>
      <c r="FGX20">
        <v>1477682</v>
      </c>
      <c r="FGY20">
        <v>11695</v>
      </c>
      <c r="FGZ20">
        <v>14186</v>
      </c>
      <c r="FHA20">
        <v>15167</v>
      </c>
      <c r="FHB20">
        <v>18969</v>
      </c>
      <c r="FHC20">
        <v>24028</v>
      </c>
      <c r="FHD20">
        <v>27268</v>
      </c>
      <c r="FHE20">
        <v>29705</v>
      </c>
      <c r="FHF20">
        <v>37868</v>
      </c>
      <c r="FHG20">
        <v>40876</v>
      </c>
      <c r="FHH20">
        <v>42678</v>
      </c>
      <c r="FHI20">
        <v>50116</v>
      </c>
      <c r="FHJ20">
        <v>53866</v>
      </c>
      <c r="FHK20">
        <v>63756</v>
      </c>
      <c r="FHL20">
        <v>80915</v>
      </c>
      <c r="FHM20">
        <v>95356</v>
      </c>
      <c r="FHN20">
        <v>109779</v>
      </c>
      <c r="FHO20">
        <v>176127</v>
      </c>
      <c r="FHP20">
        <v>279636</v>
      </c>
      <c r="FHQ20">
        <v>575927</v>
      </c>
      <c r="FHR20">
        <v>869272</v>
      </c>
      <c r="FHS20">
        <v>1113195</v>
      </c>
      <c r="FHT20">
        <v>1230019</v>
      </c>
      <c r="FHU20">
        <v>1328736</v>
      </c>
      <c r="FHV20">
        <v>1364823</v>
      </c>
      <c r="FHW20">
        <v>1396897</v>
      </c>
      <c r="FHX20">
        <v>1401646</v>
      </c>
      <c r="FHY20">
        <v>1401646</v>
      </c>
      <c r="FHZ20">
        <v>1398587</v>
      </c>
      <c r="FIA20">
        <v>1380200</v>
      </c>
      <c r="FIB20">
        <v>1389369</v>
      </c>
      <c r="FIC20">
        <v>1397765</v>
      </c>
      <c r="FID20">
        <v>1424185</v>
      </c>
      <c r="FIE20">
        <v>1423920</v>
      </c>
      <c r="FIF20">
        <v>1395164</v>
      </c>
      <c r="FIG20">
        <v>1390200</v>
      </c>
      <c r="FIH20">
        <v>1400392</v>
      </c>
      <c r="FII20">
        <v>1415293</v>
      </c>
      <c r="FIJ20">
        <v>1370226</v>
      </c>
      <c r="FIK20">
        <v>1346208</v>
      </c>
      <c r="FIL20">
        <v>1323766</v>
      </c>
      <c r="FIM20">
        <v>1306788</v>
      </c>
      <c r="FIN20">
        <v>1298440</v>
      </c>
      <c r="FIO20">
        <v>1336893</v>
      </c>
      <c r="FIP20">
        <v>1293851</v>
      </c>
      <c r="FIQ20">
        <v>1274997</v>
      </c>
      <c r="FIR20">
        <v>1361883</v>
      </c>
      <c r="FIS20">
        <v>1361883</v>
      </c>
      <c r="FIT20">
        <v>1301340</v>
      </c>
      <c r="FIU20">
        <v>1259503</v>
      </c>
      <c r="FIV20">
        <v>1251775</v>
      </c>
      <c r="FIW20">
        <v>1235789</v>
      </c>
      <c r="FIX20">
        <v>1227584</v>
      </c>
      <c r="FIY20">
        <v>1215023</v>
      </c>
      <c r="FIZ20">
        <v>1216228</v>
      </c>
      <c r="FJA20">
        <v>1217088</v>
      </c>
      <c r="FJB20">
        <v>1232083</v>
      </c>
      <c r="FJC20">
        <v>1209286</v>
      </c>
      <c r="FJD20">
        <v>1209286</v>
      </c>
      <c r="FJE20">
        <v>1189700</v>
      </c>
      <c r="FJF20">
        <v>1155807</v>
      </c>
      <c r="FJG20">
        <v>1152393</v>
      </c>
      <c r="FJH20">
        <v>1107337</v>
      </c>
      <c r="FJI20">
        <v>1107337</v>
      </c>
      <c r="FJJ20">
        <v>1143421</v>
      </c>
      <c r="FJK20">
        <v>1167605</v>
      </c>
      <c r="FJL20">
        <v>3976</v>
      </c>
      <c r="FJM20">
        <v>5589</v>
      </c>
      <c r="FJN20">
        <v>7705</v>
      </c>
      <c r="FJO20">
        <v>12175</v>
      </c>
      <c r="FJP20">
        <v>14461</v>
      </c>
      <c r="FJQ20">
        <v>20006</v>
      </c>
      <c r="FJR20">
        <v>22449</v>
      </c>
      <c r="FJS20">
        <v>26193</v>
      </c>
      <c r="FJT20">
        <v>32429</v>
      </c>
      <c r="FJU20">
        <v>35744</v>
      </c>
      <c r="FJV20">
        <v>42730</v>
      </c>
      <c r="FJW20">
        <v>51338</v>
      </c>
      <c r="FJX20">
        <v>64643</v>
      </c>
      <c r="FJY20">
        <v>87739</v>
      </c>
      <c r="FJZ20">
        <v>120223</v>
      </c>
      <c r="FKA20">
        <v>180638</v>
      </c>
      <c r="FKB20">
        <v>257897</v>
      </c>
      <c r="FKC20">
        <v>406010</v>
      </c>
      <c r="FKD20">
        <v>406010</v>
      </c>
      <c r="FKE20">
        <v>779036</v>
      </c>
      <c r="FKF20">
        <v>1042767</v>
      </c>
      <c r="FKG20">
        <v>1186289</v>
      </c>
      <c r="FKH20">
        <v>1283295</v>
      </c>
      <c r="FKI20">
        <v>1289855</v>
      </c>
      <c r="FKJ20">
        <v>1302755</v>
      </c>
      <c r="FKK20">
        <v>1297548</v>
      </c>
      <c r="FKL20">
        <v>1277065</v>
      </c>
      <c r="FKM20">
        <v>1284837</v>
      </c>
      <c r="FKN20">
        <v>1279759</v>
      </c>
      <c r="FKO20">
        <v>1260158</v>
      </c>
      <c r="FKP20">
        <v>1266355</v>
      </c>
      <c r="FKQ20">
        <v>1276384</v>
      </c>
      <c r="FKR20">
        <v>1246301</v>
      </c>
      <c r="FKS20">
        <v>1223042</v>
      </c>
      <c r="FKT20">
        <v>1225040</v>
      </c>
      <c r="FKU20">
        <v>1226512</v>
      </c>
      <c r="FKV20">
        <v>1230451</v>
      </c>
      <c r="FKW20">
        <v>1220014</v>
      </c>
      <c r="FKX20">
        <v>1238918</v>
      </c>
      <c r="FKY20">
        <v>1231801</v>
      </c>
      <c r="FKZ20">
        <v>1246172</v>
      </c>
      <c r="FLA20">
        <v>1219287</v>
      </c>
      <c r="FLB20">
        <v>1216281</v>
      </c>
      <c r="FLC20">
        <v>1215640</v>
      </c>
      <c r="FLD20">
        <v>1258928</v>
      </c>
      <c r="FLE20">
        <v>1239922</v>
      </c>
      <c r="FLF20">
        <v>1231763</v>
      </c>
      <c r="FLG20">
        <v>1232254</v>
      </c>
      <c r="FLH20">
        <v>1234383</v>
      </c>
      <c r="FLI20">
        <v>1236624</v>
      </c>
      <c r="FLJ20">
        <v>1210222</v>
      </c>
      <c r="FLK20">
        <v>1211056</v>
      </c>
      <c r="FLL20">
        <v>1233494</v>
      </c>
      <c r="FLM20">
        <v>1244876</v>
      </c>
      <c r="FLN20">
        <v>1223003</v>
      </c>
      <c r="FLO20">
        <v>1186777</v>
      </c>
      <c r="FLP20">
        <v>1221611</v>
      </c>
      <c r="FLQ20">
        <v>1181575</v>
      </c>
      <c r="FLR20">
        <v>1151049</v>
      </c>
      <c r="FLS20">
        <v>1155985</v>
      </c>
      <c r="FLT20">
        <v>1134355</v>
      </c>
      <c r="FLU20">
        <v>1120235</v>
      </c>
      <c r="FLV20">
        <v>1124043</v>
      </c>
      <c r="FLW20">
        <v>1099501</v>
      </c>
      <c r="FLX20">
        <v>1089716</v>
      </c>
      <c r="FLY20">
        <v>29246</v>
      </c>
      <c r="FLZ20">
        <v>28805</v>
      </c>
      <c r="FMA20">
        <v>30574</v>
      </c>
      <c r="FMB20">
        <v>30850</v>
      </c>
      <c r="FMC20">
        <v>33871</v>
      </c>
      <c r="FMD20">
        <v>38021</v>
      </c>
      <c r="FME20">
        <v>42240</v>
      </c>
      <c r="FMF20">
        <v>44343</v>
      </c>
      <c r="FMG20">
        <v>47203</v>
      </c>
      <c r="FMH20">
        <v>57620</v>
      </c>
      <c r="FMI20">
        <v>73833</v>
      </c>
      <c r="FMJ20">
        <v>73833</v>
      </c>
      <c r="FMK20">
        <v>76505</v>
      </c>
      <c r="FML20">
        <v>91056</v>
      </c>
      <c r="FMM20">
        <v>114651</v>
      </c>
      <c r="FMN20">
        <v>149229</v>
      </c>
      <c r="FMO20">
        <v>216840</v>
      </c>
      <c r="FMP20">
        <v>378842</v>
      </c>
      <c r="FMQ20">
        <v>632427</v>
      </c>
      <c r="FMR20">
        <v>830433</v>
      </c>
      <c r="FMS20">
        <v>979503</v>
      </c>
      <c r="FMT20">
        <v>1002522</v>
      </c>
      <c r="FMU20">
        <v>1093769</v>
      </c>
      <c r="FMV20">
        <v>1106466</v>
      </c>
      <c r="FMW20">
        <v>1117639</v>
      </c>
      <c r="FMX20">
        <v>1086516</v>
      </c>
      <c r="FMY20">
        <v>1111690</v>
      </c>
      <c r="FMZ20">
        <v>1133859</v>
      </c>
      <c r="FNA20">
        <v>1140405</v>
      </c>
      <c r="FNB20">
        <v>1139121</v>
      </c>
      <c r="FNC20">
        <v>1147128</v>
      </c>
      <c r="FND20">
        <v>1144777</v>
      </c>
      <c r="FNE20">
        <v>1115481</v>
      </c>
      <c r="FNF20">
        <v>1088436</v>
      </c>
      <c r="FNG20">
        <v>1069000</v>
      </c>
      <c r="FNH20">
        <v>1075831</v>
      </c>
      <c r="FNI20">
        <v>1085033</v>
      </c>
      <c r="FNJ20">
        <v>1090111</v>
      </c>
      <c r="FNK20">
        <v>1092344</v>
      </c>
      <c r="FNL20">
        <v>1083904</v>
      </c>
      <c r="FNM20">
        <v>1100151</v>
      </c>
      <c r="FNN20">
        <v>1044824</v>
      </c>
      <c r="FNO20">
        <v>1051642</v>
      </c>
      <c r="FNP20">
        <v>1043103</v>
      </c>
      <c r="FNQ20">
        <v>1055581</v>
      </c>
      <c r="FNR20">
        <v>1051382</v>
      </c>
      <c r="FNS20">
        <v>1033158</v>
      </c>
      <c r="FNT20">
        <v>1022658</v>
      </c>
      <c r="FNU20">
        <v>1029852</v>
      </c>
      <c r="FNV20">
        <v>1032112</v>
      </c>
      <c r="FNW20">
        <v>1027737</v>
      </c>
      <c r="FNX20">
        <v>1024042</v>
      </c>
      <c r="FNY20">
        <v>1051554</v>
      </c>
      <c r="FNZ20">
        <v>1041801</v>
      </c>
      <c r="FOA20">
        <v>1061353</v>
      </c>
      <c r="FOB20">
        <v>1061353</v>
      </c>
      <c r="FOC20">
        <v>1047925</v>
      </c>
      <c r="FOD20">
        <v>1047925</v>
      </c>
      <c r="FOE20">
        <v>1034161</v>
      </c>
      <c r="FOF20">
        <v>1023733</v>
      </c>
      <c r="FOG20">
        <v>1017980</v>
      </c>
      <c r="FOH20">
        <v>994641</v>
      </c>
      <c r="FOI20">
        <v>1041952</v>
      </c>
      <c r="FOJ20">
        <v>1025998</v>
      </c>
      <c r="FOK20">
        <v>1015550</v>
      </c>
      <c r="FOL20">
        <v>1019211</v>
      </c>
      <c r="FOM20">
        <v>15817</v>
      </c>
      <c r="FON20">
        <v>15817</v>
      </c>
      <c r="FOO20">
        <v>20592</v>
      </c>
      <c r="FOP20">
        <v>25962</v>
      </c>
      <c r="FOQ20">
        <v>31499</v>
      </c>
      <c r="FOR20">
        <v>34786</v>
      </c>
      <c r="FOS20">
        <v>36964</v>
      </c>
      <c r="FOT20">
        <v>39215</v>
      </c>
      <c r="FOU20">
        <v>41904</v>
      </c>
      <c r="FOV20">
        <v>44185</v>
      </c>
      <c r="FOW20">
        <v>47166</v>
      </c>
      <c r="FOX20">
        <v>54578</v>
      </c>
      <c r="FOY20">
        <v>64451</v>
      </c>
      <c r="FOZ20">
        <v>86624</v>
      </c>
      <c r="FPA20">
        <v>106823</v>
      </c>
      <c r="FPB20">
        <v>128222</v>
      </c>
      <c r="FPC20">
        <v>231045</v>
      </c>
      <c r="FPD20">
        <v>495878</v>
      </c>
      <c r="FPE20">
        <v>770283</v>
      </c>
      <c r="FPF20">
        <v>873308</v>
      </c>
      <c r="FPG20">
        <v>873308</v>
      </c>
      <c r="FPH20">
        <v>996973</v>
      </c>
      <c r="FPI20">
        <v>1053189</v>
      </c>
      <c r="FPJ20">
        <v>1086954</v>
      </c>
      <c r="FPK20">
        <v>1112280</v>
      </c>
      <c r="FPL20">
        <v>1098324</v>
      </c>
      <c r="FPM20">
        <v>1089583</v>
      </c>
      <c r="FPN20">
        <v>1099044</v>
      </c>
      <c r="FPO20">
        <v>1096982</v>
      </c>
      <c r="FPP20">
        <v>1099779</v>
      </c>
      <c r="FPQ20">
        <v>1089446</v>
      </c>
      <c r="FPR20">
        <v>1089851</v>
      </c>
      <c r="FPS20">
        <v>1039824</v>
      </c>
      <c r="FPT20">
        <v>1010672</v>
      </c>
      <c r="FPU20">
        <v>998457</v>
      </c>
      <c r="FPV20">
        <v>1000283</v>
      </c>
      <c r="FPW20">
        <v>1019658</v>
      </c>
      <c r="FPX20">
        <v>1028293</v>
      </c>
      <c r="FPY20">
        <v>1023340</v>
      </c>
      <c r="FPZ20">
        <v>999042</v>
      </c>
      <c r="FQA20">
        <v>984112</v>
      </c>
      <c r="FQB20">
        <v>1015219</v>
      </c>
      <c r="FQC20">
        <v>1016693</v>
      </c>
      <c r="FQD20">
        <v>1007849</v>
      </c>
      <c r="FQE20">
        <v>1018469</v>
      </c>
      <c r="FQF20">
        <v>1024227</v>
      </c>
      <c r="FQG20">
        <v>1021133</v>
      </c>
      <c r="FQH20">
        <v>1034562</v>
      </c>
      <c r="FQI20">
        <v>1040873</v>
      </c>
      <c r="FQJ20">
        <v>1017255</v>
      </c>
      <c r="FQK20">
        <v>993854</v>
      </c>
      <c r="FQL20">
        <v>993854</v>
      </c>
      <c r="FQM20">
        <v>979152</v>
      </c>
      <c r="FQN20">
        <v>977934</v>
      </c>
      <c r="FQO20">
        <v>984998</v>
      </c>
      <c r="FQP20">
        <v>994593</v>
      </c>
      <c r="FQQ20">
        <v>992542</v>
      </c>
      <c r="FQR20">
        <v>1007887</v>
      </c>
      <c r="FQS20">
        <v>1039405</v>
      </c>
      <c r="FQT20">
        <v>1014113</v>
      </c>
      <c r="FQU20">
        <v>989193</v>
      </c>
      <c r="FQV20">
        <v>1022925</v>
      </c>
      <c r="FQW20">
        <v>1008142</v>
      </c>
      <c r="FQX20">
        <v>1026664</v>
      </c>
      <c r="FQY20">
        <v>1036933</v>
      </c>
      <c r="FQZ20">
        <v>5054</v>
      </c>
      <c r="FRA20">
        <v>5054</v>
      </c>
      <c r="FRB20">
        <v>11359</v>
      </c>
      <c r="FRC20">
        <v>12631</v>
      </c>
      <c r="FRD20">
        <v>16547</v>
      </c>
      <c r="FRE20">
        <v>25740</v>
      </c>
      <c r="FRF20">
        <v>28078</v>
      </c>
      <c r="FRG20">
        <v>47607</v>
      </c>
      <c r="FRH20">
        <v>47157</v>
      </c>
      <c r="FRI20">
        <v>62112</v>
      </c>
      <c r="FRJ20">
        <v>67327</v>
      </c>
      <c r="FRK20">
        <v>76135</v>
      </c>
      <c r="FRL20">
        <v>88070</v>
      </c>
      <c r="FRM20">
        <v>108993</v>
      </c>
      <c r="FRN20">
        <v>141113</v>
      </c>
      <c r="FRO20">
        <v>174014</v>
      </c>
      <c r="FRP20">
        <v>238536</v>
      </c>
      <c r="FRQ20">
        <v>425072</v>
      </c>
      <c r="FRR20">
        <v>560153</v>
      </c>
      <c r="FRS20">
        <v>743595</v>
      </c>
      <c r="FRT20">
        <v>808020</v>
      </c>
      <c r="FRU20">
        <v>897119</v>
      </c>
      <c r="FRV20">
        <v>956440</v>
      </c>
      <c r="FRW20">
        <v>1014396</v>
      </c>
      <c r="FRX20">
        <v>1001030</v>
      </c>
      <c r="FRY20">
        <v>1001030</v>
      </c>
      <c r="FRZ20">
        <v>1022182</v>
      </c>
      <c r="FSA20">
        <v>1024668</v>
      </c>
      <c r="FSB20">
        <v>1019323</v>
      </c>
      <c r="FSC20">
        <v>1018287</v>
      </c>
      <c r="FSD20">
        <v>1037326</v>
      </c>
      <c r="FSE20">
        <v>1000084</v>
      </c>
      <c r="FSF20">
        <v>1039175</v>
      </c>
      <c r="FSG20">
        <v>1043352</v>
      </c>
      <c r="FSH20">
        <v>1054100</v>
      </c>
      <c r="FSI20">
        <v>1044691</v>
      </c>
      <c r="FSJ20">
        <v>1060786</v>
      </c>
      <c r="FSK20">
        <v>1048058</v>
      </c>
      <c r="FSL20">
        <v>1017331</v>
      </c>
      <c r="FSM20">
        <v>1024899</v>
      </c>
      <c r="FSN20">
        <v>1014967</v>
      </c>
      <c r="FSO20">
        <v>1025452</v>
      </c>
      <c r="FSP20">
        <v>1020509</v>
      </c>
      <c r="FSQ20">
        <v>1035636</v>
      </c>
      <c r="FSR20">
        <v>1027459</v>
      </c>
      <c r="FSS20">
        <v>1027459</v>
      </c>
      <c r="FST20">
        <v>1017784</v>
      </c>
      <c r="FSU20">
        <v>1023691</v>
      </c>
      <c r="FSV20">
        <v>1021458</v>
      </c>
      <c r="FSW20">
        <v>1022535</v>
      </c>
      <c r="FSX20">
        <v>1018850</v>
      </c>
      <c r="FSY20">
        <v>1026810</v>
      </c>
      <c r="FSZ20">
        <v>1035157</v>
      </c>
      <c r="FTA20">
        <v>1037569</v>
      </c>
      <c r="FTB20">
        <v>1039570</v>
      </c>
      <c r="FTC20">
        <v>1031877</v>
      </c>
      <c r="FTD20">
        <v>1029928</v>
      </c>
      <c r="FTE20">
        <v>1029928</v>
      </c>
      <c r="FTF20">
        <v>1032010</v>
      </c>
      <c r="FTG20">
        <v>1032404</v>
      </c>
      <c r="FTH20">
        <v>1037676</v>
      </c>
      <c r="FTI20">
        <v>1022874</v>
      </c>
      <c r="FTJ20">
        <v>1022874</v>
      </c>
      <c r="FTK20">
        <v>1001784</v>
      </c>
      <c r="FTL20">
        <v>1017985</v>
      </c>
      <c r="FTM20">
        <v>40794</v>
      </c>
      <c r="FTN20">
        <v>40794</v>
      </c>
      <c r="FTO20">
        <v>52755</v>
      </c>
      <c r="FTP20">
        <v>56090</v>
      </c>
      <c r="FTQ20">
        <v>56653</v>
      </c>
      <c r="FTR20">
        <v>57153</v>
      </c>
      <c r="FTS20">
        <v>58880</v>
      </c>
      <c r="FTT20">
        <v>61559</v>
      </c>
      <c r="FTU20">
        <v>62838</v>
      </c>
      <c r="FTV20">
        <v>63574</v>
      </c>
      <c r="FTW20">
        <v>63681</v>
      </c>
      <c r="FTX20">
        <v>66599</v>
      </c>
      <c r="FTY20">
        <v>74916</v>
      </c>
      <c r="FTZ20">
        <v>99527</v>
      </c>
      <c r="FUA20">
        <v>190726</v>
      </c>
      <c r="FUB20">
        <v>237757</v>
      </c>
      <c r="FUC20">
        <v>324070</v>
      </c>
      <c r="FUD20">
        <v>324070</v>
      </c>
      <c r="FUE20">
        <v>554152</v>
      </c>
      <c r="FUF20">
        <v>795835</v>
      </c>
      <c r="FUG20">
        <v>866685</v>
      </c>
      <c r="FUH20">
        <v>1032841</v>
      </c>
      <c r="FUI20">
        <v>1076380</v>
      </c>
      <c r="FUJ20">
        <v>1134937</v>
      </c>
      <c r="FUK20">
        <v>1158253</v>
      </c>
      <c r="FUL20">
        <v>1175605</v>
      </c>
      <c r="FUM20">
        <v>1181114</v>
      </c>
      <c r="FUN20">
        <v>1211577</v>
      </c>
      <c r="FUO20">
        <v>1222045</v>
      </c>
      <c r="FUP20">
        <v>1226919</v>
      </c>
      <c r="FUQ20">
        <v>1252651</v>
      </c>
      <c r="FUR20">
        <v>1243483</v>
      </c>
      <c r="FUS20">
        <v>1243676</v>
      </c>
      <c r="FUT20">
        <v>1237216</v>
      </c>
      <c r="FUU20">
        <v>1259909</v>
      </c>
      <c r="FUV20">
        <v>1285186</v>
      </c>
      <c r="FUW20">
        <v>1267438</v>
      </c>
      <c r="FUX20">
        <v>1278240</v>
      </c>
      <c r="FUY20">
        <v>1302538</v>
      </c>
      <c r="FUZ20">
        <v>1323125</v>
      </c>
      <c r="FVA20">
        <v>1335382</v>
      </c>
      <c r="FVB20">
        <v>1345169</v>
      </c>
      <c r="FVC20">
        <v>1364736</v>
      </c>
      <c r="FVD20">
        <v>1368797</v>
      </c>
      <c r="FVE20">
        <v>1393436</v>
      </c>
      <c r="FVF20">
        <v>1385872</v>
      </c>
      <c r="FVG20">
        <v>1415820</v>
      </c>
      <c r="FVH20">
        <v>1424438</v>
      </c>
      <c r="FVI20">
        <v>1415821</v>
      </c>
      <c r="FVJ20">
        <v>1395705</v>
      </c>
      <c r="FVK20">
        <v>1396017</v>
      </c>
      <c r="FVL20">
        <v>1396924</v>
      </c>
      <c r="FVM20">
        <v>1435479</v>
      </c>
      <c r="FVN20">
        <v>1456394</v>
      </c>
      <c r="FVO20">
        <v>1432509</v>
      </c>
      <c r="FVP20">
        <v>1461329</v>
      </c>
      <c r="FVQ20">
        <v>1468867</v>
      </c>
      <c r="FVR20">
        <v>1501987</v>
      </c>
      <c r="FVS20">
        <v>1513149</v>
      </c>
      <c r="FVT20">
        <v>1470113</v>
      </c>
      <c r="FVU20">
        <v>1515251</v>
      </c>
      <c r="FVV20">
        <v>1553359</v>
      </c>
      <c r="FVW20">
        <v>1548611</v>
      </c>
      <c r="FVX20">
        <v>1588778</v>
      </c>
      <c r="FVY20">
        <v>1613812</v>
      </c>
      <c r="FVZ20">
        <v>13284</v>
      </c>
      <c r="FWA20">
        <v>13284</v>
      </c>
      <c r="FWB20">
        <v>23173</v>
      </c>
      <c r="FWC20">
        <v>32133</v>
      </c>
      <c r="FWD20">
        <v>37606</v>
      </c>
      <c r="FWE20">
        <v>39759</v>
      </c>
      <c r="FWF20">
        <v>43374</v>
      </c>
      <c r="FWG20">
        <v>55588</v>
      </c>
      <c r="FWH20">
        <v>58690</v>
      </c>
      <c r="FWI20">
        <v>65260</v>
      </c>
      <c r="FWJ20">
        <v>71813</v>
      </c>
      <c r="FWK20">
        <v>104420</v>
      </c>
      <c r="FWL20">
        <v>173023</v>
      </c>
      <c r="FWM20">
        <v>216007</v>
      </c>
      <c r="FWN20">
        <v>307783</v>
      </c>
      <c r="FWO20">
        <v>307783</v>
      </c>
      <c r="FWP20">
        <v>415529</v>
      </c>
      <c r="FWQ20">
        <v>780332</v>
      </c>
      <c r="FWR20">
        <v>1089639</v>
      </c>
      <c r="FWS20">
        <v>1375738</v>
      </c>
      <c r="FWT20">
        <v>1427953</v>
      </c>
      <c r="FWU20">
        <v>1665590</v>
      </c>
      <c r="FWV20">
        <v>1685374</v>
      </c>
      <c r="FWW20">
        <v>1742290</v>
      </c>
      <c r="FWX20">
        <v>1732916</v>
      </c>
      <c r="FWY20">
        <v>1739444</v>
      </c>
      <c r="FWZ20">
        <v>1738301</v>
      </c>
      <c r="FXA20">
        <v>1724044</v>
      </c>
      <c r="FXB20">
        <v>1761870</v>
      </c>
      <c r="FXC20">
        <v>1732251</v>
      </c>
      <c r="FXD20">
        <v>1741497</v>
      </c>
      <c r="FXE20">
        <v>1795089</v>
      </c>
      <c r="FXF20">
        <v>1766931</v>
      </c>
      <c r="FXG20">
        <v>1745371</v>
      </c>
      <c r="FXH20">
        <v>1743188</v>
      </c>
      <c r="FXI20">
        <v>1739124</v>
      </c>
      <c r="FXJ20">
        <v>1740880</v>
      </c>
      <c r="FXK20">
        <v>1742705</v>
      </c>
      <c r="FXL20">
        <v>1737658</v>
      </c>
      <c r="FXM20">
        <v>1721833</v>
      </c>
      <c r="FXN20">
        <v>1700531</v>
      </c>
      <c r="FXO20">
        <v>1719392</v>
      </c>
      <c r="FXP20">
        <v>1737359</v>
      </c>
      <c r="FXQ20">
        <v>1767036</v>
      </c>
      <c r="FXR20">
        <v>1775111</v>
      </c>
      <c r="FXS20">
        <v>1808047</v>
      </c>
      <c r="FXT20">
        <v>1817373</v>
      </c>
      <c r="FXU20">
        <v>1792363</v>
      </c>
      <c r="FXV20">
        <v>1797943</v>
      </c>
      <c r="FXW20">
        <v>1822868</v>
      </c>
      <c r="FXX20">
        <v>1795122</v>
      </c>
      <c r="FXY20">
        <v>1793676</v>
      </c>
      <c r="FXZ20">
        <v>1834742</v>
      </c>
      <c r="FYA20">
        <v>1835599</v>
      </c>
      <c r="FYB20">
        <v>1844524</v>
      </c>
      <c r="FYC20">
        <v>1866481</v>
      </c>
      <c r="FYD20">
        <v>1866481</v>
      </c>
      <c r="FYE20">
        <v>1841854</v>
      </c>
      <c r="FYF20">
        <v>1842561</v>
      </c>
      <c r="FYG20">
        <v>1840331</v>
      </c>
      <c r="FYH20">
        <v>1819212</v>
      </c>
      <c r="FYI20">
        <v>1860198</v>
      </c>
      <c r="FYJ20">
        <v>1862327</v>
      </c>
      <c r="FYK20">
        <v>1877919</v>
      </c>
      <c r="FYL20">
        <v>1872512</v>
      </c>
      <c r="FYM20">
        <v>1882942</v>
      </c>
      <c r="FYN20">
        <v>18272</v>
      </c>
      <c r="FYO20">
        <v>25522</v>
      </c>
      <c r="FYP20">
        <v>29325</v>
      </c>
      <c r="FYQ20">
        <v>33071</v>
      </c>
      <c r="FYR20">
        <v>40299</v>
      </c>
      <c r="FYS20">
        <v>43141</v>
      </c>
      <c r="FYT20">
        <v>50270</v>
      </c>
      <c r="FYU20">
        <v>59038</v>
      </c>
      <c r="FYV20">
        <v>66752</v>
      </c>
      <c r="FYW20">
        <v>80482</v>
      </c>
      <c r="FYX20">
        <v>116240</v>
      </c>
      <c r="FYY20">
        <v>144561</v>
      </c>
      <c r="FYZ20">
        <v>181243</v>
      </c>
      <c r="FZA20">
        <v>244570</v>
      </c>
      <c r="FZB20">
        <v>337105</v>
      </c>
      <c r="FZC20">
        <v>552949</v>
      </c>
      <c r="FZD20">
        <v>977203</v>
      </c>
      <c r="FZE20">
        <v>1347876</v>
      </c>
      <c r="FZF20">
        <v>1530676</v>
      </c>
      <c r="FZG20">
        <v>1530676</v>
      </c>
      <c r="FZH20">
        <v>1755056</v>
      </c>
      <c r="FZI20">
        <v>1830232</v>
      </c>
      <c r="FZJ20">
        <v>1909456</v>
      </c>
      <c r="FZK20">
        <v>1953700</v>
      </c>
      <c r="FZL20">
        <v>1991394</v>
      </c>
      <c r="FZM20">
        <v>1993598</v>
      </c>
      <c r="FZN20">
        <v>2010727</v>
      </c>
      <c r="FZO20">
        <v>2036150</v>
      </c>
      <c r="FZP20">
        <v>2007863</v>
      </c>
      <c r="FZQ20">
        <v>2004330</v>
      </c>
      <c r="FZR20">
        <v>2050294</v>
      </c>
      <c r="FZS20">
        <v>2062791</v>
      </c>
      <c r="FZT20">
        <v>2073432</v>
      </c>
      <c r="FZU20">
        <v>2077571</v>
      </c>
      <c r="FZV20">
        <v>2090886</v>
      </c>
      <c r="FZW20">
        <v>2056501</v>
      </c>
      <c r="FZX20">
        <v>2076911</v>
      </c>
      <c r="FZY20">
        <v>2053074</v>
      </c>
      <c r="FZZ20">
        <v>2050985</v>
      </c>
      <c r="GAA20">
        <v>2017187</v>
      </c>
      <c r="GAB20">
        <v>2050060</v>
      </c>
      <c r="GAC20">
        <v>2043504</v>
      </c>
      <c r="GAD20">
        <v>2061373</v>
      </c>
      <c r="GAE20">
        <v>2042624</v>
      </c>
      <c r="GAF20">
        <v>2062838</v>
      </c>
      <c r="GAG20">
        <v>2077965</v>
      </c>
      <c r="GAH20">
        <v>2100749</v>
      </c>
      <c r="GAI20">
        <v>2091940</v>
      </c>
      <c r="GAJ20">
        <v>2069992</v>
      </c>
      <c r="GAK20">
        <v>2071131</v>
      </c>
      <c r="GAL20">
        <v>2071875</v>
      </c>
      <c r="GAM20">
        <v>2073278</v>
      </c>
      <c r="GAN20">
        <v>2044884</v>
      </c>
      <c r="GAO20">
        <v>2060268</v>
      </c>
      <c r="GAP20">
        <v>2065215</v>
      </c>
      <c r="GAQ20">
        <v>2043595</v>
      </c>
      <c r="GAR20">
        <v>2071314</v>
      </c>
      <c r="GAS20">
        <v>2071272</v>
      </c>
      <c r="GAT20">
        <v>2053285</v>
      </c>
      <c r="GAU20">
        <v>2069820</v>
      </c>
      <c r="GAV20">
        <v>2068077</v>
      </c>
      <c r="GAW20">
        <v>2072291</v>
      </c>
      <c r="GAX20">
        <v>2074622</v>
      </c>
      <c r="GAY20">
        <v>2100970</v>
      </c>
      <c r="GAZ20">
        <v>2069919</v>
      </c>
      <c r="GBA20">
        <v>2069919</v>
      </c>
      <c r="GBB20">
        <v>40257</v>
      </c>
      <c r="GBC20">
        <v>40257</v>
      </c>
      <c r="GBD20">
        <v>57983</v>
      </c>
      <c r="GBE20">
        <v>80323</v>
      </c>
      <c r="GBF20">
        <v>80658</v>
      </c>
      <c r="GBG20">
        <v>93731</v>
      </c>
      <c r="GBH20">
        <v>120109</v>
      </c>
      <c r="GBI20">
        <v>174066</v>
      </c>
      <c r="GBJ20">
        <v>200788</v>
      </c>
      <c r="GBK20">
        <v>227902</v>
      </c>
      <c r="GBL20">
        <v>297706</v>
      </c>
      <c r="GBM20">
        <v>402104</v>
      </c>
      <c r="GBN20">
        <v>463368</v>
      </c>
      <c r="GBO20">
        <v>551357</v>
      </c>
      <c r="GBP20">
        <v>731748</v>
      </c>
      <c r="GBQ20">
        <v>1260772</v>
      </c>
      <c r="GBR20">
        <v>1586368</v>
      </c>
      <c r="GBS20">
        <v>1880015</v>
      </c>
      <c r="GBT20">
        <v>1966221</v>
      </c>
      <c r="GBU20">
        <v>2131597</v>
      </c>
      <c r="GBV20">
        <v>2220767</v>
      </c>
      <c r="GBW20">
        <v>2301080</v>
      </c>
      <c r="GBX20">
        <v>2319217</v>
      </c>
      <c r="GBY20">
        <v>2319217</v>
      </c>
      <c r="GBZ20">
        <v>2384844</v>
      </c>
      <c r="GCA20">
        <v>2406731</v>
      </c>
      <c r="GCB20">
        <v>2406731</v>
      </c>
      <c r="GCC20">
        <v>2380282</v>
      </c>
      <c r="GCD20">
        <v>2415305</v>
      </c>
      <c r="GCE20">
        <v>2435295</v>
      </c>
      <c r="GCF20">
        <v>2413560</v>
      </c>
      <c r="GCG20">
        <v>2444455</v>
      </c>
      <c r="GCH20">
        <v>2399392</v>
      </c>
      <c r="GCI20">
        <v>2471761</v>
      </c>
      <c r="GCJ20">
        <v>2452564</v>
      </c>
      <c r="GCK20">
        <v>2453906</v>
      </c>
      <c r="GCL20">
        <v>2458511</v>
      </c>
      <c r="GCM20">
        <v>2463661</v>
      </c>
      <c r="GCN20">
        <v>2459571</v>
      </c>
      <c r="GCO20">
        <v>2587961</v>
      </c>
      <c r="GCP20">
        <v>2589021</v>
      </c>
      <c r="GCQ20">
        <v>2512847</v>
      </c>
      <c r="GCR20">
        <v>2471534</v>
      </c>
      <c r="GCS20">
        <v>2471534</v>
      </c>
      <c r="GCT20">
        <v>2442449</v>
      </c>
      <c r="GCU20">
        <v>2354448</v>
      </c>
      <c r="GCV20">
        <v>2408320</v>
      </c>
      <c r="GCW20">
        <v>2370542</v>
      </c>
      <c r="GCX20">
        <v>2371580</v>
      </c>
      <c r="GCY20">
        <v>2318592</v>
      </c>
      <c r="GCZ20">
        <v>2271683</v>
      </c>
      <c r="GDA20">
        <v>2283605</v>
      </c>
      <c r="GDB20">
        <v>2265312</v>
      </c>
      <c r="GDC20">
        <v>2278155</v>
      </c>
      <c r="GDD20">
        <v>2223179</v>
      </c>
      <c r="GDE20">
        <v>2178248</v>
      </c>
      <c r="GDF20">
        <v>2121399</v>
      </c>
      <c r="GDG20">
        <v>2121399</v>
      </c>
      <c r="GDH20">
        <v>2116449</v>
      </c>
      <c r="GDI20">
        <v>2148814</v>
      </c>
      <c r="GDJ20">
        <v>2138027</v>
      </c>
      <c r="GDK20">
        <v>2146592</v>
      </c>
      <c r="GDL20">
        <v>2146592</v>
      </c>
      <c r="GDM20">
        <v>2136976</v>
      </c>
      <c r="GDN20">
        <v>2187179</v>
      </c>
      <c r="GDO20">
        <v>35120</v>
      </c>
      <c r="GDP20">
        <v>44254</v>
      </c>
      <c r="GDQ20">
        <v>67767</v>
      </c>
      <c r="GDR20">
        <v>70403</v>
      </c>
      <c r="GDS20">
        <v>73210</v>
      </c>
      <c r="GDT20">
        <v>90159</v>
      </c>
      <c r="GDU20">
        <v>98688</v>
      </c>
      <c r="GDV20">
        <v>113129</v>
      </c>
      <c r="GDW20">
        <v>152781</v>
      </c>
      <c r="GDX20">
        <v>195468</v>
      </c>
      <c r="GDY20">
        <v>270722</v>
      </c>
      <c r="GDZ20">
        <v>349307</v>
      </c>
      <c r="GEA20">
        <v>407715</v>
      </c>
      <c r="GEB20">
        <v>617258</v>
      </c>
      <c r="GEC20">
        <v>865947</v>
      </c>
      <c r="GED20">
        <v>1370061</v>
      </c>
      <c r="GEE20">
        <v>1703749</v>
      </c>
      <c r="GEF20">
        <v>2013914</v>
      </c>
      <c r="GEG20">
        <v>2236099</v>
      </c>
      <c r="GEH20">
        <v>2286059</v>
      </c>
      <c r="GEI20">
        <v>2286059</v>
      </c>
      <c r="GEJ20">
        <v>2177624</v>
      </c>
      <c r="GEK20">
        <v>2344727</v>
      </c>
      <c r="GEL20">
        <v>2418250</v>
      </c>
      <c r="GEM20">
        <v>2417756</v>
      </c>
      <c r="GEN20">
        <v>2484773</v>
      </c>
      <c r="GEO20">
        <v>2508813</v>
      </c>
      <c r="GEP20">
        <v>2553416</v>
      </c>
      <c r="GEQ20">
        <v>2575761</v>
      </c>
      <c r="GER20">
        <v>2577936</v>
      </c>
      <c r="GES20">
        <v>2544913</v>
      </c>
      <c r="GET20">
        <v>2498881</v>
      </c>
      <c r="GEU20">
        <v>2405828</v>
      </c>
      <c r="GEV20">
        <v>2395190</v>
      </c>
      <c r="GEW20">
        <v>2459694</v>
      </c>
      <c r="GEX20">
        <v>2346550</v>
      </c>
      <c r="GEY20">
        <v>2383791</v>
      </c>
      <c r="GEZ20">
        <v>2385175</v>
      </c>
      <c r="GFA20">
        <v>2348905</v>
      </c>
      <c r="GFB20">
        <v>2426245</v>
      </c>
      <c r="GFC20">
        <v>2423040</v>
      </c>
      <c r="GFD20">
        <v>2423567</v>
      </c>
      <c r="GFE20">
        <v>2418492</v>
      </c>
      <c r="GFF20">
        <v>2428659</v>
      </c>
      <c r="GFG20">
        <v>2389385</v>
      </c>
      <c r="GFH20">
        <v>2429117</v>
      </c>
      <c r="GFI20">
        <v>2385897</v>
      </c>
      <c r="GFJ20">
        <v>2390176</v>
      </c>
      <c r="GFK20">
        <v>2380328</v>
      </c>
      <c r="GFL20">
        <v>2365284</v>
      </c>
      <c r="GFM20">
        <v>2350044</v>
      </c>
      <c r="GFN20">
        <v>2345442</v>
      </c>
      <c r="GFO20">
        <v>2343949</v>
      </c>
      <c r="GFP20">
        <v>2352823</v>
      </c>
      <c r="GFQ20">
        <v>2317987</v>
      </c>
      <c r="GFR20">
        <v>2307596</v>
      </c>
      <c r="GFS20">
        <v>2310227</v>
      </c>
      <c r="GFT20">
        <v>2250978</v>
      </c>
      <c r="GFU20">
        <v>2213032</v>
      </c>
      <c r="GFV20">
        <v>2216740</v>
      </c>
      <c r="GFW20">
        <v>2204139</v>
      </c>
      <c r="GFX20">
        <v>2177026</v>
      </c>
      <c r="GFY20">
        <v>2185464</v>
      </c>
      <c r="GFZ20">
        <v>2135483</v>
      </c>
      <c r="GGA20">
        <v>2232928</v>
      </c>
      <c r="GGB20">
        <v>34912</v>
      </c>
      <c r="GGC20">
        <v>39247</v>
      </c>
      <c r="GGD20">
        <v>64210</v>
      </c>
      <c r="GGE20">
        <v>87389</v>
      </c>
      <c r="GGF20">
        <v>124948</v>
      </c>
      <c r="GGG20">
        <v>151481</v>
      </c>
      <c r="GGH20">
        <v>177740</v>
      </c>
      <c r="GGI20">
        <v>210568</v>
      </c>
      <c r="GGJ20">
        <v>230322</v>
      </c>
      <c r="GGK20">
        <v>261527</v>
      </c>
      <c r="GGL20">
        <v>386688</v>
      </c>
      <c r="GGM20">
        <v>531267</v>
      </c>
      <c r="GGN20">
        <v>672062</v>
      </c>
      <c r="GGO20">
        <v>672062</v>
      </c>
      <c r="GGP20">
        <v>799281</v>
      </c>
      <c r="GGQ20">
        <v>1221405</v>
      </c>
      <c r="GGR20">
        <v>1589794</v>
      </c>
      <c r="GGS20">
        <v>1929983</v>
      </c>
      <c r="GGT20">
        <v>2054099</v>
      </c>
      <c r="GGU20">
        <v>2302360</v>
      </c>
      <c r="GGV20">
        <v>2403245</v>
      </c>
      <c r="GGW20">
        <v>2480038</v>
      </c>
      <c r="GGX20">
        <v>2567141</v>
      </c>
      <c r="GGY20">
        <v>2643978</v>
      </c>
      <c r="GGZ20">
        <v>2723679</v>
      </c>
      <c r="GHA20">
        <v>2702043</v>
      </c>
      <c r="GHB20">
        <v>2723166</v>
      </c>
      <c r="GHC20">
        <v>2690865</v>
      </c>
      <c r="GHD20">
        <v>2803217</v>
      </c>
      <c r="GHE20">
        <v>2908270</v>
      </c>
      <c r="GHF20">
        <v>2894486</v>
      </c>
      <c r="GHG20">
        <v>2908570</v>
      </c>
      <c r="GHH20">
        <v>2893927</v>
      </c>
      <c r="GHI20">
        <v>2888547</v>
      </c>
      <c r="GHJ20">
        <v>2882771</v>
      </c>
      <c r="GHK20">
        <v>2858504</v>
      </c>
      <c r="GHL20">
        <v>2838273</v>
      </c>
      <c r="GHM20">
        <v>2821648</v>
      </c>
      <c r="GHN20">
        <v>2747888</v>
      </c>
      <c r="GHO20">
        <v>2847326</v>
      </c>
      <c r="GHP20">
        <v>2771624</v>
      </c>
      <c r="GHQ20">
        <v>2746664</v>
      </c>
      <c r="GHR20">
        <v>2766239</v>
      </c>
      <c r="GHS20">
        <v>2781515</v>
      </c>
      <c r="GHT20">
        <v>2757681</v>
      </c>
      <c r="GHU20">
        <v>2837841</v>
      </c>
      <c r="GHV20">
        <v>2811641</v>
      </c>
      <c r="GHW20">
        <v>2816281</v>
      </c>
      <c r="GHX20">
        <v>2843910</v>
      </c>
      <c r="GHY20">
        <v>2871395</v>
      </c>
      <c r="GHZ20">
        <v>2854203</v>
      </c>
      <c r="GIA20">
        <v>2802888</v>
      </c>
      <c r="GIB20">
        <v>2827727</v>
      </c>
      <c r="GIC20">
        <v>2828516</v>
      </c>
      <c r="GID20">
        <v>2814609</v>
      </c>
      <c r="GIE20">
        <v>2748972</v>
      </c>
      <c r="GIF20">
        <v>2748972</v>
      </c>
      <c r="GIG20">
        <v>2727397</v>
      </c>
      <c r="GIH20">
        <v>2753909</v>
      </c>
      <c r="GII20">
        <v>2773695</v>
      </c>
      <c r="GIJ20">
        <v>2766929</v>
      </c>
      <c r="GIK20">
        <v>2766553</v>
      </c>
      <c r="GIL20">
        <v>2783454</v>
      </c>
      <c r="GIM20">
        <v>2806267</v>
      </c>
      <c r="GIN20">
        <v>2848804</v>
      </c>
      <c r="GIO20">
        <v>3058</v>
      </c>
      <c r="GIP20">
        <v>4039</v>
      </c>
      <c r="GIQ20">
        <v>9492</v>
      </c>
      <c r="GIR20">
        <v>28946</v>
      </c>
      <c r="GIS20">
        <v>44792</v>
      </c>
      <c r="GIT20">
        <v>52142</v>
      </c>
      <c r="GIU20">
        <v>72425</v>
      </c>
      <c r="GIV20">
        <v>90931</v>
      </c>
      <c r="GIW20">
        <v>138426</v>
      </c>
      <c r="GIX20">
        <v>155252</v>
      </c>
      <c r="GIY20">
        <v>169385</v>
      </c>
      <c r="GIZ20">
        <v>210701</v>
      </c>
      <c r="GJA20">
        <v>334487</v>
      </c>
      <c r="GJB20">
        <v>400414</v>
      </c>
      <c r="GJC20">
        <v>567932</v>
      </c>
      <c r="GJD20">
        <v>793778</v>
      </c>
      <c r="GJE20">
        <v>1399825</v>
      </c>
      <c r="GJF20">
        <v>1908070</v>
      </c>
      <c r="GJG20">
        <v>1908070</v>
      </c>
      <c r="GJH20">
        <v>2210428</v>
      </c>
      <c r="GJI20">
        <v>2409614</v>
      </c>
      <c r="GJJ20">
        <v>2498455</v>
      </c>
      <c r="GJK20">
        <v>2634887</v>
      </c>
      <c r="GJL20">
        <v>2658408</v>
      </c>
      <c r="GJM20">
        <v>2671674</v>
      </c>
      <c r="GJN20">
        <v>2695567</v>
      </c>
      <c r="GJO20">
        <v>2675431</v>
      </c>
      <c r="GJP20">
        <v>2616764</v>
      </c>
      <c r="GJQ20">
        <v>2585647</v>
      </c>
      <c r="GJR20">
        <v>2565981</v>
      </c>
      <c r="GJS20">
        <v>2564672</v>
      </c>
      <c r="GJT20">
        <v>2574612</v>
      </c>
      <c r="GJU20">
        <v>2559814</v>
      </c>
      <c r="GJV20">
        <v>2577504</v>
      </c>
      <c r="GJW20">
        <v>2603994</v>
      </c>
      <c r="GJX20">
        <v>2567862</v>
      </c>
      <c r="GJY20">
        <v>2542282</v>
      </c>
      <c r="GJZ20">
        <v>2527656</v>
      </c>
      <c r="GKA20">
        <v>2543716</v>
      </c>
      <c r="GKB20">
        <v>2562490</v>
      </c>
      <c r="GKC20">
        <v>2527942</v>
      </c>
      <c r="GKD20">
        <v>2513426</v>
      </c>
      <c r="GKE20">
        <v>2473063</v>
      </c>
      <c r="GKF20">
        <v>2472840</v>
      </c>
      <c r="GKG20">
        <v>2530994</v>
      </c>
      <c r="GKH20">
        <v>2477204</v>
      </c>
      <c r="GKI20">
        <v>2514699</v>
      </c>
      <c r="GKJ20">
        <v>2532510</v>
      </c>
      <c r="GKK20">
        <v>2530544</v>
      </c>
      <c r="GKL20">
        <v>2527949</v>
      </c>
      <c r="GKM20">
        <v>2522404</v>
      </c>
      <c r="GKN20">
        <v>2517714</v>
      </c>
      <c r="GKO20">
        <v>2495110</v>
      </c>
      <c r="GKP20">
        <v>2477596</v>
      </c>
      <c r="GKQ20">
        <v>2476873</v>
      </c>
      <c r="GKR20">
        <v>2468043</v>
      </c>
      <c r="GKS20">
        <v>2485173</v>
      </c>
      <c r="GKT20">
        <v>2482475</v>
      </c>
      <c r="GKU20">
        <v>2493597</v>
      </c>
      <c r="GKV20">
        <v>2468163</v>
      </c>
      <c r="GKW20">
        <v>2395166</v>
      </c>
      <c r="GKX20">
        <v>2380917</v>
      </c>
      <c r="GKY20">
        <v>2359230</v>
      </c>
      <c r="GKZ20">
        <v>2300239</v>
      </c>
      <c r="GLA20">
        <v>2310046</v>
      </c>
      <c r="GLB20">
        <v>4736</v>
      </c>
      <c r="GLC20">
        <v>5867</v>
      </c>
      <c r="GLD20">
        <v>8204</v>
      </c>
      <c r="GLE20">
        <v>18402</v>
      </c>
      <c r="GLF20">
        <v>26732</v>
      </c>
      <c r="GLG20">
        <v>26253</v>
      </c>
      <c r="GLH20">
        <v>29553</v>
      </c>
      <c r="GLI20">
        <v>51989</v>
      </c>
      <c r="GLJ20">
        <v>53274</v>
      </c>
      <c r="GLK20">
        <v>67193</v>
      </c>
      <c r="GLL20">
        <v>129338</v>
      </c>
      <c r="GLM20">
        <v>133724</v>
      </c>
      <c r="GLN20">
        <v>172791</v>
      </c>
      <c r="GLO20">
        <v>201624</v>
      </c>
      <c r="GLP20">
        <v>315073</v>
      </c>
      <c r="GLQ20">
        <v>416715</v>
      </c>
      <c r="GLR20">
        <v>651188</v>
      </c>
      <c r="GLS20">
        <v>1109363</v>
      </c>
      <c r="GLT20">
        <v>1526158</v>
      </c>
      <c r="GLU20">
        <v>1851815</v>
      </c>
      <c r="GLV20">
        <v>1941649</v>
      </c>
      <c r="GLW20">
        <v>2001341</v>
      </c>
      <c r="GLX20">
        <v>2037782</v>
      </c>
      <c r="GLY20">
        <v>2037782</v>
      </c>
      <c r="GLZ20">
        <v>2106005</v>
      </c>
      <c r="GMA20">
        <v>2161232</v>
      </c>
      <c r="GMB20">
        <v>2220630</v>
      </c>
      <c r="GMC20">
        <v>2219059</v>
      </c>
      <c r="GMD20">
        <v>2214788</v>
      </c>
      <c r="GME20">
        <v>2215716</v>
      </c>
      <c r="GMF20">
        <v>2241320</v>
      </c>
      <c r="GMG20">
        <v>2216197</v>
      </c>
      <c r="GMH20">
        <v>2289922</v>
      </c>
      <c r="GMI20">
        <v>2270829</v>
      </c>
      <c r="GMJ20">
        <v>2283707</v>
      </c>
      <c r="GMK20">
        <v>2311088</v>
      </c>
      <c r="GML20">
        <v>2277046</v>
      </c>
      <c r="GMM20">
        <v>2266789</v>
      </c>
      <c r="GMN20">
        <v>2244620</v>
      </c>
      <c r="GMO20">
        <v>2325687</v>
      </c>
      <c r="GMP20">
        <v>2268824</v>
      </c>
      <c r="GMQ20">
        <v>2289173</v>
      </c>
      <c r="GMR20">
        <v>2234139</v>
      </c>
      <c r="GMS20">
        <v>2256188</v>
      </c>
      <c r="GMT20">
        <v>2259237</v>
      </c>
      <c r="GMU20">
        <v>2234891</v>
      </c>
      <c r="GMV20">
        <v>2230361</v>
      </c>
      <c r="GMW20">
        <v>2260121</v>
      </c>
      <c r="GMX20">
        <v>2260121</v>
      </c>
      <c r="GMY20">
        <v>2282820</v>
      </c>
      <c r="GMZ20">
        <v>2246360</v>
      </c>
      <c r="GNA20">
        <v>2258036</v>
      </c>
      <c r="GNB20">
        <v>2265738</v>
      </c>
      <c r="GNC20">
        <v>2296674</v>
      </c>
      <c r="GND20">
        <v>2251975</v>
      </c>
      <c r="GNE20">
        <v>2241776</v>
      </c>
      <c r="GNF20">
        <v>2194565</v>
      </c>
      <c r="GNG20">
        <v>2177991</v>
      </c>
      <c r="GNH20">
        <v>2177991</v>
      </c>
      <c r="GNI20">
        <v>2184888</v>
      </c>
      <c r="GNJ20">
        <v>2154639</v>
      </c>
      <c r="GNK20">
        <v>2128909</v>
      </c>
      <c r="GNL20">
        <v>2155773</v>
      </c>
      <c r="GNM20">
        <v>2155773</v>
      </c>
      <c r="GNN20">
        <v>2175546</v>
      </c>
      <c r="GNO20">
        <v>2208890</v>
      </c>
      <c r="GNP20">
        <v>14551</v>
      </c>
      <c r="GNQ20">
        <v>12761</v>
      </c>
      <c r="GNR20">
        <v>20014</v>
      </c>
      <c r="GNS20">
        <v>22272</v>
      </c>
      <c r="GNT20">
        <v>35608</v>
      </c>
      <c r="GNU20">
        <v>57117</v>
      </c>
      <c r="GNV20">
        <v>64321</v>
      </c>
      <c r="GNW20">
        <v>85396</v>
      </c>
      <c r="GNX20">
        <v>98468</v>
      </c>
      <c r="GNY20">
        <v>132577</v>
      </c>
      <c r="GNZ20">
        <v>140913</v>
      </c>
      <c r="GOA20">
        <v>172526</v>
      </c>
      <c r="GOB20">
        <v>242013</v>
      </c>
      <c r="GOC20">
        <v>345522</v>
      </c>
      <c r="GOD20">
        <v>594607</v>
      </c>
      <c r="GOE20">
        <v>1238497</v>
      </c>
      <c r="GOF20">
        <v>1652686</v>
      </c>
      <c r="GOG20">
        <v>1864439</v>
      </c>
      <c r="GOH20">
        <v>1921853</v>
      </c>
      <c r="GOI20">
        <v>1921853</v>
      </c>
      <c r="GOJ20">
        <v>1886905</v>
      </c>
      <c r="GOK20">
        <v>2032269</v>
      </c>
      <c r="GOL20">
        <v>2096861</v>
      </c>
      <c r="GOM20">
        <v>2173047</v>
      </c>
      <c r="GON20">
        <v>2202114</v>
      </c>
      <c r="GOO20">
        <v>2244031</v>
      </c>
      <c r="GOP20">
        <v>2253953</v>
      </c>
      <c r="GOQ20">
        <v>2255503</v>
      </c>
      <c r="GOR20">
        <v>2255050</v>
      </c>
      <c r="GOS20">
        <v>2281170</v>
      </c>
      <c r="GOT20">
        <v>2300112</v>
      </c>
      <c r="GOU20">
        <v>2339203</v>
      </c>
      <c r="GOV20">
        <v>2340885</v>
      </c>
      <c r="GOW20">
        <v>2294156</v>
      </c>
      <c r="GOX20">
        <v>2358622</v>
      </c>
      <c r="GOY20">
        <v>2337440</v>
      </c>
      <c r="GOZ20">
        <v>2339060</v>
      </c>
      <c r="GPA20">
        <v>2351545</v>
      </c>
      <c r="GPB20">
        <v>2421505</v>
      </c>
      <c r="GPC20">
        <v>2447089</v>
      </c>
      <c r="GPD20">
        <v>2449955</v>
      </c>
      <c r="GPE20">
        <v>2443970</v>
      </c>
      <c r="GPF20">
        <v>2434985</v>
      </c>
      <c r="GPG20">
        <v>2401767</v>
      </c>
      <c r="GPH20">
        <v>2380830</v>
      </c>
      <c r="GPI20">
        <v>2359277</v>
      </c>
      <c r="GPJ20">
        <v>2352018</v>
      </c>
      <c r="GPK20">
        <v>2392297</v>
      </c>
      <c r="GPL20">
        <v>2318539</v>
      </c>
      <c r="GPM20">
        <v>2316979</v>
      </c>
      <c r="GPN20">
        <v>2293350</v>
      </c>
      <c r="GPO20">
        <v>2201285</v>
      </c>
      <c r="GPP20">
        <v>2183129</v>
      </c>
      <c r="GPQ20">
        <v>2178640</v>
      </c>
      <c r="GPR20">
        <v>2231168</v>
      </c>
      <c r="GPS20">
        <v>2198713</v>
      </c>
      <c r="GPT20">
        <v>2209591</v>
      </c>
      <c r="GPU20">
        <v>2167917</v>
      </c>
      <c r="GPV20">
        <v>2161817</v>
      </c>
      <c r="GPW20">
        <v>2169491</v>
      </c>
      <c r="GPX20">
        <v>2174360</v>
      </c>
      <c r="GPY20">
        <v>2235140</v>
      </c>
      <c r="GPZ20">
        <v>2209905</v>
      </c>
      <c r="GQA20">
        <v>2298372</v>
      </c>
      <c r="GQB20">
        <v>12460</v>
      </c>
      <c r="GQC20">
        <v>19213</v>
      </c>
      <c r="GQD20">
        <v>23589</v>
      </c>
      <c r="GQE20">
        <v>33440</v>
      </c>
      <c r="GQF20">
        <v>37164</v>
      </c>
      <c r="GQG20">
        <v>65787</v>
      </c>
      <c r="GQH20">
        <v>56790</v>
      </c>
      <c r="GQI20">
        <v>75465</v>
      </c>
      <c r="GQJ20">
        <v>90927</v>
      </c>
      <c r="GQK20">
        <v>119667</v>
      </c>
      <c r="GQL20">
        <v>203252</v>
      </c>
      <c r="GQM20">
        <v>270867</v>
      </c>
      <c r="GQN20">
        <v>336746</v>
      </c>
      <c r="GQO20">
        <v>336746</v>
      </c>
      <c r="GQP20">
        <v>438144</v>
      </c>
      <c r="GQQ20">
        <v>638372</v>
      </c>
      <c r="GQR20">
        <v>1111288</v>
      </c>
      <c r="GQS20">
        <v>1452546</v>
      </c>
      <c r="GQT20">
        <v>1723293</v>
      </c>
      <c r="GQU20">
        <v>1958537</v>
      </c>
      <c r="GQV20">
        <v>1997460</v>
      </c>
      <c r="GQW20">
        <v>2062628</v>
      </c>
      <c r="GQX20">
        <v>2080583</v>
      </c>
      <c r="GQY20">
        <v>2107591</v>
      </c>
      <c r="GQZ20">
        <v>2118609</v>
      </c>
      <c r="GRA20">
        <v>2142117</v>
      </c>
      <c r="GRB20">
        <v>2137281</v>
      </c>
      <c r="GRC20">
        <v>2144026</v>
      </c>
      <c r="GRD20">
        <v>2129318</v>
      </c>
      <c r="GRE20">
        <v>2133692</v>
      </c>
      <c r="GRF20">
        <v>2125130</v>
      </c>
      <c r="GRG20">
        <v>2088257</v>
      </c>
      <c r="GRH20">
        <v>2091937</v>
      </c>
      <c r="GRI20">
        <v>2108939</v>
      </c>
      <c r="GRJ20">
        <v>2093057</v>
      </c>
      <c r="GRK20">
        <v>2095859</v>
      </c>
      <c r="GRL20">
        <v>2065122</v>
      </c>
      <c r="GRM20">
        <v>2009386</v>
      </c>
      <c r="GRN20">
        <v>2004588</v>
      </c>
      <c r="GRO20">
        <v>1978943</v>
      </c>
      <c r="GRP20">
        <v>1990335</v>
      </c>
      <c r="GRQ20">
        <v>1987774</v>
      </c>
      <c r="GRR20">
        <v>1978492</v>
      </c>
      <c r="GRS20">
        <v>1977771</v>
      </c>
      <c r="GRT20">
        <v>2023303</v>
      </c>
      <c r="GRU20">
        <v>2049307</v>
      </c>
      <c r="GRV20">
        <v>2083042</v>
      </c>
      <c r="GRW20">
        <v>1967751</v>
      </c>
      <c r="GRX20">
        <v>1985206</v>
      </c>
      <c r="GRY20">
        <v>2058560</v>
      </c>
      <c r="GRZ20">
        <v>2090571</v>
      </c>
      <c r="GSA20">
        <v>2099164</v>
      </c>
      <c r="GSB20">
        <v>2120502</v>
      </c>
      <c r="GSC20">
        <v>2109203</v>
      </c>
      <c r="GSD20">
        <v>2119788</v>
      </c>
      <c r="GSE20">
        <v>2164219</v>
      </c>
      <c r="GSF20">
        <v>2124667</v>
      </c>
      <c r="GSG20">
        <v>2124667</v>
      </c>
      <c r="GSH20">
        <v>2126676</v>
      </c>
      <c r="GSI20">
        <v>2142774</v>
      </c>
      <c r="GSJ20">
        <v>2168441</v>
      </c>
      <c r="GSK20">
        <v>2170073</v>
      </c>
      <c r="GSL20">
        <v>2177491</v>
      </c>
      <c r="GSM20">
        <v>2109897</v>
      </c>
      <c r="GSN20">
        <v>2123941</v>
      </c>
      <c r="GSO20">
        <v>4047</v>
      </c>
      <c r="GSP20">
        <v>7978</v>
      </c>
      <c r="GSQ20">
        <v>12991</v>
      </c>
      <c r="GSR20">
        <v>19783</v>
      </c>
      <c r="GSS20">
        <v>21425</v>
      </c>
      <c r="GST20">
        <v>25802</v>
      </c>
      <c r="GSU20">
        <v>31138</v>
      </c>
      <c r="GSV20">
        <v>42274</v>
      </c>
      <c r="GSW20">
        <v>62493</v>
      </c>
      <c r="GSX20">
        <v>69054</v>
      </c>
      <c r="GSY20">
        <v>98336</v>
      </c>
      <c r="GSZ20">
        <v>130289</v>
      </c>
      <c r="GTA20">
        <v>157964</v>
      </c>
      <c r="GTB20">
        <v>185196</v>
      </c>
      <c r="GTC20">
        <v>274298</v>
      </c>
      <c r="GTD20">
        <v>394354</v>
      </c>
      <c r="GTE20">
        <v>688361</v>
      </c>
      <c r="GTF20">
        <v>1191861</v>
      </c>
      <c r="GTG20">
        <v>1191861</v>
      </c>
      <c r="GTH20">
        <v>1485702</v>
      </c>
      <c r="GTI20">
        <v>1700767</v>
      </c>
      <c r="GTJ20">
        <v>1848748</v>
      </c>
      <c r="GTK20">
        <v>1910771</v>
      </c>
      <c r="GTL20">
        <v>2004754</v>
      </c>
      <c r="GTM20">
        <v>2097611</v>
      </c>
      <c r="GTN20">
        <v>2197122</v>
      </c>
      <c r="GTO20">
        <v>2174220</v>
      </c>
      <c r="GTP20">
        <v>2249821</v>
      </c>
      <c r="GTQ20">
        <v>2304677</v>
      </c>
      <c r="GTR20">
        <v>2246840</v>
      </c>
      <c r="GTS20">
        <v>2233701</v>
      </c>
      <c r="GTT20">
        <v>2281856</v>
      </c>
      <c r="GTU20">
        <v>2287128</v>
      </c>
      <c r="GTV20">
        <v>2220606</v>
      </c>
      <c r="GTW20">
        <v>2317936</v>
      </c>
      <c r="GTX20">
        <v>2264296</v>
      </c>
      <c r="GTY20">
        <v>2161552</v>
      </c>
      <c r="GTZ20">
        <v>2216987</v>
      </c>
      <c r="GUA20">
        <v>2065276</v>
      </c>
      <c r="GUB20">
        <v>2146137</v>
      </c>
      <c r="GUC20">
        <v>2212884</v>
      </c>
      <c r="GUD20">
        <v>2237494</v>
      </c>
      <c r="GUE20">
        <v>2095159</v>
      </c>
      <c r="GUF20">
        <v>2134136</v>
      </c>
      <c r="GUG20">
        <v>2215032</v>
      </c>
      <c r="GUH20">
        <v>2220692</v>
      </c>
      <c r="GUI20">
        <v>2214663</v>
      </c>
      <c r="GUJ20">
        <v>2207108</v>
      </c>
      <c r="GUK20">
        <v>2203865</v>
      </c>
      <c r="GUL20">
        <v>2203865</v>
      </c>
      <c r="GUM20">
        <v>2190536</v>
      </c>
      <c r="GUN20">
        <v>2167296</v>
      </c>
      <c r="GUO20">
        <v>2150807</v>
      </c>
      <c r="GUP20">
        <v>2160895</v>
      </c>
      <c r="GUQ20">
        <v>2130748</v>
      </c>
      <c r="GUR20">
        <v>2098235</v>
      </c>
      <c r="GUS20">
        <v>2072725</v>
      </c>
      <c r="GUT20">
        <v>2028744</v>
      </c>
      <c r="GUU20">
        <v>1984913</v>
      </c>
      <c r="GUV20">
        <v>2045545</v>
      </c>
      <c r="GUW20">
        <v>1960846</v>
      </c>
      <c r="GUX20">
        <v>1948451</v>
      </c>
      <c r="GUY20">
        <v>1903497</v>
      </c>
      <c r="GUZ20">
        <v>1890618</v>
      </c>
      <c r="GVA20">
        <v>1949992</v>
      </c>
      <c r="GVB20">
        <v>15078</v>
      </c>
      <c r="GVC20">
        <v>28658</v>
      </c>
      <c r="GVD20">
        <v>32182</v>
      </c>
      <c r="GVE20">
        <v>35929</v>
      </c>
      <c r="GVF20">
        <v>47991</v>
      </c>
      <c r="GVG20">
        <v>60749</v>
      </c>
      <c r="GVH20">
        <v>83186</v>
      </c>
      <c r="GVI20">
        <v>92796</v>
      </c>
      <c r="GVJ20">
        <v>113519</v>
      </c>
      <c r="GVK20">
        <v>131106</v>
      </c>
      <c r="GVL20">
        <v>144497</v>
      </c>
      <c r="GVM20">
        <v>166955</v>
      </c>
      <c r="GVN20">
        <v>182109</v>
      </c>
      <c r="GVO20">
        <v>206621</v>
      </c>
      <c r="GVP20">
        <v>246077</v>
      </c>
      <c r="GVQ20">
        <v>364042</v>
      </c>
      <c r="GVR20">
        <v>418712</v>
      </c>
      <c r="GVS20">
        <v>698343</v>
      </c>
      <c r="GVT20">
        <v>1066769</v>
      </c>
      <c r="GVU20">
        <v>1421503</v>
      </c>
      <c r="GVV20">
        <v>1642340</v>
      </c>
      <c r="GVW20">
        <v>1700364</v>
      </c>
      <c r="GVX20">
        <v>1737685</v>
      </c>
      <c r="GVY20">
        <v>1737685</v>
      </c>
      <c r="GVZ20">
        <v>1807250</v>
      </c>
      <c r="GWA20">
        <v>1812245</v>
      </c>
      <c r="GWB20">
        <v>1817531</v>
      </c>
      <c r="GWC20">
        <v>1821311</v>
      </c>
      <c r="GWD20">
        <v>1862745</v>
      </c>
      <c r="GWE20">
        <v>1855048</v>
      </c>
      <c r="GWF20">
        <v>1875239</v>
      </c>
      <c r="GWG20">
        <v>1876331</v>
      </c>
      <c r="GWH20">
        <v>1865903</v>
      </c>
      <c r="GWI20">
        <v>1893802</v>
      </c>
      <c r="GWJ20">
        <v>1885244</v>
      </c>
      <c r="GWK20">
        <v>1895483</v>
      </c>
      <c r="GWL20">
        <v>1869895</v>
      </c>
      <c r="GWM20">
        <v>1765520</v>
      </c>
      <c r="GWN20">
        <v>1762917</v>
      </c>
      <c r="GWO20">
        <v>1821792</v>
      </c>
      <c r="GWP20">
        <v>1787241</v>
      </c>
      <c r="GWQ20">
        <v>1741436</v>
      </c>
      <c r="GWR20">
        <v>1735792</v>
      </c>
      <c r="GWS20">
        <v>1706973</v>
      </c>
      <c r="GWT20">
        <v>1673150</v>
      </c>
      <c r="GWU20">
        <v>1675973</v>
      </c>
      <c r="GWV20">
        <v>1629962</v>
      </c>
      <c r="GWW20">
        <v>1623519</v>
      </c>
      <c r="GWX20">
        <v>1623519</v>
      </c>
      <c r="GWY20">
        <v>1598791</v>
      </c>
      <c r="GWZ20">
        <v>1585960</v>
      </c>
      <c r="GXA20">
        <v>1576726</v>
      </c>
      <c r="GXB20">
        <v>1538165</v>
      </c>
      <c r="GXC20">
        <v>1541431</v>
      </c>
      <c r="GXD20">
        <v>1534624</v>
      </c>
      <c r="GXE20">
        <v>1532781</v>
      </c>
      <c r="GXF20">
        <v>1548292</v>
      </c>
      <c r="GXG20">
        <v>1497146</v>
      </c>
      <c r="GXH20">
        <v>1497146</v>
      </c>
      <c r="GXI20">
        <v>1512091</v>
      </c>
      <c r="GXJ20">
        <v>1549156</v>
      </c>
      <c r="GXK20">
        <v>1553976</v>
      </c>
      <c r="GXL20">
        <v>1553186</v>
      </c>
      <c r="GXM20">
        <v>1553186</v>
      </c>
      <c r="GXN20">
        <v>1523605</v>
      </c>
      <c r="GXO20">
        <v>1538727</v>
      </c>
      <c r="GXP20">
        <v>30013</v>
      </c>
      <c r="GXQ20">
        <v>42350</v>
      </c>
      <c r="GXR20">
        <v>50498</v>
      </c>
      <c r="GXS20">
        <v>59812</v>
      </c>
      <c r="GXT20">
        <v>62576</v>
      </c>
      <c r="GXU20">
        <v>77912</v>
      </c>
      <c r="GXV20">
        <v>99745</v>
      </c>
      <c r="GXW20">
        <v>113662</v>
      </c>
      <c r="GXX20">
        <v>128259</v>
      </c>
      <c r="GXY20">
        <v>149247</v>
      </c>
      <c r="GXZ20">
        <v>175340</v>
      </c>
      <c r="GYA20">
        <v>215946</v>
      </c>
      <c r="GYB20">
        <v>260966</v>
      </c>
      <c r="GYC20">
        <v>332801</v>
      </c>
      <c r="GYD20">
        <v>422928</v>
      </c>
      <c r="GYE20">
        <v>652520</v>
      </c>
      <c r="GYF20">
        <v>1030000</v>
      </c>
      <c r="GYG20">
        <v>1270291</v>
      </c>
      <c r="GYH20">
        <v>1395503</v>
      </c>
      <c r="GYI20">
        <v>1395503</v>
      </c>
      <c r="GYJ20">
        <v>1441224</v>
      </c>
      <c r="GYK20">
        <v>1589341</v>
      </c>
      <c r="GYL20">
        <v>1617097</v>
      </c>
      <c r="GYM20">
        <v>1631524</v>
      </c>
      <c r="GYN20">
        <v>1684721</v>
      </c>
      <c r="GYO20">
        <v>1760590</v>
      </c>
      <c r="GYP20">
        <v>1742036</v>
      </c>
      <c r="GYQ20">
        <v>1736679</v>
      </c>
      <c r="GYR20">
        <v>1736334</v>
      </c>
      <c r="GYS20">
        <v>1738156</v>
      </c>
      <c r="GYT20">
        <v>1705608</v>
      </c>
      <c r="GYU20">
        <v>1681332</v>
      </c>
      <c r="GYV20">
        <v>1716485</v>
      </c>
      <c r="GYW20">
        <v>1734655</v>
      </c>
      <c r="GYX20">
        <v>1724793</v>
      </c>
      <c r="GYY20">
        <v>1704764</v>
      </c>
      <c r="GYZ20">
        <v>1688294</v>
      </c>
      <c r="GZA20">
        <v>1684040</v>
      </c>
      <c r="GZB20">
        <v>1704569</v>
      </c>
      <c r="GZC20">
        <v>1682221</v>
      </c>
      <c r="GZD20">
        <v>1696834</v>
      </c>
      <c r="GZE20">
        <v>1676511</v>
      </c>
      <c r="GZF20">
        <v>1625856</v>
      </c>
      <c r="GZG20">
        <v>1674404</v>
      </c>
      <c r="GZH20">
        <v>1658083</v>
      </c>
      <c r="GZI20">
        <v>1661271</v>
      </c>
      <c r="GZJ20">
        <v>1661861</v>
      </c>
      <c r="GZK20">
        <v>1667332</v>
      </c>
      <c r="GZL20">
        <v>1623881</v>
      </c>
      <c r="GZM20">
        <v>1636512</v>
      </c>
      <c r="GZN20">
        <v>1607909</v>
      </c>
      <c r="GZO20">
        <v>1639967</v>
      </c>
      <c r="GZP20">
        <v>1642379</v>
      </c>
      <c r="GZQ20">
        <v>1647382</v>
      </c>
      <c r="GZR20">
        <v>1615192</v>
      </c>
      <c r="GZS20">
        <v>1628393</v>
      </c>
      <c r="GZT20">
        <v>1606147</v>
      </c>
      <c r="GZU20">
        <v>1580747</v>
      </c>
      <c r="GZV20">
        <v>1602327</v>
      </c>
      <c r="GZW20">
        <v>1570725</v>
      </c>
      <c r="GZX20">
        <v>1575300</v>
      </c>
      <c r="GZY20">
        <v>1588475</v>
      </c>
      <c r="GZZ20">
        <v>1562084</v>
      </c>
      <c r="HAA20">
        <v>1569671</v>
      </c>
      <c r="HAB20">
        <v>65787</v>
      </c>
      <c r="HAC20">
        <v>167191</v>
      </c>
      <c r="HAD20">
        <v>215532</v>
      </c>
      <c r="HAE20">
        <v>252813</v>
      </c>
      <c r="HAF20">
        <v>298662</v>
      </c>
      <c r="HAG20">
        <v>339394</v>
      </c>
      <c r="HAH20">
        <v>360902</v>
      </c>
      <c r="HAI20">
        <v>382749</v>
      </c>
      <c r="HAJ20">
        <v>394339</v>
      </c>
      <c r="HAK20">
        <v>401570</v>
      </c>
      <c r="HAL20">
        <v>441712</v>
      </c>
      <c r="HAM20">
        <v>471361</v>
      </c>
      <c r="HAN20">
        <v>493161</v>
      </c>
      <c r="HAO20">
        <v>493161</v>
      </c>
      <c r="HAP20">
        <v>524065</v>
      </c>
      <c r="HAQ20">
        <v>578506</v>
      </c>
      <c r="HAR20">
        <v>697904</v>
      </c>
      <c r="HAS20">
        <v>943721</v>
      </c>
      <c r="HAT20">
        <v>1132001</v>
      </c>
      <c r="HAU20">
        <v>1353621</v>
      </c>
      <c r="HAV20">
        <v>1502352</v>
      </c>
      <c r="HAW20">
        <v>1537660</v>
      </c>
      <c r="HAX20">
        <v>1592397</v>
      </c>
      <c r="HAY20">
        <v>1656468</v>
      </c>
      <c r="HAZ20">
        <v>1673805</v>
      </c>
      <c r="HBA20">
        <v>1748267</v>
      </c>
      <c r="HBB20">
        <v>1771073</v>
      </c>
      <c r="HBC20">
        <v>1757918</v>
      </c>
      <c r="HBD20">
        <v>1787989</v>
      </c>
      <c r="HBE20">
        <v>1779385</v>
      </c>
      <c r="HBF20">
        <v>1806071</v>
      </c>
      <c r="HBG20">
        <v>1783043</v>
      </c>
      <c r="HBH20">
        <v>1773483</v>
      </c>
      <c r="HBI20">
        <v>1758398</v>
      </c>
      <c r="HBJ20">
        <v>1784610</v>
      </c>
      <c r="HBK20">
        <v>1775711</v>
      </c>
      <c r="HBL20">
        <v>1796977</v>
      </c>
      <c r="HBM20">
        <v>1784456</v>
      </c>
      <c r="HBN20">
        <v>1757344</v>
      </c>
      <c r="HBO20">
        <v>1736185</v>
      </c>
      <c r="HBP20">
        <v>1731999</v>
      </c>
      <c r="HBQ20">
        <v>1724838</v>
      </c>
      <c r="HBR20">
        <v>1735944</v>
      </c>
      <c r="HBS20">
        <v>1705929</v>
      </c>
      <c r="HBT20">
        <v>1817747</v>
      </c>
      <c r="HBU20">
        <v>1696851</v>
      </c>
      <c r="HBV20">
        <v>1705491</v>
      </c>
      <c r="HBW20">
        <v>1685079</v>
      </c>
      <c r="HBX20">
        <v>1675458</v>
      </c>
      <c r="HBY20">
        <v>1680900</v>
      </c>
      <c r="HBZ20">
        <v>1688573</v>
      </c>
      <c r="HCA20">
        <v>1690026</v>
      </c>
      <c r="HCB20">
        <v>1700729</v>
      </c>
      <c r="HCC20">
        <v>1674992</v>
      </c>
      <c r="HCD20">
        <v>1725061</v>
      </c>
      <c r="HCE20">
        <v>1707613</v>
      </c>
      <c r="HCF20">
        <v>1680138</v>
      </c>
      <c r="HCG20">
        <v>1702845</v>
      </c>
      <c r="HCH20">
        <v>1702845</v>
      </c>
      <c r="HCI20">
        <v>1656824</v>
      </c>
      <c r="HCJ20">
        <v>1666192</v>
      </c>
      <c r="HCK20">
        <v>1650697</v>
      </c>
      <c r="HCL20">
        <v>1618284</v>
      </c>
      <c r="HCM20">
        <v>1600583</v>
      </c>
      <c r="HCN20">
        <v>1638028</v>
      </c>
      <c r="HCO20">
        <v>1642698</v>
      </c>
      <c r="HCP20">
        <v>151844</v>
      </c>
      <c r="HCQ20">
        <v>151153</v>
      </c>
      <c r="HCR20">
        <v>156983</v>
      </c>
      <c r="HCS20">
        <v>168443</v>
      </c>
      <c r="HCT20">
        <v>175912</v>
      </c>
      <c r="HCU20">
        <v>186306</v>
      </c>
      <c r="HCV20">
        <v>201842</v>
      </c>
      <c r="HCW20">
        <v>205788</v>
      </c>
      <c r="HCX20">
        <v>213417</v>
      </c>
      <c r="HCY20">
        <v>245372</v>
      </c>
      <c r="HCZ20">
        <v>254883</v>
      </c>
      <c r="HDA20">
        <v>278072</v>
      </c>
      <c r="HDB20">
        <v>300561</v>
      </c>
      <c r="HDC20">
        <v>338068</v>
      </c>
      <c r="HDD20">
        <v>402616</v>
      </c>
      <c r="HDE20">
        <v>473710</v>
      </c>
      <c r="HDF20">
        <v>620764</v>
      </c>
      <c r="HDG20">
        <v>620764</v>
      </c>
      <c r="HDH20">
        <v>835236</v>
      </c>
      <c r="HDI20">
        <v>1119018</v>
      </c>
      <c r="HDJ20">
        <v>1402029</v>
      </c>
      <c r="HDK20">
        <v>1583006</v>
      </c>
      <c r="HDL20">
        <v>1594964</v>
      </c>
      <c r="HDM20">
        <v>1774684</v>
      </c>
      <c r="HDN20">
        <v>1844258</v>
      </c>
      <c r="HDO20">
        <v>1826357</v>
      </c>
      <c r="HDP20">
        <v>1800929</v>
      </c>
      <c r="HDQ20">
        <v>1798927</v>
      </c>
      <c r="HDR20">
        <v>1771368</v>
      </c>
      <c r="HDS20">
        <v>1808499</v>
      </c>
      <c r="HDT20">
        <v>1762961</v>
      </c>
      <c r="HDU20">
        <v>1772389</v>
      </c>
      <c r="HDV20">
        <v>1834863</v>
      </c>
      <c r="HDW20">
        <v>1835036</v>
      </c>
      <c r="HDX20">
        <v>1857094</v>
      </c>
      <c r="HDY20">
        <v>1869347</v>
      </c>
      <c r="HDZ20">
        <v>1863996</v>
      </c>
      <c r="HEA20">
        <v>1858946</v>
      </c>
      <c r="HEB20">
        <v>1908852</v>
      </c>
      <c r="HEC20">
        <v>1893058</v>
      </c>
      <c r="HED20">
        <v>1863638</v>
      </c>
      <c r="HEE20">
        <v>1851479</v>
      </c>
      <c r="HEF20">
        <v>1771059</v>
      </c>
      <c r="HEG20">
        <v>1875228</v>
      </c>
      <c r="HEH20">
        <v>1874752</v>
      </c>
      <c r="HEI20">
        <v>1820182</v>
      </c>
      <c r="HEJ20">
        <v>1851166</v>
      </c>
      <c r="HEK20">
        <v>1800154</v>
      </c>
      <c r="HEL20">
        <v>1848667</v>
      </c>
      <c r="HEM20">
        <v>1881765</v>
      </c>
      <c r="HEN20">
        <v>1884530</v>
      </c>
      <c r="HEO20">
        <v>1894736</v>
      </c>
      <c r="HEP20">
        <v>1868291</v>
      </c>
      <c r="HEQ20">
        <v>1868631</v>
      </c>
      <c r="HER20">
        <v>1895443</v>
      </c>
      <c r="HES20">
        <v>1896544</v>
      </c>
      <c r="HET20">
        <v>1885283</v>
      </c>
      <c r="HEU20">
        <v>1916518</v>
      </c>
      <c r="HEV20">
        <v>1881236</v>
      </c>
      <c r="HEW20">
        <v>1923300</v>
      </c>
      <c r="HEX20">
        <v>1921435</v>
      </c>
      <c r="HEY20">
        <v>1918390</v>
      </c>
      <c r="HEZ20">
        <v>1887411</v>
      </c>
      <c r="HFA20">
        <v>1887411</v>
      </c>
      <c r="HFB20">
        <v>1987361</v>
      </c>
      <c r="HFC20">
        <v>1964792</v>
      </c>
      <c r="HFD20">
        <v>115979</v>
      </c>
      <c r="HFE20">
        <v>122487</v>
      </c>
      <c r="HFF20">
        <v>126189</v>
      </c>
      <c r="HFG20">
        <v>130034</v>
      </c>
      <c r="HFH20">
        <v>130592</v>
      </c>
      <c r="HFI20">
        <v>135470</v>
      </c>
      <c r="HFJ20">
        <v>145795</v>
      </c>
      <c r="HFK20">
        <v>162269</v>
      </c>
      <c r="HFL20">
        <v>182438</v>
      </c>
      <c r="HFM20">
        <v>203749</v>
      </c>
      <c r="HFN20">
        <v>254096</v>
      </c>
      <c r="HFO20">
        <v>303604</v>
      </c>
      <c r="HFP20">
        <v>367133</v>
      </c>
      <c r="HFQ20">
        <v>464841</v>
      </c>
      <c r="HFR20">
        <v>558494</v>
      </c>
      <c r="HFS20">
        <v>697841</v>
      </c>
      <c r="HFT20">
        <v>992424</v>
      </c>
      <c r="HFU20">
        <v>1447290</v>
      </c>
      <c r="HFV20">
        <v>1516666</v>
      </c>
      <c r="HFW20">
        <v>1608891</v>
      </c>
      <c r="HFX20">
        <v>1567721</v>
      </c>
      <c r="HFY20">
        <v>1567721</v>
      </c>
      <c r="HFZ20">
        <v>1660362</v>
      </c>
      <c r="HGA20">
        <v>1655764</v>
      </c>
      <c r="HGB20">
        <v>1621628</v>
      </c>
      <c r="HGC20">
        <v>1620217</v>
      </c>
      <c r="HGD20">
        <v>1609486</v>
      </c>
      <c r="HGE20">
        <v>1627059</v>
      </c>
      <c r="HGF20">
        <v>1651863</v>
      </c>
      <c r="HGG20">
        <v>1630724</v>
      </c>
      <c r="HGH20">
        <v>1642050</v>
      </c>
      <c r="HGI20">
        <v>1647793</v>
      </c>
      <c r="HGJ20">
        <v>1625543</v>
      </c>
      <c r="HGK20">
        <v>1634280</v>
      </c>
      <c r="HGL20">
        <v>1643711</v>
      </c>
      <c r="HGM20">
        <v>1581850</v>
      </c>
      <c r="HGN20">
        <v>1590935</v>
      </c>
      <c r="HGO20">
        <v>1553916</v>
      </c>
      <c r="HGP20">
        <v>1542067</v>
      </c>
      <c r="HGQ20">
        <v>1560872</v>
      </c>
      <c r="HGR20">
        <v>1620184</v>
      </c>
      <c r="HGS20">
        <v>1557652</v>
      </c>
      <c r="HGT20">
        <v>1607298</v>
      </c>
      <c r="HGU20">
        <v>1629479</v>
      </c>
      <c r="HGV20">
        <v>1613443</v>
      </c>
      <c r="HGW20">
        <v>1641662</v>
      </c>
      <c r="HGX20">
        <v>1641662</v>
      </c>
      <c r="HGY20">
        <v>1649999</v>
      </c>
      <c r="HGZ20">
        <v>1614607</v>
      </c>
      <c r="HHA20">
        <v>1640193</v>
      </c>
      <c r="HHB20">
        <v>1646504</v>
      </c>
      <c r="HHC20">
        <v>1651390</v>
      </c>
      <c r="HHD20">
        <v>1614335</v>
      </c>
      <c r="HHE20">
        <v>1660665</v>
      </c>
      <c r="HHF20">
        <v>1643436</v>
      </c>
      <c r="HHG20">
        <v>1605698</v>
      </c>
      <c r="HHH20">
        <v>1576854</v>
      </c>
      <c r="HHI20">
        <v>1591404</v>
      </c>
      <c r="HHJ20">
        <v>1586729</v>
      </c>
      <c r="HHK20">
        <v>1559692</v>
      </c>
      <c r="HHL20">
        <v>1561976</v>
      </c>
      <c r="HHM20">
        <v>1569534</v>
      </c>
      <c r="HHN20">
        <v>1569534</v>
      </c>
      <c r="HHO20">
        <v>1569534</v>
      </c>
      <c r="HHP20">
        <v>1565583</v>
      </c>
      <c r="HHQ20">
        <v>36624</v>
      </c>
      <c r="HHR20">
        <v>46738</v>
      </c>
      <c r="HHS20">
        <v>56291</v>
      </c>
      <c r="HHT20">
        <v>67634</v>
      </c>
      <c r="HHU20">
        <v>77301</v>
      </c>
      <c r="HHV20">
        <v>99767</v>
      </c>
      <c r="HHW20">
        <v>118241</v>
      </c>
      <c r="HHX20">
        <v>142875</v>
      </c>
      <c r="HHY20">
        <v>168093</v>
      </c>
      <c r="HHZ20">
        <v>200898</v>
      </c>
      <c r="HIA20">
        <v>256083</v>
      </c>
      <c r="HIB20">
        <v>318882</v>
      </c>
      <c r="HIC20">
        <v>390907</v>
      </c>
      <c r="HID20">
        <v>514871</v>
      </c>
      <c r="HIE20">
        <v>638879</v>
      </c>
      <c r="HIF20">
        <v>937499</v>
      </c>
      <c r="HIG20">
        <v>1176843</v>
      </c>
      <c r="HIH20">
        <v>1286920</v>
      </c>
      <c r="HII20">
        <v>1286920</v>
      </c>
      <c r="HIJ20">
        <v>1375122</v>
      </c>
      <c r="HIK20">
        <v>1491742</v>
      </c>
      <c r="HIL20">
        <v>1579511</v>
      </c>
      <c r="HIM20">
        <v>1540054</v>
      </c>
      <c r="HIN20">
        <v>1599468</v>
      </c>
      <c r="HIO20">
        <v>1598323</v>
      </c>
      <c r="HIP20">
        <v>1620071</v>
      </c>
      <c r="HIQ20">
        <v>1638082</v>
      </c>
      <c r="HIR20">
        <v>1627764</v>
      </c>
      <c r="HIS20">
        <v>1631270</v>
      </c>
      <c r="HIT20">
        <v>1519088</v>
      </c>
      <c r="HIU20">
        <v>1556863</v>
      </c>
      <c r="HIV20">
        <v>1558766</v>
      </c>
      <c r="HIW20">
        <v>1514460</v>
      </c>
      <c r="HIX20">
        <v>1558225</v>
      </c>
      <c r="HIY20">
        <v>1545309</v>
      </c>
      <c r="HIZ20">
        <v>1556810</v>
      </c>
      <c r="HJA20">
        <v>1582744</v>
      </c>
      <c r="HJB20">
        <v>1600037</v>
      </c>
      <c r="HJC20">
        <v>1614413</v>
      </c>
      <c r="HJD20">
        <v>1584212</v>
      </c>
      <c r="HJE20">
        <v>1572985</v>
      </c>
      <c r="HJF20">
        <v>1579730</v>
      </c>
      <c r="HJG20">
        <v>1589110</v>
      </c>
      <c r="HJH20">
        <v>1576480</v>
      </c>
      <c r="HJI20">
        <v>1558070</v>
      </c>
      <c r="HJJ20">
        <v>1528118</v>
      </c>
      <c r="HJK20">
        <v>1550424</v>
      </c>
      <c r="HJL20">
        <v>1524386</v>
      </c>
      <c r="HJM20">
        <v>1500755</v>
      </c>
      <c r="HJN20">
        <v>1502321</v>
      </c>
      <c r="HJO20">
        <v>1517997</v>
      </c>
      <c r="HJP20">
        <v>1527679</v>
      </c>
      <c r="HJQ20">
        <v>1467251</v>
      </c>
      <c r="HJR20">
        <v>1478800</v>
      </c>
      <c r="HJS20">
        <v>1466743</v>
      </c>
      <c r="HJT20">
        <v>1436445</v>
      </c>
      <c r="HJU20">
        <v>1474344</v>
      </c>
      <c r="HJV20">
        <v>1450814</v>
      </c>
      <c r="HJW20">
        <v>1466907</v>
      </c>
      <c r="HJX20">
        <v>1541582</v>
      </c>
      <c r="HJY20">
        <v>1543226</v>
      </c>
      <c r="HJZ20">
        <v>1524635</v>
      </c>
      <c r="HKA20">
        <v>1533343</v>
      </c>
      <c r="HKB20">
        <v>1514060</v>
      </c>
      <c r="HKC20">
        <v>34874</v>
      </c>
      <c r="HKD20">
        <v>44569</v>
      </c>
      <c r="HKE20">
        <v>59381</v>
      </c>
      <c r="HKF20">
        <v>68532</v>
      </c>
      <c r="HKG20">
        <v>84598</v>
      </c>
      <c r="HKH20">
        <v>94326</v>
      </c>
      <c r="HKI20">
        <v>108643</v>
      </c>
      <c r="HKJ20">
        <v>124448</v>
      </c>
      <c r="HKK20">
        <v>151856</v>
      </c>
      <c r="HKL20">
        <v>175059</v>
      </c>
      <c r="HKM20">
        <v>228675</v>
      </c>
      <c r="HKN20">
        <v>284732</v>
      </c>
      <c r="HKO20">
        <v>284732</v>
      </c>
      <c r="HKP20">
        <v>330155</v>
      </c>
      <c r="HKQ20">
        <v>390833</v>
      </c>
      <c r="HKR20">
        <v>477042</v>
      </c>
      <c r="HKS20">
        <v>604368</v>
      </c>
      <c r="HKT20">
        <v>757778</v>
      </c>
      <c r="HKU20">
        <v>951001</v>
      </c>
      <c r="HKV20">
        <v>1041823</v>
      </c>
      <c r="HKW20">
        <v>1144333</v>
      </c>
      <c r="HKX20">
        <v>1210035</v>
      </c>
      <c r="HKY20">
        <v>1243712</v>
      </c>
      <c r="HKZ20">
        <v>1254295</v>
      </c>
      <c r="HLA20">
        <v>1272811</v>
      </c>
      <c r="HLB20">
        <v>1284547</v>
      </c>
      <c r="HLC20">
        <v>1259622</v>
      </c>
      <c r="HLD20">
        <v>1328939</v>
      </c>
      <c r="HLE20">
        <v>1318431</v>
      </c>
      <c r="HLF20">
        <v>1317862</v>
      </c>
      <c r="HLG20">
        <v>1349426</v>
      </c>
      <c r="HLH20">
        <v>1356398</v>
      </c>
      <c r="HLI20">
        <v>1381685</v>
      </c>
      <c r="HLJ20">
        <v>1349809</v>
      </c>
      <c r="HLK20">
        <v>1358552</v>
      </c>
      <c r="HLL20">
        <v>1359931</v>
      </c>
      <c r="HLM20">
        <v>1381162</v>
      </c>
      <c r="HLN20">
        <v>1389269</v>
      </c>
      <c r="HLO20">
        <v>1383468</v>
      </c>
      <c r="HLP20">
        <v>1418972</v>
      </c>
      <c r="HLQ20">
        <v>1392182</v>
      </c>
      <c r="HLR20">
        <v>1331851</v>
      </c>
      <c r="HLS20">
        <v>1290974</v>
      </c>
      <c r="HLT20">
        <v>1307977</v>
      </c>
      <c r="HLU20">
        <v>1291944</v>
      </c>
      <c r="HLV20">
        <v>1336602</v>
      </c>
      <c r="HLW20">
        <v>1333368</v>
      </c>
      <c r="HLX20">
        <v>1352989</v>
      </c>
      <c r="HLY20">
        <v>1300304</v>
      </c>
      <c r="HLZ20">
        <v>1298049</v>
      </c>
      <c r="HMA20">
        <v>1292285</v>
      </c>
      <c r="HMB20">
        <v>1286003</v>
      </c>
      <c r="HMC20">
        <v>1277887</v>
      </c>
      <c r="HMD20">
        <v>1267820</v>
      </c>
      <c r="HME20">
        <v>1253918</v>
      </c>
      <c r="HMF20">
        <v>1246054</v>
      </c>
      <c r="HMG20">
        <v>1263671</v>
      </c>
      <c r="HMH20">
        <v>1263671</v>
      </c>
      <c r="HMI20">
        <v>1269222</v>
      </c>
      <c r="HMJ20">
        <v>1274935</v>
      </c>
      <c r="HMK20">
        <v>1223865</v>
      </c>
      <c r="HML20">
        <v>1246954</v>
      </c>
      <c r="HMM20">
        <v>1183694</v>
      </c>
      <c r="HMN20">
        <v>1243144</v>
      </c>
      <c r="HMO20">
        <v>1215938</v>
      </c>
      <c r="HMP20">
        <v>1217672</v>
      </c>
      <c r="HMQ20">
        <v>37271</v>
      </c>
      <c r="HMR20">
        <v>50070</v>
      </c>
      <c r="HMS20">
        <v>74946</v>
      </c>
      <c r="HMT20">
        <v>86691</v>
      </c>
      <c r="HMU20">
        <v>106440</v>
      </c>
      <c r="HMV20">
        <v>127027</v>
      </c>
      <c r="HMW20">
        <v>143335</v>
      </c>
      <c r="HMX20">
        <v>144633</v>
      </c>
      <c r="HMY20">
        <v>155499</v>
      </c>
      <c r="HMZ20">
        <v>189150</v>
      </c>
      <c r="HNA20">
        <v>210010</v>
      </c>
      <c r="HNB20">
        <v>229016</v>
      </c>
      <c r="HNC20">
        <v>260840</v>
      </c>
      <c r="HND20">
        <v>310281</v>
      </c>
      <c r="HNE20">
        <v>369799</v>
      </c>
      <c r="HNF20">
        <v>465168</v>
      </c>
      <c r="HNG20">
        <v>465168</v>
      </c>
      <c r="HNH20">
        <v>541055</v>
      </c>
      <c r="HNI20">
        <v>716512</v>
      </c>
      <c r="HNJ20">
        <v>873070</v>
      </c>
      <c r="HNK20">
        <v>935158</v>
      </c>
      <c r="HNL20">
        <v>908543</v>
      </c>
      <c r="HNM20">
        <v>1041728</v>
      </c>
      <c r="HNN20">
        <v>1081712</v>
      </c>
      <c r="HNO20">
        <v>1117173</v>
      </c>
      <c r="HNP20">
        <v>1165968</v>
      </c>
      <c r="HNQ20">
        <v>1201157</v>
      </c>
      <c r="HNR20">
        <v>1209324</v>
      </c>
      <c r="HNS20">
        <v>1222818</v>
      </c>
      <c r="HNT20">
        <v>1202031</v>
      </c>
      <c r="HNU20">
        <v>1235207</v>
      </c>
      <c r="HNV20">
        <v>1218719</v>
      </c>
      <c r="HNW20">
        <v>1264975</v>
      </c>
      <c r="HNX20">
        <v>1253658</v>
      </c>
      <c r="HNY20">
        <v>1272649</v>
      </c>
      <c r="HNZ20">
        <v>1272457</v>
      </c>
      <c r="HOA20">
        <v>1272125</v>
      </c>
      <c r="HOB20">
        <v>1269939</v>
      </c>
      <c r="HOC20">
        <v>1290293</v>
      </c>
      <c r="HOD20">
        <v>1267974</v>
      </c>
      <c r="HOE20">
        <v>1250766</v>
      </c>
      <c r="HOF20">
        <v>1200793</v>
      </c>
      <c r="HOG20">
        <v>1248484</v>
      </c>
      <c r="HOH20">
        <v>1284713</v>
      </c>
      <c r="HOI20">
        <v>1290858</v>
      </c>
      <c r="HOJ20">
        <v>1283814</v>
      </c>
      <c r="HOK20">
        <v>1303344</v>
      </c>
      <c r="HOL20">
        <v>1288658</v>
      </c>
      <c r="HOM20">
        <v>1272914</v>
      </c>
      <c r="HON20">
        <v>1235154</v>
      </c>
      <c r="HOO20">
        <v>1185818</v>
      </c>
      <c r="HOP20">
        <v>1161799</v>
      </c>
      <c r="HOQ20">
        <v>1161799</v>
      </c>
      <c r="HOR20">
        <v>1148763</v>
      </c>
      <c r="HOS20">
        <v>1170351</v>
      </c>
      <c r="HOT20">
        <v>1173812</v>
      </c>
      <c r="HOU20">
        <v>1241916</v>
      </c>
      <c r="HOV20">
        <v>1234796</v>
      </c>
      <c r="HOW20">
        <v>1263288</v>
      </c>
      <c r="HOX20">
        <v>1273007</v>
      </c>
      <c r="HOY20">
        <v>1275920</v>
      </c>
      <c r="HOZ20">
        <v>1202373</v>
      </c>
      <c r="HPA20">
        <v>1260161</v>
      </c>
      <c r="HPB20">
        <v>1265844</v>
      </c>
      <c r="HPC20">
        <v>1256698</v>
      </c>
      <c r="HPD20">
        <v>33568</v>
      </c>
      <c r="HPE20">
        <v>38208</v>
      </c>
      <c r="HPF20">
        <v>39484</v>
      </c>
      <c r="HPG20">
        <v>47574</v>
      </c>
      <c r="HPH20">
        <v>52595</v>
      </c>
      <c r="HPI20">
        <v>63699</v>
      </c>
      <c r="HPJ20">
        <v>70778</v>
      </c>
      <c r="HPK20">
        <v>89167</v>
      </c>
      <c r="HPL20">
        <v>103428</v>
      </c>
      <c r="HPM20">
        <v>127254</v>
      </c>
      <c r="HPN20">
        <v>156122</v>
      </c>
      <c r="HPO20">
        <v>177923</v>
      </c>
      <c r="HPP20">
        <v>223901</v>
      </c>
      <c r="HPQ20">
        <v>250246</v>
      </c>
      <c r="HPR20">
        <v>299809</v>
      </c>
      <c r="HPS20">
        <v>399734</v>
      </c>
      <c r="HPT20">
        <v>451809</v>
      </c>
      <c r="HPU20">
        <v>648466</v>
      </c>
      <c r="HPV20">
        <v>769876</v>
      </c>
      <c r="HPW20">
        <v>922516</v>
      </c>
      <c r="HPX20">
        <v>1026204</v>
      </c>
      <c r="HPY20">
        <v>1023025</v>
      </c>
      <c r="HPZ20">
        <v>1097876</v>
      </c>
      <c r="HQA20">
        <v>1104341</v>
      </c>
      <c r="HQB20">
        <v>1116158</v>
      </c>
      <c r="HQC20">
        <v>1131701</v>
      </c>
      <c r="HQD20">
        <v>1131701</v>
      </c>
      <c r="HQE20">
        <v>1154042</v>
      </c>
      <c r="HQF20">
        <v>1156616</v>
      </c>
      <c r="HQG20">
        <v>1124852</v>
      </c>
      <c r="HQH20">
        <v>1118337</v>
      </c>
      <c r="HQI20">
        <v>1137491</v>
      </c>
      <c r="HQJ20">
        <v>1127002</v>
      </c>
      <c r="HQK20">
        <v>1116232</v>
      </c>
      <c r="HQL20">
        <v>1130409</v>
      </c>
      <c r="HQM20">
        <v>1144708</v>
      </c>
      <c r="HQN20">
        <v>1138376</v>
      </c>
      <c r="HQO20">
        <v>1140030</v>
      </c>
      <c r="HQP20">
        <v>1136208</v>
      </c>
      <c r="HQQ20">
        <v>1141448</v>
      </c>
      <c r="HQR20">
        <v>1143602</v>
      </c>
      <c r="HQS20">
        <v>1115867</v>
      </c>
      <c r="HQT20">
        <v>1159103</v>
      </c>
      <c r="HQU20">
        <v>1120329</v>
      </c>
      <c r="HQV20">
        <v>1125822</v>
      </c>
      <c r="HQW20">
        <v>1116383</v>
      </c>
      <c r="HQX20">
        <v>1116383</v>
      </c>
      <c r="HQY20">
        <v>1103781</v>
      </c>
      <c r="HQZ20">
        <v>1090384</v>
      </c>
      <c r="HRA20">
        <v>1078959</v>
      </c>
      <c r="HRB20">
        <v>1058229</v>
      </c>
      <c r="HRC20">
        <v>1048043</v>
      </c>
      <c r="HRD20">
        <v>1006007</v>
      </c>
      <c r="HRE20">
        <v>994015</v>
      </c>
      <c r="HRF20">
        <v>977455</v>
      </c>
      <c r="HRG20">
        <v>972440</v>
      </c>
      <c r="HRH20">
        <v>961239</v>
      </c>
      <c r="HRI20">
        <v>939153</v>
      </c>
      <c r="HRJ20">
        <v>939153</v>
      </c>
      <c r="HRK20">
        <v>945459</v>
      </c>
      <c r="HRL20">
        <v>942928</v>
      </c>
      <c r="HRM20">
        <v>937411</v>
      </c>
      <c r="HRN20">
        <v>935019</v>
      </c>
      <c r="HRO20">
        <v>935019</v>
      </c>
      <c r="HRP20">
        <v>928020</v>
      </c>
      <c r="HRQ20">
        <v>930183</v>
      </c>
      <c r="HRR20">
        <v>13508</v>
      </c>
      <c r="HRS20">
        <v>14778</v>
      </c>
      <c r="HRT20">
        <v>25335</v>
      </c>
      <c r="HRU20">
        <v>29596</v>
      </c>
      <c r="HRV20">
        <v>37151</v>
      </c>
      <c r="HRW20">
        <v>45048</v>
      </c>
      <c r="HRX20">
        <v>53835</v>
      </c>
      <c r="HRY20">
        <v>78132</v>
      </c>
      <c r="HRZ20">
        <v>115196</v>
      </c>
      <c r="HSA20">
        <v>124740</v>
      </c>
      <c r="HSB20">
        <v>132251</v>
      </c>
      <c r="HSC20">
        <v>152583</v>
      </c>
      <c r="HSD20">
        <v>195830</v>
      </c>
      <c r="HSE20">
        <v>242402</v>
      </c>
      <c r="HSF20">
        <v>314520</v>
      </c>
      <c r="HSG20">
        <v>396649</v>
      </c>
      <c r="HSH20">
        <v>453107</v>
      </c>
      <c r="HSI20">
        <v>453107</v>
      </c>
      <c r="HSJ20">
        <v>589535</v>
      </c>
      <c r="HSK20">
        <v>697541</v>
      </c>
      <c r="HSL20">
        <v>771841</v>
      </c>
      <c r="HSM20">
        <v>896684</v>
      </c>
      <c r="HSN20">
        <v>904128</v>
      </c>
      <c r="HSO20">
        <v>914158</v>
      </c>
      <c r="HSP20">
        <v>939428</v>
      </c>
      <c r="HSQ20">
        <v>954118</v>
      </c>
      <c r="HSR20">
        <v>955588</v>
      </c>
      <c r="HSS20">
        <v>960606</v>
      </c>
      <c r="HST20">
        <v>951213</v>
      </c>
      <c r="HSU20">
        <v>957796</v>
      </c>
      <c r="HSV20">
        <v>980918</v>
      </c>
      <c r="HSW20">
        <v>990309</v>
      </c>
      <c r="HSX20">
        <v>976848</v>
      </c>
      <c r="HSY20">
        <v>971902</v>
      </c>
      <c r="HSZ20">
        <v>971026</v>
      </c>
      <c r="HTA20">
        <v>962816</v>
      </c>
      <c r="HTB20">
        <v>976602</v>
      </c>
      <c r="HTC20">
        <v>960514</v>
      </c>
      <c r="HTD20">
        <v>971286</v>
      </c>
      <c r="HTE20">
        <v>952994</v>
      </c>
      <c r="HTF20">
        <v>956054</v>
      </c>
      <c r="HTG20">
        <v>934406</v>
      </c>
      <c r="HTH20">
        <v>954048</v>
      </c>
      <c r="HTI20">
        <v>951969</v>
      </c>
      <c r="HTJ20">
        <v>940018</v>
      </c>
      <c r="HTK20">
        <v>941549</v>
      </c>
      <c r="HTL20">
        <v>955171</v>
      </c>
      <c r="HTM20">
        <v>931670</v>
      </c>
      <c r="HTN20">
        <v>925417</v>
      </c>
      <c r="HTO20">
        <v>895119</v>
      </c>
      <c r="HTP20">
        <v>895119</v>
      </c>
      <c r="HTQ20">
        <v>898505</v>
      </c>
      <c r="HTR20">
        <v>896783</v>
      </c>
      <c r="HTS20">
        <v>891295</v>
      </c>
      <c r="HTT20">
        <v>863537</v>
      </c>
      <c r="HTU20">
        <v>877935</v>
      </c>
      <c r="HTV20">
        <v>835955</v>
      </c>
      <c r="HTW20">
        <v>820339</v>
      </c>
      <c r="HTX20">
        <v>819835</v>
      </c>
      <c r="HTY20">
        <v>813521</v>
      </c>
      <c r="HTZ20">
        <v>834897</v>
      </c>
      <c r="HUA20">
        <v>820305</v>
      </c>
      <c r="HUB20">
        <v>810941</v>
      </c>
      <c r="HUC20">
        <v>814227</v>
      </c>
      <c r="HUD20">
        <v>811747</v>
      </c>
      <c r="HUE20">
        <v>28157</v>
      </c>
      <c r="HUF20">
        <v>29659</v>
      </c>
      <c r="HUG20">
        <v>32963</v>
      </c>
      <c r="HUH20">
        <v>39668</v>
      </c>
      <c r="HUI20">
        <v>48517</v>
      </c>
      <c r="HUJ20">
        <v>64851</v>
      </c>
      <c r="HUK20">
        <v>71354</v>
      </c>
      <c r="HUL20">
        <v>78632</v>
      </c>
      <c r="HUM20">
        <v>92964</v>
      </c>
      <c r="HUN20">
        <v>110457</v>
      </c>
      <c r="HUO20">
        <v>137246</v>
      </c>
      <c r="HUP20">
        <v>187598</v>
      </c>
      <c r="HUQ20">
        <v>267330</v>
      </c>
      <c r="HUR20">
        <v>327700</v>
      </c>
      <c r="HUS20">
        <v>374185</v>
      </c>
      <c r="HUT20">
        <v>374185</v>
      </c>
      <c r="HUU20">
        <v>438896</v>
      </c>
      <c r="HUV20">
        <v>561932</v>
      </c>
      <c r="HUW20">
        <v>652484</v>
      </c>
      <c r="HUX20">
        <v>754849</v>
      </c>
      <c r="HUY20">
        <v>818746</v>
      </c>
      <c r="HUZ20">
        <v>885071</v>
      </c>
      <c r="HVA20">
        <v>898797</v>
      </c>
      <c r="HVB20">
        <v>894930</v>
      </c>
      <c r="HVC20">
        <v>903512</v>
      </c>
      <c r="HVD20">
        <v>916960</v>
      </c>
      <c r="HVE20">
        <v>937765</v>
      </c>
      <c r="HVF20">
        <v>925067</v>
      </c>
      <c r="HVG20">
        <v>889740</v>
      </c>
      <c r="HVH20">
        <v>888365</v>
      </c>
      <c r="HVI20">
        <v>881549</v>
      </c>
      <c r="HVJ20">
        <v>926454</v>
      </c>
      <c r="HVK20">
        <v>936427</v>
      </c>
      <c r="HVL20">
        <v>969352</v>
      </c>
      <c r="HVM20">
        <v>967297</v>
      </c>
      <c r="HVN20">
        <v>986641</v>
      </c>
      <c r="HVO20">
        <v>983576</v>
      </c>
      <c r="HVP20">
        <v>957743</v>
      </c>
      <c r="HVQ20">
        <v>975243</v>
      </c>
      <c r="HVR20">
        <v>966019</v>
      </c>
      <c r="HVS20">
        <v>962493</v>
      </c>
      <c r="HVT20">
        <v>965785</v>
      </c>
      <c r="HVU20">
        <v>962194</v>
      </c>
      <c r="HVV20">
        <v>994964</v>
      </c>
      <c r="HVW20">
        <v>996102</v>
      </c>
      <c r="HVX20">
        <v>970812</v>
      </c>
      <c r="HVY20">
        <v>982468</v>
      </c>
      <c r="HVZ20">
        <v>993129</v>
      </c>
      <c r="HWA20">
        <v>1003642</v>
      </c>
      <c r="HWB20">
        <v>969843</v>
      </c>
      <c r="HWC20">
        <v>952287</v>
      </c>
      <c r="HWD20">
        <v>955719</v>
      </c>
      <c r="HWE20">
        <v>955216</v>
      </c>
      <c r="HWF20">
        <v>967738</v>
      </c>
      <c r="HWG20">
        <v>979413</v>
      </c>
      <c r="HWH20">
        <v>1004540</v>
      </c>
      <c r="HWI20">
        <v>1004540</v>
      </c>
      <c r="HWJ20">
        <v>968220</v>
      </c>
      <c r="HWK20">
        <v>951916</v>
      </c>
      <c r="HWL20">
        <v>949829</v>
      </c>
      <c r="HWM20">
        <v>974398</v>
      </c>
      <c r="HWN20">
        <v>966870</v>
      </c>
      <c r="HWO20">
        <v>968736</v>
      </c>
      <c r="HWP20">
        <v>951565</v>
      </c>
      <c r="HWQ20">
        <v>955663</v>
      </c>
      <c r="HWR20">
        <v>976813</v>
      </c>
      <c r="HWS20">
        <v>12056</v>
      </c>
      <c r="HWT20">
        <v>18848</v>
      </c>
      <c r="HWU20">
        <v>36121</v>
      </c>
      <c r="HWV20">
        <v>47485</v>
      </c>
      <c r="HWW20">
        <v>55749</v>
      </c>
      <c r="HWX20">
        <v>71633</v>
      </c>
      <c r="HWY20">
        <v>80316</v>
      </c>
      <c r="HWZ20">
        <v>102766</v>
      </c>
      <c r="HXA20">
        <v>120587</v>
      </c>
      <c r="HXB20">
        <v>135477</v>
      </c>
      <c r="HXC20">
        <v>150633</v>
      </c>
      <c r="HXD20">
        <v>183554</v>
      </c>
      <c r="HXE20">
        <v>225617</v>
      </c>
      <c r="HXF20">
        <v>276568</v>
      </c>
      <c r="HXG20">
        <v>318571</v>
      </c>
      <c r="HXH20">
        <v>362706</v>
      </c>
      <c r="HXI20">
        <v>503200</v>
      </c>
      <c r="HXJ20">
        <v>648128</v>
      </c>
      <c r="HXK20">
        <v>718303</v>
      </c>
      <c r="HXL20">
        <v>718303</v>
      </c>
      <c r="HXM20">
        <v>794763</v>
      </c>
      <c r="HXN20">
        <v>825668</v>
      </c>
      <c r="HXO20">
        <v>844183</v>
      </c>
      <c r="HXP20">
        <v>864700</v>
      </c>
      <c r="HXQ20">
        <v>869501</v>
      </c>
      <c r="HXR20">
        <v>876130</v>
      </c>
      <c r="HXS20">
        <v>887949</v>
      </c>
      <c r="HXT20">
        <v>884226</v>
      </c>
      <c r="HXU20">
        <v>873452</v>
      </c>
      <c r="HXV20">
        <v>887853</v>
      </c>
      <c r="HXW20">
        <v>893914</v>
      </c>
      <c r="HXX20">
        <v>885991</v>
      </c>
      <c r="HXY20">
        <v>865290</v>
      </c>
      <c r="HXZ20">
        <v>860998</v>
      </c>
      <c r="HYA20">
        <v>881098</v>
      </c>
      <c r="HYB20">
        <v>874242</v>
      </c>
      <c r="HYC20">
        <v>884943</v>
      </c>
      <c r="HYD20">
        <v>876931</v>
      </c>
      <c r="HYE20">
        <v>883830</v>
      </c>
      <c r="HYF20">
        <v>898368</v>
      </c>
      <c r="HYG20">
        <v>892810</v>
      </c>
      <c r="HYH20">
        <v>888878</v>
      </c>
      <c r="HYI20">
        <v>865612</v>
      </c>
      <c r="HYJ20">
        <v>871327</v>
      </c>
      <c r="HYK20">
        <v>871047</v>
      </c>
      <c r="HYL20">
        <v>871047</v>
      </c>
      <c r="HYM20">
        <v>882150</v>
      </c>
      <c r="HYN20">
        <v>871659</v>
      </c>
      <c r="HYO20">
        <v>880423</v>
      </c>
      <c r="HYP20">
        <v>872154</v>
      </c>
      <c r="HYQ20">
        <v>853665</v>
      </c>
      <c r="HYR20">
        <v>854987</v>
      </c>
      <c r="HYS20">
        <v>864830</v>
      </c>
      <c r="HYT20">
        <v>865510</v>
      </c>
      <c r="HYU20">
        <v>854822</v>
      </c>
      <c r="HYV20">
        <v>857642</v>
      </c>
      <c r="HYW20">
        <v>841406</v>
      </c>
      <c r="HYX20">
        <v>830554</v>
      </c>
      <c r="HYY20">
        <v>816760</v>
      </c>
      <c r="HYZ20">
        <v>817352</v>
      </c>
      <c r="HZA20">
        <v>836268</v>
      </c>
      <c r="HZB20">
        <v>839822</v>
      </c>
      <c r="HZC20">
        <v>847819</v>
      </c>
      <c r="HZD20">
        <v>848767</v>
      </c>
      <c r="HZE20">
        <v>849554</v>
      </c>
      <c r="HZF20">
        <v>21685</v>
      </c>
      <c r="HZG20">
        <v>32847</v>
      </c>
      <c r="HZH20">
        <v>43653</v>
      </c>
      <c r="HZI20">
        <v>55461</v>
      </c>
      <c r="HZJ20">
        <v>62945</v>
      </c>
      <c r="HZK20">
        <v>75515</v>
      </c>
      <c r="HZL20">
        <v>93785</v>
      </c>
      <c r="HZM20">
        <v>105342</v>
      </c>
      <c r="HZN20">
        <v>124997</v>
      </c>
      <c r="HZO20">
        <v>144506</v>
      </c>
      <c r="HZP20">
        <v>154765</v>
      </c>
      <c r="HZQ20">
        <v>181130</v>
      </c>
      <c r="HZR20">
        <v>212179</v>
      </c>
      <c r="HZS20">
        <v>245330</v>
      </c>
      <c r="HZT20">
        <v>290837</v>
      </c>
      <c r="HZU20">
        <v>332187</v>
      </c>
      <c r="HZV20">
        <v>461508</v>
      </c>
      <c r="HZW20">
        <v>556406</v>
      </c>
      <c r="HZX20">
        <v>593905</v>
      </c>
      <c r="HZY20">
        <v>674265</v>
      </c>
      <c r="HZZ20">
        <v>670832</v>
      </c>
      <c r="IAA20">
        <v>682515</v>
      </c>
      <c r="IAB20">
        <v>710376</v>
      </c>
      <c r="IAC20">
        <v>725481</v>
      </c>
      <c r="IAD20">
        <v>725481</v>
      </c>
      <c r="IAE20">
        <v>741264</v>
      </c>
      <c r="IAF20">
        <v>729554</v>
      </c>
      <c r="IAG20">
        <v>751275</v>
      </c>
      <c r="IAH20">
        <v>760841</v>
      </c>
      <c r="IAI20">
        <v>769112</v>
      </c>
      <c r="IAJ20">
        <v>760491</v>
      </c>
      <c r="IAK20">
        <v>763627</v>
      </c>
      <c r="IAL20">
        <v>757437</v>
      </c>
      <c r="IAM20">
        <v>761734</v>
      </c>
      <c r="IAN20">
        <v>756567</v>
      </c>
      <c r="IAO20">
        <v>758692</v>
      </c>
      <c r="IAP20">
        <v>746015</v>
      </c>
      <c r="IAQ20">
        <v>737167</v>
      </c>
      <c r="IAR20">
        <v>747000</v>
      </c>
      <c r="IAS20">
        <v>755826</v>
      </c>
      <c r="IAT20">
        <v>751438</v>
      </c>
      <c r="IAU20">
        <v>750798</v>
      </c>
      <c r="IAV20">
        <v>753560</v>
      </c>
      <c r="IAW20">
        <v>755003</v>
      </c>
      <c r="IAX20">
        <v>755003</v>
      </c>
      <c r="IAY20">
        <v>768070</v>
      </c>
      <c r="IAZ20">
        <v>739706</v>
      </c>
      <c r="IBA20">
        <v>733796</v>
      </c>
      <c r="IBB20">
        <v>721754</v>
      </c>
      <c r="IBC20">
        <v>722871</v>
      </c>
      <c r="IBD20">
        <v>712081</v>
      </c>
      <c r="IBE20">
        <v>707183</v>
      </c>
      <c r="IBF20">
        <v>695825</v>
      </c>
      <c r="IBG20">
        <v>688748</v>
      </c>
      <c r="IBH20">
        <v>680271</v>
      </c>
      <c r="IBI20">
        <v>689324</v>
      </c>
      <c r="IBJ20">
        <v>683501</v>
      </c>
      <c r="IBK20">
        <v>683501</v>
      </c>
      <c r="IBL20">
        <v>686943</v>
      </c>
      <c r="IBM20">
        <v>701225</v>
      </c>
      <c r="IBN20">
        <v>674561</v>
      </c>
      <c r="IBO20">
        <v>674084</v>
      </c>
      <c r="IBP20">
        <v>674084</v>
      </c>
      <c r="IBQ20">
        <v>672133</v>
      </c>
      <c r="IBR20">
        <v>680878</v>
      </c>
      <c r="IBS20">
        <v>10064</v>
      </c>
      <c r="IBT20">
        <v>19338</v>
      </c>
      <c r="IBU20">
        <v>29689</v>
      </c>
      <c r="IBV20">
        <v>44907</v>
      </c>
      <c r="IBW20">
        <v>50567</v>
      </c>
      <c r="IBX20">
        <v>65248</v>
      </c>
      <c r="IBY20">
        <v>81408</v>
      </c>
      <c r="IBZ20">
        <v>105394</v>
      </c>
      <c r="ICA20">
        <v>118825</v>
      </c>
      <c r="ICB20">
        <v>131178</v>
      </c>
      <c r="ICC20">
        <v>146134</v>
      </c>
      <c r="ICD20">
        <v>173234</v>
      </c>
      <c r="ICE20">
        <v>221896</v>
      </c>
      <c r="ICF20">
        <v>257450</v>
      </c>
      <c r="ICG20">
        <v>298948</v>
      </c>
      <c r="ICH20">
        <v>344875</v>
      </c>
      <c r="ICI20">
        <v>344875</v>
      </c>
      <c r="ICJ20">
        <v>479758</v>
      </c>
      <c r="ICK20">
        <v>577101</v>
      </c>
      <c r="ICL20">
        <v>726961</v>
      </c>
      <c r="ICM20">
        <v>706586</v>
      </c>
      <c r="ICN20">
        <v>743518</v>
      </c>
      <c r="ICO20">
        <v>754231</v>
      </c>
      <c r="ICP20">
        <v>774855</v>
      </c>
      <c r="ICQ20">
        <v>792903</v>
      </c>
      <c r="ICR20">
        <v>811535</v>
      </c>
      <c r="ICS20">
        <v>809356</v>
      </c>
      <c r="ICT20">
        <v>832448</v>
      </c>
      <c r="ICU20">
        <v>848551</v>
      </c>
      <c r="ICV20">
        <v>852734</v>
      </c>
      <c r="ICW20">
        <v>867638</v>
      </c>
      <c r="ICX20">
        <v>877833</v>
      </c>
      <c r="ICY20">
        <v>893141</v>
      </c>
      <c r="ICZ20">
        <v>899496</v>
      </c>
      <c r="IDA20">
        <v>906996</v>
      </c>
      <c r="IDB20">
        <v>906892</v>
      </c>
      <c r="IDC20">
        <v>892022</v>
      </c>
      <c r="IDD20">
        <v>895520</v>
      </c>
      <c r="IDE20">
        <v>880243</v>
      </c>
      <c r="IDF20">
        <v>875524</v>
      </c>
      <c r="IDG20">
        <v>854620</v>
      </c>
      <c r="IDH20">
        <v>854700</v>
      </c>
      <c r="IDI20">
        <v>865354</v>
      </c>
      <c r="IDJ20">
        <v>892767</v>
      </c>
      <c r="IDK20">
        <v>917951</v>
      </c>
      <c r="IDL20">
        <v>940099</v>
      </c>
      <c r="IDM20">
        <v>966257</v>
      </c>
      <c r="IDN20">
        <v>984403</v>
      </c>
      <c r="IDO20">
        <v>970566</v>
      </c>
      <c r="IDP20">
        <v>976749</v>
      </c>
      <c r="IDQ20">
        <v>973991</v>
      </c>
      <c r="IDR20">
        <v>965573</v>
      </c>
      <c r="IDS20">
        <v>970005</v>
      </c>
      <c r="IDT20">
        <v>965293</v>
      </c>
      <c r="IDU20">
        <v>958863</v>
      </c>
      <c r="IDV20">
        <v>941066</v>
      </c>
      <c r="IDW20">
        <v>937025</v>
      </c>
      <c r="IDX20">
        <v>927895</v>
      </c>
      <c r="IDY20">
        <v>917285</v>
      </c>
      <c r="IDZ20">
        <v>889656</v>
      </c>
      <c r="IEA20">
        <v>891671</v>
      </c>
      <c r="IEB20">
        <v>882931</v>
      </c>
      <c r="IEC20">
        <v>865349</v>
      </c>
      <c r="IED20">
        <v>854906</v>
      </c>
      <c r="IEE20">
        <v>878262</v>
      </c>
      <c r="IEF20">
        <v>12495</v>
      </c>
      <c r="IEG20">
        <v>17783</v>
      </c>
      <c r="IEH20">
        <v>22398</v>
      </c>
      <c r="IEI20">
        <v>33658</v>
      </c>
      <c r="IEJ20">
        <v>37127</v>
      </c>
      <c r="IEK20">
        <v>47232</v>
      </c>
      <c r="IEL20">
        <v>64567</v>
      </c>
      <c r="IEM20">
        <v>82594</v>
      </c>
      <c r="IEN20">
        <v>111235</v>
      </c>
      <c r="IEO20">
        <v>137099</v>
      </c>
      <c r="IEP20">
        <v>159009</v>
      </c>
      <c r="IEQ20">
        <v>199165</v>
      </c>
      <c r="IER20">
        <v>227127</v>
      </c>
      <c r="IES20">
        <v>283396</v>
      </c>
      <c r="IET20">
        <v>283396</v>
      </c>
      <c r="IEU20">
        <v>332034</v>
      </c>
      <c r="IEV20">
        <v>455800</v>
      </c>
      <c r="IEW20">
        <v>555732</v>
      </c>
      <c r="IEX20">
        <v>632187</v>
      </c>
      <c r="IEY20">
        <v>788890</v>
      </c>
      <c r="IEZ20">
        <v>737238</v>
      </c>
      <c r="IFA20">
        <v>764805</v>
      </c>
      <c r="IFB20">
        <v>769409</v>
      </c>
      <c r="IFC20">
        <v>784454</v>
      </c>
      <c r="IFD20">
        <v>786390</v>
      </c>
      <c r="IFE20">
        <v>792603</v>
      </c>
      <c r="IFF20">
        <v>816471</v>
      </c>
      <c r="IFG20">
        <v>800810</v>
      </c>
      <c r="IFH20">
        <v>799918</v>
      </c>
      <c r="IFI20">
        <v>836680</v>
      </c>
      <c r="IFJ20">
        <v>838654</v>
      </c>
      <c r="IFK20">
        <v>855825</v>
      </c>
      <c r="IFL20">
        <v>871824</v>
      </c>
      <c r="IFM20">
        <v>886438</v>
      </c>
      <c r="IFN20">
        <v>894863</v>
      </c>
      <c r="IFO20">
        <v>885342</v>
      </c>
      <c r="IFP20">
        <v>890584</v>
      </c>
      <c r="IFQ20">
        <v>890433</v>
      </c>
      <c r="IFR20">
        <v>914917</v>
      </c>
      <c r="IFS20">
        <v>904393</v>
      </c>
      <c r="IFT20">
        <v>879281</v>
      </c>
      <c r="IFU20">
        <v>896857</v>
      </c>
      <c r="IFV20">
        <v>880890</v>
      </c>
      <c r="IFW20">
        <v>860586</v>
      </c>
      <c r="IFX20">
        <v>845318</v>
      </c>
      <c r="IFY20">
        <v>840309</v>
      </c>
      <c r="IFZ20">
        <v>829012</v>
      </c>
      <c r="IGA20">
        <v>819507</v>
      </c>
      <c r="IGB20">
        <v>818557</v>
      </c>
      <c r="IGC20">
        <v>813909</v>
      </c>
      <c r="IGD20">
        <v>815562</v>
      </c>
      <c r="IGE20">
        <v>809305</v>
      </c>
      <c r="IGF20">
        <v>788259</v>
      </c>
      <c r="IGG20">
        <v>769332</v>
      </c>
      <c r="IGH20">
        <v>759702</v>
      </c>
      <c r="IGI20">
        <v>758011</v>
      </c>
      <c r="IGJ20">
        <v>758011</v>
      </c>
      <c r="IGK20">
        <v>740878</v>
      </c>
      <c r="IGL20">
        <v>726453</v>
      </c>
      <c r="IGM20">
        <v>725541</v>
      </c>
      <c r="IGN20">
        <v>727249</v>
      </c>
      <c r="IGO20">
        <v>743332</v>
      </c>
      <c r="IGP20">
        <v>736801</v>
      </c>
      <c r="IGQ20">
        <v>728888</v>
      </c>
      <c r="IGR20">
        <v>751574</v>
      </c>
      <c r="IGS20">
        <v>743002</v>
      </c>
      <c r="IGT20">
        <v>41179</v>
      </c>
      <c r="IGU20">
        <v>64475</v>
      </c>
      <c r="IGV20">
        <v>77734</v>
      </c>
      <c r="IGW20">
        <v>92835</v>
      </c>
      <c r="IGX20">
        <v>97769</v>
      </c>
      <c r="IGY20">
        <v>107320</v>
      </c>
      <c r="IGZ20">
        <v>110030</v>
      </c>
      <c r="IHA20">
        <v>118117</v>
      </c>
      <c r="IHB20">
        <v>140576</v>
      </c>
      <c r="IHC20">
        <v>163716</v>
      </c>
      <c r="IHD20">
        <v>181173</v>
      </c>
      <c r="IHE20">
        <v>213412</v>
      </c>
      <c r="IHF20">
        <v>246719</v>
      </c>
      <c r="IHG20">
        <v>291076</v>
      </c>
      <c r="IHH20">
        <v>350066</v>
      </c>
      <c r="IHI20">
        <v>422726</v>
      </c>
      <c r="IHJ20">
        <v>522250</v>
      </c>
      <c r="IHK20">
        <v>633666</v>
      </c>
      <c r="IHL20">
        <v>633666</v>
      </c>
      <c r="IHM20">
        <v>652798</v>
      </c>
      <c r="IHN20">
        <v>647494</v>
      </c>
      <c r="IHO20">
        <v>661482</v>
      </c>
      <c r="IHP20">
        <v>678702</v>
      </c>
      <c r="IHQ20">
        <v>678086</v>
      </c>
      <c r="IHR20">
        <v>678207</v>
      </c>
      <c r="IHS20">
        <v>686791</v>
      </c>
      <c r="IHT20">
        <v>685954</v>
      </c>
      <c r="IHU20">
        <v>686430</v>
      </c>
      <c r="IHV20">
        <v>690074</v>
      </c>
      <c r="IHW20">
        <v>685212</v>
      </c>
      <c r="IHX20">
        <v>692365</v>
      </c>
      <c r="IHY20">
        <v>693123</v>
      </c>
      <c r="IHZ20">
        <v>693147</v>
      </c>
      <c r="IIA20">
        <v>701401</v>
      </c>
      <c r="IIB20">
        <v>697401</v>
      </c>
      <c r="IIC20">
        <v>675674</v>
      </c>
      <c r="IID20">
        <v>678598</v>
      </c>
      <c r="IIE20">
        <v>690126</v>
      </c>
      <c r="IIF20">
        <v>716629</v>
      </c>
      <c r="IIG20">
        <v>692695</v>
      </c>
      <c r="IIH20">
        <v>689089</v>
      </c>
      <c r="III20">
        <v>688741</v>
      </c>
      <c r="IIJ20">
        <v>672644</v>
      </c>
      <c r="IIK20">
        <v>673130</v>
      </c>
      <c r="IIL20">
        <v>675150</v>
      </c>
      <c r="IIM20">
        <v>664661</v>
      </c>
      <c r="IIN20">
        <v>660850</v>
      </c>
      <c r="IIO20">
        <v>654451</v>
      </c>
      <c r="IIP20">
        <v>653855</v>
      </c>
      <c r="IIQ20">
        <v>658645</v>
      </c>
      <c r="IIR20">
        <v>655808</v>
      </c>
      <c r="IIS20">
        <v>652033</v>
      </c>
      <c r="IIT20">
        <v>649620</v>
      </c>
      <c r="IIU20">
        <v>645400</v>
      </c>
      <c r="IIV20">
        <v>650206</v>
      </c>
      <c r="IIW20">
        <v>666068</v>
      </c>
      <c r="IIX20">
        <v>667395</v>
      </c>
      <c r="IIY20">
        <v>663960</v>
      </c>
      <c r="IIZ20">
        <v>684209</v>
      </c>
      <c r="IJA20">
        <v>684209</v>
      </c>
      <c r="IJB20">
        <v>661669</v>
      </c>
      <c r="IJC20">
        <v>663831</v>
      </c>
      <c r="IJD20">
        <v>666965</v>
      </c>
      <c r="IJE20">
        <v>683690</v>
      </c>
      <c r="IJF20">
        <v>665344</v>
      </c>
      <c r="IJG20">
        <v>662009</v>
      </c>
      <c r="IJH20">
        <v>14911</v>
      </c>
      <c r="IJI20">
        <v>22982</v>
      </c>
      <c r="IJJ20">
        <v>25318</v>
      </c>
      <c r="IJK20">
        <v>31247</v>
      </c>
      <c r="IJL20">
        <v>37128</v>
      </c>
      <c r="IJM20">
        <v>47452</v>
      </c>
      <c r="IJN20">
        <v>55662</v>
      </c>
      <c r="IJO20">
        <v>74397</v>
      </c>
      <c r="IJP20">
        <v>94532</v>
      </c>
      <c r="IJQ20">
        <v>108442</v>
      </c>
      <c r="IJR20">
        <v>152487</v>
      </c>
      <c r="IJS20">
        <v>184372</v>
      </c>
      <c r="IJT20">
        <v>229821</v>
      </c>
      <c r="IJU20">
        <v>272247</v>
      </c>
      <c r="IJV20">
        <v>317707</v>
      </c>
      <c r="IJW20">
        <v>392461</v>
      </c>
      <c r="IJX20">
        <v>455766</v>
      </c>
      <c r="IJY20">
        <v>545265</v>
      </c>
      <c r="IJZ20">
        <v>515673</v>
      </c>
      <c r="IKA20">
        <v>538113</v>
      </c>
      <c r="IKB20">
        <v>540148</v>
      </c>
      <c r="IKC20">
        <v>548543</v>
      </c>
      <c r="IKD20">
        <v>548543</v>
      </c>
      <c r="IKE20">
        <v>551437</v>
      </c>
      <c r="IKF20">
        <v>556378</v>
      </c>
      <c r="IKG20">
        <v>547793</v>
      </c>
      <c r="IKH20">
        <v>542139</v>
      </c>
      <c r="IKI20">
        <v>541655</v>
      </c>
      <c r="IKJ20">
        <v>521569</v>
      </c>
      <c r="IKK20">
        <v>520294</v>
      </c>
      <c r="IKL20">
        <v>527476</v>
      </c>
      <c r="IKM20">
        <v>533660</v>
      </c>
      <c r="IKN20">
        <v>532232</v>
      </c>
      <c r="IKO20">
        <v>531702</v>
      </c>
      <c r="IKP20">
        <v>548030</v>
      </c>
      <c r="IKQ20">
        <v>548350</v>
      </c>
      <c r="IKR20">
        <v>545749</v>
      </c>
      <c r="IKS20">
        <v>555887</v>
      </c>
      <c r="IKT20">
        <v>542786</v>
      </c>
      <c r="IKU20">
        <v>536058</v>
      </c>
      <c r="IKV20">
        <v>533690</v>
      </c>
      <c r="IKW20">
        <v>534161</v>
      </c>
      <c r="IKX20">
        <v>534161</v>
      </c>
      <c r="IKY20">
        <v>530675</v>
      </c>
      <c r="IKZ20">
        <v>528675</v>
      </c>
      <c r="ILA20">
        <v>531167</v>
      </c>
      <c r="ILB20">
        <v>532528</v>
      </c>
      <c r="ILC20">
        <v>534942</v>
      </c>
      <c r="ILD20">
        <v>545271</v>
      </c>
      <c r="ILE20">
        <v>529055</v>
      </c>
      <c r="ILF20">
        <v>536443</v>
      </c>
      <c r="ILG20">
        <v>541353</v>
      </c>
      <c r="ILH20">
        <v>561146</v>
      </c>
      <c r="ILI20">
        <v>543671</v>
      </c>
      <c r="ILJ20">
        <v>544479</v>
      </c>
      <c r="ILK20">
        <v>534968</v>
      </c>
      <c r="ILL20">
        <v>534968</v>
      </c>
      <c r="ILM20">
        <v>538391</v>
      </c>
      <c r="ILN20">
        <v>533557</v>
      </c>
      <c r="ILO20">
        <v>533544</v>
      </c>
      <c r="ILP20">
        <v>532199</v>
      </c>
      <c r="ILQ20">
        <v>532199</v>
      </c>
      <c r="ILR20">
        <v>541560</v>
      </c>
      <c r="ILS20">
        <v>524133</v>
      </c>
      <c r="ILT20">
        <v>13079</v>
      </c>
      <c r="ILU20">
        <v>16368</v>
      </c>
      <c r="ILV20">
        <v>22827</v>
      </c>
      <c r="ILW20">
        <v>27575</v>
      </c>
      <c r="ILX20">
        <v>32244</v>
      </c>
      <c r="ILY20">
        <v>41146</v>
      </c>
      <c r="ILZ20">
        <v>60451</v>
      </c>
      <c r="IMA20">
        <v>68921</v>
      </c>
      <c r="IMB20">
        <v>77329</v>
      </c>
      <c r="IMC20">
        <v>91504</v>
      </c>
      <c r="IMD20">
        <v>116581</v>
      </c>
      <c r="IME20">
        <v>135418</v>
      </c>
      <c r="IMF20">
        <v>155790</v>
      </c>
      <c r="IMG20">
        <v>193611</v>
      </c>
      <c r="IMH20">
        <v>251021</v>
      </c>
      <c r="IMI20">
        <v>384118</v>
      </c>
      <c r="IMJ20">
        <v>462136</v>
      </c>
      <c r="IMK20">
        <v>519522</v>
      </c>
      <c r="IML20">
        <v>571546</v>
      </c>
      <c r="IMM20">
        <v>566817</v>
      </c>
      <c r="IMN20">
        <v>566817</v>
      </c>
      <c r="IMO20">
        <v>575421</v>
      </c>
      <c r="IMP20">
        <v>600294</v>
      </c>
      <c r="IMQ20">
        <v>611919</v>
      </c>
      <c r="IMR20">
        <v>615755</v>
      </c>
      <c r="IMS20">
        <v>609513</v>
      </c>
      <c r="IMT20">
        <v>605380</v>
      </c>
      <c r="IMU20">
        <v>596675</v>
      </c>
      <c r="IMV20">
        <v>603382</v>
      </c>
      <c r="IMW20">
        <v>604686</v>
      </c>
      <c r="IMX20">
        <v>595693</v>
      </c>
      <c r="IMY20">
        <v>601329</v>
      </c>
      <c r="IMZ20">
        <v>608060</v>
      </c>
      <c r="INA20">
        <v>608856</v>
      </c>
      <c r="INB20">
        <v>608286</v>
      </c>
      <c r="INC20">
        <v>587216</v>
      </c>
      <c r="IND20">
        <v>576465</v>
      </c>
      <c r="INE20">
        <v>579324</v>
      </c>
      <c r="INF20">
        <v>587215</v>
      </c>
      <c r="ING20">
        <v>581495</v>
      </c>
      <c r="INH20">
        <v>581803</v>
      </c>
      <c r="INI20">
        <v>581560</v>
      </c>
      <c r="INJ20">
        <v>570489</v>
      </c>
      <c r="INK20">
        <v>574385</v>
      </c>
      <c r="INL20">
        <v>565742</v>
      </c>
      <c r="INM20">
        <v>567698</v>
      </c>
      <c r="INN20">
        <v>564844</v>
      </c>
      <c r="INO20">
        <v>569701</v>
      </c>
      <c r="INP20">
        <v>574118</v>
      </c>
      <c r="INQ20">
        <v>568545</v>
      </c>
      <c r="INR20">
        <v>569093</v>
      </c>
      <c r="INS20">
        <v>570829</v>
      </c>
      <c r="INT20">
        <v>564231</v>
      </c>
      <c r="INU20">
        <v>570362</v>
      </c>
      <c r="INV20">
        <v>573774</v>
      </c>
      <c r="INW20">
        <v>573408</v>
      </c>
      <c r="INX20">
        <v>560897</v>
      </c>
      <c r="INY20">
        <v>560210</v>
      </c>
      <c r="INZ20">
        <v>563338</v>
      </c>
      <c r="IOA20">
        <v>558539</v>
      </c>
      <c r="IOB20">
        <v>557041</v>
      </c>
      <c r="IOC20">
        <v>554522</v>
      </c>
      <c r="IOD20">
        <v>559178</v>
      </c>
      <c r="IOE20">
        <v>575701</v>
      </c>
      <c r="IOF20">
        <v>559726</v>
      </c>
      <c r="IOG20">
        <v>20771</v>
      </c>
      <c r="IOH20">
        <v>41579</v>
      </c>
      <c r="IOI20">
        <v>59219</v>
      </c>
      <c r="IOJ20">
        <v>84388</v>
      </c>
      <c r="IOK20">
        <v>86222</v>
      </c>
      <c r="IOL20">
        <v>101334</v>
      </c>
      <c r="IOM20">
        <v>101334</v>
      </c>
      <c r="ION20">
        <v>100743</v>
      </c>
      <c r="IOO20">
        <v>108330</v>
      </c>
      <c r="IOP20">
        <v>126532</v>
      </c>
      <c r="IOQ20">
        <v>148843</v>
      </c>
      <c r="IOR20">
        <v>194772</v>
      </c>
      <c r="IOS20">
        <v>213200</v>
      </c>
      <c r="IOT20">
        <v>213200</v>
      </c>
      <c r="IOU20">
        <v>244813</v>
      </c>
      <c r="IOV20">
        <v>320308</v>
      </c>
      <c r="IOW20">
        <v>387780</v>
      </c>
      <c r="IOX20">
        <v>458820</v>
      </c>
      <c r="IOY20">
        <v>507567</v>
      </c>
      <c r="IOZ20">
        <v>502697</v>
      </c>
      <c r="IPA20">
        <v>521184</v>
      </c>
      <c r="IPB20">
        <v>532232</v>
      </c>
      <c r="IPC20">
        <v>543185</v>
      </c>
      <c r="IPD20">
        <v>576191</v>
      </c>
      <c r="IPE20">
        <v>564424</v>
      </c>
      <c r="IPF20">
        <v>564627</v>
      </c>
      <c r="IPG20">
        <v>562589</v>
      </c>
      <c r="IPH20">
        <v>558615</v>
      </c>
      <c r="IPI20">
        <v>561119</v>
      </c>
      <c r="IPJ20">
        <v>560184</v>
      </c>
      <c r="IPK20">
        <v>545589</v>
      </c>
      <c r="IPL20">
        <v>537602</v>
      </c>
      <c r="IPM20">
        <v>534784</v>
      </c>
      <c r="IPN20">
        <v>539725</v>
      </c>
      <c r="IPO20">
        <v>544520</v>
      </c>
      <c r="IPP20">
        <v>548112</v>
      </c>
      <c r="IPQ20">
        <v>549306</v>
      </c>
      <c r="IPR20">
        <v>537232</v>
      </c>
      <c r="IPS20">
        <v>543090</v>
      </c>
      <c r="IPT20">
        <v>530160</v>
      </c>
      <c r="IPU20">
        <v>525217</v>
      </c>
      <c r="IPV20">
        <v>533841</v>
      </c>
      <c r="IPW20">
        <v>533629</v>
      </c>
      <c r="IPX20">
        <v>540859</v>
      </c>
      <c r="IPY20">
        <v>531229</v>
      </c>
      <c r="IPZ20">
        <v>535604</v>
      </c>
      <c r="IQA20">
        <v>529032</v>
      </c>
      <c r="IQB20">
        <v>538672</v>
      </c>
      <c r="IQC20">
        <v>540849</v>
      </c>
      <c r="IQD20">
        <v>535507</v>
      </c>
      <c r="IQE20">
        <v>535178</v>
      </c>
      <c r="IQF20">
        <v>534983</v>
      </c>
      <c r="IQG20">
        <v>530287</v>
      </c>
      <c r="IQH20">
        <v>530634</v>
      </c>
      <c r="IQI20">
        <v>526846</v>
      </c>
      <c r="IQJ20">
        <v>524235</v>
      </c>
      <c r="IQK20">
        <v>524235</v>
      </c>
      <c r="IQL20">
        <v>522581</v>
      </c>
      <c r="IQM20">
        <v>509385</v>
      </c>
      <c r="IQN20">
        <v>490047</v>
      </c>
      <c r="IQO20">
        <v>488880</v>
      </c>
      <c r="IQP20">
        <v>485540</v>
      </c>
      <c r="IQQ20">
        <v>479695</v>
      </c>
      <c r="IQR20">
        <v>479853</v>
      </c>
      <c r="IQS20">
        <v>472754</v>
      </c>
      <c r="IQT20">
        <v>28769</v>
      </c>
      <c r="IQU20">
        <v>31733</v>
      </c>
      <c r="IQV20">
        <v>38498</v>
      </c>
      <c r="IQW20">
        <v>45774</v>
      </c>
      <c r="IQX20">
        <v>47691</v>
      </c>
      <c r="IQY20">
        <v>51847</v>
      </c>
      <c r="IQZ20">
        <v>57434</v>
      </c>
      <c r="IRA20">
        <v>64914</v>
      </c>
      <c r="IRB20">
        <v>73699</v>
      </c>
      <c r="IRC20">
        <v>80032</v>
      </c>
      <c r="IRD20">
        <v>97721</v>
      </c>
      <c r="IRE20">
        <v>111112</v>
      </c>
      <c r="IRF20">
        <v>128143</v>
      </c>
      <c r="IRG20">
        <v>161443</v>
      </c>
      <c r="IRH20">
        <v>189181</v>
      </c>
      <c r="IRI20">
        <v>225745</v>
      </c>
      <c r="IRJ20">
        <v>338163</v>
      </c>
      <c r="IRK20">
        <v>414864</v>
      </c>
      <c r="IRL20">
        <v>414864</v>
      </c>
      <c r="IRM20">
        <v>427257</v>
      </c>
      <c r="IRN20">
        <v>465432</v>
      </c>
      <c r="IRO20">
        <v>508603</v>
      </c>
      <c r="IRP20">
        <v>546090</v>
      </c>
      <c r="IRQ20">
        <v>557240</v>
      </c>
      <c r="IRR20">
        <v>578577</v>
      </c>
      <c r="IRS20">
        <v>569946</v>
      </c>
      <c r="IRT20">
        <v>572675</v>
      </c>
      <c r="IRU20">
        <v>578205</v>
      </c>
      <c r="IRV20">
        <v>588886</v>
      </c>
      <c r="IRW20">
        <v>579703</v>
      </c>
      <c r="IRX20">
        <v>581214</v>
      </c>
      <c r="IRY20">
        <v>592420</v>
      </c>
      <c r="IRZ20">
        <v>591249</v>
      </c>
      <c r="ISA20">
        <v>610149</v>
      </c>
      <c r="ISB20">
        <v>607921</v>
      </c>
      <c r="ISC20">
        <v>602119</v>
      </c>
      <c r="ISD20">
        <v>602430</v>
      </c>
      <c r="ISE20">
        <v>603147</v>
      </c>
      <c r="ISF20">
        <v>586914</v>
      </c>
      <c r="ISG20">
        <v>584042</v>
      </c>
      <c r="ISH20">
        <v>586112</v>
      </c>
      <c r="ISI20">
        <v>579237</v>
      </c>
      <c r="ISJ20">
        <v>577442</v>
      </c>
      <c r="ISK20">
        <v>590660</v>
      </c>
      <c r="ISL20">
        <v>602091</v>
      </c>
      <c r="ISM20">
        <v>584128</v>
      </c>
      <c r="ISN20">
        <v>572901</v>
      </c>
      <c r="ISO20">
        <v>575030</v>
      </c>
      <c r="ISP20">
        <v>578458</v>
      </c>
      <c r="ISQ20">
        <v>578458</v>
      </c>
      <c r="ISR20">
        <v>577724</v>
      </c>
      <c r="ISS20">
        <v>580458</v>
      </c>
      <c r="IST20">
        <v>573823</v>
      </c>
      <c r="ISU20">
        <v>588676</v>
      </c>
      <c r="ISV20">
        <v>577347</v>
      </c>
      <c r="ISW20">
        <v>579792</v>
      </c>
      <c r="ISX20">
        <v>565886</v>
      </c>
      <c r="ISY20">
        <v>560653</v>
      </c>
      <c r="ISZ20">
        <v>556236</v>
      </c>
      <c r="ITA20">
        <v>556279</v>
      </c>
      <c r="ITB20">
        <v>559767</v>
      </c>
      <c r="ITC20">
        <v>563714</v>
      </c>
      <c r="ITD20">
        <v>552694</v>
      </c>
      <c r="ITE20">
        <v>550237</v>
      </c>
      <c r="ITF20">
        <v>547568</v>
      </c>
      <c r="ITG20">
        <v>19514</v>
      </c>
      <c r="ITH20">
        <v>24956</v>
      </c>
      <c r="ITI20">
        <v>34141</v>
      </c>
      <c r="ITJ20">
        <v>38398</v>
      </c>
      <c r="ITK20">
        <v>48135</v>
      </c>
      <c r="ITL20">
        <v>52833</v>
      </c>
      <c r="ITM20">
        <v>61351</v>
      </c>
      <c r="ITN20">
        <v>69299</v>
      </c>
      <c r="ITO20">
        <v>74684</v>
      </c>
      <c r="ITP20">
        <v>85023</v>
      </c>
      <c r="ITQ20">
        <v>95323</v>
      </c>
      <c r="ITR20">
        <v>112398</v>
      </c>
      <c r="ITS20">
        <v>121735</v>
      </c>
      <c r="ITT20">
        <v>142563</v>
      </c>
      <c r="ITU20">
        <v>162917</v>
      </c>
      <c r="ITV20">
        <v>187868</v>
      </c>
      <c r="ITW20">
        <v>253174</v>
      </c>
      <c r="ITX20">
        <v>306193</v>
      </c>
      <c r="ITY20">
        <v>358909</v>
      </c>
      <c r="ITZ20">
        <v>426181</v>
      </c>
      <c r="IUA20">
        <v>422400</v>
      </c>
      <c r="IUB20">
        <v>445089</v>
      </c>
      <c r="IUC20">
        <v>478677</v>
      </c>
      <c r="IUD20">
        <v>478677</v>
      </c>
      <c r="IUE20">
        <v>492138</v>
      </c>
      <c r="IUF20">
        <v>495983</v>
      </c>
      <c r="IUG20">
        <v>504041</v>
      </c>
      <c r="IUH20">
        <v>491052</v>
      </c>
      <c r="IUI20">
        <v>498712</v>
      </c>
      <c r="IUJ20">
        <v>505762</v>
      </c>
      <c r="IUK20">
        <v>501152</v>
      </c>
      <c r="IUL20">
        <v>496788</v>
      </c>
      <c r="IUM20">
        <v>502566</v>
      </c>
      <c r="IUN20">
        <v>508713</v>
      </c>
      <c r="IUO20">
        <v>508091</v>
      </c>
      <c r="IUP20">
        <v>513066</v>
      </c>
      <c r="IUQ20">
        <v>520672</v>
      </c>
      <c r="IUR20">
        <v>510327</v>
      </c>
      <c r="IUS20">
        <v>506434</v>
      </c>
      <c r="IUT20">
        <v>509750</v>
      </c>
      <c r="IUU20">
        <v>508010</v>
      </c>
      <c r="IUV20">
        <v>518351</v>
      </c>
      <c r="IUW20">
        <v>529355</v>
      </c>
      <c r="IUX20">
        <v>532245</v>
      </c>
      <c r="IUY20">
        <v>542290</v>
      </c>
      <c r="IUZ20">
        <v>545352</v>
      </c>
      <c r="IVA20">
        <v>547113</v>
      </c>
      <c r="IVB20">
        <v>556930</v>
      </c>
      <c r="IVC20">
        <v>556930</v>
      </c>
      <c r="IVD20">
        <v>555847</v>
      </c>
      <c r="IVE20">
        <v>560230</v>
      </c>
      <c r="IVF20">
        <v>550760</v>
      </c>
      <c r="IVG20">
        <v>559659</v>
      </c>
      <c r="IVH20">
        <v>546731</v>
      </c>
      <c r="IVI20">
        <v>538420</v>
      </c>
      <c r="IVJ20">
        <v>542267</v>
      </c>
      <c r="IVK20">
        <v>530404</v>
      </c>
      <c r="IVL20">
        <v>517957</v>
      </c>
      <c r="IVM20">
        <v>517957</v>
      </c>
      <c r="IVN20">
        <v>519229</v>
      </c>
      <c r="IVO20">
        <v>518227</v>
      </c>
      <c r="IVP20">
        <v>518815</v>
      </c>
      <c r="IVQ20">
        <v>519191</v>
      </c>
      <c r="IVR20">
        <v>519191</v>
      </c>
      <c r="IVS20">
        <v>524557</v>
      </c>
      <c r="IVT20">
        <v>523675</v>
      </c>
      <c r="IVU20">
        <v>1238</v>
      </c>
      <c r="IVV20">
        <v>2005</v>
      </c>
      <c r="IVW20">
        <v>3878</v>
      </c>
      <c r="IVX20">
        <v>4442</v>
      </c>
      <c r="IVY20">
        <v>8104</v>
      </c>
      <c r="IVZ20">
        <v>9561</v>
      </c>
      <c r="IWA20">
        <v>10664</v>
      </c>
      <c r="IWB20">
        <v>14301</v>
      </c>
      <c r="IWC20">
        <v>23224</v>
      </c>
      <c r="IWD20">
        <v>33437</v>
      </c>
      <c r="IWE20">
        <v>56433</v>
      </c>
      <c r="IWF20">
        <v>71073</v>
      </c>
      <c r="IWG20">
        <v>93017</v>
      </c>
      <c r="IWH20">
        <v>126732</v>
      </c>
      <c r="IWI20">
        <v>195010</v>
      </c>
      <c r="IWJ20">
        <v>284769</v>
      </c>
      <c r="IWK20">
        <v>387754</v>
      </c>
      <c r="IWL20">
        <v>440259</v>
      </c>
      <c r="IWM20">
        <v>436682</v>
      </c>
      <c r="IWN20">
        <v>436682</v>
      </c>
      <c r="IWO20">
        <v>464183</v>
      </c>
      <c r="IWP20">
        <v>477831</v>
      </c>
      <c r="IWQ20">
        <v>491220</v>
      </c>
      <c r="IWR20">
        <v>508166</v>
      </c>
      <c r="IWS20">
        <v>514043</v>
      </c>
      <c r="IWT20">
        <v>529019</v>
      </c>
      <c r="IWU20">
        <v>521233</v>
      </c>
      <c r="IWV20">
        <v>530427</v>
      </c>
      <c r="IWW20">
        <v>534430</v>
      </c>
      <c r="IWX20">
        <v>549977</v>
      </c>
      <c r="IWY20">
        <v>556880</v>
      </c>
      <c r="IWZ20">
        <v>563809</v>
      </c>
      <c r="IXA20">
        <v>559961</v>
      </c>
      <c r="IXB20">
        <v>550384</v>
      </c>
      <c r="IXC20">
        <v>551257</v>
      </c>
      <c r="IXD20">
        <v>545023</v>
      </c>
      <c r="IXE20">
        <v>547931</v>
      </c>
      <c r="IXF20">
        <v>546815</v>
      </c>
      <c r="IXG20">
        <v>545193</v>
      </c>
      <c r="IXH20">
        <v>555760</v>
      </c>
      <c r="IXI20">
        <v>544937</v>
      </c>
      <c r="IXJ20">
        <v>547375</v>
      </c>
      <c r="IXK20">
        <v>543953</v>
      </c>
      <c r="IXL20">
        <v>562370</v>
      </c>
      <c r="IXM20">
        <v>564949</v>
      </c>
      <c r="IXN20">
        <v>553597</v>
      </c>
      <c r="IXO20">
        <v>551583</v>
      </c>
      <c r="IXP20">
        <v>554639</v>
      </c>
      <c r="IXQ20">
        <v>560313</v>
      </c>
      <c r="IXR20">
        <v>552739</v>
      </c>
      <c r="IXS20">
        <v>549210</v>
      </c>
      <c r="IXT20">
        <v>541665</v>
      </c>
      <c r="IXU20">
        <v>551361</v>
      </c>
      <c r="IXV20">
        <v>551892</v>
      </c>
      <c r="IXW20">
        <v>542152</v>
      </c>
      <c r="IXX20">
        <v>539756</v>
      </c>
      <c r="IXY20">
        <v>545204</v>
      </c>
      <c r="IXZ20">
        <v>545104</v>
      </c>
      <c r="IYA20">
        <v>537939</v>
      </c>
      <c r="IYB20">
        <v>529467</v>
      </c>
      <c r="IYC20">
        <v>533084</v>
      </c>
      <c r="IYD20">
        <v>521892</v>
      </c>
      <c r="IYE20">
        <v>520465</v>
      </c>
      <c r="IYF20">
        <v>517437</v>
      </c>
      <c r="IYG20">
        <v>15015</v>
      </c>
      <c r="IYH20">
        <v>18616</v>
      </c>
      <c r="IYI20">
        <v>23201</v>
      </c>
      <c r="IYJ20">
        <v>26051</v>
      </c>
      <c r="IYK20">
        <v>33191</v>
      </c>
      <c r="IYL20">
        <v>36322</v>
      </c>
      <c r="IYM20">
        <v>44875</v>
      </c>
      <c r="IYN20">
        <v>53024</v>
      </c>
      <c r="IYO20">
        <v>78204</v>
      </c>
      <c r="IYP20">
        <v>86847</v>
      </c>
      <c r="IYQ20">
        <v>120124</v>
      </c>
      <c r="IYR20">
        <v>140108</v>
      </c>
      <c r="IYS20">
        <v>157384</v>
      </c>
      <c r="IYT20">
        <v>157384</v>
      </c>
      <c r="IYU20">
        <v>183631</v>
      </c>
      <c r="IYV20">
        <v>222248</v>
      </c>
      <c r="IYW20">
        <v>291114</v>
      </c>
      <c r="IYX20">
        <v>325458</v>
      </c>
      <c r="IYY20">
        <v>395697</v>
      </c>
      <c r="IYZ20">
        <v>430335</v>
      </c>
      <c r="IZA20">
        <v>451634</v>
      </c>
      <c r="IZB20">
        <v>476849</v>
      </c>
      <c r="IZC20">
        <v>499752</v>
      </c>
      <c r="IZD20">
        <v>502779</v>
      </c>
      <c r="IZE20">
        <v>531112</v>
      </c>
      <c r="IZF20">
        <v>535310</v>
      </c>
      <c r="IZG20">
        <v>547155</v>
      </c>
      <c r="IZH20">
        <v>554153</v>
      </c>
      <c r="IZI20">
        <v>570928</v>
      </c>
      <c r="IZJ20">
        <v>562781</v>
      </c>
      <c r="IZK20">
        <v>567768</v>
      </c>
      <c r="IZL20">
        <v>571737</v>
      </c>
      <c r="IZM20">
        <v>578324</v>
      </c>
      <c r="IZN20">
        <v>586297</v>
      </c>
      <c r="IZO20">
        <v>596286</v>
      </c>
      <c r="IZP20">
        <v>601995</v>
      </c>
      <c r="IZQ20">
        <v>594756</v>
      </c>
      <c r="IZR20">
        <v>596685</v>
      </c>
      <c r="IZS20">
        <v>597781</v>
      </c>
      <c r="IZT20">
        <v>605539</v>
      </c>
      <c r="IZU20">
        <v>596291</v>
      </c>
      <c r="IZV20">
        <v>594951</v>
      </c>
      <c r="IZW20">
        <v>593635</v>
      </c>
      <c r="IZX20">
        <v>593506</v>
      </c>
      <c r="IZY20">
        <v>600249</v>
      </c>
      <c r="IZZ20">
        <v>595449</v>
      </c>
      <c r="JAA20">
        <v>595829</v>
      </c>
      <c r="JAB20">
        <v>599096</v>
      </c>
      <c r="JAC20">
        <v>596661</v>
      </c>
      <c r="JAD20">
        <v>593613</v>
      </c>
      <c r="JAE20">
        <v>597790</v>
      </c>
      <c r="JAF20">
        <v>596991</v>
      </c>
      <c r="JAG20">
        <v>593480</v>
      </c>
      <c r="JAH20">
        <v>600323</v>
      </c>
      <c r="JAI20">
        <v>602817</v>
      </c>
      <c r="JAJ20">
        <v>607620</v>
      </c>
      <c r="JAK20">
        <v>596717</v>
      </c>
      <c r="JAL20">
        <v>596717</v>
      </c>
      <c r="JAM20">
        <v>594380</v>
      </c>
      <c r="JAN20">
        <v>598016</v>
      </c>
      <c r="JAO20">
        <v>597764</v>
      </c>
      <c r="JAP20">
        <v>589874</v>
      </c>
      <c r="JAQ20">
        <v>586233</v>
      </c>
      <c r="JAR20">
        <v>585064</v>
      </c>
      <c r="JAS20">
        <v>577667</v>
      </c>
      <c r="JAT20">
        <v>10082</v>
      </c>
      <c r="JAU20">
        <v>17512</v>
      </c>
      <c r="JAV20">
        <v>22432</v>
      </c>
      <c r="JAW20">
        <v>24944</v>
      </c>
      <c r="JAX20">
        <v>29031</v>
      </c>
      <c r="JAY20">
        <v>34783</v>
      </c>
      <c r="JAZ20">
        <v>45110</v>
      </c>
      <c r="JBA20">
        <v>49784</v>
      </c>
      <c r="JBB20">
        <v>59368</v>
      </c>
      <c r="JBC20">
        <v>77880</v>
      </c>
      <c r="JBD20">
        <v>90046</v>
      </c>
      <c r="JBE20">
        <v>109165</v>
      </c>
      <c r="JBF20">
        <v>129650</v>
      </c>
      <c r="JBG20">
        <v>147747</v>
      </c>
      <c r="JBH20">
        <v>172769</v>
      </c>
      <c r="JBI20">
        <v>198506</v>
      </c>
      <c r="JBJ20">
        <v>223423</v>
      </c>
      <c r="JBK20">
        <v>283656</v>
      </c>
      <c r="JBL20">
        <v>283656</v>
      </c>
      <c r="JBM20">
        <v>328007</v>
      </c>
      <c r="JBN20">
        <v>407324</v>
      </c>
      <c r="JBO20">
        <v>442306</v>
      </c>
      <c r="JBP20">
        <v>489597</v>
      </c>
      <c r="JBQ20">
        <v>516684</v>
      </c>
      <c r="JBR20">
        <v>546804</v>
      </c>
      <c r="JBS20">
        <v>551572</v>
      </c>
      <c r="JBT20">
        <v>565888</v>
      </c>
      <c r="JBU20">
        <v>573085</v>
      </c>
      <c r="JBV20">
        <v>586759</v>
      </c>
      <c r="JBW20">
        <v>581922</v>
      </c>
      <c r="JBX20">
        <v>594111</v>
      </c>
      <c r="JBY20">
        <v>606251</v>
      </c>
      <c r="JBZ20">
        <v>604076</v>
      </c>
      <c r="JCA20">
        <v>610869</v>
      </c>
      <c r="JCB20">
        <v>600960</v>
      </c>
      <c r="JCC20">
        <v>593195</v>
      </c>
      <c r="JCD20">
        <v>606102</v>
      </c>
      <c r="JCE20">
        <v>612904</v>
      </c>
      <c r="JCF20">
        <v>618265</v>
      </c>
      <c r="JCG20">
        <v>616079</v>
      </c>
      <c r="JCH20">
        <v>609865</v>
      </c>
      <c r="JCI20">
        <v>610839</v>
      </c>
      <c r="JCJ20">
        <v>610542</v>
      </c>
      <c r="JCK20">
        <v>613543</v>
      </c>
      <c r="JCL20">
        <v>613543</v>
      </c>
      <c r="JCM20">
        <v>619937</v>
      </c>
      <c r="JCN20">
        <v>624719</v>
      </c>
      <c r="JCO20">
        <v>628651</v>
      </c>
      <c r="JCP20">
        <v>629861</v>
      </c>
      <c r="JCQ20">
        <v>635155</v>
      </c>
      <c r="JCR20">
        <v>628944</v>
      </c>
      <c r="JCS20">
        <v>625323</v>
      </c>
      <c r="JCT20">
        <v>603264</v>
      </c>
      <c r="JCU20">
        <v>594629</v>
      </c>
      <c r="JCV20">
        <v>588235</v>
      </c>
      <c r="JCW20">
        <v>591670</v>
      </c>
      <c r="JCX20">
        <v>594793</v>
      </c>
      <c r="JCY20">
        <v>569788</v>
      </c>
      <c r="JCZ20">
        <v>570174</v>
      </c>
      <c r="JDA20">
        <v>563059</v>
      </c>
      <c r="JDB20">
        <v>564886</v>
      </c>
      <c r="JDC20">
        <v>561924</v>
      </c>
      <c r="JDD20">
        <v>568936</v>
      </c>
      <c r="JDE20">
        <v>565801</v>
      </c>
      <c r="JDF20">
        <v>571404</v>
      </c>
      <c r="JDG20">
        <v>2701</v>
      </c>
      <c r="JDH20">
        <v>11867</v>
      </c>
      <c r="JDI20">
        <v>13762</v>
      </c>
      <c r="JDJ20">
        <v>15883</v>
      </c>
      <c r="JDK20">
        <v>18429</v>
      </c>
      <c r="JDL20">
        <v>20572</v>
      </c>
      <c r="JDM20">
        <v>28405</v>
      </c>
      <c r="JDN20">
        <v>34685</v>
      </c>
      <c r="JDO20">
        <v>36968</v>
      </c>
      <c r="JDP20">
        <v>42239</v>
      </c>
      <c r="JDQ20">
        <v>48572</v>
      </c>
      <c r="JDR20">
        <v>61590</v>
      </c>
      <c r="JDS20">
        <v>73445</v>
      </c>
      <c r="JDT20">
        <v>85155</v>
      </c>
      <c r="JDU20">
        <v>99335</v>
      </c>
      <c r="JDV20">
        <v>117115</v>
      </c>
      <c r="JDW20">
        <v>143979</v>
      </c>
      <c r="JDX20">
        <v>193247</v>
      </c>
      <c r="JDY20">
        <v>306075</v>
      </c>
      <c r="JDZ20">
        <v>394026</v>
      </c>
      <c r="JEA20">
        <v>439532</v>
      </c>
      <c r="JEB20">
        <v>495900</v>
      </c>
      <c r="JEC20">
        <v>535088</v>
      </c>
      <c r="JED20">
        <v>535088</v>
      </c>
      <c r="JEE20">
        <v>552267</v>
      </c>
      <c r="JEF20">
        <v>561821</v>
      </c>
      <c r="JEG20">
        <v>565334</v>
      </c>
      <c r="JEH20">
        <v>567423</v>
      </c>
      <c r="JEI20">
        <v>569063</v>
      </c>
      <c r="JEJ20">
        <v>575466</v>
      </c>
      <c r="JEK20">
        <v>579606</v>
      </c>
      <c r="JEL20">
        <v>573110</v>
      </c>
      <c r="JEM20">
        <v>584380</v>
      </c>
      <c r="JEN20">
        <v>586484</v>
      </c>
      <c r="JEO20">
        <v>572009</v>
      </c>
      <c r="JEP20">
        <v>564823</v>
      </c>
      <c r="JEQ20">
        <v>580464</v>
      </c>
      <c r="JER20">
        <v>588785</v>
      </c>
      <c r="JES20">
        <v>605749</v>
      </c>
      <c r="JET20">
        <v>608971</v>
      </c>
      <c r="JEU20">
        <v>588696</v>
      </c>
      <c r="JEV20">
        <v>603321</v>
      </c>
      <c r="JEW20">
        <v>604289</v>
      </c>
      <c r="JEX20">
        <v>598092</v>
      </c>
      <c r="JEY20">
        <v>582056</v>
      </c>
      <c r="JEZ20">
        <v>572971</v>
      </c>
      <c r="JFA20">
        <v>580830</v>
      </c>
      <c r="JFB20">
        <v>567863</v>
      </c>
      <c r="JFC20">
        <v>567863</v>
      </c>
      <c r="JFD20">
        <v>556486</v>
      </c>
      <c r="JFE20">
        <v>552847</v>
      </c>
      <c r="JFF20">
        <v>559591</v>
      </c>
      <c r="JFG20">
        <v>539212</v>
      </c>
      <c r="JFH20">
        <v>542207</v>
      </c>
      <c r="JFI20">
        <v>525212</v>
      </c>
      <c r="JFJ20">
        <v>522390</v>
      </c>
      <c r="JFK20">
        <v>513933</v>
      </c>
      <c r="JFL20">
        <v>503272</v>
      </c>
      <c r="JFM20">
        <v>484522</v>
      </c>
      <c r="JFN20">
        <v>481598</v>
      </c>
      <c r="JFO20">
        <v>478560</v>
      </c>
      <c r="JFP20">
        <v>475690</v>
      </c>
      <c r="JFQ20">
        <v>469839</v>
      </c>
      <c r="JFR20">
        <v>465266</v>
      </c>
      <c r="JFS20">
        <v>465266</v>
      </c>
      <c r="JFT20">
        <v>460577</v>
      </c>
      <c r="JFU20">
        <v>7124</v>
      </c>
      <c r="JFV20">
        <v>15397</v>
      </c>
      <c r="JFW20">
        <v>20826</v>
      </c>
      <c r="JFX20">
        <v>23414</v>
      </c>
      <c r="JFY20">
        <v>30299</v>
      </c>
      <c r="JFZ20">
        <v>34355</v>
      </c>
      <c r="JGA20">
        <v>45391</v>
      </c>
      <c r="JGB20">
        <v>45557</v>
      </c>
      <c r="JGC20">
        <v>50674</v>
      </c>
      <c r="JGD20">
        <v>58740</v>
      </c>
      <c r="JGE20">
        <v>67177</v>
      </c>
      <c r="JGF20">
        <v>94965</v>
      </c>
      <c r="JGG20">
        <v>116946</v>
      </c>
      <c r="JGH20">
        <v>139401</v>
      </c>
      <c r="JGI20">
        <v>163089</v>
      </c>
      <c r="JGJ20">
        <v>215930</v>
      </c>
      <c r="JGK20">
        <v>257709</v>
      </c>
      <c r="JGL20">
        <v>338271</v>
      </c>
      <c r="JGM20">
        <v>361954</v>
      </c>
      <c r="JGN20">
        <v>361954</v>
      </c>
      <c r="JGO20">
        <v>398121</v>
      </c>
      <c r="JGP20">
        <v>420836</v>
      </c>
      <c r="JGQ20">
        <v>442638</v>
      </c>
      <c r="JGR20">
        <v>456539</v>
      </c>
      <c r="JGS20">
        <v>467513</v>
      </c>
      <c r="JGT20">
        <v>481787</v>
      </c>
      <c r="JGU20">
        <v>489657</v>
      </c>
      <c r="JGV20">
        <v>499981</v>
      </c>
      <c r="JGW20">
        <v>505949</v>
      </c>
      <c r="JGX20">
        <v>507338</v>
      </c>
      <c r="JGY20">
        <v>517447</v>
      </c>
      <c r="JGZ20">
        <v>533210</v>
      </c>
      <c r="JHA20">
        <v>547440</v>
      </c>
      <c r="JHB20">
        <v>563152</v>
      </c>
      <c r="JHC20">
        <v>578413</v>
      </c>
      <c r="JHD20">
        <v>582177</v>
      </c>
      <c r="JHE20">
        <v>598262</v>
      </c>
      <c r="JHF20">
        <v>618285</v>
      </c>
      <c r="JHG20">
        <v>654167</v>
      </c>
      <c r="JHH20">
        <v>668970</v>
      </c>
      <c r="JHI20">
        <v>677670</v>
      </c>
      <c r="JHJ20">
        <v>676385</v>
      </c>
      <c r="JHK20">
        <v>664614</v>
      </c>
      <c r="JHL20">
        <v>655480</v>
      </c>
      <c r="JHM20">
        <v>654309</v>
      </c>
      <c r="JHN20">
        <v>645222</v>
      </c>
      <c r="JHO20">
        <v>647555</v>
      </c>
      <c r="JHP20">
        <v>648232</v>
      </c>
      <c r="JHQ20">
        <v>643526</v>
      </c>
      <c r="JHR20">
        <v>628294</v>
      </c>
      <c r="JHS20">
        <v>613171</v>
      </c>
      <c r="JHT20">
        <v>612738</v>
      </c>
      <c r="JHU20">
        <v>614553</v>
      </c>
      <c r="JHV20">
        <v>609784</v>
      </c>
      <c r="JHW20">
        <v>601272</v>
      </c>
      <c r="JHX20">
        <v>592962</v>
      </c>
      <c r="JHY20">
        <v>586202</v>
      </c>
      <c r="JHZ20">
        <v>592598</v>
      </c>
      <c r="JIA20">
        <v>589444</v>
      </c>
      <c r="JIB20">
        <v>588875</v>
      </c>
      <c r="JIC20">
        <v>585421</v>
      </c>
      <c r="JID20">
        <v>584914</v>
      </c>
      <c r="JIE20">
        <v>594652</v>
      </c>
      <c r="JIF20">
        <v>591041</v>
      </c>
      <c r="JIG20">
        <v>588501</v>
      </c>
      <c r="JIH20">
        <v>8888</v>
      </c>
      <c r="JII20">
        <v>12724</v>
      </c>
      <c r="JIJ20">
        <v>17867</v>
      </c>
      <c r="JIK20">
        <v>22302</v>
      </c>
      <c r="JIL20">
        <v>26409</v>
      </c>
      <c r="JIM20">
        <v>35212</v>
      </c>
      <c r="JIN20">
        <v>39966</v>
      </c>
      <c r="JIO20">
        <v>47036</v>
      </c>
      <c r="JIP20">
        <v>58054</v>
      </c>
      <c r="JIQ20">
        <v>69388</v>
      </c>
      <c r="JIR20">
        <v>86342</v>
      </c>
      <c r="JIS20">
        <v>105690</v>
      </c>
      <c r="JIT20">
        <v>105690</v>
      </c>
      <c r="JIU20">
        <v>118011</v>
      </c>
      <c r="JIV20">
        <v>139051</v>
      </c>
      <c r="JIW20">
        <v>158610</v>
      </c>
      <c r="JIX20">
        <v>177759</v>
      </c>
      <c r="JIY20">
        <v>218017</v>
      </c>
      <c r="JIZ20">
        <v>281411</v>
      </c>
      <c r="JJA20">
        <v>335855</v>
      </c>
      <c r="JJB20">
        <v>368280</v>
      </c>
      <c r="JJC20">
        <v>406856</v>
      </c>
      <c r="JJD20">
        <v>442959</v>
      </c>
      <c r="JJE20">
        <v>456316</v>
      </c>
      <c r="JJF20">
        <v>475701</v>
      </c>
      <c r="JJG20">
        <v>494859</v>
      </c>
      <c r="JJH20">
        <v>526886</v>
      </c>
      <c r="JJI20">
        <v>554304</v>
      </c>
      <c r="JJJ20">
        <v>577988</v>
      </c>
      <c r="JJK20">
        <v>592649</v>
      </c>
      <c r="JJL20">
        <v>600460</v>
      </c>
      <c r="JJM20">
        <v>603298</v>
      </c>
      <c r="JJN20">
        <v>603958</v>
      </c>
      <c r="JJO20">
        <v>599265</v>
      </c>
      <c r="JJP20">
        <v>597951</v>
      </c>
      <c r="JJQ20">
        <v>594151</v>
      </c>
      <c r="JJR20">
        <v>598557</v>
      </c>
      <c r="JJS20">
        <v>597504</v>
      </c>
      <c r="JJT20">
        <v>593277</v>
      </c>
      <c r="JJU20">
        <v>584937</v>
      </c>
      <c r="JJV20">
        <v>599304</v>
      </c>
      <c r="JJW20">
        <v>594993</v>
      </c>
      <c r="JJX20">
        <v>592517</v>
      </c>
      <c r="JJY20">
        <v>589718</v>
      </c>
      <c r="JJZ20">
        <v>585914</v>
      </c>
      <c r="JKA20">
        <v>581393</v>
      </c>
      <c r="JKB20">
        <v>572351</v>
      </c>
      <c r="JKC20">
        <v>574216</v>
      </c>
      <c r="JKD20">
        <v>572464</v>
      </c>
      <c r="JKE20">
        <v>569463</v>
      </c>
      <c r="JKF20">
        <v>559965</v>
      </c>
      <c r="JKG20">
        <v>562884</v>
      </c>
      <c r="JKH20">
        <v>569040</v>
      </c>
      <c r="JKI20">
        <v>573562</v>
      </c>
      <c r="JKJ20">
        <v>563648</v>
      </c>
      <c r="JKK20">
        <v>561642</v>
      </c>
      <c r="JKL20">
        <v>564161</v>
      </c>
      <c r="JKM20">
        <v>564161</v>
      </c>
      <c r="JKN20">
        <v>576266</v>
      </c>
      <c r="JKO20">
        <v>564703</v>
      </c>
      <c r="JKP20">
        <v>570849</v>
      </c>
      <c r="JKQ20">
        <v>570775</v>
      </c>
      <c r="JKR20">
        <v>578390</v>
      </c>
      <c r="JKS20">
        <v>581810</v>
      </c>
      <c r="JKT20">
        <v>566101</v>
      </c>
      <c r="JKU20">
        <v>562828</v>
      </c>
      <c r="JKV20">
        <v>9782</v>
      </c>
      <c r="JKW20">
        <v>14105</v>
      </c>
      <c r="JKX20">
        <v>21815</v>
      </c>
      <c r="JKY20">
        <v>28673</v>
      </c>
      <c r="JKZ20">
        <v>40801</v>
      </c>
      <c r="JLA20">
        <v>52086</v>
      </c>
      <c r="JLB20">
        <v>60077</v>
      </c>
      <c r="JLC20">
        <v>67937</v>
      </c>
      <c r="JLD20">
        <v>77923</v>
      </c>
      <c r="JLE20">
        <v>86530</v>
      </c>
      <c r="JLF20">
        <v>101271</v>
      </c>
      <c r="JLG20">
        <v>114251</v>
      </c>
      <c r="JLH20">
        <v>129239</v>
      </c>
      <c r="JLI20">
        <v>145797</v>
      </c>
      <c r="JLJ20">
        <v>182354</v>
      </c>
      <c r="JLK20">
        <v>213103</v>
      </c>
      <c r="JLL20">
        <v>213103</v>
      </c>
      <c r="JLM20">
        <v>249260</v>
      </c>
      <c r="JLN20">
        <v>320820</v>
      </c>
      <c r="JLO20">
        <v>362624</v>
      </c>
      <c r="JLP20">
        <v>417186</v>
      </c>
      <c r="JLQ20">
        <v>452017</v>
      </c>
      <c r="JLR20">
        <v>472283</v>
      </c>
      <c r="JLS20">
        <v>492714</v>
      </c>
      <c r="JLT20">
        <v>490200</v>
      </c>
      <c r="JLU20">
        <v>487944</v>
      </c>
      <c r="JLV20">
        <v>503413</v>
      </c>
      <c r="JLW20">
        <v>494137</v>
      </c>
      <c r="JLX20">
        <v>501887</v>
      </c>
      <c r="JLY20">
        <v>511079</v>
      </c>
      <c r="JLZ20">
        <v>509813</v>
      </c>
      <c r="JMA20">
        <v>510854</v>
      </c>
      <c r="JMB20">
        <v>503171</v>
      </c>
      <c r="JMC20">
        <v>494519</v>
      </c>
      <c r="JMD20">
        <v>494532</v>
      </c>
      <c r="JME20">
        <v>491221</v>
      </c>
      <c r="JMF20">
        <v>486955</v>
      </c>
      <c r="JMG20">
        <v>486955</v>
      </c>
      <c r="JMH20">
        <v>486592</v>
      </c>
      <c r="JMI20">
        <v>490317</v>
      </c>
      <c r="JMJ20">
        <v>493786</v>
      </c>
      <c r="JMK20">
        <v>494181</v>
      </c>
      <c r="JML20">
        <v>486955</v>
      </c>
      <c r="JMM20">
        <v>482892</v>
      </c>
      <c r="JMN20">
        <v>483717</v>
      </c>
      <c r="JMO20">
        <v>487044</v>
      </c>
      <c r="JMP20">
        <v>486804</v>
      </c>
      <c r="JMQ20">
        <v>489001</v>
      </c>
      <c r="JMR20">
        <v>487409</v>
      </c>
      <c r="JMS20">
        <v>487090</v>
      </c>
      <c r="JMT20">
        <v>487387</v>
      </c>
      <c r="JMU20">
        <v>487762</v>
      </c>
      <c r="JMV20">
        <v>496131</v>
      </c>
      <c r="JMW20">
        <v>499724</v>
      </c>
      <c r="JMX20">
        <v>509266</v>
      </c>
      <c r="JMY20">
        <v>514958</v>
      </c>
      <c r="JMZ20">
        <v>520115</v>
      </c>
      <c r="JNA20">
        <v>520115</v>
      </c>
      <c r="JNB20">
        <v>520405</v>
      </c>
      <c r="JNC20">
        <v>511628</v>
      </c>
      <c r="JND20">
        <v>511348</v>
      </c>
      <c r="JNE20">
        <v>496852</v>
      </c>
      <c r="JNF20">
        <v>491885</v>
      </c>
      <c r="JNG20">
        <v>484771</v>
      </c>
      <c r="JNH20">
        <v>481143</v>
      </c>
      <c r="JNI20">
        <v>5610</v>
      </c>
      <c r="JNJ20">
        <v>8268</v>
      </c>
      <c r="JNK20">
        <v>11103</v>
      </c>
      <c r="JNL20">
        <v>15908</v>
      </c>
      <c r="JNM20">
        <v>23152</v>
      </c>
      <c r="JNN20">
        <v>39070</v>
      </c>
      <c r="JNO20">
        <v>49313</v>
      </c>
      <c r="JNP20">
        <v>57293</v>
      </c>
      <c r="JNQ20">
        <v>66910</v>
      </c>
      <c r="JNR20">
        <v>78707</v>
      </c>
      <c r="JNS20">
        <v>91385</v>
      </c>
      <c r="JNT20">
        <v>102606</v>
      </c>
      <c r="JNU20">
        <v>124006</v>
      </c>
      <c r="JNV20">
        <v>155449</v>
      </c>
      <c r="JNW20">
        <v>186181</v>
      </c>
      <c r="JNX20">
        <v>215848</v>
      </c>
      <c r="JNY20">
        <v>258323</v>
      </c>
      <c r="JNZ20">
        <v>284751</v>
      </c>
      <c r="JOA20">
        <v>323239</v>
      </c>
      <c r="JOB20">
        <v>385560</v>
      </c>
      <c r="JOC20">
        <v>411102</v>
      </c>
      <c r="JOD20">
        <v>453315</v>
      </c>
      <c r="JOE20">
        <v>470255</v>
      </c>
      <c r="JOF20">
        <v>488531</v>
      </c>
      <c r="JOG20">
        <v>491737</v>
      </c>
      <c r="JOH20">
        <v>492733</v>
      </c>
      <c r="JOI20">
        <v>492733</v>
      </c>
      <c r="JOJ20">
        <v>482155</v>
      </c>
      <c r="JOK20">
        <v>477978</v>
      </c>
      <c r="JOL20">
        <v>498642</v>
      </c>
      <c r="JOM20">
        <v>495251</v>
      </c>
      <c r="JON20">
        <v>502004</v>
      </c>
      <c r="JOO20">
        <v>504379</v>
      </c>
      <c r="JOP20">
        <v>506367</v>
      </c>
      <c r="JOQ20">
        <v>507453</v>
      </c>
      <c r="JOR20">
        <v>515755</v>
      </c>
      <c r="JOS20">
        <v>512466</v>
      </c>
      <c r="JOT20">
        <v>511654</v>
      </c>
      <c r="JOU20">
        <v>507379</v>
      </c>
      <c r="JOV20">
        <v>511039</v>
      </c>
      <c r="JOW20">
        <v>520729</v>
      </c>
      <c r="JOX20">
        <v>525625</v>
      </c>
      <c r="JOY20">
        <v>522878</v>
      </c>
      <c r="JOZ20">
        <v>517005</v>
      </c>
      <c r="JPA20">
        <v>516140</v>
      </c>
      <c r="JPB20">
        <v>516339</v>
      </c>
      <c r="JPC20">
        <v>516339</v>
      </c>
      <c r="JPD20">
        <v>517185</v>
      </c>
      <c r="JPE20">
        <v>527284</v>
      </c>
      <c r="JPF20">
        <v>528559</v>
      </c>
      <c r="JPG20">
        <v>535007</v>
      </c>
      <c r="JPH20">
        <v>523768</v>
      </c>
      <c r="JPI20">
        <v>520835</v>
      </c>
      <c r="JPJ20">
        <v>513652</v>
      </c>
      <c r="JPK20">
        <v>512301</v>
      </c>
      <c r="JPL20">
        <v>500420</v>
      </c>
      <c r="JPM20">
        <v>495033</v>
      </c>
      <c r="JPN20">
        <v>495033</v>
      </c>
      <c r="JPO20">
        <v>496489</v>
      </c>
      <c r="JPP20">
        <v>498376</v>
      </c>
      <c r="JPQ20">
        <v>498211</v>
      </c>
      <c r="JPR20">
        <v>496354</v>
      </c>
      <c r="JPS20">
        <v>496354</v>
      </c>
      <c r="JPT20">
        <v>495359</v>
      </c>
      <c r="JPU20">
        <v>491880</v>
      </c>
      <c r="JPV20">
        <v>11553</v>
      </c>
      <c r="JPW20">
        <v>12197</v>
      </c>
      <c r="JPX20">
        <v>15007</v>
      </c>
      <c r="JPY20">
        <v>18219</v>
      </c>
      <c r="JPZ20">
        <v>22663</v>
      </c>
      <c r="JQA20">
        <v>32933</v>
      </c>
      <c r="JQB20">
        <v>42355</v>
      </c>
      <c r="JQC20">
        <v>47113</v>
      </c>
      <c r="JQD20">
        <v>56173</v>
      </c>
      <c r="JQE20">
        <v>59527</v>
      </c>
      <c r="JQF20">
        <v>70123</v>
      </c>
      <c r="JQG20">
        <v>81565</v>
      </c>
      <c r="JQH20">
        <v>97306</v>
      </c>
      <c r="JQI20">
        <v>135630</v>
      </c>
      <c r="JQJ20">
        <v>182384</v>
      </c>
      <c r="JQK20">
        <v>213121</v>
      </c>
      <c r="JQL20">
        <v>245569</v>
      </c>
      <c r="JQM20">
        <v>280468</v>
      </c>
      <c r="JQN20">
        <v>280468</v>
      </c>
      <c r="JQO20">
        <v>315744</v>
      </c>
      <c r="JQP20">
        <v>342378</v>
      </c>
      <c r="JQQ20">
        <v>365399</v>
      </c>
      <c r="JQR20">
        <v>385513</v>
      </c>
      <c r="JQS20">
        <v>394400</v>
      </c>
      <c r="JQT20">
        <v>410967</v>
      </c>
      <c r="JQU20">
        <v>421183</v>
      </c>
      <c r="JQV20">
        <v>421057</v>
      </c>
      <c r="JQW20">
        <v>438219</v>
      </c>
      <c r="JQX20">
        <v>442589</v>
      </c>
      <c r="JQY20">
        <v>445785</v>
      </c>
      <c r="JQZ20">
        <v>455664</v>
      </c>
      <c r="JRA20">
        <v>456581</v>
      </c>
      <c r="JRB20">
        <v>464058</v>
      </c>
      <c r="JRC20">
        <v>469214</v>
      </c>
      <c r="JRD20">
        <v>470918</v>
      </c>
      <c r="JRE20">
        <v>468328</v>
      </c>
      <c r="JRF20">
        <v>463320</v>
      </c>
      <c r="JRG20">
        <v>460623</v>
      </c>
      <c r="JRH20">
        <v>463192</v>
      </c>
      <c r="JRI20">
        <v>461861</v>
      </c>
      <c r="JRJ20">
        <v>465687</v>
      </c>
      <c r="JRK20">
        <v>460462</v>
      </c>
      <c r="JRL20">
        <v>460291</v>
      </c>
      <c r="JRM20">
        <v>460945</v>
      </c>
      <c r="JRN20">
        <v>453578</v>
      </c>
      <c r="JRO20">
        <v>451651</v>
      </c>
      <c r="JRP20">
        <v>451926</v>
      </c>
      <c r="JRQ20">
        <v>450475</v>
      </c>
      <c r="JRR20">
        <v>450453</v>
      </c>
      <c r="JRS20">
        <v>449786</v>
      </c>
      <c r="JRT20">
        <v>458853</v>
      </c>
      <c r="JRU20">
        <v>458164</v>
      </c>
      <c r="JRV20">
        <v>460117</v>
      </c>
      <c r="JRW20">
        <v>460054</v>
      </c>
      <c r="JRX20">
        <v>464829</v>
      </c>
      <c r="JRY20">
        <v>463013</v>
      </c>
      <c r="JRZ20">
        <v>467916</v>
      </c>
      <c r="JSA20">
        <v>480132</v>
      </c>
      <c r="JSB20">
        <v>480411</v>
      </c>
      <c r="JSC20">
        <v>482307</v>
      </c>
      <c r="JSD20">
        <v>485000</v>
      </c>
      <c r="JSE20">
        <v>487354</v>
      </c>
      <c r="JSF20">
        <v>494366</v>
      </c>
      <c r="JSG20">
        <v>494764</v>
      </c>
      <c r="JSH20">
        <v>491361</v>
      </c>
      <c r="JSI20">
        <v>10159</v>
      </c>
      <c r="JSJ20">
        <v>12978</v>
      </c>
      <c r="JSK20">
        <v>20810</v>
      </c>
      <c r="JSL20">
        <v>42231</v>
      </c>
      <c r="JSM20">
        <v>53784</v>
      </c>
      <c r="JSN20">
        <v>68154</v>
      </c>
      <c r="JSO20">
        <v>83124</v>
      </c>
      <c r="JSP20">
        <v>93207</v>
      </c>
      <c r="JSQ20">
        <v>110853</v>
      </c>
      <c r="JSR20">
        <v>134994</v>
      </c>
      <c r="JSS20">
        <v>151700</v>
      </c>
      <c r="JST20">
        <v>151700</v>
      </c>
      <c r="JSU20">
        <v>158197</v>
      </c>
      <c r="JSV20">
        <v>179355</v>
      </c>
      <c r="JSW20">
        <v>220541</v>
      </c>
      <c r="JSX20">
        <v>265359</v>
      </c>
      <c r="JSY20">
        <v>309128</v>
      </c>
      <c r="JSZ20">
        <v>359260</v>
      </c>
      <c r="JTA20">
        <v>390014</v>
      </c>
      <c r="JTB20">
        <v>435729</v>
      </c>
      <c r="JTC20">
        <v>458568</v>
      </c>
      <c r="JTD20">
        <v>485431</v>
      </c>
      <c r="JTE20">
        <v>479417</v>
      </c>
      <c r="JTF20">
        <v>479116</v>
      </c>
      <c r="JTG20">
        <v>495129</v>
      </c>
      <c r="JTH20">
        <v>497132</v>
      </c>
      <c r="JTI20">
        <v>499411</v>
      </c>
      <c r="JTJ20">
        <v>493042</v>
      </c>
      <c r="JTK20">
        <v>491528</v>
      </c>
      <c r="JTL20">
        <v>490890</v>
      </c>
      <c r="JTM20">
        <v>479391</v>
      </c>
      <c r="JTN20">
        <v>483422</v>
      </c>
      <c r="JTO20">
        <v>473611</v>
      </c>
      <c r="JTP20">
        <v>473028</v>
      </c>
      <c r="JTQ20">
        <v>475914</v>
      </c>
      <c r="JTR20">
        <v>473591</v>
      </c>
      <c r="JTS20">
        <v>472236</v>
      </c>
      <c r="JTT20">
        <v>471547</v>
      </c>
      <c r="JTU20">
        <v>474001</v>
      </c>
      <c r="JTV20">
        <v>473333</v>
      </c>
      <c r="JTW20">
        <v>475100</v>
      </c>
    </row>
    <row r="21" spans="1:7303" x14ac:dyDescent="0.25">
      <c r="A21" t="s">
        <v>7199</v>
      </c>
      <c r="B21">
        <v>9570</v>
      </c>
      <c r="C21">
        <v>9570</v>
      </c>
      <c r="D21">
        <v>9588</v>
      </c>
      <c r="E21">
        <v>8363</v>
      </c>
      <c r="F21">
        <v>8618</v>
      </c>
      <c r="G21">
        <v>6563</v>
      </c>
      <c r="H21">
        <v>6325</v>
      </c>
      <c r="I21">
        <v>6250</v>
      </c>
      <c r="J21">
        <v>6206</v>
      </c>
      <c r="K21">
        <v>5117</v>
      </c>
      <c r="L21">
        <v>4893</v>
      </c>
      <c r="M21">
        <v>3966</v>
      </c>
      <c r="N21">
        <v>2800</v>
      </c>
      <c r="O21">
        <v>2797</v>
      </c>
      <c r="P21">
        <v>2613</v>
      </c>
      <c r="Q21">
        <v>2165</v>
      </c>
      <c r="R21">
        <v>2159</v>
      </c>
      <c r="S21">
        <v>2162</v>
      </c>
      <c r="T21">
        <v>2161</v>
      </c>
      <c r="U21">
        <v>2215</v>
      </c>
      <c r="V21">
        <v>2334</v>
      </c>
      <c r="W21">
        <v>2263</v>
      </c>
      <c r="X21">
        <v>5298944</v>
      </c>
      <c r="Y21">
        <v>5298944</v>
      </c>
      <c r="Z21">
        <v>5298858</v>
      </c>
      <c r="AA21">
        <v>5318440</v>
      </c>
      <c r="AB21">
        <v>5294582</v>
      </c>
      <c r="AC21">
        <v>5279266</v>
      </c>
      <c r="AD21">
        <v>5319542</v>
      </c>
      <c r="AE21">
        <v>5280228</v>
      </c>
      <c r="AF21">
        <v>5240003</v>
      </c>
      <c r="AG21">
        <v>5250156</v>
      </c>
      <c r="AH21">
        <v>5289246</v>
      </c>
      <c r="AI21">
        <v>5303536</v>
      </c>
      <c r="AJ21">
        <v>5329708</v>
      </c>
      <c r="AK21">
        <v>5300778</v>
      </c>
      <c r="AL21">
        <v>5305437</v>
      </c>
      <c r="AM21">
        <v>5365167</v>
      </c>
      <c r="AN21">
        <v>5344252</v>
      </c>
      <c r="AO21">
        <v>5297529</v>
      </c>
      <c r="AP21">
        <v>4728793</v>
      </c>
      <c r="AQ21">
        <v>2946245</v>
      </c>
      <c r="AR21">
        <v>2946245</v>
      </c>
      <c r="AS21">
        <v>2111881</v>
      </c>
      <c r="AT21">
        <v>1077698</v>
      </c>
      <c r="AU21">
        <v>609057</v>
      </c>
      <c r="AV21">
        <v>495990</v>
      </c>
      <c r="AW21">
        <v>445720</v>
      </c>
      <c r="AX21">
        <v>420583</v>
      </c>
      <c r="AY21">
        <v>434183</v>
      </c>
      <c r="AZ21">
        <v>379260</v>
      </c>
      <c r="BA21">
        <v>242593</v>
      </c>
      <c r="BB21">
        <v>133988</v>
      </c>
      <c r="BC21">
        <v>125220</v>
      </c>
      <c r="BD21">
        <v>82700</v>
      </c>
      <c r="BE21">
        <v>69548</v>
      </c>
      <c r="BF21">
        <v>58166</v>
      </c>
      <c r="BG21">
        <v>51485</v>
      </c>
      <c r="BH21">
        <v>45080</v>
      </c>
      <c r="BI21">
        <v>35737</v>
      </c>
      <c r="BJ21">
        <v>31236</v>
      </c>
      <c r="BK21">
        <v>27521</v>
      </c>
      <c r="BL21">
        <v>26834</v>
      </c>
      <c r="BM21">
        <v>25460</v>
      </c>
      <c r="BN21">
        <v>23744</v>
      </c>
      <c r="BO21">
        <v>21288</v>
      </c>
      <c r="BP21">
        <v>18971</v>
      </c>
      <c r="BQ21">
        <v>15200</v>
      </c>
      <c r="BR21">
        <v>7547</v>
      </c>
      <c r="BS21">
        <v>7190</v>
      </c>
      <c r="BT21">
        <v>5734</v>
      </c>
      <c r="BU21">
        <v>4962</v>
      </c>
      <c r="BV21">
        <v>4777</v>
      </c>
      <c r="BW21">
        <v>4737</v>
      </c>
      <c r="BX21">
        <v>4738</v>
      </c>
      <c r="BY21">
        <v>4576</v>
      </c>
      <c r="BZ21">
        <v>3557</v>
      </c>
      <c r="CA21">
        <v>3360</v>
      </c>
      <c r="CB21">
        <v>3151</v>
      </c>
      <c r="CC21">
        <v>2233</v>
      </c>
      <c r="CD21">
        <v>2149</v>
      </c>
      <c r="CE21">
        <v>1077</v>
      </c>
      <c r="CF21">
        <v>1073</v>
      </c>
      <c r="CG21">
        <v>1096</v>
      </c>
      <c r="CH21">
        <v>1228</v>
      </c>
      <c r="CI21">
        <v>1211</v>
      </c>
      <c r="CJ21">
        <v>1162</v>
      </c>
      <c r="CK21">
        <v>5203363</v>
      </c>
      <c r="CL21">
        <v>5247090</v>
      </c>
      <c r="CM21">
        <v>5241691</v>
      </c>
      <c r="CN21">
        <v>5272677</v>
      </c>
      <c r="CO21">
        <v>5271850</v>
      </c>
      <c r="CP21">
        <v>5282481</v>
      </c>
      <c r="CQ21">
        <v>5323531</v>
      </c>
      <c r="CR21">
        <v>5371475</v>
      </c>
      <c r="CS21">
        <v>5313234</v>
      </c>
      <c r="CT21">
        <v>5381540</v>
      </c>
      <c r="CU21">
        <v>5414182</v>
      </c>
      <c r="CV21">
        <v>5459580</v>
      </c>
      <c r="CW21">
        <v>5422166</v>
      </c>
      <c r="CX21">
        <v>5442987</v>
      </c>
      <c r="CY21">
        <v>5486998</v>
      </c>
      <c r="CZ21">
        <v>5598256</v>
      </c>
      <c r="DA21">
        <v>5611437</v>
      </c>
      <c r="DB21">
        <v>5405960</v>
      </c>
      <c r="DC21">
        <v>4805270</v>
      </c>
      <c r="DD21">
        <v>3187971</v>
      </c>
      <c r="DE21">
        <v>1273101</v>
      </c>
      <c r="DF21">
        <v>513741</v>
      </c>
      <c r="DG21">
        <v>345382</v>
      </c>
      <c r="DH21">
        <v>267626</v>
      </c>
      <c r="DI21">
        <v>183341</v>
      </c>
      <c r="DJ21">
        <v>183341</v>
      </c>
      <c r="DK21">
        <v>132042</v>
      </c>
      <c r="DL21">
        <v>97036</v>
      </c>
      <c r="DM21">
        <v>80775</v>
      </c>
      <c r="DN21">
        <v>69409</v>
      </c>
      <c r="DO21">
        <v>64726</v>
      </c>
      <c r="DP21">
        <v>62522</v>
      </c>
      <c r="DQ21">
        <v>45155</v>
      </c>
      <c r="DR21">
        <v>45814</v>
      </c>
      <c r="DS21">
        <v>44385</v>
      </c>
      <c r="DT21">
        <v>43216</v>
      </c>
      <c r="DU21">
        <v>41327</v>
      </c>
      <c r="DV21">
        <v>40799</v>
      </c>
      <c r="DW21">
        <v>38445</v>
      </c>
      <c r="DX21">
        <v>37013</v>
      </c>
      <c r="DY21">
        <v>34446</v>
      </c>
      <c r="DZ21">
        <v>33845</v>
      </c>
      <c r="EA21">
        <v>31675</v>
      </c>
      <c r="EB21">
        <v>29039</v>
      </c>
      <c r="EC21">
        <v>21480</v>
      </c>
      <c r="ED21">
        <v>21480</v>
      </c>
      <c r="EE21">
        <v>20287</v>
      </c>
      <c r="EF21">
        <v>19429</v>
      </c>
      <c r="EG21">
        <v>16297</v>
      </c>
      <c r="EH21">
        <v>6542</v>
      </c>
      <c r="EI21">
        <v>6514</v>
      </c>
      <c r="EJ21">
        <v>6167</v>
      </c>
      <c r="EK21">
        <v>5670</v>
      </c>
      <c r="EL21">
        <v>5559</v>
      </c>
      <c r="EM21">
        <v>4830</v>
      </c>
      <c r="EN21">
        <v>4296</v>
      </c>
      <c r="EO21">
        <v>1572</v>
      </c>
      <c r="EP21">
        <v>1572</v>
      </c>
      <c r="EQ21">
        <v>1153</v>
      </c>
      <c r="ER21">
        <v>1136</v>
      </c>
      <c r="ES21">
        <v>1085</v>
      </c>
      <c r="ET21">
        <v>1086</v>
      </c>
      <c r="EU21">
        <v>1086</v>
      </c>
      <c r="EV21">
        <v>1083</v>
      </c>
      <c r="EW21">
        <v>1033</v>
      </c>
      <c r="EX21">
        <v>5497463</v>
      </c>
      <c r="EY21">
        <v>5479934</v>
      </c>
      <c r="EZ21">
        <v>5434210</v>
      </c>
      <c r="FA21">
        <v>5418646</v>
      </c>
      <c r="FB21">
        <v>5425920</v>
      </c>
      <c r="FC21">
        <v>5396175</v>
      </c>
      <c r="FD21">
        <v>5434104</v>
      </c>
      <c r="FE21">
        <v>5478460</v>
      </c>
      <c r="FF21">
        <v>5484293</v>
      </c>
      <c r="FG21">
        <v>5504431</v>
      </c>
      <c r="FH21">
        <v>5527284</v>
      </c>
      <c r="FI21">
        <v>5550380</v>
      </c>
      <c r="FJ21">
        <v>5540650</v>
      </c>
      <c r="FK21">
        <v>5571138</v>
      </c>
      <c r="FL21">
        <v>5597853</v>
      </c>
      <c r="FM21">
        <v>5659525</v>
      </c>
      <c r="FN21">
        <v>5730177</v>
      </c>
      <c r="FO21">
        <v>5730177</v>
      </c>
      <c r="FP21">
        <v>5600437</v>
      </c>
      <c r="FQ21">
        <v>4571138</v>
      </c>
      <c r="FR21">
        <v>3260991</v>
      </c>
      <c r="FS21">
        <v>1865572</v>
      </c>
      <c r="FT21">
        <v>1004818</v>
      </c>
      <c r="FU21">
        <v>687702</v>
      </c>
      <c r="FV21">
        <v>390083</v>
      </c>
      <c r="FW21">
        <v>264057</v>
      </c>
      <c r="FX21">
        <v>214310</v>
      </c>
      <c r="FY21">
        <v>206257</v>
      </c>
      <c r="FZ21">
        <v>174260</v>
      </c>
      <c r="GA21">
        <v>136706</v>
      </c>
      <c r="GB21">
        <v>102997</v>
      </c>
      <c r="GC21">
        <v>97352</v>
      </c>
      <c r="GD21">
        <v>51511</v>
      </c>
      <c r="GE21">
        <v>36058</v>
      </c>
      <c r="GF21">
        <v>32875</v>
      </c>
      <c r="GG21">
        <v>32963</v>
      </c>
      <c r="GH21">
        <v>32318</v>
      </c>
      <c r="GI21">
        <v>28239</v>
      </c>
      <c r="GJ21">
        <v>26501</v>
      </c>
      <c r="GK21">
        <v>27094</v>
      </c>
      <c r="GL21">
        <v>24437</v>
      </c>
      <c r="GM21">
        <v>21709</v>
      </c>
      <c r="GN21">
        <v>21216</v>
      </c>
      <c r="GO21">
        <v>18382</v>
      </c>
      <c r="GP21">
        <v>15694</v>
      </c>
      <c r="GQ21">
        <v>16144</v>
      </c>
      <c r="GR21">
        <v>14418</v>
      </c>
      <c r="GS21">
        <v>11259</v>
      </c>
      <c r="GT21">
        <v>10120</v>
      </c>
      <c r="GU21">
        <v>10216</v>
      </c>
      <c r="GV21">
        <v>10061</v>
      </c>
      <c r="GW21">
        <v>7641</v>
      </c>
      <c r="GX21">
        <v>5295</v>
      </c>
      <c r="GY21">
        <v>5399</v>
      </c>
      <c r="GZ21">
        <v>5365</v>
      </c>
      <c r="HA21">
        <v>4355</v>
      </c>
      <c r="HB21">
        <v>4298</v>
      </c>
      <c r="HC21">
        <v>4406</v>
      </c>
      <c r="HD21">
        <v>4452</v>
      </c>
      <c r="HE21">
        <v>4674</v>
      </c>
      <c r="HF21">
        <v>4499</v>
      </c>
      <c r="HG21">
        <v>3755</v>
      </c>
      <c r="HH21">
        <v>3125</v>
      </c>
      <c r="HI21">
        <v>3083</v>
      </c>
      <c r="HJ21">
        <v>3085</v>
      </c>
      <c r="HK21">
        <v>5391626</v>
      </c>
      <c r="HL21">
        <v>5396323</v>
      </c>
      <c r="HM21">
        <v>5400033</v>
      </c>
      <c r="HN21">
        <v>5408626</v>
      </c>
      <c r="HO21">
        <v>5376498</v>
      </c>
      <c r="HP21">
        <v>5372264</v>
      </c>
      <c r="HQ21">
        <v>5367855</v>
      </c>
      <c r="HR21">
        <v>5288243</v>
      </c>
      <c r="HS21">
        <v>5264095</v>
      </c>
      <c r="HT21">
        <v>5282797</v>
      </c>
      <c r="HU21">
        <v>5295907</v>
      </c>
      <c r="HV21">
        <v>5268501</v>
      </c>
      <c r="HW21">
        <v>5187934</v>
      </c>
      <c r="HX21">
        <v>5186422</v>
      </c>
      <c r="HY21">
        <v>5220391</v>
      </c>
      <c r="HZ21">
        <v>5212424</v>
      </c>
      <c r="IA21">
        <v>5208502</v>
      </c>
      <c r="IB21">
        <v>5110047</v>
      </c>
      <c r="IC21">
        <v>4547507</v>
      </c>
      <c r="ID21">
        <v>3257626</v>
      </c>
      <c r="IE21">
        <v>2061252</v>
      </c>
      <c r="IF21">
        <v>1247845</v>
      </c>
      <c r="IG21">
        <v>612097</v>
      </c>
      <c r="IH21">
        <v>278907</v>
      </c>
      <c r="II21">
        <v>224454</v>
      </c>
      <c r="IJ21">
        <v>212543</v>
      </c>
      <c r="IK21">
        <v>148575</v>
      </c>
      <c r="IL21">
        <v>128684</v>
      </c>
      <c r="IM21">
        <v>112967</v>
      </c>
      <c r="IN21">
        <v>104101</v>
      </c>
      <c r="IO21">
        <v>41376</v>
      </c>
      <c r="IP21">
        <v>39943</v>
      </c>
      <c r="IQ21">
        <v>37991</v>
      </c>
      <c r="IR21">
        <v>33277</v>
      </c>
      <c r="IS21">
        <v>30615</v>
      </c>
      <c r="IT21">
        <v>27945</v>
      </c>
      <c r="IU21">
        <v>25642</v>
      </c>
      <c r="IV21">
        <v>24712</v>
      </c>
      <c r="IW21">
        <v>22356</v>
      </c>
      <c r="IX21">
        <v>22023</v>
      </c>
      <c r="IY21">
        <v>18442</v>
      </c>
      <c r="IZ21">
        <v>18680</v>
      </c>
      <c r="JA21">
        <v>17932</v>
      </c>
      <c r="JB21">
        <v>17245</v>
      </c>
      <c r="JC21">
        <v>16565</v>
      </c>
      <c r="JD21">
        <v>15444</v>
      </c>
      <c r="JE21">
        <v>7778</v>
      </c>
      <c r="JF21">
        <v>7849</v>
      </c>
      <c r="JG21">
        <v>6631</v>
      </c>
      <c r="JH21">
        <v>5381</v>
      </c>
      <c r="JI21">
        <v>5148</v>
      </c>
      <c r="JJ21">
        <v>5132</v>
      </c>
      <c r="JK21">
        <v>4780</v>
      </c>
      <c r="JL21">
        <v>4911</v>
      </c>
      <c r="JM21">
        <v>4624</v>
      </c>
      <c r="JN21">
        <v>4508</v>
      </c>
      <c r="JO21">
        <v>4508</v>
      </c>
      <c r="JP21">
        <v>4508</v>
      </c>
      <c r="JQ21">
        <v>4442</v>
      </c>
      <c r="JR21">
        <v>4396</v>
      </c>
      <c r="JS21">
        <v>4314</v>
      </c>
      <c r="JT21">
        <v>4333</v>
      </c>
      <c r="JU21">
        <v>3962</v>
      </c>
      <c r="JV21">
        <v>3931</v>
      </c>
      <c r="JW21">
        <v>3962</v>
      </c>
      <c r="JX21">
        <v>3882</v>
      </c>
      <c r="JY21">
        <v>4787349</v>
      </c>
      <c r="JZ21">
        <v>4787349</v>
      </c>
      <c r="KA21">
        <v>4819380</v>
      </c>
      <c r="KB21">
        <v>4828930</v>
      </c>
      <c r="KC21">
        <v>4809088</v>
      </c>
      <c r="KD21">
        <v>4803391</v>
      </c>
      <c r="KE21">
        <v>4741625</v>
      </c>
      <c r="KF21">
        <v>4718987</v>
      </c>
      <c r="KG21">
        <v>4770026</v>
      </c>
      <c r="KH21">
        <v>4812773</v>
      </c>
      <c r="KI21">
        <v>4790937</v>
      </c>
      <c r="KJ21">
        <v>4791501</v>
      </c>
      <c r="KK21">
        <v>4752447</v>
      </c>
      <c r="KL21">
        <v>4775399</v>
      </c>
      <c r="KM21">
        <v>4811827</v>
      </c>
      <c r="KN21">
        <v>4850090</v>
      </c>
      <c r="KO21">
        <v>4696321</v>
      </c>
      <c r="KP21">
        <v>4278009</v>
      </c>
      <c r="KQ21">
        <v>2915078</v>
      </c>
      <c r="KR21">
        <v>2915078</v>
      </c>
      <c r="KS21">
        <v>2090596</v>
      </c>
      <c r="KT21">
        <v>1058766</v>
      </c>
      <c r="KU21">
        <v>597095</v>
      </c>
      <c r="KV21">
        <v>344586</v>
      </c>
      <c r="KW21">
        <v>280320</v>
      </c>
      <c r="KX21">
        <v>254131</v>
      </c>
      <c r="KY21">
        <v>239704</v>
      </c>
      <c r="KZ21">
        <v>210933</v>
      </c>
      <c r="LA21">
        <v>172206</v>
      </c>
      <c r="LB21">
        <v>69224</v>
      </c>
      <c r="LC21">
        <v>62426</v>
      </c>
      <c r="LD21">
        <v>48721</v>
      </c>
      <c r="LE21">
        <v>39865</v>
      </c>
      <c r="LF21">
        <v>37060</v>
      </c>
      <c r="LG21">
        <v>30967</v>
      </c>
      <c r="LH21">
        <v>28888</v>
      </c>
      <c r="LI21">
        <v>26149</v>
      </c>
      <c r="LJ21">
        <v>16598</v>
      </c>
      <c r="LK21">
        <v>10891</v>
      </c>
      <c r="LL21">
        <v>10468</v>
      </c>
      <c r="LM21">
        <v>8751</v>
      </c>
      <c r="LN21">
        <v>7437</v>
      </c>
      <c r="LO21">
        <v>7119</v>
      </c>
      <c r="LP21">
        <v>6514</v>
      </c>
      <c r="LQ21">
        <v>5996</v>
      </c>
      <c r="LR21">
        <v>5996</v>
      </c>
      <c r="LS21">
        <v>5721</v>
      </c>
      <c r="LT21">
        <v>5382</v>
      </c>
      <c r="LU21">
        <v>5892</v>
      </c>
      <c r="LV21">
        <v>6356</v>
      </c>
      <c r="LW21">
        <v>6256</v>
      </c>
      <c r="LX21">
        <v>6186</v>
      </c>
      <c r="LY21">
        <v>5656</v>
      </c>
      <c r="LZ21">
        <v>4839</v>
      </c>
      <c r="MA21">
        <v>4096</v>
      </c>
      <c r="MB21">
        <v>3744</v>
      </c>
      <c r="MC21">
        <v>3308</v>
      </c>
      <c r="MD21">
        <v>2284</v>
      </c>
      <c r="ME21">
        <v>2010</v>
      </c>
      <c r="MF21">
        <v>1501</v>
      </c>
      <c r="MG21">
        <v>1506</v>
      </c>
      <c r="MH21">
        <v>1455</v>
      </c>
      <c r="MI21">
        <v>1455</v>
      </c>
      <c r="MJ21">
        <v>1330</v>
      </c>
      <c r="MK21">
        <v>1296</v>
      </c>
      <c r="ML21">
        <v>4932732</v>
      </c>
      <c r="MM21">
        <v>4888633</v>
      </c>
      <c r="MN21">
        <v>4863620</v>
      </c>
      <c r="MO21">
        <v>4807070</v>
      </c>
      <c r="MP21">
        <v>4789614</v>
      </c>
      <c r="MQ21">
        <v>4763065</v>
      </c>
      <c r="MR21">
        <v>4721708</v>
      </c>
      <c r="MS21">
        <v>4692330</v>
      </c>
      <c r="MT21">
        <v>4698104</v>
      </c>
      <c r="MU21">
        <v>4684632</v>
      </c>
      <c r="MV21">
        <v>4675273</v>
      </c>
      <c r="MW21">
        <v>4672089</v>
      </c>
      <c r="MX21">
        <v>4700580</v>
      </c>
      <c r="MY21">
        <v>4817605</v>
      </c>
      <c r="MZ21">
        <v>4818197</v>
      </c>
      <c r="NA21">
        <v>4781941</v>
      </c>
      <c r="NB21">
        <v>4750947</v>
      </c>
      <c r="NC21">
        <v>4339613</v>
      </c>
      <c r="ND21">
        <v>3201752</v>
      </c>
      <c r="NE21">
        <v>1987018</v>
      </c>
      <c r="NF21">
        <v>1235744</v>
      </c>
      <c r="NG21">
        <v>774556</v>
      </c>
      <c r="NH21">
        <v>335256</v>
      </c>
      <c r="NI21">
        <v>260811</v>
      </c>
      <c r="NJ21">
        <v>260811</v>
      </c>
      <c r="NK21">
        <v>250021</v>
      </c>
      <c r="NL21">
        <v>133325</v>
      </c>
      <c r="NM21">
        <v>62856</v>
      </c>
      <c r="NN21">
        <v>46068</v>
      </c>
      <c r="NO21">
        <v>31982</v>
      </c>
      <c r="NP21">
        <v>32048</v>
      </c>
      <c r="NQ21">
        <v>29966</v>
      </c>
      <c r="NR21">
        <v>23070</v>
      </c>
      <c r="NS21">
        <v>22188</v>
      </c>
      <c r="NT21">
        <v>21835</v>
      </c>
      <c r="NU21">
        <v>21308</v>
      </c>
      <c r="NV21">
        <v>21551</v>
      </c>
      <c r="NW21">
        <v>20794</v>
      </c>
      <c r="NX21">
        <v>20102</v>
      </c>
      <c r="NY21">
        <v>13928</v>
      </c>
      <c r="NZ21">
        <v>14799</v>
      </c>
      <c r="OA21">
        <v>13079</v>
      </c>
      <c r="OB21">
        <v>7857</v>
      </c>
      <c r="OC21">
        <v>6581</v>
      </c>
      <c r="OD21">
        <v>6581</v>
      </c>
      <c r="OE21">
        <v>6348</v>
      </c>
      <c r="OF21">
        <v>6343</v>
      </c>
      <c r="OG21">
        <v>5870</v>
      </c>
      <c r="OH21">
        <v>3913</v>
      </c>
      <c r="OI21">
        <v>2954</v>
      </c>
      <c r="OJ21">
        <v>2148</v>
      </c>
      <c r="OK21">
        <v>2100</v>
      </c>
      <c r="OL21">
        <v>2022</v>
      </c>
      <c r="OM21">
        <v>638</v>
      </c>
      <c r="ON21">
        <v>492</v>
      </c>
      <c r="OO21">
        <v>425</v>
      </c>
      <c r="OP21">
        <v>387</v>
      </c>
      <c r="OQ21">
        <v>387</v>
      </c>
      <c r="OR21">
        <v>387</v>
      </c>
      <c r="OS21">
        <v>389</v>
      </c>
      <c r="OT21">
        <v>397</v>
      </c>
      <c r="OU21">
        <v>384</v>
      </c>
      <c r="OV21">
        <v>384</v>
      </c>
      <c r="OW21">
        <v>381</v>
      </c>
      <c r="OX21">
        <v>384</v>
      </c>
      <c r="OY21">
        <v>4453126</v>
      </c>
      <c r="OZ21">
        <v>4454886</v>
      </c>
      <c r="PA21">
        <v>4453385</v>
      </c>
      <c r="PB21">
        <v>4478215</v>
      </c>
      <c r="PC21">
        <v>4488374</v>
      </c>
      <c r="PD21">
        <v>4461757</v>
      </c>
      <c r="PE21">
        <v>4471665</v>
      </c>
      <c r="PF21">
        <v>4432020</v>
      </c>
      <c r="PG21">
        <v>4450684</v>
      </c>
      <c r="PH21">
        <v>4465339</v>
      </c>
      <c r="PI21">
        <v>4463120</v>
      </c>
      <c r="PJ21">
        <v>4487469</v>
      </c>
      <c r="PK21">
        <v>4481803</v>
      </c>
      <c r="PL21">
        <v>4482644</v>
      </c>
      <c r="PM21">
        <v>4517078</v>
      </c>
      <c r="PN21">
        <v>4537625</v>
      </c>
      <c r="PO21">
        <v>4537625</v>
      </c>
      <c r="PP21">
        <v>4556159</v>
      </c>
      <c r="PQ21">
        <v>4058846</v>
      </c>
      <c r="PR21">
        <v>2453698</v>
      </c>
      <c r="PS21">
        <v>1298677</v>
      </c>
      <c r="PT21">
        <v>565404</v>
      </c>
      <c r="PU21">
        <v>335416</v>
      </c>
      <c r="PV21">
        <v>210526</v>
      </c>
      <c r="PW21">
        <v>164414</v>
      </c>
      <c r="PX21">
        <v>133178</v>
      </c>
      <c r="PY21">
        <v>108435</v>
      </c>
      <c r="PZ21">
        <v>62730</v>
      </c>
      <c r="QA21">
        <v>37207</v>
      </c>
      <c r="QB21">
        <v>36626</v>
      </c>
      <c r="QC21">
        <v>29234</v>
      </c>
      <c r="QD21">
        <v>24946</v>
      </c>
      <c r="QE21">
        <v>21374</v>
      </c>
      <c r="QF21">
        <v>18692</v>
      </c>
      <c r="QG21">
        <v>15662</v>
      </c>
      <c r="QH21">
        <v>13745</v>
      </c>
      <c r="QI21">
        <v>13146</v>
      </c>
      <c r="QJ21">
        <v>13174</v>
      </c>
      <c r="QK21">
        <v>11227</v>
      </c>
      <c r="QL21">
        <v>10382</v>
      </c>
      <c r="QM21">
        <v>9500</v>
      </c>
      <c r="QN21">
        <v>8734</v>
      </c>
      <c r="QO21">
        <v>8233</v>
      </c>
      <c r="QP21">
        <v>7509</v>
      </c>
      <c r="QQ21">
        <v>6948</v>
      </c>
      <c r="QR21">
        <v>6593</v>
      </c>
      <c r="QS21">
        <v>5999</v>
      </c>
      <c r="QT21">
        <v>3876</v>
      </c>
      <c r="QU21">
        <v>3043</v>
      </c>
      <c r="QV21">
        <v>2987</v>
      </c>
      <c r="QW21">
        <v>2833</v>
      </c>
      <c r="QX21">
        <v>2704</v>
      </c>
      <c r="QY21">
        <v>2711</v>
      </c>
      <c r="QZ21">
        <v>3237</v>
      </c>
      <c r="RA21">
        <v>1822</v>
      </c>
      <c r="RB21">
        <v>1772</v>
      </c>
      <c r="RC21">
        <v>1760</v>
      </c>
      <c r="RD21">
        <v>1120</v>
      </c>
      <c r="RE21">
        <v>586</v>
      </c>
      <c r="RF21">
        <v>575</v>
      </c>
      <c r="RG21">
        <v>569</v>
      </c>
      <c r="RH21">
        <v>563</v>
      </c>
      <c r="RI21">
        <v>556</v>
      </c>
      <c r="RJ21">
        <v>553</v>
      </c>
      <c r="RK21">
        <v>535</v>
      </c>
      <c r="RL21">
        <v>4905740</v>
      </c>
      <c r="RM21">
        <v>4914180</v>
      </c>
      <c r="RN21">
        <v>4897252</v>
      </c>
      <c r="RO21">
        <v>4889492</v>
      </c>
      <c r="RP21">
        <v>4850898</v>
      </c>
      <c r="RQ21">
        <v>4859113</v>
      </c>
      <c r="RR21">
        <v>4798317</v>
      </c>
      <c r="RS21">
        <v>4774282</v>
      </c>
      <c r="RT21">
        <v>4729408</v>
      </c>
      <c r="RU21">
        <v>4678422</v>
      </c>
      <c r="RV21">
        <v>4751921</v>
      </c>
      <c r="RW21">
        <v>4765288</v>
      </c>
      <c r="RX21">
        <v>4791917</v>
      </c>
      <c r="RY21">
        <v>4754224</v>
      </c>
      <c r="RZ21">
        <v>4754224</v>
      </c>
      <c r="SA21">
        <v>4754331</v>
      </c>
      <c r="SB21">
        <v>4616340</v>
      </c>
      <c r="SC21">
        <v>4263184</v>
      </c>
      <c r="SD21">
        <v>2976648</v>
      </c>
      <c r="SE21">
        <v>1780204</v>
      </c>
      <c r="SF21">
        <v>1232606</v>
      </c>
      <c r="SG21">
        <v>567741</v>
      </c>
      <c r="SH21">
        <v>291000</v>
      </c>
      <c r="SI21">
        <v>203125</v>
      </c>
      <c r="SJ21">
        <v>153493</v>
      </c>
      <c r="SK21">
        <v>131808</v>
      </c>
      <c r="SL21">
        <v>97932</v>
      </c>
      <c r="SM21">
        <v>70065</v>
      </c>
      <c r="SN21">
        <v>57978</v>
      </c>
      <c r="SO21">
        <v>49663</v>
      </c>
      <c r="SP21">
        <v>44115</v>
      </c>
      <c r="SQ21">
        <v>40190</v>
      </c>
      <c r="SR21">
        <v>33481</v>
      </c>
      <c r="SS21">
        <v>29469</v>
      </c>
      <c r="ST21">
        <v>22906</v>
      </c>
      <c r="SU21">
        <v>18306</v>
      </c>
      <c r="SV21">
        <v>15872</v>
      </c>
      <c r="SW21">
        <v>13726</v>
      </c>
      <c r="SX21">
        <v>11602</v>
      </c>
      <c r="SY21">
        <v>8505</v>
      </c>
      <c r="SZ21">
        <v>8394</v>
      </c>
      <c r="TA21">
        <v>8214</v>
      </c>
      <c r="TB21">
        <v>6967</v>
      </c>
      <c r="TC21">
        <v>6149</v>
      </c>
      <c r="TD21">
        <v>6048</v>
      </c>
      <c r="TE21">
        <v>5990</v>
      </c>
      <c r="TF21">
        <v>5792</v>
      </c>
      <c r="TG21">
        <v>5375</v>
      </c>
      <c r="TH21">
        <v>3760</v>
      </c>
      <c r="TI21">
        <v>3361</v>
      </c>
      <c r="TJ21">
        <v>3352</v>
      </c>
      <c r="TK21">
        <v>3115</v>
      </c>
      <c r="TL21">
        <v>2369</v>
      </c>
      <c r="TM21">
        <v>1738</v>
      </c>
      <c r="TN21">
        <v>1622</v>
      </c>
      <c r="TO21">
        <v>1371</v>
      </c>
      <c r="TP21">
        <v>1371</v>
      </c>
      <c r="TQ21">
        <v>1254</v>
      </c>
      <c r="TR21">
        <v>1206</v>
      </c>
      <c r="TS21">
        <v>1137</v>
      </c>
      <c r="TT21">
        <v>697</v>
      </c>
      <c r="TU21">
        <v>694</v>
      </c>
      <c r="TV21">
        <v>671</v>
      </c>
      <c r="TW21">
        <v>425</v>
      </c>
      <c r="TX21">
        <v>337</v>
      </c>
      <c r="TY21">
        <v>197</v>
      </c>
      <c r="TZ21">
        <v>4345297</v>
      </c>
      <c r="UA21">
        <v>4345297</v>
      </c>
      <c r="UB21">
        <v>4345912</v>
      </c>
      <c r="UC21">
        <v>4382970</v>
      </c>
      <c r="UD21">
        <v>4423335</v>
      </c>
      <c r="UE21">
        <v>4377465</v>
      </c>
      <c r="UF21">
        <v>4306659</v>
      </c>
      <c r="UG21">
        <v>4317189</v>
      </c>
      <c r="UH21">
        <v>4354237</v>
      </c>
      <c r="UI21">
        <v>4397307</v>
      </c>
      <c r="UJ21">
        <v>4377552</v>
      </c>
      <c r="UK21">
        <v>4403715</v>
      </c>
      <c r="UL21">
        <v>4380663</v>
      </c>
      <c r="UM21">
        <v>4401887</v>
      </c>
      <c r="UN21">
        <v>4383505</v>
      </c>
      <c r="UO21">
        <v>4347695</v>
      </c>
      <c r="UP21">
        <v>3873510</v>
      </c>
      <c r="UQ21">
        <v>2356353</v>
      </c>
      <c r="UR21">
        <v>2356353</v>
      </c>
      <c r="US21">
        <v>1546053</v>
      </c>
      <c r="UT21">
        <v>640729</v>
      </c>
      <c r="UU21">
        <v>295891</v>
      </c>
      <c r="UV21">
        <v>127482</v>
      </c>
      <c r="UW21">
        <v>88107</v>
      </c>
      <c r="UX21">
        <v>77683</v>
      </c>
      <c r="UY21">
        <v>65476</v>
      </c>
      <c r="UZ21">
        <v>46475</v>
      </c>
      <c r="VA21">
        <v>42244</v>
      </c>
      <c r="VB21">
        <v>36299</v>
      </c>
      <c r="VC21">
        <v>34530</v>
      </c>
      <c r="VD21">
        <v>31514</v>
      </c>
      <c r="VE21">
        <v>30050</v>
      </c>
      <c r="VF21">
        <v>23017</v>
      </c>
      <c r="VG21">
        <v>20845</v>
      </c>
      <c r="VH21">
        <v>17873</v>
      </c>
      <c r="VI21">
        <v>16876</v>
      </c>
      <c r="VJ21">
        <v>8809</v>
      </c>
      <c r="VK21">
        <v>5469</v>
      </c>
      <c r="VL21">
        <v>5015</v>
      </c>
      <c r="VM21">
        <v>4563</v>
      </c>
      <c r="VN21">
        <v>2998</v>
      </c>
      <c r="VO21">
        <v>2903</v>
      </c>
      <c r="VP21">
        <v>2484</v>
      </c>
      <c r="VQ21">
        <v>2471</v>
      </c>
      <c r="VR21">
        <v>1679</v>
      </c>
      <c r="VS21">
        <v>1603</v>
      </c>
      <c r="VT21">
        <v>1562</v>
      </c>
      <c r="VU21">
        <v>1528</v>
      </c>
      <c r="VV21">
        <v>1316</v>
      </c>
      <c r="VW21">
        <v>1266</v>
      </c>
      <c r="VX21">
        <v>1231</v>
      </c>
      <c r="VY21">
        <v>886</v>
      </c>
      <c r="VZ21">
        <v>811</v>
      </c>
      <c r="WA21">
        <v>694</v>
      </c>
      <c r="WB21">
        <v>690</v>
      </c>
      <c r="WC21">
        <v>686</v>
      </c>
      <c r="WD21">
        <v>628</v>
      </c>
      <c r="WE21">
        <v>586</v>
      </c>
      <c r="WF21">
        <v>573</v>
      </c>
      <c r="WG21">
        <v>573</v>
      </c>
      <c r="WH21">
        <v>591</v>
      </c>
      <c r="WI21">
        <v>558</v>
      </c>
      <c r="WJ21">
        <v>557</v>
      </c>
      <c r="WK21">
        <v>540</v>
      </c>
      <c r="WL21">
        <v>539</v>
      </c>
      <c r="WM21">
        <v>541</v>
      </c>
      <c r="WN21">
        <v>4285706</v>
      </c>
      <c r="WO21">
        <v>4289479</v>
      </c>
      <c r="WP21">
        <v>4297865</v>
      </c>
      <c r="WQ21">
        <v>4313060</v>
      </c>
      <c r="WR21">
        <v>4299240</v>
      </c>
      <c r="WS21">
        <v>4250898</v>
      </c>
      <c r="WT21">
        <v>4293478</v>
      </c>
      <c r="WU21">
        <v>4261985</v>
      </c>
      <c r="WV21">
        <v>4271806</v>
      </c>
      <c r="WW21">
        <v>4244751</v>
      </c>
      <c r="WX21">
        <v>4271775</v>
      </c>
      <c r="WY21">
        <v>4262002</v>
      </c>
      <c r="WZ21">
        <v>4258249</v>
      </c>
      <c r="XA21">
        <v>4284145</v>
      </c>
      <c r="XB21">
        <v>4377686</v>
      </c>
      <c r="XC21">
        <v>4305697</v>
      </c>
      <c r="XD21">
        <v>3796408</v>
      </c>
      <c r="XE21">
        <v>2581893</v>
      </c>
      <c r="XF21">
        <v>1551515</v>
      </c>
      <c r="XG21">
        <v>594480</v>
      </c>
      <c r="XH21">
        <v>275152</v>
      </c>
      <c r="XI21">
        <v>142672</v>
      </c>
      <c r="XJ21">
        <v>142672</v>
      </c>
      <c r="XK21">
        <v>125506</v>
      </c>
      <c r="XL21">
        <v>102401</v>
      </c>
      <c r="XM21">
        <v>65139</v>
      </c>
      <c r="XN21">
        <v>47963</v>
      </c>
      <c r="XO21">
        <v>46724</v>
      </c>
      <c r="XP21">
        <v>43354</v>
      </c>
      <c r="XQ21">
        <v>35438</v>
      </c>
      <c r="XR21">
        <v>30650</v>
      </c>
      <c r="XS21">
        <v>28305</v>
      </c>
      <c r="XT21">
        <v>26674</v>
      </c>
      <c r="XU21">
        <v>26351</v>
      </c>
      <c r="XV21">
        <v>19211</v>
      </c>
      <c r="XW21">
        <v>13675</v>
      </c>
      <c r="XX21">
        <v>10835</v>
      </c>
      <c r="XY21">
        <v>9835</v>
      </c>
      <c r="XZ21">
        <v>7850</v>
      </c>
      <c r="YA21">
        <v>6761</v>
      </c>
      <c r="YB21">
        <v>6678</v>
      </c>
      <c r="YC21">
        <v>5727</v>
      </c>
      <c r="YD21">
        <v>5156</v>
      </c>
      <c r="YE21">
        <v>4581</v>
      </c>
      <c r="YF21">
        <v>4551</v>
      </c>
      <c r="YG21">
        <v>4331</v>
      </c>
      <c r="YH21">
        <v>3437</v>
      </c>
      <c r="YI21">
        <v>3437</v>
      </c>
      <c r="YJ21">
        <v>2708</v>
      </c>
      <c r="YK21">
        <v>2485</v>
      </c>
      <c r="YL21">
        <v>2464</v>
      </c>
      <c r="YM21">
        <v>2393</v>
      </c>
      <c r="YN21">
        <v>2089</v>
      </c>
      <c r="YO21">
        <v>1943</v>
      </c>
      <c r="YP21">
        <v>1729</v>
      </c>
      <c r="YQ21">
        <v>1111</v>
      </c>
      <c r="YR21">
        <v>1035</v>
      </c>
      <c r="YS21">
        <v>1035</v>
      </c>
      <c r="YT21">
        <v>359</v>
      </c>
      <c r="YU21">
        <v>687</v>
      </c>
      <c r="YV21">
        <v>355</v>
      </c>
      <c r="YW21">
        <v>267</v>
      </c>
      <c r="YX21">
        <v>267</v>
      </c>
      <c r="YY21">
        <v>207</v>
      </c>
      <c r="YZ21">
        <v>202</v>
      </c>
      <c r="ZA21">
        <v>4553224</v>
      </c>
      <c r="ZB21">
        <v>4494704</v>
      </c>
      <c r="ZC21">
        <v>4489948</v>
      </c>
      <c r="ZD21">
        <v>4507969</v>
      </c>
      <c r="ZE21">
        <v>4492507</v>
      </c>
      <c r="ZF21">
        <v>4473151</v>
      </c>
      <c r="ZG21">
        <v>4436676</v>
      </c>
      <c r="ZH21">
        <v>4414541</v>
      </c>
      <c r="ZI21">
        <v>4473498</v>
      </c>
      <c r="ZJ21">
        <v>4500894</v>
      </c>
      <c r="ZK21">
        <v>4529912</v>
      </c>
      <c r="ZL21">
        <v>4513707</v>
      </c>
      <c r="ZM21">
        <v>4535819</v>
      </c>
      <c r="ZN21">
        <v>4561765</v>
      </c>
      <c r="ZO21">
        <v>4604212</v>
      </c>
      <c r="ZP21">
        <v>4556661</v>
      </c>
      <c r="ZQ21">
        <v>4074700</v>
      </c>
      <c r="ZR21">
        <v>2627202</v>
      </c>
      <c r="ZS21">
        <v>1979874</v>
      </c>
      <c r="ZT21">
        <v>1979874</v>
      </c>
      <c r="ZU21">
        <v>1037340</v>
      </c>
      <c r="ZV21">
        <v>297743</v>
      </c>
      <c r="ZW21">
        <v>136095</v>
      </c>
      <c r="ZX21">
        <v>94899</v>
      </c>
      <c r="ZY21">
        <v>67622</v>
      </c>
      <c r="ZZ21">
        <v>60085</v>
      </c>
      <c r="AAA21">
        <v>41435</v>
      </c>
      <c r="AAB21">
        <v>36237</v>
      </c>
      <c r="AAC21">
        <v>33015</v>
      </c>
      <c r="AAD21">
        <v>26250</v>
      </c>
      <c r="AAE21">
        <v>20267</v>
      </c>
      <c r="AAF21">
        <v>15657</v>
      </c>
      <c r="AAG21">
        <v>14412</v>
      </c>
      <c r="AAH21">
        <v>13669</v>
      </c>
      <c r="AAI21">
        <v>11503</v>
      </c>
      <c r="AAJ21">
        <v>9755</v>
      </c>
      <c r="AAK21">
        <v>8929</v>
      </c>
      <c r="AAL21">
        <v>6512</v>
      </c>
      <c r="AAM21">
        <v>6141</v>
      </c>
      <c r="AAN21">
        <v>2839</v>
      </c>
      <c r="AAO21">
        <v>2695</v>
      </c>
      <c r="AAP21">
        <v>2579</v>
      </c>
      <c r="AAQ21">
        <v>2464</v>
      </c>
      <c r="AAR21">
        <v>2456</v>
      </c>
      <c r="AAS21">
        <v>2325</v>
      </c>
      <c r="AAT21">
        <v>2236</v>
      </c>
      <c r="AAU21">
        <v>2092</v>
      </c>
      <c r="AAV21">
        <v>2089</v>
      </c>
      <c r="AAW21">
        <v>2019</v>
      </c>
      <c r="AAX21">
        <v>1893</v>
      </c>
      <c r="AAY21">
        <v>1790</v>
      </c>
      <c r="AAZ21">
        <v>1749</v>
      </c>
      <c r="ABA21">
        <v>1751</v>
      </c>
      <c r="ABB21">
        <v>1665</v>
      </c>
      <c r="ABC21">
        <v>1668</v>
      </c>
      <c r="ABD21">
        <v>1608</v>
      </c>
      <c r="ABE21">
        <v>672</v>
      </c>
      <c r="ABF21">
        <v>576</v>
      </c>
      <c r="ABG21">
        <v>291</v>
      </c>
      <c r="ABH21">
        <v>183</v>
      </c>
      <c r="ABI21">
        <v>190</v>
      </c>
      <c r="ABJ21">
        <v>183</v>
      </c>
      <c r="ABK21">
        <v>169</v>
      </c>
      <c r="ABL21">
        <v>169</v>
      </c>
      <c r="ABM21">
        <v>4726628</v>
      </c>
      <c r="ABN21">
        <v>4697001</v>
      </c>
      <c r="ABO21">
        <v>4701787</v>
      </c>
      <c r="ABP21">
        <v>4716079</v>
      </c>
      <c r="ABQ21">
        <v>4708815</v>
      </c>
      <c r="ABR21">
        <v>4718743</v>
      </c>
      <c r="ABS21">
        <v>4678715</v>
      </c>
      <c r="ABT21">
        <v>4649643</v>
      </c>
      <c r="ABU21">
        <v>4666870</v>
      </c>
      <c r="ABV21">
        <v>4683727</v>
      </c>
      <c r="ABW21">
        <v>4699078</v>
      </c>
      <c r="ABX21">
        <v>4702451</v>
      </c>
      <c r="ABY21">
        <v>4714738</v>
      </c>
      <c r="ABZ21">
        <v>4714738</v>
      </c>
      <c r="ACA21">
        <v>4711499</v>
      </c>
      <c r="ACB21">
        <v>4707131</v>
      </c>
      <c r="ACC21">
        <v>4635414</v>
      </c>
      <c r="ACD21">
        <v>4225209</v>
      </c>
      <c r="ACE21">
        <v>3063569</v>
      </c>
      <c r="ACF21">
        <v>1896769</v>
      </c>
      <c r="ACG21">
        <v>856284</v>
      </c>
      <c r="ACH21">
        <v>382472</v>
      </c>
      <c r="ACI21">
        <v>300163</v>
      </c>
      <c r="ACJ21">
        <v>167041</v>
      </c>
      <c r="ACK21">
        <v>148096</v>
      </c>
      <c r="ACL21">
        <v>124442</v>
      </c>
      <c r="ACM21">
        <v>83987</v>
      </c>
      <c r="ACN21">
        <v>59515</v>
      </c>
      <c r="ACO21">
        <v>50131</v>
      </c>
      <c r="ACP21">
        <v>43999</v>
      </c>
      <c r="ACQ21">
        <v>37662</v>
      </c>
      <c r="ACR21">
        <v>36712</v>
      </c>
      <c r="ACS21">
        <v>33322</v>
      </c>
      <c r="ACT21">
        <v>33029</v>
      </c>
      <c r="ACU21">
        <v>29439</v>
      </c>
      <c r="ACV21">
        <v>23311</v>
      </c>
      <c r="ACW21">
        <v>18034</v>
      </c>
      <c r="ACX21">
        <v>15516</v>
      </c>
      <c r="ACY21">
        <v>15001</v>
      </c>
      <c r="ACZ21">
        <v>14261</v>
      </c>
      <c r="ADA21">
        <v>13897</v>
      </c>
      <c r="ADB21">
        <v>13226</v>
      </c>
      <c r="ADC21">
        <v>12379</v>
      </c>
      <c r="ADD21">
        <v>11958</v>
      </c>
      <c r="ADE21">
        <v>11436</v>
      </c>
      <c r="ADF21">
        <v>9479</v>
      </c>
      <c r="ADG21">
        <v>6500</v>
      </c>
      <c r="ADH21">
        <v>5626</v>
      </c>
      <c r="ADI21">
        <v>5444</v>
      </c>
      <c r="ADJ21">
        <v>5227</v>
      </c>
      <c r="ADK21">
        <v>2993</v>
      </c>
      <c r="ADL21">
        <v>2959</v>
      </c>
      <c r="ADM21">
        <v>2960</v>
      </c>
      <c r="ADN21">
        <v>1670</v>
      </c>
      <c r="ADO21">
        <v>667</v>
      </c>
      <c r="ADP21">
        <v>583</v>
      </c>
      <c r="ADQ21">
        <v>574</v>
      </c>
      <c r="ADR21">
        <v>574</v>
      </c>
      <c r="ADS21">
        <v>573</v>
      </c>
      <c r="ADT21">
        <v>561</v>
      </c>
      <c r="ADU21">
        <v>518</v>
      </c>
      <c r="ADV21">
        <v>154</v>
      </c>
      <c r="ADW21">
        <v>152</v>
      </c>
      <c r="ADX21">
        <v>123</v>
      </c>
      <c r="ADY21">
        <v>123</v>
      </c>
      <c r="ADZ21">
        <v>4641402</v>
      </c>
      <c r="AEA21">
        <v>4640506</v>
      </c>
      <c r="AEB21">
        <v>4638855</v>
      </c>
      <c r="AEC21">
        <v>4638855</v>
      </c>
      <c r="AED21">
        <v>4615128</v>
      </c>
      <c r="AEE21">
        <v>4595090</v>
      </c>
      <c r="AEF21">
        <v>4615278</v>
      </c>
      <c r="AEG21">
        <v>4605546</v>
      </c>
      <c r="AEH21">
        <v>4577661</v>
      </c>
      <c r="AEI21">
        <v>4568175</v>
      </c>
      <c r="AEJ21">
        <v>4587385</v>
      </c>
      <c r="AEK21">
        <v>4559586</v>
      </c>
      <c r="AEL21">
        <v>4559783</v>
      </c>
      <c r="AEM21">
        <v>4577442</v>
      </c>
      <c r="AEN21">
        <v>4617710</v>
      </c>
      <c r="AEO21">
        <v>4650136</v>
      </c>
      <c r="AEP21">
        <v>4657320</v>
      </c>
      <c r="AEQ21">
        <v>4402427</v>
      </c>
      <c r="AER21">
        <v>4402427</v>
      </c>
      <c r="AES21">
        <v>3926235</v>
      </c>
      <c r="AET21">
        <v>2962142</v>
      </c>
      <c r="AEU21">
        <v>1477892</v>
      </c>
      <c r="AEV21">
        <v>781061</v>
      </c>
      <c r="AEW21">
        <v>493593</v>
      </c>
      <c r="AEX21">
        <v>383012</v>
      </c>
      <c r="AEY21">
        <v>253109</v>
      </c>
      <c r="AEZ21">
        <v>164442</v>
      </c>
      <c r="AFA21">
        <v>115705</v>
      </c>
      <c r="AFB21">
        <v>102878</v>
      </c>
      <c r="AFC21">
        <v>83517</v>
      </c>
      <c r="AFD21">
        <v>65442</v>
      </c>
      <c r="AFE21">
        <v>51646</v>
      </c>
      <c r="AFF21">
        <v>47546</v>
      </c>
      <c r="AFG21">
        <v>37176</v>
      </c>
      <c r="AFH21">
        <v>34466</v>
      </c>
      <c r="AFI21">
        <v>25330</v>
      </c>
      <c r="AFJ21">
        <v>22895</v>
      </c>
      <c r="AFK21">
        <v>18971</v>
      </c>
      <c r="AFL21">
        <v>14963</v>
      </c>
      <c r="AFM21">
        <v>13504</v>
      </c>
      <c r="AFN21">
        <v>10932</v>
      </c>
      <c r="AFO21">
        <v>9255</v>
      </c>
      <c r="AFP21">
        <v>7746</v>
      </c>
      <c r="AFQ21">
        <v>7574</v>
      </c>
      <c r="AFR21">
        <v>7239</v>
      </c>
      <c r="AFS21">
        <v>5582</v>
      </c>
      <c r="AFT21">
        <v>5262</v>
      </c>
      <c r="AFU21">
        <v>4997</v>
      </c>
      <c r="AFV21">
        <v>4764</v>
      </c>
      <c r="AFW21">
        <v>4561</v>
      </c>
      <c r="AFX21">
        <v>4524</v>
      </c>
      <c r="AFY21">
        <v>4132</v>
      </c>
      <c r="AFZ21">
        <v>3920</v>
      </c>
      <c r="AGA21">
        <v>2974</v>
      </c>
      <c r="AGB21">
        <v>2969</v>
      </c>
      <c r="AGC21">
        <v>2869</v>
      </c>
      <c r="AGD21">
        <v>2289</v>
      </c>
      <c r="AGE21">
        <v>1630</v>
      </c>
      <c r="AGF21">
        <v>1611</v>
      </c>
      <c r="AGG21">
        <v>1173</v>
      </c>
      <c r="AGH21">
        <v>689</v>
      </c>
      <c r="AGI21">
        <v>158</v>
      </c>
      <c r="AGJ21">
        <v>156</v>
      </c>
      <c r="AGK21">
        <v>155</v>
      </c>
      <c r="AGL21">
        <v>134</v>
      </c>
      <c r="AGM21">
        <v>4139959</v>
      </c>
      <c r="AGN21">
        <v>4155294</v>
      </c>
      <c r="AGO21">
        <v>4150488</v>
      </c>
      <c r="AGP21">
        <v>4161724</v>
      </c>
      <c r="AGQ21">
        <v>4178940</v>
      </c>
      <c r="AGR21">
        <v>4180278</v>
      </c>
      <c r="AGS21">
        <v>4197654</v>
      </c>
      <c r="AGT21">
        <v>4207742</v>
      </c>
      <c r="AGU21">
        <v>4305264</v>
      </c>
      <c r="AGV21">
        <v>4295915</v>
      </c>
      <c r="AGW21">
        <v>4297989</v>
      </c>
      <c r="AGX21">
        <v>4258902</v>
      </c>
      <c r="AGY21">
        <v>4253357</v>
      </c>
      <c r="AGZ21">
        <v>4255251</v>
      </c>
      <c r="AHA21">
        <v>4265498</v>
      </c>
      <c r="AHB21">
        <v>4315989</v>
      </c>
      <c r="AHC21">
        <v>4274026</v>
      </c>
      <c r="AHD21">
        <v>4217863</v>
      </c>
      <c r="AHE21">
        <v>4050048</v>
      </c>
      <c r="AHF21">
        <v>3571352</v>
      </c>
      <c r="AHG21">
        <v>2368674</v>
      </c>
      <c r="AHH21">
        <v>836849</v>
      </c>
      <c r="AHI21">
        <v>225268</v>
      </c>
      <c r="AHJ21">
        <v>225268</v>
      </c>
      <c r="AHK21">
        <v>158064</v>
      </c>
      <c r="AHL21">
        <v>106386</v>
      </c>
      <c r="AHM21">
        <v>83793</v>
      </c>
      <c r="AHN21">
        <v>59643</v>
      </c>
      <c r="AHO21">
        <v>51124</v>
      </c>
      <c r="AHP21">
        <v>48529</v>
      </c>
      <c r="AHQ21">
        <v>46907</v>
      </c>
      <c r="AHR21">
        <v>39308</v>
      </c>
      <c r="AHS21">
        <v>34694</v>
      </c>
      <c r="AHT21">
        <v>33012</v>
      </c>
      <c r="AHU21">
        <v>31972</v>
      </c>
      <c r="AHV21">
        <v>29339</v>
      </c>
      <c r="AHW21">
        <v>26593</v>
      </c>
      <c r="AHX21">
        <v>23444</v>
      </c>
      <c r="AHY21">
        <v>21115</v>
      </c>
      <c r="AHZ21">
        <v>19205</v>
      </c>
      <c r="AIA21">
        <v>12929</v>
      </c>
      <c r="AIB21">
        <v>12030</v>
      </c>
      <c r="AIC21">
        <v>10429</v>
      </c>
      <c r="AID21">
        <v>10117</v>
      </c>
      <c r="AIE21">
        <v>9289</v>
      </c>
      <c r="AIF21">
        <v>6308</v>
      </c>
      <c r="AIG21">
        <v>4545</v>
      </c>
      <c r="AIH21">
        <v>4548</v>
      </c>
      <c r="AII21">
        <v>4548</v>
      </c>
      <c r="AIJ21">
        <v>3137</v>
      </c>
      <c r="AIK21">
        <v>821</v>
      </c>
      <c r="AIL21">
        <v>705</v>
      </c>
      <c r="AIM21">
        <v>679</v>
      </c>
      <c r="AIN21">
        <v>266</v>
      </c>
      <c r="AIO21">
        <v>256</v>
      </c>
      <c r="AIP21">
        <v>249</v>
      </c>
      <c r="AIQ21">
        <v>209</v>
      </c>
      <c r="AIR21">
        <v>184</v>
      </c>
      <c r="AIS21">
        <v>184</v>
      </c>
      <c r="AIT21">
        <v>174</v>
      </c>
      <c r="AIU21">
        <v>162</v>
      </c>
      <c r="AIV21">
        <v>156</v>
      </c>
      <c r="AIW21">
        <v>145</v>
      </c>
      <c r="AIX21">
        <v>145</v>
      </c>
      <c r="AIY21">
        <v>197</v>
      </c>
      <c r="AIZ21">
        <v>109</v>
      </c>
      <c r="AJA21">
        <v>3751026</v>
      </c>
      <c r="AJB21">
        <v>3729654</v>
      </c>
      <c r="AJC21">
        <v>3750822</v>
      </c>
      <c r="AJD21">
        <v>3809590</v>
      </c>
      <c r="AJE21">
        <v>3821541</v>
      </c>
      <c r="AJF21">
        <v>3816098</v>
      </c>
      <c r="AJG21">
        <v>3778543</v>
      </c>
      <c r="AJH21">
        <v>3738615</v>
      </c>
      <c r="AJI21">
        <v>3719212</v>
      </c>
      <c r="AJJ21">
        <v>3739604</v>
      </c>
      <c r="AJK21">
        <v>3761077</v>
      </c>
      <c r="AJL21">
        <v>3781952</v>
      </c>
      <c r="AJM21">
        <v>3798053</v>
      </c>
      <c r="AJN21">
        <v>3777417</v>
      </c>
      <c r="AJO21">
        <v>3758087</v>
      </c>
      <c r="AJP21">
        <v>3797778</v>
      </c>
      <c r="AJQ21">
        <v>3803642</v>
      </c>
      <c r="AJR21">
        <v>3242151</v>
      </c>
      <c r="AJS21">
        <v>2929737</v>
      </c>
      <c r="AJT21">
        <v>2929737</v>
      </c>
      <c r="AJU21">
        <v>1913560</v>
      </c>
      <c r="AJV21">
        <v>701702</v>
      </c>
      <c r="AJW21">
        <v>289455</v>
      </c>
      <c r="AJX21">
        <v>158484</v>
      </c>
      <c r="AJY21">
        <v>134495</v>
      </c>
      <c r="AJZ21">
        <v>109685</v>
      </c>
      <c r="AKA21">
        <v>97188</v>
      </c>
      <c r="AKB21">
        <v>72639</v>
      </c>
      <c r="AKC21">
        <v>71064</v>
      </c>
      <c r="AKD21">
        <v>60151</v>
      </c>
      <c r="AKE21">
        <v>52394</v>
      </c>
      <c r="AKF21">
        <v>45054</v>
      </c>
      <c r="AKG21">
        <v>30300</v>
      </c>
      <c r="AKH21">
        <v>22927</v>
      </c>
      <c r="AKI21">
        <v>18171</v>
      </c>
      <c r="AKJ21">
        <v>17510</v>
      </c>
      <c r="AKK21">
        <v>15304</v>
      </c>
      <c r="AKL21">
        <v>14469</v>
      </c>
      <c r="AKM21">
        <v>13794</v>
      </c>
      <c r="AKN21">
        <v>10600</v>
      </c>
      <c r="AKO21">
        <v>8979</v>
      </c>
      <c r="AKP21">
        <v>6403</v>
      </c>
      <c r="AKQ21">
        <v>6018</v>
      </c>
      <c r="AKR21">
        <v>3524</v>
      </c>
      <c r="AKS21">
        <v>2602</v>
      </c>
      <c r="AKT21">
        <v>1100</v>
      </c>
      <c r="AKU21">
        <v>1227</v>
      </c>
      <c r="AKV21">
        <v>1252</v>
      </c>
      <c r="AKW21">
        <v>851</v>
      </c>
      <c r="AKX21">
        <v>833</v>
      </c>
      <c r="AKY21">
        <v>775</v>
      </c>
      <c r="AKZ21">
        <v>576</v>
      </c>
      <c r="ALA21">
        <v>574</v>
      </c>
      <c r="ALB21">
        <v>578</v>
      </c>
      <c r="ALC21">
        <v>435</v>
      </c>
      <c r="ALD21">
        <v>345</v>
      </c>
      <c r="ALE21">
        <v>348</v>
      </c>
      <c r="ALF21">
        <v>327</v>
      </c>
      <c r="ALG21">
        <v>312</v>
      </c>
      <c r="ALH21">
        <v>267</v>
      </c>
      <c r="ALI21">
        <v>286</v>
      </c>
      <c r="ALJ21">
        <v>196</v>
      </c>
      <c r="ALK21">
        <v>175</v>
      </c>
      <c r="ALL21">
        <v>165</v>
      </c>
      <c r="ALM21">
        <v>3664390</v>
      </c>
      <c r="ALN21">
        <v>3682157</v>
      </c>
      <c r="ALO21">
        <v>3700360</v>
      </c>
      <c r="ALP21">
        <v>3686430</v>
      </c>
      <c r="ALQ21">
        <v>3647863</v>
      </c>
      <c r="ALR21">
        <v>3634989</v>
      </c>
      <c r="ALS21">
        <v>3612935</v>
      </c>
      <c r="ALT21">
        <v>3594327</v>
      </c>
      <c r="ALU21">
        <v>3563093</v>
      </c>
      <c r="ALV21">
        <v>3573713</v>
      </c>
      <c r="ALW21">
        <v>3569399</v>
      </c>
      <c r="ALX21">
        <v>3513132</v>
      </c>
      <c r="ALY21">
        <v>3513014</v>
      </c>
      <c r="ALZ21">
        <v>3513014</v>
      </c>
      <c r="AMA21">
        <v>3519528</v>
      </c>
      <c r="AMB21">
        <v>3470848</v>
      </c>
      <c r="AMC21">
        <v>3445260</v>
      </c>
      <c r="AMD21">
        <v>3365811</v>
      </c>
      <c r="AME21">
        <v>3107236</v>
      </c>
      <c r="AMF21">
        <v>2613125</v>
      </c>
      <c r="AMG21">
        <v>1491749</v>
      </c>
      <c r="AMH21">
        <v>664759</v>
      </c>
      <c r="AMI21">
        <v>382959</v>
      </c>
      <c r="AMJ21">
        <v>231755</v>
      </c>
      <c r="AMK21">
        <v>165705</v>
      </c>
      <c r="AML21">
        <v>137125</v>
      </c>
      <c r="AMM21">
        <v>104271</v>
      </c>
      <c r="AMN21">
        <v>86287</v>
      </c>
      <c r="AMO21">
        <v>71581</v>
      </c>
      <c r="AMP21">
        <v>65207</v>
      </c>
      <c r="AMQ21">
        <v>57456</v>
      </c>
      <c r="AMR21">
        <v>46005</v>
      </c>
      <c r="AMS21">
        <v>39975</v>
      </c>
      <c r="AMT21">
        <v>32777</v>
      </c>
      <c r="AMU21">
        <v>25573</v>
      </c>
      <c r="AMV21">
        <v>23087</v>
      </c>
      <c r="AMW21">
        <v>16213</v>
      </c>
      <c r="AMX21">
        <v>13091</v>
      </c>
      <c r="AMY21">
        <v>10576</v>
      </c>
      <c r="AMZ21">
        <v>9450</v>
      </c>
      <c r="ANA21">
        <v>8499</v>
      </c>
      <c r="ANB21">
        <v>7275</v>
      </c>
      <c r="ANC21">
        <v>3432</v>
      </c>
      <c r="AND21">
        <v>2303</v>
      </c>
      <c r="ANE21">
        <v>1740</v>
      </c>
      <c r="ANF21">
        <v>1472</v>
      </c>
      <c r="ANG21">
        <v>594</v>
      </c>
      <c r="ANH21">
        <v>348</v>
      </c>
      <c r="ANI21">
        <v>335</v>
      </c>
      <c r="ANJ21">
        <v>331</v>
      </c>
      <c r="ANK21">
        <v>338</v>
      </c>
      <c r="ANL21">
        <v>192</v>
      </c>
      <c r="ANM21">
        <v>166</v>
      </c>
      <c r="ANN21">
        <v>167</v>
      </c>
      <c r="ANO21">
        <v>174</v>
      </c>
      <c r="ANP21">
        <v>132</v>
      </c>
      <c r="ANQ21">
        <v>124</v>
      </c>
      <c r="ANR21">
        <v>104</v>
      </c>
      <c r="ANS21">
        <v>104</v>
      </c>
      <c r="ANT21">
        <v>106</v>
      </c>
      <c r="ANU21">
        <v>113</v>
      </c>
      <c r="ANV21">
        <v>109</v>
      </c>
      <c r="ANW21">
        <v>108</v>
      </c>
      <c r="ANX21">
        <v>105</v>
      </c>
      <c r="ANY21">
        <v>102</v>
      </c>
      <c r="ANZ21">
        <v>106</v>
      </c>
      <c r="AOA21">
        <v>3439228</v>
      </c>
      <c r="AOB21">
        <v>3447171</v>
      </c>
      <c r="AOC21">
        <v>3447171</v>
      </c>
      <c r="AOD21">
        <v>3461884</v>
      </c>
      <c r="AOE21">
        <v>3498949</v>
      </c>
      <c r="AOF21">
        <v>3497415</v>
      </c>
      <c r="AOG21">
        <v>3509161</v>
      </c>
      <c r="AOH21">
        <v>3500649</v>
      </c>
      <c r="AOI21">
        <v>3471976</v>
      </c>
      <c r="AOJ21">
        <v>3476906</v>
      </c>
      <c r="AOK21">
        <v>3454664</v>
      </c>
      <c r="AOL21">
        <v>3453092</v>
      </c>
      <c r="AOM21">
        <v>3443013</v>
      </c>
      <c r="AON21">
        <v>3445466</v>
      </c>
      <c r="AOO21">
        <v>3462298</v>
      </c>
      <c r="AOP21">
        <v>3421979</v>
      </c>
      <c r="AOQ21">
        <v>3389728</v>
      </c>
      <c r="AOR21">
        <v>3389728</v>
      </c>
      <c r="AOS21">
        <v>3260956</v>
      </c>
      <c r="AOT21">
        <v>2794317</v>
      </c>
      <c r="AOU21">
        <v>1658952</v>
      </c>
      <c r="AOV21">
        <v>657339</v>
      </c>
      <c r="AOW21">
        <v>398886</v>
      </c>
      <c r="AOX21">
        <v>255952</v>
      </c>
      <c r="AOY21">
        <v>141250</v>
      </c>
      <c r="AOZ21">
        <v>93388</v>
      </c>
      <c r="APA21">
        <v>86916</v>
      </c>
      <c r="APB21">
        <v>82817</v>
      </c>
      <c r="APC21">
        <v>82109</v>
      </c>
      <c r="APD21">
        <v>59355</v>
      </c>
      <c r="APE21">
        <v>52115</v>
      </c>
      <c r="APF21">
        <v>45245</v>
      </c>
      <c r="APG21">
        <v>41023</v>
      </c>
      <c r="APH21">
        <v>31343</v>
      </c>
      <c r="API21">
        <v>18677</v>
      </c>
      <c r="APJ21">
        <v>14852</v>
      </c>
      <c r="APK21">
        <v>14441</v>
      </c>
      <c r="APL21">
        <v>13366</v>
      </c>
      <c r="APM21">
        <v>12693</v>
      </c>
      <c r="APN21">
        <v>11245</v>
      </c>
      <c r="APO21">
        <v>9377</v>
      </c>
      <c r="APP21">
        <v>7377</v>
      </c>
      <c r="APQ21">
        <v>6133</v>
      </c>
      <c r="APR21">
        <v>2611</v>
      </c>
      <c r="APS21">
        <v>2288</v>
      </c>
      <c r="APT21">
        <v>846</v>
      </c>
      <c r="APU21">
        <v>378</v>
      </c>
      <c r="APV21">
        <v>356</v>
      </c>
      <c r="APW21">
        <v>356</v>
      </c>
      <c r="APX21">
        <v>242</v>
      </c>
      <c r="APY21">
        <v>213</v>
      </c>
      <c r="APZ21">
        <v>195</v>
      </c>
      <c r="AQA21">
        <v>161</v>
      </c>
      <c r="AQB21">
        <v>131</v>
      </c>
      <c r="AQC21">
        <v>124</v>
      </c>
      <c r="AQD21">
        <v>106</v>
      </c>
      <c r="AQE21">
        <v>98</v>
      </c>
      <c r="AQF21">
        <v>97</v>
      </c>
      <c r="AQG21">
        <v>107</v>
      </c>
      <c r="AQH21">
        <v>112</v>
      </c>
      <c r="AQI21">
        <v>134</v>
      </c>
      <c r="AQJ21">
        <v>94</v>
      </c>
      <c r="AQK21">
        <v>75</v>
      </c>
      <c r="AQL21">
        <v>70</v>
      </c>
      <c r="AQM21">
        <v>70</v>
      </c>
      <c r="AQN21">
        <v>3801315</v>
      </c>
      <c r="AQO21">
        <v>3757910</v>
      </c>
      <c r="AQP21">
        <v>3709530</v>
      </c>
      <c r="AQQ21">
        <v>3672478</v>
      </c>
      <c r="AQR21">
        <v>3611181</v>
      </c>
      <c r="AQS21">
        <v>3555649</v>
      </c>
      <c r="AQT21">
        <v>3577101</v>
      </c>
      <c r="AQU21">
        <v>3553005</v>
      </c>
      <c r="AQV21">
        <v>3571994</v>
      </c>
      <c r="AQW21">
        <v>3568685</v>
      </c>
      <c r="AQX21">
        <v>3613890</v>
      </c>
      <c r="AQY21">
        <v>3639764</v>
      </c>
      <c r="AQZ21">
        <v>3671606</v>
      </c>
      <c r="ARA21">
        <v>3679116</v>
      </c>
      <c r="ARB21">
        <v>3672324</v>
      </c>
      <c r="ARC21">
        <v>3727457</v>
      </c>
      <c r="ARD21">
        <v>3631012</v>
      </c>
      <c r="ARE21">
        <v>3612325</v>
      </c>
      <c r="ARF21">
        <v>3493408</v>
      </c>
      <c r="ARG21">
        <v>2789126</v>
      </c>
      <c r="ARH21">
        <v>1574627</v>
      </c>
      <c r="ARI21">
        <v>412751</v>
      </c>
      <c r="ARJ21">
        <v>412751</v>
      </c>
      <c r="ARK21">
        <v>187477</v>
      </c>
      <c r="ARL21">
        <v>147299</v>
      </c>
      <c r="ARM21">
        <v>130494</v>
      </c>
      <c r="ARN21">
        <v>109860</v>
      </c>
      <c r="ARO21">
        <v>103932</v>
      </c>
      <c r="ARP21">
        <v>88430</v>
      </c>
      <c r="ARQ21">
        <v>67641</v>
      </c>
      <c r="ARR21">
        <v>65518</v>
      </c>
      <c r="ARS21">
        <v>51544</v>
      </c>
      <c r="ART21">
        <v>47881</v>
      </c>
      <c r="ARU21">
        <v>44991</v>
      </c>
      <c r="ARV21">
        <v>41317</v>
      </c>
      <c r="ARW21">
        <v>38681</v>
      </c>
      <c r="ARX21">
        <v>37180</v>
      </c>
      <c r="ARY21">
        <v>32461</v>
      </c>
      <c r="ARZ21">
        <v>24410</v>
      </c>
      <c r="ASA21">
        <v>17160</v>
      </c>
      <c r="ASB21">
        <v>13470</v>
      </c>
      <c r="ASC21">
        <v>12738</v>
      </c>
      <c r="ASD21">
        <v>10069</v>
      </c>
      <c r="ASE21">
        <v>7971</v>
      </c>
      <c r="ASF21">
        <v>7464</v>
      </c>
      <c r="ASG21">
        <v>6338</v>
      </c>
      <c r="ASH21">
        <v>2514</v>
      </c>
      <c r="ASI21">
        <v>2514</v>
      </c>
      <c r="ASJ21">
        <v>2507</v>
      </c>
      <c r="ASK21">
        <v>2550</v>
      </c>
      <c r="ASL21">
        <v>1839</v>
      </c>
      <c r="ASM21">
        <v>757</v>
      </c>
      <c r="ASN21">
        <v>680</v>
      </c>
      <c r="ASO21">
        <v>692</v>
      </c>
      <c r="ASP21">
        <v>693</v>
      </c>
      <c r="ASQ21">
        <v>239</v>
      </c>
      <c r="ASR21">
        <v>218</v>
      </c>
      <c r="ASS21">
        <v>229</v>
      </c>
      <c r="AST21">
        <v>236</v>
      </c>
      <c r="ASU21">
        <v>233</v>
      </c>
      <c r="ASV21">
        <v>228</v>
      </c>
      <c r="ASW21">
        <v>223</v>
      </c>
      <c r="ASX21">
        <v>222</v>
      </c>
      <c r="ASY21">
        <v>222</v>
      </c>
      <c r="ASZ21">
        <v>222</v>
      </c>
      <c r="ATA21">
        <v>3788890</v>
      </c>
      <c r="ATB21">
        <v>3793781</v>
      </c>
      <c r="ATC21">
        <v>3793809</v>
      </c>
      <c r="ATD21">
        <v>3790465</v>
      </c>
      <c r="ATE21">
        <v>3753781</v>
      </c>
      <c r="ATF21">
        <v>3755536</v>
      </c>
      <c r="ATG21">
        <v>3766165</v>
      </c>
      <c r="ATH21">
        <v>3754250</v>
      </c>
      <c r="ATI21">
        <v>3774842</v>
      </c>
      <c r="ATJ21">
        <v>3794247</v>
      </c>
      <c r="ATK21">
        <v>3766219</v>
      </c>
      <c r="ATL21">
        <v>3792760</v>
      </c>
      <c r="ATM21">
        <v>3776970</v>
      </c>
      <c r="ATN21">
        <v>3780202</v>
      </c>
      <c r="ATO21">
        <v>3756351</v>
      </c>
      <c r="ATP21">
        <v>3747802</v>
      </c>
      <c r="ATQ21">
        <v>3715067</v>
      </c>
      <c r="ATR21">
        <v>3530225</v>
      </c>
      <c r="ATS21">
        <v>3307916</v>
      </c>
      <c r="ATT21">
        <v>3307916</v>
      </c>
      <c r="ATU21">
        <v>2333725</v>
      </c>
      <c r="ATV21">
        <v>1305825</v>
      </c>
      <c r="ATW21">
        <v>464058</v>
      </c>
      <c r="ATX21">
        <v>193883</v>
      </c>
      <c r="ATY21">
        <v>116018</v>
      </c>
      <c r="ATZ21">
        <v>80289</v>
      </c>
      <c r="AUA21">
        <v>72986</v>
      </c>
      <c r="AUB21">
        <v>65423</v>
      </c>
      <c r="AUC21">
        <v>50860</v>
      </c>
      <c r="AUD21">
        <v>51031</v>
      </c>
      <c r="AUE21">
        <v>44591</v>
      </c>
      <c r="AUF21">
        <v>35003</v>
      </c>
      <c r="AUG21">
        <v>33168</v>
      </c>
      <c r="AUH21">
        <v>31627</v>
      </c>
      <c r="AUI21">
        <v>29417</v>
      </c>
      <c r="AUJ21">
        <v>20923</v>
      </c>
      <c r="AUK21">
        <v>20191</v>
      </c>
      <c r="AUL21">
        <v>19651</v>
      </c>
      <c r="AUM21">
        <v>17064</v>
      </c>
      <c r="AUN21">
        <v>14081</v>
      </c>
      <c r="AUO21">
        <v>10277</v>
      </c>
      <c r="AUP21">
        <v>9393</v>
      </c>
      <c r="AUQ21">
        <v>6969</v>
      </c>
      <c r="AUR21">
        <v>5293</v>
      </c>
      <c r="AUS21">
        <v>3575</v>
      </c>
      <c r="AUT21">
        <v>3092</v>
      </c>
      <c r="AUU21">
        <v>1823</v>
      </c>
      <c r="AUV21">
        <v>1314</v>
      </c>
      <c r="AUW21">
        <v>1297</v>
      </c>
      <c r="AUX21">
        <v>1219</v>
      </c>
      <c r="AUY21">
        <v>1189</v>
      </c>
      <c r="AUZ21">
        <v>1132</v>
      </c>
      <c r="AVA21">
        <v>1125</v>
      </c>
      <c r="AVB21">
        <v>566</v>
      </c>
      <c r="AVC21">
        <v>545</v>
      </c>
      <c r="AVD21">
        <v>455</v>
      </c>
      <c r="AVE21">
        <v>369</v>
      </c>
      <c r="AVF21">
        <v>238</v>
      </c>
      <c r="AVG21">
        <v>244</v>
      </c>
      <c r="AVH21">
        <v>220</v>
      </c>
      <c r="AVI21">
        <v>228</v>
      </c>
      <c r="AVJ21">
        <v>228</v>
      </c>
      <c r="AVK21">
        <v>219</v>
      </c>
      <c r="AVL21">
        <v>212</v>
      </c>
      <c r="AVM21">
        <v>225</v>
      </c>
      <c r="AVN21">
        <v>3920906</v>
      </c>
      <c r="AVO21">
        <v>3939186</v>
      </c>
      <c r="AVP21">
        <v>4001259</v>
      </c>
      <c r="AVQ21">
        <v>3993197</v>
      </c>
      <c r="AVR21">
        <v>3928921</v>
      </c>
      <c r="AVS21">
        <v>3912236</v>
      </c>
      <c r="AVT21">
        <v>3876800</v>
      </c>
      <c r="AVU21">
        <v>3851643</v>
      </c>
      <c r="AVV21">
        <v>3858685</v>
      </c>
      <c r="AVW21">
        <v>3848813</v>
      </c>
      <c r="AVX21">
        <v>3849014</v>
      </c>
      <c r="AVY21">
        <v>3869761</v>
      </c>
      <c r="AVZ21">
        <v>3869761</v>
      </c>
      <c r="AWA21">
        <v>3873108</v>
      </c>
      <c r="AWB21">
        <v>3865385</v>
      </c>
      <c r="AWC21">
        <v>3828423</v>
      </c>
      <c r="AWD21">
        <v>3802255</v>
      </c>
      <c r="AWE21">
        <v>3661594</v>
      </c>
      <c r="AWF21">
        <v>3198738</v>
      </c>
      <c r="AWG21">
        <v>2087263</v>
      </c>
      <c r="AWH21">
        <v>946392</v>
      </c>
      <c r="AWI21">
        <v>385163</v>
      </c>
      <c r="AWJ21">
        <v>147947</v>
      </c>
      <c r="AWK21">
        <v>123825</v>
      </c>
      <c r="AWL21">
        <v>94564</v>
      </c>
      <c r="AWM21">
        <v>60279</v>
      </c>
      <c r="AWN21">
        <v>50231</v>
      </c>
      <c r="AWO21">
        <v>33261</v>
      </c>
      <c r="AWP21">
        <v>30047</v>
      </c>
      <c r="AWQ21">
        <v>27588</v>
      </c>
      <c r="AWR21">
        <v>22974</v>
      </c>
      <c r="AWS21">
        <v>22140</v>
      </c>
      <c r="AWT21">
        <v>17888</v>
      </c>
      <c r="AWU21">
        <v>15068</v>
      </c>
      <c r="AWV21">
        <v>12554</v>
      </c>
      <c r="AWW21">
        <v>11718</v>
      </c>
      <c r="AWX21">
        <v>11556</v>
      </c>
      <c r="AWY21">
        <v>10063</v>
      </c>
      <c r="AWZ21">
        <v>9410</v>
      </c>
      <c r="AXA21">
        <v>7918</v>
      </c>
      <c r="AXB21">
        <v>8160</v>
      </c>
      <c r="AXC21">
        <v>8664</v>
      </c>
      <c r="AXD21">
        <v>8151</v>
      </c>
      <c r="AXE21">
        <v>6202</v>
      </c>
      <c r="AXF21">
        <v>5704</v>
      </c>
      <c r="AXG21">
        <v>5657</v>
      </c>
      <c r="AXH21">
        <v>1569</v>
      </c>
      <c r="AXI21">
        <v>695</v>
      </c>
      <c r="AXJ21">
        <v>691</v>
      </c>
      <c r="AXK21">
        <v>648</v>
      </c>
      <c r="AXL21">
        <v>635</v>
      </c>
      <c r="AXM21">
        <v>630</v>
      </c>
      <c r="AXN21">
        <v>585</v>
      </c>
      <c r="AXO21">
        <v>576</v>
      </c>
      <c r="AXP21">
        <v>500</v>
      </c>
      <c r="AXQ21">
        <v>550</v>
      </c>
      <c r="AXR21">
        <v>422</v>
      </c>
      <c r="AXS21">
        <v>422</v>
      </c>
      <c r="AXT21">
        <v>396</v>
      </c>
      <c r="AXU21">
        <v>363</v>
      </c>
      <c r="AXV21">
        <v>255</v>
      </c>
      <c r="AXW21">
        <v>256</v>
      </c>
      <c r="AXX21">
        <v>198</v>
      </c>
      <c r="AXY21">
        <v>221</v>
      </c>
      <c r="AXZ21">
        <v>179</v>
      </c>
      <c r="AYA21">
        <v>161</v>
      </c>
      <c r="AYB21">
        <v>4250904</v>
      </c>
      <c r="AYC21">
        <v>4297081</v>
      </c>
      <c r="AYD21">
        <v>4356141</v>
      </c>
      <c r="AYE21">
        <v>4421792</v>
      </c>
      <c r="AYF21">
        <v>4384170</v>
      </c>
      <c r="AYG21">
        <v>4339875</v>
      </c>
      <c r="AYH21">
        <v>4314934</v>
      </c>
      <c r="AYI21">
        <v>4312468</v>
      </c>
      <c r="AYJ21">
        <v>4306226</v>
      </c>
      <c r="AYK21">
        <v>4384691</v>
      </c>
      <c r="AYL21">
        <v>4359013</v>
      </c>
      <c r="AYM21">
        <v>4356735</v>
      </c>
      <c r="AYN21">
        <v>4394610</v>
      </c>
      <c r="AYO21">
        <v>4351216</v>
      </c>
      <c r="AYP21">
        <v>4317278</v>
      </c>
      <c r="AYQ21">
        <v>4265476</v>
      </c>
      <c r="AYR21">
        <v>4265476</v>
      </c>
      <c r="AYS21">
        <v>4134625</v>
      </c>
      <c r="AYT21">
        <v>3860493</v>
      </c>
      <c r="AYU21">
        <v>2932890</v>
      </c>
      <c r="AYV21">
        <v>1448978</v>
      </c>
      <c r="AYW21">
        <v>589493</v>
      </c>
      <c r="AYX21">
        <v>310706</v>
      </c>
      <c r="AYY21">
        <v>189581</v>
      </c>
      <c r="AYZ21">
        <v>123982</v>
      </c>
      <c r="AZA21">
        <v>92966</v>
      </c>
      <c r="AZB21">
        <v>78130</v>
      </c>
      <c r="AZC21">
        <v>71583</v>
      </c>
      <c r="AZD21">
        <v>63428</v>
      </c>
      <c r="AZE21">
        <v>54273</v>
      </c>
      <c r="AZF21">
        <v>52813</v>
      </c>
      <c r="AZG21">
        <v>50190</v>
      </c>
      <c r="AZH21">
        <v>44372</v>
      </c>
      <c r="AZI21">
        <v>43965</v>
      </c>
      <c r="AZJ21">
        <v>43687</v>
      </c>
      <c r="AZK21">
        <v>29486</v>
      </c>
      <c r="AZL21">
        <v>22966</v>
      </c>
      <c r="AZM21">
        <v>22116</v>
      </c>
      <c r="AZN21">
        <v>17364</v>
      </c>
      <c r="AZO21">
        <v>12126</v>
      </c>
      <c r="AZP21">
        <v>10367</v>
      </c>
      <c r="AZQ21">
        <v>8771</v>
      </c>
      <c r="AZR21">
        <v>8188</v>
      </c>
      <c r="AZS21">
        <v>6622</v>
      </c>
      <c r="AZT21">
        <v>5633</v>
      </c>
      <c r="AZU21">
        <v>4683</v>
      </c>
      <c r="AZV21">
        <v>4284</v>
      </c>
      <c r="AZW21">
        <v>3752</v>
      </c>
      <c r="AZX21">
        <v>2148</v>
      </c>
      <c r="AZY21">
        <v>665</v>
      </c>
      <c r="AZZ21">
        <v>651</v>
      </c>
      <c r="BAA21">
        <v>636</v>
      </c>
      <c r="BAB21">
        <v>613</v>
      </c>
      <c r="BAC21">
        <v>603</v>
      </c>
      <c r="BAD21">
        <v>604</v>
      </c>
      <c r="BAE21">
        <v>608</v>
      </c>
      <c r="BAF21">
        <v>626</v>
      </c>
      <c r="BAG21">
        <v>630</v>
      </c>
      <c r="BAH21">
        <v>712</v>
      </c>
      <c r="BAI21">
        <v>510</v>
      </c>
      <c r="BAJ21">
        <v>128</v>
      </c>
      <c r="BAK21">
        <v>123</v>
      </c>
      <c r="BAL21">
        <v>122</v>
      </c>
      <c r="BAM21">
        <v>15</v>
      </c>
      <c r="BAN21">
        <v>16</v>
      </c>
      <c r="BAO21">
        <v>3938227</v>
      </c>
      <c r="BAP21">
        <v>3979190</v>
      </c>
      <c r="BAQ21">
        <v>3919957</v>
      </c>
      <c r="BAR21">
        <v>3776648</v>
      </c>
      <c r="BAS21">
        <v>3768070</v>
      </c>
      <c r="BAT21">
        <v>3741320</v>
      </c>
      <c r="BAU21">
        <v>3702555</v>
      </c>
      <c r="BAV21">
        <v>3611319</v>
      </c>
      <c r="BAW21">
        <v>3645480</v>
      </c>
      <c r="BAX21">
        <v>3620171</v>
      </c>
      <c r="BAY21">
        <v>3639649</v>
      </c>
      <c r="BAZ21">
        <v>3608668</v>
      </c>
      <c r="BBA21">
        <v>3566811</v>
      </c>
      <c r="BBB21">
        <v>3504299</v>
      </c>
      <c r="BBC21">
        <v>3463731</v>
      </c>
      <c r="BBD21">
        <v>3482936</v>
      </c>
      <c r="BBE21">
        <v>3482123</v>
      </c>
      <c r="BBF21">
        <v>3562962</v>
      </c>
      <c r="BBG21">
        <v>3350367</v>
      </c>
      <c r="BBH21">
        <v>2609580</v>
      </c>
      <c r="BBI21">
        <v>1161721</v>
      </c>
      <c r="BBJ21">
        <v>552865</v>
      </c>
      <c r="BBK21">
        <v>263826</v>
      </c>
      <c r="BBL21">
        <v>191828</v>
      </c>
      <c r="BBM21">
        <v>157491</v>
      </c>
      <c r="BBN21">
        <v>126422</v>
      </c>
      <c r="BBO21">
        <v>126422</v>
      </c>
      <c r="BBP21">
        <v>109931</v>
      </c>
      <c r="BBQ21">
        <v>104497</v>
      </c>
      <c r="BBR21">
        <v>87528</v>
      </c>
      <c r="BBS21">
        <v>84426</v>
      </c>
      <c r="BBT21">
        <v>80492</v>
      </c>
      <c r="BBU21">
        <v>75474</v>
      </c>
      <c r="BBV21">
        <v>70384</v>
      </c>
      <c r="BBW21">
        <v>68411</v>
      </c>
      <c r="BBX21">
        <v>64179</v>
      </c>
      <c r="BBY21">
        <v>61483</v>
      </c>
      <c r="BBZ21">
        <v>45043</v>
      </c>
      <c r="BCA21">
        <v>38293</v>
      </c>
      <c r="BCB21">
        <v>35730</v>
      </c>
      <c r="BCC21">
        <v>30556</v>
      </c>
      <c r="BCD21">
        <v>23919</v>
      </c>
      <c r="BCE21">
        <v>16855</v>
      </c>
      <c r="BCF21">
        <v>14159</v>
      </c>
      <c r="BCG21">
        <v>8362</v>
      </c>
      <c r="BCH21">
        <v>6201</v>
      </c>
      <c r="BCI21">
        <v>6201</v>
      </c>
      <c r="BCJ21">
        <v>5233</v>
      </c>
      <c r="BCK21">
        <v>1046</v>
      </c>
      <c r="BCL21">
        <v>575</v>
      </c>
      <c r="BCM21">
        <v>214</v>
      </c>
      <c r="BCN21">
        <v>206</v>
      </c>
      <c r="BCO21">
        <v>191</v>
      </c>
      <c r="BCP21">
        <v>183</v>
      </c>
      <c r="BCQ21">
        <v>172</v>
      </c>
      <c r="BCR21">
        <v>142</v>
      </c>
      <c r="BCS21">
        <v>140</v>
      </c>
      <c r="BCT21">
        <v>140</v>
      </c>
      <c r="BCU21">
        <v>139</v>
      </c>
      <c r="BCV21">
        <v>138</v>
      </c>
      <c r="BCW21">
        <v>52</v>
      </c>
      <c r="BCX21">
        <v>52</v>
      </c>
      <c r="BCY21">
        <v>52</v>
      </c>
      <c r="BCZ21">
        <v>51</v>
      </c>
      <c r="BDA21">
        <v>31</v>
      </c>
      <c r="BDB21">
        <v>3119441</v>
      </c>
      <c r="BDC21">
        <v>3128891</v>
      </c>
      <c r="BDD21">
        <v>3131986</v>
      </c>
      <c r="BDE21">
        <v>3136549</v>
      </c>
      <c r="BDF21">
        <v>3147937</v>
      </c>
      <c r="BDG21">
        <v>3174275</v>
      </c>
      <c r="BDH21">
        <v>3171447</v>
      </c>
      <c r="BDI21">
        <v>3171108</v>
      </c>
      <c r="BDJ21">
        <v>3147025</v>
      </c>
      <c r="BDK21">
        <v>3141840</v>
      </c>
      <c r="BDL21">
        <v>3116499</v>
      </c>
      <c r="BDM21">
        <v>3100068</v>
      </c>
      <c r="BDN21">
        <v>3101724</v>
      </c>
      <c r="BDO21">
        <v>3107347</v>
      </c>
      <c r="BDP21">
        <v>3106748</v>
      </c>
      <c r="BDQ21">
        <v>3154102</v>
      </c>
      <c r="BDR21">
        <v>3201384</v>
      </c>
      <c r="BDS21">
        <v>3070342</v>
      </c>
      <c r="BDT21">
        <v>3070342</v>
      </c>
      <c r="BDU21">
        <v>2467396</v>
      </c>
      <c r="BDV21">
        <v>1522902</v>
      </c>
      <c r="BDW21">
        <v>603141</v>
      </c>
      <c r="BDX21">
        <v>373678</v>
      </c>
      <c r="BDY21">
        <v>152448</v>
      </c>
      <c r="BDZ21">
        <v>59462</v>
      </c>
      <c r="BEA21">
        <v>47883</v>
      </c>
      <c r="BEB21">
        <v>41745</v>
      </c>
      <c r="BEC21">
        <v>39180</v>
      </c>
      <c r="BED21">
        <v>35348</v>
      </c>
      <c r="BEE21">
        <v>32903</v>
      </c>
      <c r="BEF21">
        <v>30025</v>
      </c>
      <c r="BEG21">
        <v>25374</v>
      </c>
      <c r="BEH21">
        <v>22716</v>
      </c>
      <c r="BEI21">
        <v>20574</v>
      </c>
      <c r="BEJ21">
        <v>20216</v>
      </c>
      <c r="BEK21">
        <v>18725</v>
      </c>
      <c r="BEL21">
        <v>18301</v>
      </c>
      <c r="BEM21">
        <v>15677</v>
      </c>
      <c r="BEN21">
        <v>13778</v>
      </c>
      <c r="BEO21">
        <v>10784</v>
      </c>
      <c r="BEP21">
        <v>10193</v>
      </c>
      <c r="BEQ21">
        <v>10164</v>
      </c>
      <c r="BER21">
        <v>5971</v>
      </c>
      <c r="BES21">
        <v>5443</v>
      </c>
      <c r="BET21">
        <v>4098</v>
      </c>
      <c r="BEU21">
        <v>4019</v>
      </c>
      <c r="BEV21">
        <v>3919</v>
      </c>
      <c r="BEW21">
        <v>3290</v>
      </c>
      <c r="BEX21">
        <v>2192</v>
      </c>
      <c r="BEY21">
        <v>2099</v>
      </c>
      <c r="BEZ21">
        <v>1691</v>
      </c>
      <c r="BFA21">
        <v>1690</v>
      </c>
      <c r="BFB21">
        <v>1686</v>
      </c>
      <c r="BFC21">
        <v>1664</v>
      </c>
      <c r="BFD21">
        <v>1282</v>
      </c>
      <c r="BFE21">
        <v>1267</v>
      </c>
      <c r="BFF21">
        <v>1109</v>
      </c>
      <c r="BFG21">
        <v>587</v>
      </c>
      <c r="BFH21">
        <v>577</v>
      </c>
      <c r="BFI21">
        <v>576</v>
      </c>
      <c r="BFJ21">
        <v>576</v>
      </c>
      <c r="BFK21">
        <v>576</v>
      </c>
      <c r="BFL21">
        <v>576</v>
      </c>
      <c r="BFM21">
        <v>576</v>
      </c>
      <c r="BFN21">
        <v>526</v>
      </c>
      <c r="BFO21">
        <v>3237218</v>
      </c>
      <c r="BFP21">
        <v>3231651</v>
      </c>
      <c r="BFQ21">
        <v>3229285</v>
      </c>
      <c r="BFR21">
        <v>3224078</v>
      </c>
      <c r="BFS21">
        <v>3247069</v>
      </c>
      <c r="BFT21">
        <v>3288275</v>
      </c>
      <c r="BFU21">
        <v>3280966</v>
      </c>
      <c r="BFV21">
        <v>3283465</v>
      </c>
      <c r="BFW21">
        <v>3290068</v>
      </c>
      <c r="BFX21">
        <v>3305015</v>
      </c>
      <c r="BFY21">
        <v>3307106</v>
      </c>
      <c r="BFZ21">
        <v>3307106</v>
      </c>
      <c r="BGA21">
        <v>3325921</v>
      </c>
      <c r="BGB21">
        <v>3324968</v>
      </c>
      <c r="BGC21">
        <v>3304752</v>
      </c>
      <c r="BGD21">
        <v>3298340</v>
      </c>
      <c r="BGE21">
        <v>3329548</v>
      </c>
      <c r="BGF21">
        <v>3207987</v>
      </c>
      <c r="BGG21">
        <v>2626682</v>
      </c>
      <c r="BGH21">
        <v>1627795</v>
      </c>
      <c r="BGI21">
        <v>692561</v>
      </c>
      <c r="BGJ21">
        <v>254059</v>
      </c>
      <c r="BGK21">
        <v>189792</v>
      </c>
      <c r="BGL21">
        <v>142904</v>
      </c>
      <c r="BGM21">
        <v>102872</v>
      </c>
      <c r="BGN21">
        <v>84378</v>
      </c>
      <c r="BGO21">
        <v>72877</v>
      </c>
      <c r="BGP21">
        <v>56618</v>
      </c>
      <c r="BGQ21">
        <v>49079</v>
      </c>
      <c r="BGR21">
        <v>44466</v>
      </c>
      <c r="BGS21">
        <v>36292</v>
      </c>
      <c r="BGT21">
        <v>35305</v>
      </c>
      <c r="BGU21">
        <v>33612</v>
      </c>
      <c r="BGV21">
        <v>30881</v>
      </c>
      <c r="BGW21">
        <v>28760</v>
      </c>
      <c r="BGX21">
        <v>24741</v>
      </c>
      <c r="BGY21">
        <v>19679</v>
      </c>
      <c r="BGZ21">
        <v>16470</v>
      </c>
      <c r="BHA21">
        <v>13658</v>
      </c>
      <c r="BHB21">
        <v>9958</v>
      </c>
      <c r="BHC21">
        <v>8676</v>
      </c>
      <c r="BHD21">
        <v>7410</v>
      </c>
      <c r="BHE21">
        <v>6891</v>
      </c>
      <c r="BHF21">
        <v>5578</v>
      </c>
      <c r="BHG21">
        <v>4977</v>
      </c>
      <c r="BHH21">
        <v>3437</v>
      </c>
      <c r="BHI21">
        <v>2900</v>
      </c>
      <c r="BHJ21">
        <v>2501</v>
      </c>
      <c r="BHK21">
        <v>683</v>
      </c>
      <c r="BHL21">
        <v>382</v>
      </c>
      <c r="BHM21">
        <v>177</v>
      </c>
      <c r="BHN21">
        <v>174</v>
      </c>
      <c r="BHO21">
        <v>170</v>
      </c>
      <c r="BHP21">
        <v>167</v>
      </c>
      <c r="BHQ21">
        <v>167</v>
      </c>
      <c r="BHR21">
        <v>167</v>
      </c>
      <c r="BHS21">
        <v>167</v>
      </c>
      <c r="BHT21">
        <v>167</v>
      </c>
      <c r="BHU21">
        <v>1</v>
      </c>
      <c r="BHV21">
        <v>3302975</v>
      </c>
      <c r="BHW21">
        <v>3302975</v>
      </c>
      <c r="BHX21">
        <v>3302975</v>
      </c>
      <c r="BHY21">
        <v>3302975</v>
      </c>
      <c r="BHZ21">
        <v>3302975</v>
      </c>
      <c r="BIA21">
        <v>3302975</v>
      </c>
      <c r="BIB21">
        <v>3302975</v>
      </c>
      <c r="BIC21">
        <v>3302975</v>
      </c>
      <c r="BID21">
        <v>3278709</v>
      </c>
      <c r="BIE21">
        <v>3272164</v>
      </c>
      <c r="BIF21">
        <v>3260059</v>
      </c>
      <c r="BIG21">
        <v>3241189</v>
      </c>
      <c r="BIH21">
        <v>3212554</v>
      </c>
      <c r="BII21">
        <v>3232338</v>
      </c>
      <c r="BIJ21">
        <v>3293040</v>
      </c>
      <c r="BIK21">
        <v>3286427</v>
      </c>
      <c r="BIL21">
        <v>3306430</v>
      </c>
      <c r="BIM21">
        <v>3320316</v>
      </c>
      <c r="BIN21">
        <v>3259457</v>
      </c>
      <c r="BIO21">
        <v>3253407</v>
      </c>
      <c r="BIP21">
        <v>3259179</v>
      </c>
      <c r="BIQ21">
        <v>3279803</v>
      </c>
      <c r="BIR21">
        <v>3305424</v>
      </c>
      <c r="BIS21">
        <v>3291817</v>
      </c>
      <c r="BIT21">
        <v>3141083</v>
      </c>
      <c r="BIU21">
        <v>2356336</v>
      </c>
      <c r="BIV21">
        <v>989051</v>
      </c>
      <c r="BIW21">
        <v>989051</v>
      </c>
      <c r="BIX21">
        <v>594564</v>
      </c>
      <c r="BIY21">
        <v>343363</v>
      </c>
      <c r="BIZ21">
        <v>254565</v>
      </c>
      <c r="BJA21">
        <v>199424</v>
      </c>
      <c r="BJB21">
        <v>160418</v>
      </c>
      <c r="BJC21">
        <v>149027</v>
      </c>
      <c r="BJD21">
        <v>140206</v>
      </c>
      <c r="BJE21">
        <v>128013</v>
      </c>
      <c r="BJF21">
        <v>115226</v>
      </c>
      <c r="BJG21">
        <v>104994</v>
      </c>
      <c r="BJH21">
        <v>93395</v>
      </c>
      <c r="BJI21">
        <v>88358</v>
      </c>
      <c r="BJJ21">
        <v>81179</v>
      </c>
      <c r="BJK21">
        <v>76234</v>
      </c>
      <c r="BJL21">
        <v>68208</v>
      </c>
      <c r="BJM21">
        <v>63142</v>
      </c>
      <c r="BJN21">
        <v>58288</v>
      </c>
      <c r="BJO21">
        <v>56869</v>
      </c>
      <c r="BJP21">
        <v>53819</v>
      </c>
      <c r="BJQ21">
        <v>53159</v>
      </c>
      <c r="BJR21">
        <v>52737</v>
      </c>
      <c r="BJS21">
        <v>51282</v>
      </c>
      <c r="BJT21">
        <v>46750</v>
      </c>
      <c r="BJU21">
        <v>45933</v>
      </c>
      <c r="BJV21">
        <v>44633</v>
      </c>
      <c r="BJW21">
        <v>41260</v>
      </c>
      <c r="BJX21">
        <v>36067</v>
      </c>
      <c r="BJY21">
        <v>19387</v>
      </c>
      <c r="BJZ21">
        <v>76</v>
      </c>
      <c r="BKA21">
        <v>73</v>
      </c>
      <c r="BKB21">
        <v>73</v>
      </c>
      <c r="BKC21">
        <v>72</v>
      </c>
      <c r="BKD21">
        <v>71</v>
      </c>
      <c r="BKE21">
        <v>69</v>
      </c>
      <c r="BKF21">
        <v>67</v>
      </c>
      <c r="BKG21">
        <v>67</v>
      </c>
      <c r="BKH21">
        <v>68</v>
      </c>
      <c r="BKI21">
        <v>68</v>
      </c>
      <c r="BKJ21">
        <v>68</v>
      </c>
      <c r="BKK21">
        <v>5</v>
      </c>
      <c r="BKL21">
        <v>4</v>
      </c>
      <c r="BKM21">
        <v>4</v>
      </c>
      <c r="BKN21">
        <v>3</v>
      </c>
      <c r="BKO21">
        <v>3</v>
      </c>
      <c r="BKP21">
        <v>3511539</v>
      </c>
      <c r="BKQ21">
        <v>3527388</v>
      </c>
      <c r="BKR21">
        <v>3562047</v>
      </c>
      <c r="BKS21">
        <v>3653178</v>
      </c>
      <c r="BKT21">
        <v>3689076</v>
      </c>
      <c r="BKU21">
        <v>3693105</v>
      </c>
      <c r="BKV21">
        <v>3782559</v>
      </c>
      <c r="BKW21">
        <v>3757962</v>
      </c>
      <c r="BKX21">
        <v>3739511</v>
      </c>
      <c r="BKY21">
        <v>3797816</v>
      </c>
      <c r="BKZ21">
        <v>3848742</v>
      </c>
      <c r="BLA21">
        <v>3821313</v>
      </c>
      <c r="BLB21">
        <v>3839746</v>
      </c>
      <c r="BLC21">
        <v>3866127</v>
      </c>
      <c r="BLD21">
        <v>3887139</v>
      </c>
      <c r="BLE21">
        <v>3878597</v>
      </c>
      <c r="BLF21">
        <v>3822639</v>
      </c>
      <c r="BLG21">
        <v>3597892</v>
      </c>
      <c r="BLH21">
        <v>2890775</v>
      </c>
      <c r="BLI21">
        <v>1718486</v>
      </c>
      <c r="BLJ21">
        <v>959143</v>
      </c>
      <c r="BLK21">
        <v>555726</v>
      </c>
      <c r="BLL21">
        <v>386309</v>
      </c>
      <c r="BLM21">
        <v>295158</v>
      </c>
      <c r="BLN21">
        <v>251023</v>
      </c>
      <c r="BLO21">
        <v>251023</v>
      </c>
      <c r="BLP21">
        <v>239686</v>
      </c>
      <c r="BLQ21">
        <v>236407</v>
      </c>
      <c r="BLR21">
        <v>214880</v>
      </c>
      <c r="BLS21">
        <v>197103</v>
      </c>
      <c r="BLT21">
        <v>183872</v>
      </c>
      <c r="BLU21">
        <v>184109</v>
      </c>
      <c r="BLV21">
        <v>171394</v>
      </c>
      <c r="BLW21">
        <v>160272</v>
      </c>
      <c r="BLX21">
        <v>152276</v>
      </c>
      <c r="BLY21">
        <v>142146</v>
      </c>
      <c r="BLZ21">
        <v>120691</v>
      </c>
      <c r="BMA21">
        <v>99244</v>
      </c>
      <c r="BMB21">
        <v>89040</v>
      </c>
      <c r="BMC21">
        <v>85519</v>
      </c>
      <c r="BMD21">
        <v>78076</v>
      </c>
      <c r="BME21">
        <v>70932</v>
      </c>
      <c r="BMF21">
        <v>65494</v>
      </c>
      <c r="BMG21">
        <v>56532</v>
      </c>
      <c r="BMH21">
        <v>43051</v>
      </c>
      <c r="BMI21">
        <v>43051</v>
      </c>
      <c r="BMJ21">
        <v>40571</v>
      </c>
      <c r="BMK21">
        <v>39083</v>
      </c>
      <c r="BML21">
        <v>34788</v>
      </c>
      <c r="BMM21">
        <v>32568</v>
      </c>
      <c r="BMN21">
        <v>32512</v>
      </c>
      <c r="BMO21">
        <v>32398</v>
      </c>
      <c r="BMP21">
        <v>30461</v>
      </c>
      <c r="BMQ21">
        <v>28424</v>
      </c>
      <c r="BMR21">
        <v>28417</v>
      </c>
      <c r="BMS21">
        <v>26870</v>
      </c>
      <c r="BMT21">
        <v>22418</v>
      </c>
      <c r="BMU21">
        <v>19763</v>
      </c>
      <c r="BMV21">
        <v>19763</v>
      </c>
      <c r="BMW21">
        <v>19198</v>
      </c>
      <c r="BMX21">
        <v>4456</v>
      </c>
      <c r="BMY21">
        <v>52</v>
      </c>
      <c r="BMZ21">
        <v>41</v>
      </c>
      <c r="BNA21">
        <v>41</v>
      </c>
      <c r="BNB21">
        <v>41</v>
      </c>
      <c r="BNC21">
        <v>41</v>
      </c>
      <c r="BND21">
        <v>3657577</v>
      </c>
      <c r="BNE21">
        <v>3649430</v>
      </c>
      <c r="BNF21">
        <v>3636065</v>
      </c>
      <c r="BNG21">
        <v>3652684</v>
      </c>
      <c r="BNH21">
        <v>3661463</v>
      </c>
      <c r="BNI21">
        <v>3658220</v>
      </c>
      <c r="BNJ21">
        <v>3600378</v>
      </c>
      <c r="BNK21">
        <v>3630395</v>
      </c>
      <c r="BNL21">
        <v>3596230</v>
      </c>
      <c r="BNM21">
        <v>3558684</v>
      </c>
      <c r="BNN21">
        <v>3582973</v>
      </c>
      <c r="BNO21">
        <v>3682586</v>
      </c>
      <c r="BNP21">
        <v>3674214</v>
      </c>
      <c r="BNQ21">
        <v>3671995</v>
      </c>
      <c r="BNR21">
        <v>3674919</v>
      </c>
      <c r="BNS21">
        <v>3659832</v>
      </c>
      <c r="BNT21">
        <v>3659832</v>
      </c>
      <c r="BNU21">
        <v>3444221</v>
      </c>
      <c r="BNV21">
        <v>2658794</v>
      </c>
      <c r="BNW21">
        <v>1447138</v>
      </c>
      <c r="BNX21">
        <v>996935</v>
      </c>
      <c r="BNY21">
        <v>500654</v>
      </c>
      <c r="BNZ21">
        <v>381995</v>
      </c>
      <c r="BOA21">
        <v>336293</v>
      </c>
      <c r="BOB21">
        <v>310116</v>
      </c>
      <c r="BOC21">
        <v>289434</v>
      </c>
      <c r="BOD21">
        <v>257603</v>
      </c>
      <c r="BOE21">
        <v>242700</v>
      </c>
      <c r="BOF21">
        <v>228148</v>
      </c>
      <c r="BOG21">
        <v>227658</v>
      </c>
      <c r="BOH21">
        <v>210115</v>
      </c>
      <c r="BOI21">
        <v>188346</v>
      </c>
      <c r="BOJ21">
        <v>179133</v>
      </c>
      <c r="BOK21">
        <v>156162</v>
      </c>
      <c r="BOL21">
        <v>150024</v>
      </c>
      <c r="BOM21">
        <v>141700</v>
      </c>
      <c r="BON21">
        <v>132837</v>
      </c>
      <c r="BOO21">
        <v>124692</v>
      </c>
      <c r="BOP21">
        <v>116943</v>
      </c>
      <c r="BOQ21">
        <v>111490</v>
      </c>
      <c r="BOR21">
        <v>98667</v>
      </c>
      <c r="BOS21">
        <v>85574</v>
      </c>
      <c r="BOT21">
        <v>82039</v>
      </c>
      <c r="BOU21">
        <v>75623</v>
      </c>
      <c r="BOV21">
        <v>71882</v>
      </c>
      <c r="BOW21">
        <v>68455</v>
      </c>
      <c r="BOX21">
        <v>63227</v>
      </c>
      <c r="BOY21">
        <v>58135</v>
      </c>
      <c r="BOZ21">
        <v>58016</v>
      </c>
      <c r="BPA21">
        <v>58004</v>
      </c>
      <c r="BPB21">
        <v>52181</v>
      </c>
      <c r="BPC21">
        <v>51472</v>
      </c>
      <c r="BPD21">
        <v>43388</v>
      </c>
      <c r="BPE21">
        <v>31200</v>
      </c>
      <c r="BPF21">
        <v>19371</v>
      </c>
      <c r="BPG21">
        <v>14001</v>
      </c>
      <c r="BPH21">
        <v>10662</v>
      </c>
      <c r="BPI21">
        <v>7724</v>
      </c>
      <c r="BPJ21">
        <v>1126</v>
      </c>
      <c r="BPK21">
        <v>316</v>
      </c>
      <c r="BPL21">
        <v>116</v>
      </c>
      <c r="BPM21">
        <v>110</v>
      </c>
      <c r="BPN21">
        <v>120</v>
      </c>
      <c r="BPO21">
        <v>81</v>
      </c>
      <c r="BPP21">
        <v>55</v>
      </c>
      <c r="BPQ21">
        <v>3541295</v>
      </c>
      <c r="BPR21">
        <v>3490762</v>
      </c>
      <c r="BPS21">
        <v>3516747</v>
      </c>
      <c r="BPT21">
        <v>3564079</v>
      </c>
      <c r="BPU21">
        <v>3613073</v>
      </c>
      <c r="BPV21">
        <v>3591182</v>
      </c>
      <c r="BPW21">
        <v>3555815</v>
      </c>
      <c r="BPX21">
        <v>3569817</v>
      </c>
      <c r="BPY21">
        <v>3534205</v>
      </c>
      <c r="BPZ21">
        <v>3576989</v>
      </c>
      <c r="BQA21">
        <v>3596683</v>
      </c>
      <c r="BQB21">
        <v>3617590</v>
      </c>
      <c r="BQC21">
        <v>3584752</v>
      </c>
      <c r="BQD21">
        <v>3565003</v>
      </c>
      <c r="BQE21">
        <v>3565003</v>
      </c>
      <c r="BQF21">
        <v>3561703</v>
      </c>
      <c r="BQG21">
        <v>3390241</v>
      </c>
      <c r="BQH21">
        <v>2716265</v>
      </c>
      <c r="BQI21">
        <v>1614346</v>
      </c>
      <c r="BQJ21">
        <v>924721</v>
      </c>
      <c r="BQK21">
        <v>506230</v>
      </c>
      <c r="BQL21">
        <v>360267</v>
      </c>
      <c r="BQM21">
        <v>277546</v>
      </c>
      <c r="BQN21">
        <v>251949</v>
      </c>
      <c r="BQO21">
        <v>228375</v>
      </c>
      <c r="BQP21">
        <v>214975</v>
      </c>
      <c r="BQQ21">
        <v>196471</v>
      </c>
      <c r="BQR21">
        <v>189094</v>
      </c>
      <c r="BQS21">
        <v>184334</v>
      </c>
      <c r="BQT21">
        <v>178516</v>
      </c>
      <c r="BQU21">
        <v>173042</v>
      </c>
      <c r="BQV21">
        <v>169125</v>
      </c>
      <c r="BQW21">
        <v>159005</v>
      </c>
      <c r="BQX21">
        <v>150205</v>
      </c>
      <c r="BQY21">
        <v>136229</v>
      </c>
      <c r="BQZ21">
        <v>128236</v>
      </c>
      <c r="BRA21">
        <v>119094</v>
      </c>
      <c r="BRB21">
        <v>108264</v>
      </c>
      <c r="BRC21">
        <v>99404</v>
      </c>
      <c r="BRD21">
        <v>87397</v>
      </c>
      <c r="BRE21">
        <v>81512</v>
      </c>
      <c r="BRF21">
        <v>77610</v>
      </c>
      <c r="BRG21">
        <v>72930</v>
      </c>
      <c r="BRH21">
        <v>52001</v>
      </c>
      <c r="BRI21">
        <v>49150</v>
      </c>
      <c r="BRJ21">
        <v>46763</v>
      </c>
      <c r="BRK21">
        <v>40433</v>
      </c>
      <c r="BRL21">
        <v>32529</v>
      </c>
      <c r="BRM21">
        <v>29952</v>
      </c>
      <c r="BRN21">
        <v>28827</v>
      </c>
      <c r="BRO21">
        <v>24532</v>
      </c>
      <c r="BRP21">
        <v>12876</v>
      </c>
      <c r="BRQ21">
        <v>8493</v>
      </c>
      <c r="BRR21">
        <v>5953</v>
      </c>
      <c r="BRS21">
        <v>5269</v>
      </c>
      <c r="BRT21">
        <v>5226</v>
      </c>
      <c r="BRU21">
        <v>5226</v>
      </c>
      <c r="BRV21">
        <v>3503</v>
      </c>
      <c r="BRW21">
        <v>2863</v>
      </c>
      <c r="BRX21">
        <v>757</v>
      </c>
      <c r="BRY21">
        <v>47</v>
      </c>
      <c r="BRZ21">
        <v>43</v>
      </c>
      <c r="BSA21">
        <v>42</v>
      </c>
      <c r="BSB21">
        <v>39</v>
      </c>
      <c r="BSC21">
        <v>7</v>
      </c>
      <c r="BSD21">
        <v>3</v>
      </c>
      <c r="BSE21">
        <v>3785985</v>
      </c>
      <c r="BSF21">
        <v>3841424</v>
      </c>
      <c r="BSG21">
        <v>3879059</v>
      </c>
      <c r="BSH21">
        <v>3912446</v>
      </c>
      <c r="BSI21">
        <v>3933855</v>
      </c>
      <c r="BSJ21">
        <v>3926147</v>
      </c>
      <c r="BSK21">
        <v>3885829</v>
      </c>
      <c r="BSL21">
        <v>3919190</v>
      </c>
      <c r="BSM21">
        <v>3933841</v>
      </c>
      <c r="BSN21">
        <v>3922367</v>
      </c>
      <c r="BSO21">
        <v>3886073</v>
      </c>
      <c r="BSP21">
        <v>3857240</v>
      </c>
      <c r="BSQ21">
        <v>3882395</v>
      </c>
      <c r="BSR21">
        <v>3881176</v>
      </c>
      <c r="BSS21">
        <v>3835165</v>
      </c>
      <c r="BST21">
        <v>3651615</v>
      </c>
      <c r="BSU21">
        <v>2970410</v>
      </c>
      <c r="BSV21">
        <v>1783506</v>
      </c>
      <c r="BSW21">
        <v>1783506</v>
      </c>
      <c r="BSX21">
        <v>1127647</v>
      </c>
      <c r="BSY21">
        <v>487315</v>
      </c>
      <c r="BSZ21">
        <v>353546</v>
      </c>
      <c r="BTA21">
        <v>274587</v>
      </c>
      <c r="BTB21">
        <v>215610</v>
      </c>
      <c r="BTC21">
        <v>190010</v>
      </c>
      <c r="BTD21">
        <v>157671</v>
      </c>
      <c r="BTE21">
        <v>129428</v>
      </c>
      <c r="BTF21">
        <v>124694</v>
      </c>
      <c r="BTG21">
        <v>91441</v>
      </c>
      <c r="BTH21">
        <v>85682</v>
      </c>
      <c r="BTI21">
        <v>77473</v>
      </c>
      <c r="BTJ21">
        <v>65289</v>
      </c>
      <c r="BTK21">
        <v>60561</v>
      </c>
      <c r="BTL21">
        <v>57575</v>
      </c>
      <c r="BTM21">
        <v>54158</v>
      </c>
      <c r="BTN21">
        <v>48647</v>
      </c>
      <c r="BTO21">
        <v>38804</v>
      </c>
      <c r="BTP21">
        <v>33425</v>
      </c>
      <c r="BTQ21">
        <v>28527</v>
      </c>
      <c r="BTR21">
        <v>28574</v>
      </c>
      <c r="BTS21">
        <v>25438</v>
      </c>
      <c r="BTT21">
        <v>22572</v>
      </c>
      <c r="BTU21">
        <v>13276</v>
      </c>
      <c r="BTV21">
        <v>11739</v>
      </c>
      <c r="BTW21">
        <v>11739</v>
      </c>
      <c r="BTX21">
        <v>9636</v>
      </c>
      <c r="BTY21">
        <v>7768</v>
      </c>
      <c r="BTZ21">
        <v>3940</v>
      </c>
      <c r="BUA21">
        <v>3838</v>
      </c>
      <c r="BUB21">
        <v>3589</v>
      </c>
      <c r="BUC21">
        <v>3207</v>
      </c>
      <c r="BUD21">
        <v>2121</v>
      </c>
      <c r="BUE21">
        <v>1381</v>
      </c>
      <c r="BUF21">
        <v>1138</v>
      </c>
      <c r="BUG21">
        <v>567</v>
      </c>
      <c r="BUH21">
        <v>340</v>
      </c>
      <c r="BUI21">
        <v>219</v>
      </c>
      <c r="BUJ21">
        <v>117</v>
      </c>
      <c r="BUK21">
        <v>117</v>
      </c>
      <c r="BUL21">
        <v>117</v>
      </c>
      <c r="BUM21">
        <v>100</v>
      </c>
      <c r="BUN21">
        <v>88</v>
      </c>
      <c r="BUO21">
        <v>53</v>
      </c>
      <c r="BUP21">
        <v>23</v>
      </c>
      <c r="BUQ21">
        <v>11</v>
      </c>
      <c r="BUR21">
        <v>3908008</v>
      </c>
      <c r="BUS21">
        <v>3840810</v>
      </c>
      <c r="BUT21">
        <v>3881572</v>
      </c>
      <c r="BUU21">
        <v>3871510</v>
      </c>
      <c r="BUV21">
        <v>3850603</v>
      </c>
      <c r="BUW21">
        <v>3818683</v>
      </c>
      <c r="BUX21">
        <v>3780651</v>
      </c>
      <c r="BUY21">
        <v>3778514</v>
      </c>
      <c r="BUZ21">
        <v>3780214</v>
      </c>
      <c r="BVA21">
        <v>3783333</v>
      </c>
      <c r="BVB21">
        <v>3752367</v>
      </c>
      <c r="BVC21">
        <v>3693884</v>
      </c>
      <c r="BVD21">
        <v>3742674</v>
      </c>
      <c r="BVE21">
        <v>3744512</v>
      </c>
      <c r="BVF21">
        <v>3817784</v>
      </c>
      <c r="BVG21">
        <v>3852932</v>
      </c>
      <c r="BVH21">
        <v>3596982</v>
      </c>
      <c r="BVI21">
        <v>2688213</v>
      </c>
      <c r="BVJ21">
        <v>1471102</v>
      </c>
      <c r="BVK21">
        <v>1040936</v>
      </c>
      <c r="BVL21">
        <v>501456</v>
      </c>
      <c r="BVM21">
        <v>280486</v>
      </c>
      <c r="BVN21">
        <v>228089</v>
      </c>
      <c r="BVO21">
        <v>228089</v>
      </c>
      <c r="BVP21">
        <v>199507</v>
      </c>
      <c r="BVQ21">
        <v>147527</v>
      </c>
      <c r="BVR21">
        <v>135175</v>
      </c>
      <c r="BVS21">
        <v>120096</v>
      </c>
      <c r="BVT21">
        <v>109014</v>
      </c>
      <c r="BVU21">
        <v>106218</v>
      </c>
      <c r="BVV21">
        <v>91870</v>
      </c>
      <c r="BVW21">
        <v>83197</v>
      </c>
      <c r="BVX21">
        <v>74832</v>
      </c>
      <c r="BVY21">
        <v>74674</v>
      </c>
      <c r="BVZ21">
        <v>72918</v>
      </c>
      <c r="BWA21">
        <v>62167</v>
      </c>
      <c r="BWB21">
        <v>60436</v>
      </c>
      <c r="BWC21">
        <v>50773</v>
      </c>
      <c r="BWD21">
        <v>48828</v>
      </c>
      <c r="BWE21">
        <v>47625</v>
      </c>
      <c r="BWF21">
        <v>29262</v>
      </c>
      <c r="BWG21">
        <v>27842</v>
      </c>
      <c r="BWH21">
        <v>26825</v>
      </c>
      <c r="BWI21">
        <v>26825</v>
      </c>
      <c r="BWJ21">
        <v>22497</v>
      </c>
      <c r="BWK21">
        <v>20261</v>
      </c>
      <c r="BWL21">
        <v>18478</v>
      </c>
      <c r="BWM21">
        <v>15864</v>
      </c>
      <c r="BWN21">
        <v>14584</v>
      </c>
      <c r="BWO21">
        <v>11095</v>
      </c>
      <c r="BWP21">
        <v>7409</v>
      </c>
      <c r="BWQ21">
        <v>3790</v>
      </c>
      <c r="BWR21">
        <v>3226</v>
      </c>
      <c r="BWS21">
        <v>2418</v>
      </c>
      <c r="BWT21">
        <v>2260</v>
      </c>
      <c r="BWU21">
        <v>1742</v>
      </c>
      <c r="BWV21">
        <v>1737</v>
      </c>
      <c r="BWW21">
        <v>1737</v>
      </c>
      <c r="BWX21">
        <v>1608</v>
      </c>
      <c r="BWY21">
        <v>1296</v>
      </c>
      <c r="BWZ21">
        <v>1295</v>
      </c>
      <c r="BXA21">
        <v>1295</v>
      </c>
      <c r="BXB21">
        <v>1295</v>
      </c>
      <c r="BXC21">
        <v>1300</v>
      </c>
      <c r="BXD21">
        <v>2141</v>
      </c>
      <c r="BXE21">
        <v>4088274</v>
      </c>
      <c r="BXF21">
        <v>4106748</v>
      </c>
      <c r="BXG21">
        <v>4139863</v>
      </c>
      <c r="BXH21">
        <v>4153361</v>
      </c>
      <c r="BXI21">
        <v>4161803</v>
      </c>
      <c r="BXJ21">
        <v>4178182</v>
      </c>
      <c r="BXK21">
        <v>4180665</v>
      </c>
      <c r="BXL21">
        <v>4144241</v>
      </c>
      <c r="BXM21">
        <v>4169650</v>
      </c>
      <c r="BXN21">
        <v>4152107</v>
      </c>
      <c r="BXO21">
        <v>4138224</v>
      </c>
      <c r="BXP21">
        <v>4175334</v>
      </c>
      <c r="BXQ21">
        <v>4114737</v>
      </c>
      <c r="BXR21">
        <v>4050443</v>
      </c>
      <c r="BXS21">
        <v>4037676</v>
      </c>
      <c r="BXT21">
        <v>3507399</v>
      </c>
      <c r="BXU21">
        <v>2414842</v>
      </c>
      <c r="BXV21">
        <v>1250862</v>
      </c>
      <c r="BXW21">
        <v>500911</v>
      </c>
      <c r="BXX21">
        <v>361887</v>
      </c>
      <c r="BXY21">
        <v>361887</v>
      </c>
      <c r="BXZ21">
        <v>287262</v>
      </c>
      <c r="BYA21">
        <v>219374</v>
      </c>
      <c r="BYB21">
        <v>183055</v>
      </c>
      <c r="BYC21">
        <v>161237</v>
      </c>
      <c r="BYD21">
        <v>142213</v>
      </c>
      <c r="BYE21">
        <v>110976</v>
      </c>
      <c r="BYF21">
        <v>102120</v>
      </c>
      <c r="BYG21">
        <v>100185</v>
      </c>
      <c r="BYH21">
        <v>94729</v>
      </c>
      <c r="BYI21">
        <v>91704</v>
      </c>
      <c r="BYJ21">
        <v>74691</v>
      </c>
      <c r="BYK21">
        <v>81490</v>
      </c>
      <c r="BYL21">
        <v>82674</v>
      </c>
      <c r="BYM21">
        <v>73242</v>
      </c>
      <c r="BYN21">
        <v>70488</v>
      </c>
      <c r="BYO21">
        <v>64433</v>
      </c>
      <c r="BYP21">
        <v>63264</v>
      </c>
      <c r="BYQ21">
        <v>62828</v>
      </c>
      <c r="BYR21">
        <v>58870</v>
      </c>
      <c r="BYS21">
        <v>54903</v>
      </c>
      <c r="BYT21">
        <v>48993</v>
      </c>
      <c r="BYU21">
        <v>40139</v>
      </c>
      <c r="BYV21">
        <v>32525</v>
      </c>
      <c r="BYW21">
        <v>32092</v>
      </c>
      <c r="BYX21">
        <v>29096</v>
      </c>
      <c r="BYY21">
        <v>27826</v>
      </c>
      <c r="BYZ21">
        <v>26516</v>
      </c>
      <c r="BZA21">
        <v>23368</v>
      </c>
      <c r="BZB21">
        <v>22451</v>
      </c>
      <c r="BZC21">
        <v>20711</v>
      </c>
      <c r="BZD21">
        <v>19621</v>
      </c>
      <c r="BZE21">
        <v>14582</v>
      </c>
      <c r="BZF21">
        <v>14581</v>
      </c>
      <c r="BZG21">
        <v>11024</v>
      </c>
      <c r="BZH21">
        <v>4011</v>
      </c>
      <c r="BZI21">
        <v>3614</v>
      </c>
      <c r="BZJ21">
        <v>3333</v>
      </c>
      <c r="BZK21">
        <v>2931</v>
      </c>
      <c r="BZL21">
        <v>1773</v>
      </c>
      <c r="BZM21">
        <v>906</v>
      </c>
      <c r="BZN21">
        <v>81</v>
      </c>
      <c r="BZO21">
        <v>25</v>
      </c>
      <c r="BZP21">
        <v>27</v>
      </c>
      <c r="BZQ21">
        <v>27</v>
      </c>
      <c r="BZR21">
        <v>4043246</v>
      </c>
      <c r="BZS21">
        <v>3959515</v>
      </c>
      <c r="BZT21">
        <v>3943604</v>
      </c>
      <c r="BZU21">
        <v>3900111</v>
      </c>
      <c r="BZV21">
        <v>3890893</v>
      </c>
      <c r="BZW21">
        <v>3839017</v>
      </c>
      <c r="BZX21">
        <v>3814997</v>
      </c>
      <c r="BZY21">
        <v>3794468</v>
      </c>
      <c r="BZZ21">
        <v>3836446</v>
      </c>
      <c r="CAA21">
        <v>3840275</v>
      </c>
      <c r="CAB21">
        <v>3824229</v>
      </c>
      <c r="CAC21">
        <v>3839179</v>
      </c>
      <c r="CAD21">
        <v>3843171</v>
      </c>
      <c r="CAE21">
        <v>3843171</v>
      </c>
      <c r="CAF21">
        <v>3776173</v>
      </c>
      <c r="CAG21">
        <v>3441165</v>
      </c>
      <c r="CAH21">
        <v>2600249</v>
      </c>
      <c r="CAI21">
        <v>1390807</v>
      </c>
      <c r="CAJ21">
        <v>864315</v>
      </c>
      <c r="CAK21">
        <v>430924</v>
      </c>
      <c r="CAL21">
        <v>258027</v>
      </c>
      <c r="CAM21">
        <v>209863</v>
      </c>
      <c r="CAN21">
        <v>144450</v>
      </c>
      <c r="CAO21">
        <v>102678</v>
      </c>
      <c r="CAP21">
        <v>68376</v>
      </c>
      <c r="CAQ21">
        <v>63263</v>
      </c>
      <c r="CAR21">
        <v>50275</v>
      </c>
      <c r="CAS21">
        <v>50303</v>
      </c>
      <c r="CAT21">
        <v>41498</v>
      </c>
      <c r="CAU21">
        <v>32393</v>
      </c>
      <c r="CAV21">
        <v>27425</v>
      </c>
      <c r="CAW21">
        <v>22675</v>
      </c>
      <c r="CAX21">
        <v>21499</v>
      </c>
      <c r="CAY21">
        <v>19655</v>
      </c>
      <c r="CAZ21">
        <v>16312</v>
      </c>
      <c r="CBA21">
        <v>13065</v>
      </c>
      <c r="CBB21">
        <v>11823</v>
      </c>
      <c r="CBC21">
        <v>10426</v>
      </c>
      <c r="CBD21">
        <v>9875</v>
      </c>
      <c r="CBE21">
        <v>7461</v>
      </c>
      <c r="CBF21">
        <v>5713</v>
      </c>
      <c r="CBG21">
        <v>5248</v>
      </c>
      <c r="CBH21">
        <v>3648</v>
      </c>
      <c r="CBI21">
        <v>2614</v>
      </c>
      <c r="CBJ21">
        <v>2477</v>
      </c>
      <c r="CBK21">
        <v>1901</v>
      </c>
      <c r="CBL21">
        <v>1795</v>
      </c>
      <c r="CBM21">
        <v>1753</v>
      </c>
      <c r="CBN21">
        <v>1741</v>
      </c>
      <c r="CBO21">
        <v>1733</v>
      </c>
      <c r="CBP21">
        <v>1804</v>
      </c>
      <c r="CBQ21">
        <v>1804</v>
      </c>
      <c r="CBR21">
        <v>1799</v>
      </c>
      <c r="CBS21">
        <v>1721</v>
      </c>
      <c r="CBT21">
        <v>1550</v>
      </c>
      <c r="CBU21">
        <v>1193</v>
      </c>
      <c r="CBV21">
        <v>1193</v>
      </c>
      <c r="CBW21">
        <v>992</v>
      </c>
      <c r="CBX21">
        <v>987</v>
      </c>
      <c r="CBY21">
        <v>535</v>
      </c>
      <c r="CBZ21">
        <v>123</v>
      </c>
      <c r="CCA21">
        <v>98</v>
      </c>
      <c r="CCB21">
        <v>22</v>
      </c>
      <c r="CCC21">
        <v>22</v>
      </c>
      <c r="CCD21">
        <v>10</v>
      </c>
      <c r="CCE21">
        <v>3447614</v>
      </c>
      <c r="CCF21">
        <v>3443747</v>
      </c>
      <c r="CCG21">
        <v>3418762</v>
      </c>
      <c r="CCH21">
        <v>3394927</v>
      </c>
      <c r="CCI21">
        <v>3395715</v>
      </c>
      <c r="CCJ21">
        <v>3361893</v>
      </c>
      <c r="CCK21">
        <v>3382075</v>
      </c>
      <c r="CCL21">
        <v>3380050</v>
      </c>
      <c r="CCM21">
        <v>3407380</v>
      </c>
      <c r="CCN21">
        <v>3393530</v>
      </c>
      <c r="CCO21">
        <v>3417936</v>
      </c>
      <c r="CCP21">
        <v>3454987</v>
      </c>
      <c r="CCQ21">
        <v>3484136</v>
      </c>
      <c r="CCR21">
        <v>3476905</v>
      </c>
      <c r="CCS21">
        <v>3516939</v>
      </c>
      <c r="CCT21">
        <v>3528615</v>
      </c>
      <c r="CCU21">
        <v>3272508</v>
      </c>
      <c r="CCV21">
        <v>2286903</v>
      </c>
      <c r="CCW21">
        <v>2286903</v>
      </c>
      <c r="CCX21">
        <v>1753532</v>
      </c>
      <c r="CCY21">
        <v>839144</v>
      </c>
      <c r="CCZ21">
        <v>628684</v>
      </c>
      <c r="CDA21">
        <v>483963</v>
      </c>
      <c r="CDB21">
        <v>273596</v>
      </c>
      <c r="CDC21">
        <v>238866</v>
      </c>
      <c r="CDD21">
        <v>202625</v>
      </c>
      <c r="CDE21">
        <v>164259</v>
      </c>
      <c r="CDF21">
        <v>65088</v>
      </c>
      <c r="CDG21">
        <v>58498</v>
      </c>
      <c r="CDH21">
        <v>45427</v>
      </c>
      <c r="CDI21">
        <v>40628</v>
      </c>
      <c r="CDJ21">
        <v>35552</v>
      </c>
      <c r="CDK21">
        <v>36070</v>
      </c>
      <c r="CDL21">
        <v>33709</v>
      </c>
      <c r="CDM21">
        <v>31938</v>
      </c>
      <c r="CDN21">
        <v>29985</v>
      </c>
      <c r="CDO21">
        <v>27667</v>
      </c>
      <c r="CDP21">
        <v>25766</v>
      </c>
      <c r="CDQ21">
        <v>23700</v>
      </c>
      <c r="CDR21">
        <v>19867</v>
      </c>
      <c r="CDS21">
        <v>19569</v>
      </c>
      <c r="CDT21">
        <v>17308</v>
      </c>
      <c r="CDU21">
        <v>16184</v>
      </c>
      <c r="CDV21">
        <v>12329</v>
      </c>
      <c r="CDW21">
        <v>8575</v>
      </c>
      <c r="CDX21">
        <v>6146</v>
      </c>
      <c r="CDY21">
        <v>4135</v>
      </c>
      <c r="CDZ21">
        <v>3306</v>
      </c>
      <c r="CEA21">
        <v>2833</v>
      </c>
      <c r="CEB21">
        <v>2793</v>
      </c>
      <c r="CEC21">
        <v>2580</v>
      </c>
      <c r="CED21">
        <v>2569</v>
      </c>
      <c r="CEE21">
        <v>2336</v>
      </c>
      <c r="CEF21">
        <v>2250</v>
      </c>
      <c r="CEG21">
        <v>1607</v>
      </c>
      <c r="CEH21">
        <v>1451</v>
      </c>
      <c r="CEI21">
        <v>1230</v>
      </c>
      <c r="CEJ21">
        <v>499</v>
      </c>
      <c r="CEK21">
        <v>497</v>
      </c>
      <c r="CEL21">
        <v>497</v>
      </c>
      <c r="CEM21">
        <v>504</v>
      </c>
      <c r="CEN21">
        <v>454</v>
      </c>
      <c r="CEO21">
        <v>454</v>
      </c>
      <c r="CEP21">
        <v>454</v>
      </c>
      <c r="CEQ21">
        <v>457</v>
      </c>
      <c r="CER21">
        <v>463</v>
      </c>
      <c r="CES21">
        <v>3522542</v>
      </c>
      <c r="CET21">
        <v>3498906</v>
      </c>
      <c r="CEU21">
        <v>3439349</v>
      </c>
      <c r="CEV21">
        <v>3388487</v>
      </c>
      <c r="CEW21">
        <v>3387679</v>
      </c>
      <c r="CEX21">
        <v>3369198</v>
      </c>
      <c r="CEY21">
        <v>3399266</v>
      </c>
      <c r="CEZ21">
        <v>3384866</v>
      </c>
      <c r="CFA21">
        <v>3394364</v>
      </c>
      <c r="CFB21">
        <v>3397172</v>
      </c>
      <c r="CFC21">
        <v>3423474</v>
      </c>
      <c r="CFD21">
        <v>3457562</v>
      </c>
      <c r="CFE21">
        <v>3469941</v>
      </c>
      <c r="CFF21">
        <v>3425098</v>
      </c>
      <c r="CFG21">
        <v>3439122</v>
      </c>
      <c r="CFH21">
        <v>3296344</v>
      </c>
      <c r="CFI21">
        <v>2852828</v>
      </c>
      <c r="CFJ21">
        <v>1777393</v>
      </c>
      <c r="CFK21">
        <v>1022299</v>
      </c>
      <c r="CFL21">
        <v>511982</v>
      </c>
      <c r="CFM21">
        <v>276545</v>
      </c>
      <c r="CFN21">
        <v>188085</v>
      </c>
      <c r="CFO21">
        <v>188085</v>
      </c>
      <c r="CFP21">
        <v>168721</v>
      </c>
      <c r="CFQ21">
        <v>125173</v>
      </c>
      <c r="CFR21">
        <v>103452</v>
      </c>
      <c r="CFS21">
        <v>86610</v>
      </c>
      <c r="CFT21">
        <v>76204</v>
      </c>
      <c r="CFU21">
        <v>72189</v>
      </c>
      <c r="CFV21">
        <v>66023</v>
      </c>
      <c r="CFW21">
        <v>63193</v>
      </c>
      <c r="CFX21">
        <v>60231</v>
      </c>
      <c r="CFY21">
        <v>53160</v>
      </c>
      <c r="CFZ21">
        <v>49737</v>
      </c>
      <c r="CGA21">
        <v>44492</v>
      </c>
      <c r="CGB21">
        <v>42069</v>
      </c>
      <c r="CGC21">
        <v>39901</v>
      </c>
      <c r="CGD21">
        <v>37586</v>
      </c>
      <c r="CGE21">
        <v>32030</v>
      </c>
      <c r="CGF21">
        <v>26968</v>
      </c>
      <c r="CGG21">
        <v>26533</v>
      </c>
      <c r="CGH21">
        <v>27156</v>
      </c>
      <c r="CGI21">
        <v>26407</v>
      </c>
      <c r="CGJ21">
        <v>24532</v>
      </c>
      <c r="CGK21">
        <v>22975</v>
      </c>
      <c r="CGL21">
        <v>21819</v>
      </c>
      <c r="CGM21">
        <v>20601</v>
      </c>
      <c r="CGN21">
        <v>20601</v>
      </c>
      <c r="CGO21">
        <v>14882</v>
      </c>
      <c r="CGP21">
        <v>13658</v>
      </c>
      <c r="CGQ21">
        <v>11782</v>
      </c>
      <c r="CGR21">
        <v>7997</v>
      </c>
      <c r="CGS21">
        <v>7465</v>
      </c>
      <c r="CGT21">
        <v>6403</v>
      </c>
      <c r="CGU21">
        <v>6139</v>
      </c>
      <c r="CGV21">
        <v>4892</v>
      </c>
      <c r="CGW21">
        <v>3650</v>
      </c>
      <c r="CGX21">
        <v>3650</v>
      </c>
      <c r="CGY21">
        <v>3549</v>
      </c>
      <c r="CGZ21">
        <v>766</v>
      </c>
      <c r="CHA21">
        <v>765</v>
      </c>
      <c r="CHB21">
        <v>762</v>
      </c>
      <c r="CHC21">
        <v>762</v>
      </c>
      <c r="CHD21">
        <v>718</v>
      </c>
      <c r="CHE21">
        <v>330</v>
      </c>
      <c r="CHF21">
        <v>3253948</v>
      </c>
      <c r="CHG21">
        <v>3199995</v>
      </c>
      <c r="CHH21">
        <v>3202402</v>
      </c>
      <c r="CHI21">
        <v>3192095</v>
      </c>
      <c r="CHJ21">
        <v>3231279</v>
      </c>
      <c r="CHK21">
        <v>3239401</v>
      </c>
      <c r="CHL21">
        <v>3201109</v>
      </c>
      <c r="CHM21">
        <v>3218431</v>
      </c>
      <c r="CHN21">
        <v>3212410</v>
      </c>
      <c r="CHO21">
        <v>3201686</v>
      </c>
      <c r="CHP21">
        <v>3162058</v>
      </c>
      <c r="CHQ21">
        <v>3167093</v>
      </c>
      <c r="CHR21">
        <v>3190546</v>
      </c>
      <c r="CHS21">
        <v>3271530</v>
      </c>
      <c r="CHT21">
        <v>3236912</v>
      </c>
      <c r="CHU21">
        <v>2816304</v>
      </c>
      <c r="CHV21">
        <v>2119951</v>
      </c>
      <c r="CHW21">
        <v>1101132</v>
      </c>
      <c r="CHX21">
        <v>936517</v>
      </c>
      <c r="CHY21">
        <v>936517</v>
      </c>
      <c r="CHZ21">
        <v>602696</v>
      </c>
      <c r="CIA21">
        <v>304062</v>
      </c>
      <c r="CIB21">
        <v>196713</v>
      </c>
      <c r="CIC21">
        <v>148492</v>
      </c>
      <c r="CID21">
        <v>119897</v>
      </c>
      <c r="CIE21">
        <v>105203</v>
      </c>
      <c r="CIF21">
        <v>74646</v>
      </c>
      <c r="CIG21">
        <v>57556</v>
      </c>
      <c r="CIH21">
        <v>50305</v>
      </c>
      <c r="CII21">
        <v>41937</v>
      </c>
      <c r="CIJ21">
        <v>38633</v>
      </c>
      <c r="CIK21">
        <v>35147</v>
      </c>
      <c r="CIL21">
        <v>33480</v>
      </c>
      <c r="CIM21">
        <v>30018</v>
      </c>
      <c r="CIN21">
        <v>27899</v>
      </c>
      <c r="CIO21">
        <v>24552</v>
      </c>
      <c r="CIP21">
        <v>21463</v>
      </c>
      <c r="CIQ21">
        <v>17701</v>
      </c>
      <c r="CIR21">
        <v>17266</v>
      </c>
      <c r="CIS21">
        <v>16883</v>
      </c>
      <c r="CIT21">
        <v>15143</v>
      </c>
      <c r="CIU21">
        <v>13467</v>
      </c>
      <c r="CIV21">
        <v>11559</v>
      </c>
      <c r="CIW21">
        <v>11095</v>
      </c>
      <c r="CIX21">
        <v>10279</v>
      </c>
      <c r="CIY21">
        <v>10381</v>
      </c>
      <c r="CIZ21">
        <v>7112</v>
      </c>
      <c r="CJA21">
        <v>5405</v>
      </c>
      <c r="CJB21">
        <v>4122</v>
      </c>
      <c r="CJC21">
        <v>4034</v>
      </c>
      <c r="CJD21">
        <v>3897</v>
      </c>
      <c r="CJE21">
        <v>3892</v>
      </c>
      <c r="CJF21">
        <v>3892</v>
      </c>
      <c r="CJG21">
        <v>3454</v>
      </c>
      <c r="CJH21">
        <v>2493</v>
      </c>
      <c r="CJI21">
        <v>2469</v>
      </c>
      <c r="CJJ21">
        <v>2122</v>
      </c>
      <c r="CJK21">
        <v>1546</v>
      </c>
      <c r="CJL21">
        <v>1292</v>
      </c>
      <c r="CJM21">
        <v>913</v>
      </c>
      <c r="CJN21">
        <v>395</v>
      </c>
      <c r="CJO21">
        <v>311</v>
      </c>
      <c r="CJP21">
        <v>243</v>
      </c>
      <c r="CJQ21">
        <v>216</v>
      </c>
      <c r="CJR21">
        <v>3226333</v>
      </c>
      <c r="CJS21">
        <v>3221634</v>
      </c>
      <c r="CJT21">
        <v>3253861</v>
      </c>
      <c r="CJU21">
        <v>3247730</v>
      </c>
      <c r="CJV21">
        <v>3270467</v>
      </c>
      <c r="CJW21">
        <v>3258319</v>
      </c>
      <c r="CJX21">
        <v>3228904</v>
      </c>
      <c r="CJY21">
        <v>3252582</v>
      </c>
      <c r="CJZ21">
        <v>3267438</v>
      </c>
      <c r="CKA21">
        <v>3243424</v>
      </c>
      <c r="CKB21">
        <v>3306776</v>
      </c>
      <c r="CKC21">
        <v>3282967</v>
      </c>
      <c r="CKD21">
        <v>3276777</v>
      </c>
      <c r="CKE21">
        <v>3276777</v>
      </c>
      <c r="CKF21">
        <v>3235554</v>
      </c>
      <c r="CKG21">
        <v>3234592</v>
      </c>
      <c r="CKH21">
        <v>3036440</v>
      </c>
      <c r="CKI21">
        <v>2360139</v>
      </c>
      <c r="CKJ21">
        <v>1637588</v>
      </c>
      <c r="CKK21">
        <v>1034677</v>
      </c>
      <c r="CKL21">
        <v>481951</v>
      </c>
      <c r="CKM21">
        <v>299222</v>
      </c>
      <c r="CKN21">
        <v>176878</v>
      </c>
      <c r="CKO21">
        <v>158028</v>
      </c>
      <c r="CKP21">
        <v>136642</v>
      </c>
      <c r="CKQ21">
        <v>107455</v>
      </c>
      <c r="CKR21">
        <v>92943</v>
      </c>
      <c r="CKS21">
        <v>82900</v>
      </c>
      <c r="CKT21">
        <v>73438</v>
      </c>
      <c r="CKU21">
        <v>62770</v>
      </c>
      <c r="CKV21">
        <v>54473</v>
      </c>
      <c r="CKW21">
        <v>49850</v>
      </c>
      <c r="CKX21">
        <v>48000</v>
      </c>
      <c r="CKY21">
        <v>43104</v>
      </c>
      <c r="CKZ21">
        <v>40545</v>
      </c>
      <c r="CLA21">
        <v>33425</v>
      </c>
      <c r="CLB21">
        <v>31797</v>
      </c>
      <c r="CLC21">
        <v>28645</v>
      </c>
      <c r="CLD21">
        <v>28024</v>
      </c>
      <c r="CLE21">
        <v>26104</v>
      </c>
      <c r="CLF21">
        <v>24405</v>
      </c>
      <c r="CLG21">
        <v>23595</v>
      </c>
      <c r="CLH21">
        <v>22254</v>
      </c>
      <c r="CLI21">
        <v>21624</v>
      </c>
      <c r="CLJ21">
        <v>20403</v>
      </c>
      <c r="CLK21">
        <v>19458</v>
      </c>
      <c r="CLL21">
        <v>17556</v>
      </c>
      <c r="CLM21">
        <v>16981</v>
      </c>
      <c r="CLN21">
        <v>16888</v>
      </c>
      <c r="CLO21">
        <v>16129</v>
      </c>
      <c r="CLP21">
        <v>15707</v>
      </c>
      <c r="CLQ21">
        <v>13338</v>
      </c>
      <c r="CLR21">
        <v>11535</v>
      </c>
      <c r="CLS21">
        <v>10120</v>
      </c>
      <c r="CLT21">
        <v>8986</v>
      </c>
      <c r="CLU21">
        <v>5621</v>
      </c>
      <c r="CLV21">
        <v>4491</v>
      </c>
      <c r="CLW21">
        <v>4491</v>
      </c>
      <c r="CLX21">
        <v>4447</v>
      </c>
      <c r="CLY21">
        <v>4281</v>
      </c>
      <c r="CLZ21">
        <v>3686</v>
      </c>
      <c r="CMA21">
        <v>2156</v>
      </c>
      <c r="CMB21">
        <v>1934</v>
      </c>
      <c r="CMC21">
        <v>1932</v>
      </c>
      <c r="CMD21">
        <v>1931</v>
      </c>
      <c r="CME21">
        <v>3197416</v>
      </c>
      <c r="CMF21">
        <v>3188080</v>
      </c>
      <c r="CMG21">
        <v>3189538</v>
      </c>
      <c r="CMH21">
        <v>3177423</v>
      </c>
      <c r="CMI21">
        <v>3182393</v>
      </c>
      <c r="CMJ21">
        <v>3176247</v>
      </c>
      <c r="CMK21">
        <v>3131656</v>
      </c>
      <c r="CML21">
        <v>3100268</v>
      </c>
      <c r="CMM21">
        <v>3086105</v>
      </c>
      <c r="CMN21">
        <v>3118925</v>
      </c>
      <c r="CMO21">
        <v>3145628</v>
      </c>
      <c r="CMP21">
        <v>3134096</v>
      </c>
      <c r="CMQ21">
        <v>3110710</v>
      </c>
      <c r="CMR21">
        <v>3106586</v>
      </c>
      <c r="CMS21">
        <v>3105240</v>
      </c>
      <c r="CMT21">
        <v>3070923</v>
      </c>
      <c r="CMU21">
        <v>3012488</v>
      </c>
      <c r="CMV21">
        <v>2546131</v>
      </c>
      <c r="CMW21">
        <v>2546131</v>
      </c>
      <c r="CMX21">
        <v>1964471</v>
      </c>
      <c r="CMY21">
        <v>1187296</v>
      </c>
      <c r="CMZ21">
        <v>648822</v>
      </c>
      <c r="CNA21">
        <v>378296</v>
      </c>
      <c r="CNB21">
        <v>206829</v>
      </c>
      <c r="CNC21">
        <v>142689</v>
      </c>
      <c r="CND21">
        <v>112361</v>
      </c>
      <c r="CNE21">
        <v>83399</v>
      </c>
      <c r="CNF21">
        <v>67941</v>
      </c>
      <c r="CNG21">
        <v>52611</v>
      </c>
      <c r="CNH21">
        <v>49762</v>
      </c>
      <c r="CNI21">
        <v>37923</v>
      </c>
      <c r="CNJ21">
        <v>34187</v>
      </c>
      <c r="CNK21">
        <v>21734</v>
      </c>
      <c r="CNL21">
        <v>19718</v>
      </c>
      <c r="CNM21">
        <v>17039</v>
      </c>
      <c r="CNN21">
        <v>16692</v>
      </c>
      <c r="CNO21">
        <v>14212</v>
      </c>
      <c r="CNP21">
        <v>11379</v>
      </c>
      <c r="CNQ21">
        <v>11399</v>
      </c>
      <c r="CNR21">
        <v>10500</v>
      </c>
      <c r="CNS21">
        <v>9802</v>
      </c>
      <c r="CNT21">
        <v>9019</v>
      </c>
      <c r="CNU21">
        <v>8583</v>
      </c>
      <c r="CNV21">
        <v>10995</v>
      </c>
      <c r="CNW21">
        <v>4987</v>
      </c>
      <c r="CNX21">
        <v>4797</v>
      </c>
      <c r="CNY21">
        <v>4813</v>
      </c>
      <c r="CNZ21">
        <v>3123</v>
      </c>
      <c r="COA21">
        <v>2681</v>
      </c>
      <c r="COB21">
        <v>2681</v>
      </c>
      <c r="COC21">
        <v>2617</v>
      </c>
      <c r="COD21">
        <v>2132</v>
      </c>
      <c r="COE21">
        <v>2125</v>
      </c>
      <c r="COF21">
        <v>1834</v>
      </c>
      <c r="COG21">
        <v>1577</v>
      </c>
      <c r="COH21">
        <v>1477</v>
      </c>
      <c r="COI21">
        <v>1116</v>
      </c>
      <c r="COJ21">
        <v>775</v>
      </c>
      <c r="COK21">
        <v>361</v>
      </c>
      <c r="COL21">
        <v>359</v>
      </c>
      <c r="COM21">
        <v>356</v>
      </c>
      <c r="CON21">
        <v>356</v>
      </c>
      <c r="COO21">
        <v>344</v>
      </c>
      <c r="COP21">
        <v>340</v>
      </c>
      <c r="COQ21">
        <v>342</v>
      </c>
      <c r="COR21">
        <v>3048179</v>
      </c>
      <c r="COS21">
        <v>3048684</v>
      </c>
      <c r="COT21">
        <v>3060630</v>
      </c>
      <c r="COU21">
        <v>3068155</v>
      </c>
      <c r="COV21">
        <v>3091334</v>
      </c>
      <c r="COW21">
        <v>3094388</v>
      </c>
      <c r="COX21">
        <v>3132945</v>
      </c>
      <c r="COY21">
        <v>3161293</v>
      </c>
      <c r="COZ21">
        <v>3186234</v>
      </c>
      <c r="CPA21">
        <v>3232683</v>
      </c>
      <c r="CPB21">
        <v>3237362</v>
      </c>
      <c r="CPC21">
        <v>3211071</v>
      </c>
      <c r="CPD21">
        <v>3226417</v>
      </c>
      <c r="CPE21">
        <v>3224101</v>
      </c>
      <c r="CPF21">
        <v>3242296</v>
      </c>
      <c r="CPG21">
        <v>3220942</v>
      </c>
      <c r="CPH21">
        <v>3134817</v>
      </c>
      <c r="CPI21">
        <v>3047238</v>
      </c>
      <c r="CPJ21">
        <v>2857020</v>
      </c>
      <c r="CPK21">
        <v>2229288</v>
      </c>
      <c r="CPL21">
        <v>1109046</v>
      </c>
      <c r="CPM21">
        <v>536063</v>
      </c>
      <c r="CPN21">
        <v>306486</v>
      </c>
      <c r="CPO21">
        <v>306486</v>
      </c>
      <c r="CPP21">
        <v>233019</v>
      </c>
      <c r="CPQ21">
        <v>193213</v>
      </c>
      <c r="CPR21">
        <v>145840</v>
      </c>
      <c r="CPS21">
        <v>106038</v>
      </c>
      <c r="CPT21">
        <v>91139</v>
      </c>
      <c r="CPU21">
        <v>87285</v>
      </c>
      <c r="CPV21">
        <v>68648</v>
      </c>
      <c r="CPW21">
        <v>55944</v>
      </c>
      <c r="CPX21">
        <v>43824</v>
      </c>
      <c r="CPY21">
        <v>43240</v>
      </c>
      <c r="CPZ21">
        <v>42536</v>
      </c>
      <c r="CQA21">
        <v>41484</v>
      </c>
      <c r="CQB21">
        <v>36338</v>
      </c>
      <c r="CQC21">
        <v>28233</v>
      </c>
      <c r="CQD21">
        <v>24512</v>
      </c>
      <c r="CQE21">
        <v>24048</v>
      </c>
      <c r="CQF21">
        <v>18408</v>
      </c>
      <c r="CQG21">
        <v>14004</v>
      </c>
      <c r="CQH21">
        <v>12846</v>
      </c>
      <c r="CQI21">
        <v>11315</v>
      </c>
      <c r="CQJ21">
        <v>10830</v>
      </c>
      <c r="CQK21">
        <v>9834</v>
      </c>
      <c r="CQL21">
        <v>8697</v>
      </c>
      <c r="CQM21">
        <v>7866</v>
      </c>
      <c r="CQN21">
        <v>7866</v>
      </c>
      <c r="CQO21">
        <v>7707</v>
      </c>
      <c r="CQP21">
        <v>5684</v>
      </c>
      <c r="CQQ21">
        <v>2863</v>
      </c>
      <c r="CQR21">
        <v>2767</v>
      </c>
      <c r="CQS21">
        <v>1691</v>
      </c>
      <c r="CQT21">
        <v>1631</v>
      </c>
      <c r="CQU21">
        <v>71</v>
      </c>
      <c r="CQV21">
        <v>23</v>
      </c>
      <c r="CQW21">
        <v>12</v>
      </c>
      <c r="CQX21">
        <v>12</v>
      </c>
      <c r="CQY21">
        <v>12</v>
      </c>
      <c r="CQZ21">
        <v>12</v>
      </c>
      <c r="CRA21">
        <v>7</v>
      </c>
      <c r="CRB21">
        <v>7</v>
      </c>
      <c r="CRC21">
        <v>7</v>
      </c>
      <c r="CRD21">
        <v>7</v>
      </c>
      <c r="CRE21">
        <v>6</v>
      </c>
      <c r="CRF21">
        <v>3044818</v>
      </c>
      <c r="CRG21">
        <v>3033456</v>
      </c>
      <c r="CRH21">
        <v>3042729</v>
      </c>
      <c r="CRI21">
        <v>3063550</v>
      </c>
      <c r="CRJ21">
        <v>2971764</v>
      </c>
      <c r="CRK21">
        <v>2981954</v>
      </c>
      <c r="CRL21">
        <v>2965160</v>
      </c>
      <c r="CRM21">
        <v>2951170</v>
      </c>
      <c r="CRN21">
        <v>2954449</v>
      </c>
      <c r="CRO21">
        <v>2930926</v>
      </c>
      <c r="CRP21">
        <v>2926134</v>
      </c>
      <c r="CRQ21">
        <v>2940579</v>
      </c>
      <c r="CRR21">
        <v>2916507</v>
      </c>
      <c r="CRS21">
        <v>2950895</v>
      </c>
      <c r="CRT21">
        <v>2901074</v>
      </c>
      <c r="CRU21">
        <v>2835950</v>
      </c>
      <c r="CRV21">
        <v>2591898</v>
      </c>
      <c r="CRW21">
        <v>1688530</v>
      </c>
      <c r="CRX21">
        <v>1311166</v>
      </c>
      <c r="CRY21">
        <v>1311166</v>
      </c>
      <c r="CRZ21">
        <v>763246</v>
      </c>
      <c r="CSA21">
        <v>422666</v>
      </c>
      <c r="CSB21">
        <v>193467</v>
      </c>
      <c r="CSC21">
        <v>156565</v>
      </c>
      <c r="CSD21">
        <v>116663</v>
      </c>
      <c r="CSE21">
        <v>86387</v>
      </c>
      <c r="CSF21">
        <v>65796</v>
      </c>
      <c r="CSG21">
        <v>58895</v>
      </c>
      <c r="CSH21">
        <v>53208</v>
      </c>
      <c r="CSI21">
        <v>39272</v>
      </c>
      <c r="CSJ21">
        <v>31750</v>
      </c>
      <c r="CSK21">
        <v>27051</v>
      </c>
      <c r="CSL21">
        <v>24114</v>
      </c>
      <c r="CSM21">
        <v>21378</v>
      </c>
      <c r="CSN21">
        <v>18461</v>
      </c>
      <c r="CSO21">
        <v>15671</v>
      </c>
      <c r="CSP21">
        <v>14067</v>
      </c>
      <c r="CSQ21">
        <v>12976</v>
      </c>
      <c r="CSR21">
        <v>11236</v>
      </c>
      <c r="CSS21">
        <v>10311</v>
      </c>
      <c r="CST21">
        <v>10290</v>
      </c>
      <c r="CSU21">
        <v>9318</v>
      </c>
      <c r="CSV21">
        <v>8882</v>
      </c>
      <c r="CSW21">
        <v>7310</v>
      </c>
      <c r="CSX21">
        <v>5522</v>
      </c>
      <c r="CSY21">
        <v>4977</v>
      </c>
      <c r="CSZ21">
        <v>4222</v>
      </c>
      <c r="CTA21">
        <v>3049</v>
      </c>
      <c r="CTB21">
        <v>2719</v>
      </c>
      <c r="CTC21">
        <v>1792</v>
      </c>
      <c r="CTD21">
        <v>1681</v>
      </c>
      <c r="CTE21">
        <v>1187</v>
      </c>
      <c r="CTF21">
        <v>1186</v>
      </c>
      <c r="CTG21">
        <v>1080</v>
      </c>
      <c r="CTH21">
        <v>1074</v>
      </c>
      <c r="CTI21">
        <v>943</v>
      </c>
      <c r="CTJ21">
        <v>169</v>
      </c>
      <c r="CTK21">
        <v>161</v>
      </c>
      <c r="CTL21">
        <v>92</v>
      </c>
      <c r="CTM21">
        <v>50</v>
      </c>
      <c r="CTN21">
        <v>5</v>
      </c>
      <c r="CTO21">
        <v>5</v>
      </c>
      <c r="CTP21">
        <v>4</v>
      </c>
      <c r="CTQ21">
        <v>4</v>
      </c>
      <c r="CTR21">
        <v>2743189</v>
      </c>
      <c r="CTS21">
        <v>2740787</v>
      </c>
      <c r="CTT21">
        <v>2708308</v>
      </c>
      <c r="CTU21">
        <v>2718016</v>
      </c>
      <c r="CTV21">
        <v>2730571</v>
      </c>
      <c r="CTW21">
        <v>2757715</v>
      </c>
      <c r="CTX21">
        <v>2794840</v>
      </c>
      <c r="CTY21">
        <v>2785401</v>
      </c>
      <c r="CTZ21">
        <v>2798964</v>
      </c>
      <c r="CUA21">
        <v>2782293</v>
      </c>
      <c r="CUB21">
        <v>2787974</v>
      </c>
      <c r="CUC21">
        <v>2753439</v>
      </c>
      <c r="CUD21">
        <v>2722184</v>
      </c>
      <c r="CUE21">
        <v>2722184</v>
      </c>
      <c r="CUF21">
        <v>2689797</v>
      </c>
      <c r="CUG21">
        <v>2672573</v>
      </c>
      <c r="CUH21">
        <v>2641861</v>
      </c>
      <c r="CUI21">
        <v>2410765</v>
      </c>
      <c r="CUJ21">
        <v>1921250</v>
      </c>
      <c r="CUK21">
        <v>1307066</v>
      </c>
      <c r="CUL21">
        <v>620070</v>
      </c>
      <c r="CUM21">
        <v>243506</v>
      </c>
      <c r="CUN21">
        <v>128685</v>
      </c>
      <c r="CUO21">
        <v>111270</v>
      </c>
      <c r="CUP21">
        <v>83400</v>
      </c>
      <c r="CUQ21">
        <v>84273</v>
      </c>
      <c r="CUR21">
        <v>73910</v>
      </c>
      <c r="CUS21">
        <v>64018</v>
      </c>
      <c r="CUT21">
        <v>53995</v>
      </c>
      <c r="CUU21">
        <v>45594</v>
      </c>
      <c r="CUV21">
        <v>41108</v>
      </c>
      <c r="CUW21">
        <v>40291</v>
      </c>
      <c r="CUX21">
        <v>30618</v>
      </c>
      <c r="CUY21">
        <v>28768</v>
      </c>
      <c r="CUZ21">
        <v>26805</v>
      </c>
      <c r="CVA21">
        <v>14114</v>
      </c>
      <c r="CVB21">
        <v>13059</v>
      </c>
      <c r="CVC21">
        <v>12343</v>
      </c>
      <c r="CVD21">
        <v>11313</v>
      </c>
      <c r="CVE21">
        <v>10129</v>
      </c>
      <c r="CVF21">
        <v>9151</v>
      </c>
      <c r="CVG21">
        <v>7071</v>
      </c>
      <c r="CVH21">
        <v>7192</v>
      </c>
      <c r="CVI21">
        <v>6425</v>
      </c>
      <c r="CVJ21">
        <v>6222</v>
      </c>
      <c r="CVK21">
        <v>5275</v>
      </c>
      <c r="CVL21">
        <v>5352</v>
      </c>
      <c r="CVM21">
        <v>5412</v>
      </c>
      <c r="CVN21">
        <v>5214</v>
      </c>
      <c r="CVO21">
        <v>4891</v>
      </c>
      <c r="CVP21">
        <v>4605</v>
      </c>
      <c r="CVQ21">
        <v>4606</v>
      </c>
      <c r="CVR21">
        <v>3308</v>
      </c>
      <c r="CVS21">
        <v>2811</v>
      </c>
      <c r="CVT21">
        <v>2816</v>
      </c>
      <c r="CVU21">
        <v>2815</v>
      </c>
      <c r="CVV21">
        <v>3058</v>
      </c>
      <c r="CVW21">
        <v>2637</v>
      </c>
      <c r="CVX21">
        <v>2637</v>
      </c>
      <c r="CVY21">
        <v>174</v>
      </c>
      <c r="CVZ21">
        <v>170</v>
      </c>
      <c r="CWA21">
        <v>69</v>
      </c>
      <c r="CWB21">
        <v>19</v>
      </c>
      <c r="CWC21">
        <v>19</v>
      </c>
      <c r="CWD21">
        <v>19</v>
      </c>
      <c r="CWE21">
        <v>17</v>
      </c>
      <c r="CWF21">
        <v>2803744</v>
      </c>
      <c r="CWG21">
        <v>2779009</v>
      </c>
      <c r="CWH21">
        <v>2777341</v>
      </c>
      <c r="CWI21">
        <v>2751570</v>
      </c>
      <c r="CWJ21">
        <v>2712149</v>
      </c>
      <c r="CWK21">
        <v>2693528</v>
      </c>
      <c r="CWL21">
        <v>2670249</v>
      </c>
      <c r="CWM21">
        <v>2671237</v>
      </c>
      <c r="CWN21">
        <v>2651158</v>
      </c>
      <c r="CWO21">
        <v>2656850</v>
      </c>
      <c r="CWP21">
        <v>2615070</v>
      </c>
      <c r="CWQ21">
        <v>2586632</v>
      </c>
      <c r="CWR21">
        <v>2564422</v>
      </c>
      <c r="CWS21">
        <v>2518635</v>
      </c>
      <c r="CWT21">
        <v>2473184</v>
      </c>
      <c r="CWU21">
        <v>2411831</v>
      </c>
      <c r="CWV21">
        <v>2299416</v>
      </c>
      <c r="CWW21">
        <v>2299416</v>
      </c>
      <c r="CWX21">
        <v>2110138</v>
      </c>
      <c r="CWY21">
        <v>1572808</v>
      </c>
      <c r="CWZ21">
        <v>956808</v>
      </c>
      <c r="CXA21">
        <v>419011</v>
      </c>
      <c r="CXB21">
        <v>206285</v>
      </c>
      <c r="CXC21">
        <v>183407</v>
      </c>
      <c r="CXD21">
        <v>132623</v>
      </c>
      <c r="CXE21">
        <v>84646</v>
      </c>
      <c r="CXF21">
        <v>66151</v>
      </c>
      <c r="CXG21">
        <v>52969</v>
      </c>
      <c r="CXH21">
        <v>44528</v>
      </c>
      <c r="CXI21">
        <v>40371</v>
      </c>
      <c r="CXJ21">
        <v>36277</v>
      </c>
      <c r="CXK21">
        <v>35529</v>
      </c>
      <c r="CXL21">
        <v>30766</v>
      </c>
      <c r="CXM21">
        <v>26260</v>
      </c>
      <c r="CXN21">
        <v>25593</v>
      </c>
      <c r="CXO21">
        <v>23438</v>
      </c>
      <c r="CXP21">
        <v>19229</v>
      </c>
      <c r="CXQ21">
        <v>15782</v>
      </c>
      <c r="CXR21">
        <v>14694</v>
      </c>
      <c r="CXS21">
        <v>12992</v>
      </c>
      <c r="CXT21">
        <v>11168</v>
      </c>
      <c r="CXU21">
        <v>9382</v>
      </c>
      <c r="CXV21">
        <v>10336</v>
      </c>
      <c r="CXW21">
        <v>10174</v>
      </c>
      <c r="CXX21">
        <v>9611</v>
      </c>
      <c r="CXY21">
        <v>8996</v>
      </c>
      <c r="CXZ21">
        <v>8849</v>
      </c>
      <c r="CYA21">
        <v>8805</v>
      </c>
      <c r="CYB21">
        <v>8471</v>
      </c>
      <c r="CYC21">
        <v>8152</v>
      </c>
      <c r="CYD21">
        <v>7503</v>
      </c>
      <c r="CYE21">
        <v>6845</v>
      </c>
      <c r="CYF21">
        <v>6171</v>
      </c>
      <c r="CYG21">
        <v>5950</v>
      </c>
      <c r="CYH21">
        <v>3044</v>
      </c>
      <c r="CYI21">
        <v>889</v>
      </c>
      <c r="CYJ21">
        <v>606</v>
      </c>
      <c r="CYK21">
        <v>592</v>
      </c>
      <c r="CYL21">
        <v>578</v>
      </c>
      <c r="CYM21">
        <v>563</v>
      </c>
      <c r="CYN21">
        <v>563</v>
      </c>
      <c r="CYO21">
        <v>196</v>
      </c>
      <c r="CYP21">
        <v>119</v>
      </c>
      <c r="CYQ21">
        <v>119</v>
      </c>
      <c r="CYR21">
        <v>103</v>
      </c>
      <c r="CYS21">
        <v>102</v>
      </c>
      <c r="CYT21">
        <v>2647232</v>
      </c>
      <c r="CYU21">
        <v>2628765</v>
      </c>
      <c r="CYV21">
        <v>2580675</v>
      </c>
      <c r="CYW21">
        <v>2599108</v>
      </c>
      <c r="CYX21">
        <v>2633303</v>
      </c>
      <c r="CYY21">
        <v>2643835</v>
      </c>
      <c r="CYZ21">
        <v>2668760</v>
      </c>
      <c r="CZA21">
        <v>2687321</v>
      </c>
      <c r="CZB21">
        <v>2734027</v>
      </c>
      <c r="CZC21">
        <v>2737248</v>
      </c>
      <c r="CZD21">
        <v>2761408</v>
      </c>
      <c r="CZE21">
        <v>2768669</v>
      </c>
      <c r="CZF21">
        <v>2773276</v>
      </c>
      <c r="CZG21">
        <v>2787597</v>
      </c>
      <c r="CZH21">
        <v>2770931</v>
      </c>
      <c r="CZI21">
        <v>2847335</v>
      </c>
      <c r="CZJ21">
        <v>2793075</v>
      </c>
      <c r="CZK21">
        <v>2563352</v>
      </c>
      <c r="CZL21">
        <v>1893499</v>
      </c>
      <c r="CZM21">
        <v>1194494</v>
      </c>
      <c r="CZN21">
        <v>564932</v>
      </c>
      <c r="CZO21">
        <v>314591</v>
      </c>
      <c r="CZP21">
        <v>251743</v>
      </c>
      <c r="CZQ21">
        <v>206316</v>
      </c>
      <c r="CZR21">
        <v>188719</v>
      </c>
      <c r="CZS21">
        <v>168445</v>
      </c>
      <c r="CZT21">
        <v>168445</v>
      </c>
      <c r="CZU21">
        <v>163241</v>
      </c>
      <c r="CZV21">
        <v>124715</v>
      </c>
      <c r="CZW21">
        <v>110882</v>
      </c>
      <c r="CZX21">
        <v>91545</v>
      </c>
      <c r="CZY21">
        <v>87974</v>
      </c>
      <c r="CZZ21">
        <v>83638</v>
      </c>
      <c r="DAA21">
        <v>78189</v>
      </c>
      <c r="DAB21">
        <v>71249</v>
      </c>
      <c r="DAC21">
        <v>55190</v>
      </c>
      <c r="DAD21">
        <v>52539</v>
      </c>
      <c r="DAE21">
        <v>47115</v>
      </c>
      <c r="DAF21">
        <v>37296</v>
      </c>
      <c r="DAG21">
        <v>31045</v>
      </c>
      <c r="DAH21">
        <v>29170</v>
      </c>
    </row>
    <row r="22" spans="1:7303" x14ac:dyDescent="0.25">
      <c r="A22" t="s">
        <v>7821</v>
      </c>
      <c r="B22">
        <v>5293296</v>
      </c>
      <c r="C22">
        <v>5293296</v>
      </c>
      <c r="D22">
        <v>5314682</v>
      </c>
      <c r="E22">
        <v>5285663</v>
      </c>
      <c r="F22">
        <v>5285176</v>
      </c>
      <c r="G22">
        <v>5284557</v>
      </c>
      <c r="H22">
        <v>5242158</v>
      </c>
      <c r="I22">
        <v>5249727</v>
      </c>
      <c r="J22">
        <v>5291845</v>
      </c>
      <c r="K22">
        <v>5311541</v>
      </c>
      <c r="L22">
        <v>5315628</v>
      </c>
      <c r="M22">
        <v>5324185</v>
      </c>
      <c r="N22">
        <v>5336598</v>
      </c>
      <c r="O22">
        <v>5286509</v>
      </c>
      <c r="P22">
        <v>5267289</v>
      </c>
      <c r="Q22">
        <v>5248453</v>
      </c>
      <c r="R22">
        <v>5337171</v>
      </c>
      <c r="S22">
        <v>5352086</v>
      </c>
      <c r="T22">
        <v>5364812</v>
      </c>
      <c r="U22">
        <v>5344482</v>
      </c>
      <c r="V22">
        <v>5268655</v>
      </c>
      <c r="W22">
        <v>5263106</v>
      </c>
      <c r="X22">
        <v>5302225</v>
      </c>
      <c r="Y22">
        <v>5302225</v>
      </c>
      <c r="Z22">
        <v>5302589</v>
      </c>
      <c r="AA22">
        <v>5322340</v>
      </c>
      <c r="AB22">
        <v>5298871</v>
      </c>
      <c r="AC22">
        <v>5283784</v>
      </c>
      <c r="AD22">
        <v>5324935</v>
      </c>
      <c r="AE22">
        <v>5289332</v>
      </c>
      <c r="AF22">
        <v>5249229</v>
      </c>
      <c r="AG22">
        <v>5260704</v>
      </c>
      <c r="AH22">
        <v>5301385</v>
      </c>
      <c r="AI22">
        <v>5316250</v>
      </c>
      <c r="AJ22">
        <v>5347304</v>
      </c>
      <c r="AK22">
        <v>5321616</v>
      </c>
      <c r="AL22">
        <v>5332292</v>
      </c>
      <c r="AM22">
        <v>5403615</v>
      </c>
      <c r="AN22">
        <v>5529657</v>
      </c>
      <c r="AO22">
        <v>5774873</v>
      </c>
      <c r="AP22">
        <v>6254054</v>
      </c>
      <c r="AQ22">
        <v>6307009</v>
      </c>
      <c r="AR22">
        <v>6307009</v>
      </c>
      <c r="AS22">
        <v>6417692</v>
      </c>
      <c r="AT22">
        <v>5954022</v>
      </c>
      <c r="AU22">
        <v>5833070</v>
      </c>
      <c r="AV22">
        <v>5913015</v>
      </c>
      <c r="AW22">
        <v>5913032</v>
      </c>
      <c r="AX22">
        <v>5907689</v>
      </c>
      <c r="AY22">
        <v>5951837</v>
      </c>
      <c r="AZ22">
        <v>5866326</v>
      </c>
      <c r="BA22">
        <v>5672386</v>
      </c>
      <c r="BB22">
        <v>5471116</v>
      </c>
      <c r="BC22">
        <v>5451188</v>
      </c>
      <c r="BD22">
        <v>5346081</v>
      </c>
      <c r="BE22">
        <v>5369013</v>
      </c>
      <c r="BF22">
        <v>5375043</v>
      </c>
      <c r="BG22">
        <v>5349146</v>
      </c>
      <c r="BH22">
        <v>5359489</v>
      </c>
      <c r="BI22">
        <v>5383417</v>
      </c>
      <c r="BJ22">
        <v>5374509</v>
      </c>
      <c r="BK22">
        <v>5311739</v>
      </c>
      <c r="BL22">
        <v>5278538</v>
      </c>
      <c r="BM22">
        <v>5258791</v>
      </c>
      <c r="BN22">
        <v>5209452</v>
      </c>
      <c r="BO22">
        <v>5213871</v>
      </c>
      <c r="BP22">
        <v>5221949</v>
      </c>
      <c r="BQ22">
        <v>5245465</v>
      </c>
      <c r="BR22">
        <v>5205855</v>
      </c>
      <c r="BS22">
        <v>5226197</v>
      </c>
      <c r="BT22">
        <v>5187439</v>
      </c>
      <c r="BU22">
        <v>5144237</v>
      </c>
      <c r="BV22">
        <v>5160562</v>
      </c>
      <c r="BW22">
        <v>5170898</v>
      </c>
      <c r="BX22">
        <v>5150889</v>
      </c>
      <c r="BY22">
        <v>5123122</v>
      </c>
      <c r="BZ22">
        <v>5024089</v>
      </c>
      <c r="CA22">
        <v>5127532</v>
      </c>
      <c r="CB22">
        <v>5119627</v>
      </c>
      <c r="CC22">
        <v>5129045</v>
      </c>
      <c r="CD22">
        <v>5152796</v>
      </c>
      <c r="CE22">
        <v>5160151</v>
      </c>
      <c r="CF22">
        <v>5141786</v>
      </c>
      <c r="CG22">
        <v>5166105</v>
      </c>
      <c r="CH22">
        <v>5113747</v>
      </c>
      <c r="CI22">
        <v>5163104</v>
      </c>
      <c r="CJ22">
        <v>5150407</v>
      </c>
      <c r="CK22">
        <v>5204188</v>
      </c>
      <c r="CL22">
        <v>5252071</v>
      </c>
      <c r="CM22">
        <v>5246900</v>
      </c>
      <c r="CN22">
        <v>5278045</v>
      </c>
      <c r="CO22">
        <v>5277165</v>
      </c>
      <c r="CP22">
        <v>5288062</v>
      </c>
      <c r="CQ22">
        <v>5330942</v>
      </c>
      <c r="CR22">
        <v>5380347</v>
      </c>
      <c r="CS22">
        <v>5323219</v>
      </c>
      <c r="CT22">
        <v>5395148</v>
      </c>
      <c r="CU22">
        <v>5428513</v>
      </c>
      <c r="CV22">
        <v>5475708</v>
      </c>
      <c r="CW22">
        <v>5441171</v>
      </c>
      <c r="CX22">
        <v>5465927</v>
      </c>
      <c r="CY22">
        <v>5515997</v>
      </c>
      <c r="CZ22">
        <v>5638020</v>
      </c>
      <c r="DA22">
        <v>5669362</v>
      </c>
      <c r="DB22">
        <v>5656801</v>
      </c>
      <c r="DC22">
        <v>5967577</v>
      </c>
      <c r="DD22">
        <v>6454543</v>
      </c>
      <c r="DE22">
        <v>6018713</v>
      </c>
      <c r="DF22">
        <v>5928312</v>
      </c>
      <c r="DG22">
        <v>5799950</v>
      </c>
      <c r="DH22">
        <v>5721173</v>
      </c>
      <c r="DI22">
        <v>5692139</v>
      </c>
      <c r="DJ22">
        <v>5692139</v>
      </c>
      <c r="DK22">
        <v>5586492</v>
      </c>
      <c r="DL22">
        <v>5534617</v>
      </c>
      <c r="DM22">
        <v>5500569</v>
      </c>
      <c r="DN22">
        <v>5538025</v>
      </c>
      <c r="DO22">
        <v>5510088</v>
      </c>
      <c r="DP22">
        <v>5524534</v>
      </c>
      <c r="DQ22">
        <v>5505893</v>
      </c>
      <c r="DR22">
        <v>5494980</v>
      </c>
      <c r="DS22">
        <v>5580744</v>
      </c>
      <c r="DT22">
        <v>5603143</v>
      </c>
      <c r="DU22">
        <v>5643023</v>
      </c>
      <c r="DV22">
        <v>5654087</v>
      </c>
      <c r="DW22">
        <v>5690713</v>
      </c>
      <c r="DX22">
        <v>5672109</v>
      </c>
      <c r="DY22">
        <v>5684713</v>
      </c>
      <c r="DZ22">
        <v>5780099</v>
      </c>
      <c r="EA22">
        <v>5745076</v>
      </c>
      <c r="EB22">
        <v>5749727</v>
      </c>
      <c r="EC22">
        <v>5766050</v>
      </c>
      <c r="ED22">
        <v>5766050</v>
      </c>
      <c r="EE22">
        <v>5669578</v>
      </c>
      <c r="EF22">
        <v>5656604</v>
      </c>
      <c r="EG22">
        <v>5709182</v>
      </c>
      <c r="EH22">
        <v>5622254</v>
      </c>
      <c r="EI22">
        <v>5571745</v>
      </c>
      <c r="EJ22">
        <v>5581551</v>
      </c>
      <c r="EK22">
        <v>5580628</v>
      </c>
      <c r="EL22">
        <v>5536100</v>
      </c>
      <c r="EM22">
        <v>5517995</v>
      </c>
      <c r="EN22">
        <v>5500636</v>
      </c>
      <c r="EO22">
        <v>5462919</v>
      </c>
      <c r="EP22">
        <v>5462919</v>
      </c>
      <c r="EQ22">
        <v>5500186</v>
      </c>
      <c r="ER22">
        <v>5526524</v>
      </c>
      <c r="ES22">
        <v>5513294</v>
      </c>
      <c r="ET22">
        <v>5583169</v>
      </c>
      <c r="EU22">
        <v>5583169</v>
      </c>
      <c r="EV22">
        <v>5569450</v>
      </c>
      <c r="EW22">
        <v>5524227</v>
      </c>
      <c r="EX22">
        <v>5503010</v>
      </c>
      <c r="EY22">
        <v>5485855</v>
      </c>
      <c r="EZ22">
        <v>5440854</v>
      </c>
      <c r="FA22">
        <v>5425434</v>
      </c>
      <c r="FB22">
        <v>5434778</v>
      </c>
      <c r="FC22">
        <v>5405107</v>
      </c>
      <c r="FD22">
        <v>5442888</v>
      </c>
      <c r="FE22">
        <v>5505252</v>
      </c>
      <c r="FF22">
        <v>5512997</v>
      </c>
      <c r="FG22">
        <v>5539405</v>
      </c>
      <c r="FH22">
        <v>5562473</v>
      </c>
      <c r="FI22">
        <v>5599636</v>
      </c>
      <c r="FJ22">
        <v>5600663</v>
      </c>
      <c r="FK22">
        <v>5637194</v>
      </c>
      <c r="FL22">
        <v>5675961</v>
      </c>
      <c r="FM22">
        <v>5747307</v>
      </c>
      <c r="FN22">
        <v>5910831</v>
      </c>
      <c r="FO22">
        <v>5910831</v>
      </c>
      <c r="FP22">
        <v>6045004</v>
      </c>
      <c r="FQ22">
        <v>6392211</v>
      </c>
      <c r="FR22">
        <v>6342375</v>
      </c>
      <c r="FS22">
        <v>6009226</v>
      </c>
      <c r="FT22">
        <v>5826848</v>
      </c>
      <c r="FU22">
        <v>5779666</v>
      </c>
      <c r="FV22">
        <v>5745816</v>
      </c>
      <c r="FW22">
        <v>5657601</v>
      </c>
      <c r="FX22">
        <v>5663609</v>
      </c>
      <c r="FY22">
        <v>5664389</v>
      </c>
      <c r="FZ22">
        <v>5603185</v>
      </c>
      <c r="GA22">
        <v>5558067</v>
      </c>
      <c r="GB22">
        <v>5531845</v>
      </c>
      <c r="GC22">
        <v>5545311</v>
      </c>
      <c r="GD22">
        <v>5501385</v>
      </c>
      <c r="GE22">
        <v>5470570</v>
      </c>
      <c r="GF22">
        <v>5478014</v>
      </c>
      <c r="GG22">
        <v>5511499</v>
      </c>
      <c r="GH22">
        <v>5541511</v>
      </c>
      <c r="GI22">
        <v>5600688</v>
      </c>
      <c r="GJ22">
        <v>5564174</v>
      </c>
      <c r="GK22">
        <v>5523260</v>
      </c>
      <c r="GL22">
        <v>5508517</v>
      </c>
      <c r="GM22">
        <v>5507890</v>
      </c>
      <c r="GN22">
        <v>5519462</v>
      </c>
      <c r="GO22">
        <v>5500344</v>
      </c>
      <c r="GP22">
        <v>5485999</v>
      </c>
      <c r="GQ22">
        <v>5452042</v>
      </c>
      <c r="GR22">
        <v>5483493</v>
      </c>
      <c r="GS22">
        <v>5421206</v>
      </c>
      <c r="GT22">
        <v>5419989</v>
      </c>
      <c r="GU22">
        <v>5405476</v>
      </c>
      <c r="GV22">
        <v>5405366</v>
      </c>
      <c r="GW22">
        <v>5396069</v>
      </c>
      <c r="GX22">
        <v>5360131</v>
      </c>
      <c r="GY22">
        <v>5399662</v>
      </c>
      <c r="GZ22">
        <v>5434421</v>
      </c>
      <c r="HA22">
        <v>5479448</v>
      </c>
      <c r="HB22">
        <v>5484385</v>
      </c>
      <c r="HC22">
        <v>5471112</v>
      </c>
      <c r="HD22">
        <v>5462258</v>
      </c>
      <c r="HE22">
        <v>5440694</v>
      </c>
      <c r="HF22">
        <v>5456588</v>
      </c>
      <c r="HG22">
        <v>5487928</v>
      </c>
      <c r="HH22">
        <v>5450807</v>
      </c>
      <c r="HI22">
        <v>5478034</v>
      </c>
      <c r="HJ22">
        <v>5445500</v>
      </c>
      <c r="HK22">
        <v>5393334</v>
      </c>
      <c r="HL22">
        <v>5398088</v>
      </c>
      <c r="HM22">
        <v>5401975</v>
      </c>
      <c r="HN22">
        <v>5410626</v>
      </c>
      <c r="HO22">
        <v>5378829</v>
      </c>
      <c r="HP22">
        <v>5374827</v>
      </c>
      <c r="HQ22">
        <v>5370567</v>
      </c>
      <c r="HR22">
        <v>5290972</v>
      </c>
      <c r="HS22">
        <v>5267102</v>
      </c>
      <c r="HT22">
        <v>5285691</v>
      </c>
      <c r="HU22">
        <v>5299510</v>
      </c>
      <c r="HV22">
        <v>5272957</v>
      </c>
      <c r="HW22">
        <v>5193963</v>
      </c>
      <c r="HX22">
        <v>5208307</v>
      </c>
      <c r="HY22">
        <v>5253136</v>
      </c>
      <c r="HZ22">
        <v>5245169</v>
      </c>
      <c r="IA22">
        <v>5256467</v>
      </c>
      <c r="IB22">
        <v>5370005</v>
      </c>
      <c r="IC22">
        <v>5639636</v>
      </c>
      <c r="ID22">
        <v>5575255</v>
      </c>
      <c r="IE22">
        <v>5706145</v>
      </c>
      <c r="IF22">
        <v>5566788</v>
      </c>
      <c r="IG22">
        <v>5409239</v>
      </c>
      <c r="IH22">
        <v>5339822</v>
      </c>
      <c r="II22">
        <v>5277233</v>
      </c>
      <c r="IJ22">
        <v>5371077</v>
      </c>
      <c r="IK22">
        <v>5388535</v>
      </c>
      <c r="IL22">
        <v>5413978</v>
      </c>
      <c r="IM22">
        <v>5338936</v>
      </c>
      <c r="IN22">
        <v>5309743</v>
      </c>
      <c r="IO22">
        <v>5193998</v>
      </c>
      <c r="IP22">
        <v>5179541</v>
      </c>
      <c r="IQ22">
        <v>5146677</v>
      </c>
      <c r="IR22">
        <v>5127569</v>
      </c>
      <c r="IS22">
        <v>5105790</v>
      </c>
      <c r="IT22">
        <v>4999846</v>
      </c>
      <c r="IU22">
        <v>4956404</v>
      </c>
      <c r="IV22">
        <v>4978371</v>
      </c>
      <c r="IW22">
        <v>4958436</v>
      </c>
      <c r="IX22">
        <v>4864057</v>
      </c>
      <c r="IY22">
        <v>4825220</v>
      </c>
      <c r="IZ22">
        <v>4829771</v>
      </c>
      <c r="JA22">
        <v>4824724</v>
      </c>
      <c r="JB22">
        <v>4823382</v>
      </c>
      <c r="JC22">
        <v>4805611</v>
      </c>
      <c r="JD22">
        <v>4794802</v>
      </c>
      <c r="JE22">
        <v>4802816</v>
      </c>
      <c r="JF22">
        <v>4841948</v>
      </c>
      <c r="JG22">
        <v>4896501</v>
      </c>
      <c r="JH22">
        <v>4849351</v>
      </c>
      <c r="JI22">
        <v>4886287</v>
      </c>
      <c r="JJ22">
        <v>4901779</v>
      </c>
      <c r="JK22">
        <v>4921034</v>
      </c>
      <c r="JL22">
        <v>4920576</v>
      </c>
      <c r="JM22">
        <v>4937711</v>
      </c>
      <c r="JN22">
        <v>4950831</v>
      </c>
      <c r="JO22">
        <v>4962452</v>
      </c>
      <c r="JP22">
        <v>5038008</v>
      </c>
      <c r="JQ22">
        <v>5050377</v>
      </c>
      <c r="JR22">
        <v>5044544</v>
      </c>
      <c r="JS22">
        <v>5046255</v>
      </c>
      <c r="JT22">
        <v>5021283</v>
      </c>
      <c r="JU22">
        <v>4943403</v>
      </c>
      <c r="JV22">
        <v>4918411</v>
      </c>
      <c r="JW22">
        <v>4854379</v>
      </c>
      <c r="JX22">
        <v>4810451</v>
      </c>
      <c r="JY22">
        <v>4788519</v>
      </c>
      <c r="JZ22">
        <v>4788519</v>
      </c>
      <c r="KA22">
        <v>4822724</v>
      </c>
      <c r="KB22">
        <v>4834646</v>
      </c>
      <c r="KC22">
        <v>4817261</v>
      </c>
      <c r="KD22">
        <v>4812040</v>
      </c>
      <c r="KE22">
        <v>4753143</v>
      </c>
      <c r="KF22">
        <v>4731298</v>
      </c>
      <c r="KG22">
        <v>4782670</v>
      </c>
      <c r="KH22">
        <v>4825814</v>
      </c>
      <c r="KI22">
        <v>4804800</v>
      </c>
      <c r="KJ22">
        <v>4808979</v>
      </c>
      <c r="KK22">
        <v>4772056</v>
      </c>
      <c r="KL22">
        <v>4807949</v>
      </c>
      <c r="KM22">
        <v>4855177</v>
      </c>
      <c r="KN22">
        <v>4925734</v>
      </c>
      <c r="KO22">
        <v>4998271</v>
      </c>
      <c r="KP22">
        <v>5251975</v>
      </c>
      <c r="KQ22">
        <v>5414612</v>
      </c>
      <c r="KR22">
        <v>5414612</v>
      </c>
      <c r="KS22">
        <v>5259711</v>
      </c>
      <c r="KT22">
        <v>5322985</v>
      </c>
      <c r="KU22">
        <v>5230771</v>
      </c>
      <c r="KV22">
        <v>5213558</v>
      </c>
      <c r="KW22">
        <v>5193990</v>
      </c>
      <c r="KX22">
        <v>5171572</v>
      </c>
      <c r="KY22">
        <v>5145295</v>
      </c>
      <c r="KZ22">
        <v>5157265</v>
      </c>
      <c r="LA22">
        <v>5134045</v>
      </c>
      <c r="LB22">
        <v>5012045</v>
      </c>
      <c r="LC22">
        <v>5027386</v>
      </c>
      <c r="LD22">
        <v>4981050</v>
      </c>
      <c r="LE22">
        <v>4996053</v>
      </c>
      <c r="LF22">
        <v>4997901</v>
      </c>
      <c r="LG22">
        <v>4962050</v>
      </c>
      <c r="LH22">
        <v>4949921</v>
      </c>
      <c r="LI22">
        <v>4936395</v>
      </c>
      <c r="LJ22">
        <v>4879952</v>
      </c>
      <c r="LK22">
        <v>4877050</v>
      </c>
      <c r="LL22">
        <v>4878963</v>
      </c>
      <c r="LM22">
        <v>4823691</v>
      </c>
      <c r="LN22">
        <v>4743108</v>
      </c>
      <c r="LO22">
        <v>4730317</v>
      </c>
      <c r="LP22">
        <v>4756627</v>
      </c>
      <c r="LQ22">
        <v>4742824</v>
      </c>
      <c r="LR22">
        <v>4742824</v>
      </c>
      <c r="LS22">
        <v>4786142</v>
      </c>
      <c r="LT22">
        <v>4760875</v>
      </c>
      <c r="LU22">
        <v>4771860</v>
      </c>
      <c r="LV22">
        <v>4776237</v>
      </c>
      <c r="LW22">
        <v>4850386</v>
      </c>
      <c r="LX22">
        <v>4853592</v>
      </c>
      <c r="LY22">
        <v>4891163</v>
      </c>
      <c r="LZ22">
        <v>4939620</v>
      </c>
      <c r="MA22">
        <v>4952642</v>
      </c>
      <c r="MB22">
        <v>5006040</v>
      </c>
      <c r="MC22">
        <v>4925803</v>
      </c>
      <c r="MD22">
        <v>4893505</v>
      </c>
      <c r="ME22">
        <v>4901410</v>
      </c>
      <c r="MF22">
        <v>4940815</v>
      </c>
      <c r="MG22">
        <v>4953621</v>
      </c>
      <c r="MH22">
        <v>4931482</v>
      </c>
      <c r="MI22">
        <v>4922788</v>
      </c>
      <c r="MJ22">
        <v>4879238</v>
      </c>
      <c r="MK22">
        <v>4890074</v>
      </c>
      <c r="ML22">
        <v>4933331</v>
      </c>
      <c r="MM22">
        <v>4891139</v>
      </c>
      <c r="MN22">
        <v>4867219</v>
      </c>
      <c r="MO22">
        <v>4811141</v>
      </c>
      <c r="MP22">
        <v>4794373</v>
      </c>
      <c r="MQ22">
        <v>4768147</v>
      </c>
      <c r="MR22">
        <v>4726961</v>
      </c>
      <c r="MS22">
        <v>4697763</v>
      </c>
      <c r="MT22">
        <v>4703676</v>
      </c>
      <c r="MU22">
        <v>4690775</v>
      </c>
      <c r="MV22">
        <v>4681301</v>
      </c>
      <c r="MW22">
        <v>4678328</v>
      </c>
      <c r="MX22">
        <v>4707579</v>
      </c>
      <c r="MY22">
        <v>4833946</v>
      </c>
      <c r="MZ22">
        <v>4853580</v>
      </c>
      <c r="NA22">
        <v>4840702</v>
      </c>
      <c r="NB22">
        <v>4951816</v>
      </c>
      <c r="NC22">
        <v>5211959</v>
      </c>
      <c r="ND22">
        <v>5643426</v>
      </c>
      <c r="NE22">
        <v>5709839</v>
      </c>
      <c r="NF22">
        <v>5619702</v>
      </c>
      <c r="NG22">
        <v>5503697</v>
      </c>
      <c r="NH22">
        <v>5238877</v>
      </c>
      <c r="NI22">
        <v>5134962</v>
      </c>
      <c r="NJ22">
        <v>5134962</v>
      </c>
      <c r="NK22">
        <v>5128078</v>
      </c>
      <c r="NL22">
        <v>4950710</v>
      </c>
      <c r="NM22">
        <v>4935753</v>
      </c>
      <c r="NN22">
        <v>4931888</v>
      </c>
      <c r="NO22">
        <v>4943733</v>
      </c>
      <c r="NP22">
        <v>4914003</v>
      </c>
      <c r="NQ22">
        <v>4929886</v>
      </c>
      <c r="NR22">
        <v>4900870</v>
      </c>
      <c r="NS22">
        <v>4877731</v>
      </c>
      <c r="NT22">
        <v>4899780</v>
      </c>
      <c r="NU22">
        <v>4990668</v>
      </c>
      <c r="NV22">
        <v>4936535</v>
      </c>
      <c r="NW22">
        <v>4883906</v>
      </c>
      <c r="NX22">
        <v>4884160</v>
      </c>
      <c r="NY22">
        <v>4832658</v>
      </c>
      <c r="NZ22">
        <v>4779855</v>
      </c>
      <c r="OA22">
        <v>4767652</v>
      </c>
      <c r="OB22">
        <v>4750425</v>
      </c>
      <c r="OC22">
        <v>4701174</v>
      </c>
      <c r="OD22">
        <v>4701174</v>
      </c>
      <c r="OE22">
        <v>4747190</v>
      </c>
      <c r="OF22">
        <v>4740324</v>
      </c>
      <c r="OG22">
        <v>4707226</v>
      </c>
      <c r="OH22">
        <v>4661613</v>
      </c>
      <c r="OI22">
        <v>4680647</v>
      </c>
      <c r="OJ22">
        <v>4664317</v>
      </c>
      <c r="OK22">
        <v>4695597</v>
      </c>
      <c r="OL22">
        <v>4642754</v>
      </c>
      <c r="OM22">
        <v>4576205</v>
      </c>
      <c r="ON22">
        <v>4559784</v>
      </c>
      <c r="OO22">
        <v>4546314</v>
      </c>
      <c r="OP22">
        <v>4514560</v>
      </c>
      <c r="OQ22">
        <v>4514560</v>
      </c>
      <c r="OR22">
        <v>4540185</v>
      </c>
      <c r="OS22">
        <v>4513338</v>
      </c>
      <c r="OT22">
        <v>4530248</v>
      </c>
      <c r="OU22">
        <v>4476453</v>
      </c>
      <c r="OV22">
        <v>4476453</v>
      </c>
      <c r="OW22">
        <v>4442837</v>
      </c>
      <c r="OX22">
        <v>4434401</v>
      </c>
      <c r="OY22">
        <v>4466922</v>
      </c>
      <c r="OZ22">
        <v>4468626</v>
      </c>
      <c r="PA22">
        <v>4467249</v>
      </c>
      <c r="PB22">
        <v>4492332</v>
      </c>
      <c r="PC22">
        <v>4502685</v>
      </c>
      <c r="PD22">
        <v>4476261</v>
      </c>
      <c r="PE22">
        <v>4486713</v>
      </c>
      <c r="PF22">
        <v>4447305</v>
      </c>
      <c r="PG22">
        <v>4466048</v>
      </c>
      <c r="PH22">
        <v>4481331</v>
      </c>
      <c r="PI22">
        <v>4479638</v>
      </c>
      <c r="PJ22">
        <v>4504537</v>
      </c>
      <c r="PK22">
        <v>4499808</v>
      </c>
      <c r="PL22">
        <v>4514465</v>
      </c>
      <c r="PM22">
        <v>4607182</v>
      </c>
      <c r="PN22">
        <v>4639584</v>
      </c>
      <c r="PO22">
        <v>4639584</v>
      </c>
      <c r="PP22">
        <v>4875235</v>
      </c>
      <c r="PQ22">
        <v>5180661</v>
      </c>
      <c r="PR22">
        <v>4958147</v>
      </c>
      <c r="PS22">
        <v>4837551</v>
      </c>
      <c r="PT22">
        <v>4794523</v>
      </c>
      <c r="PU22">
        <v>4749010</v>
      </c>
      <c r="PV22">
        <v>4735711</v>
      </c>
      <c r="PW22">
        <v>4702906</v>
      </c>
      <c r="PX22">
        <v>4674838</v>
      </c>
      <c r="PY22">
        <v>4640457</v>
      </c>
      <c r="PZ22">
        <v>4596562</v>
      </c>
      <c r="QA22">
        <v>4603080</v>
      </c>
      <c r="QB22">
        <v>4607113</v>
      </c>
      <c r="QC22">
        <v>4594742</v>
      </c>
      <c r="QD22">
        <v>4616144</v>
      </c>
      <c r="QE22">
        <v>4566373</v>
      </c>
      <c r="QF22">
        <v>4607845</v>
      </c>
      <c r="QG22">
        <v>4595868</v>
      </c>
      <c r="QH22">
        <v>4566423</v>
      </c>
      <c r="QI22">
        <v>4639414</v>
      </c>
      <c r="QJ22">
        <v>4602701</v>
      </c>
      <c r="QK22">
        <v>4651506</v>
      </c>
      <c r="QL22">
        <v>4607926</v>
      </c>
      <c r="QM22">
        <v>4628507</v>
      </c>
      <c r="QN22">
        <v>4633853</v>
      </c>
      <c r="QO22">
        <v>4660921</v>
      </c>
      <c r="QP22">
        <v>4658351</v>
      </c>
      <c r="QQ22">
        <v>4698343</v>
      </c>
      <c r="QR22">
        <v>4654710</v>
      </c>
      <c r="QS22">
        <v>4700731</v>
      </c>
      <c r="QT22">
        <v>4704588</v>
      </c>
      <c r="QU22">
        <v>4714958</v>
      </c>
      <c r="QV22">
        <v>4739083</v>
      </c>
      <c r="QW22">
        <v>4742149</v>
      </c>
      <c r="QX22">
        <v>4764329</v>
      </c>
      <c r="QY22">
        <v>4829995</v>
      </c>
      <c r="QZ22">
        <v>4871072</v>
      </c>
      <c r="RA22">
        <v>4894174</v>
      </c>
      <c r="RB22">
        <v>4859457</v>
      </c>
      <c r="RC22">
        <v>4929636</v>
      </c>
      <c r="RD22">
        <v>4969440</v>
      </c>
      <c r="RE22">
        <v>4952163</v>
      </c>
      <c r="RF22">
        <v>4997011</v>
      </c>
      <c r="RG22">
        <v>4960229</v>
      </c>
      <c r="RH22">
        <v>4933648</v>
      </c>
      <c r="RI22">
        <v>4942174</v>
      </c>
      <c r="RJ22">
        <v>4895677</v>
      </c>
      <c r="RK22">
        <v>4883538</v>
      </c>
      <c r="RL22">
        <v>4905799</v>
      </c>
      <c r="RM22">
        <v>4914383</v>
      </c>
      <c r="RN22">
        <v>4899080</v>
      </c>
      <c r="RO22">
        <v>4892105</v>
      </c>
      <c r="RP22">
        <v>4854167</v>
      </c>
      <c r="RQ22">
        <v>4862523</v>
      </c>
      <c r="RR22">
        <v>4801980</v>
      </c>
      <c r="RS22">
        <v>4778911</v>
      </c>
      <c r="RT22">
        <v>4733344</v>
      </c>
      <c r="RU22">
        <v>4682443</v>
      </c>
      <c r="RV22">
        <v>4756058</v>
      </c>
      <c r="RW22">
        <v>4772718</v>
      </c>
      <c r="RX22">
        <v>4805542</v>
      </c>
      <c r="RY22">
        <v>4774697</v>
      </c>
      <c r="RZ22">
        <v>4774697</v>
      </c>
      <c r="SA22">
        <v>4810619</v>
      </c>
      <c r="SB22">
        <v>4844845</v>
      </c>
      <c r="SC22">
        <v>5451430</v>
      </c>
      <c r="SD22">
        <v>5516474</v>
      </c>
      <c r="SE22">
        <v>5430181</v>
      </c>
      <c r="SF22">
        <v>5468713</v>
      </c>
      <c r="SG22">
        <v>5457009</v>
      </c>
      <c r="SH22">
        <v>5283780</v>
      </c>
      <c r="SI22">
        <v>5184617</v>
      </c>
      <c r="SJ22">
        <v>5132450</v>
      </c>
      <c r="SK22">
        <v>5108576</v>
      </c>
      <c r="SL22">
        <v>5094882</v>
      </c>
      <c r="SM22">
        <v>5028427</v>
      </c>
      <c r="SN22">
        <v>4958088</v>
      </c>
      <c r="SO22">
        <v>4954864</v>
      </c>
      <c r="SP22">
        <v>4922607</v>
      </c>
      <c r="SQ22">
        <v>4933933</v>
      </c>
      <c r="SR22">
        <v>4887707</v>
      </c>
      <c r="SS22">
        <v>4899486</v>
      </c>
      <c r="ST22">
        <v>4918502</v>
      </c>
      <c r="SU22">
        <v>4845181</v>
      </c>
      <c r="SV22">
        <v>4806952</v>
      </c>
      <c r="SW22">
        <v>4754113</v>
      </c>
      <c r="SX22">
        <v>4717649</v>
      </c>
      <c r="SY22">
        <v>4698779</v>
      </c>
      <c r="SZ22">
        <v>4651678</v>
      </c>
      <c r="TA22">
        <v>4610998</v>
      </c>
      <c r="TB22">
        <v>4585511</v>
      </c>
      <c r="TC22">
        <v>4564360</v>
      </c>
      <c r="TD22">
        <v>4577212</v>
      </c>
      <c r="TE22">
        <v>4579812</v>
      </c>
      <c r="TF22">
        <v>4564502</v>
      </c>
      <c r="TG22">
        <v>4556483</v>
      </c>
      <c r="TH22">
        <v>4516014</v>
      </c>
      <c r="TI22">
        <v>4555738</v>
      </c>
      <c r="TJ22">
        <v>4589563</v>
      </c>
      <c r="TK22">
        <v>4507285</v>
      </c>
      <c r="TL22">
        <v>4502656</v>
      </c>
      <c r="TM22">
        <v>4488023</v>
      </c>
      <c r="TN22">
        <v>4468713</v>
      </c>
      <c r="TO22">
        <v>4438457</v>
      </c>
      <c r="TP22">
        <v>4438457</v>
      </c>
      <c r="TQ22">
        <v>4374310</v>
      </c>
      <c r="TR22">
        <v>4372296</v>
      </c>
      <c r="TS22">
        <v>4328027</v>
      </c>
      <c r="TT22">
        <v>4352263</v>
      </c>
      <c r="TU22">
        <v>4343291</v>
      </c>
      <c r="TV22">
        <v>4329856</v>
      </c>
      <c r="TW22">
        <v>4333772</v>
      </c>
      <c r="TX22">
        <v>4291024</v>
      </c>
      <c r="TY22">
        <v>4324308</v>
      </c>
      <c r="TZ22">
        <v>4345348</v>
      </c>
      <c r="UA22">
        <v>4345348</v>
      </c>
      <c r="UB22">
        <v>4346095</v>
      </c>
      <c r="UC22">
        <v>4383692</v>
      </c>
      <c r="UD22">
        <v>4425071</v>
      </c>
      <c r="UE22">
        <v>4379226</v>
      </c>
      <c r="UF22">
        <v>4308141</v>
      </c>
      <c r="UG22">
        <v>4320692</v>
      </c>
      <c r="UH22">
        <v>4357938</v>
      </c>
      <c r="UI22">
        <v>4404711</v>
      </c>
      <c r="UJ22">
        <v>4385626</v>
      </c>
      <c r="UK22">
        <v>4413887</v>
      </c>
      <c r="UL22">
        <v>4392270</v>
      </c>
      <c r="UM22">
        <v>4493918</v>
      </c>
      <c r="UN22">
        <v>4494787</v>
      </c>
      <c r="UO22">
        <v>4706197</v>
      </c>
      <c r="UP22">
        <v>4901822</v>
      </c>
      <c r="UQ22">
        <v>4791629</v>
      </c>
      <c r="UR22">
        <v>4791629</v>
      </c>
      <c r="US22">
        <v>4764735</v>
      </c>
      <c r="UT22">
        <v>4759604</v>
      </c>
      <c r="UU22">
        <v>4560163</v>
      </c>
      <c r="UV22">
        <v>4420894</v>
      </c>
      <c r="UW22">
        <v>4416966</v>
      </c>
      <c r="UX22">
        <v>4448176</v>
      </c>
      <c r="UY22">
        <v>4458904</v>
      </c>
      <c r="UZ22">
        <v>4442216</v>
      </c>
      <c r="VA22">
        <v>4428582</v>
      </c>
      <c r="VB22">
        <v>4418979</v>
      </c>
      <c r="VC22">
        <v>4426379</v>
      </c>
      <c r="VD22">
        <v>4407635</v>
      </c>
      <c r="VE22">
        <v>4412214</v>
      </c>
      <c r="VF22">
        <v>4438173</v>
      </c>
      <c r="VG22">
        <v>4428816</v>
      </c>
      <c r="VH22">
        <v>4456596</v>
      </c>
      <c r="VI22">
        <v>4399526</v>
      </c>
      <c r="VJ22">
        <v>4415392</v>
      </c>
      <c r="VK22">
        <v>4457005</v>
      </c>
      <c r="VL22">
        <v>4437995</v>
      </c>
      <c r="VM22">
        <v>4545183</v>
      </c>
      <c r="VN22">
        <v>4504764</v>
      </c>
      <c r="VO22">
        <v>4487282</v>
      </c>
      <c r="VP22">
        <v>4478507</v>
      </c>
      <c r="VQ22">
        <v>4470386</v>
      </c>
      <c r="VR22">
        <v>4441587</v>
      </c>
      <c r="VS22">
        <v>4442325</v>
      </c>
      <c r="VT22">
        <v>4435697</v>
      </c>
      <c r="VU22">
        <v>4418953</v>
      </c>
      <c r="VV22">
        <v>4418485</v>
      </c>
      <c r="VW22">
        <v>4417374</v>
      </c>
      <c r="VX22">
        <v>4448303</v>
      </c>
      <c r="VY22">
        <v>4361513</v>
      </c>
      <c r="VZ22">
        <v>4381173</v>
      </c>
      <c r="WA22">
        <v>4374528</v>
      </c>
      <c r="WB22">
        <v>4347626</v>
      </c>
      <c r="WC22">
        <v>4344439</v>
      </c>
      <c r="WD22">
        <v>4384695</v>
      </c>
      <c r="WE22">
        <v>4374426</v>
      </c>
      <c r="WF22">
        <v>4350564</v>
      </c>
      <c r="WG22">
        <v>4350564</v>
      </c>
      <c r="WH22">
        <v>4382756</v>
      </c>
      <c r="WI22">
        <v>4328921</v>
      </c>
      <c r="WJ22">
        <v>4303302</v>
      </c>
      <c r="WK22">
        <v>4306143</v>
      </c>
      <c r="WL22">
        <v>4302875</v>
      </c>
      <c r="WM22">
        <v>4315843</v>
      </c>
      <c r="WN22">
        <v>4285736</v>
      </c>
      <c r="WO22">
        <v>4289555</v>
      </c>
      <c r="WP22">
        <v>4298047</v>
      </c>
      <c r="WQ22">
        <v>4314072</v>
      </c>
      <c r="WR22">
        <v>4300908</v>
      </c>
      <c r="WS22">
        <v>4252732</v>
      </c>
      <c r="WT22">
        <v>4295610</v>
      </c>
      <c r="WU22">
        <v>4264660</v>
      </c>
      <c r="WV22">
        <v>4275810</v>
      </c>
      <c r="WW22">
        <v>4249336</v>
      </c>
      <c r="WX22">
        <v>4277433</v>
      </c>
      <c r="WY22">
        <v>4270028</v>
      </c>
      <c r="WZ22">
        <v>4271176</v>
      </c>
      <c r="XA22">
        <v>4303803</v>
      </c>
      <c r="XB22">
        <v>4438932</v>
      </c>
      <c r="XC22">
        <v>4531852</v>
      </c>
      <c r="XD22">
        <v>4644245</v>
      </c>
      <c r="XE22">
        <v>4890753</v>
      </c>
      <c r="XF22">
        <v>4967062</v>
      </c>
      <c r="XG22">
        <v>4887925</v>
      </c>
      <c r="XH22">
        <v>4819277</v>
      </c>
      <c r="XI22">
        <v>4744023</v>
      </c>
      <c r="XJ22">
        <v>4744023</v>
      </c>
      <c r="XK22">
        <v>4726758</v>
      </c>
      <c r="XL22">
        <v>4732292</v>
      </c>
      <c r="XM22">
        <v>4735047</v>
      </c>
      <c r="XN22">
        <v>4761474</v>
      </c>
      <c r="XO22">
        <v>4745789</v>
      </c>
      <c r="XP22">
        <v>4720012</v>
      </c>
      <c r="XQ22">
        <v>4705698</v>
      </c>
      <c r="XR22">
        <v>4707748</v>
      </c>
      <c r="XS22">
        <v>4721527</v>
      </c>
      <c r="XT22">
        <v>4751732</v>
      </c>
      <c r="XU22">
        <v>4811987</v>
      </c>
      <c r="XV22">
        <v>4793528</v>
      </c>
      <c r="XW22">
        <v>4732922</v>
      </c>
      <c r="XX22">
        <v>4731458</v>
      </c>
      <c r="XY22">
        <v>4716681</v>
      </c>
      <c r="XZ22">
        <v>4724138</v>
      </c>
      <c r="YA22">
        <v>4665377</v>
      </c>
      <c r="YB22">
        <v>4644717</v>
      </c>
      <c r="YC22">
        <v>4647476</v>
      </c>
      <c r="YD22">
        <v>4637205</v>
      </c>
      <c r="YE22">
        <v>4653639</v>
      </c>
      <c r="YF22">
        <v>4696925</v>
      </c>
      <c r="YG22">
        <v>4744711</v>
      </c>
      <c r="YH22">
        <v>4726805</v>
      </c>
      <c r="YI22">
        <v>4726805</v>
      </c>
      <c r="YJ22">
        <v>4718805</v>
      </c>
      <c r="YK22">
        <v>4680149</v>
      </c>
      <c r="YL22">
        <v>4652295</v>
      </c>
      <c r="YM22">
        <v>4615021</v>
      </c>
      <c r="YN22">
        <v>4616531</v>
      </c>
      <c r="YO22">
        <v>4613269</v>
      </c>
      <c r="YP22">
        <v>4612049</v>
      </c>
      <c r="YQ22">
        <v>4620698</v>
      </c>
      <c r="YR22">
        <v>4610253</v>
      </c>
      <c r="YS22">
        <v>4610253</v>
      </c>
      <c r="YT22">
        <v>4630209</v>
      </c>
      <c r="YU22">
        <v>4609555</v>
      </c>
      <c r="YV22">
        <v>4589883</v>
      </c>
      <c r="YW22">
        <v>4601485</v>
      </c>
      <c r="YX22">
        <v>4601485</v>
      </c>
      <c r="YY22">
        <v>4567524</v>
      </c>
      <c r="YZ22">
        <v>4549385</v>
      </c>
      <c r="ZA22">
        <v>4553309</v>
      </c>
      <c r="ZB22">
        <v>4495246</v>
      </c>
      <c r="ZC22">
        <v>4490544</v>
      </c>
      <c r="ZD22">
        <v>4509400</v>
      </c>
      <c r="ZE22">
        <v>4494928</v>
      </c>
      <c r="ZF22">
        <v>4475647</v>
      </c>
      <c r="ZG22">
        <v>4439322</v>
      </c>
      <c r="ZH22">
        <v>4417738</v>
      </c>
      <c r="ZI22">
        <v>4476944</v>
      </c>
      <c r="ZJ22">
        <v>4505122</v>
      </c>
      <c r="ZK22">
        <v>4536358</v>
      </c>
      <c r="ZL22">
        <v>4524975</v>
      </c>
      <c r="ZM22">
        <v>4548276</v>
      </c>
      <c r="ZN22">
        <v>4586477</v>
      </c>
      <c r="ZO22">
        <v>4652884</v>
      </c>
      <c r="ZP22">
        <v>4775087</v>
      </c>
      <c r="ZQ22">
        <v>5158147</v>
      </c>
      <c r="ZR22">
        <v>5180327</v>
      </c>
      <c r="ZS22">
        <v>5037499</v>
      </c>
      <c r="ZT22">
        <v>5037499</v>
      </c>
      <c r="ZU22">
        <v>4958132</v>
      </c>
      <c r="ZV22">
        <v>4909230</v>
      </c>
      <c r="ZW22">
        <v>4791526</v>
      </c>
      <c r="ZX22">
        <v>4764279</v>
      </c>
      <c r="ZY22">
        <v>4703808</v>
      </c>
      <c r="ZZ22">
        <v>4743208</v>
      </c>
      <c r="AAA22">
        <v>4621171</v>
      </c>
      <c r="AAB22">
        <v>4632644</v>
      </c>
      <c r="AAC22">
        <v>4632356</v>
      </c>
      <c r="AAD22">
        <v>4663456</v>
      </c>
      <c r="AAE22">
        <v>4626228</v>
      </c>
      <c r="AAF22">
        <v>4623762</v>
      </c>
      <c r="AAG22">
        <v>4679106</v>
      </c>
      <c r="AAH22">
        <v>4690995</v>
      </c>
      <c r="AAI22">
        <v>4696441</v>
      </c>
      <c r="AAJ22">
        <v>4691529</v>
      </c>
      <c r="AAK22">
        <v>4681187</v>
      </c>
      <c r="AAL22">
        <v>4676254</v>
      </c>
      <c r="AAM22">
        <v>4691759</v>
      </c>
      <c r="AAN22">
        <v>4657226</v>
      </c>
      <c r="AAO22">
        <v>4626645</v>
      </c>
      <c r="AAP22">
        <v>4639532</v>
      </c>
      <c r="AAQ22">
        <v>4658008</v>
      </c>
      <c r="AAR22">
        <v>4695748</v>
      </c>
      <c r="AAS22">
        <v>4690400</v>
      </c>
      <c r="AAT22">
        <v>4670993</v>
      </c>
      <c r="AAU22">
        <v>4689086</v>
      </c>
      <c r="AAV22">
        <v>4701589</v>
      </c>
      <c r="AAW22">
        <v>4697953</v>
      </c>
      <c r="AAX22">
        <v>4718949</v>
      </c>
      <c r="AAY22">
        <v>4745314</v>
      </c>
      <c r="AAZ22">
        <v>4757271</v>
      </c>
      <c r="ABA22">
        <v>4750105</v>
      </c>
      <c r="ABB22">
        <v>4764243</v>
      </c>
      <c r="ABC22">
        <v>4763337</v>
      </c>
      <c r="ABD22">
        <v>4782725</v>
      </c>
      <c r="ABE22">
        <v>4766583</v>
      </c>
      <c r="ABF22">
        <v>4742137</v>
      </c>
      <c r="ABG22">
        <v>4792627</v>
      </c>
      <c r="ABH22">
        <v>4775741</v>
      </c>
      <c r="ABI22">
        <v>4767696</v>
      </c>
      <c r="ABJ22">
        <v>4726360</v>
      </c>
      <c r="ABK22">
        <v>4724832</v>
      </c>
      <c r="ABL22">
        <v>4754012</v>
      </c>
      <c r="ABM22">
        <v>4726651</v>
      </c>
      <c r="ABN22">
        <v>4697090</v>
      </c>
      <c r="ABO22">
        <v>4702166</v>
      </c>
      <c r="ABP22">
        <v>4716483</v>
      </c>
      <c r="ABQ22">
        <v>4710116</v>
      </c>
      <c r="ABR22">
        <v>4720219</v>
      </c>
      <c r="ABS22">
        <v>4680987</v>
      </c>
      <c r="ABT22">
        <v>4652225</v>
      </c>
      <c r="ABU22">
        <v>4669612</v>
      </c>
      <c r="ABV22">
        <v>4686536</v>
      </c>
      <c r="ABW22">
        <v>4706020</v>
      </c>
      <c r="ABX22">
        <v>4718739</v>
      </c>
      <c r="ABY22">
        <v>4732514</v>
      </c>
      <c r="ABZ22">
        <v>4732514</v>
      </c>
      <c r="ACA22">
        <v>4742538</v>
      </c>
      <c r="ACB22">
        <v>4767721</v>
      </c>
      <c r="ACC22">
        <v>4825233</v>
      </c>
      <c r="ACD22">
        <v>4915877</v>
      </c>
      <c r="ACE22">
        <v>4965862</v>
      </c>
      <c r="ACF22">
        <v>5016322</v>
      </c>
      <c r="ACG22">
        <v>5019315</v>
      </c>
      <c r="ACH22">
        <v>4911166</v>
      </c>
      <c r="ACI22">
        <v>4884054</v>
      </c>
      <c r="ACJ22">
        <v>4868162</v>
      </c>
      <c r="ACK22">
        <v>4886449</v>
      </c>
      <c r="ACL22">
        <v>4864168</v>
      </c>
      <c r="ACM22">
        <v>4857411</v>
      </c>
      <c r="ACN22">
        <v>4848797</v>
      </c>
      <c r="ACO22">
        <v>4873169</v>
      </c>
      <c r="ACP22">
        <v>4859978</v>
      </c>
      <c r="ACQ22">
        <v>4883895</v>
      </c>
      <c r="ACR22">
        <v>4872424</v>
      </c>
      <c r="ACS22">
        <v>4852879</v>
      </c>
      <c r="ACT22">
        <v>4874162</v>
      </c>
      <c r="ACU22">
        <v>4845557</v>
      </c>
      <c r="ACV22">
        <v>4840793</v>
      </c>
      <c r="ACW22">
        <v>4830147</v>
      </c>
      <c r="ACX22">
        <v>4817306</v>
      </c>
      <c r="ACY22">
        <v>4838388</v>
      </c>
      <c r="ACZ22">
        <v>4824077</v>
      </c>
      <c r="ADA22">
        <v>4773203</v>
      </c>
      <c r="ADB22">
        <v>4733678</v>
      </c>
      <c r="ADC22">
        <v>4728378</v>
      </c>
      <c r="ADD22">
        <v>4729371</v>
      </c>
      <c r="ADE22">
        <v>4750709</v>
      </c>
      <c r="ADF22">
        <v>4768344</v>
      </c>
      <c r="ADG22">
        <v>4746655</v>
      </c>
      <c r="ADH22">
        <v>4756838</v>
      </c>
      <c r="ADI22">
        <v>4756425</v>
      </c>
      <c r="ADJ22">
        <v>4780678</v>
      </c>
      <c r="ADK22">
        <v>4789946</v>
      </c>
      <c r="ADL22">
        <v>4800089</v>
      </c>
      <c r="ADM22">
        <v>4811207</v>
      </c>
      <c r="ADN22">
        <v>4834851</v>
      </c>
      <c r="ADO22">
        <v>4800337</v>
      </c>
      <c r="ADP22">
        <v>4752034</v>
      </c>
      <c r="ADQ22">
        <v>4739073</v>
      </c>
      <c r="ADR22">
        <v>4739073</v>
      </c>
      <c r="ADS22">
        <v>4724880</v>
      </c>
      <c r="ADT22">
        <v>4727361</v>
      </c>
      <c r="ADU22">
        <v>4680607</v>
      </c>
      <c r="ADV22">
        <v>4663919</v>
      </c>
      <c r="ADW22">
        <v>4663766</v>
      </c>
      <c r="ADX22">
        <v>4639702</v>
      </c>
      <c r="ADY22">
        <v>4653005</v>
      </c>
      <c r="ADZ22">
        <v>4642310</v>
      </c>
      <c r="AEA22">
        <v>4641644</v>
      </c>
      <c r="AEB22">
        <v>4641718</v>
      </c>
      <c r="AEC22">
        <v>4641718</v>
      </c>
      <c r="AED22">
        <v>4619273</v>
      </c>
      <c r="AEE22">
        <v>4599303</v>
      </c>
      <c r="AEF22">
        <v>4619605</v>
      </c>
      <c r="AEG22">
        <v>4610676</v>
      </c>
      <c r="AEH22">
        <v>4583831</v>
      </c>
      <c r="AEI22">
        <v>4574327</v>
      </c>
      <c r="AEJ22">
        <v>4593843</v>
      </c>
      <c r="AEK22">
        <v>4578927</v>
      </c>
      <c r="AEL22">
        <v>4581090</v>
      </c>
      <c r="AEM22">
        <v>4602338</v>
      </c>
      <c r="AEN22">
        <v>4658974</v>
      </c>
      <c r="AEO22">
        <v>4698982</v>
      </c>
      <c r="AEP22">
        <v>4728271</v>
      </c>
      <c r="AEQ22">
        <v>4829134</v>
      </c>
      <c r="AER22">
        <v>4829134</v>
      </c>
      <c r="AES22">
        <v>4835200</v>
      </c>
      <c r="AET22">
        <v>4928714</v>
      </c>
      <c r="AEU22">
        <v>4902287</v>
      </c>
      <c r="AEV22">
        <v>4838128</v>
      </c>
      <c r="AEW22">
        <v>4765563</v>
      </c>
      <c r="AEX22">
        <v>4817038</v>
      </c>
      <c r="AEY22">
        <v>4764857</v>
      </c>
      <c r="AEZ22">
        <v>4718098</v>
      </c>
      <c r="AFA22">
        <v>4680337</v>
      </c>
      <c r="AFB22">
        <v>4654692</v>
      </c>
      <c r="AFC22">
        <v>4629096</v>
      </c>
      <c r="AFD22">
        <v>4567407</v>
      </c>
      <c r="AFE22">
        <v>4510017</v>
      </c>
      <c r="AFF22">
        <v>4481634</v>
      </c>
      <c r="AFG22">
        <v>4454879</v>
      </c>
      <c r="AFH22">
        <v>4448220</v>
      </c>
      <c r="AFI22">
        <v>4426358</v>
      </c>
      <c r="AFJ22">
        <v>4396673</v>
      </c>
      <c r="AFK22">
        <v>4395064</v>
      </c>
      <c r="AFL22">
        <v>4377107</v>
      </c>
      <c r="AFM22">
        <v>4352941</v>
      </c>
      <c r="AFN22">
        <v>4339681</v>
      </c>
      <c r="AFO22">
        <v>4362222</v>
      </c>
      <c r="AFP22">
        <v>4390290</v>
      </c>
      <c r="AFQ22">
        <v>4369417</v>
      </c>
      <c r="AFR22">
        <v>4381625</v>
      </c>
      <c r="AFS22">
        <v>4393065</v>
      </c>
      <c r="AFT22">
        <v>4393559</v>
      </c>
      <c r="AFU22">
        <v>4384409</v>
      </c>
      <c r="AFV22">
        <v>4368920</v>
      </c>
      <c r="AFW22">
        <v>4325538</v>
      </c>
      <c r="AFX22">
        <v>4310004</v>
      </c>
      <c r="AFY22">
        <v>4275293</v>
      </c>
      <c r="AFZ22">
        <v>4268744</v>
      </c>
      <c r="AGA22">
        <v>4244496</v>
      </c>
      <c r="AGB22">
        <v>4229119</v>
      </c>
      <c r="AGC22">
        <v>4242740</v>
      </c>
      <c r="AGD22">
        <v>4263195</v>
      </c>
      <c r="AGE22">
        <v>4262000</v>
      </c>
      <c r="AGF22">
        <v>4248005</v>
      </c>
      <c r="AGG22">
        <v>4231130</v>
      </c>
      <c r="AGH22">
        <v>4187626</v>
      </c>
      <c r="AGI22">
        <v>4127917</v>
      </c>
      <c r="AGJ22">
        <v>4122789</v>
      </c>
      <c r="AGK22">
        <v>4116641</v>
      </c>
      <c r="AGL22">
        <v>4167195</v>
      </c>
      <c r="AGM22">
        <v>4140174</v>
      </c>
      <c r="AGN22">
        <v>4155635</v>
      </c>
      <c r="AGO22">
        <v>4150988</v>
      </c>
      <c r="AGP22">
        <v>4162274</v>
      </c>
      <c r="AGQ22">
        <v>4181578</v>
      </c>
      <c r="AGR22">
        <v>4183564</v>
      </c>
      <c r="AGS22">
        <v>4202525</v>
      </c>
      <c r="AGT22">
        <v>4212974</v>
      </c>
      <c r="AGU22">
        <v>4311262</v>
      </c>
      <c r="AGV22">
        <v>4303558</v>
      </c>
      <c r="AGW22">
        <v>4308050</v>
      </c>
      <c r="AGX22">
        <v>4270519</v>
      </c>
      <c r="AGY22">
        <v>4266204</v>
      </c>
      <c r="AGZ22">
        <v>4272044</v>
      </c>
      <c r="AHA22">
        <v>4285232</v>
      </c>
      <c r="AHB22">
        <v>4338905</v>
      </c>
      <c r="AHC22">
        <v>4304452</v>
      </c>
      <c r="AHD22">
        <v>4281562</v>
      </c>
      <c r="AHE22">
        <v>4356647</v>
      </c>
      <c r="AHF22">
        <v>4458275</v>
      </c>
      <c r="AHG22">
        <v>4431830</v>
      </c>
      <c r="AHH22">
        <v>4335608</v>
      </c>
      <c r="AHI22">
        <v>4289856</v>
      </c>
      <c r="AHJ22">
        <v>4289856</v>
      </c>
      <c r="AHK22">
        <v>4292881</v>
      </c>
      <c r="AHL22">
        <v>4225728</v>
      </c>
      <c r="AHM22">
        <v>4236498</v>
      </c>
      <c r="AHN22">
        <v>4213535</v>
      </c>
      <c r="AHO22">
        <v>4219256</v>
      </c>
      <c r="AHP22">
        <v>4215646</v>
      </c>
      <c r="AHQ22">
        <v>4234093</v>
      </c>
      <c r="AHR22">
        <v>4222825</v>
      </c>
      <c r="AHS22">
        <v>4216500</v>
      </c>
      <c r="AHT22">
        <v>4250280</v>
      </c>
      <c r="AHU22">
        <v>4208388</v>
      </c>
      <c r="AHV22">
        <v>4187759</v>
      </c>
      <c r="AHW22">
        <v>4151840</v>
      </c>
      <c r="AHX22">
        <v>4199086</v>
      </c>
      <c r="AHY22">
        <v>4212809</v>
      </c>
      <c r="AHZ22">
        <v>4200241</v>
      </c>
      <c r="AIA22">
        <v>4176988</v>
      </c>
      <c r="AIB22">
        <v>4124380</v>
      </c>
      <c r="AIC22">
        <v>4114032</v>
      </c>
      <c r="AID22">
        <v>4133108</v>
      </c>
      <c r="AIE22">
        <v>4145118</v>
      </c>
      <c r="AIF22">
        <v>4119255</v>
      </c>
      <c r="AIG22">
        <v>4018106</v>
      </c>
      <c r="AIH22">
        <v>4005893</v>
      </c>
      <c r="AII22">
        <v>4005893</v>
      </c>
      <c r="AIJ22">
        <v>4014244</v>
      </c>
      <c r="AIK22">
        <v>3915958</v>
      </c>
      <c r="AIL22">
        <v>3894937</v>
      </c>
      <c r="AIM22">
        <v>3900140</v>
      </c>
      <c r="AIN22">
        <v>3883593</v>
      </c>
      <c r="AIO22">
        <v>3904437</v>
      </c>
      <c r="AIP22">
        <v>3900307</v>
      </c>
      <c r="AIQ22">
        <v>3851091</v>
      </c>
      <c r="AIR22">
        <v>3834230</v>
      </c>
      <c r="AIS22">
        <v>3834230</v>
      </c>
      <c r="AIT22">
        <v>3841055</v>
      </c>
      <c r="AIU22">
        <v>3789000</v>
      </c>
      <c r="AIV22">
        <v>3780914</v>
      </c>
      <c r="AIW22">
        <v>3787966</v>
      </c>
      <c r="AIX22">
        <v>3787966</v>
      </c>
      <c r="AIY22">
        <v>3780314</v>
      </c>
      <c r="AIZ22">
        <v>3755147</v>
      </c>
      <c r="AJA22">
        <v>3751056</v>
      </c>
      <c r="AJB22">
        <v>3729910</v>
      </c>
      <c r="AJC22">
        <v>3751158</v>
      </c>
      <c r="AJD22">
        <v>3810399</v>
      </c>
      <c r="AJE22">
        <v>3826487</v>
      </c>
      <c r="AJF22">
        <v>3822175</v>
      </c>
      <c r="AJG22">
        <v>3785989</v>
      </c>
      <c r="AJH22">
        <v>3748324</v>
      </c>
      <c r="AJI22">
        <v>3728525</v>
      </c>
      <c r="AJJ22">
        <v>3750840</v>
      </c>
      <c r="AJK22">
        <v>3775404</v>
      </c>
      <c r="AJL22">
        <v>3799576</v>
      </c>
      <c r="AJM22">
        <v>3822645</v>
      </c>
      <c r="AJN22">
        <v>3808664</v>
      </c>
      <c r="AJO22">
        <v>3826828</v>
      </c>
      <c r="AJP22">
        <v>3897373</v>
      </c>
      <c r="AJQ22">
        <v>4076441</v>
      </c>
      <c r="AJR22">
        <v>4063783</v>
      </c>
      <c r="AJS22">
        <v>4111268</v>
      </c>
      <c r="AJT22">
        <v>4111268</v>
      </c>
      <c r="AJU22">
        <v>4066868</v>
      </c>
      <c r="AJV22">
        <v>4066955</v>
      </c>
      <c r="AJW22">
        <v>4015437</v>
      </c>
      <c r="AJX22">
        <v>3990200</v>
      </c>
      <c r="AJY22">
        <v>4007646</v>
      </c>
      <c r="AJZ22">
        <v>4015807</v>
      </c>
      <c r="AKA22">
        <v>4042326</v>
      </c>
      <c r="AKB22">
        <v>4091489</v>
      </c>
      <c r="AKC22">
        <v>4076556</v>
      </c>
      <c r="AKD22">
        <v>4061069</v>
      </c>
      <c r="AKE22">
        <v>4030744</v>
      </c>
      <c r="AKF22">
        <v>3961664</v>
      </c>
      <c r="AKG22">
        <v>3945882</v>
      </c>
      <c r="AKH22">
        <v>3950103</v>
      </c>
      <c r="AKI22">
        <v>3945916</v>
      </c>
      <c r="AKJ22">
        <v>3952179</v>
      </c>
      <c r="AKK22">
        <v>3972124</v>
      </c>
      <c r="AKL22">
        <v>3991763</v>
      </c>
      <c r="AKM22">
        <v>4020298</v>
      </c>
      <c r="AKN22">
        <v>3948222</v>
      </c>
      <c r="AKO22">
        <v>3928999</v>
      </c>
      <c r="AKP22">
        <v>3834130</v>
      </c>
      <c r="AKQ22">
        <v>3836998</v>
      </c>
      <c r="AKR22">
        <v>3864964</v>
      </c>
      <c r="AKS22">
        <v>3858875</v>
      </c>
      <c r="AKT22">
        <v>3843160</v>
      </c>
      <c r="AKU22">
        <v>3856256</v>
      </c>
      <c r="AKV22">
        <v>3857747</v>
      </c>
      <c r="AKW22">
        <v>3889903</v>
      </c>
      <c r="AKX22">
        <v>3891656</v>
      </c>
      <c r="AKY22">
        <v>3873982</v>
      </c>
      <c r="AKZ22">
        <v>3785637</v>
      </c>
      <c r="ALA22">
        <v>3792276</v>
      </c>
      <c r="ALB22">
        <v>3771318</v>
      </c>
      <c r="ALC22">
        <v>3786961</v>
      </c>
      <c r="ALD22">
        <v>3850491</v>
      </c>
      <c r="ALE22">
        <v>3880297</v>
      </c>
      <c r="ALF22">
        <v>3834679</v>
      </c>
      <c r="ALG22">
        <v>3829635</v>
      </c>
      <c r="ALH22">
        <v>3820841</v>
      </c>
      <c r="ALI22">
        <v>3766766</v>
      </c>
      <c r="ALJ22">
        <v>3755561</v>
      </c>
      <c r="ALK22">
        <v>3736943</v>
      </c>
      <c r="ALL22">
        <v>3711675</v>
      </c>
      <c r="ALM22">
        <v>3672494</v>
      </c>
      <c r="ALN22">
        <v>3700822</v>
      </c>
      <c r="ALO22">
        <v>3720656</v>
      </c>
      <c r="ALP22">
        <v>3707350</v>
      </c>
      <c r="ALQ22">
        <v>3669864</v>
      </c>
      <c r="ALR22">
        <v>3659388</v>
      </c>
      <c r="ALS22">
        <v>3639592</v>
      </c>
      <c r="ALT22">
        <v>3621352</v>
      </c>
      <c r="ALU22">
        <v>3592211</v>
      </c>
      <c r="ALV22">
        <v>3604033</v>
      </c>
      <c r="ALW22">
        <v>3601324</v>
      </c>
      <c r="ALX22">
        <v>3545974</v>
      </c>
      <c r="ALY22">
        <v>3553119</v>
      </c>
      <c r="ALZ22">
        <v>3553119</v>
      </c>
      <c r="AMA22">
        <v>3569943</v>
      </c>
      <c r="AMB22">
        <v>3532518</v>
      </c>
      <c r="AMC22">
        <v>3559425</v>
      </c>
      <c r="AMD22">
        <v>3663472</v>
      </c>
      <c r="AME22">
        <v>3677404</v>
      </c>
      <c r="AMF22">
        <v>3720176</v>
      </c>
      <c r="AMG22">
        <v>3610928</v>
      </c>
      <c r="AMH22">
        <v>3599845</v>
      </c>
      <c r="AMI22">
        <v>3601667</v>
      </c>
      <c r="AMJ22">
        <v>3563775</v>
      </c>
      <c r="AMK22">
        <v>3564417</v>
      </c>
      <c r="AML22">
        <v>3537752</v>
      </c>
      <c r="AMM22">
        <v>3520458</v>
      </c>
      <c r="AMN22">
        <v>3523905</v>
      </c>
      <c r="AMO22">
        <v>3504624</v>
      </c>
      <c r="AMP22">
        <v>3515448</v>
      </c>
      <c r="AMQ22">
        <v>3523574</v>
      </c>
      <c r="AMR22">
        <v>3541734</v>
      </c>
      <c r="AMS22">
        <v>3539544</v>
      </c>
      <c r="AMT22">
        <v>3533900</v>
      </c>
      <c r="AMU22">
        <v>3546060</v>
      </c>
      <c r="AMV22">
        <v>3544608</v>
      </c>
      <c r="AMW22">
        <v>3540066</v>
      </c>
      <c r="AMX22">
        <v>3542019</v>
      </c>
      <c r="AMY22">
        <v>3539214</v>
      </c>
      <c r="AMZ22">
        <v>3554506</v>
      </c>
      <c r="ANA22">
        <v>3519444</v>
      </c>
      <c r="ANB22">
        <v>3504780</v>
      </c>
      <c r="ANC22">
        <v>3512950</v>
      </c>
      <c r="AND22">
        <v>3520607</v>
      </c>
      <c r="ANE22">
        <v>3525854</v>
      </c>
      <c r="ANF22">
        <v>3416586</v>
      </c>
      <c r="ANG22">
        <v>3431246</v>
      </c>
      <c r="ANH22">
        <v>3419356</v>
      </c>
      <c r="ANI22">
        <v>3430179</v>
      </c>
      <c r="ANJ22">
        <v>3446839</v>
      </c>
      <c r="ANK22">
        <v>3474337</v>
      </c>
      <c r="ANL22">
        <v>3459761</v>
      </c>
      <c r="ANM22">
        <v>3502280</v>
      </c>
      <c r="ANN22">
        <v>3493398</v>
      </c>
      <c r="ANO22">
        <v>3507129</v>
      </c>
      <c r="ANP22">
        <v>3493461</v>
      </c>
      <c r="ANQ22">
        <v>3469680</v>
      </c>
      <c r="ANR22">
        <v>3475859</v>
      </c>
      <c r="ANS22">
        <v>3475859</v>
      </c>
      <c r="ANT22">
        <v>3416296</v>
      </c>
      <c r="ANU22">
        <v>3417626</v>
      </c>
      <c r="ANV22">
        <v>3402590</v>
      </c>
      <c r="ANW22">
        <v>3371941</v>
      </c>
      <c r="ANX22">
        <v>3376726</v>
      </c>
      <c r="ANY22">
        <v>3400746</v>
      </c>
      <c r="ANZ22">
        <v>3381278</v>
      </c>
      <c r="AOA22">
        <v>3439982</v>
      </c>
      <c r="AOB22">
        <v>3447922</v>
      </c>
      <c r="AOC22">
        <v>3447922</v>
      </c>
      <c r="AOD22">
        <v>3464940</v>
      </c>
      <c r="AOE22">
        <v>3510588</v>
      </c>
      <c r="AOF22">
        <v>3509562</v>
      </c>
      <c r="AOG22">
        <v>3522265</v>
      </c>
      <c r="AOH22">
        <v>3514301</v>
      </c>
      <c r="AOI22">
        <v>3486371</v>
      </c>
      <c r="AOJ22">
        <v>3491190</v>
      </c>
      <c r="AOK22">
        <v>3469894</v>
      </c>
      <c r="AOL22">
        <v>3469477</v>
      </c>
      <c r="AOM22">
        <v>3462951</v>
      </c>
      <c r="AON22">
        <v>3469473</v>
      </c>
      <c r="AOO22">
        <v>3491464</v>
      </c>
      <c r="AOP22">
        <v>3470753</v>
      </c>
      <c r="AOQ22">
        <v>3485482</v>
      </c>
      <c r="AOR22">
        <v>3485482</v>
      </c>
      <c r="AOS22">
        <v>3558488</v>
      </c>
      <c r="AOT22">
        <v>3608308</v>
      </c>
      <c r="AOU22">
        <v>3662585</v>
      </c>
      <c r="AOV22">
        <v>3681792</v>
      </c>
      <c r="AOW22">
        <v>3705980</v>
      </c>
      <c r="AOX22">
        <v>3760125</v>
      </c>
      <c r="AOY22">
        <v>3718865</v>
      </c>
      <c r="AOZ22">
        <v>3666382</v>
      </c>
      <c r="APA22">
        <v>3682955</v>
      </c>
      <c r="APB22">
        <v>3684883</v>
      </c>
      <c r="APC22">
        <v>3696000</v>
      </c>
      <c r="APD22">
        <v>3717274</v>
      </c>
      <c r="APE22">
        <v>3722671</v>
      </c>
      <c r="APF22">
        <v>3758651</v>
      </c>
      <c r="APG22">
        <v>3735523</v>
      </c>
      <c r="APH22">
        <v>3692044</v>
      </c>
      <c r="API22">
        <v>3655400</v>
      </c>
      <c r="APJ22">
        <v>3680755</v>
      </c>
      <c r="APK22">
        <v>3701557</v>
      </c>
      <c r="APL22">
        <v>3666612</v>
      </c>
      <c r="APM22">
        <v>3675627</v>
      </c>
      <c r="APN22">
        <v>3653855</v>
      </c>
      <c r="APO22">
        <v>3647623</v>
      </c>
      <c r="APP22">
        <v>3671013</v>
      </c>
      <c r="APQ22">
        <v>3670411</v>
      </c>
      <c r="APR22">
        <v>3695668</v>
      </c>
      <c r="APS22">
        <v>3707350</v>
      </c>
      <c r="APT22">
        <v>3680703</v>
      </c>
      <c r="APU22">
        <v>3663830</v>
      </c>
      <c r="APV22">
        <v>3675664</v>
      </c>
      <c r="APW22">
        <v>3675664</v>
      </c>
      <c r="APX22">
        <v>3698476</v>
      </c>
      <c r="APY22">
        <v>3728260</v>
      </c>
      <c r="APZ22">
        <v>3738664</v>
      </c>
      <c r="AQA22">
        <v>3728389</v>
      </c>
      <c r="AQB22">
        <v>3733852</v>
      </c>
      <c r="AQC22">
        <v>3684560</v>
      </c>
      <c r="AQD22">
        <v>3722365</v>
      </c>
      <c r="AQE22">
        <v>3649508</v>
      </c>
      <c r="AQF22">
        <v>3680715</v>
      </c>
      <c r="AQG22">
        <v>3708554</v>
      </c>
      <c r="AQH22">
        <v>3694352</v>
      </c>
      <c r="AQI22">
        <v>3664976</v>
      </c>
      <c r="AQJ22">
        <v>3654930</v>
      </c>
      <c r="AQK22">
        <v>3714701</v>
      </c>
      <c r="AQL22">
        <v>3791631</v>
      </c>
      <c r="AQM22">
        <v>3776771</v>
      </c>
      <c r="AQN22">
        <v>3807488</v>
      </c>
      <c r="AQO22">
        <v>3762462</v>
      </c>
      <c r="AQP22">
        <v>3714284</v>
      </c>
      <c r="AQQ22">
        <v>3677528</v>
      </c>
      <c r="AQR22">
        <v>3616354</v>
      </c>
      <c r="AQS22">
        <v>3561388</v>
      </c>
      <c r="AQT22">
        <v>3583820</v>
      </c>
      <c r="AQU22">
        <v>3561096</v>
      </c>
      <c r="AQV22">
        <v>3580768</v>
      </c>
      <c r="AQW22">
        <v>3581071</v>
      </c>
      <c r="AQX22">
        <v>3627485</v>
      </c>
      <c r="AQY22">
        <v>3658166</v>
      </c>
      <c r="AQZ22">
        <v>3692907</v>
      </c>
      <c r="ARA22">
        <v>3703279</v>
      </c>
      <c r="ARB22">
        <v>3705381</v>
      </c>
      <c r="ARC22">
        <v>3772040</v>
      </c>
      <c r="ARD22">
        <v>3702092</v>
      </c>
      <c r="ARE22">
        <v>3729546</v>
      </c>
      <c r="ARF22">
        <v>3858272</v>
      </c>
      <c r="ARG22">
        <v>3991447</v>
      </c>
      <c r="ARH22">
        <v>4083453</v>
      </c>
      <c r="ARI22">
        <v>4100528</v>
      </c>
      <c r="ARJ22">
        <v>4100528</v>
      </c>
      <c r="ARK22">
        <v>4133398</v>
      </c>
      <c r="ARL22">
        <v>4127593</v>
      </c>
      <c r="ARM22">
        <v>4123744</v>
      </c>
      <c r="ARN22">
        <v>4103092</v>
      </c>
      <c r="ARO22">
        <v>4110863</v>
      </c>
      <c r="ARP22">
        <v>4165015</v>
      </c>
      <c r="ARQ22">
        <v>4048857</v>
      </c>
      <c r="ARR22">
        <v>4048525</v>
      </c>
      <c r="ARS22">
        <v>4008497</v>
      </c>
      <c r="ART22">
        <v>4001819</v>
      </c>
      <c r="ARU22">
        <v>3984073</v>
      </c>
      <c r="ARV22">
        <v>3927991</v>
      </c>
      <c r="ARW22">
        <v>3932501</v>
      </c>
      <c r="ARX22">
        <v>3885459</v>
      </c>
      <c r="ARY22">
        <v>3846215</v>
      </c>
      <c r="ARZ22">
        <v>3814908</v>
      </c>
      <c r="ASA22">
        <v>3808317</v>
      </c>
      <c r="ASB22">
        <v>3750564</v>
      </c>
      <c r="ASC22">
        <v>3798035</v>
      </c>
      <c r="ASD22">
        <v>3782800</v>
      </c>
      <c r="ASE22">
        <v>3826993</v>
      </c>
      <c r="ASF22">
        <v>3882822</v>
      </c>
      <c r="ASG22">
        <v>3890037</v>
      </c>
      <c r="ASH22">
        <v>3813537</v>
      </c>
      <c r="ASI22">
        <v>3813537</v>
      </c>
      <c r="ASJ22">
        <v>3779860</v>
      </c>
      <c r="ASK22">
        <v>3788404</v>
      </c>
      <c r="ASL22">
        <v>3809163</v>
      </c>
      <c r="ASM22">
        <v>3839090</v>
      </c>
      <c r="ASN22">
        <v>3850757</v>
      </c>
      <c r="ASO22">
        <v>3858900</v>
      </c>
      <c r="ASP22">
        <v>3850717</v>
      </c>
      <c r="ASQ22">
        <v>3875093</v>
      </c>
      <c r="ASR22">
        <v>3846445</v>
      </c>
      <c r="ASS22">
        <v>3892557</v>
      </c>
      <c r="AST22">
        <v>3906610</v>
      </c>
      <c r="ASU22">
        <v>3901252</v>
      </c>
      <c r="ASV22">
        <v>3837216</v>
      </c>
      <c r="ASW22">
        <v>3797331</v>
      </c>
      <c r="ASX22">
        <v>3770770</v>
      </c>
      <c r="ASY22">
        <v>3770770</v>
      </c>
      <c r="ASZ22">
        <v>3792213</v>
      </c>
      <c r="ATA22">
        <v>3798056</v>
      </c>
      <c r="ATB22">
        <v>3803048</v>
      </c>
      <c r="ATC22">
        <v>3803830</v>
      </c>
      <c r="ATD22">
        <v>3801135</v>
      </c>
      <c r="ATE22">
        <v>3766568</v>
      </c>
      <c r="ATF22">
        <v>3769542</v>
      </c>
      <c r="ATG22">
        <v>3780995</v>
      </c>
      <c r="ATH22">
        <v>3770853</v>
      </c>
      <c r="ATI22">
        <v>3792089</v>
      </c>
      <c r="ATJ22">
        <v>3813473</v>
      </c>
      <c r="ATK22">
        <v>3788342</v>
      </c>
      <c r="ATL22">
        <v>3818625</v>
      </c>
      <c r="ATM22">
        <v>3803342</v>
      </c>
      <c r="ATN22">
        <v>3809832</v>
      </c>
      <c r="ATO22">
        <v>3795352</v>
      </c>
      <c r="ATP22">
        <v>3803105</v>
      </c>
      <c r="ATQ22">
        <v>3836576</v>
      </c>
      <c r="ATR22">
        <v>3942414</v>
      </c>
      <c r="ATS22">
        <v>4143908</v>
      </c>
      <c r="ATT22">
        <v>4143908</v>
      </c>
      <c r="ATU22">
        <v>4124873</v>
      </c>
      <c r="ATV22">
        <v>4220688</v>
      </c>
      <c r="ATW22">
        <v>4094702</v>
      </c>
      <c r="ATX22">
        <v>4012562</v>
      </c>
      <c r="ATY22">
        <v>4011152</v>
      </c>
      <c r="ATZ22">
        <v>3972384</v>
      </c>
      <c r="AUA22">
        <v>3940611</v>
      </c>
      <c r="AUB22">
        <v>3910458</v>
      </c>
      <c r="AUC22">
        <v>3875674</v>
      </c>
      <c r="AUD22">
        <v>3884413</v>
      </c>
      <c r="AUE22">
        <v>3883477</v>
      </c>
      <c r="AUF22">
        <v>3915564</v>
      </c>
      <c r="AUG22">
        <v>3886893</v>
      </c>
      <c r="AUH22">
        <v>3905029</v>
      </c>
      <c r="AUI22">
        <v>3915506</v>
      </c>
      <c r="AUJ22">
        <v>3973983</v>
      </c>
      <c r="AUK22">
        <v>3950421</v>
      </c>
      <c r="AUL22">
        <v>3950214</v>
      </c>
      <c r="AUM22">
        <v>3950912</v>
      </c>
      <c r="AUN22">
        <v>3962157</v>
      </c>
      <c r="AUO22">
        <v>4000227</v>
      </c>
      <c r="AUP22">
        <v>3979304</v>
      </c>
      <c r="AUQ22">
        <v>4040381</v>
      </c>
      <c r="AUR22">
        <v>4098551</v>
      </c>
      <c r="AUS22">
        <v>4084659</v>
      </c>
      <c r="AUT22">
        <v>4095300</v>
      </c>
      <c r="AUU22">
        <v>4095460</v>
      </c>
      <c r="AUV22">
        <v>4051443</v>
      </c>
      <c r="AUW22">
        <v>4036032</v>
      </c>
      <c r="AUX22">
        <v>4074501</v>
      </c>
      <c r="AUY22">
        <v>4102714</v>
      </c>
      <c r="AUZ22">
        <v>4142095</v>
      </c>
      <c r="AVA22">
        <v>4138156</v>
      </c>
      <c r="AVB22">
        <v>4108872</v>
      </c>
      <c r="AVC22">
        <v>4072995</v>
      </c>
      <c r="AVD22">
        <v>4063952</v>
      </c>
      <c r="AVE22">
        <v>4021481</v>
      </c>
      <c r="AVF22">
        <v>4015302</v>
      </c>
      <c r="AVG22">
        <v>4049634</v>
      </c>
      <c r="AVH22">
        <v>4011784</v>
      </c>
      <c r="AVI22">
        <v>4041742</v>
      </c>
      <c r="AVJ22">
        <v>4025108</v>
      </c>
      <c r="AVK22">
        <v>4004772</v>
      </c>
      <c r="AVL22">
        <v>4004862</v>
      </c>
      <c r="AVM22">
        <v>3952979</v>
      </c>
      <c r="AVN22">
        <v>3934277</v>
      </c>
      <c r="AVO22">
        <v>3954869</v>
      </c>
      <c r="AVP22">
        <v>4017675</v>
      </c>
      <c r="AVQ22">
        <v>4015651</v>
      </c>
      <c r="AVR22">
        <v>3955659</v>
      </c>
      <c r="AVS22">
        <v>3942889</v>
      </c>
      <c r="AVT22">
        <v>3912740</v>
      </c>
      <c r="AVU22">
        <v>3889404</v>
      </c>
      <c r="AVV22">
        <v>3908404</v>
      </c>
      <c r="AVW22">
        <v>3901494</v>
      </c>
      <c r="AVX22">
        <v>3904823</v>
      </c>
      <c r="AVY22">
        <v>3932114</v>
      </c>
      <c r="AVZ22">
        <v>3932114</v>
      </c>
      <c r="AWA22">
        <v>3946013</v>
      </c>
      <c r="AWB22">
        <v>3952503</v>
      </c>
      <c r="AWC22">
        <v>3946445</v>
      </c>
      <c r="AWD22">
        <v>3979078</v>
      </c>
      <c r="AWE22">
        <v>4118044</v>
      </c>
      <c r="AWF22">
        <v>4343120</v>
      </c>
      <c r="AWG22">
        <v>4292162</v>
      </c>
      <c r="AWH22">
        <v>4175531</v>
      </c>
      <c r="AWI22">
        <v>4096093</v>
      </c>
      <c r="AWJ22">
        <v>4045407</v>
      </c>
      <c r="AWK22">
        <v>4046722</v>
      </c>
      <c r="AWL22">
        <v>4077804</v>
      </c>
      <c r="AWM22">
        <v>4067728</v>
      </c>
      <c r="AWN22">
        <v>4084478</v>
      </c>
      <c r="AWO22">
        <v>4058240</v>
      </c>
      <c r="AWP22">
        <v>4037861</v>
      </c>
      <c r="AWQ22">
        <v>4037449</v>
      </c>
      <c r="AWR22">
        <v>4076396</v>
      </c>
      <c r="AWS22">
        <v>4092407</v>
      </c>
      <c r="AWT22">
        <v>4099412</v>
      </c>
      <c r="AWU22">
        <v>4102887</v>
      </c>
      <c r="AWV22">
        <v>4117051</v>
      </c>
      <c r="AWW22">
        <v>4097814</v>
      </c>
      <c r="AWX22">
        <v>4084634</v>
      </c>
      <c r="AWY22">
        <v>4075330</v>
      </c>
      <c r="AWZ22">
        <v>4085591</v>
      </c>
      <c r="AXA22">
        <v>4081446</v>
      </c>
      <c r="AXB22">
        <v>4071737</v>
      </c>
      <c r="AXC22">
        <v>4050257</v>
      </c>
      <c r="AXD22">
        <v>4047022</v>
      </c>
      <c r="AXE22">
        <v>4113090</v>
      </c>
      <c r="AXF22">
        <v>4159611</v>
      </c>
      <c r="AXG22">
        <v>4150686</v>
      </c>
      <c r="AXH22">
        <v>4144645</v>
      </c>
      <c r="AXI22">
        <v>4114005</v>
      </c>
      <c r="AXJ22">
        <v>4115726</v>
      </c>
      <c r="AXK22">
        <v>4130482</v>
      </c>
      <c r="AXL22">
        <v>4155272</v>
      </c>
      <c r="AXM22">
        <v>4209338</v>
      </c>
      <c r="AXN22">
        <v>4193394</v>
      </c>
      <c r="AXO22">
        <v>4242607</v>
      </c>
      <c r="AXP22">
        <v>4257694</v>
      </c>
      <c r="AXQ22">
        <v>4271063</v>
      </c>
      <c r="AXR22">
        <v>4256829</v>
      </c>
      <c r="AXS22">
        <v>4256829</v>
      </c>
      <c r="AXT22">
        <v>4292980</v>
      </c>
      <c r="AXU22">
        <v>4288334</v>
      </c>
      <c r="AXV22">
        <v>4296288</v>
      </c>
      <c r="AXW22">
        <v>4270856</v>
      </c>
      <c r="AXX22">
        <v>4252179</v>
      </c>
      <c r="AXY22">
        <v>4227035</v>
      </c>
      <c r="AXZ22">
        <v>4237094</v>
      </c>
      <c r="AYA22">
        <v>4255316</v>
      </c>
      <c r="AYB22">
        <v>4264155</v>
      </c>
      <c r="AYC22">
        <v>4307514</v>
      </c>
      <c r="AYD22">
        <v>4366840</v>
      </c>
      <c r="AYE22">
        <v>4434410</v>
      </c>
      <c r="AYF22">
        <v>4398906</v>
      </c>
      <c r="AYG22">
        <v>4355097</v>
      </c>
      <c r="AYH22">
        <v>4332151</v>
      </c>
      <c r="AYI22">
        <v>4340339</v>
      </c>
      <c r="AYJ22">
        <v>4336066</v>
      </c>
      <c r="AYK22">
        <v>4421218</v>
      </c>
      <c r="AYL22">
        <v>4401630</v>
      </c>
      <c r="AYM22">
        <v>4401198</v>
      </c>
      <c r="AYN22">
        <v>4443380</v>
      </c>
      <c r="AYO22">
        <v>4404863</v>
      </c>
      <c r="AYP22">
        <v>4376000</v>
      </c>
      <c r="AYQ22">
        <v>4347729</v>
      </c>
      <c r="AYR22">
        <v>4347729</v>
      </c>
      <c r="AYS22">
        <v>4291869</v>
      </c>
      <c r="AYT22">
        <v>4331177</v>
      </c>
      <c r="AYU22">
        <v>4502769</v>
      </c>
      <c r="AYV22">
        <v>4528465</v>
      </c>
      <c r="AYW22">
        <v>4438596</v>
      </c>
      <c r="AYX22">
        <v>4373605</v>
      </c>
      <c r="AYY22">
        <v>4336096</v>
      </c>
      <c r="AYZ22">
        <v>4222712</v>
      </c>
      <c r="AZA22">
        <v>4198572</v>
      </c>
      <c r="AZB22">
        <v>4190746</v>
      </c>
      <c r="AZC22">
        <v>4242009</v>
      </c>
      <c r="AZD22">
        <v>4275137</v>
      </c>
      <c r="AZE22">
        <v>4294767</v>
      </c>
      <c r="AZF22">
        <v>4301455</v>
      </c>
      <c r="AZG22">
        <v>4270612</v>
      </c>
      <c r="AZH22">
        <v>4281919</v>
      </c>
      <c r="AZI22">
        <v>4271043</v>
      </c>
      <c r="AZJ22">
        <v>4259749</v>
      </c>
      <c r="AZK22">
        <v>4225450</v>
      </c>
      <c r="AZL22">
        <v>4199069</v>
      </c>
      <c r="AZM22">
        <v>4130038</v>
      </c>
      <c r="AZN22">
        <v>4052966</v>
      </c>
      <c r="AZO22">
        <v>3994594</v>
      </c>
      <c r="AZP22">
        <v>3957580</v>
      </c>
      <c r="AZQ22">
        <v>3947250</v>
      </c>
      <c r="AZR22">
        <v>3956506</v>
      </c>
      <c r="AZS22">
        <v>3925766</v>
      </c>
      <c r="AZT22">
        <v>3893507</v>
      </c>
      <c r="AZU22">
        <v>3923238</v>
      </c>
      <c r="AZV22">
        <v>3902658</v>
      </c>
      <c r="AZW22">
        <v>3896492</v>
      </c>
      <c r="AZX22">
        <v>3894453</v>
      </c>
      <c r="AZY22">
        <v>3896946</v>
      </c>
      <c r="AZZ22">
        <v>3854877</v>
      </c>
      <c r="BAA22">
        <v>3878300</v>
      </c>
      <c r="BAB22">
        <v>3841721</v>
      </c>
      <c r="BAC22">
        <v>3875298</v>
      </c>
      <c r="BAD22">
        <v>3920974</v>
      </c>
      <c r="BAE22">
        <v>3908056</v>
      </c>
      <c r="BAF22">
        <v>3872230</v>
      </c>
      <c r="BAG22">
        <v>3907021</v>
      </c>
      <c r="BAH22">
        <v>3892960</v>
      </c>
      <c r="BAI22">
        <v>3932607</v>
      </c>
      <c r="BAJ22">
        <v>3895172</v>
      </c>
      <c r="BAK22">
        <v>3842485</v>
      </c>
      <c r="BAL22">
        <v>3848441</v>
      </c>
      <c r="BAM22">
        <v>3847311</v>
      </c>
      <c r="BAN22">
        <v>3857524</v>
      </c>
      <c r="BAO22">
        <v>3962518</v>
      </c>
      <c r="BAP22">
        <v>4003619</v>
      </c>
      <c r="BAQ22">
        <v>3954703</v>
      </c>
      <c r="BAR22">
        <v>3811644</v>
      </c>
      <c r="BAS22">
        <v>3805711</v>
      </c>
      <c r="BAT22">
        <v>3780228</v>
      </c>
      <c r="BAU22">
        <v>3743927</v>
      </c>
      <c r="BAV22">
        <v>3657308</v>
      </c>
      <c r="BAW22">
        <v>3702132</v>
      </c>
      <c r="BAX22">
        <v>3678118</v>
      </c>
      <c r="BAY22">
        <v>3698320</v>
      </c>
      <c r="BAZ22">
        <v>3677712</v>
      </c>
      <c r="BBA22">
        <v>3639325</v>
      </c>
      <c r="BBB22">
        <v>3592270</v>
      </c>
      <c r="BBC22">
        <v>3556876</v>
      </c>
      <c r="BBD22">
        <v>3586145</v>
      </c>
      <c r="BBE22">
        <v>3598393</v>
      </c>
      <c r="BBF22">
        <v>3737797</v>
      </c>
      <c r="BBG22">
        <v>3917786</v>
      </c>
      <c r="BBH22">
        <v>4049360</v>
      </c>
      <c r="BBI22">
        <v>3872921</v>
      </c>
      <c r="BBJ22">
        <v>3782946</v>
      </c>
      <c r="BBK22">
        <v>3641926</v>
      </c>
      <c r="BBL22">
        <v>3629147</v>
      </c>
      <c r="BBM22">
        <v>3604844</v>
      </c>
      <c r="BBN22">
        <v>3560540</v>
      </c>
      <c r="BBO22">
        <v>3560540</v>
      </c>
      <c r="BBP22">
        <v>3579230</v>
      </c>
      <c r="BBQ22">
        <v>3610824</v>
      </c>
      <c r="BBR22">
        <v>3616655</v>
      </c>
      <c r="BBS22">
        <v>3631793</v>
      </c>
      <c r="BBT22">
        <v>3590551</v>
      </c>
      <c r="BBU22">
        <v>3611523</v>
      </c>
      <c r="BBV22">
        <v>3596579</v>
      </c>
      <c r="BBW22">
        <v>3570188</v>
      </c>
      <c r="BBX22">
        <v>3566031</v>
      </c>
      <c r="BBY22">
        <v>3560795</v>
      </c>
      <c r="BBZ22">
        <v>3583344</v>
      </c>
      <c r="BCA22">
        <v>3482190</v>
      </c>
      <c r="BCB22">
        <v>3447076</v>
      </c>
      <c r="BCC22">
        <v>3416706</v>
      </c>
      <c r="BCD22">
        <v>3410124</v>
      </c>
      <c r="BCE22">
        <v>3444855</v>
      </c>
      <c r="BCF22">
        <v>3414533</v>
      </c>
      <c r="BCG22">
        <v>3369237</v>
      </c>
      <c r="BCH22">
        <v>3331597</v>
      </c>
      <c r="BCI22">
        <v>3331597</v>
      </c>
      <c r="BCJ22">
        <v>3332517</v>
      </c>
      <c r="BCK22">
        <v>3342082</v>
      </c>
      <c r="BCL22">
        <v>3360477</v>
      </c>
      <c r="BCM22">
        <v>3339042</v>
      </c>
      <c r="BCN22">
        <v>3305465</v>
      </c>
      <c r="BCO22">
        <v>3295904</v>
      </c>
      <c r="BCP22">
        <v>3283569</v>
      </c>
      <c r="BCQ22">
        <v>3221183</v>
      </c>
      <c r="BCR22">
        <v>3247165</v>
      </c>
      <c r="BCS22">
        <v>3229739</v>
      </c>
      <c r="BCT22">
        <v>3229739</v>
      </c>
      <c r="BCU22">
        <v>3238840</v>
      </c>
      <c r="BCV22">
        <v>3227191</v>
      </c>
      <c r="BCW22">
        <v>3184036</v>
      </c>
      <c r="BCX22">
        <v>3164514</v>
      </c>
      <c r="BCY22">
        <v>3164514</v>
      </c>
      <c r="BCZ22">
        <v>3143197</v>
      </c>
      <c r="BDA22">
        <v>3130664</v>
      </c>
      <c r="BDB22">
        <v>3152992</v>
      </c>
      <c r="BDC22">
        <v>3172584</v>
      </c>
      <c r="BDD22">
        <v>3176718</v>
      </c>
      <c r="BDE22">
        <v>3182684</v>
      </c>
      <c r="BDF22">
        <v>3195228</v>
      </c>
      <c r="BDG22">
        <v>3224528</v>
      </c>
      <c r="BDH22">
        <v>3227677</v>
      </c>
      <c r="BDI22">
        <v>3228485</v>
      </c>
      <c r="BDJ22">
        <v>3207179</v>
      </c>
      <c r="BDK22">
        <v>3203560</v>
      </c>
      <c r="BDL22">
        <v>3182880</v>
      </c>
      <c r="BDM22">
        <v>3168243</v>
      </c>
      <c r="BDN22">
        <v>3174609</v>
      </c>
      <c r="BDO22">
        <v>3186722</v>
      </c>
      <c r="BDP22">
        <v>3201302</v>
      </c>
      <c r="BDQ22">
        <v>3268599</v>
      </c>
      <c r="BDR22">
        <v>3344694</v>
      </c>
      <c r="BDS22">
        <v>3420429</v>
      </c>
      <c r="BDT22">
        <v>3420429</v>
      </c>
      <c r="BDU22">
        <v>3471861</v>
      </c>
      <c r="BDV22">
        <v>3598499</v>
      </c>
      <c r="BDW22">
        <v>3521633</v>
      </c>
      <c r="BDX22">
        <v>3457941</v>
      </c>
      <c r="BDY22">
        <v>3281866</v>
      </c>
      <c r="BDZ22">
        <v>3249449</v>
      </c>
      <c r="BEA22">
        <v>3226749</v>
      </c>
      <c r="BEB22">
        <v>3202726</v>
      </c>
      <c r="BEC22">
        <v>3217944</v>
      </c>
      <c r="BED22">
        <v>3226010</v>
      </c>
      <c r="BEE22">
        <v>3207215</v>
      </c>
      <c r="BEF22">
        <v>3207671</v>
      </c>
      <c r="BEG22">
        <v>3117722</v>
      </c>
      <c r="BEH22">
        <v>3127523</v>
      </c>
      <c r="BEI22">
        <v>3131452</v>
      </c>
      <c r="BEJ22">
        <v>3077241</v>
      </c>
      <c r="BEK22">
        <v>3079924</v>
      </c>
      <c r="BEL22">
        <v>3098527</v>
      </c>
      <c r="BEM22">
        <v>3166569</v>
      </c>
      <c r="BEN22">
        <v>3132514</v>
      </c>
      <c r="BEO22">
        <v>3153365</v>
      </c>
      <c r="BEP22">
        <v>3143791</v>
      </c>
      <c r="BEQ22">
        <v>3183709</v>
      </c>
      <c r="BER22">
        <v>3164573</v>
      </c>
      <c r="BES22">
        <v>3183549</v>
      </c>
      <c r="BET22">
        <v>3206874</v>
      </c>
      <c r="BEU22">
        <v>3229329</v>
      </c>
      <c r="BEV22">
        <v>3243773</v>
      </c>
      <c r="BEW22">
        <v>3245398</v>
      </c>
      <c r="BEX22">
        <v>3231221</v>
      </c>
      <c r="BEY22">
        <v>3246095</v>
      </c>
      <c r="BEZ22">
        <v>3257287</v>
      </c>
      <c r="BFA22">
        <v>3243894</v>
      </c>
      <c r="BFB22">
        <v>3260850</v>
      </c>
      <c r="BFC22">
        <v>3269043</v>
      </c>
      <c r="BFD22">
        <v>3249451</v>
      </c>
      <c r="BFE22">
        <v>3250037</v>
      </c>
      <c r="BFF22">
        <v>3280699</v>
      </c>
      <c r="BFG22">
        <v>3282961</v>
      </c>
      <c r="BFH22">
        <v>3240331</v>
      </c>
      <c r="BFI22">
        <v>3287420</v>
      </c>
      <c r="BFJ22">
        <v>3273474</v>
      </c>
      <c r="BFK22">
        <v>3247500</v>
      </c>
      <c r="BFL22">
        <v>3235242</v>
      </c>
      <c r="BFM22">
        <v>3245943</v>
      </c>
      <c r="BFN22">
        <v>3244472</v>
      </c>
      <c r="BFO22">
        <v>3255142</v>
      </c>
      <c r="BFP22">
        <v>3250055</v>
      </c>
      <c r="BFQ22">
        <v>3247830</v>
      </c>
      <c r="BFR22">
        <v>3243224</v>
      </c>
      <c r="BFS22">
        <v>3267812</v>
      </c>
      <c r="BFT22">
        <v>3310826</v>
      </c>
      <c r="BFU22">
        <v>3305355</v>
      </c>
      <c r="BFV22">
        <v>3309268</v>
      </c>
      <c r="BFW22">
        <v>3317203</v>
      </c>
      <c r="BFX22">
        <v>3333511</v>
      </c>
      <c r="BFY22">
        <v>3338182</v>
      </c>
      <c r="BFZ22">
        <v>3338182</v>
      </c>
      <c r="BGA22">
        <v>3359517</v>
      </c>
      <c r="BGB22">
        <v>3374018</v>
      </c>
      <c r="BGC22">
        <v>3363599</v>
      </c>
      <c r="BGD22">
        <v>3379724</v>
      </c>
      <c r="BGE22">
        <v>3438796</v>
      </c>
      <c r="BGF22">
        <v>3493466</v>
      </c>
      <c r="BGG22">
        <v>3577241</v>
      </c>
      <c r="BGH22">
        <v>3570255</v>
      </c>
      <c r="BGI22">
        <v>3527107</v>
      </c>
      <c r="BGJ22">
        <v>3496121</v>
      </c>
      <c r="BGK22">
        <v>3509553</v>
      </c>
      <c r="BGL22">
        <v>3518257</v>
      </c>
      <c r="BGM22">
        <v>3510493</v>
      </c>
      <c r="BGN22">
        <v>3518557</v>
      </c>
      <c r="BGO22">
        <v>3487022</v>
      </c>
      <c r="BGP22">
        <v>3470255</v>
      </c>
      <c r="BGQ22">
        <v>3467808</v>
      </c>
      <c r="BGR22">
        <v>3509822</v>
      </c>
      <c r="BGS22">
        <v>3493723</v>
      </c>
      <c r="BGT22">
        <v>3478995</v>
      </c>
      <c r="BGU22">
        <v>3485892</v>
      </c>
      <c r="BGV22">
        <v>3466012</v>
      </c>
      <c r="BGW22">
        <v>3480234</v>
      </c>
      <c r="BGX22">
        <v>3442498</v>
      </c>
      <c r="BGY22">
        <v>3429128</v>
      </c>
      <c r="BGZ22">
        <v>3489517</v>
      </c>
      <c r="BHA22">
        <v>3519286</v>
      </c>
      <c r="BHB22">
        <v>3503915</v>
      </c>
      <c r="BHC22">
        <v>3496113</v>
      </c>
      <c r="BHD22">
        <v>3466366</v>
      </c>
      <c r="BHE22">
        <v>3474435</v>
      </c>
      <c r="BHF22">
        <v>3449396</v>
      </c>
      <c r="BHG22">
        <v>3424335</v>
      </c>
      <c r="BHH22">
        <v>3415931</v>
      </c>
      <c r="BHI22">
        <v>3412591</v>
      </c>
      <c r="BHJ22">
        <v>3431968</v>
      </c>
      <c r="BHK22">
        <v>3417974</v>
      </c>
      <c r="BHL22">
        <v>3420575</v>
      </c>
      <c r="BHM22">
        <v>3400668</v>
      </c>
      <c r="BHN22">
        <v>3408066</v>
      </c>
      <c r="BHO22">
        <v>3427251</v>
      </c>
      <c r="BHP22">
        <v>3407460</v>
      </c>
      <c r="BHQ22">
        <v>3428085</v>
      </c>
      <c r="BHR22">
        <v>3435413</v>
      </c>
      <c r="BHS22">
        <v>3438174</v>
      </c>
      <c r="BHT22">
        <v>3438174</v>
      </c>
      <c r="BHU22">
        <v>3436016</v>
      </c>
      <c r="BHV22">
        <v>6744099</v>
      </c>
      <c r="BHW22">
        <v>6767567</v>
      </c>
      <c r="BHX22">
        <v>6711408</v>
      </c>
      <c r="BHY22">
        <v>6674542</v>
      </c>
      <c r="BHZ22">
        <v>6594284</v>
      </c>
      <c r="BIA22">
        <v>6600753</v>
      </c>
      <c r="BIB22">
        <v>6589862</v>
      </c>
      <c r="BIC22">
        <v>3308095</v>
      </c>
      <c r="BID22">
        <v>3283896</v>
      </c>
      <c r="BIE22">
        <v>3278164</v>
      </c>
      <c r="BIF22">
        <v>3266592</v>
      </c>
      <c r="BIG22">
        <v>3249587</v>
      </c>
      <c r="BIH22">
        <v>3223705</v>
      </c>
      <c r="BII22">
        <v>3244915</v>
      </c>
      <c r="BIJ22">
        <v>3308284</v>
      </c>
      <c r="BIK22">
        <v>3306051</v>
      </c>
      <c r="BIL22">
        <v>3331513</v>
      </c>
      <c r="BIM22">
        <v>3347866</v>
      </c>
      <c r="BIN22">
        <v>3298158</v>
      </c>
      <c r="BIO22">
        <v>3305564</v>
      </c>
      <c r="BIP22">
        <v>3330248</v>
      </c>
      <c r="BIQ22">
        <v>3357816</v>
      </c>
      <c r="BIR22">
        <v>3399671</v>
      </c>
      <c r="BIS22">
        <v>3428400</v>
      </c>
      <c r="BIT22">
        <v>3556419</v>
      </c>
      <c r="BIU22">
        <v>3628936</v>
      </c>
      <c r="BIV22">
        <v>3584843</v>
      </c>
      <c r="BIW22">
        <v>3584843</v>
      </c>
      <c r="BIX22">
        <v>3582780</v>
      </c>
      <c r="BIY22">
        <v>3525098</v>
      </c>
      <c r="BIZ22">
        <v>3495960</v>
      </c>
      <c r="BJA22">
        <v>3483725</v>
      </c>
      <c r="BJB22">
        <v>3425819</v>
      </c>
      <c r="BJC22">
        <v>3417432</v>
      </c>
      <c r="BJD22">
        <v>3409552</v>
      </c>
      <c r="BJE22">
        <v>3422881</v>
      </c>
      <c r="BJF22">
        <v>3421265</v>
      </c>
      <c r="BJG22">
        <v>3391115</v>
      </c>
      <c r="BJH22">
        <v>3393675</v>
      </c>
      <c r="BJI22">
        <v>3391470</v>
      </c>
      <c r="BJJ22">
        <v>3385230</v>
      </c>
      <c r="BJK22">
        <v>3367503</v>
      </c>
      <c r="BJL22">
        <v>3328623</v>
      </c>
      <c r="BJM22">
        <v>3317284</v>
      </c>
      <c r="BJN22">
        <v>3260075</v>
      </c>
      <c r="BJO22">
        <v>3284915</v>
      </c>
      <c r="BJP22">
        <v>3250282</v>
      </c>
      <c r="BJQ22">
        <v>3250199</v>
      </c>
      <c r="BJR22">
        <v>3248557</v>
      </c>
      <c r="BJS22">
        <v>3238125</v>
      </c>
      <c r="BJT22">
        <v>3231814</v>
      </c>
      <c r="BJU22">
        <v>3250414</v>
      </c>
      <c r="BJV22">
        <v>3255210</v>
      </c>
      <c r="BJW22">
        <v>3251889</v>
      </c>
      <c r="BJX22">
        <v>3261841</v>
      </c>
      <c r="BJY22">
        <v>3235198</v>
      </c>
      <c r="BJZ22">
        <v>3184585</v>
      </c>
      <c r="BKA22">
        <v>3177010</v>
      </c>
      <c r="BKB22">
        <v>3177010</v>
      </c>
      <c r="BKC22">
        <v>3203319</v>
      </c>
      <c r="BKD22">
        <v>3218062</v>
      </c>
      <c r="BKE22">
        <v>3236135</v>
      </c>
      <c r="BKF22">
        <v>3243169</v>
      </c>
      <c r="BKG22">
        <v>3266471</v>
      </c>
      <c r="BKH22">
        <v>3257270</v>
      </c>
      <c r="BKI22">
        <v>3258687</v>
      </c>
      <c r="BKJ22">
        <v>3265562</v>
      </c>
      <c r="BKK22">
        <v>3317180</v>
      </c>
      <c r="BKL22">
        <v>3416432</v>
      </c>
      <c r="BKM22">
        <v>3419755</v>
      </c>
      <c r="BKN22">
        <v>3414454</v>
      </c>
      <c r="BKO22">
        <v>3453903</v>
      </c>
      <c r="BKP22">
        <v>3511616</v>
      </c>
      <c r="BKQ22">
        <v>3527663</v>
      </c>
      <c r="BKR22">
        <v>3565173</v>
      </c>
      <c r="BKS22">
        <v>3659030</v>
      </c>
      <c r="BKT22">
        <v>3698416</v>
      </c>
      <c r="BKU22">
        <v>3703371</v>
      </c>
      <c r="BKV22">
        <v>3804586</v>
      </c>
      <c r="BKW22">
        <v>3781020</v>
      </c>
      <c r="BKX22">
        <v>3765091</v>
      </c>
      <c r="BKY22">
        <v>3823407</v>
      </c>
      <c r="BKZ22">
        <v>3874032</v>
      </c>
      <c r="BLA22">
        <v>3847647</v>
      </c>
      <c r="BLB22">
        <v>3874629</v>
      </c>
      <c r="BLC22">
        <v>3913106</v>
      </c>
      <c r="BLD22">
        <v>3946379</v>
      </c>
      <c r="BLE22">
        <v>3959866</v>
      </c>
      <c r="BLF22">
        <v>3943700</v>
      </c>
      <c r="BLG22">
        <v>4061463</v>
      </c>
      <c r="BLH22">
        <v>4207982</v>
      </c>
      <c r="BLI22">
        <v>4214905</v>
      </c>
      <c r="BLJ22">
        <v>4317056</v>
      </c>
      <c r="BLK22">
        <v>4328507</v>
      </c>
      <c r="BLL22">
        <v>4325972</v>
      </c>
      <c r="BLM22">
        <v>4284498</v>
      </c>
      <c r="BLN22">
        <v>4260706</v>
      </c>
      <c r="BLO22">
        <v>4260706</v>
      </c>
      <c r="BLP22">
        <v>4236533</v>
      </c>
      <c r="BLQ22">
        <v>4219407</v>
      </c>
      <c r="BLR22">
        <v>4160257</v>
      </c>
      <c r="BLS22">
        <v>4121688</v>
      </c>
      <c r="BLT22">
        <v>4101370</v>
      </c>
      <c r="BLU22">
        <v>4100934</v>
      </c>
      <c r="BLV22">
        <v>4088224</v>
      </c>
      <c r="BLW22">
        <v>4074292</v>
      </c>
      <c r="BLX22">
        <v>4061736</v>
      </c>
      <c r="BLY22">
        <v>4021712</v>
      </c>
      <c r="BLZ22">
        <v>3953130</v>
      </c>
      <c r="BMA22">
        <v>3902950</v>
      </c>
      <c r="BMB22">
        <v>3891587</v>
      </c>
      <c r="BMC22">
        <v>3880470</v>
      </c>
      <c r="BMD22">
        <v>3854414</v>
      </c>
      <c r="BME22">
        <v>3848418</v>
      </c>
      <c r="BMF22">
        <v>3787520</v>
      </c>
      <c r="BMG22">
        <v>3771582</v>
      </c>
      <c r="BMH22">
        <v>3698639</v>
      </c>
      <c r="BMI22">
        <v>3698639</v>
      </c>
      <c r="BMJ22">
        <v>3693846</v>
      </c>
      <c r="BMK22">
        <v>3700994</v>
      </c>
      <c r="BML22">
        <v>3687989</v>
      </c>
      <c r="BMM22">
        <v>3673640</v>
      </c>
      <c r="BMN22">
        <v>3710382</v>
      </c>
      <c r="BMO22">
        <v>3732855</v>
      </c>
      <c r="BMP22">
        <v>3725373</v>
      </c>
      <c r="BMQ22">
        <v>3753965</v>
      </c>
      <c r="BMR22">
        <v>3723579</v>
      </c>
      <c r="BMS22">
        <v>3691488</v>
      </c>
      <c r="BMT22">
        <v>3666420</v>
      </c>
      <c r="BMU22">
        <v>3623839</v>
      </c>
      <c r="BMV22">
        <v>3623839</v>
      </c>
      <c r="BMW22">
        <v>3653720</v>
      </c>
      <c r="BMX22">
        <v>3667317</v>
      </c>
      <c r="BMY22">
        <v>3658437</v>
      </c>
      <c r="BMZ22">
        <v>3653681</v>
      </c>
      <c r="BNA22">
        <v>3653681</v>
      </c>
      <c r="BNB22">
        <v>3644174</v>
      </c>
      <c r="BNC22">
        <v>3762240</v>
      </c>
      <c r="BND22">
        <v>3657993</v>
      </c>
      <c r="BNE22">
        <v>3650166</v>
      </c>
      <c r="BNF22">
        <v>3637724</v>
      </c>
      <c r="BNG22">
        <v>3669260</v>
      </c>
      <c r="BNH22">
        <v>3680433</v>
      </c>
      <c r="BNI22">
        <v>3679234</v>
      </c>
      <c r="BNJ22">
        <v>3622660</v>
      </c>
      <c r="BNK22">
        <v>3653772</v>
      </c>
      <c r="BNL22">
        <v>3620860</v>
      </c>
      <c r="BNM22">
        <v>3583598</v>
      </c>
      <c r="BNN22">
        <v>3613273</v>
      </c>
      <c r="BNO22">
        <v>3718381</v>
      </c>
      <c r="BNP22">
        <v>3717830</v>
      </c>
      <c r="BNQ22">
        <v>3756377</v>
      </c>
      <c r="BNR22">
        <v>3789186</v>
      </c>
      <c r="BNS22">
        <v>3823164</v>
      </c>
      <c r="BNT22">
        <v>3823164</v>
      </c>
      <c r="BNU22">
        <v>3953578</v>
      </c>
      <c r="BNV22">
        <v>4123638</v>
      </c>
      <c r="BNW22">
        <v>4091424</v>
      </c>
      <c r="BNX22">
        <v>4051619</v>
      </c>
      <c r="BNY22">
        <v>4034953</v>
      </c>
      <c r="BNZ22">
        <v>4005264</v>
      </c>
      <c r="BOA22">
        <v>3933585</v>
      </c>
      <c r="BOB22">
        <v>3919044</v>
      </c>
      <c r="BOC22">
        <v>3906479</v>
      </c>
      <c r="BOD22">
        <v>3898895</v>
      </c>
      <c r="BOE22">
        <v>3924536</v>
      </c>
      <c r="BOF22">
        <v>3892146</v>
      </c>
      <c r="BOG22">
        <v>3900064</v>
      </c>
      <c r="BOH22">
        <v>3894680</v>
      </c>
      <c r="BOI22">
        <v>3881821</v>
      </c>
      <c r="BOJ22">
        <v>3908469</v>
      </c>
      <c r="BOK22">
        <v>3875873</v>
      </c>
      <c r="BOL22">
        <v>3891992</v>
      </c>
      <c r="BOM22">
        <v>3863684</v>
      </c>
      <c r="BON22">
        <v>3868375</v>
      </c>
      <c r="BOO22">
        <v>3857860</v>
      </c>
      <c r="BOP22">
        <v>3818338</v>
      </c>
      <c r="BOQ22">
        <v>3795237</v>
      </c>
      <c r="BOR22">
        <v>3792481</v>
      </c>
      <c r="BOS22">
        <v>3683364</v>
      </c>
      <c r="BOT22">
        <v>3668096</v>
      </c>
      <c r="BOU22">
        <v>3654002</v>
      </c>
      <c r="BOV22">
        <v>3690554</v>
      </c>
      <c r="BOW22">
        <v>3655791</v>
      </c>
      <c r="BOX22">
        <v>3641830</v>
      </c>
      <c r="BOY22">
        <v>3610864</v>
      </c>
      <c r="BOZ22">
        <v>3617895</v>
      </c>
      <c r="BPA22">
        <v>3627151</v>
      </c>
      <c r="BPB22">
        <v>3623898</v>
      </c>
      <c r="BPC22">
        <v>3635527</v>
      </c>
      <c r="BPD22">
        <v>3640852</v>
      </c>
      <c r="BPE22">
        <v>3617516</v>
      </c>
      <c r="BPF22">
        <v>3605669</v>
      </c>
      <c r="BPG22">
        <v>3572108</v>
      </c>
      <c r="BPH22">
        <v>3584417</v>
      </c>
      <c r="BPI22">
        <v>3600495</v>
      </c>
      <c r="BPJ22">
        <v>3581949</v>
      </c>
      <c r="BPK22">
        <v>3610625</v>
      </c>
      <c r="BPL22">
        <v>3574534</v>
      </c>
      <c r="BPM22">
        <v>3554191</v>
      </c>
      <c r="BPN22">
        <v>3576389</v>
      </c>
      <c r="BPO22">
        <v>3550576</v>
      </c>
      <c r="BPP22">
        <v>3550196</v>
      </c>
      <c r="BPQ22">
        <v>3554779</v>
      </c>
      <c r="BPR22">
        <v>3507290</v>
      </c>
      <c r="BPS22">
        <v>3537894</v>
      </c>
      <c r="BPT22">
        <v>3585614</v>
      </c>
      <c r="BPU22">
        <v>3638080</v>
      </c>
      <c r="BPV22">
        <v>3619973</v>
      </c>
      <c r="BPW22">
        <v>3587385</v>
      </c>
      <c r="BPX22">
        <v>3604366</v>
      </c>
      <c r="BPY22">
        <v>3571093</v>
      </c>
      <c r="BPZ22">
        <v>3616579</v>
      </c>
      <c r="BQA22">
        <v>3640810</v>
      </c>
      <c r="BQB22">
        <v>3675800</v>
      </c>
      <c r="BQC22">
        <v>3656662</v>
      </c>
      <c r="BQD22">
        <v>3660653</v>
      </c>
      <c r="BQE22">
        <v>3660653</v>
      </c>
      <c r="BQF22">
        <v>3706576</v>
      </c>
      <c r="BQG22">
        <v>3819312</v>
      </c>
      <c r="BQH22">
        <v>3906401</v>
      </c>
      <c r="BQI22">
        <v>3992162</v>
      </c>
      <c r="BQJ22">
        <v>4051886</v>
      </c>
      <c r="BQK22">
        <v>4107722</v>
      </c>
      <c r="BQL22">
        <v>4069305</v>
      </c>
      <c r="BQM22">
        <v>4048888</v>
      </c>
      <c r="BQN22">
        <v>4084722</v>
      </c>
      <c r="BQO22">
        <v>4097186</v>
      </c>
      <c r="BQP22">
        <v>4086371</v>
      </c>
      <c r="BQQ22">
        <v>4065088</v>
      </c>
      <c r="BQR22">
        <v>4038857</v>
      </c>
      <c r="BQS22">
        <v>4025345</v>
      </c>
      <c r="BQT22">
        <v>4006492</v>
      </c>
      <c r="BQU22">
        <v>4028839</v>
      </c>
      <c r="BQV22">
        <v>4023647</v>
      </c>
      <c r="BQW22">
        <v>4010311</v>
      </c>
      <c r="BQX22">
        <v>4029071</v>
      </c>
      <c r="BQY22">
        <v>3964454</v>
      </c>
      <c r="BQZ22">
        <v>3958467</v>
      </c>
      <c r="BRA22">
        <v>3930158</v>
      </c>
      <c r="BRB22">
        <v>3924022</v>
      </c>
      <c r="BRC22">
        <v>3906451</v>
      </c>
      <c r="BRD22">
        <v>3911708</v>
      </c>
      <c r="BRE22">
        <v>3933571</v>
      </c>
      <c r="BRF22">
        <v>3899771</v>
      </c>
      <c r="BRG22">
        <v>3860962</v>
      </c>
      <c r="BRH22">
        <v>3812184</v>
      </c>
      <c r="BRI22">
        <v>3799692</v>
      </c>
      <c r="BRJ22">
        <v>3800899</v>
      </c>
      <c r="BRK22">
        <v>3788642</v>
      </c>
      <c r="BRL22">
        <v>3779273</v>
      </c>
      <c r="BRM22">
        <v>3765639</v>
      </c>
      <c r="BRN22">
        <v>3775109</v>
      </c>
      <c r="BRO22">
        <v>3768588</v>
      </c>
      <c r="BRP22">
        <v>3750006</v>
      </c>
      <c r="BRQ22">
        <v>3736397</v>
      </c>
      <c r="BRR22">
        <v>3726380</v>
      </c>
      <c r="BRS22">
        <v>3770080</v>
      </c>
      <c r="BRT22">
        <v>3746711</v>
      </c>
      <c r="BRU22">
        <v>3746711</v>
      </c>
      <c r="BRV22">
        <v>3756647</v>
      </c>
      <c r="BRW22">
        <v>3820850</v>
      </c>
      <c r="BRX22">
        <v>3763034</v>
      </c>
      <c r="BRY22">
        <v>3797357</v>
      </c>
      <c r="BRZ22">
        <v>3766239</v>
      </c>
      <c r="BSA22">
        <v>3766881</v>
      </c>
      <c r="BSB22">
        <v>3776419</v>
      </c>
      <c r="BSC22">
        <v>3874541</v>
      </c>
      <c r="BSD22">
        <v>3856384</v>
      </c>
      <c r="BSE22">
        <v>3788393</v>
      </c>
      <c r="BSF22">
        <v>3855136</v>
      </c>
      <c r="BSG22">
        <v>3892819</v>
      </c>
      <c r="BSH22">
        <v>3937897</v>
      </c>
      <c r="BSI22">
        <v>3963013</v>
      </c>
      <c r="BSJ22">
        <v>3975119</v>
      </c>
      <c r="BSK22">
        <v>3935857</v>
      </c>
      <c r="BSL22">
        <v>3971130</v>
      </c>
      <c r="BSM22">
        <v>3989695</v>
      </c>
      <c r="BSN22">
        <v>3979698</v>
      </c>
      <c r="BSO22">
        <v>3950738</v>
      </c>
      <c r="BSP22">
        <v>3934807</v>
      </c>
      <c r="BSQ22">
        <v>3984395</v>
      </c>
      <c r="BSR22">
        <v>4014476</v>
      </c>
      <c r="BSS22">
        <v>4079493</v>
      </c>
      <c r="BST22">
        <v>4335587</v>
      </c>
      <c r="BSU22">
        <v>4509557</v>
      </c>
      <c r="BSV22">
        <v>4769578</v>
      </c>
      <c r="BSW22">
        <v>4769578</v>
      </c>
      <c r="BSX22">
        <v>4410150</v>
      </c>
      <c r="BSY22">
        <v>4257900</v>
      </c>
      <c r="BSZ22">
        <v>4235669</v>
      </c>
      <c r="BTA22">
        <v>4249056</v>
      </c>
      <c r="BTB22">
        <v>4235103</v>
      </c>
      <c r="BTC22">
        <v>4233403</v>
      </c>
      <c r="BTD22">
        <v>4233641</v>
      </c>
      <c r="BTE22">
        <v>4164767</v>
      </c>
      <c r="BTF22">
        <v>4159647</v>
      </c>
      <c r="BTG22">
        <v>4105636</v>
      </c>
      <c r="BTH22">
        <v>4079756</v>
      </c>
      <c r="BTI22">
        <v>4069725</v>
      </c>
      <c r="BTJ22">
        <v>4015511</v>
      </c>
      <c r="BTK22">
        <v>3972774</v>
      </c>
      <c r="BTL22">
        <v>3940744</v>
      </c>
      <c r="BTM22">
        <v>3972104</v>
      </c>
      <c r="BTN22">
        <v>4058234</v>
      </c>
      <c r="BTO22">
        <v>4008342</v>
      </c>
      <c r="BTP22">
        <v>4030683</v>
      </c>
      <c r="BTQ22">
        <v>4040177</v>
      </c>
      <c r="BTR22">
        <v>4037668</v>
      </c>
      <c r="BTS22">
        <v>4025262</v>
      </c>
      <c r="BTT22">
        <v>4019262</v>
      </c>
      <c r="BTU22">
        <v>4011549</v>
      </c>
      <c r="BTV22">
        <v>3993800</v>
      </c>
      <c r="BTW22">
        <v>3993800</v>
      </c>
      <c r="BTX22">
        <v>4000704</v>
      </c>
      <c r="BTY22">
        <v>3983736</v>
      </c>
      <c r="BTZ22">
        <v>3971069</v>
      </c>
      <c r="BUA22">
        <v>3994509</v>
      </c>
      <c r="BUB22">
        <v>4009108</v>
      </c>
      <c r="BUC22">
        <v>3969625</v>
      </c>
      <c r="BUD22">
        <v>3923027</v>
      </c>
      <c r="BUE22">
        <v>3889811</v>
      </c>
      <c r="BUF22">
        <v>3889469</v>
      </c>
      <c r="BUG22">
        <v>3886755</v>
      </c>
      <c r="BUH22">
        <v>3863196</v>
      </c>
      <c r="BUI22">
        <v>3856274</v>
      </c>
      <c r="BUJ22">
        <v>3894872</v>
      </c>
      <c r="BUK22">
        <v>3860463</v>
      </c>
      <c r="BUL22">
        <v>3947508</v>
      </c>
      <c r="BUM22">
        <v>3941872</v>
      </c>
      <c r="BUN22">
        <v>3936872</v>
      </c>
      <c r="BUO22">
        <v>3916563</v>
      </c>
      <c r="BUP22">
        <v>3915167</v>
      </c>
      <c r="BUQ22">
        <v>3907876</v>
      </c>
      <c r="BUR22">
        <v>3929445</v>
      </c>
      <c r="BUS22">
        <v>3862855</v>
      </c>
      <c r="BUT22">
        <v>3908615</v>
      </c>
      <c r="BUU22">
        <v>3909440</v>
      </c>
      <c r="BUV22">
        <v>3901435</v>
      </c>
      <c r="BUW22">
        <v>3871082</v>
      </c>
      <c r="BUX22">
        <v>3834496</v>
      </c>
      <c r="BUY22">
        <v>3835638</v>
      </c>
      <c r="BUZ22">
        <v>3839696</v>
      </c>
      <c r="BVA22">
        <v>3849245</v>
      </c>
      <c r="BVB22">
        <v>3820301</v>
      </c>
      <c r="BVC22">
        <v>3781543</v>
      </c>
      <c r="BVD22">
        <v>3862840</v>
      </c>
      <c r="BVE22">
        <v>3878189</v>
      </c>
      <c r="BVF22">
        <v>3985020</v>
      </c>
      <c r="BVG22">
        <v>4090764</v>
      </c>
      <c r="BVH22">
        <v>4229624</v>
      </c>
      <c r="BVI22">
        <v>4297030</v>
      </c>
      <c r="BVJ22">
        <v>4200322</v>
      </c>
      <c r="BVK22">
        <v>4232848</v>
      </c>
      <c r="BVL22">
        <v>4253142</v>
      </c>
      <c r="BVM22">
        <v>4251234</v>
      </c>
      <c r="BVN22">
        <v>4212748</v>
      </c>
      <c r="BVO22">
        <v>4212748</v>
      </c>
      <c r="BVP22">
        <v>4215474</v>
      </c>
      <c r="BVQ22">
        <v>4116897</v>
      </c>
      <c r="BVR22">
        <v>4117159</v>
      </c>
      <c r="BVS22">
        <v>4101024</v>
      </c>
      <c r="BVT22">
        <v>4081146</v>
      </c>
      <c r="BVU22">
        <v>4081639</v>
      </c>
      <c r="BVV22">
        <v>4014370</v>
      </c>
      <c r="BVW22">
        <v>4005731</v>
      </c>
      <c r="BVX22">
        <v>3977827</v>
      </c>
      <c r="BVY22">
        <v>4025368</v>
      </c>
      <c r="BVZ22">
        <v>4094487</v>
      </c>
      <c r="BWA22">
        <v>4051468</v>
      </c>
      <c r="BWB22">
        <v>4026692</v>
      </c>
      <c r="BWC22">
        <v>3986296</v>
      </c>
      <c r="BWD22">
        <v>4014184</v>
      </c>
      <c r="BWE22">
        <v>4037475</v>
      </c>
      <c r="BWF22">
        <v>3997047</v>
      </c>
      <c r="BWG22">
        <v>4029245</v>
      </c>
      <c r="BWH22">
        <v>4069934</v>
      </c>
      <c r="BWI22">
        <v>4069934</v>
      </c>
      <c r="BWJ22">
        <v>4079572</v>
      </c>
      <c r="BWK22">
        <v>4084540</v>
      </c>
      <c r="BWL22">
        <v>4076915</v>
      </c>
      <c r="BWM22">
        <v>4097123</v>
      </c>
      <c r="BWN22">
        <v>4094534</v>
      </c>
      <c r="BWO22">
        <v>4047096</v>
      </c>
      <c r="BWP22">
        <v>4072514</v>
      </c>
      <c r="BWQ22">
        <v>4093131</v>
      </c>
      <c r="BWR22">
        <v>4092190</v>
      </c>
      <c r="BWS22">
        <v>4105001</v>
      </c>
      <c r="BWT22">
        <v>4140662</v>
      </c>
      <c r="BWU22">
        <v>4118929</v>
      </c>
      <c r="BWV22">
        <v>4044514</v>
      </c>
      <c r="BWW22">
        <v>4044514</v>
      </c>
      <c r="BWX22">
        <v>4053364</v>
      </c>
      <c r="BWY22">
        <v>4048874</v>
      </c>
      <c r="BWZ22">
        <v>3987703</v>
      </c>
      <c r="BXA22">
        <v>3972535</v>
      </c>
      <c r="BXB22">
        <v>3972535</v>
      </c>
      <c r="BXC22">
        <v>4026482</v>
      </c>
      <c r="BXD22">
        <v>4052111</v>
      </c>
      <c r="BXE22">
        <v>4092731</v>
      </c>
      <c r="BXF22">
        <v>4135632</v>
      </c>
      <c r="BXG22">
        <v>4177105</v>
      </c>
      <c r="BXH22">
        <v>4192397</v>
      </c>
      <c r="BXI22">
        <v>4202711</v>
      </c>
      <c r="BXJ22">
        <v>4219623</v>
      </c>
      <c r="BXK22">
        <v>4224087</v>
      </c>
      <c r="BXL22">
        <v>4193648</v>
      </c>
      <c r="BXM22">
        <v>4223064</v>
      </c>
      <c r="BXN22">
        <v>4215047</v>
      </c>
      <c r="BXO22">
        <v>4215507</v>
      </c>
      <c r="BXP22">
        <v>4259897</v>
      </c>
      <c r="BXQ22">
        <v>4224495</v>
      </c>
      <c r="BXR22">
        <v>4190655</v>
      </c>
      <c r="BXS22">
        <v>4280181</v>
      </c>
      <c r="BXT22">
        <v>4268174</v>
      </c>
      <c r="BXU22">
        <v>4320357</v>
      </c>
      <c r="BXV22">
        <v>4354234</v>
      </c>
      <c r="BXW22">
        <v>4314692</v>
      </c>
      <c r="BXX22">
        <v>4358500</v>
      </c>
      <c r="BXY22">
        <v>4358500</v>
      </c>
      <c r="BXZ22">
        <v>4371145</v>
      </c>
      <c r="BYA22">
        <v>4318747</v>
      </c>
      <c r="BYB22">
        <v>4296974</v>
      </c>
      <c r="BYC22">
        <v>4255822</v>
      </c>
      <c r="BYD22">
        <v>4232249</v>
      </c>
      <c r="BYE22">
        <v>4250537</v>
      </c>
      <c r="BYF22">
        <v>4258994</v>
      </c>
      <c r="BYG22">
        <v>4259709</v>
      </c>
      <c r="BYH22">
        <v>4253238</v>
      </c>
      <c r="BYI22">
        <v>4255096</v>
      </c>
      <c r="BYJ22">
        <v>4259998</v>
      </c>
      <c r="BYK22">
        <v>4271213</v>
      </c>
      <c r="BYL22">
        <v>4254672</v>
      </c>
      <c r="BYM22">
        <v>4281700</v>
      </c>
      <c r="BYN22">
        <v>4231958</v>
      </c>
      <c r="BYO22">
        <v>4203807</v>
      </c>
      <c r="BYP22">
        <v>4178944</v>
      </c>
      <c r="BYQ22">
        <v>4210293</v>
      </c>
      <c r="BYR22">
        <v>4229424</v>
      </c>
      <c r="BYS22">
        <v>4249017</v>
      </c>
      <c r="BYT22">
        <v>4244930</v>
      </c>
      <c r="BYU22">
        <v>4241170</v>
      </c>
      <c r="BYV22">
        <v>4237133</v>
      </c>
      <c r="BYW22">
        <v>4232980</v>
      </c>
      <c r="BYX22">
        <v>4179460</v>
      </c>
      <c r="BYY22">
        <v>4134772</v>
      </c>
      <c r="BYZ22">
        <v>4117252</v>
      </c>
      <c r="BZA22">
        <v>4113939</v>
      </c>
      <c r="BZB22">
        <v>4128718</v>
      </c>
      <c r="BZC22">
        <v>4119738</v>
      </c>
      <c r="BZD22">
        <v>4126136</v>
      </c>
      <c r="BZE22">
        <v>4123167</v>
      </c>
      <c r="BZF22">
        <v>4110901</v>
      </c>
      <c r="BZG22">
        <v>4077441</v>
      </c>
      <c r="BZH22">
        <v>4066551</v>
      </c>
      <c r="BZI22">
        <v>3978827</v>
      </c>
      <c r="BZJ22">
        <v>3998096</v>
      </c>
      <c r="BZK22">
        <v>4005469</v>
      </c>
      <c r="BZL22">
        <v>4032043</v>
      </c>
      <c r="BZM22">
        <v>4044709</v>
      </c>
      <c r="BZN22">
        <v>4009668</v>
      </c>
      <c r="BZO22">
        <v>3979288</v>
      </c>
      <c r="BZP22">
        <v>3980875</v>
      </c>
      <c r="BZQ22">
        <v>4041266</v>
      </c>
      <c r="BZR22">
        <v>4069077</v>
      </c>
      <c r="BZS22">
        <v>3986226</v>
      </c>
      <c r="BZT22">
        <v>3974215</v>
      </c>
      <c r="BZU22">
        <v>3932927</v>
      </c>
      <c r="BZV22">
        <v>3929877</v>
      </c>
      <c r="BZW22">
        <v>3879715</v>
      </c>
      <c r="BZX22">
        <v>3868648</v>
      </c>
      <c r="BZY22">
        <v>3856907</v>
      </c>
      <c r="BZZ22">
        <v>3902661</v>
      </c>
      <c r="CAA22">
        <v>3925375</v>
      </c>
      <c r="CAB22">
        <v>3929890</v>
      </c>
      <c r="CAC22">
        <v>3991152</v>
      </c>
      <c r="CAD22">
        <v>4030129</v>
      </c>
      <c r="CAE22">
        <v>4030129</v>
      </c>
      <c r="CAF22">
        <v>4023955</v>
      </c>
      <c r="CAG22">
        <v>4099236</v>
      </c>
      <c r="CAH22">
        <v>4134502</v>
      </c>
      <c r="CAI22">
        <v>4200508</v>
      </c>
      <c r="CAJ22">
        <v>4256674</v>
      </c>
      <c r="CAK22">
        <v>4181614</v>
      </c>
      <c r="CAL22">
        <v>4132443</v>
      </c>
      <c r="CAM22">
        <v>4123752</v>
      </c>
      <c r="CAN22">
        <v>4123514</v>
      </c>
      <c r="CAO22">
        <v>4052885</v>
      </c>
      <c r="CAP22">
        <v>4035507</v>
      </c>
      <c r="CAQ22">
        <v>4018514</v>
      </c>
      <c r="CAR22">
        <v>3965130</v>
      </c>
      <c r="CAS22">
        <v>3959952</v>
      </c>
      <c r="CAT22">
        <v>3941584</v>
      </c>
      <c r="CAU22">
        <v>3844290</v>
      </c>
      <c r="CAV22">
        <v>3825678</v>
      </c>
      <c r="CAW22">
        <v>3779842</v>
      </c>
      <c r="CAX22">
        <v>3772574</v>
      </c>
      <c r="CAY22">
        <v>3758569</v>
      </c>
      <c r="CAZ22">
        <v>3753367</v>
      </c>
      <c r="CBA22">
        <v>3766080</v>
      </c>
      <c r="CBB22">
        <v>3761004</v>
      </c>
      <c r="CBC22">
        <v>3757553</v>
      </c>
      <c r="CBD22">
        <v>3796799</v>
      </c>
      <c r="CBE22">
        <v>3757969</v>
      </c>
      <c r="CBF22">
        <v>3782090</v>
      </c>
      <c r="CBG22">
        <v>3785283</v>
      </c>
      <c r="CBH22">
        <v>3775226</v>
      </c>
      <c r="CBI22">
        <v>3748728</v>
      </c>
      <c r="CBJ22">
        <v>3759368</v>
      </c>
      <c r="CBK22">
        <v>3716698</v>
      </c>
      <c r="CBL22">
        <v>3688390</v>
      </c>
      <c r="CBM22">
        <v>3680781</v>
      </c>
      <c r="CBN22">
        <v>3676950</v>
      </c>
      <c r="CBO22">
        <v>3669185</v>
      </c>
      <c r="CBP22">
        <v>3663636</v>
      </c>
      <c r="CBQ22">
        <v>3633052</v>
      </c>
      <c r="CBR22">
        <v>3610959</v>
      </c>
      <c r="CBS22">
        <v>3609343</v>
      </c>
      <c r="CBT22">
        <v>3584790</v>
      </c>
      <c r="CBU22">
        <v>3572006</v>
      </c>
      <c r="CBV22">
        <v>3572006</v>
      </c>
      <c r="CBW22">
        <v>3587078</v>
      </c>
      <c r="CBX22">
        <v>3498884</v>
      </c>
      <c r="CBY22">
        <v>3481730</v>
      </c>
      <c r="CBZ22">
        <v>3496737</v>
      </c>
      <c r="CCA22">
        <v>3463224</v>
      </c>
      <c r="CCB22">
        <v>3470448</v>
      </c>
      <c r="CCC22">
        <v>3469843</v>
      </c>
      <c r="CCD22">
        <v>3470005</v>
      </c>
      <c r="CCE22">
        <v>3453325</v>
      </c>
      <c r="CCF22">
        <v>3450877</v>
      </c>
      <c r="CCG22">
        <v>3430120</v>
      </c>
      <c r="CCH22">
        <v>3408238</v>
      </c>
      <c r="CCI22">
        <v>3411354</v>
      </c>
      <c r="CCJ22">
        <v>3382684</v>
      </c>
      <c r="CCK22">
        <v>3411543</v>
      </c>
      <c r="CCL22">
        <v>3412268</v>
      </c>
      <c r="CCM22">
        <v>3443170</v>
      </c>
      <c r="CCN22">
        <v>3434697</v>
      </c>
      <c r="CCO22">
        <v>3465970</v>
      </c>
      <c r="CCP22">
        <v>3523783</v>
      </c>
      <c r="CCQ22">
        <v>3565472</v>
      </c>
      <c r="CCR22">
        <v>3583113</v>
      </c>
      <c r="CCS22">
        <v>3670260</v>
      </c>
      <c r="CCT22">
        <v>3784155</v>
      </c>
      <c r="CCU22">
        <v>3992871</v>
      </c>
      <c r="CCV22">
        <v>4129951</v>
      </c>
      <c r="CCW22">
        <v>4129951</v>
      </c>
      <c r="CCX22">
        <v>4184533</v>
      </c>
      <c r="CCY22">
        <v>4029780</v>
      </c>
      <c r="CCZ22">
        <v>4074777</v>
      </c>
      <c r="CDA22">
        <v>4032572</v>
      </c>
      <c r="CDB22">
        <v>3914927</v>
      </c>
      <c r="CDC22">
        <v>3913927</v>
      </c>
      <c r="CDD22">
        <v>3873039</v>
      </c>
      <c r="CDE22">
        <v>3862521</v>
      </c>
      <c r="CDF22">
        <v>3785980</v>
      </c>
      <c r="CDG22">
        <v>3763866</v>
      </c>
      <c r="CDH22">
        <v>3752493</v>
      </c>
      <c r="CDI22">
        <v>3754480</v>
      </c>
      <c r="CDJ22">
        <v>3752636</v>
      </c>
      <c r="CDK22">
        <v>3723446</v>
      </c>
      <c r="CDL22">
        <v>3708874</v>
      </c>
      <c r="CDM22">
        <v>3699402</v>
      </c>
      <c r="CDN22">
        <v>3709019</v>
      </c>
      <c r="CDO22">
        <v>3691600</v>
      </c>
      <c r="CDP22">
        <v>3702423</v>
      </c>
      <c r="CDQ22">
        <v>3705952</v>
      </c>
      <c r="CDR22">
        <v>3742898</v>
      </c>
      <c r="CDS22">
        <v>3764616</v>
      </c>
      <c r="CDT22">
        <v>3784707</v>
      </c>
      <c r="CDU22">
        <v>3796341</v>
      </c>
      <c r="CDV22">
        <v>3779169</v>
      </c>
      <c r="CDW22">
        <v>3716680</v>
      </c>
      <c r="CDX22">
        <v>3632883</v>
      </c>
      <c r="CDY22">
        <v>3579518</v>
      </c>
      <c r="CDZ22">
        <v>3540333</v>
      </c>
      <c r="CEA22">
        <v>3517215</v>
      </c>
      <c r="CEB22">
        <v>3533173</v>
      </c>
      <c r="CEC22">
        <v>3476730</v>
      </c>
      <c r="CED22">
        <v>3465481</v>
      </c>
      <c r="CEE22">
        <v>3457522</v>
      </c>
      <c r="CEF22">
        <v>3437527</v>
      </c>
      <c r="CEG22">
        <v>3445475</v>
      </c>
      <c r="CEH22">
        <v>3441527</v>
      </c>
      <c r="CEI22">
        <v>3439319</v>
      </c>
      <c r="CEJ22">
        <v>3438419</v>
      </c>
      <c r="CEK22">
        <v>3468459</v>
      </c>
      <c r="CEL22">
        <v>3468459</v>
      </c>
      <c r="CEM22">
        <v>3510971</v>
      </c>
      <c r="CEN22">
        <v>3502901</v>
      </c>
      <c r="CEO22">
        <v>3490932</v>
      </c>
      <c r="CEP22">
        <v>3498962</v>
      </c>
      <c r="CEQ22">
        <v>3537031</v>
      </c>
      <c r="CER22">
        <v>3546271</v>
      </c>
      <c r="CES22">
        <v>3524923</v>
      </c>
      <c r="CET22">
        <v>3504085</v>
      </c>
      <c r="CEU22">
        <v>3450866</v>
      </c>
      <c r="CEV22">
        <v>3405667</v>
      </c>
      <c r="CEW22">
        <v>3408919</v>
      </c>
      <c r="CEX22">
        <v>3392025</v>
      </c>
      <c r="CEY22">
        <v>3427370</v>
      </c>
      <c r="CEZ22">
        <v>3417497</v>
      </c>
      <c r="CFA22">
        <v>3431598</v>
      </c>
      <c r="CFB22">
        <v>3439816</v>
      </c>
      <c r="CFC22">
        <v>3479340</v>
      </c>
      <c r="CFD22">
        <v>3529614</v>
      </c>
      <c r="CFE22">
        <v>3559844</v>
      </c>
      <c r="CFF22">
        <v>3568267</v>
      </c>
      <c r="CFG22">
        <v>3638503</v>
      </c>
      <c r="CFH22">
        <v>3707542</v>
      </c>
      <c r="CFI22">
        <v>3714572</v>
      </c>
      <c r="CFJ22">
        <v>3825646</v>
      </c>
      <c r="CFK22">
        <v>4001390</v>
      </c>
      <c r="CFL22">
        <v>3910463</v>
      </c>
      <c r="CFM22">
        <v>3836763</v>
      </c>
      <c r="CFN22">
        <v>3782474</v>
      </c>
      <c r="CFO22">
        <v>3782474</v>
      </c>
      <c r="CFP22">
        <v>3788643</v>
      </c>
      <c r="CFQ22">
        <v>3736510</v>
      </c>
      <c r="CFR22">
        <v>3681796</v>
      </c>
      <c r="CFS22">
        <v>3659544</v>
      </c>
      <c r="CFT22">
        <v>3651406</v>
      </c>
      <c r="CFU22">
        <v>3667166</v>
      </c>
      <c r="CFV22">
        <v>3635693</v>
      </c>
      <c r="CFW22">
        <v>3659817</v>
      </c>
      <c r="CFX22">
        <v>3750095</v>
      </c>
      <c r="CFY22">
        <v>3752000</v>
      </c>
      <c r="CFZ22">
        <v>3670943</v>
      </c>
      <c r="CGA22">
        <v>3619004</v>
      </c>
      <c r="CGB22">
        <v>3566655</v>
      </c>
      <c r="CGC22">
        <v>3600558</v>
      </c>
      <c r="CGD22">
        <v>3535686</v>
      </c>
      <c r="CGE22">
        <v>3503992</v>
      </c>
      <c r="CGF22">
        <v>3500274</v>
      </c>
      <c r="CGG22">
        <v>3512126</v>
      </c>
      <c r="CGH22">
        <v>3476485</v>
      </c>
      <c r="CGI22">
        <v>3439120</v>
      </c>
      <c r="CGJ22">
        <v>3424518</v>
      </c>
      <c r="CGK22">
        <v>3404945</v>
      </c>
      <c r="CGL22">
        <v>3373769</v>
      </c>
      <c r="CGM22">
        <v>3374623</v>
      </c>
      <c r="CGN22">
        <v>3374623</v>
      </c>
      <c r="CGO22">
        <v>3356654</v>
      </c>
      <c r="CGP22">
        <v>3351136</v>
      </c>
      <c r="CGQ22">
        <v>3361285</v>
      </c>
      <c r="CGR22">
        <v>3326655</v>
      </c>
      <c r="CGS22">
        <v>3291427</v>
      </c>
      <c r="CGT22">
        <v>3301688</v>
      </c>
      <c r="CGU22">
        <v>3256060</v>
      </c>
      <c r="CGV22">
        <v>3255430</v>
      </c>
      <c r="CGW22">
        <v>3223938</v>
      </c>
      <c r="CGX22">
        <v>3223938</v>
      </c>
      <c r="CGY22">
        <v>3258333</v>
      </c>
      <c r="CGZ22">
        <v>3250893</v>
      </c>
      <c r="CHA22">
        <v>3265697</v>
      </c>
      <c r="CHB22">
        <v>3289558</v>
      </c>
      <c r="CHC22">
        <v>3289558</v>
      </c>
      <c r="CHD22">
        <v>3253812</v>
      </c>
      <c r="CHE22">
        <v>3260503</v>
      </c>
      <c r="CHF22">
        <v>3277970</v>
      </c>
      <c r="CHG22">
        <v>3226118</v>
      </c>
      <c r="CHH22">
        <v>3236349</v>
      </c>
      <c r="CHI22">
        <v>3231608</v>
      </c>
      <c r="CHJ22">
        <v>3287840</v>
      </c>
      <c r="CHK22">
        <v>3305607</v>
      </c>
      <c r="CHL22">
        <v>3277885</v>
      </c>
      <c r="CHM22">
        <v>3303044</v>
      </c>
      <c r="CHN22">
        <v>3304378</v>
      </c>
      <c r="CHO22">
        <v>3302338</v>
      </c>
      <c r="CHP22">
        <v>3273707</v>
      </c>
      <c r="CHQ22">
        <v>3290903</v>
      </c>
      <c r="CHR22">
        <v>3334306</v>
      </c>
      <c r="CHS22">
        <v>3473364</v>
      </c>
      <c r="CHT22">
        <v>3601882</v>
      </c>
      <c r="CHU22">
        <v>3692041</v>
      </c>
      <c r="CHV22">
        <v>3716249</v>
      </c>
      <c r="CHW22">
        <v>3590019</v>
      </c>
      <c r="CHX22">
        <v>3603435</v>
      </c>
      <c r="CHY22">
        <v>3603435</v>
      </c>
      <c r="CHZ22">
        <v>3602401</v>
      </c>
      <c r="CIA22">
        <v>3475075</v>
      </c>
      <c r="CIB22">
        <v>3479316</v>
      </c>
      <c r="CIC22">
        <v>3423990</v>
      </c>
      <c r="CID22">
        <v>3347439</v>
      </c>
      <c r="CIE22">
        <v>3332499</v>
      </c>
      <c r="CIF22">
        <v>3297350</v>
      </c>
      <c r="CIG22">
        <v>3276189</v>
      </c>
      <c r="CIH22">
        <v>3243376</v>
      </c>
      <c r="CII22">
        <v>3181995</v>
      </c>
      <c r="CIJ22">
        <v>3191098</v>
      </c>
      <c r="CIK22">
        <v>3185679</v>
      </c>
      <c r="CIL22">
        <v>3229296</v>
      </c>
      <c r="CIM22">
        <v>3224280</v>
      </c>
      <c r="CIN22">
        <v>3229090</v>
      </c>
      <c r="CIO22">
        <v>3236084</v>
      </c>
      <c r="CIP22">
        <v>3235283</v>
      </c>
      <c r="CIQ22">
        <v>3262148</v>
      </c>
      <c r="CIR22">
        <v>3250615</v>
      </c>
      <c r="CIS22">
        <v>3223415</v>
      </c>
      <c r="CIT22">
        <v>3171273</v>
      </c>
      <c r="CIU22">
        <v>3081679</v>
      </c>
      <c r="CIV22">
        <v>3061126</v>
      </c>
      <c r="CIW22">
        <v>3035969</v>
      </c>
      <c r="CIX22">
        <v>3030268</v>
      </c>
      <c r="CIY22">
        <v>3036524</v>
      </c>
      <c r="CIZ22">
        <v>3067003</v>
      </c>
      <c r="CJA22">
        <v>3109558</v>
      </c>
      <c r="CJB22">
        <v>3136850</v>
      </c>
      <c r="CJC22">
        <v>3143890</v>
      </c>
      <c r="CJD22">
        <v>3136900</v>
      </c>
      <c r="CJE22">
        <v>3132335</v>
      </c>
      <c r="CJF22">
        <v>3126521</v>
      </c>
      <c r="CJG22">
        <v>3105527</v>
      </c>
      <c r="CJH22">
        <v>3104592</v>
      </c>
      <c r="CJI22">
        <v>3105646</v>
      </c>
      <c r="CJJ22">
        <v>3119739</v>
      </c>
      <c r="CJK22">
        <v>3114857</v>
      </c>
      <c r="CJL22">
        <v>3188458</v>
      </c>
      <c r="CJM22">
        <v>3195217</v>
      </c>
      <c r="CJN22">
        <v>3171314</v>
      </c>
      <c r="CJO22">
        <v>3152198</v>
      </c>
      <c r="CJP22">
        <v>3173182</v>
      </c>
      <c r="CJQ22">
        <v>3180056</v>
      </c>
      <c r="CJR22">
        <v>3267128</v>
      </c>
      <c r="CJS22">
        <v>3273085</v>
      </c>
      <c r="CJT22">
        <v>3314070</v>
      </c>
      <c r="CJU22">
        <v>3310274</v>
      </c>
      <c r="CJV22">
        <v>3335646</v>
      </c>
      <c r="CJW22">
        <v>3328540</v>
      </c>
      <c r="CJX22">
        <v>3304468</v>
      </c>
      <c r="CJY22">
        <v>3335660</v>
      </c>
      <c r="CJZ22">
        <v>3355805</v>
      </c>
      <c r="CKA22">
        <v>3337662</v>
      </c>
      <c r="CKB22">
        <v>3413479</v>
      </c>
      <c r="CKC22">
        <v>3403957</v>
      </c>
      <c r="CKD22">
        <v>3427917</v>
      </c>
      <c r="CKE22">
        <v>3427917</v>
      </c>
      <c r="CKF22">
        <v>3426366</v>
      </c>
      <c r="CKG22">
        <v>3500533</v>
      </c>
      <c r="CKH22">
        <v>3578517</v>
      </c>
      <c r="CKI22">
        <v>3465664</v>
      </c>
      <c r="CKJ22">
        <v>3452169</v>
      </c>
      <c r="CKK22">
        <v>3463667</v>
      </c>
      <c r="CKL22">
        <v>3441728</v>
      </c>
      <c r="CKM22">
        <v>3432660</v>
      </c>
      <c r="CKN22">
        <v>3403278</v>
      </c>
      <c r="CKO22">
        <v>3406682</v>
      </c>
      <c r="CKP22">
        <v>3423801</v>
      </c>
      <c r="CKQ22">
        <v>3421900</v>
      </c>
      <c r="CKR22">
        <v>3374871</v>
      </c>
      <c r="CKS22">
        <v>3334908</v>
      </c>
      <c r="CKT22">
        <v>3318232</v>
      </c>
      <c r="CKU22">
        <v>3349497</v>
      </c>
      <c r="CKV22">
        <v>3320687</v>
      </c>
      <c r="CKW22">
        <v>3322841</v>
      </c>
      <c r="CKX22">
        <v>3331640</v>
      </c>
      <c r="CKY22">
        <v>3300141</v>
      </c>
      <c r="CKZ22">
        <v>3271849</v>
      </c>
      <c r="CLA22">
        <v>3271183</v>
      </c>
      <c r="CLB22">
        <v>3227493</v>
      </c>
      <c r="CLC22">
        <v>3197620</v>
      </c>
      <c r="CLD22">
        <v>3237904</v>
      </c>
      <c r="CLE22">
        <v>3241767</v>
      </c>
      <c r="CLF22">
        <v>3204262</v>
      </c>
      <c r="CLG22">
        <v>3200017</v>
      </c>
      <c r="CLH22">
        <v>3133910</v>
      </c>
      <c r="CLI22">
        <v>3134541</v>
      </c>
      <c r="CLJ22">
        <v>3192076</v>
      </c>
      <c r="CLK22">
        <v>3161358</v>
      </c>
      <c r="CLL22">
        <v>3160904</v>
      </c>
      <c r="CLM22">
        <v>3195666</v>
      </c>
      <c r="CLN22">
        <v>3177753</v>
      </c>
      <c r="CLO22">
        <v>3182199</v>
      </c>
      <c r="CLP22">
        <v>3185060</v>
      </c>
      <c r="CLQ22">
        <v>3136441</v>
      </c>
      <c r="CLR22">
        <v>3101115</v>
      </c>
      <c r="CLS22">
        <v>3123704</v>
      </c>
      <c r="CLT22">
        <v>3088449</v>
      </c>
      <c r="CLU22">
        <v>3105745</v>
      </c>
      <c r="CLV22">
        <v>3087863</v>
      </c>
      <c r="CLW22">
        <v>3087863</v>
      </c>
      <c r="CLX22">
        <v>3065345</v>
      </c>
      <c r="CLY22">
        <v>3128674</v>
      </c>
      <c r="CLZ22">
        <v>3128486</v>
      </c>
      <c r="CMA22">
        <v>3102065</v>
      </c>
      <c r="CMB22">
        <v>3138004</v>
      </c>
      <c r="CMC22">
        <v>3186366</v>
      </c>
      <c r="CMD22">
        <v>3177718</v>
      </c>
      <c r="CME22">
        <v>3232928</v>
      </c>
      <c r="CMF22">
        <v>3222508</v>
      </c>
      <c r="CMG22">
        <v>3228277</v>
      </c>
      <c r="CMH22">
        <v>3217901</v>
      </c>
      <c r="CMI22">
        <v>3226609</v>
      </c>
      <c r="CMJ22">
        <v>3223696</v>
      </c>
      <c r="CMK22">
        <v>3180395</v>
      </c>
      <c r="CML22">
        <v>3153469</v>
      </c>
      <c r="CMM22">
        <v>3142752</v>
      </c>
      <c r="CMN22">
        <v>3179831</v>
      </c>
      <c r="CMO22">
        <v>3209518</v>
      </c>
      <c r="CMP22">
        <v>3208571</v>
      </c>
      <c r="CMQ22">
        <v>3195314</v>
      </c>
      <c r="CMR22">
        <v>3204145</v>
      </c>
      <c r="CMS22">
        <v>3236554</v>
      </c>
      <c r="CMT22">
        <v>3222222</v>
      </c>
      <c r="CMU22">
        <v>3284779</v>
      </c>
      <c r="CMV22">
        <v>3419624</v>
      </c>
      <c r="CMW22">
        <v>3419624</v>
      </c>
      <c r="CMX22">
        <v>3492482</v>
      </c>
      <c r="CMY22">
        <v>3478733</v>
      </c>
      <c r="CMZ22">
        <v>3538851</v>
      </c>
      <c r="CNA22">
        <v>3549124</v>
      </c>
      <c r="CNB22">
        <v>3498827</v>
      </c>
      <c r="CNC22">
        <v>3414694</v>
      </c>
      <c r="CND22">
        <v>3397634</v>
      </c>
      <c r="CNE22">
        <v>3370091</v>
      </c>
      <c r="CNF22">
        <v>3347536</v>
      </c>
      <c r="CNG22">
        <v>3332575</v>
      </c>
      <c r="CNH22">
        <v>3354528</v>
      </c>
      <c r="CNI22">
        <v>3351834</v>
      </c>
      <c r="CNJ22">
        <v>3333895</v>
      </c>
      <c r="CNK22">
        <v>3314869</v>
      </c>
      <c r="CNL22">
        <v>3295651</v>
      </c>
      <c r="CNM22">
        <v>3309041</v>
      </c>
      <c r="CNN22">
        <v>3244296</v>
      </c>
      <c r="CNO22">
        <v>3250046</v>
      </c>
      <c r="CNP22">
        <v>3232384</v>
      </c>
      <c r="CNQ22">
        <v>3230720</v>
      </c>
      <c r="CNR22">
        <v>3224082</v>
      </c>
      <c r="CNS22">
        <v>3236202</v>
      </c>
      <c r="CNT22">
        <v>3188417</v>
      </c>
      <c r="CNU22">
        <v>3182446</v>
      </c>
      <c r="CNV22">
        <v>3166573</v>
      </c>
      <c r="CNW22">
        <v>3193015</v>
      </c>
      <c r="CNX22">
        <v>3213468</v>
      </c>
      <c r="CNY22">
        <v>3161306</v>
      </c>
      <c r="CNZ22">
        <v>3141595</v>
      </c>
      <c r="COA22">
        <v>3107398</v>
      </c>
      <c r="COB22">
        <v>3107398</v>
      </c>
      <c r="COC22">
        <v>3095609</v>
      </c>
      <c r="COD22">
        <v>3097675</v>
      </c>
      <c r="COE22">
        <v>3082566</v>
      </c>
      <c r="COF22">
        <v>3086008</v>
      </c>
      <c r="COG22">
        <v>3067870</v>
      </c>
      <c r="COH22">
        <v>3068082</v>
      </c>
      <c r="COI22">
        <v>3027576</v>
      </c>
      <c r="COJ22">
        <v>3037402</v>
      </c>
      <c r="COK22">
        <v>3037171</v>
      </c>
      <c r="COL22">
        <v>3007164</v>
      </c>
      <c r="COM22">
        <v>3022473</v>
      </c>
      <c r="CON22">
        <v>3013944</v>
      </c>
      <c r="COO22">
        <v>3010139</v>
      </c>
      <c r="COP22">
        <v>3002272</v>
      </c>
      <c r="COQ22">
        <v>3046279</v>
      </c>
      <c r="COR22">
        <v>3068236</v>
      </c>
      <c r="COS22">
        <v>3069354</v>
      </c>
      <c r="COT22">
        <v>3081723</v>
      </c>
      <c r="COU22">
        <v>3089851</v>
      </c>
      <c r="COV22">
        <v>3113055</v>
      </c>
      <c r="COW22">
        <v>3117086</v>
      </c>
      <c r="COX22">
        <v>3155189</v>
      </c>
      <c r="COY22">
        <v>3185417</v>
      </c>
      <c r="COZ22">
        <v>3214479</v>
      </c>
      <c r="CPA22">
        <v>3264081</v>
      </c>
      <c r="CPB22">
        <v>3272075</v>
      </c>
      <c r="CPC22">
        <v>3254478</v>
      </c>
      <c r="CPD22">
        <v>3280031</v>
      </c>
      <c r="CPE22">
        <v>3286919</v>
      </c>
      <c r="CPF22">
        <v>3323619</v>
      </c>
      <c r="CPG22">
        <v>3309687</v>
      </c>
      <c r="CPH22">
        <v>3255388</v>
      </c>
      <c r="CPI22">
        <v>3305980</v>
      </c>
      <c r="CPJ22">
        <v>3471319</v>
      </c>
      <c r="CPK22">
        <v>3594223</v>
      </c>
      <c r="CPL22">
        <v>3665019</v>
      </c>
      <c r="CPM22">
        <v>3580979</v>
      </c>
      <c r="CPN22">
        <v>3450886</v>
      </c>
      <c r="CPO22">
        <v>3450886</v>
      </c>
      <c r="CPP22">
        <v>3373375</v>
      </c>
      <c r="CPQ22">
        <v>3379510</v>
      </c>
      <c r="CPR22">
        <v>3340546</v>
      </c>
      <c r="CPS22">
        <v>3316949</v>
      </c>
      <c r="CPT22">
        <v>3308906</v>
      </c>
      <c r="CPU22">
        <v>3306157</v>
      </c>
      <c r="CPV22">
        <v>3238442</v>
      </c>
      <c r="CPW22">
        <v>3215261</v>
      </c>
      <c r="CPX22">
        <v>3192533</v>
      </c>
      <c r="CPY22">
        <v>3180696</v>
      </c>
      <c r="CPZ22">
        <v>3184646</v>
      </c>
      <c r="CQA22">
        <v>3172684</v>
      </c>
      <c r="CQB22">
        <v>3175288</v>
      </c>
      <c r="CQC22">
        <v>3181987</v>
      </c>
      <c r="CQD22">
        <v>3146155</v>
      </c>
      <c r="CQE22">
        <v>3203167</v>
      </c>
      <c r="CQF22">
        <v>3181812</v>
      </c>
      <c r="CQG22">
        <v>3162409</v>
      </c>
      <c r="CQH22">
        <v>3157728</v>
      </c>
      <c r="CQI22">
        <v>3153876</v>
      </c>
      <c r="CQJ22">
        <v>3160882</v>
      </c>
      <c r="CQK22">
        <v>3121739</v>
      </c>
      <c r="CQL22">
        <v>3095567</v>
      </c>
      <c r="CQM22">
        <v>3092273</v>
      </c>
      <c r="CQN22">
        <v>3092273</v>
      </c>
      <c r="CQO22">
        <v>3087893</v>
      </c>
      <c r="CQP22">
        <v>3094141</v>
      </c>
      <c r="CQQ22">
        <v>3104486</v>
      </c>
      <c r="CQR22">
        <v>3096433</v>
      </c>
      <c r="CQS22">
        <v>3108106</v>
      </c>
      <c r="CQT22">
        <v>3103492</v>
      </c>
      <c r="CQU22">
        <v>3090162</v>
      </c>
      <c r="CQV22">
        <v>3096552</v>
      </c>
      <c r="CQW22">
        <v>3087998</v>
      </c>
      <c r="CQX22">
        <v>3087998</v>
      </c>
      <c r="CQY22">
        <v>3058327</v>
      </c>
      <c r="CQZ22">
        <v>3047281</v>
      </c>
      <c r="CRA22">
        <v>3029608</v>
      </c>
      <c r="CRB22">
        <v>3024194</v>
      </c>
      <c r="CRC22">
        <v>3024194</v>
      </c>
      <c r="CRD22">
        <v>3068593</v>
      </c>
      <c r="CRE22">
        <v>3064115</v>
      </c>
      <c r="CRF22">
        <v>3058808</v>
      </c>
      <c r="CRG22">
        <v>3048321</v>
      </c>
      <c r="CRH22">
        <v>3060515</v>
      </c>
      <c r="CRI22">
        <v>3084644</v>
      </c>
      <c r="CRJ22">
        <v>2999088</v>
      </c>
      <c r="CRK22">
        <v>3012331</v>
      </c>
      <c r="CRL22">
        <v>2997018</v>
      </c>
      <c r="CRM22">
        <v>2986001</v>
      </c>
      <c r="CRN22">
        <v>2993988</v>
      </c>
      <c r="CRO22">
        <v>2972432</v>
      </c>
      <c r="CRP22">
        <v>2973876</v>
      </c>
      <c r="CRQ22">
        <v>2993636</v>
      </c>
      <c r="CRR22">
        <v>2983922</v>
      </c>
      <c r="CRS22">
        <v>3033481</v>
      </c>
      <c r="CRT22">
        <v>2999943</v>
      </c>
      <c r="CRU22">
        <v>3008378</v>
      </c>
      <c r="CRV22">
        <v>3140468</v>
      </c>
      <c r="CRW22">
        <v>3144732</v>
      </c>
      <c r="CRX22">
        <v>3184120</v>
      </c>
      <c r="CRY22">
        <v>3184120</v>
      </c>
      <c r="CRZ22">
        <v>3131340</v>
      </c>
      <c r="CSA22">
        <v>3229416</v>
      </c>
      <c r="CSB22">
        <v>3137303</v>
      </c>
      <c r="CSC22">
        <v>3040389</v>
      </c>
      <c r="CSD22">
        <v>3049735</v>
      </c>
      <c r="CSE22">
        <v>3017633</v>
      </c>
      <c r="CSF22">
        <v>3035774</v>
      </c>
      <c r="CSG22">
        <v>2981798</v>
      </c>
      <c r="CSH22">
        <v>2988611</v>
      </c>
      <c r="CSI22">
        <v>2936900</v>
      </c>
      <c r="CSJ22">
        <v>2890322</v>
      </c>
      <c r="CSK22">
        <v>2877533</v>
      </c>
      <c r="CSL22">
        <v>2878514</v>
      </c>
      <c r="CSM22">
        <v>2873552</v>
      </c>
      <c r="CSN22">
        <v>2898902</v>
      </c>
      <c r="CSO22">
        <v>2916829</v>
      </c>
      <c r="CSP22">
        <v>2896950</v>
      </c>
      <c r="CSQ22">
        <v>2921435</v>
      </c>
      <c r="CSR22">
        <v>2953504</v>
      </c>
      <c r="CSS22">
        <v>2926527</v>
      </c>
      <c r="CST22">
        <v>2917840</v>
      </c>
      <c r="CSU22">
        <v>2908569</v>
      </c>
      <c r="CSV22">
        <v>2895490</v>
      </c>
      <c r="CSW22">
        <v>2911836</v>
      </c>
      <c r="CSX22">
        <v>2894435</v>
      </c>
      <c r="CSY22">
        <v>2880744</v>
      </c>
      <c r="CSZ22">
        <v>2887844</v>
      </c>
      <c r="CTA22">
        <v>2884271</v>
      </c>
      <c r="CTB22">
        <v>2899070</v>
      </c>
      <c r="CTC22">
        <v>2905176</v>
      </c>
      <c r="CTD22">
        <v>2868517</v>
      </c>
      <c r="CTE22">
        <v>2846359</v>
      </c>
      <c r="CTF22">
        <v>2841081</v>
      </c>
      <c r="CTG22">
        <v>2854693</v>
      </c>
      <c r="CTH22">
        <v>2874088</v>
      </c>
      <c r="CTI22">
        <v>2857712</v>
      </c>
      <c r="CTJ22">
        <v>2871001</v>
      </c>
      <c r="CTK22">
        <v>2878180</v>
      </c>
      <c r="CTL22">
        <v>2933450</v>
      </c>
      <c r="CTM22">
        <v>2886937</v>
      </c>
      <c r="CTN22">
        <v>2801955</v>
      </c>
      <c r="CTO22">
        <v>2765435</v>
      </c>
      <c r="CTP22">
        <v>2714161</v>
      </c>
      <c r="CTQ22">
        <v>2748954</v>
      </c>
      <c r="CTR22">
        <v>2760478</v>
      </c>
      <c r="CTS22">
        <v>2763656</v>
      </c>
      <c r="CTT22">
        <v>2741112</v>
      </c>
      <c r="CTU22">
        <v>2756622</v>
      </c>
      <c r="CTV22">
        <v>2770989</v>
      </c>
      <c r="CTW22">
        <v>2803035</v>
      </c>
      <c r="CTX22">
        <v>2854613</v>
      </c>
      <c r="CTY22">
        <v>2858738</v>
      </c>
      <c r="CTZ22">
        <v>2875268</v>
      </c>
      <c r="CUA22">
        <v>2866031</v>
      </c>
      <c r="CUB22">
        <v>2878694</v>
      </c>
      <c r="CUC22">
        <v>2865497</v>
      </c>
      <c r="CUD22">
        <v>2848264</v>
      </c>
      <c r="CUE22">
        <v>2848264</v>
      </c>
      <c r="CUF22">
        <v>2825228</v>
      </c>
      <c r="CUG22">
        <v>2839137</v>
      </c>
      <c r="CUH22">
        <v>2858768</v>
      </c>
      <c r="CUI22">
        <v>2939304</v>
      </c>
      <c r="CUJ22">
        <v>3012837</v>
      </c>
      <c r="CUK22">
        <v>3000575</v>
      </c>
      <c r="CUL22">
        <v>2935856</v>
      </c>
      <c r="CUM22">
        <v>2813651</v>
      </c>
      <c r="CUN22">
        <v>2804231</v>
      </c>
      <c r="CUO22">
        <v>2835501</v>
      </c>
      <c r="CUP22">
        <v>2829191</v>
      </c>
      <c r="CUQ22">
        <v>2851880</v>
      </c>
      <c r="CUR22">
        <v>2846988</v>
      </c>
      <c r="CUS22">
        <v>2859950</v>
      </c>
      <c r="CUT22">
        <v>2853391</v>
      </c>
      <c r="CUU22">
        <v>2843446</v>
      </c>
      <c r="CUV22">
        <v>2841604</v>
      </c>
      <c r="CUW22">
        <v>2835657</v>
      </c>
      <c r="CUX22">
        <v>2815394</v>
      </c>
      <c r="CUY22">
        <v>2807014</v>
      </c>
      <c r="CUZ22">
        <v>2796681</v>
      </c>
      <c r="CVA22">
        <v>2773314</v>
      </c>
      <c r="CVB22">
        <v>2769492</v>
      </c>
      <c r="CVC22">
        <v>2775236</v>
      </c>
      <c r="CVD22">
        <v>2787596</v>
      </c>
      <c r="CVE22">
        <v>2787303</v>
      </c>
      <c r="CVF22">
        <v>2777791</v>
      </c>
      <c r="CVG22">
        <v>2757952</v>
      </c>
      <c r="CVH22">
        <v>2781635</v>
      </c>
      <c r="CVI22">
        <v>2824529</v>
      </c>
      <c r="CVJ22">
        <v>2798790</v>
      </c>
      <c r="CVK22">
        <v>2794056</v>
      </c>
      <c r="CVL22">
        <v>2795238</v>
      </c>
      <c r="CVM22">
        <v>2815997</v>
      </c>
      <c r="CVN22">
        <v>2854400</v>
      </c>
      <c r="CVO22">
        <v>2859946</v>
      </c>
      <c r="CVP22">
        <v>2863640</v>
      </c>
      <c r="CVQ22">
        <v>2877360</v>
      </c>
      <c r="CVR22">
        <v>2855294</v>
      </c>
      <c r="CVS22">
        <v>2854154</v>
      </c>
      <c r="CVT22">
        <v>2822854</v>
      </c>
      <c r="CVU22">
        <v>2812082</v>
      </c>
      <c r="CVV22">
        <v>2810952</v>
      </c>
      <c r="CVW22">
        <v>2779939</v>
      </c>
      <c r="CVX22">
        <v>2779939</v>
      </c>
      <c r="CVY22">
        <v>2753871</v>
      </c>
      <c r="CVZ22">
        <v>2801039</v>
      </c>
      <c r="CWA22">
        <v>2810494</v>
      </c>
      <c r="CWB22">
        <v>2783823</v>
      </c>
      <c r="CWC22">
        <v>2854667</v>
      </c>
      <c r="CWD22">
        <v>2725839</v>
      </c>
      <c r="CWE22">
        <v>2771646</v>
      </c>
      <c r="CWF22">
        <v>2812945</v>
      </c>
      <c r="CWG22">
        <v>2798139</v>
      </c>
      <c r="CWH22">
        <v>2802684</v>
      </c>
      <c r="CWI22">
        <v>2784853</v>
      </c>
      <c r="CWJ22">
        <v>2749720</v>
      </c>
      <c r="CWK22">
        <v>2746437</v>
      </c>
      <c r="CWL22">
        <v>2741571</v>
      </c>
      <c r="CWM22">
        <v>2749292</v>
      </c>
      <c r="CWN22">
        <v>2732360</v>
      </c>
      <c r="CWO22">
        <v>2745057</v>
      </c>
      <c r="CWP22">
        <v>2706442</v>
      </c>
      <c r="CWQ22">
        <v>2688879</v>
      </c>
      <c r="CWR22">
        <v>2677853</v>
      </c>
      <c r="CWS22">
        <v>2641802</v>
      </c>
      <c r="CWT22">
        <v>2641682</v>
      </c>
      <c r="CWU22">
        <v>2618379</v>
      </c>
      <c r="CWV22">
        <v>2637466</v>
      </c>
      <c r="CWW22">
        <v>2637466</v>
      </c>
      <c r="CWX22">
        <v>2707092</v>
      </c>
      <c r="CWY22">
        <v>2733532</v>
      </c>
      <c r="CWZ22">
        <v>2826448</v>
      </c>
      <c r="CXA22">
        <v>2788464</v>
      </c>
      <c r="CXB22">
        <v>2753467</v>
      </c>
      <c r="CXC22">
        <v>2766853</v>
      </c>
      <c r="CXD22">
        <v>2780168</v>
      </c>
      <c r="CXE22">
        <v>2780493</v>
      </c>
      <c r="CXF22">
        <v>2758109</v>
      </c>
      <c r="CXG22">
        <v>2773681</v>
      </c>
      <c r="CXH22">
        <v>2770486</v>
      </c>
      <c r="CXI22">
        <v>2762318</v>
      </c>
      <c r="CXJ22">
        <v>2756109</v>
      </c>
      <c r="CXK22">
        <v>2742418</v>
      </c>
      <c r="CXL22">
        <v>2739289</v>
      </c>
      <c r="CXM22">
        <v>2706144</v>
      </c>
      <c r="CXN22">
        <v>2656971</v>
      </c>
      <c r="CXO22">
        <v>2662801</v>
      </c>
      <c r="CXP22">
        <v>2664397</v>
      </c>
      <c r="CXQ22">
        <v>2670256</v>
      </c>
      <c r="CXR22">
        <v>2689413</v>
      </c>
      <c r="CXS22">
        <v>2677722</v>
      </c>
      <c r="CXT22">
        <v>2678615</v>
      </c>
      <c r="CXU22">
        <v>2680971</v>
      </c>
      <c r="CXV22">
        <v>2707923</v>
      </c>
      <c r="CXW22">
        <v>2744430</v>
      </c>
      <c r="CXX22">
        <v>2780391</v>
      </c>
      <c r="CXY22">
        <v>2805983</v>
      </c>
      <c r="CXZ22">
        <v>2809215</v>
      </c>
      <c r="CYA22">
        <v>2819832</v>
      </c>
      <c r="CYB22">
        <v>2805535</v>
      </c>
      <c r="CYC22">
        <v>2785869</v>
      </c>
      <c r="CYD22">
        <v>2762020</v>
      </c>
      <c r="CYE22">
        <v>2734503</v>
      </c>
      <c r="CYF22">
        <v>2716894</v>
      </c>
      <c r="CYG22">
        <v>2713630</v>
      </c>
      <c r="CYH22">
        <v>2684557</v>
      </c>
      <c r="CYI22">
        <v>2689476</v>
      </c>
      <c r="CYJ22">
        <v>2663804</v>
      </c>
      <c r="CYK22">
        <v>2639538</v>
      </c>
      <c r="CYL22">
        <v>2633347</v>
      </c>
      <c r="CYM22">
        <v>2654345</v>
      </c>
      <c r="CYN22">
        <v>2642929</v>
      </c>
      <c r="CYO22">
        <v>2606453</v>
      </c>
      <c r="CYP22">
        <v>2589096</v>
      </c>
      <c r="CYQ22">
        <v>2589096</v>
      </c>
      <c r="CYR22">
        <v>2628853</v>
      </c>
      <c r="CYS22">
        <v>2618968</v>
      </c>
      <c r="CYT22">
        <v>2658006</v>
      </c>
      <c r="CYU22">
        <v>2649572</v>
      </c>
      <c r="CYV22">
        <v>2605985</v>
      </c>
      <c r="CYW22">
        <v>2628642</v>
      </c>
      <c r="CYX22">
        <v>2673669</v>
      </c>
      <c r="CYY22">
        <v>2694007</v>
      </c>
      <c r="CYZ22">
        <v>2722329</v>
      </c>
      <c r="CZA22">
        <v>2742577</v>
      </c>
      <c r="CZB22">
        <v>2794229</v>
      </c>
      <c r="CZC22">
        <v>2801160</v>
      </c>
      <c r="CZD22">
        <v>2833052</v>
      </c>
      <c r="CZE22">
        <v>2863998</v>
      </c>
      <c r="CZF22">
        <v>2883199</v>
      </c>
      <c r="CZG22">
        <v>2903725</v>
      </c>
      <c r="CZH22">
        <v>2909117</v>
      </c>
      <c r="CZI22">
        <v>3020687</v>
      </c>
      <c r="CZJ22">
        <v>3055153</v>
      </c>
      <c r="CZK22">
        <v>3145773</v>
      </c>
      <c r="CZL22">
        <v>3106186</v>
      </c>
      <c r="CZM22">
        <v>3086539</v>
      </c>
      <c r="CZN22">
        <v>3081585</v>
      </c>
      <c r="CZO22">
        <v>3076170</v>
      </c>
      <c r="CZP22">
        <v>3127364</v>
      </c>
      <c r="CZQ22">
        <v>3114774</v>
      </c>
      <c r="CZR22">
        <v>3144877</v>
      </c>
      <c r="CZS22">
        <v>3112309</v>
      </c>
      <c r="CZT22">
        <v>3112309</v>
      </c>
      <c r="CZU22">
        <v>3133240</v>
      </c>
      <c r="CZV22">
        <v>3058123</v>
      </c>
      <c r="CZW22">
        <v>3034110</v>
      </c>
      <c r="CZX22">
        <v>3023800</v>
      </c>
      <c r="CZY22">
        <v>3017435</v>
      </c>
      <c r="CZZ22">
        <v>3025042</v>
      </c>
      <c r="DAA22">
        <v>2991713</v>
      </c>
      <c r="DAB22">
        <v>2984496</v>
      </c>
      <c r="DAC22">
        <v>2924652</v>
      </c>
      <c r="DAD22">
        <v>2962776</v>
      </c>
      <c r="DAE22">
        <v>2948906</v>
      </c>
      <c r="DAF22">
        <v>2918281</v>
      </c>
      <c r="DAG22">
        <v>2885948</v>
      </c>
      <c r="DAH22">
        <v>2847697</v>
      </c>
      <c r="DAI22">
        <v>2819601</v>
      </c>
      <c r="DAJ22">
        <v>2850177</v>
      </c>
      <c r="DAK22">
        <v>2802311</v>
      </c>
      <c r="DAL22">
        <v>2786935</v>
      </c>
      <c r="DAM22">
        <v>2790245</v>
      </c>
      <c r="DAN22">
        <v>2790245</v>
      </c>
      <c r="DAO22">
        <v>2741247</v>
      </c>
      <c r="DAP22">
        <v>2704168</v>
      </c>
      <c r="DAQ22">
        <v>2648439</v>
      </c>
      <c r="DAR22">
        <v>2597627</v>
      </c>
      <c r="DAS22">
        <v>2604950</v>
      </c>
      <c r="DAT22">
        <v>2547281</v>
      </c>
      <c r="DAU22">
        <v>2557856</v>
      </c>
      <c r="DAV22">
        <v>2534242</v>
      </c>
      <c r="DAW22">
        <v>2535240</v>
      </c>
      <c r="DAX22">
        <v>2527697</v>
      </c>
      <c r="DAY22">
        <v>2527697</v>
      </c>
      <c r="DAZ22">
        <v>2522161</v>
      </c>
      <c r="DBA22">
        <v>2481325</v>
      </c>
      <c r="DBB22">
        <v>2468899</v>
      </c>
      <c r="DBC22">
        <v>2467324</v>
      </c>
      <c r="DBD22">
        <v>2467324</v>
      </c>
      <c r="DBE22">
        <v>2475254</v>
      </c>
      <c r="DBF22">
        <v>2490736</v>
      </c>
      <c r="DBG22">
        <v>5863</v>
      </c>
      <c r="DBH22">
        <v>8365</v>
      </c>
      <c r="DBI22">
        <v>15032</v>
      </c>
      <c r="DBJ22">
        <v>17205</v>
      </c>
      <c r="DBK22">
        <v>24455</v>
      </c>
      <c r="DBL22">
        <v>32042</v>
      </c>
      <c r="DBM22">
        <v>37394</v>
      </c>
      <c r="DBN22">
        <v>42315</v>
      </c>
      <c r="DBO22">
        <v>49653</v>
      </c>
      <c r="DBP22">
        <v>58556</v>
      </c>
      <c r="DBQ22">
        <v>66215</v>
      </c>
      <c r="DBR22">
        <v>79169</v>
      </c>
      <c r="DBS22">
        <v>90394</v>
      </c>
      <c r="DBT22">
        <v>104878</v>
      </c>
      <c r="DBU22">
        <v>121748</v>
      </c>
      <c r="DBV22">
        <v>152367</v>
      </c>
      <c r="DBW22">
        <v>303145</v>
      </c>
      <c r="DBX22">
        <v>437678</v>
      </c>
      <c r="DBY22">
        <v>437678</v>
      </c>
      <c r="DBZ22">
        <v>903270</v>
      </c>
      <c r="DCA22">
        <v>1788481</v>
      </c>
      <c r="DCB22">
        <v>2222747</v>
      </c>
      <c r="DCC22">
        <v>2436648</v>
      </c>
      <c r="DCD22">
        <v>2504409</v>
      </c>
      <c r="DCE22">
        <v>2527563</v>
      </c>
      <c r="DCF22">
        <v>2544643</v>
      </c>
      <c r="DCG22">
        <v>2524194</v>
      </c>
      <c r="DCH22">
        <v>2546747</v>
      </c>
      <c r="DCI22">
        <v>2533243</v>
      </c>
      <c r="DCJ22">
        <v>2530990</v>
      </c>
      <c r="DCK22">
        <v>2533344</v>
      </c>
      <c r="DCL22">
        <v>2549860</v>
      </c>
      <c r="DCM22">
        <v>2585745</v>
      </c>
      <c r="DCN22">
        <v>2609706</v>
      </c>
      <c r="DCO22">
        <v>2676031</v>
      </c>
      <c r="DCP22">
        <v>2708595</v>
      </c>
      <c r="DCQ22">
        <v>2700025</v>
      </c>
      <c r="DCR22">
        <v>2745370</v>
      </c>
      <c r="DCS22">
        <v>2736803</v>
      </c>
      <c r="DCT22">
        <v>2744340</v>
      </c>
      <c r="DCU22">
        <v>2717440</v>
      </c>
      <c r="DCV22">
        <v>2729443</v>
      </c>
      <c r="DCW22">
        <v>2765797</v>
      </c>
      <c r="DCX22">
        <v>2763120</v>
      </c>
      <c r="DCY22">
        <v>2768863</v>
      </c>
      <c r="DCZ22">
        <v>2811665</v>
      </c>
      <c r="DDA22">
        <v>2827291</v>
      </c>
      <c r="DDB22">
        <v>2830403</v>
      </c>
      <c r="DDC22">
        <v>2810729</v>
      </c>
      <c r="DDD22">
        <v>2789928</v>
      </c>
      <c r="DDE22">
        <v>2784671</v>
      </c>
      <c r="DDF22">
        <v>2777421</v>
      </c>
      <c r="DDG22">
        <v>2787803</v>
      </c>
      <c r="DDH22">
        <v>2777625</v>
      </c>
      <c r="DDI22">
        <v>2767543</v>
      </c>
      <c r="DDJ22">
        <v>2758059</v>
      </c>
      <c r="DDK22">
        <v>2772222</v>
      </c>
      <c r="DDL22">
        <v>2769866</v>
      </c>
      <c r="DDM22">
        <v>2773932</v>
      </c>
      <c r="DDN22">
        <v>2753439</v>
      </c>
      <c r="DDO22">
        <v>2700649</v>
      </c>
      <c r="DDP22">
        <v>2685730</v>
      </c>
      <c r="DDQ22">
        <v>2713126</v>
      </c>
      <c r="DDR22">
        <v>2676112</v>
      </c>
      <c r="DDS22">
        <v>2628550</v>
      </c>
      <c r="DDT22">
        <v>16017</v>
      </c>
      <c r="DDU22">
        <v>25029</v>
      </c>
      <c r="DDV22">
        <v>30469</v>
      </c>
      <c r="DDW22">
        <v>33144</v>
      </c>
      <c r="DDX22">
        <v>41511</v>
      </c>
      <c r="DDY22">
        <v>56181</v>
      </c>
      <c r="DDZ22">
        <v>64819</v>
      </c>
      <c r="DEA22">
        <v>69664</v>
      </c>
      <c r="DEB22">
        <v>74607</v>
      </c>
      <c r="DEC22">
        <v>87556</v>
      </c>
      <c r="DED22">
        <v>106598</v>
      </c>
      <c r="DEE22">
        <v>106598</v>
      </c>
      <c r="DEF22">
        <v>126028</v>
      </c>
      <c r="DEG22">
        <v>152935</v>
      </c>
      <c r="DEH22">
        <v>187931</v>
      </c>
      <c r="DEI22">
        <v>260702</v>
      </c>
      <c r="DEJ22">
        <v>355477</v>
      </c>
      <c r="DEK22">
        <v>724875</v>
      </c>
      <c r="DEL22">
        <v>1513004</v>
      </c>
      <c r="DEM22">
        <v>2202986</v>
      </c>
      <c r="DEN22">
        <v>2629452</v>
      </c>
      <c r="DEO22">
        <v>2807673</v>
      </c>
      <c r="DEP22">
        <v>2917802</v>
      </c>
      <c r="DEQ22">
        <v>2929422</v>
      </c>
      <c r="DER22">
        <v>2895567</v>
      </c>
      <c r="DES22">
        <v>2900158</v>
      </c>
      <c r="DET22">
        <v>2888273</v>
      </c>
      <c r="DEU22">
        <v>2908502</v>
      </c>
      <c r="DEV22">
        <v>2940486</v>
      </c>
      <c r="DEW22">
        <v>2943610</v>
      </c>
      <c r="DEX22">
        <v>2888095</v>
      </c>
      <c r="DEY22">
        <v>2878717</v>
      </c>
      <c r="DEZ22">
        <v>2858925</v>
      </c>
      <c r="DFA22">
        <v>2880157</v>
      </c>
      <c r="DFB22">
        <v>2900689</v>
      </c>
      <c r="DFC22">
        <v>2890151</v>
      </c>
      <c r="DFD22">
        <v>2897378</v>
      </c>
      <c r="DFE22">
        <v>2884872</v>
      </c>
      <c r="DFF22">
        <v>2808322</v>
      </c>
      <c r="DFG22">
        <v>2785919</v>
      </c>
      <c r="DFH22">
        <v>2778997</v>
      </c>
      <c r="DFI22">
        <v>2776067</v>
      </c>
      <c r="DFJ22">
        <v>2761745</v>
      </c>
      <c r="DFK22">
        <v>2727435</v>
      </c>
      <c r="DFL22">
        <v>2724737</v>
      </c>
      <c r="DFM22">
        <v>2708469</v>
      </c>
      <c r="DFN22">
        <v>2706095</v>
      </c>
      <c r="DFO22">
        <v>2700818</v>
      </c>
      <c r="DFP22">
        <v>2683227</v>
      </c>
      <c r="DFQ22">
        <v>2692189</v>
      </c>
      <c r="DFR22">
        <v>2708208</v>
      </c>
      <c r="DFS22">
        <v>2718728</v>
      </c>
      <c r="DFT22">
        <v>2744870</v>
      </c>
      <c r="DFU22">
        <v>2732880</v>
      </c>
      <c r="DFV22">
        <v>2724878</v>
      </c>
      <c r="DFW22">
        <v>2720443</v>
      </c>
      <c r="DFX22">
        <v>2694001</v>
      </c>
      <c r="DFY22">
        <v>2694001</v>
      </c>
      <c r="DFZ22">
        <v>2704834</v>
      </c>
      <c r="DGA22">
        <v>2718643</v>
      </c>
      <c r="DGB22">
        <v>2708872</v>
      </c>
      <c r="DGC22">
        <v>2718108</v>
      </c>
      <c r="DGD22">
        <v>2700125</v>
      </c>
      <c r="DGE22">
        <v>2712095</v>
      </c>
      <c r="DGF22">
        <v>2707927</v>
      </c>
      <c r="DGG22">
        <v>2694450</v>
      </c>
      <c r="DGH22">
        <v>10919</v>
      </c>
      <c r="DGI22">
        <v>16502</v>
      </c>
      <c r="DGJ22">
        <v>22697</v>
      </c>
      <c r="DGK22">
        <v>29024</v>
      </c>
      <c r="DGL22">
        <v>39689</v>
      </c>
      <c r="DGM22">
        <v>43577</v>
      </c>
      <c r="DGN22">
        <v>59009</v>
      </c>
      <c r="DGO22">
        <v>66340</v>
      </c>
      <c r="DGP22">
        <v>74294</v>
      </c>
      <c r="DGQ22">
        <v>81541</v>
      </c>
      <c r="DGR22">
        <v>92792</v>
      </c>
      <c r="DGS22">
        <v>102057</v>
      </c>
      <c r="DGT22">
        <v>127419</v>
      </c>
      <c r="DGU22">
        <v>153178</v>
      </c>
      <c r="DGV22">
        <v>188310</v>
      </c>
      <c r="DGW22">
        <v>240124</v>
      </c>
      <c r="DGX22">
        <v>379543</v>
      </c>
      <c r="DGY22">
        <v>978131</v>
      </c>
      <c r="DGZ22">
        <v>2006664</v>
      </c>
      <c r="DHA22">
        <v>2525095</v>
      </c>
      <c r="DHB22">
        <v>2525095</v>
      </c>
      <c r="DHC22">
        <v>2630068</v>
      </c>
      <c r="DHD22">
        <v>2696225</v>
      </c>
      <c r="DHE22">
        <v>2749592</v>
      </c>
      <c r="DHF22">
        <v>2768512</v>
      </c>
      <c r="DHG22">
        <v>2757976</v>
      </c>
      <c r="DHH22">
        <v>2759547</v>
      </c>
      <c r="DHI22">
        <v>2763759</v>
      </c>
      <c r="DHJ22">
        <v>2755167</v>
      </c>
      <c r="DHK22">
        <v>2745320</v>
      </c>
      <c r="DHL22">
        <v>2720232</v>
      </c>
      <c r="DHM22">
        <v>2757375</v>
      </c>
      <c r="DHN22">
        <v>2781688</v>
      </c>
      <c r="DHO22">
        <v>2800446</v>
      </c>
      <c r="DHP22">
        <v>2791954</v>
      </c>
      <c r="DHQ22">
        <v>2813470</v>
      </c>
      <c r="DHR22">
        <v>2838032</v>
      </c>
      <c r="DHS22">
        <v>2866658</v>
      </c>
      <c r="DHT22">
        <v>2821767</v>
      </c>
      <c r="DHU22">
        <v>2809260</v>
      </c>
      <c r="DHV22">
        <v>2805352</v>
      </c>
      <c r="DHW22">
        <v>2779537</v>
      </c>
      <c r="DHX22">
        <v>2814422</v>
      </c>
      <c r="DHY22">
        <v>2826644</v>
      </c>
      <c r="DHZ22">
        <v>2817420</v>
      </c>
      <c r="DIA22">
        <v>2812393</v>
      </c>
      <c r="DIB22">
        <v>2821399</v>
      </c>
      <c r="DIC22">
        <v>2812797</v>
      </c>
      <c r="DID22">
        <v>2806350</v>
      </c>
      <c r="DIE22">
        <v>2817699</v>
      </c>
      <c r="DIF22">
        <v>2821143</v>
      </c>
      <c r="DIG22">
        <v>2842611</v>
      </c>
      <c r="DIH22">
        <v>2831620</v>
      </c>
      <c r="DII22">
        <v>2795065</v>
      </c>
      <c r="DIJ22">
        <v>2793850</v>
      </c>
      <c r="DIK22">
        <v>2781047</v>
      </c>
      <c r="DIL22">
        <v>2773203</v>
      </c>
      <c r="DIM22">
        <v>2780495</v>
      </c>
      <c r="DIN22">
        <v>2767394</v>
      </c>
      <c r="DIO22">
        <v>2780484</v>
      </c>
      <c r="DIP22">
        <v>2837721</v>
      </c>
      <c r="DIQ22">
        <v>2848768</v>
      </c>
      <c r="DIR22">
        <v>2813217</v>
      </c>
      <c r="DIS22">
        <v>2789996</v>
      </c>
      <c r="DIT22">
        <v>2771193</v>
      </c>
      <c r="DIU22">
        <v>15421</v>
      </c>
      <c r="DIV22">
        <v>14554</v>
      </c>
      <c r="DIW22">
        <v>16228</v>
      </c>
      <c r="DIX22">
        <v>24772</v>
      </c>
      <c r="DIY22">
        <v>24950</v>
      </c>
      <c r="DIZ22">
        <v>28088</v>
      </c>
      <c r="DJA22">
        <v>30576</v>
      </c>
      <c r="DJB22">
        <v>37500</v>
      </c>
      <c r="DJC22">
        <v>39506</v>
      </c>
      <c r="DJD22">
        <v>52247</v>
      </c>
      <c r="DJE22">
        <v>80246</v>
      </c>
      <c r="DJF22">
        <v>93779</v>
      </c>
      <c r="DJG22">
        <v>124318</v>
      </c>
      <c r="DJH22">
        <v>146807</v>
      </c>
      <c r="DJI22">
        <v>165911</v>
      </c>
      <c r="DJJ22">
        <v>235740</v>
      </c>
      <c r="DJK22">
        <v>356981</v>
      </c>
      <c r="DJL22">
        <v>737167</v>
      </c>
      <c r="DJM22">
        <v>1433254</v>
      </c>
      <c r="DJN22">
        <v>2052333</v>
      </c>
      <c r="DJO22">
        <v>2372957</v>
      </c>
      <c r="DJP22">
        <v>2443737</v>
      </c>
      <c r="DJQ22">
        <v>2482907</v>
      </c>
      <c r="DJR22">
        <v>2504648</v>
      </c>
      <c r="DJS22">
        <v>2497803</v>
      </c>
      <c r="DJT22">
        <v>2497803</v>
      </c>
      <c r="DJU22">
        <v>2521706</v>
      </c>
      <c r="DJV22">
        <v>2487269</v>
      </c>
      <c r="DJW22">
        <v>2508285</v>
      </c>
      <c r="DJX22">
        <v>2509567</v>
      </c>
      <c r="DJY22">
        <v>2589442</v>
      </c>
      <c r="DJZ22">
        <v>2591616</v>
      </c>
      <c r="DKA22">
        <v>2569356</v>
      </c>
      <c r="DKB22">
        <v>2591420</v>
      </c>
      <c r="DKC22">
        <v>2597570</v>
      </c>
      <c r="DKD22">
        <v>2635541</v>
      </c>
      <c r="DKE22">
        <v>2677880</v>
      </c>
      <c r="DKF22">
        <v>2683533</v>
      </c>
      <c r="DKG22">
        <v>2650523</v>
      </c>
      <c r="DKH22">
        <v>2641863</v>
      </c>
      <c r="DKI22">
        <v>2735501</v>
      </c>
      <c r="DKJ22">
        <v>2666912</v>
      </c>
      <c r="DKK22">
        <v>2661053</v>
      </c>
      <c r="DKL22">
        <v>2684459</v>
      </c>
      <c r="DKM22">
        <v>2687007</v>
      </c>
      <c r="DKN22">
        <v>2687007</v>
      </c>
      <c r="DKO22">
        <v>2712383</v>
      </c>
      <c r="DKP22">
        <v>2700391</v>
      </c>
      <c r="DKQ22">
        <v>2693911</v>
      </c>
      <c r="DKR22">
        <v>2673540</v>
      </c>
      <c r="DKS22">
        <v>2681776</v>
      </c>
      <c r="DKT22">
        <v>2670321</v>
      </c>
      <c r="DKU22">
        <v>2678692</v>
      </c>
      <c r="DKV22">
        <v>2667999</v>
      </c>
      <c r="DKW22">
        <v>2646407</v>
      </c>
      <c r="DKX22">
        <v>2607246</v>
      </c>
      <c r="DKY22">
        <v>2607060</v>
      </c>
      <c r="DKZ22">
        <v>2607060</v>
      </c>
      <c r="DLA22">
        <v>2605144</v>
      </c>
      <c r="DLB22">
        <v>2602417</v>
      </c>
      <c r="DLC22">
        <v>2609629</v>
      </c>
      <c r="DLD22">
        <v>2598754</v>
      </c>
      <c r="DLE22">
        <v>2598754</v>
      </c>
      <c r="DLF22">
        <v>2581382</v>
      </c>
      <c r="DLG22">
        <v>2591349</v>
      </c>
      <c r="DLH22">
        <v>4204</v>
      </c>
      <c r="DLI22">
        <v>6401</v>
      </c>
      <c r="DLJ22">
        <v>13469</v>
      </c>
      <c r="DLK22">
        <v>19527</v>
      </c>
      <c r="DLL22">
        <v>25086</v>
      </c>
      <c r="DLM22">
        <v>38918</v>
      </c>
      <c r="DLN22">
        <v>44746</v>
      </c>
      <c r="DLO22">
        <v>58539</v>
      </c>
      <c r="DLP22">
        <v>71019</v>
      </c>
      <c r="DLQ22">
        <v>76022</v>
      </c>
      <c r="DLR22">
        <v>85162</v>
      </c>
      <c r="DLS22">
        <v>104585</v>
      </c>
      <c r="DLT22">
        <v>125357</v>
      </c>
      <c r="DLU22">
        <v>166152</v>
      </c>
      <c r="DLV22">
        <v>242736</v>
      </c>
      <c r="DLW22">
        <v>350475</v>
      </c>
      <c r="DLX22">
        <v>467357</v>
      </c>
      <c r="DLY22">
        <v>467357</v>
      </c>
      <c r="DLZ22">
        <v>1152539</v>
      </c>
      <c r="DMA22">
        <v>1884634</v>
      </c>
      <c r="DMB22">
        <v>2534804</v>
      </c>
      <c r="DMC22">
        <v>2698670</v>
      </c>
      <c r="DMD22">
        <v>2791976</v>
      </c>
      <c r="DME22">
        <v>2806145</v>
      </c>
      <c r="DMF22">
        <v>2796129</v>
      </c>
      <c r="DMG22">
        <v>2798450</v>
      </c>
      <c r="DMH22">
        <v>2785354</v>
      </c>
      <c r="DMI22">
        <v>2793794</v>
      </c>
      <c r="DMJ22">
        <v>2754135</v>
      </c>
      <c r="DMK22">
        <v>2763948</v>
      </c>
      <c r="DML22">
        <v>2768102</v>
      </c>
      <c r="DMM22">
        <v>2746779</v>
      </c>
      <c r="DMN22">
        <v>2756819</v>
      </c>
      <c r="DMO22">
        <v>2745470</v>
      </c>
      <c r="DMP22">
        <v>2748270</v>
      </c>
      <c r="DMQ22">
        <v>2736534</v>
      </c>
      <c r="DMR22">
        <v>2769249</v>
      </c>
      <c r="DMS22">
        <v>2714061</v>
      </c>
      <c r="DMT22">
        <v>2710548</v>
      </c>
      <c r="DMU22">
        <v>2742100</v>
      </c>
      <c r="DMV22">
        <v>2762632</v>
      </c>
      <c r="DMW22">
        <v>2794061</v>
      </c>
      <c r="DMX22">
        <v>2815387</v>
      </c>
      <c r="DMY22">
        <v>2820631</v>
      </c>
      <c r="DMZ22">
        <v>2801261</v>
      </c>
      <c r="DNA22">
        <v>2787447</v>
      </c>
      <c r="DNB22">
        <v>2763832</v>
      </c>
      <c r="DNC22">
        <v>2795306</v>
      </c>
      <c r="DND22">
        <v>2794780</v>
      </c>
      <c r="DNE22">
        <v>2825586</v>
      </c>
      <c r="DNF22">
        <v>2792387</v>
      </c>
      <c r="DNG22">
        <v>2793122</v>
      </c>
      <c r="DNH22">
        <v>2755356</v>
      </c>
      <c r="DNI22">
        <v>2704761</v>
      </c>
      <c r="DNJ22">
        <v>2696056</v>
      </c>
      <c r="DNK22">
        <v>2716640</v>
      </c>
      <c r="DNL22">
        <v>2736877</v>
      </c>
      <c r="DNM22">
        <v>2758456</v>
      </c>
      <c r="DNN22">
        <v>2728652</v>
      </c>
      <c r="DNO22">
        <v>2726005</v>
      </c>
      <c r="DNP22">
        <v>2706145</v>
      </c>
      <c r="DNQ22">
        <v>2757244</v>
      </c>
      <c r="DNR22">
        <v>2685595</v>
      </c>
      <c r="DNS22">
        <v>2632019</v>
      </c>
      <c r="DNT22">
        <v>2635694</v>
      </c>
      <c r="DNU22">
        <v>17800</v>
      </c>
      <c r="DNV22">
        <v>18348</v>
      </c>
      <c r="DNW22">
        <v>20367</v>
      </c>
      <c r="DNX22">
        <v>26860</v>
      </c>
      <c r="DNY22">
        <v>36930</v>
      </c>
      <c r="DNZ22">
        <v>40007</v>
      </c>
      <c r="DOA22">
        <v>43136</v>
      </c>
      <c r="DOB22">
        <v>51947</v>
      </c>
      <c r="DOC22">
        <v>59982</v>
      </c>
      <c r="DOD22">
        <v>68405</v>
      </c>
      <c r="DOE22">
        <v>74898</v>
      </c>
      <c r="DOF22">
        <v>95976</v>
      </c>
      <c r="DOG22">
        <v>140298</v>
      </c>
      <c r="DOH22">
        <v>181124</v>
      </c>
      <c r="DOI22">
        <v>267328</v>
      </c>
      <c r="DOJ22">
        <v>267328</v>
      </c>
      <c r="DOK22">
        <v>382293</v>
      </c>
      <c r="DOL22">
        <v>905713</v>
      </c>
      <c r="DOM22">
        <v>1685983</v>
      </c>
      <c r="DON22">
        <v>2288392</v>
      </c>
      <c r="DOO22">
        <v>2605182</v>
      </c>
      <c r="DOP22">
        <v>2730635</v>
      </c>
      <c r="DOQ22">
        <v>2729677</v>
      </c>
      <c r="DOR22">
        <v>2777538</v>
      </c>
      <c r="DOS22">
        <v>2786091</v>
      </c>
      <c r="DOT22">
        <v>2810844</v>
      </c>
      <c r="DOU22">
        <v>2795250</v>
      </c>
      <c r="DOV22">
        <v>2802886</v>
      </c>
      <c r="DOW22">
        <v>2781725</v>
      </c>
      <c r="DOX22">
        <v>2779284</v>
      </c>
      <c r="DOY22">
        <v>2769397</v>
      </c>
      <c r="DOZ22">
        <v>2778836</v>
      </c>
      <c r="DPA22">
        <v>2764766</v>
      </c>
      <c r="DPB22">
        <v>2767600</v>
      </c>
      <c r="DPC22">
        <v>2776178</v>
      </c>
      <c r="DPD22">
        <v>2791580</v>
      </c>
      <c r="DPE22">
        <v>2724275</v>
      </c>
      <c r="DPF22">
        <v>2699332</v>
      </c>
      <c r="DPG22">
        <v>2732675</v>
      </c>
      <c r="DPH22">
        <v>2705162</v>
      </c>
      <c r="DPI22">
        <v>2702734</v>
      </c>
      <c r="DPJ22">
        <v>2715689</v>
      </c>
      <c r="DPK22">
        <v>2708784</v>
      </c>
      <c r="DPL22">
        <v>2706669</v>
      </c>
      <c r="DPM22">
        <v>2665025</v>
      </c>
      <c r="DPN22">
        <v>2651821</v>
      </c>
      <c r="DPO22">
        <v>2661502</v>
      </c>
      <c r="DPP22">
        <v>2627508</v>
      </c>
      <c r="DPQ22">
        <v>2617552</v>
      </c>
      <c r="DPR22">
        <v>2642061</v>
      </c>
      <c r="DPS22">
        <v>2644993</v>
      </c>
      <c r="DPT22">
        <v>2649856</v>
      </c>
      <c r="DPU22">
        <v>2661074</v>
      </c>
      <c r="DPV22">
        <v>2678020</v>
      </c>
      <c r="DPW22">
        <v>2618021</v>
      </c>
      <c r="DPX22">
        <v>2601851</v>
      </c>
      <c r="DPY22">
        <v>2601851</v>
      </c>
      <c r="DPZ22">
        <v>2586763</v>
      </c>
      <c r="DQA22">
        <v>2594505</v>
      </c>
      <c r="DQB22">
        <v>2587358</v>
      </c>
      <c r="DQC22">
        <v>2606647</v>
      </c>
      <c r="DQD22">
        <v>2620507</v>
      </c>
      <c r="DQE22">
        <v>2583133</v>
      </c>
      <c r="DQF22">
        <v>2582470</v>
      </c>
      <c r="DQG22">
        <v>2553706</v>
      </c>
      <c r="DQH22">
        <v>2551795</v>
      </c>
      <c r="DQI22">
        <v>1450</v>
      </c>
      <c r="DQJ22">
        <v>2281</v>
      </c>
      <c r="DQK22">
        <v>3804</v>
      </c>
      <c r="DQL22">
        <v>5777</v>
      </c>
      <c r="DQM22">
        <v>11512</v>
      </c>
      <c r="DQN22">
        <v>14945</v>
      </c>
      <c r="DQO22">
        <v>19562</v>
      </c>
      <c r="DQP22">
        <v>22912</v>
      </c>
      <c r="DQQ22">
        <v>24809</v>
      </c>
      <c r="DQR22">
        <v>28954</v>
      </c>
      <c r="DQS22">
        <v>33721</v>
      </c>
      <c r="DQT22">
        <v>46143</v>
      </c>
      <c r="DQU22">
        <v>72490</v>
      </c>
      <c r="DQV22">
        <v>245943</v>
      </c>
      <c r="DQW22">
        <v>321170</v>
      </c>
      <c r="DQX22">
        <v>402206</v>
      </c>
      <c r="DQY22">
        <v>778398</v>
      </c>
      <c r="DQZ22">
        <v>1757925</v>
      </c>
      <c r="DRA22">
        <v>2374627</v>
      </c>
      <c r="DRB22">
        <v>2374627</v>
      </c>
      <c r="DRC22">
        <v>2467996</v>
      </c>
      <c r="DRD22">
        <v>2522829</v>
      </c>
      <c r="DRE22">
        <v>2609752</v>
      </c>
      <c r="DRF22">
        <v>2604967</v>
      </c>
      <c r="DRG22">
        <v>2621910</v>
      </c>
      <c r="DRH22">
        <v>2668131</v>
      </c>
      <c r="DRI22">
        <v>2653987</v>
      </c>
      <c r="DRJ22">
        <v>2667744</v>
      </c>
      <c r="DRK22">
        <v>2639042</v>
      </c>
      <c r="DRL22">
        <v>2656110</v>
      </c>
      <c r="DRM22">
        <v>2629447</v>
      </c>
      <c r="DRN22">
        <v>2623397</v>
      </c>
      <c r="DRO22">
        <v>2595335</v>
      </c>
      <c r="DRP22">
        <v>2590799</v>
      </c>
      <c r="DRQ22">
        <v>2603073</v>
      </c>
      <c r="DRR22">
        <v>2573152</v>
      </c>
      <c r="DRS22">
        <v>2546200</v>
      </c>
      <c r="DRT22">
        <v>2516039</v>
      </c>
      <c r="DRU22">
        <v>2493001</v>
      </c>
      <c r="DRV22">
        <v>2493645</v>
      </c>
      <c r="DRW22">
        <v>2513974</v>
      </c>
      <c r="DRX22">
        <v>2506252</v>
      </c>
      <c r="DRY22">
        <v>2487842</v>
      </c>
      <c r="DRZ22">
        <v>2486068</v>
      </c>
      <c r="DSA22">
        <v>2474012</v>
      </c>
      <c r="DSB22">
        <v>2474012</v>
      </c>
      <c r="DSC22">
        <v>2499727</v>
      </c>
      <c r="DSD22">
        <v>2494340</v>
      </c>
      <c r="DSE22">
        <v>2514412</v>
      </c>
      <c r="DSF22">
        <v>2505121</v>
      </c>
      <c r="DSG22">
        <v>2524997</v>
      </c>
      <c r="DSH22">
        <v>2561064</v>
      </c>
      <c r="DSI22">
        <v>2571072</v>
      </c>
      <c r="DSJ22">
        <v>2581850</v>
      </c>
      <c r="DSK22">
        <v>2578228</v>
      </c>
      <c r="DSL22">
        <v>2563711</v>
      </c>
      <c r="DSM22">
        <v>2538980</v>
      </c>
      <c r="DSN22">
        <v>2503257</v>
      </c>
      <c r="DSO22">
        <v>2535287</v>
      </c>
      <c r="DSP22">
        <v>2497810</v>
      </c>
      <c r="DSQ22">
        <v>2484745</v>
      </c>
      <c r="DSR22">
        <v>2469681</v>
      </c>
      <c r="DSS22">
        <v>2461361</v>
      </c>
      <c r="DST22">
        <v>2424252</v>
      </c>
      <c r="DSU22">
        <v>2392556</v>
      </c>
      <c r="DSV22">
        <v>29299</v>
      </c>
      <c r="DSW22">
        <v>33419</v>
      </c>
      <c r="DSX22">
        <v>42662</v>
      </c>
      <c r="DSY22">
        <v>45186</v>
      </c>
      <c r="DSZ22">
        <v>48747</v>
      </c>
      <c r="DTA22">
        <v>48466</v>
      </c>
      <c r="DTB22">
        <v>50982</v>
      </c>
      <c r="DTC22">
        <v>55126</v>
      </c>
      <c r="DTD22">
        <v>56540</v>
      </c>
      <c r="DTE22">
        <v>59710</v>
      </c>
      <c r="DTF22">
        <v>63708</v>
      </c>
      <c r="DTG22">
        <v>69966</v>
      </c>
      <c r="DTH22">
        <v>82726</v>
      </c>
      <c r="DTI22">
        <v>103513</v>
      </c>
      <c r="DTJ22">
        <v>175699</v>
      </c>
      <c r="DTK22">
        <v>323280</v>
      </c>
      <c r="DTL22">
        <v>946460</v>
      </c>
      <c r="DTM22">
        <v>1459590</v>
      </c>
      <c r="DTN22">
        <v>1997842</v>
      </c>
      <c r="DTO22">
        <v>2244475</v>
      </c>
      <c r="DTP22">
        <v>2326662</v>
      </c>
      <c r="DTQ22">
        <v>2335204</v>
      </c>
      <c r="DTR22">
        <v>2363921</v>
      </c>
      <c r="DTS22">
        <v>2334960</v>
      </c>
      <c r="DTT22">
        <v>2334960</v>
      </c>
      <c r="DTU22">
        <v>2334236</v>
      </c>
      <c r="DTV22">
        <v>2343810</v>
      </c>
      <c r="DTW22">
        <v>2365182</v>
      </c>
      <c r="DTX22">
        <v>2367309</v>
      </c>
      <c r="DTY22">
        <v>2362722</v>
      </c>
      <c r="DTZ22">
        <v>2353296</v>
      </c>
      <c r="DUA22">
        <v>2345558</v>
      </c>
      <c r="DUB22">
        <v>2358376</v>
      </c>
      <c r="DUC22">
        <v>2375859</v>
      </c>
      <c r="DUD22">
        <v>2324980</v>
      </c>
      <c r="DUE22">
        <v>2338869</v>
      </c>
      <c r="DUF22">
        <v>2397675</v>
      </c>
      <c r="DUG22">
        <v>2318746</v>
      </c>
      <c r="DUH22">
        <v>2301035</v>
      </c>
      <c r="DUI22">
        <v>2311137</v>
      </c>
      <c r="DUJ22">
        <v>2283473</v>
      </c>
      <c r="DUK22">
        <v>2251085</v>
      </c>
      <c r="DUL22">
        <v>2227256</v>
      </c>
      <c r="DUM22">
        <v>2197609</v>
      </c>
      <c r="DUN22">
        <v>2197609</v>
      </c>
      <c r="DUO22">
        <v>2210492</v>
      </c>
      <c r="DUP22">
        <v>2191064</v>
      </c>
      <c r="DUQ22">
        <v>2193784</v>
      </c>
      <c r="DUR22">
        <v>2244678</v>
      </c>
      <c r="DUS22">
        <v>2247393</v>
      </c>
      <c r="DUT22">
        <v>2201537</v>
      </c>
      <c r="DUU22">
        <v>2230402</v>
      </c>
      <c r="DUV22">
        <v>2214156</v>
      </c>
      <c r="DUW22">
        <v>2215650</v>
      </c>
      <c r="DUX22">
        <v>2215793</v>
      </c>
      <c r="DUY22">
        <v>2212710</v>
      </c>
      <c r="DUZ22">
        <v>2211370</v>
      </c>
      <c r="DVA22">
        <v>2211370</v>
      </c>
      <c r="DVB22">
        <v>2178201</v>
      </c>
      <c r="DVC22">
        <v>2158617</v>
      </c>
      <c r="DVD22">
        <v>2167113</v>
      </c>
      <c r="DVE22">
        <v>2162809</v>
      </c>
      <c r="DVF22">
        <v>2162809</v>
      </c>
      <c r="DVG22">
        <v>2178792</v>
      </c>
      <c r="DVH22">
        <v>2136845</v>
      </c>
      <c r="DVI22">
        <v>1309</v>
      </c>
      <c r="DVJ22">
        <v>12491</v>
      </c>
      <c r="DVK22">
        <v>14368</v>
      </c>
      <c r="DVL22">
        <v>27103</v>
      </c>
      <c r="DVM22">
        <v>30124</v>
      </c>
      <c r="DVN22">
        <v>34228</v>
      </c>
      <c r="DVO22">
        <v>41746</v>
      </c>
      <c r="DVP22">
        <v>45570</v>
      </c>
      <c r="DVQ22">
        <v>62444</v>
      </c>
      <c r="DVR22">
        <v>67251</v>
      </c>
      <c r="DVS22">
        <v>76624</v>
      </c>
      <c r="DVT22">
        <v>97400</v>
      </c>
      <c r="DVU22">
        <v>125834</v>
      </c>
      <c r="DVV22">
        <v>154116</v>
      </c>
      <c r="DVW22">
        <v>217446</v>
      </c>
      <c r="DVX22">
        <v>295179</v>
      </c>
      <c r="DVY22">
        <v>295179</v>
      </c>
      <c r="DVZ22">
        <v>749700</v>
      </c>
      <c r="DWA22">
        <v>1583043</v>
      </c>
      <c r="DWB22">
        <v>2083204</v>
      </c>
      <c r="DWC22">
        <v>2226943</v>
      </c>
      <c r="DWD22">
        <v>2274676</v>
      </c>
      <c r="DWE22">
        <v>2278136</v>
      </c>
      <c r="DWF22">
        <v>2259900</v>
      </c>
      <c r="DWG22">
        <v>2239125</v>
      </c>
      <c r="DWH22">
        <v>2261665</v>
      </c>
      <c r="DWI22">
        <v>2238390</v>
      </c>
      <c r="DWJ22">
        <v>2256890</v>
      </c>
      <c r="DWK22">
        <v>2246809</v>
      </c>
      <c r="DWL22">
        <v>2245961</v>
      </c>
      <c r="DWM22">
        <v>2200405</v>
      </c>
      <c r="DWN22">
        <v>2255732</v>
      </c>
      <c r="DWO22">
        <v>2254115</v>
      </c>
      <c r="DWP22">
        <v>2226266</v>
      </c>
      <c r="DWQ22">
        <v>2214087</v>
      </c>
      <c r="DWR22">
        <v>2185107</v>
      </c>
      <c r="DWS22">
        <v>2174984</v>
      </c>
      <c r="DWT22">
        <v>2149369</v>
      </c>
      <c r="DWU22">
        <v>2136261</v>
      </c>
      <c r="DWV22">
        <v>2173889</v>
      </c>
      <c r="DWW22">
        <v>2221410</v>
      </c>
      <c r="DWX22">
        <v>2211582</v>
      </c>
      <c r="DWY22">
        <v>2183692</v>
      </c>
      <c r="DWZ22">
        <v>2133933</v>
      </c>
      <c r="DXA22">
        <v>2145793</v>
      </c>
      <c r="DXB22">
        <v>2139551</v>
      </c>
      <c r="DXC22">
        <v>2100870</v>
      </c>
      <c r="DXD22">
        <v>2078562</v>
      </c>
      <c r="DXE22">
        <v>2022424</v>
      </c>
      <c r="DXF22">
        <v>2026886</v>
      </c>
      <c r="DXG22">
        <v>1988064</v>
      </c>
      <c r="DXH22">
        <v>1968238</v>
      </c>
      <c r="DXI22">
        <v>1970410</v>
      </c>
      <c r="DXJ22">
        <v>1946897</v>
      </c>
      <c r="DXK22">
        <v>1948354</v>
      </c>
      <c r="DXL22">
        <v>1948926</v>
      </c>
      <c r="DXM22">
        <v>1953380</v>
      </c>
      <c r="DXN22">
        <v>1951172</v>
      </c>
      <c r="DXO22">
        <v>1955430</v>
      </c>
      <c r="DXP22">
        <v>1961546</v>
      </c>
      <c r="DXQ22">
        <v>1954984</v>
      </c>
      <c r="DXR22">
        <v>1930059</v>
      </c>
      <c r="DXS22">
        <v>1927662</v>
      </c>
      <c r="DXT22">
        <v>1934852</v>
      </c>
      <c r="DXU22">
        <v>1926922</v>
      </c>
      <c r="DXV22">
        <v>20932</v>
      </c>
      <c r="DXW22">
        <v>28137</v>
      </c>
      <c r="DXX22">
        <v>36454</v>
      </c>
      <c r="DXY22">
        <v>39648</v>
      </c>
      <c r="DXZ22">
        <v>45292</v>
      </c>
      <c r="DYA22">
        <v>48307</v>
      </c>
      <c r="DYB22">
        <v>48987</v>
      </c>
      <c r="DYC22">
        <v>62291</v>
      </c>
      <c r="DYD22">
        <v>87525</v>
      </c>
      <c r="DYE22">
        <v>96712</v>
      </c>
      <c r="DYF22">
        <v>112292</v>
      </c>
      <c r="DYG22">
        <v>127043</v>
      </c>
      <c r="DYH22">
        <v>143455</v>
      </c>
      <c r="DYI22">
        <v>183024</v>
      </c>
      <c r="DYJ22">
        <v>183024</v>
      </c>
      <c r="DYK22">
        <v>334799</v>
      </c>
      <c r="DYL22">
        <v>750259</v>
      </c>
      <c r="DYM22">
        <v>1476295</v>
      </c>
      <c r="DYN22">
        <v>1920804</v>
      </c>
      <c r="DYO22">
        <v>2105820</v>
      </c>
      <c r="DYP22">
        <v>2206271</v>
      </c>
      <c r="DYQ22">
        <v>2198544</v>
      </c>
      <c r="DYR22">
        <v>2200436</v>
      </c>
      <c r="DYS22">
        <v>2254685</v>
      </c>
      <c r="DYT22">
        <v>2238945</v>
      </c>
      <c r="DYU22">
        <v>2258201</v>
      </c>
      <c r="DYV22">
        <v>2268279</v>
      </c>
      <c r="DYW22">
        <v>2266667</v>
      </c>
      <c r="DYX22">
        <v>2235693</v>
      </c>
      <c r="DYY22">
        <v>2229800</v>
      </c>
      <c r="DYZ22">
        <v>2237014</v>
      </c>
      <c r="DZA22">
        <v>2267487</v>
      </c>
      <c r="DZB22">
        <v>2291247</v>
      </c>
      <c r="DZC22">
        <v>2296571</v>
      </c>
      <c r="DZD22">
        <v>2303634</v>
      </c>
      <c r="DZE22">
        <v>2346304</v>
      </c>
      <c r="DZF22">
        <v>2292981</v>
      </c>
      <c r="DZG22">
        <v>2273017</v>
      </c>
      <c r="DZH22">
        <v>2240811</v>
      </c>
      <c r="DZI22">
        <v>2223237</v>
      </c>
      <c r="DZJ22">
        <v>2213235</v>
      </c>
      <c r="DZK22">
        <v>2207634</v>
      </c>
      <c r="DZL22">
        <v>2193979</v>
      </c>
      <c r="DZM22">
        <v>2181155</v>
      </c>
      <c r="DZN22">
        <v>2161071</v>
      </c>
      <c r="DZO22">
        <v>2141649</v>
      </c>
      <c r="DZP22">
        <v>2096246</v>
      </c>
      <c r="DZQ22">
        <v>2110112</v>
      </c>
      <c r="DZR22">
        <v>2135597</v>
      </c>
      <c r="DZS22">
        <v>2134372</v>
      </c>
      <c r="DZT22">
        <v>2169523</v>
      </c>
      <c r="DZU22">
        <v>2192757</v>
      </c>
      <c r="DZV22">
        <v>2224506</v>
      </c>
      <c r="DZW22">
        <v>2227174</v>
      </c>
      <c r="DZX22">
        <v>2197741</v>
      </c>
      <c r="DZY22">
        <v>2136880</v>
      </c>
      <c r="DZZ22">
        <v>2136880</v>
      </c>
      <c r="EAA22">
        <v>2154501</v>
      </c>
      <c r="EAB22">
        <v>2160389</v>
      </c>
      <c r="EAC22">
        <v>2137970</v>
      </c>
      <c r="EAD22">
        <v>2101610</v>
      </c>
      <c r="EAE22">
        <v>2088849</v>
      </c>
      <c r="EAF22">
        <v>2100321</v>
      </c>
      <c r="EAG22">
        <v>2113761</v>
      </c>
      <c r="EAH22">
        <v>2082757</v>
      </c>
      <c r="EAI22">
        <v>2176553</v>
      </c>
      <c r="EAJ22">
        <v>13089</v>
      </c>
      <c r="EAK22">
        <v>18593</v>
      </c>
      <c r="EAL22">
        <v>22944</v>
      </c>
      <c r="EAM22">
        <v>26094</v>
      </c>
      <c r="EAN22">
        <v>28414</v>
      </c>
      <c r="EAO22">
        <v>41210</v>
      </c>
      <c r="EAP22">
        <v>51141</v>
      </c>
      <c r="EAQ22">
        <v>67971</v>
      </c>
      <c r="EAR22">
        <v>79737</v>
      </c>
      <c r="EAS22">
        <v>89419</v>
      </c>
      <c r="EAT22">
        <v>108756</v>
      </c>
      <c r="EAU22">
        <v>143217</v>
      </c>
      <c r="EAV22">
        <v>190775</v>
      </c>
      <c r="EAW22">
        <v>263783</v>
      </c>
      <c r="EAX22">
        <v>398528</v>
      </c>
      <c r="EAY22">
        <v>850763</v>
      </c>
      <c r="EAZ22">
        <v>1532814</v>
      </c>
      <c r="EBA22">
        <v>1960724</v>
      </c>
      <c r="EBB22">
        <v>1960724</v>
      </c>
      <c r="EBC22">
        <v>2089513</v>
      </c>
      <c r="EBD22">
        <v>2187697</v>
      </c>
      <c r="EBE22">
        <v>2161781</v>
      </c>
      <c r="EBF22">
        <v>2180914</v>
      </c>
      <c r="EBG22">
        <v>2178277</v>
      </c>
      <c r="EBH22">
        <v>2197503</v>
      </c>
      <c r="EBI22">
        <v>2240826</v>
      </c>
      <c r="EBJ22">
        <v>2234082</v>
      </c>
      <c r="EBK22">
        <v>2216964</v>
      </c>
      <c r="EBL22">
        <v>2211126</v>
      </c>
      <c r="EBM22">
        <v>2219077</v>
      </c>
      <c r="EBN22">
        <v>2189481</v>
      </c>
      <c r="EBO22">
        <v>2198091</v>
      </c>
      <c r="EBP22">
        <v>2205451</v>
      </c>
      <c r="EBQ22">
        <v>2196359</v>
      </c>
      <c r="EBR22">
        <v>2183802</v>
      </c>
      <c r="EBS22">
        <v>2160600</v>
      </c>
      <c r="EBT22">
        <v>2160016</v>
      </c>
      <c r="EBU22">
        <v>2200144</v>
      </c>
      <c r="EBV22">
        <v>2208641</v>
      </c>
      <c r="EBW22">
        <v>2222144</v>
      </c>
      <c r="EBX22">
        <v>2232712</v>
      </c>
      <c r="EBY22">
        <v>2229608</v>
      </c>
      <c r="EBZ22">
        <v>2218875</v>
      </c>
      <c r="ECA22">
        <v>2218117</v>
      </c>
      <c r="ECB22">
        <v>2234177</v>
      </c>
      <c r="ECC22">
        <v>2212404</v>
      </c>
      <c r="ECD22">
        <v>2206334</v>
      </c>
      <c r="ECE22">
        <v>2209685</v>
      </c>
      <c r="ECF22">
        <v>2237003</v>
      </c>
      <c r="ECG22">
        <v>2237398</v>
      </c>
      <c r="ECH22">
        <v>2208613</v>
      </c>
      <c r="ECI22">
        <v>2222187</v>
      </c>
      <c r="ECJ22">
        <v>2220148</v>
      </c>
      <c r="ECK22">
        <v>2212267</v>
      </c>
      <c r="ECL22">
        <v>2194944</v>
      </c>
      <c r="ECM22">
        <v>2184535</v>
      </c>
      <c r="ECN22">
        <v>2213033</v>
      </c>
      <c r="ECO22">
        <v>2193711</v>
      </c>
      <c r="ECP22">
        <v>2193317</v>
      </c>
      <c r="ECQ22">
        <v>2193317</v>
      </c>
      <c r="ECR22">
        <v>2204989</v>
      </c>
      <c r="ECS22">
        <v>2158176</v>
      </c>
      <c r="ECT22">
        <v>2134242</v>
      </c>
      <c r="ECU22">
        <v>2100672</v>
      </c>
      <c r="ECV22">
        <v>2100037</v>
      </c>
      <c r="ECW22">
        <v>2097034</v>
      </c>
      <c r="ECX22">
        <v>18408</v>
      </c>
      <c r="ECY22">
        <v>34070</v>
      </c>
      <c r="ECZ22">
        <v>44738</v>
      </c>
      <c r="EDA22">
        <v>58532</v>
      </c>
      <c r="EDB22">
        <v>62243</v>
      </c>
      <c r="EDC22">
        <v>75259</v>
      </c>
      <c r="EDD22">
        <v>79957</v>
      </c>
      <c r="EDE22">
        <v>88978</v>
      </c>
      <c r="EDF22">
        <v>95829</v>
      </c>
      <c r="EDG22">
        <v>120849</v>
      </c>
      <c r="EDH22">
        <v>136166</v>
      </c>
      <c r="EDI22">
        <v>154263</v>
      </c>
      <c r="EDJ22">
        <v>190764</v>
      </c>
      <c r="EDK22">
        <v>243183</v>
      </c>
      <c r="EDL22">
        <v>371245</v>
      </c>
      <c r="EDM22">
        <v>725004</v>
      </c>
      <c r="EDN22">
        <v>1426521</v>
      </c>
      <c r="EDO22">
        <v>1812432</v>
      </c>
      <c r="EDP22">
        <v>1882822</v>
      </c>
      <c r="EDQ22">
        <v>1928590</v>
      </c>
      <c r="EDR22">
        <v>1934124</v>
      </c>
      <c r="EDS22">
        <v>1914823</v>
      </c>
      <c r="EDT22">
        <v>1914823</v>
      </c>
      <c r="EDU22">
        <v>1950368</v>
      </c>
      <c r="EDV22">
        <v>1945109</v>
      </c>
      <c r="EDW22">
        <v>1912848</v>
      </c>
      <c r="EDX22">
        <v>1904882</v>
      </c>
      <c r="EDY22">
        <v>1913671</v>
      </c>
      <c r="EDZ22">
        <v>1915643</v>
      </c>
      <c r="EEA22">
        <v>1929157</v>
      </c>
      <c r="EEB22">
        <v>1943623</v>
      </c>
      <c r="EEC22">
        <v>1944545</v>
      </c>
      <c r="EED22">
        <v>1937077</v>
      </c>
      <c r="EEE22">
        <v>1892866</v>
      </c>
      <c r="EEF22">
        <v>1907751</v>
      </c>
      <c r="EEG22">
        <v>1928394</v>
      </c>
      <c r="EEH22">
        <v>1890184</v>
      </c>
      <c r="EEI22">
        <v>1880534</v>
      </c>
      <c r="EEJ22">
        <v>1857043</v>
      </c>
      <c r="EEK22">
        <v>1865707</v>
      </c>
      <c r="EEL22">
        <v>1862412</v>
      </c>
      <c r="EEM22">
        <v>1837713</v>
      </c>
      <c r="EEN22">
        <v>1837713</v>
      </c>
      <c r="EEO22">
        <v>1818073</v>
      </c>
      <c r="EEP22">
        <v>1797047</v>
      </c>
      <c r="EEQ22">
        <v>1771726</v>
      </c>
      <c r="EER22">
        <v>1755082</v>
      </c>
      <c r="EES22">
        <v>1746216</v>
      </c>
      <c r="EET22">
        <v>1736875</v>
      </c>
      <c r="EEU22">
        <v>1724471</v>
      </c>
      <c r="EEV22">
        <v>1710894</v>
      </c>
      <c r="EEW22">
        <v>1691221</v>
      </c>
      <c r="EEX22">
        <v>1686532</v>
      </c>
      <c r="EEY22">
        <v>1673961</v>
      </c>
      <c r="EEZ22">
        <v>1655439</v>
      </c>
      <c r="EFA22">
        <v>1617683</v>
      </c>
      <c r="EFB22">
        <v>1617683</v>
      </c>
      <c r="EFC22">
        <v>1608600</v>
      </c>
      <c r="EFD22">
        <v>1593101</v>
      </c>
      <c r="EFE22">
        <v>1595891</v>
      </c>
      <c r="EFF22">
        <v>1600200</v>
      </c>
      <c r="EFG22">
        <v>1600200</v>
      </c>
      <c r="EFH22">
        <v>1602954</v>
      </c>
      <c r="EFI22">
        <v>1612584</v>
      </c>
      <c r="EFJ22">
        <v>4543</v>
      </c>
      <c r="EFK22">
        <v>9202</v>
      </c>
      <c r="EFL22">
        <v>12407</v>
      </c>
      <c r="EFM22">
        <v>15891</v>
      </c>
      <c r="EFN22">
        <v>18321</v>
      </c>
      <c r="EFO22">
        <v>23409</v>
      </c>
      <c r="EFP22">
        <v>29970</v>
      </c>
      <c r="EFQ22">
        <v>38606</v>
      </c>
      <c r="EFR22">
        <v>44666</v>
      </c>
      <c r="EFS22">
        <v>58524</v>
      </c>
      <c r="EFT22">
        <v>69994</v>
      </c>
      <c r="EFU22">
        <v>84090</v>
      </c>
      <c r="EFV22">
        <v>126675</v>
      </c>
      <c r="EFW22">
        <v>164629</v>
      </c>
      <c r="EFX22">
        <v>240578</v>
      </c>
      <c r="EFY22">
        <v>578493</v>
      </c>
      <c r="EFZ22">
        <v>1102862</v>
      </c>
      <c r="EGA22">
        <v>1358122</v>
      </c>
      <c r="EGB22">
        <v>1631848</v>
      </c>
      <c r="EGC22">
        <v>1703201</v>
      </c>
      <c r="EGD22">
        <v>1703201</v>
      </c>
      <c r="EGE22">
        <v>1748979</v>
      </c>
      <c r="EGF22">
        <v>1771719</v>
      </c>
      <c r="EGG22">
        <v>1777990</v>
      </c>
      <c r="EGH22">
        <v>1758094</v>
      </c>
      <c r="EGI22">
        <v>1753963</v>
      </c>
      <c r="EGJ22">
        <v>1732122</v>
      </c>
      <c r="EGK22">
        <v>1714119</v>
      </c>
      <c r="EGL22">
        <v>1636221</v>
      </c>
      <c r="EGM22">
        <v>1732873</v>
      </c>
      <c r="EGN22">
        <v>1701602</v>
      </c>
      <c r="EGO22">
        <v>1677313</v>
      </c>
      <c r="EGP22">
        <v>1697067</v>
      </c>
      <c r="EGQ22">
        <v>1696574</v>
      </c>
      <c r="EGR22">
        <v>1704701</v>
      </c>
      <c r="EGS22">
        <v>1712856</v>
      </c>
      <c r="EGT22">
        <v>1698739</v>
      </c>
      <c r="EGU22">
        <v>1684829</v>
      </c>
      <c r="EGV22">
        <v>1686920</v>
      </c>
      <c r="EGW22">
        <v>1698196</v>
      </c>
      <c r="EGX22">
        <v>1703919</v>
      </c>
      <c r="EGY22">
        <v>1692781</v>
      </c>
      <c r="EGZ22">
        <v>1681819</v>
      </c>
      <c r="EHA22">
        <v>1650186</v>
      </c>
      <c r="EHB22">
        <v>1656588</v>
      </c>
      <c r="EHC22">
        <v>1665825</v>
      </c>
      <c r="EHD22">
        <v>1680368</v>
      </c>
      <c r="EHE22">
        <v>1678694</v>
      </c>
      <c r="EHF22">
        <v>1692508</v>
      </c>
      <c r="EHG22">
        <v>1675352</v>
      </c>
      <c r="EHH22">
        <v>1678333</v>
      </c>
      <c r="EHI22">
        <v>1671278</v>
      </c>
      <c r="EHJ22">
        <v>1681016</v>
      </c>
      <c r="EHK22">
        <v>1672097</v>
      </c>
      <c r="EHL22">
        <v>1681744</v>
      </c>
      <c r="EHM22">
        <v>1686944</v>
      </c>
      <c r="EHN22">
        <v>1694722</v>
      </c>
      <c r="EHO22">
        <v>1697872</v>
      </c>
      <c r="EHP22">
        <v>1670647</v>
      </c>
      <c r="EHQ22">
        <v>1672569</v>
      </c>
      <c r="EHR22">
        <v>1621318</v>
      </c>
      <c r="EHS22">
        <v>1600260</v>
      </c>
      <c r="EHT22">
        <v>1593811</v>
      </c>
      <c r="EHU22">
        <v>1586778</v>
      </c>
      <c r="EHV22">
        <v>1592712</v>
      </c>
      <c r="EHW22">
        <v>5694</v>
      </c>
      <c r="EHX22">
        <v>6305</v>
      </c>
      <c r="EHY22">
        <v>9054</v>
      </c>
      <c r="EHZ22">
        <v>10398</v>
      </c>
      <c r="EIA22">
        <v>13241</v>
      </c>
      <c r="EIB22">
        <v>16668</v>
      </c>
      <c r="EIC22">
        <v>17472</v>
      </c>
      <c r="EID22">
        <v>23132</v>
      </c>
      <c r="EIE22">
        <v>26467</v>
      </c>
      <c r="EIF22">
        <v>29966</v>
      </c>
      <c r="EIG22">
        <v>38595</v>
      </c>
      <c r="EIH22">
        <v>52103</v>
      </c>
      <c r="EII22">
        <v>92800</v>
      </c>
      <c r="EIJ22">
        <v>92800</v>
      </c>
      <c r="EIK22">
        <v>140272</v>
      </c>
      <c r="EIL22">
        <v>420439</v>
      </c>
      <c r="EIM22">
        <v>886403</v>
      </c>
      <c r="EIN22">
        <v>1228055</v>
      </c>
      <c r="EIO22">
        <v>1409505</v>
      </c>
      <c r="EIP22">
        <v>1489020</v>
      </c>
      <c r="EIQ22">
        <v>1539374</v>
      </c>
      <c r="EIR22">
        <v>1577922</v>
      </c>
      <c r="EIS22">
        <v>1582007</v>
      </c>
      <c r="EIT22">
        <v>1604240</v>
      </c>
      <c r="EIU22">
        <v>1618651</v>
      </c>
      <c r="EIV22">
        <v>1605569</v>
      </c>
      <c r="EIW22">
        <v>1616150</v>
      </c>
      <c r="EIX22">
        <v>1611037</v>
      </c>
      <c r="EIY22">
        <v>1643864</v>
      </c>
      <c r="EIZ22">
        <v>1643123</v>
      </c>
      <c r="EJA22">
        <v>1638977</v>
      </c>
      <c r="EJB22">
        <v>1638803</v>
      </c>
      <c r="EJC22">
        <v>1672068</v>
      </c>
      <c r="EJD22">
        <v>1662743</v>
      </c>
      <c r="EJE22">
        <v>1707622</v>
      </c>
      <c r="EJF22">
        <v>1692206</v>
      </c>
      <c r="EJG22">
        <v>1750939</v>
      </c>
      <c r="EJH22">
        <v>1727242</v>
      </c>
      <c r="EJI22">
        <v>1720571</v>
      </c>
      <c r="EJJ22">
        <v>1765790</v>
      </c>
      <c r="EJK22">
        <v>1782942</v>
      </c>
      <c r="EJL22">
        <v>1806403</v>
      </c>
      <c r="EJM22">
        <v>1786169</v>
      </c>
      <c r="EJN22">
        <v>1795019</v>
      </c>
      <c r="EJO22">
        <v>1769957</v>
      </c>
      <c r="EJP22">
        <v>1794285</v>
      </c>
      <c r="EJQ22">
        <v>1801694</v>
      </c>
      <c r="EJR22">
        <v>1803653</v>
      </c>
      <c r="EJS22">
        <v>1813825</v>
      </c>
      <c r="EJT22">
        <v>1827246</v>
      </c>
      <c r="EJU22">
        <v>1809975</v>
      </c>
      <c r="EJV22">
        <v>1795627</v>
      </c>
      <c r="EJW22">
        <v>1799259</v>
      </c>
      <c r="EJX22">
        <v>1803760</v>
      </c>
      <c r="EJY22">
        <v>1775238</v>
      </c>
      <c r="EJZ22">
        <v>1772680</v>
      </c>
      <c r="EKA22">
        <v>1772680</v>
      </c>
      <c r="EKB22">
        <v>1783248</v>
      </c>
      <c r="EKC22">
        <v>1761805</v>
      </c>
      <c r="EKD22">
        <v>1824087</v>
      </c>
      <c r="EKE22">
        <v>1762395</v>
      </c>
      <c r="EKF22">
        <v>1730618</v>
      </c>
      <c r="EKG22">
        <v>1733620</v>
      </c>
      <c r="EKH22">
        <v>1729852</v>
      </c>
      <c r="EKI22">
        <v>1744236</v>
      </c>
      <c r="EKJ22">
        <v>7372</v>
      </c>
      <c r="EKK22">
        <v>10114</v>
      </c>
      <c r="EKL22">
        <v>21450</v>
      </c>
      <c r="EKM22">
        <v>24241</v>
      </c>
      <c r="EKN22">
        <v>25759</v>
      </c>
      <c r="EKO22">
        <v>32235</v>
      </c>
      <c r="EKP22">
        <v>35678</v>
      </c>
      <c r="EKQ22">
        <v>39267</v>
      </c>
      <c r="EKR22">
        <v>43466</v>
      </c>
      <c r="EKS22">
        <v>50063</v>
      </c>
      <c r="EKT22">
        <v>58037</v>
      </c>
      <c r="EKU22">
        <v>71942</v>
      </c>
      <c r="EKV22">
        <v>81062</v>
      </c>
      <c r="EKW22">
        <v>99492</v>
      </c>
      <c r="EKX22">
        <v>144197</v>
      </c>
      <c r="EKY22">
        <v>261814</v>
      </c>
      <c r="EKZ22">
        <v>577919</v>
      </c>
      <c r="ELA22">
        <v>1305504</v>
      </c>
      <c r="ELB22">
        <v>1305504</v>
      </c>
      <c r="ELC22">
        <v>1588695</v>
      </c>
      <c r="ELD22">
        <v>1861428</v>
      </c>
      <c r="ELE22">
        <v>1860826</v>
      </c>
      <c r="ELF22">
        <v>1867574</v>
      </c>
      <c r="ELG22">
        <v>1856309</v>
      </c>
      <c r="ELH22">
        <v>1871950</v>
      </c>
      <c r="ELI22">
        <v>1855349</v>
      </c>
      <c r="ELJ22">
        <v>1846411</v>
      </c>
      <c r="ELK22">
        <v>1854934</v>
      </c>
      <c r="ELL22">
        <v>1856492</v>
      </c>
      <c r="ELM22">
        <v>1865633</v>
      </c>
      <c r="ELN22">
        <v>1861475</v>
      </c>
      <c r="ELO22">
        <v>1853396</v>
      </c>
      <c r="ELP22">
        <v>1777166</v>
      </c>
      <c r="ELQ22">
        <v>1834047</v>
      </c>
      <c r="ELR22">
        <v>1787293</v>
      </c>
      <c r="ELS22">
        <v>1808925</v>
      </c>
      <c r="ELT22">
        <v>1813741</v>
      </c>
      <c r="ELU22">
        <v>1809218</v>
      </c>
      <c r="ELV22">
        <v>1865783</v>
      </c>
      <c r="ELW22">
        <v>1855399</v>
      </c>
      <c r="ELX22">
        <v>1831762</v>
      </c>
      <c r="ELY22">
        <v>1805511</v>
      </c>
      <c r="ELZ22">
        <v>1789203</v>
      </c>
      <c r="EMA22">
        <v>1785619</v>
      </c>
      <c r="EMB22">
        <v>1793673</v>
      </c>
      <c r="EMC22">
        <v>1805636</v>
      </c>
      <c r="EMD22">
        <v>1807215</v>
      </c>
      <c r="EME22">
        <v>1812022</v>
      </c>
      <c r="EMF22">
        <v>1814301</v>
      </c>
      <c r="EMG22">
        <v>1810773</v>
      </c>
      <c r="EMH22">
        <v>1791742</v>
      </c>
      <c r="EMI22">
        <v>1770028</v>
      </c>
      <c r="EMJ22">
        <v>1764779</v>
      </c>
      <c r="EMK22">
        <v>1762194</v>
      </c>
      <c r="EML22">
        <v>1787932</v>
      </c>
      <c r="EMM22">
        <v>1777218</v>
      </c>
      <c r="EMN22">
        <v>1734319</v>
      </c>
      <c r="EMO22">
        <v>1747878</v>
      </c>
      <c r="EMP22">
        <v>1730700</v>
      </c>
      <c r="EMQ22">
        <v>1731172</v>
      </c>
      <c r="EMR22">
        <v>1738874</v>
      </c>
      <c r="EMS22">
        <v>1750460</v>
      </c>
      <c r="EMT22">
        <v>1757896</v>
      </c>
      <c r="EMU22">
        <v>1774062</v>
      </c>
      <c r="EMV22">
        <v>1756637</v>
      </c>
      <c r="EMW22">
        <v>7057</v>
      </c>
      <c r="EMX22">
        <v>8264</v>
      </c>
      <c r="EMY22">
        <v>13820</v>
      </c>
      <c r="EMZ22">
        <v>18849</v>
      </c>
      <c r="ENA22">
        <v>19354</v>
      </c>
      <c r="ENB22">
        <v>20669</v>
      </c>
      <c r="ENC22">
        <v>22611</v>
      </c>
      <c r="END22">
        <v>26299</v>
      </c>
      <c r="ENE22">
        <v>33362</v>
      </c>
      <c r="ENF22">
        <v>40306</v>
      </c>
      <c r="ENG22">
        <v>48688</v>
      </c>
      <c r="ENH22">
        <v>55033</v>
      </c>
      <c r="ENI22">
        <v>65605</v>
      </c>
      <c r="ENJ22">
        <v>90050</v>
      </c>
      <c r="ENK22">
        <v>139542</v>
      </c>
      <c r="ENL22">
        <v>193861</v>
      </c>
      <c r="ENM22">
        <v>339107</v>
      </c>
      <c r="ENN22">
        <v>884655</v>
      </c>
      <c r="ENO22">
        <v>1455910</v>
      </c>
      <c r="ENP22">
        <v>1663682</v>
      </c>
      <c r="ENQ22">
        <v>1793900</v>
      </c>
      <c r="ENR22">
        <v>1821688</v>
      </c>
      <c r="ENS22">
        <v>1851835</v>
      </c>
      <c r="ENT22">
        <v>1851835</v>
      </c>
      <c r="ENU22">
        <v>1826988</v>
      </c>
      <c r="ENV22">
        <v>1798777</v>
      </c>
      <c r="ENW22">
        <v>1768746</v>
      </c>
      <c r="ENX22">
        <v>1768118</v>
      </c>
      <c r="ENY22">
        <v>1762560</v>
      </c>
      <c r="ENZ22">
        <v>1781407</v>
      </c>
      <c r="EOA22">
        <v>1791046</v>
      </c>
      <c r="EOB22">
        <v>1772609</v>
      </c>
      <c r="EOC22">
        <v>1767777</v>
      </c>
      <c r="EOD22">
        <v>1765230</v>
      </c>
      <c r="EOE22">
        <v>1766097</v>
      </c>
      <c r="EOF22">
        <v>1766243</v>
      </c>
      <c r="EOG22">
        <v>1753641</v>
      </c>
      <c r="EOH22">
        <v>1744826</v>
      </c>
      <c r="EOI22">
        <v>1752960</v>
      </c>
      <c r="EOJ22">
        <v>1715849</v>
      </c>
      <c r="EOK22">
        <v>1719866</v>
      </c>
      <c r="EOL22">
        <v>1705775</v>
      </c>
      <c r="EOM22">
        <v>1687410</v>
      </c>
      <c r="EON22">
        <v>1666481</v>
      </c>
      <c r="EOO22">
        <v>1646279</v>
      </c>
      <c r="EOP22">
        <v>1676781</v>
      </c>
      <c r="EOQ22">
        <v>1686835</v>
      </c>
      <c r="EOR22">
        <v>1691570</v>
      </c>
      <c r="EOS22">
        <v>1691570</v>
      </c>
      <c r="EOT22">
        <v>1663305</v>
      </c>
      <c r="EOU22">
        <v>1624596</v>
      </c>
      <c r="EOV22">
        <v>1578111</v>
      </c>
      <c r="EOW22">
        <v>1554598</v>
      </c>
      <c r="EOX22">
        <v>1528732</v>
      </c>
      <c r="EOY22">
        <v>1517844</v>
      </c>
      <c r="EOZ22">
        <v>1492407</v>
      </c>
      <c r="EPA22">
        <v>1497416</v>
      </c>
      <c r="EPB22">
        <v>1493115</v>
      </c>
      <c r="EPC22">
        <v>1493115</v>
      </c>
      <c r="EPD22">
        <v>1488047</v>
      </c>
      <c r="EPE22">
        <v>1487974</v>
      </c>
      <c r="EPF22">
        <v>1474729</v>
      </c>
      <c r="EPG22">
        <v>1475433</v>
      </c>
      <c r="EPH22">
        <v>1475433</v>
      </c>
      <c r="EPI22">
        <v>1485892</v>
      </c>
      <c r="EPJ22">
        <v>1493365</v>
      </c>
      <c r="EPK22">
        <v>1604</v>
      </c>
      <c r="EPL22">
        <v>4301</v>
      </c>
      <c r="EPM22">
        <v>6580</v>
      </c>
      <c r="EPN22">
        <v>9543</v>
      </c>
      <c r="EPO22">
        <v>13125</v>
      </c>
      <c r="EPP22">
        <v>20676</v>
      </c>
      <c r="EPQ22">
        <v>30002</v>
      </c>
      <c r="EPR22">
        <v>46079</v>
      </c>
      <c r="EPS22">
        <v>49436</v>
      </c>
      <c r="EPT22">
        <v>55901</v>
      </c>
      <c r="EPU22">
        <v>61461</v>
      </c>
      <c r="EPV22">
        <v>76898</v>
      </c>
      <c r="EPW22">
        <v>100438</v>
      </c>
      <c r="EPX22">
        <v>125270</v>
      </c>
      <c r="EPY22">
        <v>173070</v>
      </c>
      <c r="EPZ22">
        <v>280726</v>
      </c>
      <c r="EQA22">
        <v>630363</v>
      </c>
      <c r="EQB22">
        <v>1077187</v>
      </c>
      <c r="EQC22">
        <v>1183467</v>
      </c>
      <c r="EQD22">
        <v>1183467</v>
      </c>
      <c r="EQE22">
        <v>1329444</v>
      </c>
      <c r="EQF22">
        <v>1396793</v>
      </c>
      <c r="EQG22">
        <v>1418787</v>
      </c>
      <c r="EQH22">
        <v>1457459</v>
      </c>
      <c r="EQI22">
        <v>1442467</v>
      </c>
      <c r="EQJ22">
        <v>1445090</v>
      </c>
      <c r="EQK22">
        <v>1458767</v>
      </c>
      <c r="EQL22">
        <v>1461857</v>
      </c>
      <c r="EQM22">
        <v>1466386</v>
      </c>
      <c r="EQN22">
        <v>1478851</v>
      </c>
      <c r="EQO22">
        <v>1462342</v>
      </c>
      <c r="EQP22">
        <v>1460565</v>
      </c>
      <c r="EQQ22">
        <v>1453820</v>
      </c>
      <c r="EQR22">
        <v>1438755</v>
      </c>
      <c r="EQS22">
        <v>1427714</v>
      </c>
      <c r="EQT22">
        <v>1442120</v>
      </c>
      <c r="EQU22">
        <v>1459191</v>
      </c>
      <c r="EQV22">
        <v>1479476</v>
      </c>
      <c r="EQW22">
        <v>1510040</v>
      </c>
      <c r="EQX22">
        <v>1465735</v>
      </c>
      <c r="EQY22">
        <v>1490749</v>
      </c>
      <c r="EQZ22">
        <v>1466307</v>
      </c>
      <c r="ERA22">
        <v>1484255</v>
      </c>
      <c r="ERB22">
        <v>1470550</v>
      </c>
      <c r="ERC22">
        <v>1478104</v>
      </c>
      <c r="ERD22">
        <v>1482394</v>
      </c>
      <c r="ERE22">
        <v>1485225</v>
      </c>
      <c r="ERF22">
        <v>1512276</v>
      </c>
      <c r="ERG22">
        <v>1499956</v>
      </c>
      <c r="ERH22">
        <v>1521641</v>
      </c>
      <c r="ERI22">
        <v>1525243</v>
      </c>
      <c r="ERJ22">
        <v>1517718</v>
      </c>
      <c r="ERK22">
        <v>1509875</v>
      </c>
      <c r="ERL22">
        <v>1483142</v>
      </c>
      <c r="ERM22">
        <v>1488209</v>
      </c>
      <c r="ERN22">
        <v>1487856</v>
      </c>
      <c r="ERO22">
        <v>1522478</v>
      </c>
      <c r="ERP22">
        <v>1520628</v>
      </c>
      <c r="ERQ22">
        <v>1529079</v>
      </c>
      <c r="ERR22">
        <v>1516544</v>
      </c>
      <c r="ERS22">
        <v>1538492</v>
      </c>
      <c r="ERT22">
        <v>1535919</v>
      </c>
      <c r="ERU22">
        <v>1550764</v>
      </c>
      <c r="ERV22">
        <v>1582535</v>
      </c>
      <c r="ERW22">
        <v>8354</v>
      </c>
      <c r="ERX22">
        <v>11380</v>
      </c>
      <c r="ERY22">
        <v>13872</v>
      </c>
      <c r="ERZ22">
        <v>16961</v>
      </c>
      <c r="ESA22">
        <v>20310</v>
      </c>
      <c r="ESB22">
        <v>23941</v>
      </c>
      <c r="ESC22">
        <v>26187</v>
      </c>
      <c r="ESD22">
        <v>29910</v>
      </c>
      <c r="ESE22">
        <v>34437</v>
      </c>
      <c r="ESF22">
        <v>38770</v>
      </c>
      <c r="ESG22">
        <v>45883</v>
      </c>
      <c r="ESH22">
        <v>52296</v>
      </c>
      <c r="ESI22">
        <v>74026</v>
      </c>
      <c r="ESJ22">
        <v>74026</v>
      </c>
      <c r="ESK22">
        <v>109166</v>
      </c>
      <c r="ESL22">
        <v>195830</v>
      </c>
      <c r="ESM22">
        <v>304671</v>
      </c>
      <c r="ESN22">
        <v>641594</v>
      </c>
      <c r="ESO22">
        <v>957246</v>
      </c>
      <c r="ESP22">
        <v>1454031</v>
      </c>
      <c r="ESQ22">
        <v>1677529</v>
      </c>
      <c r="ESR22">
        <v>1794119</v>
      </c>
      <c r="ESS22">
        <v>1843302</v>
      </c>
      <c r="EST22">
        <v>1860639</v>
      </c>
      <c r="ESU22">
        <v>1904777</v>
      </c>
      <c r="ESV22">
        <v>1941972</v>
      </c>
      <c r="ESW22">
        <v>1937391</v>
      </c>
      <c r="ESX22">
        <v>1909322</v>
      </c>
      <c r="ESY22">
        <v>1914605</v>
      </c>
      <c r="ESZ22">
        <v>1865153</v>
      </c>
      <c r="ETA22">
        <v>1829239</v>
      </c>
      <c r="ETB22">
        <v>1867494</v>
      </c>
      <c r="ETC22">
        <v>1887099</v>
      </c>
      <c r="ETD22">
        <v>1847412</v>
      </c>
      <c r="ETE22">
        <v>1850668</v>
      </c>
      <c r="ETF22">
        <v>1872207</v>
      </c>
      <c r="ETG22">
        <v>1846050</v>
      </c>
      <c r="ETH22">
        <v>1839763</v>
      </c>
      <c r="ETI22">
        <v>1843401</v>
      </c>
      <c r="ETJ22">
        <v>1837870</v>
      </c>
      <c r="ETK22">
        <v>1862300</v>
      </c>
      <c r="ETL22">
        <v>1884698</v>
      </c>
      <c r="ETM22">
        <v>1874263</v>
      </c>
      <c r="ETN22">
        <v>1841170</v>
      </c>
      <c r="ETO22">
        <v>1866066</v>
      </c>
      <c r="ETP22">
        <v>1892107</v>
      </c>
      <c r="ETQ22">
        <v>1898895</v>
      </c>
      <c r="ETR22">
        <v>1867299</v>
      </c>
      <c r="ETS22">
        <v>1872007</v>
      </c>
      <c r="ETT22">
        <v>1848081</v>
      </c>
      <c r="ETU22">
        <v>1832230</v>
      </c>
      <c r="ETV22">
        <v>1800165</v>
      </c>
      <c r="ETW22">
        <v>1793385</v>
      </c>
      <c r="ETX22">
        <v>1765719</v>
      </c>
      <c r="ETY22">
        <v>1728050</v>
      </c>
      <c r="ETZ22">
        <v>1745220</v>
      </c>
      <c r="EUA22">
        <v>1752618</v>
      </c>
      <c r="EUB22">
        <v>1760311</v>
      </c>
      <c r="EUC22">
        <v>1760311</v>
      </c>
      <c r="EUD22">
        <v>1784436</v>
      </c>
      <c r="EUE22">
        <v>1773327</v>
      </c>
      <c r="EUF22">
        <v>1784734</v>
      </c>
      <c r="EUG22">
        <v>1823241</v>
      </c>
      <c r="EUH22">
        <v>1864891</v>
      </c>
      <c r="EUI22">
        <v>1866918</v>
      </c>
      <c r="EUJ22">
        <v>1866503</v>
      </c>
      <c r="EUK22">
        <v>13605</v>
      </c>
      <c r="EUL22">
        <v>15897</v>
      </c>
      <c r="EUM22">
        <v>22876</v>
      </c>
      <c r="EUN22">
        <v>32553</v>
      </c>
      <c r="EUO22">
        <v>45919</v>
      </c>
      <c r="EUP22">
        <v>48572</v>
      </c>
      <c r="EUQ22">
        <v>56212</v>
      </c>
      <c r="EUR22">
        <v>60387</v>
      </c>
      <c r="EUS22">
        <v>65944</v>
      </c>
      <c r="EUT22">
        <v>67709</v>
      </c>
      <c r="EUU22">
        <v>79252</v>
      </c>
      <c r="EUV22">
        <v>101270</v>
      </c>
      <c r="EUW22">
        <v>110747</v>
      </c>
      <c r="EUX22">
        <v>139137</v>
      </c>
      <c r="EUY22">
        <v>172409</v>
      </c>
      <c r="EUZ22">
        <v>250950</v>
      </c>
      <c r="EVA22">
        <v>408347</v>
      </c>
      <c r="EVB22">
        <v>408347</v>
      </c>
      <c r="EVC22">
        <v>749876</v>
      </c>
      <c r="EVD22">
        <v>1165766</v>
      </c>
      <c r="EVE22">
        <v>1485080</v>
      </c>
      <c r="EVF22">
        <v>1690921</v>
      </c>
      <c r="EVG22">
        <v>1785808</v>
      </c>
      <c r="EVH22">
        <v>1823448</v>
      </c>
      <c r="EVI22">
        <v>1822063</v>
      </c>
      <c r="EVJ22">
        <v>1830421</v>
      </c>
      <c r="EVK22">
        <v>1818094</v>
      </c>
      <c r="EVL22">
        <v>1804766</v>
      </c>
      <c r="EVM22">
        <v>1791713</v>
      </c>
      <c r="EVN22">
        <v>1744860</v>
      </c>
      <c r="EVO22">
        <v>1725125</v>
      </c>
      <c r="EVP22">
        <v>1721531</v>
      </c>
      <c r="EVQ22">
        <v>1704510</v>
      </c>
      <c r="EVR22">
        <v>1687765</v>
      </c>
      <c r="EVS22">
        <v>1680799</v>
      </c>
      <c r="EVT22">
        <v>1689405</v>
      </c>
      <c r="EVU22">
        <v>1651962</v>
      </c>
      <c r="EVV22">
        <v>1640531</v>
      </c>
      <c r="EVW22">
        <v>1654341</v>
      </c>
      <c r="EVX22">
        <v>1637673</v>
      </c>
      <c r="EVY22">
        <v>1652037</v>
      </c>
      <c r="EVZ22">
        <v>1647651</v>
      </c>
      <c r="EWA22">
        <v>1638827</v>
      </c>
      <c r="EWB22">
        <v>1638827</v>
      </c>
      <c r="EWC22">
        <v>1634446</v>
      </c>
      <c r="EWD22">
        <v>1621222</v>
      </c>
      <c r="EWE22">
        <v>1637537</v>
      </c>
      <c r="EWF22">
        <v>1641435</v>
      </c>
      <c r="EWG22">
        <v>1611306</v>
      </c>
      <c r="EWH22">
        <v>1621824</v>
      </c>
      <c r="EWI22">
        <v>1650451</v>
      </c>
      <c r="EWJ22">
        <v>1695406</v>
      </c>
      <c r="EWK22">
        <v>1684716</v>
      </c>
      <c r="EWL22">
        <v>1659550</v>
      </c>
      <c r="EWM22">
        <v>1642237</v>
      </c>
      <c r="EWN22">
        <v>1604635</v>
      </c>
      <c r="EWO22">
        <v>1598578</v>
      </c>
      <c r="EWP22">
        <v>1597199</v>
      </c>
      <c r="EWQ22">
        <v>1563026</v>
      </c>
      <c r="EWR22">
        <v>1556086</v>
      </c>
      <c r="EWS22">
        <v>1568016</v>
      </c>
      <c r="EWT22">
        <v>1563360</v>
      </c>
      <c r="EWU22">
        <v>1600246</v>
      </c>
      <c r="EWV22">
        <v>1574355</v>
      </c>
      <c r="EWW22">
        <v>1572429</v>
      </c>
      <c r="EWX22">
        <v>472</v>
      </c>
      <c r="EWY22">
        <v>5114</v>
      </c>
      <c r="EWZ22">
        <v>9533</v>
      </c>
      <c r="EXA22">
        <v>13159</v>
      </c>
      <c r="EXB22">
        <v>14857</v>
      </c>
      <c r="EXC22">
        <v>15101</v>
      </c>
      <c r="EXD22">
        <v>18539</v>
      </c>
      <c r="EXE22">
        <v>20532</v>
      </c>
      <c r="EXF22">
        <v>23129</v>
      </c>
      <c r="EXG22">
        <v>27275</v>
      </c>
      <c r="EXH22">
        <v>29266</v>
      </c>
      <c r="EXI22">
        <v>34264</v>
      </c>
      <c r="EXJ22">
        <v>42667</v>
      </c>
      <c r="EXK22">
        <v>50903</v>
      </c>
      <c r="EXL22">
        <v>67982</v>
      </c>
      <c r="EXM22">
        <v>85919</v>
      </c>
      <c r="EXN22">
        <v>130432</v>
      </c>
      <c r="EXO22">
        <v>233959</v>
      </c>
      <c r="EXP22">
        <v>553384</v>
      </c>
      <c r="EXQ22">
        <v>956347</v>
      </c>
      <c r="EXR22">
        <v>1312002</v>
      </c>
      <c r="EXS22">
        <v>1428901</v>
      </c>
      <c r="EXT22">
        <v>1428901</v>
      </c>
      <c r="EXU22">
        <v>1473843</v>
      </c>
      <c r="EXV22">
        <v>1514816</v>
      </c>
      <c r="EXW22">
        <v>1504629</v>
      </c>
      <c r="EXX22">
        <v>1516742</v>
      </c>
      <c r="EXY22">
        <v>1527862</v>
      </c>
      <c r="EXZ22">
        <v>1500795</v>
      </c>
      <c r="EYA22">
        <v>1473960</v>
      </c>
      <c r="EYB22">
        <v>1478597</v>
      </c>
      <c r="EYC22">
        <v>1482225</v>
      </c>
      <c r="EYD22">
        <v>1446055</v>
      </c>
      <c r="EYE22">
        <v>1416360</v>
      </c>
      <c r="EYF22">
        <v>1374120</v>
      </c>
      <c r="EYG22">
        <v>1351342</v>
      </c>
      <c r="EYH22">
        <v>1362608</v>
      </c>
      <c r="EYI22">
        <v>1379020</v>
      </c>
      <c r="EYJ22">
        <v>1382613</v>
      </c>
      <c r="EYK22">
        <v>1351291</v>
      </c>
      <c r="EYL22">
        <v>1362896</v>
      </c>
      <c r="EYM22">
        <v>1357541</v>
      </c>
      <c r="EYN22">
        <v>1355705</v>
      </c>
      <c r="EYO22">
        <v>1347309</v>
      </c>
      <c r="EYP22">
        <v>1323519</v>
      </c>
      <c r="EYQ22">
        <v>1321958</v>
      </c>
      <c r="EYR22">
        <v>1336924</v>
      </c>
      <c r="EYS22">
        <v>1336924</v>
      </c>
      <c r="EYT22">
        <v>1340049</v>
      </c>
      <c r="EYU22">
        <v>1337927</v>
      </c>
      <c r="EYV22">
        <v>1347290</v>
      </c>
      <c r="EYW22">
        <v>1358040</v>
      </c>
      <c r="EYX22">
        <v>1375461</v>
      </c>
      <c r="EYY22">
        <v>1366960</v>
      </c>
      <c r="EYZ22">
        <v>1398180</v>
      </c>
      <c r="EZA22">
        <v>1356993</v>
      </c>
      <c r="EZB22">
        <v>1336595</v>
      </c>
      <c r="EZC22">
        <v>1327193</v>
      </c>
      <c r="EZD22">
        <v>1331983</v>
      </c>
      <c r="EZE22">
        <v>1324615</v>
      </c>
      <c r="EZF22">
        <v>1333805</v>
      </c>
      <c r="EZG22">
        <v>1324850</v>
      </c>
      <c r="EZH22">
        <v>1320213</v>
      </c>
      <c r="EZI22">
        <v>1320213</v>
      </c>
      <c r="EZJ22">
        <v>1352248</v>
      </c>
      <c r="EZK22">
        <v>1086</v>
      </c>
      <c r="EZL22">
        <v>1783</v>
      </c>
      <c r="EZM22">
        <v>3299</v>
      </c>
      <c r="EZN22">
        <v>5895</v>
      </c>
      <c r="EZO22">
        <v>8250</v>
      </c>
      <c r="EZP22">
        <v>11588</v>
      </c>
      <c r="EZQ22">
        <v>15954</v>
      </c>
      <c r="EZR22">
        <v>17234</v>
      </c>
      <c r="EZS22">
        <v>19093</v>
      </c>
      <c r="EZT22">
        <v>23868</v>
      </c>
      <c r="EZU22">
        <v>27564</v>
      </c>
      <c r="EZV22">
        <v>34763</v>
      </c>
      <c r="EZW22">
        <v>51168</v>
      </c>
      <c r="EZX22">
        <v>80449</v>
      </c>
      <c r="EZY22">
        <v>120326</v>
      </c>
      <c r="EZZ22">
        <v>172208</v>
      </c>
      <c r="FAA22">
        <v>315135</v>
      </c>
      <c r="FAB22">
        <v>632570</v>
      </c>
      <c r="FAC22">
        <v>793420</v>
      </c>
      <c r="FAD22">
        <v>793420</v>
      </c>
      <c r="FAE22">
        <v>1078719</v>
      </c>
      <c r="FAF22">
        <v>1330595</v>
      </c>
      <c r="FAG22">
        <v>1389222</v>
      </c>
      <c r="FAH22">
        <v>1417505</v>
      </c>
      <c r="FAI22">
        <v>1446851</v>
      </c>
      <c r="FAJ22">
        <v>1460047</v>
      </c>
      <c r="FAK22">
        <v>1500838</v>
      </c>
      <c r="FAL22">
        <v>1500531</v>
      </c>
      <c r="FAM22">
        <v>1531064</v>
      </c>
      <c r="FAN22">
        <v>1542195</v>
      </c>
      <c r="FAO22">
        <v>1530718</v>
      </c>
      <c r="FAP22">
        <v>1529644</v>
      </c>
      <c r="FAQ22">
        <v>1552965</v>
      </c>
      <c r="FAR22">
        <v>1571369</v>
      </c>
      <c r="FAS22">
        <v>1526504</v>
      </c>
      <c r="FAT22">
        <v>1523446</v>
      </c>
      <c r="FAU22">
        <v>1513911</v>
      </c>
      <c r="FAV22">
        <v>1506765</v>
      </c>
      <c r="FAW22">
        <v>1542215</v>
      </c>
      <c r="FAX22">
        <v>1519798</v>
      </c>
      <c r="FAY22">
        <v>1492202</v>
      </c>
      <c r="FAZ22">
        <v>1499541</v>
      </c>
      <c r="FBA22">
        <v>1477703</v>
      </c>
      <c r="FBB22">
        <v>1529948</v>
      </c>
      <c r="FBC22">
        <v>1538324</v>
      </c>
      <c r="FBD22">
        <v>1580482</v>
      </c>
      <c r="FBE22">
        <v>1617202</v>
      </c>
      <c r="FBF22">
        <v>1646180</v>
      </c>
      <c r="FBG22">
        <v>1662537</v>
      </c>
      <c r="FBH22">
        <v>1688582</v>
      </c>
      <c r="FBI22">
        <v>1687033</v>
      </c>
      <c r="FBJ22">
        <v>1656172</v>
      </c>
      <c r="FBK22">
        <v>1654182</v>
      </c>
      <c r="FBL22">
        <v>1651783</v>
      </c>
      <c r="FBM22">
        <v>1693788</v>
      </c>
      <c r="FBN22">
        <v>1705011</v>
      </c>
      <c r="FBO22">
        <v>1678393</v>
      </c>
      <c r="FBP22">
        <v>1686907</v>
      </c>
      <c r="FBQ22">
        <v>1698434</v>
      </c>
      <c r="FBR22">
        <v>1702388</v>
      </c>
      <c r="FBS22">
        <v>1638877</v>
      </c>
      <c r="FBT22">
        <v>1645451</v>
      </c>
      <c r="FBU22">
        <v>1575724</v>
      </c>
      <c r="FBV22">
        <v>1644579</v>
      </c>
      <c r="FBW22">
        <v>1640217</v>
      </c>
      <c r="FBX22">
        <v>20952</v>
      </c>
      <c r="FBY22">
        <v>24635</v>
      </c>
      <c r="FBZ22">
        <v>29460</v>
      </c>
      <c r="FCA22">
        <v>33101</v>
      </c>
      <c r="FCB22">
        <v>40136</v>
      </c>
      <c r="FCC22">
        <v>43166</v>
      </c>
      <c r="FCD22">
        <v>46046</v>
      </c>
      <c r="FCE22">
        <v>52923</v>
      </c>
      <c r="FCF22">
        <v>61902</v>
      </c>
      <c r="FCG22">
        <v>77658</v>
      </c>
      <c r="FCH22">
        <v>95010</v>
      </c>
      <c r="FCI22">
        <v>114491</v>
      </c>
      <c r="FCJ22">
        <v>114491</v>
      </c>
      <c r="FCK22">
        <v>151774</v>
      </c>
      <c r="FCL22">
        <v>178968</v>
      </c>
      <c r="FCM22">
        <v>246531</v>
      </c>
      <c r="FCN22">
        <v>376668</v>
      </c>
      <c r="FCO22">
        <v>551802</v>
      </c>
      <c r="FCP22">
        <v>960541</v>
      </c>
      <c r="FCQ22">
        <v>1274351</v>
      </c>
      <c r="FCR22">
        <v>1588081</v>
      </c>
      <c r="FCS22">
        <v>1707585</v>
      </c>
      <c r="FCT22">
        <v>1763634</v>
      </c>
      <c r="FCU22">
        <v>1815324</v>
      </c>
      <c r="FCV22">
        <v>1837424</v>
      </c>
      <c r="FCW22">
        <v>1889193</v>
      </c>
      <c r="FCX22">
        <v>1932320</v>
      </c>
      <c r="FCY22">
        <v>1944753</v>
      </c>
      <c r="FCZ22">
        <v>1966570</v>
      </c>
      <c r="FDA22">
        <v>1947588</v>
      </c>
      <c r="FDB22">
        <v>1936010</v>
      </c>
      <c r="FDC22">
        <v>1906926</v>
      </c>
      <c r="FDD22">
        <v>1909175</v>
      </c>
      <c r="FDE22">
        <v>1877776</v>
      </c>
      <c r="FDF22">
        <v>1851774</v>
      </c>
      <c r="FDG22">
        <v>1793000</v>
      </c>
      <c r="FDH22">
        <v>1854247</v>
      </c>
      <c r="FDI22">
        <v>1882467</v>
      </c>
      <c r="FDJ22">
        <v>1884655</v>
      </c>
      <c r="FDK22">
        <v>1845059</v>
      </c>
      <c r="FDL22">
        <v>1821889</v>
      </c>
      <c r="FDM22">
        <v>1824430</v>
      </c>
      <c r="FDN22">
        <v>1784825</v>
      </c>
      <c r="FDO22">
        <v>1843466</v>
      </c>
      <c r="FDP22">
        <v>1854570</v>
      </c>
      <c r="FDQ22">
        <v>1837148</v>
      </c>
      <c r="FDR22">
        <v>1838084</v>
      </c>
      <c r="FDS22">
        <v>1865502</v>
      </c>
      <c r="FDT22">
        <v>1853250</v>
      </c>
      <c r="FDU22">
        <v>1812936</v>
      </c>
      <c r="FDV22">
        <v>1753797</v>
      </c>
      <c r="FDW22">
        <v>1738830</v>
      </c>
      <c r="FDX22">
        <v>1711415</v>
      </c>
      <c r="FDY22">
        <v>1704365</v>
      </c>
      <c r="FDZ22">
        <v>1717208</v>
      </c>
      <c r="FEA22">
        <v>1719906</v>
      </c>
      <c r="FEB22">
        <v>1715975</v>
      </c>
      <c r="FEC22">
        <v>1715975</v>
      </c>
      <c r="FED22">
        <v>1706831</v>
      </c>
      <c r="FEE22">
        <v>1684245</v>
      </c>
      <c r="FEF22">
        <v>1699442</v>
      </c>
      <c r="FEG22">
        <v>1710169</v>
      </c>
      <c r="FEH22">
        <v>1685609</v>
      </c>
      <c r="FEI22">
        <v>1701954</v>
      </c>
      <c r="FEJ22">
        <v>1700910</v>
      </c>
      <c r="FEK22">
        <v>1698712</v>
      </c>
      <c r="FEL22">
        <v>8887</v>
      </c>
      <c r="FEM22">
        <v>17022</v>
      </c>
      <c r="FEN22">
        <v>21249</v>
      </c>
      <c r="FEO22">
        <v>28765</v>
      </c>
      <c r="FEP22">
        <v>37013</v>
      </c>
      <c r="FEQ22">
        <v>44093</v>
      </c>
      <c r="FER22">
        <v>53641</v>
      </c>
      <c r="FES22">
        <v>65804</v>
      </c>
      <c r="FET22">
        <v>74726</v>
      </c>
      <c r="FEU22">
        <v>104016</v>
      </c>
      <c r="FEV22">
        <v>116424</v>
      </c>
      <c r="FEW22">
        <v>151110</v>
      </c>
      <c r="FEX22">
        <v>177336</v>
      </c>
      <c r="FEY22">
        <v>208663</v>
      </c>
      <c r="FEZ22">
        <v>244765</v>
      </c>
      <c r="FFA22">
        <v>291880</v>
      </c>
      <c r="FFB22">
        <v>291880</v>
      </c>
      <c r="FFC22">
        <v>382848</v>
      </c>
      <c r="FFD22">
        <v>774438</v>
      </c>
      <c r="FFE22">
        <v>1085236</v>
      </c>
      <c r="FFF22">
        <v>1449971</v>
      </c>
      <c r="FFG22">
        <v>1627320</v>
      </c>
      <c r="FFH22">
        <v>1803282</v>
      </c>
      <c r="FFI22">
        <v>1796556</v>
      </c>
      <c r="FFJ22">
        <v>1786231</v>
      </c>
      <c r="FFK22">
        <v>1769633</v>
      </c>
      <c r="FFL22">
        <v>1774138</v>
      </c>
      <c r="FFM22">
        <v>1770222</v>
      </c>
      <c r="FFN22">
        <v>1767879</v>
      </c>
      <c r="FFO22">
        <v>1763327</v>
      </c>
      <c r="FFP22">
        <v>1778082</v>
      </c>
      <c r="FFQ22">
        <v>1757942</v>
      </c>
      <c r="FFR22">
        <v>1734329</v>
      </c>
      <c r="FFS22">
        <v>1674737</v>
      </c>
      <c r="FFT22">
        <v>1681283</v>
      </c>
      <c r="FFU22">
        <v>1695187</v>
      </c>
      <c r="FFV22">
        <v>1702792</v>
      </c>
      <c r="FFW22">
        <v>1696183</v>
      </c>
      <c r="FFX22">
        <v>1660306</v>
      </c>
      <c r="FFY22">
        <v>1685774</v>
      </c>
      <c r="FFZ22">
        <v>1625632</v>
      </c>
      <c r="FGA22">
        <v>1614384</v>
      </c>
      <c r="FGB22">
        <v>1674442</v>
      </c>
      <c r="FGC22">
        <v>1695815</v>
      </c>
      <c r="FGD22">
        <v>1662250</v>
      </c>
      <c r="FGE22">
        <v>1640829</v>
      </c>
      <c r="FGF22">
        <v>1622035</v>
      </c>
      <c r="FGG22">
        <v>1604176</v>
      </c>
      <c r="FGH22">
        <v>1607419</v>
      </c>
      <c r="FGI22">
        <v>1663252</v>
      </c>
      <c r="FGJ22">
        <v>1617945</v>
      </c>
      <c r="FGK22">
        <v>1604194</v>
      </c>
      <c r="FGL22">
        <v>1593527</v>
      </c>
      <c r="FGM22">
        <v>1578910</v>
      </c>
      <c r="FGN22">
        <v>1552193</v>
      </c>
      <c r="FGO22">
        <v>1532861</v>
      </c>
      <c r="FGP22">
        <v>1521306</v>
      </c>
      <c r="FGQ22">
        <v>1489718</v>
      </c>
      <c r="FGR22">
        <v>1493493</v>
      </c>
      <c r="FGS22">
        <v>1496120</v>
      </c>
      <c r="FGT22">
        <v>1505503</v>
      </c>
      <c r="FGU22">
        <v>1485019</v>
      </c>
      <c r="FGV22">
        <v>1520101</v>
      </c>
      <c r="FGW22">
        <v>1493224</v>
      </c>
      <c r="FGX22">
        <v>1477682</v>
      </c>
      <c r="FGY22">
        <v>11695</v>
      </c>
      <c r="FGZ22">
        <v>14186</v>
      </c>
      <c r="FHA22">
        <v>15167</v>
      </c>
      <c r="FHB22">
        <v>18969</v>
      </c>
      <c r="FHC22">
        <v>24028</v>
      </c>
      <c r="FHD22">
        <v>27268</v>
      </c>
      <c r="FHE22">
        <v>29705</v>
      </c>
      <c r="FHF22">
        <v>37868</v>
      </c>
      <c r="FHG22">
        <v>40876</v>
      </c>
      <c r="FHH22">
        <v>42678</v>
      </c>
      <c r="FHI22">
        <v>50116</v>
      </c>
      <c r="FHJ22">
        <v>53866</v>
      </c>
      <c r="FHK22">
        <v>63756</v>
      </c>
      <c r="FHL22">
        <v>80915</v>
      </c>
      <c r="FHM22">
        <v>95356</v>
      </c>
      <c r="FHN22">
        <v>109779</v>
      </c>
      <c r="FHO22">
        <v>176127</v>
      </c>
      <c r="FHP22">
        <v>279636</v>
      </c>
      <c r="FHQ22">
        <v>575927</v>
      </c>
      <c r="FHR22">
        <v>869272</v>
      </c>
      <c r="FHS22">
        <v>1113195</v>
      </c>
      <c r="FHT22">
        <v>1230019</v>
      </c>
      <c r="FHU22">
        <v>1328736</v>
      </c>
      <c r="FHV22">
        <v>1364823</v>
      </c>
      <c r="FHW22">
        <v>1396897</v>
      </c>
      <c r="FHX22">
        <v>1401646</v>
      </c>
      <c r="FHY22">
        <v>1401646</v>
      </c>
      <c r="FHZ22">
        <v>1398587</v>
      </c>
      <c r="FIA22">
        <v>1380200</v>
      </c>
      <c r="FIB22">
        <v>1389369</v>
      </c>
      <c r="FIC22">
        <v>1397765</v>
      </c>
      <c r="FID22">
        <v>1424185</v>
      </c>
      <c r="FIE22">
        <v>1423920</v>
      </c>
      <c r="FIF22">
        <v>1395164</v>
      </c>
      <c r="FIG22">
        <v>1390200</v>
      </c>
      <c r="FIH22">
        <v>1400392</v>
      </c>
      <c r="FII22">
        <v>1415293</v>
      </c>
      <c r="FIJ22">
        <v>1370226</v>
      </c>
      <c r="FIK22">
        <v>1346208</v>
      </c>
      <c r="FIL22">
        <v>1323766</v>
      </c>
      <c r="FIM22">
        <v>1306788</v>
      </c>
      <c r="FIN22">
        <v>1298440</v>
      </c>
      <c r="FIO22">
        <v>1336893</v>
      </c>
      <c r="FIP22">
        <v>1293851</v>
      </c>
      <c r="FIQ22">
        <v>1274997</v>
      </c>
      <c r="FIR22">
        <v>1361883</v>
      </c>
      <c r="FIS22">
        <v>1361883</v>
      </c>
      <c r="FIT22">
        <v>1301340</v>
      </c>
      <c r="FIU22">
        <v>1259503</v>
      </c>
      <c r="FIV22">
        <v>1251775</v>
      </c>
      <c r="FIW22">
        <v>1235789</v>
      </c>
      <c r="FIX22">
        <v>1227584</v>
      </c>
      <c r="FIY22">
        <v>1215023</v>
      </c>
      <c r="FIZ22">
        <v>1216228</v>
      </c>
      <c r="FJA22">
        <v>1217088</v>
      </c>
      <c r="FJB22">
        <v>1232083</v>
      </c>
      <c r="FJC22">
        <v>1209286</v>
      </c>
      <c r="FJD22">
        <v>1209286</v>
      </c>
      <c r="FJE22">
        <v>1189700</v>
      </c>
      <c r="FJF22">
        <v>1155807</v>
      </c>
      <c r="FJG22">
        <v>1152393</v>
      </c>
      <c r="FJH22">
        <v>1107337</v>
      </c>
      <c r="FJI22">
        <v>1107337</v>
      </c>
      <c r="FJJ22">
        <v>1143421</v>
      </c>
      <c r="FJK22">
        <v>1167605</v>
      </c>
      <c r="FJL22">
        <v>3976</v>
      </c>
      <c r="FJM22">
        <v>5589</v>
      </c>
      <c r="FJN22">
        <v>7705</v>
      </c>
      <c r="FJO22">
        <v>12175</v>
      </c>
      <c r="FJP22">
        <v>14461</v>
      </c>
      <c r="FJQ22">
        <v>20006</v>
      </c>
      <c r="FJR22">
        <v>22449</v>
      </c>
      <c r="FJS22">
        <v>26193</v>
      </c>
      <c r="FJT22">
        <v>32429</v>
      </c>
      <c r="FJU22">
        <v>35744</v>
      </c>
      <c r="FJV22">
        <v>42730</v>
      </c>
      <c r="FJW22">
        <v>51338</v>
      </c>
      <c r="FJX22">
        <v>64643</v>
      </c>
      <c r="FJY22">
        <v>87739</v>
      </c>
      <c r="FJZ22">
        <v>120223</v>
      </c>
      <c r="FKA22">
        <v>180638</v>
      </c>
      <c r="FKB22">
        <v>257897</v>
      </c>
      <c r="FKC22">
        <v>406010</v>
      </c>
      <c r="FKD22">
        <v>406010</v>
      </c>
      <c r="FKE22">
        <v>779036</v>
      </c>
      <c r="FKF22">
        <v>1042767</v>
      </c>
      <c r="FKG22">
        <v>1186289</v>
      </c>
      <c r="FKH22">
        <v>1283295</v>
      </c>
      <c r="FKI22">
        <v>1289855</v>
      </c>
      <c r="FKJ22">
        <v>1302755</v>
      </c>
      <c r="FKK22">
        <v>1297548</v>
      </c>
      <c r="FKL22">
        <v>1277065</v>
      </c>
      <c r="FKM22">
        <v>1284837</v>
      </c>
      <c r="FKN22">
        <v>1279759</v>
      </c>
      <c r="FKO22">
        <v>1260158</v>
      </c>
      <c r="FKP22">
        <v>1266355</v>
      </c>
      <c r="FKQ22">
        <v>1276384</v>
      </c>
      <c r="FKR22">
        <v>1246301</v>
      </c>
      <c r="FKS22">
        <v>1223042</v>
      </c>
      <c r="FKT22">
        <v>1225040</v>
      </c>
      <c r="FKU22">
        <v>1226512</v>
      </c>
      <c r="FKV22">
        <v>1230451</v>
      </c>
      <c r="FKW22">
        <v>1220014</v>
      </c>
      <c r="FKX22">
        <v>1238918</v>
      </c>
      <c r="FKY22">
        <v>1231801</v>
      </c>
      <c r="FKZ22">
        <v>1246172</v>
      </c>
      <c r="FLA22">
        <v>1219287</v>
      </c>
      <c r="FLB22">
        <v>1216281</v>
      </c>
      <c r="FLC22">
        <v>1215640</v>
      </c>
      <c r="FLD22">
        <v>1258928</v>
      </c>
      <c r="FLE22">
        <v>1239922</v>
      </c>
      <c r="FLF22">
        <v>1231763</v>
      </c>
      <c r="FLG22">
        <v>1232254</v>
      </c>
      <c r="FLH22">
        <v>1234383</v>
      </c>
      <c r="FLI22">
        <v>1236624</v>
      </c>
      <c r="FLJ22">
        <v>1210222</v>
      </c>
      <c r="FLK22">
        <v>1211056</v>
      </c>
      <c r="FLL22">
        <v>1233494</v>
      </c>
      <c r="FLM22">
        <v>1244876</v>
      </c>
      <c r="FLN22">
        <v>1223003</v>
      </c>
      <c r="FLO22">
        <v>1186777</v>
      </c>
      <c r="FLP22">
        <v>1221611</v>
      </c>
      <c r="FLQ22">
        <v>1181575</v>
      </c>
      <c r="FLR22">
        <v>1151049</v>
      </c>
      <c r="FLS22">
        <v>1155985</v>
      </c>
      <c r="FLT22">
        <v>1134355</v>
      </c>
      <c r="FLU22">
        <v>1120235</v>
      </c>
      <c r="FLV22">
        <v>1124043</v>
      </c>
      <c r="FLW22">
        <v>1099501</v>
      </c>
      <c r="FLX22">
        <v>1089716</v>
      </c>
      <c r="FLY22">
        <v>29246</v>
      </c>
      <c r="FLZ22">
        <v>28805</v>
      </c>
      <c r="FMA22">
        <v>30574</v>
      </c>
      <c r="FMB22">
        <v>30850</v>
      </c>
      <c r="FMC22">
        <v>33871</v>
      </c>
      <c r="FMD22">
        <v>38021</v>
      </c>
      <c r="FME22">
        <v>42240</v>
      </c>
      <c r="FMF22">
        <v>44343</v>
      </c>
      <c r="FMG22">
        <v>47203</v>
      </c>
      <c r="FMH22">
        <v>57620</v>
      </c>
      <c r="FMI22">
        <v>73833</v>
      </c>
      <c r="FMJ22">
        <v>73833</v>
      </c>
      <c r="FMK22">
        <v>76505</v>
      </c>
      <c r="FML22">
        <v>91056</v>
      </c>
      <c r="FMM22">
        <v>114651</v>
      </c>
      <c r="FMN22">
        <v>149229</v>
      </c>
      <c r="FMO22">
        <v>216840</v>
      </c>
      <c r="FMP22">
        <v>378842</v>
      </c>
      <c r="FMQ22">
        <v>632427</v>
      </c>
      <c r="FMR22">
        <v>830433</v>
      </c>
      <c r="FMS22">
        <v>979503</v>
      </c>
      <c r="FMT22">
        <v>1002522</v>
      </c>
      <c r="FMU22">
        <v>1093769</v>
      </c>
      <c r="FMV22">
        <v>1106466</v>
      </c>
      <c r="FMW22">
        <v>1117639</v>
      </c>
      <c r="FMX22">
        <v>1086516</v>
      </c>
      <c r="FMY22">
        <v>1111690</v>
      </c>
      <c r="FMZ22">
        <v>1133859</v>
      </c>
      <c r="FNA22">
        <v>1140405</v>
      </c>
      <c r="FNB22">
        <v>1139121</v>
      </c>
      <c r="FNC22">
        <v>1147128</v>
      </c>
      <c r="FND22">
        <v>1144777</v>
      </c>
      <c r="FNE22">
        <v>1115481</v>
      </c>
      <c r="FNF22">
        <v>1088436</v>
      </c>
      <c r="FNG22">
        <v>1069000</v>
      </c>
      <c r="FNH22">
        <v>1075831</v>
      </c>
      <c r="FNI22">
        <v>1085033</v>
      </c>
      <c r="FNJ22">
        <v>1090111</v>
      </c>
      <c r="FNK22">
        <v>1092344</v>
      </c>
      <c r="FNL22">
        <v>1083904</v>
      </c>
      <c r="FNM22">
        <v>1100151</v>
      </c>
      <c r="FNN22">
        <v>1044824</v>
      </c>
      <c r="FNO22">
        <v>1051642</v>
      </c>
      <c r="FNP22">
        <v>1043103</v>
      </c>
      <c r="FNQ22">
        <v>1055581</v>
      </c>
      <c r="FNR22">
        <v>1051382</v>
      </c>
      <c r="FNS22">
        <v>1033158</v>
      </c>
      <c r="FNT22">
        <v>1022658</v>
      </c>
      <c r="FNU22">
        <v>1029852</v>
      </c>
      <c r="FNV22">
        <v>1032112</v>
      </c>
      <c r="FNW22">
        <v>1027737</v>
      </c>
      <c r="FNX22">
        <v>1024042</v>
      </c>
      <c r="FNY22">
        <v>1051554</v>
      </c>
      <c r="FNZ22">
        <v>1041801</v>
      </c>
      <c r="FOA22">
        <v>1061353</v>
      </c>
      <c r="FOB22">
        <v>1061353</v>
      </c>
      <c r="FOC22">
        <v>1047925</v>
      </c>
      <c r="FOD22">
        <v>1047925</v>
      </c>
      <c r="FOE22">
        <v>1034161</v>
      </c>
      <c r="FOF22">
        <v>1023733</v>
      </c>
      <c r="FOG22">
        <v>1017980</v>
      </c>
      <c r="FOH22">
        <v>994641</v>
      </c>
      <c r="FOI22">
        <v>1041952</v>
      </c>
      <c r="FOJ22">
        <v>1025998</v>
      </c>
      <c r="FOK22">
        <v>1015550</v>
      </c>
      <c r="FOL22">
        <v>1019211</v>
      </c>
      <c r="FOM22">
        <v>15817</v>
      </c>
      <c r="FON22">
        <v>15817</v>
      </c>
      <c r="FOO22">
        <v>20592</v>
      </c>
      <c r="FOP22">
        <v>25962</v>
      </c>
      <c r="FOQ22">
        <v>31499</v>
      </c>
      <c r="FOR22">
        <v>34786</v>
      </c>
      <c r="FOS22">
        <v>36964</v>
      </c>
      <c r="FOT22">
        <v>39215</v>
      </c>
      <c r="FOU22">
        <v>41904</v>
      </c>
      <c r="FOV22">
        <v>44185</v>
      </c>
      <c r="FOW22">
        <v>47166</v>
      </c>
      <c r="FOX22">
        <v>54578</v>
      </c>
      <c r="FOY22">
        <v>64451</v>
      </c>
      <c r="FOZ22">
        <v>86624</v>
      </c>
      <c r="FPA22">
        <v>106823</v>
      </c>
      <c r="FPB22">
        <v>128222</v>
      </c>
      <c r="FPC22">
        <v>231045</v>
      </c>
      <c r="FPD22">
        <v>495878</v>
      </c>
      <c r="FPE22">
        <v>770283</v>
      </c>
      <c r="FPF22">
        <v>873308</v>
      </c>
      <c r="FPG22">
        <v>873308</v>
      </c>
      <c r="FPH22">
        <v>996973</v>
      </c>
      <c r="FPI22">
        <v>1053189</v>
      </c>
      <c r="FPJ22">
        <v>1086954</v>
      </c>
      <c r="FPK22">
        <v>1112280</v>
      </c>
      <c r="FPL22">
        <v>1098324</v>
      </c>
      <c r="FPM22">
        <v>1089583</v>
      </c>
      <c r="FPN22">
        <v>1099044</v>
      </c>
      <c r="FPO22">
        <v>1096982</v>
      </c>
      <c r="FPP22">
        <v>1099779</v>
      </c>
      <c r="FPQ22">
        <v>1089446</v>
      </c>
      <c r="FPR22">
        <v>1089851</v>
      </c>
      <c r="FPS22">
        <v>1039824</v>
      </c>
      <c r="FPT22">
        <v>1010672</v>
      </c>
      <c r="FPU22">
        <v>998457</v>
      </c>
      <c r="FPV22">
        <v>1000283</v>
      </c>
      <c r="FPW22">
        <v>1019658</v>
      </c>
      <c r="FPX22">
        <v>1028293</v>
      </c>
      <c r="FPY22">
        <v>1023340</v>
      </c>
      <c r="FPZ22">
        <v>999042</v>
      </c>
      <c r="FQA22">
        <v>984112</v>
      </c>
      <c r="FQB22">
        <v>1015219</v>
      </c>
      <c r="FQC22">
        <v>1016693</v>
      </c>
      <c r="FQD22">
        <v>1007849</v>
      </c>
      <c r="FQE22">
        <v>1018469</v>
      </c>
      <c r="FQF22">
        <v>1024227</v>
      </c>
      <c r="FQG22">
        <v>1021133</v>
      </c>
      <c r="FQH22">
        <v>1034562</v>
      </c>
      <c r="FQI22">
        <v>1040873</v>
      </c>
      <c r="FQJ22">
        <v>1017255</v>
      </c>
      <c r="FQK22">
        <v>993854</v>
      </c>
      <c r="FQL22">
        <v>993854</v>
      </c>
      <c r="FQM22">
        <v>979152</v>
      </c>
      <c r="FQN22">
        <v>977934</v>
      </c>
      <c r="FQO22">
        <v>984998</v>
      </c>
      <c r="FQP22">
        <v>994593</v>
      </c>
      <c r="FQQ22">
        <v>992542</v>
      </c>
      <c r="FQR22">
        <v>1007887</v>
      </c>
      <c r="FQS22">
        <v>1039405</v>
      </c>
      <c r="FQT22">
        <v>1014113</v>
      </c>
      <c r="FQU22">
        <v>989193</v>
      </c>
      <c r="FQV22">
        <v>1022925</v>
      </c>
      <c r="FQW22">
        <v>1008142</v>
      </c>
      <c r="FQX22">
        <v>1026664</v>
      </c>
      <c r="FQY22">
        <v>1036933</v>
      </c>
      <c r="FQZ22">
        <v>5054</v>
      </c>
      <c r="FRA22">
        <v>5054</v>
      </c>
      <c r="FRB22">
        <v>11359</v>
      </c>
      <c r="FRC22">
        <v>12631</v>
      </c>
      <c r="FRD22">
        <v>16547</v>
      </c>
      <c r="FRE22">
        <v>25740</v>
      </c>
      <c r="FRF22">
        <v>28078</v>
      </c>
      <c r="FRG22">
        <v>47607</v>
      </c>
      <c r="FRH22">
        <v>47157</v>
      </c>
      <c r="FRI22">
        <v>62112</v>
      </c>
      <c r="FRJ22">
        <v>67327</v>
      </c>
      <c r="FRK22">
        <v>76135</v>
      </c>
      <c r="FRL22">
        <v>88070</v>
      </c>
      <c r="FRM22">
        <v>108993</v>
      </c>
      <c r="FRN22">
        <v>141113</v>
      </c>
      <c r="FRO22">
        <v>174014</v>
      </c>
      <c r="FRP22">
        <v>238536</v>
      </c>
      <c r="FRQ22">
        <v>425072</v>
      </c>
      <c r="FRR22">
        <v>560153</v>
      </c>
      <c r="FRS22">
        <v>743595</v>
      </c>
      <c r="FRT22">
        <v>808020</v>
      </c>
      <c r="FRU22">
        <v>897119</v>
      </c>
      <c r="FRV22">
        <v>956440</v>
      </c>
      <c r="FRW22">
        <v>1014396</v>
      </c>
      <c r="FRX22">
        <v>1001030</v>
      </c>
      <c r="FRY22">
        <v>1001030</v>
      </c>
      <c r="FRZ22">
        <v>1022182</v>
      </c>
      <c r="FSA22">
        <v>1024668</v>
      </c>
      <c r="FSB22">
        <v>1019323</v>
      </c>
      <c r="FSC22">
        <v>1018287</v>
      </c>
      <c r="FSD22">
        <v>1037326</v>
      </c>
      <c r="FSE22">
        <v>1000084</v>
      </c>
      <c r="FSF22">
        <v>1039175</v>
      </c>
      <c r="FSG22">
        <v>1043352</v>
      </c>
      <c r="FSH22">
        <v>1054100</v>
      </c>
      <c r="FSI22">
        <v>1044691</v>
      </c>
      <c r="FSJ22">
        <v>1060786</v>
      </c>
      <c r="FSK22">
        <v>1048058</v>
      </c>
      <c r="FSL22">
        <v>1017331</v>
      </c>
      <c r="FSM22">
        <v>1024899</v>
      </c>
      <c r="FSN22">
        <v>1014967</v>
      </c>
      <c r="FSO22">
        <v>1025452</v>
      </c>
      <c r="FSP22">
        <v>1020509</v>
      </c>
      <c r="FSQ22">
        <v>1035636</v>
      </c>
      <c r="FSR22">
        <v>1027459</v>
      </c>
      <c r="FSS22">
        <v>1027459</v>
      </c>
      <c r="FST22">
        <v>1017784</v>
      </c>
      <c r="FSU22">
        <v>1023691</v>
      </c>
      <c r="FSV22">
        <v>1021458</v>
      </c>
      <c r="FSW22">
        <v>1022535</v>
      </c>
      <c r="FSX22">
        <v>1018850</v>
      </c>
      <c r="FSY22">
        <v>1026810</v>
      </c>
      <c r="FSZ22">
        <v>1035157</v>
      </c>
      <c r="FTA22">
        <v>1037569</v>
      </c>
      <c r="FTB22">
        <v>1039570</v>
      </c>
      <c r="FTC22">
        <v>1031877</v>
      </c>
      <c r="FTD22">
        <v>1029928</v>
      </c>
      <c r="FTE22">
        <v>1029928</v>
      </c>
      <c r="FTF22">
        <v>1032010</v>
      </c>
      <c r="FTG22">
        <v>1032404</v>
      </c>
      <c r="FTH22">
        <v>1037676</v>
      </c>
      <c r="FTI22">
        <v>1022874</v>
      </c>
      <c r="FTJ22">
        <v>1022874</v>
      </c>
      <c r="FTK22">
        <v>1001784</v>
      </c>
      <c r="FTL22">
        <v>1017985</v>
      </c>
      <c r="FTM22">
        <v>40794</v>
      </c>
      <c r="FTN22">
        <v>40794</v>
      </c>
      <c r="FTO22">
        <v>52755</v>
      </c>
      <c r="FTP22">
        <v>56090</v>
      </c>
      <c r="FTQ22">
        <v>56653</v>
      </c>
      <c r="FTR22">
        <v>57153</v>
      </c>
      <c r="FTS22">
        <v>58880</v>
      </c>
      <c r="FTT22">
        <v>61559</v>
      </c>
      <c r="FTU22">
        <v>62838</v>
      </c>
      <c r="FTV22">
        <v>63574</v>
      </c>
      <c r="FTW22">
        <v>63681</v>
      </c>
      <c r="FTX22">
        <v>66599</v>
      </c>
      <c r="FTY22">
        <v>74916</v>
      </c>
      <c r="FTZ22">
        <v>99527</v>
      </c>
      <c r="FUA22">
        <v>190726</v>
      </c>
      <c r="FUB22">
        <v>237757</v>
      </c>
      <c r="FUC22">
        <v>324070</v>
      </c>
      <c r="FUD22">
        <v>324070</v>
      </c>
      <c r="FUE22">
        <v>554152</v>
      </c>
      <c r="FUF22">
        <v>795835</v>
      </c>
      <c r="FUG22">
        <v>866685</v>
      </c>
      <c r="FUH22">
        <v>1032841</v>
      </c>
      <c r="FUI22">
        <v>1076380</v>
      </c>
      <c r="FUJ22">
        <v>1134937</v>
      </c>
      <c r="FUK22">
        <v>1158253</v>
      </c>
      <c r="FUL22">
        <v>1175605</v>
      </c>
      <c r="FUM22">
        <v>1181114</v>
      </c>
      <c r="FUN22">
        <v>1211577</v>
      </c>
      <c r="FUO22">
        <v>1222045</v>
      </c>
      <c r="FUP22">
        <v>1226919</v>
      </c>
      <c r="FUQ22">
        <v>1252651</v>
      </c>
      <c r="FUR22">
        <v>1243483</v>
      </c>
      <c r="FUS22">
        <v>1243676</v>
      </c>
      <c r="FUT22">
        <v>1237216</v>
      </c>
      <c r="FUU22">
        <v>1259909</v>
      </c>
      <c r="FUV22">
        <v>1285186</v>
      </c>
      <c r="FUW22">
        <v>1267438</v>
      </c>
      <c r="FUX22">
        <v>1278240</v>
      </c>
      <c r="FUY22">
        <v>1302538</v>
      </c>
      <c r="FUZ22">
        <v>1323125</v>
      </c>
      <c r="FVA22">
        <v>1335382</v>
      </c>
      <c r="FVB22">
        <v>1345169</v>
      </c>
      <c r="FVC22">
        <v>1364736</v>
      </c>
      <c r="FVD22">
        <v>1368797</v>
      </c>
      <c r="FVE22">
        <v>1393436</v>
      </c>
      <c r="FVF22">
        <v>1385872</v>
      </c>
      <c r="FVG22">
        <v>1415820</v>
      </c>
      <c r="FVH22">
        <v>1424438</v>
      </c>
      <c r="FVI22">
        <v>1415821</v>
      </c>
      <c r="FVJ22">
        <v>1395705</v>
      </c>
      <c r="FVK22">
        <v>1396017</v>
      </c>
      <c r="FVL22">
        <v>1396924</v>
      </c>
      <c r="FVM22">
        <v>1435479</v>
      </c>
      <c r="FVN22">
        <v>1456394</v>
      </c>
      <c r="FVO22">
        <v>1432509</v>
      </c>
      <c r="FVP22">
        <v>1461329</v>
      </c>
      <c r="FVQ22">
        <v>1468867</v>
      </c>
      <c r="FVR22">
        <v>1501987</v>
      </c>
      <c r="FVS22">
        <v>1513149</v>
      </c>
      <c r="FVT22">
        <v>1470113</v>
      </c>
      <c r="FVU22">
        <v>1515251</v>
      </c>
      <c r="FVV22">
        <v>1553359</v>
      </c>
      <c r="FVW22">
        <v>1548611</v>
      </c>
      <c r="FVX22">
        <v>1588778</v>
      </c>
      <c r="FVY22">
        <v>1613812</v>
      </c>
      <c r="FVZ22">
        <v>13284</v>
      </c>
      <c r="FWA22">
        <v>13284</v>
      </c>
      <c r="FWB22">
        <v>23173</v>
      </c>
      <c r="FWC22">
        <v>32133</v>
      </c>
      <c r="FWD22">
        <v>37606</v>
      </c>
      <c r="FWE22">
        <v>39759</v>
      </c>
      <c r="FWF22">
        <v>43374</v>
      </c>
      <c r="FWG22">
        <v>55588</v>
      </c>
      <c r="FWH22">
        <v>58690</v>
      </c>
      <c r="FWI22">
        <v>65260</v>
      </c>
      <c r="FWJ22">
        <v>71813</v>
      </c>
      <c r="FWK22">
        <v>104420</v>
      </c>
      <c r="FWL22">
        <v>173023</v>
      </c>
      <c r="FWM22">
        <v>216007</v>
      </c>
      <c r="FWN22">
        <v>307783</v>
      </c>
      <c r="FWO22">
        <v>307783</v>
      </c>
      <c r="FWP22">
        <v>415529</v>
      </c>
      <c r="FWQ22">
        <v>780332</v>
      </c>
      <c r="FWR22">
        <v>1089639</v>
      </c>
      <c r="FWS22">
        <v>1375738</v>
      </c>
      <c r="FWT22">
        <v>1427953</v>
      </c>
      <c r="FWU22">
        <v>1665590</v>
      </c>
      <c r="FWV22">
        <v>1685374</v>
      </c>
      <c r="FWW22">
        <v>1742290</v>
      </c>
      <c r="FWX22">
        <v>1732916</v>
      </c>
      <c r="FWY22">
        <v>1739444</v>
      </c>
      <c r="FWZ22">
        <v>1738301</v>
      </c>
      <c r="FXA22">
        <v>1724044</v>
      </c>
      <c r="FXB22">
        <v>1761870</v>
      </c>
      <c r="FXC22">
        <v>1732251</v>
      </c>
      <c r="FXD22">
        <v>1741497</v>
      </c>
      <c r="FXE22">
        <v>1795089</v>
      </c>
      <c r="FXF22">
        <v>1766931</v>
      </c>
      <c r="FXG22">
        <v>1745371</v>
      </c>
      <c r="FXH22">
        <v>1743188</v>
      </c>
      <c r="FXI22">
        <v>1739124</v>
      </c>
      <c r="FXJ22">
        <v>1740880</v>
      </c>
      <c r="FXK22">
        <v>1742705</v>
      </c>
      <c r="FXL22">
        <v>1737658</v>
      </c>
      <c r="FXM22">
        <v>1721833</v>
      </c>
      <c r="FXN22">
        <v>1700531</v>
      </c>
      <c r="FXO22">
        <v>1719392</v>
      </c>
      <c r="FXP22">
        <v>1737359</v>
      </c>
      <c r="FXQ22">
        <v>1767036</v>
      </c>
      <c r="FXR22">
        <v>1775111</v>
      </c>
      <c r="FXS22">
        <v>1808047</v>
      </c>
      <c r="FXT22">
        <v>1817373</v>
      </c>
      <c r="FXU22">
        <v>1792363</v>
      </c>
      <c r="FXV22">
        <v>1797943</v>
      </c>
      <c r="FXW22">
        <v>1822868</v>
      </c>
      <c r="FXX22">
        <v>1795122</v>
      </c>
      <c r="FXY22">
        <v>1793676</v>
      </c>
      <c r="FXZ22">
        <v>1834742</v>
      </c>
      <c r="FYA22">
        <v>1835599</v>
      </c>
      <c r="FYB22">
        <v>1844524</v>
      </c>
      <c r="FYC22">
        <v>1866481</v>
      </c>
      <c r="FYD22">
        <v>1866481</v>
      </c>
      <c r="FYE22">
        <v>1841854</v>
      </c>
      <c r="FYF22">
        <v>1842561</v>
      </c>
      <c r="FYG22">
        <v>1840331</v>
      </c>
      <c r="FYH22">
        <v>1819212</v>
      </c>
      <c r="FYI22">
        <v>1860198</v>
      </c>
      <c r="FYJ22">
        <v>1862327</v>
      </c>
      <c r="FYK22">
        <v>1877919</v>
      </c>
      <c r="FYL22">
        <v>1872512</v>
      </c>
      <c r="FYM22">
        <v>1882942</v>
      </c>
      <c r="FYN22">
        <v>18272</v>
      </c>
      <c r="FYO22">
        <v>25522</v>
      </c>
      <c r="FYP22">
        <v>29325</v>
      </c>
      <c r="FYQ22">
        <v>33071</v>
      </c>
      <c r="FYR22">
        <v>40299</v>
      </c>
      <c r="FYS22">
        <v>43141</v>
      </c>
      <c r="FYT22">
        <v>50270</v>
      </c>
      <c r="FYU22">
        <v>59038</v>
      </c>
      <c r="FYV22">
        <v>66752</v>
      </c>
      <c r="FYW22">
        <v>80482</v>
      </c>
      <c r="FYX22">
        <v>116240</v>
      </c>
      <c r="FYY22">
        <v>144561</v>
      </c>
      <c r="FYZ22">
        <v>181243</v>
      </c>
      <c r="FZA22">
        <v>244570</v>
      </c>
      <c r="FZB22">
        <v>337105</v>
      </c>
      <c r="FZC22">
        <v>552949</v>
      </c>
      <c r="FZD22">
        <v>977203</v>
      </c>
      <c r="FZE22">
        <v>1347876</v>
      </c>
      <c r="FZF22">
        <v>1530676</v>
      </c>
      <c r="FZG22">
        <v>1530676</v>
      </c>
      <c r="FZH22">
        <v>1755056</v>
      </c>
      <c r="FZI22">
        <v>1830232</v>
      </c>
      <c r="FZJ22">
        <v>1909456</v>
      </c>
      <c r="FZK22">
        <v>1953700</v>
      </c>
      <c r="FZL22">
        <v>1991394</v>
      </c>
      <c r="FZM22">
        <v>1993598</v>
      </c>
      <c r="FZN22">
        <v>2010727</v>
      </c>
      <c r="FZO22">
        <v>2036150</v>
      </c>
      <c r="FZP22">
        <v>2007863</v>
      </c>
      <c r="FZQ22">
        <v>2004330</v>
      </c>
      <c r="FZR22">
        <v>2050294</v>
      </c>
      <c r="FZS22">
        <v>2062791</v>
      </c>
      <c r="FZT22">
        <v>2073432</v>
      </c>
      <c r="FZU22">
        <v>2077571</v>
      </c>
      <c r="FZV22">
        <v>2090886</v>
      </c>
      <c r="FZW22">
        <v>2056501</v>
      </c>
      <c r="FZX22">
        <v>2076911</v>
      </c>
      <c r="FZY22">
        <v>2053074</v>
      </c>
      <c r="FZZ22">
        <v>2050985</v>
      </c>
      <c r="GAA22">
        <v>2017187</v>
      </c>
      <c r="GAB22">
        <v>2050060</v>
      </c>
      <c r="GAC22">
        <v>2043504</v>
      </c>
      <c r="GAD22">
        <v>2061373</v>
      </c>
      <c r="GAE22">
        <v>2042624</v>
      </c>
      <c r="GAF22">
        <v>2062838</v>
      </c>
      <c r="GAG22">
        <v>2077965</v>
      </c>
      <c r="GAH22">
        <v>2100749</v>
      </c>
      <c r="GAI22">
        <v>2091940</v>
      </c>
      <c r="GAJ22">
        <v>2069992</v>
      </c>
      <c r="GAK22">
        <v>2071131</v>
      </c>
      <c r="GAL22">
        <v>2071875</v>
      </c>
      <c r="GAM22">
        <v>2073278</v>
      </c>
      <c r="GAN22">
        <v>2044884</v>
      </c>
      <c r="GAO22">
        <v>2060268</v>
      </c>
      <c r="GAP22">
        <v>2065215</v>
      </c>
      <c r="GAQ22">
        <v>2043595</v>
      </c>
      <c r="GAR22">
        <v>2071314</v>
      </c>
      <c r="GAS22">
        <v>2071272</v>
      </c>
      <c r="GAT22">
        <v>2053285</v>
      </c>
      <c r="GAU22">
        <v>2069820</v>
      </c>
      <c r="GAV22">
        <v>2068077</v>
      </c>
      <c r="GAW22">
        <v>2072291</v>
      </c>
      <c r="GAX22">
        <v>2074622</v>
      </c>
      <c r="GAY22">
        <v>2100970</v>
      </c>
      <c r="GAZ22">
        <v>2069919</v>
      </c>
      <c r="GBA22">
        <v>2069919</v>
      </c>
      <c r="GBB22">
        <v>40257</v>
      </c>
      <c r="GBC22">
        <v>40257</v>
      </c>
      <c r="GBD22">
        <v>57983</v>
      </c>
      <c r="GBE22">
        <v>80323</v>
      </c>
      <c r="GBF22">
        <v>80658</v>
      </c>
      <c r="GBG22">
        <v>93731</v>
      </c>
      <c r="GBH22">
        <v>120109</v>
      </c>
      <c r="GBI22">
        <v>174066</v>
      </c>
      <c r="GBJ22">
        <v>200788</v>
      </c>
      <c r="GBK22">
        <v>227902</v>
      </c>
      <c r="GBL22">
        <v>297706</v>
      </c>
      <c r="GBM22">
        <v>402104</v>
      </c>
      <c r="GBN22">
        <v>463368</v>
      </c>
      <c r="GBO22">
        <v>551357</v>
      </c>
      <c r="GBP22">
        <v>731748</v>
      </c>
      <c r="GBQ22">
        <v>1260772</v>
      </c>
      <c r="GBR22">
        <v>1586368</v>
      </c>
      <c r="GBS22">
        <v>1880015</v>
      </c>
      <c r="GBT22">
        <v>1966221</v>
      </c>
      <c r="GBU22">
        <v>2131597</v>
      </c>
      <c r="GBV22">
        <v>2220767</v>
      </c>
      <c r="GBW22">
        <v>2301080</v>
      </c>
      <c r="GBX22">
        <v>2319217</v>
      </c>
      <c r="GBY22">
        <v>2319217</v>
      </c>
      <c r="GBZ22">
        <v>2384844</v>
      </c>
      <c r="GCA22">
        <v>2406731</v>
      </c>
      <c r="GCB22">
        <v>2406731</v>
      </c>
      <c r="GCC22">
        <v>2380282</v>
      </c>
      <c r="GCD22">
        <v>2415305</v>
      </c>
      <c r="GCE22">
        <v>2435295</v>
      </c>
      <c r="GCF22">
        <v>2413560</v>
      </c>
      <c r="GCG22">
        <v>2444455</v>
      </c>
      <c r="GCH22">
        <v>2399392</v>
      </c>
      <c r="GCI22">
        <v>2471761</v>
      </c>
      <c r="GCJ22">
        <v>2452564</v>
      </c>
      <c r="GCK22">
        <v>2453906</v>
      </c>
      <c r="GCL22">
        <v>2458511</v>
      </c>
      <c r="GCM22">
        <v>2463661</v>
      </c>
      <c r="GCN22">
        <v>2459571</v>
      </c>
      <c r="GCO22">
        <v>2587961</v>
      </c>
      <c r="GCP22">
        <v>2589021</v>
      </c>
      <c r="GCQ22">
        <v>2512847</v>
      </c>
      <c r="GCR22">
        <v>2471534</v>
      </c>
      <c r="GCS22">
        <v>2471534</v>
      </c>
      <c r="GCT22">
        <v>2442449</v>
      </c>
      <c r="GCU22">
        <v>2354448</v>
      </c>
      <c r="GCV22">
        <v>2408320</v>
      </c>
      <c r="GCW22">
        <v>2370542</v>
      </c>
      <c r="GCX22">
        <v>2371580</v>
      </c>
      <c r="GCY22">
        <v>2318592</v>
      </c>
      <c r="GCZ22">
        <v>2271683</v>
      </c>
      <c r="GDA22">
        <v>2283605</v>
      </c>
      <c r="GDB22">
        <v>2265312</v>
      </c>
      <c r="GDC22">
        <v>2278155</v>
      </c>
      <c r="GDD22">
        <v>2223179</v>
      </c>
      <c r="GDE22">
        <v>2178248</v>
      </c>
      <c r="GDF22">
        <v>2121399</v>
      </c>
      <c r="GDG22">
        <v>2121399</v>
      </c>
      <c r="GDH22">
        <v>2116449</v>
      </c>
      <c r="GDI22">
        <v>2148814</v>
      </c>
      <c r="GDJ22">
        <v>2138027</v>
      </c>
      <c r="GDK22">
        <v>2146592</v>
      </c>
      <c r="GDL22">
        <v>2146592</v>
      </c>
      <c r="GDM22">
        <v>2136976</v>
      </c>
      <c r="GDN22">
        <v>2187179</v>
      </c>
      <c r="GDO22">
        <v>35120</v>
      </c>
      <c r="GDP22">
        <v>44254</v>
      </c>
      <c r="GDQ22">
        <v>67767</v>
      </c>
      <c r="GDR22">
        <v>70403</v>
      </c>
      <c r="GDS22">
        <v>73210</v>
      </c>
      <c r="GDT22">
        <v>90159</v>
      </c>
      <c r="GDU22">
        <v>98688</v>
      </c>
      <c r="GDV22">
        <v>113129</v>
      </c>
      <c r="GDW22">
        <v>152781</v>
      </c>
      <c r="GDX22">
        <v>195468</v>
      </c>
      <c r="GDY22">
        <v>270722</v>
      </c>
      <c r="GDZ22">
        <v>349307</v>
      </c>
      <c r="GEA22">
        <v>407715</v>
      </c>
      <c r="GEB22">
        <v>617258</v>
      </c>
      <c r="GEC22">
        <v>865947</v>
      </c>
      <c r="GED22">
        <v>1370061</v>
      </c>
      <c r="GEE22">
        <v>1703749</v>
      </c>
      <c r="GEF22">
        <v>2013914</v>
      </c>
      <c r="GEG22">
        <v>2236099</v>
      </c>
      <c r="GEH22">
        <v>2286059</v>
      </c>
      <c r="GEI22">
        <v>2286059</v>
      </c>
      <c r="GEJ22">
        <v>2177624</v>
      </c>
      <c r="GEK22">
        <v>2344727</v>
      </c>
      <c r="GEL22">
        <v>2418250</v>
      </c>
      <c r="GEM22">
        <v>2417756</v>
      </c>
      <c r="GEN22">
        <v>2484773</v>
      </c>
      <c r="GEO22">
        <v>2508813</v>
      </c>
      <c r="GEP22">
        <v>2553416</v>
      </c>
      <c r="GEQ22">
        <v>2575761</v>
      </c>
      <c r="GER22">
        <v>2577936</v>
      </c>
      <c r="GES22">
        <v>2544913</v>
      </c>
      <c r="GET22">
        <v>2498881</v>
      </c>
      <c r="GEU22">
        <v>2405828</v>
      </c>
      <c r="GEV22">
        <v>2395190</v>
      </c>
      <c r="GEW22">
        <v>2459694</v>
      </c>
      <c r="GEX22">
        <v>2346550</v>
      </c>
      <c r="GEY22">
        <v>2383791</v>
      </c>
      <c r="GEZ22">
        <v>2385175</v>
      </c>
      <c r="GFA22">
        <v>2348905</v>
      </c>
      <c r="GFB22">
        <v>2426245</v>
      </c>
      <c r="GFC22">
        <v>2423040</v>
      </c>
      <c r="GFD22">
        <v>2423567</v>
      </c>
      <c r="GFE22">
        <v>2418492</v>
      </c>
      <c r="GFF22">
        <v>2428659</v>
      </c>
      <c r="GFG22">
        <v>2389385</v>
      </c>
      <c r="GFH22">
        <v>2429117</v>
      </c>
      <c r="GFI22">
        <v>2385897</v>
      </c>
      <c r="GFJ22">
        <v>2390176</v>
      </c>
      <c r="GFK22">
        <v>2380328</v>
      </c>
      <c r="GFL22">
        <v>2365284</v>
      </c>
      <c r="GFM22">
        <v>2350044</v>
      </c>
      <c r="GFN22">
        <v>2345442</v>
      </c>
      <c r="GFO22">
        <v>2343949</v>
      </c>
      <c r="GFP22">
        <v>2352823</v>
      </c>
      <c r="GFQ22">
        <v>2317987</v>
      </c>
      <c r="GFR22">
        <v>2307596</v>
      </c>
      <c r="GFS22">
        <v>2310227</v>
      </c>
      <c r="GFT22">
        <v>2250978</v>
      </c>
      <c r="GFU22">
        <v>2213032</v>
      </c>
      <c r="GFV22">
        <v>2216740</v>
      </c>
      <c r="GFW22">
        <v>2204139</v>
      </c>
      <c r="GFX22">
        <v>2177026</v>
      </c>
      <c r="GFY22">
        <v>2185464</v>
      </c>
      <c r="GFZ22">
        <v>2135483</v>
      </c>
      <c r="GGA22">
        <v>2232928</v>
      </c>
      <c r="GGB22">
        <v>34912</v>
      </c>
      <c r="GGC22">
        <v>39247</v>
      </c>
      <c r="GGD22">
        <v>64210</v>
      </c>
      <c r="GGE22">
        <v>87389</v>
      </c>
      <c r="GGF22">
        <v>124948</v>
      </c>
      <c r="GGG22">
        <v>151481</v>
      </c>
      <c r="GGH22">
        <v>177740</v>
      </c>
      <c r="GGI22">
        <v>210568</v>
      </c>
      <c r="GGJ22">
        <v>230322</v>
      </c>
      <c r="GGK22">
        <v>261527</v>
      </c>
      <c r="GGL22">
        <v>386688</v>
      </c>
      <c r="GGM22">
        <v>531267</v>
      </c>
      <c r="GGN22">
        <v>672062</v>
      </c>
      <c r="GGO22">
        <v>672062</v>
      </c>
      <c r="GGP22">
        <v>799281</v>
      </c>
      <c r="GGQ22">
        <v>1221405</v>
      </c>
      <c r="GGR22">
        <v>1589794</v>
      </c>
      <c r="GGS22">
        <v>1929983</v>
      </c>
      <c r="GGT22">
        <v>2054099</v>
      </c>
      <c r="GGU22">
        <v>2302360</v>
      </c>
      <c r="GGV22">
        <v>2403245</v>
      </c>
      <c r="GGW22">
        <v>2480038</v>
      </c>
      <c r="GGX22">
        <v>2567141</v>
      </c>
      <c r="GGY22">
        <v>2643978</v>
      </c>
      <c r="GGZ22">
        <v>2723679</v>
      </c>
      <c r="GHA22">
        <v>2702043</v>
      </c>
      <c r="GHB22">
        <v>2723166</v>
      </c>
      <c r="GHC22">
        <v>2690865</v>
      </c>
      <c r="GHD22">
        <v>2803217</v>
      </c>
      <c r="GHE22">
        <v>2908270</v>
      </c>
      <c r="GHF22">
        <v>2894486</v>
      </c>
      <c r="GHG22">
        <v>2908570</v>
      </c>
      <c r="GHH22">
        <v>2893927</v>
      </c>
      <c r="GHI22">
        <v>2888547</v>
      </c>
      <c r="GHJ22">
        <v>2882771</v>
      </c>
      <c r="GHK22">
        <v>2858504</v>
      </c>
      <c r="GHL22">
        <v>2838273</v>
      </c>
      <c r="GHM22">
        <v>2821648</v>
      </c>
      <c r="GHN22">
        <v>2747888</v>
      </c>
      <c r="GHO22">
        <v>2847326</v>
      </c>
      <c r="GHP22">
        <v>2771624</v>
      </c>
      <c r="GHQ22">
        <v>2746664</v>
      </c>
      <c r="GHR22">
        <v>2766239</v>
      </c>
      <c r="GHS22">
        <v>2781515</v>
      </c>
      <c r="GHT22">
        <v>2757681</v>
      </c>
      <c r="GHU22">
        <v>2837841</v>
      </c>
      <c r="GHV22">
        <v>2811641</v>
      </c>
      <c r="GHW22">
        <v>2816281</v>
      </c>
      <c r="GHX22">
        <v>2843910</v>
      </c>
      <c r="GHY22">
        <v>2871395</v>
      </c>
      <c r="GHZ22">
        <v>2854203</v>
      </c>
      <c r="GIA22">
        <v>2802888</v>
      </c>
      <c r="GIB22">
        <v>2827727</v>
      </c>
      <c r="GIC22">
        <v>2828516</v>
      </c>
      <c r="GID22">
        <v>2814609</v>
      </c>
      <c r="GIE22">
        <v>2748972</v>
      </c>
      <c r="GIF22">
        <v>2748972</v>
      </c>
      <c r="GIG22">
        <v>2727397</v>
      </c>
      <c r="GIH22">
        <v>2753909</v>
      </c>
      <c r="GII22">
        <v>2773695</v>
      </c>
      <c r="GIJ22">
        <v>2766929</v>
      </c>
      <c r="GIK22">
        <v>2766553</v>
      </c>
      <c r="GIL22">
        <v>2783454</v>
      </c>
      <c r="GIM22">
        <v>2806267</v>
      </c>
      <c r="GIN22">
        <v>2848804</v>
      </c>
      <c r="GIO22">
        <v>3058</v>
      </c>
      <c r="GIP22">
        <v>4039</v>
      </c>
      <c r="GIQ22">
        <v>9492</v>
      </c>
      <c r="GIR22">
        <v>28946</v>
      </c>
      <c r="GIS22">
        <v>44792</v>
      </c>
      <c r="GIT22">
        <v>52142</v>
      </c>
      <c r="GIU22">
        <v>72425</v>
      </c>
      <c r="GIV22">
        <v>90931</v>
      </c>
      <c r="GIW22">
        <v>138426</v>
      </c>
      <c r="GIX22">
        <v>155252</v>
      </c>
      <c r="GIY22">
        <v>169385</v>
      </c>
      <c r="GIZ22">
        <v>210701</v>
      </c>
      <c r="GJA22">
        <v>334487</v>
      </c>
      <c r="GJB22">
        <v>400414</v>
      </c>
      <c r="GJC22">
        <v>567932</v>
      </c>
      <c r="GJD22">
        <v>793778</v>
      </c>
      <c r="GJE22">
        <v>1399825</v>
      </c>
      <c r="GJF22">
        <v>1908070</v>
      </c>
      <c r="GJG22">
        <v>1908070</v>
      </c>
      <c r="GJH22">
        <v>2210428</v>
      </c>
      <c r="GJI22">
        <v>2409614</v>
      </c>
      <c r="GJJ22">
        <v>2498455</v>
      </c>
      <c r="GJK22">
        <v>2634887</v>
      </c>
      <c r="GJL22">
        <v>2658408</v>
      </c>
      <c r="GJM22">
        <v>2671674</v>
      </c>
      <c r="GJN22">
        <v>2695567</v>
      </c>
      <c r="GJO22">
        <v>2675431</v>
      </c>
      <c r="GJP22">
        <v>2616764</v>
      </c>
      <c r="GJQ22">
        <v>2585647</v>
      </c>
      <c r="GJR22">
        <v>2565981</v>
      </c>
      <c r="GJS22">
        <v>2564672</v>
      </c>
      <c r="GJT22">
        <v>2574612</v>
      </c>
      <c r="GJU22">
        <v>2559814</v>
      </c>
      <c r="GJV22">
        <v>2577504</v>
      </c>
      <c r="GJW22">
        <v>2603994</v>
      </c>
      <c r="GJX22">
        <v>2567862</v>
      </c>
      <c r="GJY22">
        <v>2542282</v>
      </c>
      <c r="GJZ22">
        <v>2527656</v>
      </c>
      <c r="GKA22">
        <v>2543716</v>
      </c>
      <c r="GKB22">
        <v>2562490</v>
      </c>
      <c r="GKC22">
        <v>2527942</v>
      </c>
      <c r="GKD22">
        <v>2513426</v>
      </c>
      <c r="GKE22">
        <v>2473063</v>
      </c>
      <c r="GKF22">
        <v>2472840</v>
      </c>
      <c r="GKG22">
        <v>2530994</v>
      </c>
      <c r="GKH22">
        <v>2477204</v>
      </c>
      <c r="GKI22">
        <v>2514699</v>
      </c>
      <c r="GKJ22">
        <v>2532510</v>
      </c>
      <c r="GKK22">
        <v>2530544</v>
      </c>
      <c r="GKL22">
        <v>2527949</v>
      </c>
      <c r="GKM22">
        <v>2522404</v>
      </c>
      <c r="GKN22">
        <v>2517714</v>
      </c>
      <c r="GKO22">
        <v>2495110</v>
      </c>
      <c r="GKP22">
        <v>2477596</v>
      </c>
      <c r="GKQ22">
        <v>2476873</v>
      </c>
      <c r="GKR22">
        <v>2468043</v>
      </c>
      <c r="GKS22">
        <v>2485173</v>
      </c>
      <c r="GKT22">
        <v>2482475</v>
      </c>
      <c r="GKU22">
        <v>2493597</v>
      </c>
      <c r="GKV22">
        <v>2468163</v>
      </c>
      <c r="GKW22">
        <v>2395166</v>
      </c>
      <c r="GKX22">
        <v>2380917</v>
      </c>
      <c r="GKY22">
        <v>2359230</v>
      </c>
      <c r="GKZ22">
        <v>2300239</v>
      </c>
      <c r="GLA22">
        <v>2310046</v>
      </c>
      <c r="GLB22">
        <v>4736</v>
      </c>
      <c r="GLC22">
        <v>5867</v>
      </c>
      <c r="GLD22">
        <v>8204</v>
      </c>
      <c r="GLE22">
        <v>18402</v>
      </c>
      <c r="GLF22">
        <v>26732</v>
      </c>
      <c r="GLG22">
        <v>26253</v>
      </c>
      <c r="GLH22">
        <v>29553</v>
      </c>
      <c r="GLI22">
        <v>51989</v>
      </c>
      <c r="GLJ22">
        <v>53274</v>
      </c>
      <c r="GLK22">
        <v>67193</v>
      </c>
      <c r="GLL22">
        <v>129338</v>
      </c>
      <c r="GLM22">
        <v>133724</v>
      </c>
      <c r="GLN22">
        <v>172791</v>
      </c>
      <c r="GLO22">
        <v>201624</v>
      </c>
      <c r="GLP22">
        <v>315073</v>
      </c>
      <c r="GLQ22">
        <v>416715</v>
      </c>
      <c r="GLR22">
        <v>651188</v>
      </c>
      <c r="GLS22">
        <v>1109363</v>
      </c>
      <c r="GLT22">
        <v>1526158</v>
      </c>
      <c r="GLU22">
        <v>1851815</v>
      </c>
      <c r="GLV22">
        <v>1941649</v>
      </c>
      <c r="GLW22">
        <v>2001341</v>
      </c>
      <c r="GLX22">
        <v>2037782</v>
      </c>
      <c r="GLY22">
        <v>2037782</v>
      </c>
      <c r="GLZ22">
        <v>2106005</v>
      </c>
      <c r="GMA22">
        <v>2161232</v>
      </c>
      <c r="GMB22">
        <v>2220630</v>
      </c>
      <c r="GMC22">
        <v>2219059</v>
      </c>
      <c r="GMD22">
        <v>2214788</v>
      </c>
      <c r="GME22">
        <v>2215716</v>
      </c>
      <c r="GMF22">
        <v>2241320</v>
      </c>
      <c r="GMG22">
        <v>2216197</v>
      </c>
      <c r="GMH22">
        <v>2289922</v>
      </c>
      <c r="GMI22">
        <v>2270829</v>
      </c>
      <c r="GMJ22">
        <v>2283707</v>
      </c>
      <c r="GMK22">
        <v>2311088</v>
      </c>
      <c r="GML22">
        <v>2277046</v>
      </c>
      <c r="GMM22">
        <v>2266789</v>
      </c>
      <c r="GMN22">
        <v>2244620</v>
      </c>
      <c r="GMO22">
        <v>2325687</v>
      </c>
      <c r="GMP22">
        <v>2268824</v>
      </c>
      <c r="GMQ22">
        <v>2289173</v>
      </c>
      <c r="GMR22">
        <v>2234139</v>
      </c>
      <c r="GMS22">
        <v>2256188</v>
      </c>
      <c r="GMT22">
        <v>2259237</v>
      </c>
      <c r="GMU22">
        <v>2234891</v>
      </c>
      <c r="GMV22">
        <v>2230361</v>
      </c>
      <c r="GMW22">
        <v>2260121</v>
      </c>
      <c r="GMX22">
        <v>2260121</v>
      </c>
      <c r="GMY22">
        <v>2282820</v>
      </c>
      <c r="GMZ22">
        <v>2246360</v>
      </c>
      <c r="GNA22">
        <v>2258036</v>
      </c>
      <c r="GNB22">
        <v>2265738</v>
      </c>
      <c r="GNC22">
        <v>2296674</v>
      </c>
      <c r="GND22">
        <v>2251975</v>
      </c>
      <c r="GNE22">
        <v>2241776</v>
      </c>
      <c r="GNF22">
        <v>2194565</v>
      </c>
      <c r="GNG22">
        <v>2177991</v>
      </c>
      <c r="GNH22">
        <v>2177991</v>
      </c>
      <c r="GNI22">
        <v>2184888</v>
      </c>
      <c r="GNJ22">
        <v>2154639</v>
      </c>
      <c r="GNK22">
        <v>2128909</v>
      </c>
      <c r="GNL22">
        <v>2155773</v>
      </c>
      <c r="GNM22">
        <v>2155773</v>
      </c>
      <c r="GNN22">
        <v>2175546</v>
      </c>
      <c r="GNO22">
        <v>2208890</v>
      </c>
      <c r="GNP22">
        <v>14551</v>
      </c>
      <c r="GNQ22">
        <v>12761</v>
      </c>
      <c r="GNR22">
        <v>20014</v>
      </c>
      <c r="GNS22">
        <v>22272</v>
      </c>
      <c r="GNT22">
        <v>35608</v>
      </c>
      <c r="GNU22">
        <v>57117</v>
      </c>
      <c r="GNV22">
        <v>64321</v>
      </c>
      <c r="GNW22">
        <v>85396</v>
      </c>
      <c r="GNX22">
        <v>98468</v>
      </c>
      <c r="GNY22">
        <v>132577</v>
      </c>
      <c r="GNZ22">
        <v>140913</v>
      </c>
      <c r="GOA22">
        <v>172526</v>
      </c>
      <c r="GOB22">
        <v>242013</v>
      </c>
      <c r="GOC22">
        <v>345522</v>
      </c>
      <c r="GOD22">
        <v>594607</v>
      </c>
      <c r="GOE22">
        <v>1238497</v>
      </c>
      <c r="GOF22">
        <v>1652686</v>
      </c>
      <c r="GOG22">
        <v>1864439</v>
      </c>
      <c r="GOH22">
        <v>1921853</v>
      </c>
      <c r="GOI22">
        <v>1921853</v>
      </c>
      <c r="GOJ22">
        <v>1886905</v>
      </c>
      <c r="GOK22">
        <v>2032269</v>
      </c>
      <c r="GOL22">
        <v>2096861</v>
      </c>
      <c r="GOM22">
        <v>2173047</v>
      </c>
      <c r="GON22">
        <v>2202114</v>
      </c>
      <c r="GOO22">
        <v>2244031</v>
      </c>
      <c r="GOP22">
        <v>2253953</v>
      </c>
      <c r="GOQ22">
        <v>2255503</v>
      </c>
      <c r="GOR22">
        <v>2255050</v>
      </c>
      <c r="GOS22">
        <v>2281170</v>
      </c>
      <c r="GOT22">
        <v>2300112</v>
      </c>
      <c r="GOU22">
        <v>2339203</v>
      </c>
      <c r="GOV22">
        <v>2340885</v>
      </c>
      <c r="GOW22">
        <v>2294156</v>
      </c>
      <c r="GOX22">
        <v>2358622</v>
      </c>
      <c r="GOY22">
        <v>2337440</v>
      </c>
      <c r="GOZ22">
        <v>2339060</v>
      </c>
      <c r="GPA22">
        <v>2351545</v>
      </c>
      <c r="GPB22">
        <v>2421505</v>
      </c>
      <c r="GPC22">
        <v>2447089</v>
      </c>
      <c r="GPD22">
        <v>2449955</v>
      </c>
      <c r="GPE22">
        <v>2443970</v>
      </c>
      <c r="GPF22">
        <v>2434985</v>
      </c>
      <c r="GPG22">
        <v>2401767</v>
      </c>
      <c r="GPH22">
        <v>2380830</v>
      </c>
      <c r="GPI22">
        <v>2359277</v>
      </c>
      <c r="GPJ22">
        <v>2352018</v>
      </c>
      <c r="GPK22">
        <v>2392297</v>
      </c>
      <c r="GPL22">
        <v>2318539</v>
      </c>
      <c r="GPM22">
        <v>2316979</v>
      </c>
      <c r="GPN22">
        <v>2293350</v>
      </c>
      <c r="GPO22">
        <v>2201285</v>
      </c>
      <c r="GPP22">
        <v>2183129</v>
      </c>
      <c r="GPQ22">
        <v>2178640</v>
      </c>
      <c r="GPR22">
        <v>2231168</v>
      </c>
      <c r="GPS22">
        <v>2198713</v>
      </c>
      <c r="GPT22">
        <v>2209591</v>
      </c>
      <c r="GPU22">
        <v>2167917</v>
      </c>
      <c r="GPV22">
        <v>2161817</v>
      </c>
      <c r="GPW22">
        <v>2169491</v>
      </c>
      <c r="GPX22">
        <v>2174360</v>
      </c>
      <c r="GPY22">
        <v>2235140</v>
      </c>
      <c r="GPZ22">
        <v>2209905</v>
      </c>
      <c r="GQA22">
        <v>2298372</v>
      </c>
      <c r="GQB22">
        <v>12460</v>
      </c>
      <c r="GQC22">
        <v>19213</v>
      </c>
      <c r="GQD22">
        <v>23589</v>
      </c>
      <c r="GQE22">
        <v>33440</v>
      </c>
      <c r="GQF22">
        <v>37164</v>
      </c>
      <c r="GQG22">
        <v>65787</v>
      </c>
      <c r="GQH22">
        <v>56790</v>
      </c>
      <c r="GQI22">
        <v>75465</v>
      </c>
      <c r="GQJ22">
        <v>90927</v>
      </c>
      <c r="GQK22">
        <v>119667</v>
      </c>
      <c r="GQL22">
        <v>203252</v>
      </c>
      <c r="GQM22">
        <v>270867</v>
      </c>
      <c r="GQN22">
        <v>336746</v>
      </c>
      <c r="GQO22">
        <v>336746</v>
      </c>
      <c r="GQP22">
        <v>438144</v>
      </c>
      <c r="GQQ22">
        <v>638372</v>
      </c>
      <c r="GQR22">
        <v>1111288</v>
      </c>
      <c r="GQS22">
        <v>1452546</v>
      </c>
      <c r="GQT22">
        <v>1723293</v>
      </c>
      <c r="GQU22">
        <v>1958537</v>
      </c>
      <c r="GQV22">
        <v>1997460</v>
      </c>
      <c r="GQW22">
        <v>2062628</v>
      </c>
      <c r="GQX22">
        <v>2080583</v>
      </c>
      <c r="GQY22">
        <v>2107591</v>
      </c>
      <c r="GQZ22">
        <v>2118609</v>
      </c>
      <c r="GRA22">
        <v>2142117</v>
      </c>
      <c r="GRB22">
        <v>2137281</v>
      </c>
      <c r="GRC22">
        <v>2144026</v>
      </c>
      <c r="GRD22">
        <v>2129318</v>
      </c>
      <c r="GRE22">
        <v>2133692</v>
      </c>
      <c r="GRF22">
        <v>2125130</v>
      </c>
      <c r="GRG22">
        <v>2088257</v>
      </c>
      <c r="GRH22">
        <v>2091937</v>
      </c>
      <c r="GRI22">
        <v>2108939</v>
      </c>
      <c r="GRJ22">
        <v>2093057</v>
      </c>
      <c r="GRK22">
        <v>2095859</v>
      </c>
      <c r="GRL22">
        <v>2065122</v>
      </c>
      <c r="GRM22">
        <v>2009386</v>
      </c>
      <c r="GRN22">
        <v>2004588</v>
      </c>
      <c r="GRO22">
        <v>1978943</v>
      </c>
      <c r="GRP22">
        <v>1990335</v>
      </c>
      <c r="GRQ22">
        <v>1987774</v>
      </c>
      <c r="GRR22">
        <v>1978492</v>
      </c>
      <c r="GRS22">
        <v>1977771</v>
      </c>
      <c r="GRT22">
        <v>2023303</v>
      </c>
      <c r="GRU22">
        <v>2049307</v>
      </c>
      <c r="GRV22">
        <v>2083042</v>
      </c>
      <c r="GRW22">
        <v>1967751</v>
      </c>
      <c r="GRX22">
        <v>1985206</v>
      </c>
      <c r="GRY22">
        <v>2058560</v>
      </c>
      <c r="GRZ22">
        <v>2090571</v>
      </c>
      <c r="GSA22">
        <v>2099164</v>
      </c>
      <c r="GSB22">
        <v>2120502</v>
      </c>
      <c r="GSC22">
        <v>2109203</v>
      </c>
      <c r="GSD22">
        <v>2119788</v>
      </c>
      <c r="GSE22">
        <v>2164219</v>
      </c>
      <c r="GSF22">
        <v>2124667</v>
      </c>
      <c r="GSG22">
        <v>2124667</v>
      </c>
      <c r="GSH22">
        <v>2126676</v>
      </c>
      <c r="GSI22">
        <v>2142774</v>
      </c>
      <c r="GSJ22">
        <v>2168441</v>
      </c>
      <c r="GSK22">
        <v>2170073</v>
      </c>
      <c r="GSL22">
        <v>2177491</v>
      </c>
      <c r="GSM22">
        <v>2109897</v>
      </c>
      <c r="GSN22">
        <v>2123941</v>
      </c>
      <c r="GSO22">
        <v>4047</v>
      </c>
      <c r="GSP22">
        <v>7978</v>
      </c>
      <c r="GSQ22">
        <v>12991</v>
      </c>
      <c r="GSR22">
        <v>19783</v>
      </c>
      <c r="GSS22">
        <v>21425</v>
      </c>
      <c r="GST22">
        <v>25802</v>
      </c>
      <c r="GSU22">
        <v>31138</v>
      </c>
      <c r="GSV22">
        <v>42274</v>
      </c>
      <c r="GSW22">
        <v>62493</v>
      </c>
      <c r="GSX22">
        <v>69054</v>
      </c>
      <c r="GSY22">
        <v>98336</v>
      </c>
      <c r="GSZ22">
        <v>130289</v>
      </c>
      <c r="GTA22">
        <v>157964</v>
      </c>
      <c r="GTB22">
        <v>185196</v>
      </c>
      <c r="GTC22">
        <v>274298</v>
      </c>
      <c r="GTD22">
        <v>394354</v>
      </c>
      <c r="GTE22">
        <v>688361</v>
      </c>
      <c r="GTF22">
        <v>1191861</v>
      </c>
      <c r="GTG22">
        <v>1191861</v>
      </c>
      <c r="GTH22">
        <v>1485702</v>
      </c>
      <c r="GTI22">
        <v>1700767</v>
      </c>
      <c r="GTJ22">
        <v>1848748</v>
      </c>
      <c r="GTK22">
        <v>1910771</v>
      </c>
      <c r="GTL22">
        <v>2004754</v>
      </c>
      <c r="GTM22">
        <v>2097611</v>
      </c>
      <c r="GTN22">
        <v>2197122</v>
      </c>
      <c r="GTO22">
        <v>2174220</v>
      </c>
      <c r="GTP22">
        <v>2249821</v>
      </c>
      <c r="GTQ22">
        <v>2304677</v>
      </c>
      <c r="GTR22">
        <v>2246840</v>
      </c>
      <c r="GTS22">
        <v>2233701</v>
      </c>
      <c r="GTT22">
        <v>2281856</v>
      </c>
      <c r="GTU22">
        <v>2287128</v>
      </c>
      <c r="GTV22">
        <v>2220606</v>
      </c>
      <c r="GTW22">
        <v>2317936</v>
      </c>
      <c r="GTX22">
        <v>2264296</v>
      </c>
      <c r="GTY22">
        <v>2161552</v>
      </c>
      <c r="GTZ22">
        <v>2216987</v>
      </c>
      <c r="GUA22">
        <v>2065276</v>
      </c>
      <c r="GUB22">
        <v>2146137</v>
      </c>
      <c r="GUC22">
        <v>2212884</v>
      </c>
      <c r="GUD22">
        <v>2237494</v>
      </c>
      <c r="GUE22">
        <v>2095159</v>
      </c>
      <c r="GUF22">
        <v>2134136</v>
      </c>
      <c r="GUG22">
        <v>2215032</v>
      </c>
      <c r="GUH22">
        <v>2220692</v>
      </c>
      <c r="GUI22">
        <v>2214663</v>
      </c>
      <c r="GUJ22">
        <v>2207108</v>
      </c>
      <c r="GUK22">
        <v>2203865</v>
      </c>
      <c r="GUL22">
        <v>2203865</v>
      </c>
      <c r="GUM22">
        <v>2190536</v>
      </c>
      <c r="GUN22">
        <v>2167296</v>
      </c>
      <c r="GUO22">
        <v>2150807</v>
      </c>
      <c r="GUP22">
        <v>2160895</v>
      </c>
      <c r="GUQ22">
        <v>2130748</v>
      </c>
      <c r="GUR22">
        <v>2098235</v>
      </c>
      <c r="GUS22">
        <v>2072725</v>
      </c>
      <c r="GUT22">
        <v>2028744</v>
      </c>
      <c r="GUU22">
        <v>1984913</v>
      </c>
      <c r="GUV22">
        <v>2045545</v>
      </c>
      <c r="GUW22">
        <v>1960846</v>
      </c>
      <c r="GUX22">
        <v>1948451</v>
      </c>
      <c r="GUY22">
        <v>1903497</v>
      </c>
      <c r="GUZ22">
        <v>1890618</v>
      </c>
      <c r="GVA22">
        <v>1949992</v>
      </c>
      <c r="GVB22">
        <v>15078</v>
      </c>
      <c r="GVC22">
        <v>28658</v>
      </c>
      <c r="GVD22">
        <v>32182</v>
      </c>
      <c r="GVE22">
        <v>35929</v>
      </c>
      <c r="GVF22">
        <v>47991</v>
      </c>
      <c r="GVG22">
        <v>60749</v>
      </c>
      <c r="GVH22">
        <v>83186</v>
      </c>
      <c r="GVI22">
        <v>92796</v>
      </c>
      <c r="GVJ22">
        <v>113519</v>
      </c>
      <c r="GVK22">
        <v>131106</v>
      </c>
      <c r="GVL22">
        <v>144497</v>
      </c>
      <c r="GVM22">
        <v>166955</v>
      </c>
      <c r="GVN22">
        <v>182109</v>
      </c>
      <c r="GVO22">
        <v>206621</v>
      </c>
      <c r="GVP22">
        <v>246077</v>
      </c>
      <c r="GVQ22">
        <v>364042</v>
      </c>
      <c r="GVR22">
        <v>418712</v>
      </c>
      <c r="GVS22">
        <v>698343</v>
      </c>
      <c r="GVT22">
        <v>1066769</v>
      </c>
      <c r="GVU22">
        <v>1421503</v>
      </c>
      <c r="GVV22">
        <v>1642340</v>
      </c>
      <c r="GVW22">
        <v>1700364</v>
      </c>
      <c r="GVX22">
        <v>1737685</v>
      </c>
      <c r="GVY22">
        <v>1737685</v>
      </c>
      <c r="GVZ22">
        <v>1807250</v>
      </c>
      <c r="GWA22">
        <v>1812245</v>
      </c>
      <c r="GWB22">
        <v>1817531</v>
      </c>
      <c r="GWC22">
        <v>1821311</v>
      </c>
      <c r="GWD22">
        <v>1862745</v>
      </c>
      <c r="GWE22">
        <v>1855048</v>
      </c>
      <c r="GWF22">
        <v>1875239</v>
      </c>
      <c r="GWG22">
        <v>1876331</v>
      </c>
      <c r="GWH22">
        <v>1865903</v>
      </c>
      <c r="GWI22">
        <v>1893802</v>
      </c>
      <c r="GWJ22">
        <v>1885244</v>
      </c>
      <c r="GWK22">
        <v>1895483</v>
      </c>
      <c r="GWL22">
        <v>1869895</v>
      </c>
      <c r="GWM22">
        <v>1765520</v>
      </c>
      <c r="GWN22">
        <v>1762917</v>
      </c>
      <c r="GWO22">
        <v>1821792</v>
      </c>
      <c r="GWP22">
        <v>1787241</v>
      </c>
      <c r="GWQ22">
        <v>1741436</v>
      </c>
      <c r="GWR22">
        <v>1735792</v>
      </c>
      <c r="GWS22">
        <v>1706973</v>
      </c>
      <c r="GWT22">
        <v>1673150</v>
      </c>
      <c r="GWU22">
        <v>1675973</v>
      </c>
      <c r="GWV22">
        <v>1629962</v>
      </c>
      <c r="GWW22">
        <v>1623519</v>
      </c>
      <c r="GWX22">
        <v>1623519</v>
      </c>
      <c r="GWY22">
        <v>1598791</v>
      </c>
      <c r="GWZ22">
        <v>1585960</v>
      </c>
      <c r="GXA22">
        <v>1576726</v>
      </c>
      <c r="GXB22">
        <v>1538165</v>
      </c>
      <c r="GXC22">
        <v>1541431</v>
      </c>
      <c r="GXD22">
        <v>1534624</v>
      </c>
      <c r="GXE22">
        <v>1532781</v>
      </c>
      <c r="GXF22">
        <v>1548292</v>
      </c>
      <c r="GXG22">
        <v>1497146</v>
      </c>
      <c r="GXH22">
        <v>1497146</v>
      </c>
      <c r="GXI22">
        <v>1512091</v>
      </c>
      <c r="GXJ22">
        <v>1549156</v>
      </c>
      <c r="GXK22">
        <v>1553976</v>
      </c>
      <c r="GXL22">
        <v>1553186</v>
      </c>
      <c r="GXM22">
        <v>1553186</v>
      </c>
      <c r="GXN22">
        <v>1523605</v>
      </c>
      <c r="GXO22">
        <v>1538727</v>
      </c>
      <c r="GXP22">
        <v>30013</v>
      </c>
      <c r="GXQ22">
        <v>42350</v>
      </c>
      <c r="GXR22">
        <v>50498</v>
      </c>
      <c r="GXS22">
        <v>59812</v>
      </c>
      <c r="GXT22">
        <v>62576</v>
      </c>
      <c r="GXU22">
        <v>77912</v>
      </c>
      <c r="GXV22">
        <v>99745</v>
      </c>
      <c r="GXW22">
        <v>113662</v>
      </c>
      <c r="GXX22">
        <v>128259</v>
      </c>
      <c r="GXY22">
        <v>149247</v>
      </c>
      <c r="GXZ22">
        <v>175340</v>
      </c>
      <c r="GYA22">
        <v>215946</v>
      </c>
      <c r="GYB22">
        <v>260966</v>
      </c>
      <c r="GYC22">
        <v>332801</v>
      </c>
      <c r="GYD22">
        <v>422928</v>
      </c>
      <c r="GYE22">
        <v>652520</v>
      </c>
      <c r="GYF22">
        <v>1030000</v>
      </c>
      <c r="GYG22">
        <v>1270291</v>
      </c>
      <c r="GYH22">
        <v>1395503</v>
      </c>
      <c r="GYI22">
        <v>1395503</v>
      </c>
      <c r="GYJ22">
        <v>1441224</v>
      </c>
      <c r="GYK22">
        <v>1589341</v>
      </c>
      <c r="GYL22">
        <v>1617097</v>
      </c>
      <c r="GYM22">
        <v>1631524</v>
      </c>
      <c r="GYN22">
        <v>1684721</v>
      </c>
      <c r="GYO22">
        <v>1760590</v>
      </c>
      <c r="GYP22">
        <v>1742036</v>
      </c>
      <c r="GYQ22">
        <v>1736679</v>
      </c>
      <c r="GYR22">
        <v>1736334</v>
      </c>
      <c r="GYS22">
        <v>1738156</v>
      </c>
      <c r="GYT22">
        <v>1705608</v>
      </c>
      <c r="GYU22">
        <v>1681332</v>
      </c>
      <c r="GYV22">
        <v>1716485</v>
      </c>
      <c r="GYW22">
        <v>1734655</v>
      </c>
      <c r="GYX22">
        <v>1724793</v>
      </c>
      <c r="GYY22">
        <v>1704764</v>
      </c>
      <c r="GYZ22">
        <v>1688294</v>
      </c>
      <c r="GZA22">
        <v>1684040</v>
      </c>
      <c r="GZB22">
        <v>1704569</v>
      </c>
      <c r="GZC22">
        <v>1682221</v>
      </c>
      <c r="GZD22">
        <v>1696834</v>
      </c>
      <c r="GZE22">
        <v>1676511</v>
      </c>
      <c r="GZF22">
        <v>1625856</v>
      </c>
      <c r="GZG22">
        <v>1674404</v>
      </c>
      <c r="GZH22">
        <v>1658083</v>
      </c>
      <c r="GZI22">
        <v>1661271</v>
      </c>
      <c r="GZJ22">
        <v>1661861</v>
      </c>
      <c r="GZK22">
        <v>1667332</v>
      </c>
      <c r="GZL22">
        <v>1623881</v>
      </c>
      <c r="GZM22">
        <v>1636512</v>
      </c>
      <c r="GZN22">
        <v>1607909</v>
      </c>
      <c r="GZO22">
        <v>1639967</v>
      </c>
      <c r="GZP22">
        <v>1642379</v>
      </c>
      <c r="GZQ22">
        <v>1647382</v>
      </c>
      <c r="GZR22">
        <v>1615192</v>
      </c>
      <c r="GZS22">
        <v>1628393</v>
      </c>
      <c r="GZT22">
        <v>1606147</v>
      </c>
      <c r="GZU22">
        <v>1580747</v>
      </c>
      <c r="GZV22">
        <v>1602327</v>
      </c>
      <c r="GZW22">
        <v>1570725</v>
      </c>
      <c r="GZX22">
        <v>1575300</v>
      </c>
      <c r="GZY22">
        <v>1588475</v>
      </c>
      <c r="GZZ22">
        <v>1562084</v>
      </c>
      <c r="HAA22">
        <v>1569671</v>
      </c>
      <c r="HAB22">
        <v>65787</v>
      </c>
      <c r="HAC22">
        <v>167191</v>
      </c>
      <c r="HAD22">
        <v>215532</v>
      </c>
      <c r="HAE22">
        <v>252813</v>
      </c>
      <c r="HAF22">
        <v>298662</v>
      </c>
      <c r="HAG22">
        <v>339394</v>
      </c>
      <c r="HAH22">
        <v>360902</v>
      </c>
      <c r="HAI22">
        <v>382749</v>
      </c>
      <c r="HAJ22">
        <v>394339</v>
      </c>
      <c r="HAK22">
        <v>401570</v>
      </c>
      <c r="HAL22">
        <v>441712</v>
      </c>
      <c r="HAM22">
        <v>471361</v>
      </c>
      <c r="HAN22">
        <v>493161</v>
      </c>
      <c r="HAO22">
        <v>493161</v>
      </c>
      <c r="HAP22">
        <v>524065</v>
      </c>
      <c r="HAQ22">
        <v>578506</v>
      </c>
      <c r="HAR22">
        <v>697904</v>
      </c>
      <c r="HAS22">
        <v>943721</v>
      </c>
      <c r="HAT22">
        <v>1132001</v>
      </c>
      <c r="HAU22">
        <v>1353621</v>
      </c>
      <c r="HAV22">
        <v>1502352</v>
      </c>
      <c r="HAW22">
        <v>1537660</v>
      </c>
      <c r="HAX22">
        <v>1592397</v>
      </c>
      <c r="HAY22">
        <v>1656468</v>
      </c>
      <c r="HAZ22">
        <v>1673805</v>
      </c>
      <c r="HBA22">
        <v>1748267</v>
      </c>
      <c r="HBB22">
        <v>1771073</v>
      </c>
      <c r="HBC22">
        <v>1757918</v>
      </c>
      <c r="HBD22">
        <v>1787989</v>
      </c>
      <c r="HBE22">
        <v>1779385</v>
      </c>
      <c r="HBF22">
        <v>1806071</v>
      </c>
      <c r="HBG22">
        <v>1783043</v>
      </c>
      <c r="HBH22">
        <v>1773483</v>
      </c>
      <c r="HBI22">
        <v>1758398</v>
      </c>
      <c r="HBJ22">
        <v>1784610</v>
      </c>
      <c r="HBK22">
        <v>1775711</v>
      </c>
      <c r="HBL22">
        <v>1796977</v>
      </c>
      <c r="HBM22">
        <v>1784456</v>
      </c>
      <c r="HBN22">
        <v>1757344</v>
      </c>
      <c r="HBO22">
        <v>1736185</v>
      </c>
      <c r="HBP22">
        <v>1731999</v>
      </c>
      <c r="HBQ22">
        <v>1724838</v>
      </c>
      <c r="HBR22">
        <v>1735944</v>
      </c>
      <c r="HBS22">
        <v>1705929</v>
      </c>
      <c r="HBT22">
        <v>1817747</v>
      </c>
      <c r="HBU22">
        <v>1696851</v>
      </c>
      <c r="HBV22">
        <v>1705491</v>
      </c>
      <c r="HBW22">
        <v>1685079</v>
      </c>
      <c r="HBX22">
        <v>1675458</v>
      </c>
      <c r="HBY22">
        <v>1680900</v>
      </c>
      <c r="HBZ22">
        <v>1688573</v>
      </c>
      <c r="HCA22">
        <v>1690026</v>
      </c>
      <c r="HCB22">
        <v>1700729</v>
      </c>
      <c r="HCC22">
        <v>1674992</v>
      </c>
      <c r="HCD22">
        <v>1725061</v>
      </c>
      <c r="HCE22">
        <v>1707613</v>
      </c>
      <c r="HCF22">
        <v>1680138</v>
      </c>
      <c r="HCG22">
        <v>1702845</v>
      </c>
      <c r="HCH22">
        <v>1702845</v>
      </c>
      <c r="HCI22">
        <v>1656824</v>
      </c>
      <c r="HCJ22">
        <v>1666192</v>
      </c>
      <c r="HCK22">
        <v>1650697</v>
      </c>
      <c r="HCL22">
        <v>1618284</v>
      </c>
      <c r="HCM22">
        <v>1600583</v>
      </c>
      <c r="HCN22">
        <v>1638028</v>
      </c>
      <c r="HCO22">
        <v>1642698</v>
      </c>
      <c r="HCP22">
        <v>151844</v>
      </c>
      <c r="HCQ22">
        <v>151153</v>
      </c>
      <c r="HCR22">
        <v>156983</v>
      </c>
      <c r="HCS22">
        <v>168443</v>
      </c>
      <c r="HCT22">
        <v>175912</v>
      </c>
      <c r="HCU22">
        <v>186306</v>
      </c>
      <c r="HCV22">
        <v>201842</v>
      </c>
      <c r="HCW22">
        <v>205788</v>
      </c>
      <c r="HCX22">
        <v>213417</v>
      </c>
      <c r="HCY22">
        <v>245372</v>
      </c>
      <c r="HCZ22">
        <v>254883</v>
      </c>
      <c r="HDA22">
        <v>278072</v>
      </c>
      <c r="HDB22">
        <v>300561</v>
      </c>
      <c r="HDC22">
        <v>338068</v>
      </c>
      <c r="HDD22">
        <v>402616</v>
      </c>
      <c r="HDE22">
        <v>473710</v>
      </c>
      <c r="HDF22">
        <v>620764</v>
      </c>
      <c r="HDG22">
        <v>620764</v>
      </c>
      <c r="HDH22">
        <v>835236</v>
      </c>
      <c r="HDI22">
        <v>1119018</v>
      </c>
      <c r="HDJ22">
        <v>1402029</v>
      </c>
      <c r="HDK22">
        <v>1583006</v>
      </c>
      <c r="HDL22">
        <v>1594964</v>
      </c>
      <c r="HDM22">
        <v>1774684</v>
      </c>
      <c r="HDN22">
        <v>1844258</v>
      </c>
      <c r="HDO22">
        <v>1826357</v>
      </c>
      <c r="HDP22">
        <v>1800929</v>
      </c>
      <c r="HDQ22">
        <v>1798927</v>
      </c>
      <c r="HDR22">
        <v>1771368</v>
      </c>
      <c r="HDS22">
        <v>1808499</v>
      </c>
      <c r="HDT22">
        <v>1762961</v>
      </c>
      <c r="HDU22">
        <v>1772389</v>
      </c>
      <c r="HDV22">
        <v>1834863</v>
      </c>
      <c r="HDW22">
        <v>1835036</v>
      </c>
      <c r="HDX22">
        <v>1857094</v>
      </c>
      <c r="HDY22">
        <v>1869347</v>
      </c>
      <c r="HDZ22">
        <v>1863996</v>
      </c>
      <c r="HEA22">
        <v>1858946</v>
      </c>
      <c r="HEB22">
        <v>1908852</v>
      </c>
      <c r="HEC22">
        <v>1893058</v>
      </c>
      <c r="HED22">
        <v>1863638</v>
      </c>
      <c r="HEE22">
        <v>1851479</v>
      </c>
      <c r="HEF22">
        <v>1771059</v>
      </c>
      <c r="HEG22">
        <v>1875228</v>
      </c>
      <c r="HEH22">
        <v>1874752</v>
      </c>
      <c r="HEI22">
        <v>1820182</v>
      </c>
      <c r="HEJ22">
        <v>1851166</v>
      </c>
      <c r="HEK22">
        <v>1800154</v>
      </c>
      <c r="HEL22">
        <v>1848667</v>
      </c>
      <c r="HEM22">
        <v>1881765</v>
      </c>
      <c r="HEN22">
        <v>1884530</v>
      </c>
      <c r="HEO22">
        <v>1894736</v>
      </c>
      <c r="HEP22">
        <v>1868291</v>
      </c>
      <c r="HEQ22">
        <v>1868631</v>
      </c>
      <c r="HER22">
        <v>1895443</v>
      </c>
      <c r="HES22">
        <v>1896544</v>
      </c>
      <c r="HET22">
        <v>1885283</v>
      </c>
      <c r="HEU22">
        <v>1916518</v>
      </c>
      <c r="HEV22">
        <v>1881236</v>
      </c>
      <c r="HEW22">
        <v>1923300</v>
      </c>
      <c r="HEX22">
        <v>1921435</v>
      </c>
      <c r="HEY22">
        <v>1918390</v>
      </c>
      <c r="HEZ22">
        <v>1887411</v>
      </c>
      <c r="HFA22">
        <v>1887411</v>
      </c>
      <c r="HFB22">
        <v>1987361</v>
      </c>
      <c r="HFC22">
        <v>1964792</v>
      </c>
      <c r="HFD22">
        <v>115979</v>
      </c>
      <c r="HFE22">
        <v>122487</v>
      </c>
      <c r="HFF22">
        <v>126189</v>
      </c>
      <c r="HFG22">
        <v>130034</v>
      </c>
      <c r="HFH22">
        <v>130592</v>
      </c>
      <c r="HFI22">
        <v>135470</v>
      </c>
      <c r="HFJ22">
        <v>145795</v>
      </c>
      <c r="HFK22">
        <v>162269</v>
      </c>
      <c r="HFL22">
        <v>182438</v>
      </c>
      <c r="HFM22">
        <v>203749</v>
      </c>
      <c r="HFN22">
        <v>254096</v>
      </c>
      <c r="HFO22">
        <v>303604</v>
      </c>
      <c r="HFP22">
        <v>367133</v>
      </c>
      <c r="HFQ22">
        <v>464841</v>
      </c>
      <c r="HFR22">
        <v>558494</v>
      </c>
      <c r="HFS22">
        <v>697841</v>
      </c>
      <c r="HFT22">
        <v>992424</v>
      </c>
      <c r="HFU22">
        <v>1447290</v>
      </c>
      <c r="HFV22">
        <v>1516666</v>
      </c>
      <c r="HFW22">
        <v>1608891</v>
      </c>
      <c r="HFX22">
        <v>1567721</v>
      </c>
      <c r="HFY22">
        <v>1567721</v>
      </c>
      <c r="HFZ22">
        <v>1660362</v>
      </c>
      <c r="HGA22">
        <v>1655764</v>
      </c>
      <c r="HGB22">
        <v>1621628</v>
      </c>
      <c r="HGC22">
        <v>1620217</v>
      </c>
      <c r="HGD22">
        <v>1609486</v>
      </c>
      <c r="HGE22">
        <v>1627059</v>
      </c>
      <c r="HGF22">
        <v>1651863</v>
      </c>
      <c r="HGG22">
        <v>1630724</v>
      </c>
      <c r="HGH22">
        <v>1642050</v>
      </c>
      <c r="HGI22">
        <v>1647793</v>
      </c>
      <c r="HGJ22">
        <v>1625543</v>
      </c>
      <c r="HGK22">
        <v>1634280</v>
      </c>
      <c r="HGL22">
        <v>1643711</v>
      </c>
      <c r="HGM22">
        <v>1581850</v>
      </c>
      <c r="HGN22">
        <v>1590935</v>
      </c>
      <c r="HGO22">
        <v>1553916</v>
      </c>
      <c r="HGP22">
        <v>1542067</v>
      </c>
      <c r="HGQ22">
        <v>1560872</v>
      </c>
      <c r="HGR22">
        <v>1620184</v>
      </c>
      <c r="HGS22">
        <v>1557652</v>
      </c>
      <c r="HGT22">
        <v>1607298</v>
      </c>
      <c r="HGU22">
        <v>1629479</v>
      </c>
      <c r="HGV22">
        <v>1613443</v>
      </c>
      <c r="HGW22">
        <v>1641662</v>
      </c>
      <c r="HGX22">
        <v>1641662</v>
      </c>
      <c r="HGY22">
        <v>1649999</v>
      </c>
      <c r="HGZ22">
        <v>1614607</v>
      </c>
      <c r="HHA22">
        <v>1640193</v>
      </c>
      <c r="HHB22">
        <v>1646504</v>
      </c>
      <c r="HHC22">
        <v>1651390</v>
      </c>
      <c r="HHD22">
        <v>1614335</v>
      </c>
      <c r="HHE22">
        <v>1660665</v>
      </c>
      <c r="HHF22">
        <v>1643436</v>
      </c>
      <c r="HHG22">
        <v>1605698</v>
      </c>
      <c r="HHH22">
        <v>1576854</v>
      </c>
      <c r="HHI22">
        <v>1591404</v>
      </c>
      <c r="HHJ22">
        <v>1586729</v>
      </c>
      <c r="HHK22">
        <v>1559692</v>
      </c>
      <c r="HHL22">
        <v>1561976</v>
      </c>
      <c r="HHM22">
        <v>1569534</v>
      </c>
      <c r="HHN22">
        <v>1569534</v>
      </c>
      <c r="HHO22">
        <v>1569534</v>
      </c>
      <c r="HHP22">
        <v>1565583</v>
      </c>
      <c r="HHQ22">
        <v>36624</v>
      </c>
      <c r="HHR22">
        <v>46738</v>
      </c>
      <c r="HHS22">
        <v>56291</v>
      </c>
      <c r="HHT22">
        <v>67634</v>
      </c>
      <c r="HHU22">
        <v>77301</v>
      </c>
      <c r="HHV22">
        <v>99767</v>
      </c>
      <c r="HHW22">
        <v>118241</v>
      </c>
      <c r="HHX22">
        <v>142875</v>
      </c>
      <c r="HHY22">
        <v>168093</v>
      </c>
      <c r="HHZ22">
        <v>200898</v>
      </c>
      <c r="HIA22">
        <v>256083</v>
      </c>
      <c r="HIB22">
        <v>318882</v>
      </c>
      <c r="HIC22">
        <v>390907</v>
      </c>
      <c r="HID22">
        <v>514871</v>
      </c>
      <c r="HIE22">
        <v>638879</v>
      </c>
      <c r="HIF22">
        <v>937499</v>
      </c>
      <c r="HIG22">
        <v>1176843</v>
      </c>
      <c r="HIH22">
        <v>1286920</v>
      </c>
      <c r="HII22">
        <v>1286920</v>
      </c>
      <c r="HIJ22">
        <v>1375122</v>
      </c>
      <c r="HIK22">
        <v>1491742</v>
      </c>
      <c r="HIL22">
        <v>1579511</v>
      </c>
      <c r="HIM22">
        <v>1540054</v>
      </c>
      <c r="HIN22">
        <v>1599468</v>
      </c>
      <c r="HIO22">
        <v>1598323</v>
      </c>
      <c r="HIP22">
        <v>1620071</v>
      </c>
      <c r="HIQ22">
        <v>1638082</v>
      </c>
      <c r="HIR22">
        <v>1627764</v>
      </c>
      <c r="HIS22">
        <v>1631270</v>
      </c>
      <c r="HIT22">
        <v>1519088</v>
      </c>
      <c r="HIU22">
        <v>1556863</v>
      </c>
      <c r="HIV22">
        <v>1558766</v>
      </c>
      <c r="HIW22">
        <v>1514460</v>
      </c>
      <c r="HIX22">
        <v>1558225</v>
      </c>
      <c r="HIY22">
        <v>1545309</v>
      </c>
      <c r="HIZ22">
        <v>1556810</v>
      </c>
      <c r="HJA22">
        <v>1582744</v>
      </c>
      <c r="HJB22">
        <v>1600037</v>
      </c>
      <c r="HJC22">
        <v>1614413</v>
      </c>
      <c r="HJD22">
        <v>1584212</v>
      </c>
      <c r="HJE22">
        <v>1572985</v>
      </c>
      <c r="HJF22">
        <v>1579730</v>
      </c>
      <c r="HJG22">
        <v>1589110</v>
      </c>
      <c r="HJH22">
        <v>1576480</v>
      </c>
      <c r="HJI22">
        <v>1558070</v>
      </c>
      <c r="HJJ22">
        <v>1528118</v>
      </c>
      <c r="HJK22">
        <v>1550424</v>
      </c>
      <c r="HJL22">
        <v>1524386</v>
      </c>
      <c r="HJM22">
        <v>1500755</v>
      </c>
      <c r="HJN22">
        <v>1502321</v>
      </c>
      <c r="HJO22">
        <v>1517997</v>
      </c>
      <c r="HJP22">
        <v>1527679</v>
      </c>
      <c r="HJQ22">
        <v>1467251</v>
      </c>
      <c r="HJR22">
        <v>1478800</v>
      </c>
      <c r="HJS22">
        <v>1466743</v>
      </c>
      <c r="HJT22">
        <v>1436445</v>
      </c>
      <c r="HJU22">
        <v>1474344</v>
      </c>
      <c r="HJV22">
        <v>1450814</v>
      </c>
      <c r="HJW22">
        <v>1466907</v>
      </c>
      <c r="HJX22">
        <v>1541582</v>
      </c>
      <c r="HJY22">
        <v>1543226</v>
      </c>
      <c r="HJZ22">
        <v>1524635</v>
      </c>
      <c r="HKA22">
        <v>1533343</v>
      </c>
      <c r="HKB22">
        <v>1514060</v>
      </c>
      <c r="HKC22">
        <v>34874</v>
      </c>
      <c r="HKD22">
        <v>44569</v>
      </c>
      <c r="HKE22">
        <v>59381</v>
      </c>
      <c r="HKF22">
        <v>68532</v>
      </c>
      <c r="HKG22">
        <v>84598</v>
      </c>
      <c r="HKH22">
        <v>94326</v>
      </c>
      <c r="HKI22">
        <v>108643</v>
      </c>
      <c r="HKJ22">
        <v>124448</v>
      </c>
      <c r="HKK22">
        <v>151856</v>
      </c>
      <c r="HKL22">
        <v>175059</v>
      </c>
      <c r="HKM22">
        <v>228675</v>
      </c>
      <c r="HKN22">
        <v>284732</v>
      </c>
      <c r="HKO22">
        <v>284732</v>
      </c>
      <c r="HKP22">
        <v>330155</v>
      </c>
      <c r="HKQ22">
        <v>390833</v>
      </c>
      <c r="HKR22">
        <v>477042</v>
      </c>
      <c r="HKS22">
        <v>604368</v>
      </c>
      <c r="HKT22">
        <v>757778</v>
      </c>
      <c r="HKU22">
        <v>951001</v>
      </c>
      <c r="HKV22">
        <v>1041823</v>
      </c>
      <c r="HKW22">
        <v>1144333</v>
      </c>
      <c r="HKX22">
        <v>1210035</v>
      </c>
      <c r="HKY22">
        <v>1243712</v>
      </c>
      <c r="HKZ22">
        <v>1254295</v>
      </c>
      <c r="HLA22">
        <v>1272811</v>
      </c>
      <c r="HLB22">
        <v>1284547</v>
      </c>
      <c r="HLC22">
        <v>1259622</v>
      </c>
      <c r="HLD22">
        <v>1328939</v>
      </c>
      <c r="HLE22">
        <v>1318431</v>
      </c>
      <c r="HLF22">
        <v>1317862</v>
      </c>
      <c r="HLG22">
        <v>1349426</v>
      </c>
      <c r="HLH22">
        <v>1356398</v>
      </c>
      <c r="HLI22">
        <v>1381685</v>
      </c>
      <c r="HLJ22">
        <v>1349809</v>
      </c>
      <c r="HLK22">
        <v>1358552</v>
      </c>
      <c r="HLL22">
        <v>1359931</v>
      </c>
      <c r="HLM22">
        <v>1381162</v>
      </c>
      <c r="HLN22">
        <v>1389269</v>
      </c>
      <c r="HLO22">
        <v>1383468</v>
      </c>
      <c r="HLP22">
        <v>1418972</v>
      </c>
      <c r="HLQ22">
        <v>1392182</v>
      </c>
      <c r="HLR22">
        <v>1331851</v>
      </c>
      <c r="HLS22">
        <v>1290974</v>
      </c>
      <c r="HLT22">
        <v>1307977</v>
      </c>
      <c r="HLU22">
        <v>1291944</v>
      </c>
      <c r="HLV22">
        <v>1336602</v>
      </c>
      <c r="HLW22">
        <v>1333368</v>
      </c>
      <c r="HLX22">
        <v>1352989</v>
      </c>
      <c r="HLY22">
        <v>1300304</v>
      </c>
      <c r="HLZ22">
        <v>1298049</v>
      </c>
      <c r="HMA22">
        <v>1292285</v>
      </c>
      <c r="HMB22">
        <v>1286003</v>
      </c>
      <c r="HMC22">
        <v>1277887</v>
      </c>
      <c r="HMD22">
        <v>1267820</v>
      </c>
      <c r="HME22">
        <v>1253918</v>
      </c>
      <c r="HMF22">
        <v>1246054</v>
      </c>
      <c r="HMG22">
        <v>1263671</v>
      </c>
      <c r="HMH22">
        <v>1263671</v>
      </c>
      <c r="HMI22">
        <v>1269222</v>
      </c>
      <c r="HMJ22">
        <v>1274935</v>
      </c>
      <c r="HMK22">
        <v>1223865</v>
      </c>
      <c r="HML22">
        <v>1246954</v>
      </c>
      <c r="HMM22">
        <v>1183694</v>
      </c>
      <c r="HMN22">
        <v>1243144</v>
      </c>
      <c r="HMO22">
        <v>1215938</v>
      </c>
      <c r="HMP22">
        <v>1217672</v>
      </c>
      <c r="HMQ22">
        <v>37271</v>
      </c>
      <c r="HMR22">
        <v>50070</v>
      </c>
      <c r="HMS22">
        <v>74946</v>
      </c>
      <c r="HMT22">
        <v>86691</v>
      </c>
      <c r="HMU22">
        <v>106440</v>
      </c>
      <c r="HMV22">
        <v>127027</v>
      </c>
      <c r="HMW22">
        <v>143335</v>
      </c>
      <c r="HMX22">
        <v>144633</v>
      </c>
      <c r="HMY22">
        <v>155499</v>
      </c>
      <c r="HMZ22">
        <v>189150</v>
      </c>
      <c r="HNA22">
        <v>210010</v>
      </c>
      <c r="HNB22">
        <v>229016</v>
      </c>
      <c r="HNC22">
        <v>260840</v>
      </c>
      <c r="HND22">
        <v>310281</v>
      </c>
      <c r="HNE22">
        <v>369799</v>
      </c>
      <c r="HNF22">
        <v>465168</v>
      </c>
      <c r="HNG22">
        <v>465168</v>
      </c>
      <c r="HNH22">
        <v>541055</v>
      </c>
      <c r="HNI22">
        <v>716512</v>
      </c>
      <c r="HNJ22">
        <v>873070</v>
      </c>
      <c r="HNK22">
        <v>935158</v>
      </c>
      <c r="HNL22">
        <v>908543</v>
      </c>
      <c r="HNM22">
        <v>1041728</v>
      </c>
      <c r="HNN22">
        <v>1081712</v>
      </c>
      <c r="HNO22">
        <v>1117173</v>
      </c>
      <c r="HNP22">
        <v>1165968</v>
      </c>
      <c r="HNQ22">
        <v>1201157</v>
      </c>
      <c r="HNR22">
        <v>1209324</v>
      </c>
      <c r="HNS22">
        <v>1222818</v>
      </c>
      <c r="HNT22">
        <v>1202031</v>
      </c>
      <c r="HNU22">
        <v>1235207</v>
      </c>
      <c r="HNV22">
        <v>1218719</v>
      </c>
      <c r="HNW22">
        <v>1264975</v>
      </c>
      <c r="HNX22">
        <v>1253658</v>
      </c>
      <c r="HNY22">
        <v>1272649</v>
      </c>
      <c r="HNZ22">
        <v>1272457</v>
      </c>
      <c r="HOA22">
        <v>1272125</v>
      </c>
      <c r="HOB22">
        <v>1269939</v>
      </c>
      <c r="HOC22">
        <v>1290293</v>
      </c>
      <c r="HOD22">
        <v>1267974</v>
      </c>
      <c r="HOE22">
        <v>1250766</v>
      </c>
      <c r="HOF22">
        <v>1200793</v>
      </c>
      <c r="HOG22">
        <v>1248484</v>
      </c>
      <c r="HOH22">
        <v>1284713</v>
      </c>
      <c r="HOI22">
        <v>1290858</v>
      </c>
      <c r="HOJ22">
        <v>1283814</v>
      </c>
      <c r="HOK22">
        <v>1303344</v>
      </c>
      <c r="HOL22">
        <v>1288658</v>
      </c>
      <c r="HOM22">
        <v>1272914</v>
      </c>
      <c r="HON22">
        <v>1235154</v>
      </c>
      <c r="HOO22">
        <v>1185818</v>
      </c>
      <c r="HOP22">
        <v>1161799</v>
      </c>
      <c r="HOQ22">
        <v>1161799</v>
      </c>
      <c r="HOR22">
        <v>1148763</v>
      </c>
      <c r="HOS22">
        <v>1170351</v>
      </c>
      <c r="HOT22">
        <v>1173812</v>
      </c>
      <c r="HOU22">
        <v>1241916</v>
      </c>
      <c r="HOV22">
        <v>1234796</v>
      </c>
      <c r="HOW22">
        <v>1263288</v>
      </c>
      <c r="HOX22">
        <v>1273007</v>
      </c>
      <c r="HOY22">
        <v>1275920</v>
      </c>
      <c r="HOZ22">
        <v>1202373</v>
      </c>
      <c r="HPA22">
        <v>1260161</v>
      </c>
      <c r="HPB22">
        <v>1265844</v>
      </c>
      <c r="HPC22">
        <v>1256698</v>
      </c>
      <c r="HPD22">
        <v>33568</v>
      </c>
      <c r="HPE22">
        <v>38208</v>
      </c>
      <c r="HPF22">
        <v>39484</v>
      </c>
      <c r="HPG22">
        <v>47574</v>
      </c>
      <c r="HPH22">
        <v>52595</v>
      </c>
      <c r="HPI22">
        <v>63699</v>
      </c>
      <c r="HPJ22">
        <v>70778</v>
      </c>
      <c r="HPK22">
        <v>89167</v>
      </c>
      <c r="HPL22">
        <v>103428</v>
      </c>
      <c r="HPM22">
        <v>127254</v>
      </c>
      <c r="HPN22">
        <v>156122</v>
      </c>
      <c r="HPO22">
        <v>177923</v>
      </c>
      <c r="HPP22">
        <v>223901</v>
      </c>
      <c r="HPQ22">
        <v>250246</v>
      </c>
      <c r="HPR22">
        <v>299809</v>
      </c>
      <c r="HPS22">
        <v>399734</v>
      </c>
      <c r="HPT22">
        <v>451809</v>
      </c>
      <c r="HPU22">
        <v>648466</v>
      </c>
      <c r="HPV22">
        <v>769876</v>
      </c>
      <c r="HPW22">
        <v>922516</v>
      </c>
      <c r="HPX22">
        <v>1026204</v>
      </c>
      <c r="HPY22">
        <v>1023025</v>
      </c>
      <c r="HPZ22">
        <v>1097876</v>
      </c>
      <c r="HQA22">
        <v>1104341</v>
      </c>
      <c r="HQB22">
        <v>1116158</v>
      </c>
      <c r="HQC22">
        <v>1131701</v>
      </c>
      <c r="HQD22">
        <v>1131701</v>
      </c>
      <c r="HQE22">
        <v>1154042</v>
      </c>
      <c r="HQF22">
        <v>1156616</v>
      </c>
      <c r="HQG22">
        <v>1124852</v>
      </c>
      <c r="HQH22">
        <v>1118337</v>
      </c>
      <c r="HQI22">
        <v>1137491</v>
      </c>
      <c r="HQJ22">
        <v>1127002</v>
      </c>
      <c r="HQK22">
        <v>1116232</v>
      </c>
      <c r="HQL22">
        <v>1130409</v>
      </c>
      <c r="HQM22">
        <v>1144708</v>
      </c>
      <c r="HQN22">
        <v>1138376</v>
      </c>
      <c r="HQO22">
        <v>1140030</v>
      </c>
      <c r="HQP22">
        <v>1136208</v>
      </c>
      <c r="HQQ22">
        <v>1141448</v>
      </c>
      <c r="HQR22">
        <v>1143602</v>
      </c>
      <c r="HQS22">
        <v>1115867</v>
      </c>
      <c r="HQT22">
        <v>1159103</v>
      </c>
      <c r="HQU22">
        <v>1120329</v>
      </c>
      <c r="HQV22">
        <v>1125822</v>
      </c>
      <c r="HQW22">
        <v>1116383</v>
      </c>
      <c r="HQX22">
        <v>1116383</v>
      </c>
      <c r="HQY22">
        <v>1103781</v>
      </c>
      <c r="HQZ22">
        <v>1090384</v>
      </c>
      <c r="HRA22">
        <v>1078959</v>
      </c>
      <c r="HRB22">
        <v>1058229</v>
      </c>
      <c r="HRC22">
        <v>1048043</v>
      </c>
      <c r="HRD22">
        <v>1006007</v>
      </c>
      <c r="HRE22">
        <v>994015</v>
      </c>
      <c r="HRF22">
        <v>977455</v>
      </c>
      <c r="HRG22">
        <v>972440</v>
      </c>
      <c r="HRH22">
        <v>961239</v>
      </c>
      <c r="HRI22">
        <v>939153</v>
      </c>
      <c r="HRJ22">
        <v>939153</v>
      </c>
      <c r="HRK22">
        <v>945459</v>
      </c>
      <c r="HRL22">
        <v>942928</v>
      </c>
      <c r="HRM22">
        <v>937411</v>
      </c>
      <c r="HRN22">
        <v>935019</v>
      </c>
      <c r="HRO22">
        <v>935019</v>
      </c>
      <c r="HRP22">
        <v>928020</v>
      </c>
      <c r="HRQ22">
        <v>930183</v>
      </c>
      <c r="HRR22">
        <v>13508</v>
      </c>
      <c r="HRS22">
        <v>14778</v>
      </c>
      <c r="HRT22">
        <v>25335</v>
      </c>
      <c r="HRU22">
        <v>29596</v>
      </c>
      <c r="HRV22">
        <v>37151</v>
      </c>
      <c r="HRW22">
        <v>45048</v>
      </c>
      <c r="HRX22">
        <v>53835</v>
      </c>
      <c r="HRY22">
        <v>78132</v>
      </c>
      <c r="HRZ22">
        <v>115196</v>
      </c>
      <c r="HSA22">
        <v>124740</v>
      </c>
      <c r="HSB22">
        <v>132251</v>
      </c>
      <c r="HSC22">
        <v>152583</v>
      </c>
      <c r="HSD22">
        <v>195830</v>
      </c>
      <c r="HSE22">
        <v>242402</v>
      </c>
      <c r="HSF22">
        <v>314520</v>
      </c>
      <c r="HSG22">
        <v>396649</v>
      </c>
      <c r="HSH22">
        <v>453107</v>
      </c>
      <c r="HSI22">
        <v>453107</v>
      </c>
      <c r="HSJ22">
        <v>589535</v>
      </c>
      <c r="HSK22">
        <v>697541</v>
      </c>
      <c r="HSL22">
        <v>771841</v>
      </c>
      <c r="HSM22">
        <v>896684</v>
      </c>
      <c r="HSN22">
        <v>904128</v>
      </c>
      <c r="HSO22">
        <v>914158</v>
      </c>
      <c r="HSP22">
        <v>939428</v>
      </c>
      <c r="HSQ22">
        <v>954118</v>
      </c>
      <c r="HSR22">
        <v>955588</v>
      </c>
      <c r="HSS22">
        <v>960606</v>
      </c>
      <c r="HST22">
        <v>951213</v>
      </c>
      <c r="HSU22">
        <v>957796</v>
      </c>
      <c r="HSV22">
        <v>980918</v>
      </c>
      <c r="HSW22">
        <v>990309</v>
      </c>
      <c r="HSX22">
        <v>976848</v>
      </c>
      <c r="HSY22">
        <v>971902</v>
      </c>
      <c r="HSZ22">
        <v>971026</v>
      </c>
      <c r="HTA22">
        <v>962816</v>
      </c>
      <c r="HTB22">
        <v>976602</v>
      </c>
      <c r="HTC22">
        <v>960514</v>
      </c>
      <c r="HTD22">
        <v>971286</v>
      </c>
      <c r="HTE22">
        <v>952994</v>
      </c>
      <c r="HTF22">
        <v>956054</v>
      </c>
      <c r="HTG22">
        <v>934406</v>
      </c>
      <c r="HTH22">
        <v>954048</v>
      </c>
      <c r="HTI22">
        <v>951969</v>
      </c>
      <c r="HTJ22">
        <v>940018</v>
      </c>
      <c r="HTK22">
        <v>941549</v>
      </c>
      <c r="HTL22">
        <v>955171</v>
      </c>
      <c r="HTM22">
        <v>931670</v>
      </c>
      <c r="HTN22">
        <v>925417</v>
      </c>
      <c r="HTO22">
        <v>895119</v>
      </c>
      <c r="HTP22">
        <v>895119</v>
      </c>
      <c r="HTQ22">
        <v>898505</v>
      </c>
      <c r="HTR22">
        <v>896783</v>
      </c>
      <c r="HTS22">
        <v>891295</v>
      </c>
      <c r="HTT22">
        <v>863537</v>
      </c>
      <c r="HTU22">
        <v>877935</v>
      </c>
      <c r="HTV22">
        <v>835955</v>
      </c>
      <c r="HTW22">
        <v>820339</v>
      </c>
      <c r="HTX22">
        <v>819835</v>
      </c>
      <c r="HTY22">
        <v>813521</v>
      </c>
      <c r="HTZ22">
        <v>834897</v>
      </c>
      <c r="HUA22">
        <v>820305</v>
      </c>
      <c r="HUB22">
        <v>810941</v>
      </c>
      <c r="HUC22">
        <v>814227</v>
      </c>
      <c r="HUD22">
        <v>811747</v>
      </c>
      <c r="HUE22">
        <v>28157</v>
      </c>
      <c r="HUF22">
        <v>29659</v>
      </c>
      <c r="HUG22">
        <v>32963</v>
      </c>
      <c r="HUH22">
        <v>39668</v>
      </c>
      <c r="HUI22">
        <v>48517</v>
      </c>
      <c r="HUJ22">
        <v>64851</v>
      </c>
      <c r="HUK22">
        <v>71354</v>
      </c>
      <c r="HUL22">
        <v>78632</v>
      </c>
      <c r="HUM22">
        <v>92964</v>
      </c>
      <c r="HUN22">
        <v>110457</v>
      </c>
      <c r="HUO22">
        <v>137246</v>
      </c>
      <c r="HUP22">
        <v>187598</v>
      </c>
      <c r="HUQ22">
        <v>267330</v>
      </c>
      <c r="HUR22">
        <v>327700</v>
      </c>
      <c r="HUS22">
        <v>374185</v>
      </c>
      <c r="HUT22">
        <v>374185</v>
      </c>
      <c r="HUU22">
        <v>438896</v>
      </c>
      <c r="HUV22">
        <v>561932</v>
      </c>
      <c r="HUW22">
        <v>652484</v>
      </c>
      <c r="HUX22">
        <v>754849</v>
      </c>
      <c r="HUY22">
        <v>818746</v>
      </c>
      <c r="HUZ22">
        <v>885071</v>
      </c>
      <c r="HVA22">
        <v>898797</v>
      </c>
      <c r="HVB22">
        <v>894930</v>
      </c>
      <c r="HVC22">
        <v>903512</v>
      </c>
      <c r="HVD22">
        <v>916960</v>
      </c>
      <c r="HVE22">
        <v>937765</v>
      </c>
      <c r="HVF22">
        <v>925067</v>
      </c>
      <c r="HVG22">
        <v>889740</v>
      </c>
      <c r="HVH22">
        <v>888365</v>
      </c>
      <c r="HVI22">
        <v>881549</v>
      </c>
      <c r="HVJ22">
        <v>926454</v>
      </c>
      <c r="HVK22">
        <v>936427</v>
      </c>
      <c r="HVL22">
        <v>969352</v>
      </c>
      <c r="HVM22">
        <v>967297</v>
      </c>
      <c r="HVN22">
        <v>986641</v>
      </c>
      <c r="HVO22">
        <v>983576</v>
      </c>
      <c r="HVP22">
        <v>957743</v>
      </c>
      <c r="HVQ22">
        <v>975243</v>
      </c>
      <c r="HVR22">
        <v>966019</v>
      </c>
      <c r="HVS22">
        <v>962493</v>
      </c>
      <c r="HVT22">
        <v>965785</v>
      </c>
      <c r="HVU22">
        <v>962194</v>
      </c>
      <c r="HVV22">
        <v>994964</v>
      </c>
      <c r="HVW22">
        <v>996102</v>
      </c>
      <c r="HVX22">
        <v>970812</v>
      </c>
      <c r="HVY22">
        <v>982468</v>
      </c>
      <c r="HVZ22">
        <v>993129</v>
      </c>
      <c r="HWA22">
        <v>1003642</v>
      </c>
      <c r="HWB22">
        <v>969843</v>
      </c>
      <c r="HWC22">
        <v>952287</v>
      </c>
      <c r="HWD22">
        <v>955719</v>
      </c>
      <c r="HWE22">
        <v>955216</v>
      </c>
      <c r="HWF22">
        <v>967738</v>
      </c>
      <c r="HWG22">
        <v>979413</v>
      </c>
      <c r="HWH22">
        <v>1004540</v>
      </c>
      <c r="HWI22">
        <v>1004540</v>
      </c>
      <c r="HWJ22">
        <v>968220</v>
      </c>
      <c r="HWK22">
        <v>951916</v>
      </c>
      <c r="HWL22">
        <v>949829</v>
      </c>
      <c r="HWM22">
        <v>974398</v>
      </c>
      <c r="HWN22">
        <v>966870</v>
      </c>
      <c r="HWO22">
        <v>968736</v>
      </c>
      <c r="HWP22">
        <v>951565</v>
      </c>
      <c r="HWQ22">
        <v>955663</v>
      </c>
      <c r="HWR22">
        <v>976813</v>
      </c>
      <c r="HWS22">
        <v>12056</v>
      </c>
      <c r="HWT22">
        <v>18848</v>
      </c>
      <c r="HWU22">
        <v>36121</v>
      </c>
      <c r="HWV22">
        <v>47485</v>
      </c>
      <c r="HWW22">
        <v>55749</v>
      </c>
      <c r="HWX22">
        <v>71633</v>
      </c>
      <c r="HWY22">
        <v>80316</v>
      </c>
      <c r="HWZ22">
        <v>102766</v>
      </c>
      <c r="HXA22">
        <v>120587</v>
      </c>
      <c r="HXB22">
        <v>135477</v>
      </c>
      <c r="HXC22">
        <v>150633</v>
      </c>
      <c r="HXD22">
        <v>183554</v>
      </c>
      <c r="HXE22">
        <v>225617</v>
      </c>
      <c r="HXF22">
        <v>276568</v>
      </c>
      <c r="HXG22">
        <v>318571</v>
      </c>
      <c r="HXH22">
        <v>362706</v>
      </c>
      <c r="HXI22">
        <v>503200</v>
      </c>
      <c r="HXJ22">
        <v>648128</v>
      </c>
      <c r="HXK22">
        <v>718303</v>
      </c>
      <c r="HXL22">
        <v>718303</v>
      </c>
      <c r="HXM22">
        <v>794763</v>
      </c>
      <c r="HXN22">
        <v>825668</v>
      </c>
      <c r="HXO22">
        <v>844183</v>
      </c>
      <c r="HXP22">
        <v>864700</v>
      </c>
      <c r="HXQ22">
        <v>869501</v>
      </c>
      <c r="HXR22">
        <v>876130</v>
      </c>
      <c r="HXS22">
        <v>887949</v>
      </c>
      <c r="HXT22">
        <v>884226</v>
      </c>
      <c r="HXU22">
        <v>873452</v>
      </c>
      <c r="HXV22">
        <v>887853</v>
      </c>
      <c r="HXW22">
        <v>893914</v>
      </c>
      <c r="HXX22">
        <v>885991</v>
      </c>
      <c r="HXY22">
        <v>865290</v>
      </c>
      <c r="HXZ22">
        <v>860998</v>
      </c>
      <c r="HYA22">
        <v>881098</v>
      </c>
      <c r="HYB22">
        <v>874242</v>
      </c>
      <c r="HYC22">
        <v>884943</v>
      </c>
      <c r="HYD22">
        <v>876931</v>
      </c>
      <c r="HYE22">
        <v>883830</v>
      </c>
      <c r="HYF22">
        <v>898368</v>
      </c>
      <c r="HYG22">
        <v>892810</v>
      </c>
      <c r="HYH22">
        <v>888878</v>
      </c>
      <c r="HYI22">
        <v>865612</v>
      </c>
      <c r="HYJ22">
        <v>871327</v>
      </c>
      <c r="HYK22">
        <v>871047</v>
      </c>
      <c r="HYL22">
        <v>871047</v>
      </c>
      <c r="HYM22">
        <v>882150</v>
      </c>
      <c r="HYN22">
        <v>871659</v>
      </c>
      <c r="HYO22">
        <v>880423</v>
      </c>
      <c r="HYP22">
        <v>872154</v>
      </c>
      <c r="HYQ22">
        <v>853665</v>
      </c>
      <c r="HYR22">
        <v>854987</v>
      </c>
      <c r="HYS22">
        <v>864830</v>
      </c>
      <c r="HYT22">
        <v>865510</v>
      </c>
      <c r="HYU22">
        <v>854822</v>
      </c>
      <c r="HYV22">
        <v>857642</v>
      </c>
      <c r="HYW22">
        <v>841406</v>
      </c>
      <c r="HYX22">
        <v>830554</v>
      </c>
      <c r="HYY22">
        <v>816760</v>
      </c>
      <c r="HYZ22">
        <v>817352</v>
      </c>
      <c r="HZA22">
        <v>836268</v>
      </c>
      <c r="HZB22">
        <v>839822</v>
      </c>
      <c r="HZC22">
        <v>847819</v>
      </c>
      <c r="HZD22">
        <v>848767</v>
      </c>
      <c r="HZE22">
        <v>849554</v>
      </c>
      <c r="HZF22">
        <v>21685</v>
      </c>
      <c r="HZG22">
        <v>32847</v>
      </c>
      <c r="HZH22">
        <v>43653</v>
      </c>
      <c r="HZI22">
        <v>55461</v>
      </c>
      <c r="HZJ22">
        <v>62945</v>
      </c>
      <c r="HZK22">
        <v>75515</v>
      </c>
      <c r="HZL22">
        <v>93785</v>
      </c>
      <c r="HZM22">
        <v>105342</v>
      </c>
      <c r="HZN22">
        <v>124997</v>
      </c>
      <c r="HZO22">
        <v>144506</v>
      </c>
      <c r="HZP22">
        <v>154765</v>
      </c>
      <c r="HZQ22">
        <v>181130</v>
      </c>
      <c r="HZR22">
        <v>212179</v>
      </c>
      <c r="HZS22">
        <v>245330</v>
      </c>
      <c r="HZT22">
        <v>290837</v>
      </c>
      <c r="HZU22">
        <v>332187</v>
      </c>
      <c r="HZV22">
        <v>461508</v>
      </c>
      <c r="HZW22">
        <v>556406</v>
      </c>
      <c r="HZX22">
        <v>593905</v>
      </c>
      <c r="HZY22">
        <v>674265</v>
      </c>
      <c r="HZZ22">
        <v>670832</v>
      </c>
      <c r="IAA22">
        <v>682515</v>
      </c>
      <c r="IAB22">
        <v>710376</v>
      </c>
      <c r="IAC22">
        <v>725481</v>
      </c>
      <c r="IAD22">
        <v>725481</v>
      </c>
      <c r="IAE22">
        <v>741264</v>
      </c>
      <c r="IAF22">
        <v>729554</v>
      </c>
      <c r="IAG22">
        <v>751275</v>
      </c>
      <c r="IAH22">
        <v>760841</v>
      </c>
      <c r="IAI22">
        <v>769112</v>
      </c>
      <c r="IAJ22">
        <v>760491</v>
      </c>
      <c r="IAK22">
        <v>763627</v>
      </c>
      <c r="IAL22">
        <v>757437</v>
      </c>
      <c r="IAM22">
        <v>761734</v>
      </c>
      <c r="IAN22">
        <v>756567</v>
      </c>
      <c r="IAO22">
        <v>758692</v>
      </c>
      <c r="IAP22">
        <v>746015</v>
      </c>
      <c r="IAQ22">
        <v>737167</v>
      </c>
      <c r="IAR22">
        <v>747000</v>
      </c>
      <c r="IAS22">
        <v>755826</v>
      </c>
      <c r="IAT22">
        <v>751438</v>
      </c>
      <c r="IAU22">
        <v>750798</v>
      </c>
      <c r="IAV22">
        <v>753560</v>
      </c>
      <c r="IAW22">
        <v>755003</v>
      </c>
      <c r="IAX22">
        <v>755003</v>
      </c>
      <c r="IAY22">
        <v>768070</v>
      </c>
      <c r="IAZ22">
        <v>739706</v>
      </c>
      <c r="IBA22">
        <v>733796</v>
      </c>
      <c r="IBB22">
        <v>721754</v>
      </c>
      <c r="IBC22">
        <v>722871</v>
      </c>
      <c r="IBD22">
        <v>712081</v>
      </c>
      <c r="IBE22">
        <v>707183</v>
      </c>
      <c r="IBF22">
        <v>695825</v>
      </c>
      <c r="IBG22">
        <v>688748</v>
      </c>
      <c r="IBH22">
        <v>680271</v>
      </c>
      <c r="IBI22">
        <v>689324</v>
      </c>
      <c r="IBJ22">
        <v>683501</v>
      </c>
      <c r="IBK22">
        <v>683501</v>
      </c>
      <c r="IBL22">
        <v>686943</v>
      </c>
      <c r="IBM22">
        <v>701225</v>
      </c>
      <c r="IBN22">
        <v>674561</v>
      </c>
      <c r="IBO22">
        <v>674084</v>
      </c>
      <c r="IBP22">
        <v>674084</v>
      </c>
      <c r="IBQ22">
        <v>672133</v>
      </c>
      <c r="IBR22">
        <v>680878</v>
      </c>
      <c r="IBS22">
        <v>10064</v>
      </c>
      <c r="IBT22">
        <v>19338</v>
      </c>
      <c r="IBU22">
        <v>29689</v>
      </c>
      <c r="IBV22">
        <v>44907</v>
      </c>
      <c r="IBW22">
        <v>50567</v>
      </c>
      <c r="IBX22">
        <v>65248</v>
      </c>
      <c r="IBY22">
        <v>81408</v>
      </c>
      <c r="IBZ22">
        <v>105394</v>
      </c>
      <c r="ICA22">
        <v>118825</v>
      </c>
      <c r="ICB22">
        <v>131178</v>
      </c>
      <c r="ICC22">
        <v>146134</v>
      </c>
      <c r="ICD22">
        <v>173234</v>
      </c>
      <c r="ICE22">
        <v>221896</v>
      </c>
      <c r="ICF22">
        <v>257450</v>
      </c>
      <c r="ICG22">
        <v>298948</v>
      </c>
      <c r="ICH22">
        <v>344875</v>
      </c>
      <c r="ICI22">
        <v>344875</v>
      </c>
      <c r="ICJ22">
        <v>479758</v>
      </c>
      <c r="ICK22">
        <v>577101</v>
      </c>
      <c r="ICL22">
        <v>726961</v>
      </c>
      <c r="ICM22">
        <v>706586</v>
      </c>
      <c r="ICN22">
        <v>743518</v>
      </c>
      <c r="ICO22">
        <v>754231</v>
      </c>
      <c r="ICP22">
        <v>774855</v>
      </c>
      <c r="ICQ22">
        <v>792903</v>
      </c>
      <c r="ICR22">
        <v>811535</v>
      </c>
      <c r="ICS22">
        <v>809356</v>
      </c>
      <c r="ICT22">
        <v>832448</v>
      </c>
      <c r="ICU22">
        <v>848551</v>
      </c>
      <c r="ICV22">
        <v>852734</v>
      </c>
      <c r="ICW22">
        <v>867638</v>
      </c>
      <c r="ICX22">
        <v>877833</v>
      </c>
      <c r="ICY22">
        <v>893141</v>
      </c>
      <c r="ICZ22">
        <v>899496</v>
      </c>
      <c r="IDA22">
        <v>906996</v>
      </c>
      <c r="IDB22">
        <v>906892</v>
      </c>
      <c r="IDC22">
        <v>892022</v>
      </c>
      <c r="IDD22">
        <v>895520</v>
      </c>
      <c r="IDE22">
        <v>880243</v>
      </c>
      <c r="IDF22">
        <v>875524</v>
      </c>
      <c r="IDG22">
        <v>854620</v>
      </c>
      <c r="IDH22">
        <v>854700</v>
      </c>
      <c r="IDI22">
        <v>865354</v>
      </c>
      <c r="IDJ22">
        <v>892767</v>
      </c>
      <c r="IDK22">
        <v>917951</v>
      </c>
      <c r="IDL22">
        <v>940099</v>
      </c>
      <c r="IDM22">
        <v>966257</v>
      </c>
      <c r="IDN22">
        <v>984403</v>
      </c>
      <c r="IDO22">
        <v>970566</v>
      </c>
      <c r="IDP22">
        <v>976749</v>
      </c>
      <c r="IDQ22">
        <v>973991</v>
      </c>
      <c r="IDR22">
        <v>965573</v>
      </c>
      <c r="IDS22">
        <v>970005</v>
      </c>
      <c r="IDT22">
        <v>965293</v>
      </c>
      <c r="IDU22">
        <v>958863</v>
      </c>
      <c r="IDV22">
        <v>941066</v>
      </c>
      <c r="IDW22">
        <v>937025</v>
      </c>
      <c r="IDX22">
        <v>927895</v>
      </c>
      <c r="IDY22">
        <v>917285</v>
      </c>
      <c r="IDZ22">
        <v>889656</v>
      </c>
      <c r="IEA22">
        <v>891671</v>
      </c>
      <c r="IEB22">
        <v>882931</v>
      </c>
      <c r="IEC22">
        <v>865349</v>
      </c>
      <c r="IED22">
        <v>854906</v>
      </c>
      <c r="IEE22">
        <v>878262</v>
      </c>
      <c r="IEF22">
        <v>12495</v>
      </c>
      <c r="IEG22">
        <v>17783</v>
      </c>
      <c r="IEH22">
        <v>22398</v>
      </c>
      <c r="IEI22">
        <v>33658</v>
      </c>
      <c r="IEJ22">
        <v>37127</v>
      </c>
      <c r="IEK22">
        <v>47232</v>
      </c>
      <c r="IEL22">
        <v>64567</v>
      </c>
      <c r="IEM22">
        <v>82594</v>
      </c>
      <c r="IEN22">
        <v>111235</v>
      </c>
      <c r="IEO22">
        <v>137099</v>
      </c>
      <c r="IEP22">
        <v>159009</v>
      </c>
      <c r="IEQ22">
        <v>199165</v>
      </c>
      <c r="IER22">
        <v>227127</v>
      </c>
      <c r="IES22">
        <v>283396</v>
      </c>
      <c r="IET22">
        <v>283396</v>
      </c>
      <c r="IEU22">
        <v>332034</v>
      </c>
      <c r="IEV22">
        <v>455800</v>
      </c>
      <c r="IEW22">
        <v>555732</v>
      </c>
      <c r="IEX22">
        <v>632187</v>
      </c>
      <c r="IEY22">
        <v>788890</v>
      </c>
      <c r="IEZ22">
        <v>737238</v>
      </c>
      <c r="IFA22">
        <v>764805</v>
      </c>
      <c r="IFB22">
        <v>769409</v>
      </c>
      <c r="IFC22">
        <v>784454</v>
      </c>
      <c r="IFD22">
        <v>786390</v>
      </c>
      <c r="IFE22">
        <v>792603</v>
      </c>
      <c r="IFF22">
        <v>816471</v>
      </c>
      <c r="IFG22">
        <v>800810</v>
      </c>
      <c r="IFH22">
        <v>799918</v>
      </c>
      <c r="IFI22">
        <v>836680</v>
      </c>
      <c r="IFJ22">
        <v>838654</v>
      </c>
      <c r="IFK22">
        <v>855825</v>
      </c>
      <c r="IFL22">
        <v>871824</v>
      </c>
      <c r="IFM22">
        <v>886438</v>
      </c>
      <c r="IFN22">
        <v>894863</v>
      </c>
      <c r="IFO22">
        <v>885342</v>
      </c>
      <c r="IFP22">
        <v>890584</v>
      </c>
      <c r="IFQ22">
        <v>890433</v>
      </c>
      <c r="IFR22">
        <v>914917</v>
      </c>
      <c r="IFS22">
        <v>904393</v>
      </c>
      <c r="IFT22">
        <v>879281</v>
      </c>
      <c r="IFU22">
        <v>896857</v>
      </c>
      <c r="IFV22">
        <v>880890</v>
      </c>
      <c r="IFW22">
        <v>860586</v>
      </c>
      <c r="IFX22">
        <v>845318</v>
      </c>
      <c r="IFY22">
        <v>840309</v>
      </c>
      <c r="IFZ22">
        <v>829012</v>
      </c>
      <c r="IGA22">
        <v>819507</v>
      </c>
      <c r="IGB22">
        <v>818557</v>
      </c>
      <c r="IGC22">
        <v>813909</v>
      </c>
      <c r="IGD22">
        <v>815562</v>
      </c>
      <c r="IGE22">
        <v>809305</v>
      </c>
      <c r="IGF22">
        <v>788259</v>
      </c>
      <c r="IGG22">
        <v>769332</v>
      </c>
      <c r="IGH22">
        <v>759702</v>
      </c>
      <c r="IGI22">
        <v>758011</v>
      </c>
      <c r="IGJ22">
        <v>758011</v>
      </c>
      <c r="IGK22">
        <v>740878</v>
      </c>
      <c r="IGL22">
        <v>726453</v>
      </c>
      <c r="IGM22">
        <v>725541</v>
      </c>
      <c r="IGN22">
        <v>727249</v>
      </c>
      <c r="IGO22">
        <v>743332</v>
      </c>
      <c r="IGP22">
        <v>736801</v>
      </c>
      <c r="IGQ22">
        <v>728888</v>
      </c>
      <c r="IGR22">
        <v>751574</v>
      </c>
      <c r="IGS22">
        <v>743002</v>
      </c>
      <c r="IGT22">
        <v>41179</v>
      </c>
      <c r="IGU22">
        <v>64475</v>
      </c>
      <c r="IGV22">
        <v>77734</v>
      </c>
      <c r="IGW22">
        <v>92835</v>
      </c>
      <c r="IGX22">
        <v>97769</v>
      </c>
      <c r="IGY22">
        <v>107320</v>
      </c>
      <c r="IGZ22">
        <v>110030</v>
      </c>
      <c r="IHA22">
        <v>118117</v>
      </c>
      <c r="IHB22">
        <v>140576</v>
      </c>
      <c r="IHC22">
        <v>163716</v>
      </c>
      <c r="IHD22">
        <v>181173</v>
      </c>
      <c r="IHE22">
        <v>213412</v>
      </c>
      <c r="IHF22">
        <v>246719</v>
      </c>
      <c r="IHG22">
        <v>291076</v>
      </c>
      <c r="IHH22">
        <v>350066</v>
      </c>
      <c r="IHI22">
        <v>422726</v>
      </c>
      <c r="IHJ22">
        <v>522250</v>
      </c>
      <c r="IHK22">
        <v>633666</v>
      </c>
      <c r="IHL22">
        <v>633666</v>
      </c>
      <c r="IHM22">
        <v>652798</v>
      </c>
      <c r="IHN22">
        <v>647494</v>
      </c>
      <c r="IHO22">
        <v>661482</v>
      </c>
      <c r="IHP22">
        <v>678702</v>
      </c>
      <c r="IHQ22">
        <v>678086</v>
      </c>
      <c r="IHR22">
        <v>678207</v>
      </c>
      <c r="IHS22">
        <v>686791</v>
      </c>
      <c r="IHT22">
        <v>685954</v>
      </c>
      <c r="IHU22">
        <v>686430</v>
      </c>
      <c r="IHV22">
        <v>690074</v>
      </c>
      <c r="IHW22">
        <v>685212</v>
      </c>
      <c r="IHX22">
        <v>692365</v>
      </c>
      <c r="IHY22">
        <v>693123</v>
      </c>
      <c r="IHZ22">
        <v>693147</v>
      </c>
      <c r="IIA22">
        <v>701401</v>
      </c>
      <c r="IIB22">
        <v>697401</v>
      </c>
      <c r="IIC22">
        <v>675674</v>
      </c>
      <c r="IID22">
        <v>678598</v>
      </c>
      <c r="IIE22">
        <v>690126</v>
      </c>
      <c r="IIF22">
        <v>716629</v>
      </c>
      <c r="IIG22">
        <v>692695</v>
      </c>
      <c r="IIH22">
        <v>689089</v>
      </c>
      <c r="III22">
        <v>688741</v>
      </c>
      <c r="IIJ22">
        <v>672644</v>
      </c>
      <c r="IIK22">
        <v>673130</v>
      </c>
      <c r="IIL22">
        <v>675150</v>
      </c>
      <c r="IIM22">
        <v>664661</v>
      </c>
      <c r="IIN22">
        <v>660850</v>
      </c>
      <c r="IIO22">
        <v>654451</v>
      </c>
      <c r="IIP22">
        <v>653855</v>
      </c>
      <c r="IIQ22">
        <v>658645</v>
      </c>
      <c r="IIR22">
        <v>655808</v>
      </c>
      <c r="IIS22">
        <v>652033</v>
      </c>
      <c r="IIT22">
        <v>649620</v>
      </c>
      <c r="IIU22">
        <v>645400</v>
      </c>
      <c r="IIV22">
        <v>650206</v>
      </c>
      <c r="IIW22">
        <v>666068</v>
      </c>
      <c r="IIX22">
        <v>667395</v>
      </c>
      <c r="IIY22">
        <v>663960</v>
      </c>
      <c r="IIZ22">
        <v>684209</v>
      </c>
      <c r="IJA22">
        <v>684209</v>
      </c>
      <c r="IJB22">
        <v>661669</v>
      </c>
      <c r="IJC22">
        <v>663831</v>
      </c>
      <c r="IJD22">
        <v>666965</v>
      </c>
      <c r="IJE22">
        <v>683690</v>
      </c>
      <c r="IJF22">
        <v>665344</v>
      </c>
      <c r="IJG22">
        <v>662009</v>
      </c>
      <c r="IJH22">
        <v>14911</v>
      </c>
      <c r="IJI22">
        <v>22982</v>
      </c>
      <c r="IJJ22">
        <v>25318</v>
      </c>
      <c r="IJK22">
        <v>31247</v>
      </c>
      <c r="IJL22">
        <v>37128</v>
      </c>
      <c r="IJM22">
        <v>47452</v>
      </c>
      <c r="IJN22">
        <v>55662</v>
      </c>
      <c r="IJO22">
        <v>74397</v>
      </c>
      <c r="IJP22">
        <v>94532</v>
      </c>
      <c r="IJQ22">
        <v>108442</v>
      </c>
      <c r="IJR22">
        <v>152487</v>
      </c>
      <c r="IJS22">
        <v>184372</v>
      </c>
      <c r="IJT22">
        <v>229821</v>
      </c>
      <c r="IJU22">
        <v>272247</v>
      </c>
      <c r="IJV22">
        <v>317707</v>
      </c>
      <c r="IJW22">
        <v>392461</v>
      </c>
      <c r="IJX22">
        <v>455766</v>
      </c>
      <c r="IJY22">
        <v>545265</v>
      </c>
      <c r="IJZ22">
        <v>515673</v>
      </c>
      <c r="IKA22">
        <v>538113</v>
      </c>
      <c r="IKB22">
        <v>540148</v>
      </c>
      <c r="IKC22">
        <v>548543</v>
      </c>
      <c r="IKD22">
        <v>548543</v>
      </c>
      <c r="IKE22">
        <v>551437</v>
      </c>
      <c r="IKF22">
        <v>556378</v>
      </c>
      <c r="IKG22">
        <v>547793</v>
      </c>
      <c r="IKH22">
        <v>542139</v>
      </c>
      <c r="IKI22">
        <v>541655</v>
      </c>
      <c r="IKJ22">
        <v>521569</v>
      </c>
      <c r="IKK22">
        <v>520294</v>
      </c>
      <c r="IKL22">
        <v>527476</v>
      </c>
      <c r="IKM22">
        <v>533660</v>
      </c>
      <c r="IKN22">
        <v>532232</v>
      </c>
      <c r="IKO22">
        <v>531702</v>
      </c>
      <c r="IKP22">
        <v>548030</v>
      </c>
      <c r="IKQ22">
        <v>548350</v>
      </c>
      <c r="IKR22">
        <v>545749</v>
      </c>
      <c r="IKS22">
        <v>555887</v>
      </c>
      <c r="IKT22">
        <v>542786</v>
      </c>
      <c r="IKU22">
        <v>536058</v>
      </c>
      <c r="IKV22">
        <v>533690</v>
      </c>
      <c r="IKW22">
        <v>534161</v>
      </c>
      <c r="IKX22">
        <v>534161</v>
      </c>
      <c r="IKY22">
        <v>530675</v>
      </c>
      <c r="IKZ22">
        <v>528675</v>
      </c>
      <c r="ILA22">
        <v>531167</v>
      </c>
      <c r="ILB22">
        <v>532528</v>
      </c>
      <c r="ILC22">
        <v>534942</v>
      </c>
      <c r="ILD22">
        <v>545271</v>
      </c>
      <c r="ILE22">
        <v>529055</v>
      </c>
      <c r="ILF22">
        <v>536443</v>
      </c>
      <c r="ILG22">
        <v>541353</v>
      </c>
      <c r="ILH22">
        <v>561146</v>
      </c>
      <c r="ILI22">
        <v>543671</v>
      </c>
      <c r="ILJ22">
        <v>544479</v>
      </c>
      <c r="ILK22">
        <v>534968</v>
      </c>
      <c r="ILL22">
        <v>534968</v>
      </c>
      <c r="ILM22">
        <v>538391</v>
      </c>
      <c r="ILN22">
        <v>533557</v>
      </c>
      <c r="ILO22">
        <v>533544</v>
      </c>
      <c r="ILP22">
        <v>532199</v>
      </c>
      <c r="ILQ22">
        <v>532199</v>
      </c>
      <c r="ILR22">
        <v>541560</v>
      </c>
      <c r="ILS22">
        <v>524133</v>
      </c>
      <c r="ILT22">
        <v>13079</v>
      </c>
      <c r="ILU22">
        <v>16368</v>
      </c>
      <c r="ILV22">
        <v>22827</v>
      </c>
      <c r="ILW22">
        <v>27575</v>
      </c>
      <c r="ILX22">
        <v>32244</v>
      </c>
      <c r="ILY22">
        <v>41146</v>
      </c>
      <c r="ILZ22">
        <v>60451</v>
      </c>
      <c r="IMA22">
        <v>68921</v>
      </c>
      <c r="IMB22">
        <v>77329</v>
      </c>
      <c r="IMC22">
        <v>91504</v>
      </c>
      <c r="IMD22">
        <v>116581</v>
      </c>
      <c r="IME22">
        <v>135418</v>
      </c>
      <c r="IMF22">
        <v>155790</v>
      </c>
      <c r="IMG22">
        <v>193611</v>
      </c>
      <c r="IMH22">
        <v>251021</v>
      </c>
      <c r="IMI22">
        <v>384118</v>
      </c>
      <c r="IMJ22">
        <v>462136</v>
      </c>
      <c r="IMK22">
        <v>519522</v>
      </c>
      <c r="IML22">
        <v>571546</v>
      </c>
      <c r="IMM22">
        <v>566817</v>
      </c>
      <c r="IMN22">
        <v>566817</v>
      </c>
      <c r="IMO22">
        <v>575421</v>
      </c>
      <c r="IMP22">
        <v>600294</v>
      </c>
      <c r="IMQ22">
        <v>611919</v>
      </c>
      <c r="IMR22">
        <v>615755</v>
      </c>
      <c r="IMS22">
        <v>609513</v>
      </c>
      <c r="IMT22">
        <v>605380</v>
      </c>
      <c r="IMU22">
        <v>596675</v>
      </c>
      <c r="IMV22">
        <v>603382</v>
      </c>
      <c r="IMW22">
        <v>604686</v>
      </c>
      <c r="IMX22">
        <v>595693</v>
      </c>
      <c r="IMY22">
        <v>601329</v>
      </c>
      <c r="IMZ22">
        <v>608060</v>
      </c>
      <c r="INA22">
        <v>608856</v>
      </c>
      <c r="INB22">
        <v>608286</v>
      </c>
      <c r="INC22">
        <v>587216</v>
      </c>
      <c r="IND22">
        <v>576465</v>
      </c>
      <c r="INE22">
        <v>579324</v>
      </c>
      <c r="INF22">
        <v>587215</v>
      </c>
      <c r="ING22">
        <v>581495</v>
      </c>
      <c r="INH22">
        <v>581803</v>
      </c>
      <c r="INI22">
        <v>581560</v>
      </c>
      <c r="INJ22">
        <v>570489</v>
      </c>
      <c r="INK22">
        <v>574385</v>
      </c>
      <c r="INL22">
        <v>565742</v>
      </c>
      <c r="INM22">
        <v>567698</v>
      </c>
      <c r="INN22">
        <v>564844</v>
      </c>
      <c r="INO22">
        <v>569701</v>
      </c>
      <c r="INP22">
        <v>574118</v>
      </c>
      <c r="INQ22">
        <v>568545</v>
      </c>
      <c r="INR22">
        <v>569093</v>
      </c>
      <c r="INS22">
        <v>570829</v>
      </c>
      <c r="INT22">
        <v>564231</v>
      </c>
      <c r="INU22">
        <v>570362</v>
      </c>
      <c r="INV22">
        <v>573774</v>
      </c>
      <c r="INW22">
        <v>573408</v>
      </c>
      <c r="INX22">
        <v>560897</v>
      </c>
      <c r="INY22">
        <v>560210</v>
      </c>
      <c r="INZ22">
        <v>563338</v>
      </c>
      <c r="IOA22">
        <v>558539</v>
      </c>
      <c r="IOB22">
        <v>557041</v>
      </c>
      <c r="IOC22">
        <v>554522</v>
      </c>
      <c r="IOD22">
        <v>559178</v>
      </c>
      <c r="IOE22">
        <v>575701</v>
      </c>
      <c r="IOF22">
        <v>559726</v>
      </c>
      <c r="IOG22">
        <v>20771</v>
      </c>
      <c r="IOH22">
        <v>41579</v>
      </c>
      <c r="IOI22">
        <v>59219</v>
      </c>
      <c r="IOJ22">
        <v>84388</v>
      </c>
      <c r="IOK22">
        <v>86222</v>
      </c>
      <c r="IOL22">
        <v>101334</v>
      </c>
      <c r="IOM22">
        <v>101334</v>
      </c>
      <c r="ION22">
        <v>100743</v>
      </c>
      <c r="IOO22">
        <v>108330</v>
      </c>
      <c r="IOP22">
        <v>126532</v>
      </c>
      <c r="IOQ22">
        <v>148843</v>
      </c>
      <c r="IOR22">
        <v>194772</v>
      </c>
      <c r="IOS22">
        <v>213200</v>
      </c>
      <c r="IOT22">
        <v>213200</v>
      </c>
      <c r="IOU22">
        <v>244813</v>
      </c>
      <c r="IOV22">
        <v>320308</v>
      </c>
      <c r="IOW22">
        <v>387780</v>
      </c>
      <c r="IOX22">
        <v>458820</v>
      </c>
      <c r="IOY22">
        <v>507567</v>
      </c>
      <c r="IOZ22">
        <v>502697</v>
      </c>
      <c r="IPA22">
        <v>521184</v>
      </c>
      <c r="IPB22">
        <v>532232</v>
      </c>
      <c r="IPC22">
        <v>543185</v>
      </c>
      <c r="IPD22">
        <v>576191</v>
      </c>
      <c r="IPE22">
        <v>564424</v>
      </c>
      <c r="IPF22">
        <v>564627</v>
      </c>
      <c r="IPG22">
        <v>562589</v>
      </c>
      <c r="IPH22">
        <v>558615</v>
      </c>
      <c r="IPI22">
        <v>561119</v>
      </c>
      <c r="IPJ22">
        <v>560184</v>
      </c>
      <c r="IPK22">
        <v>545589</v>
      </c>
      <c r="IPL22">
        <v>537602</v>
      </c>
      <c r="IPM22">
        <v>534784</v>
      </c>
      <c r="IPN22">
        <v>539725</v>
      </c>
      <c r="IPO22">
        <v>544520</v>
      </c>
      <c r="IPP22">
        <v>548112</v>
      </c>
      <c r="IPQ22">
        <v>549306</v>
      </c>
      <c r="IPR22">
        <v>537232</v>
      </c>
      <c r="IPS22">
        <v>543090</v>
      </c>
      <c r="IPT22">
        <v>530160</v>
      </c>
      <c r="IPU22">
        <v>525217</v>
      </c>
      <c r="IPV22">
        <v>533841</v>
      </c>
      <c r="IPW22">
        <v>533629</v>
      </c>
      <c r="IPX22">
        <v>540859</v>
      </c>
      <c r="IPY22">
        <v>531229</v>
      </c>
      <c r="IPZ22">
        <v>535604</v>
      </c>
      <c r="IQA22">
        <v>529032</v>
      </c>
      <c r="IQB22">
        <v>538672</v>
      </c>
      <c r="IQC22">
        <v>540849</v>
      </c>
      <c r="IQD22">
        <v>535507</v>
      </c>
      <c r="IQE22">
        <v>535178</v>
      </c>
      <c r="IQF22">
        <v>534983</v>
      </c>
      <c r="IQG22">
        <v>530287</v>
      </c>
      <c r="IQH22">
        <v>530634</v>
      </c>
      <c r="IQI22">
        <v>526846</v>
      </c>
      <c r="IQJ22">
        <v>524235</v>
      </c>
      <c r="IQK22">
        <v>524235</v>
      </c>
      <c r="IQL22">
        <v>522581</v>
      </c>
      <c r="IQM22">
        <v>509385</v>
      </c>
      <c r="IQN22">
        <v>490047</v>
      </c>
      <c r="IQO22">
        <v>488880</v>
      </c>
      <c r="IQP22">
        <v>485540</v>
      </c>
      <c r="IQQ22">
        <v>479695</v>
      </c>
      <c r="IQR22">
        <v>479853</v>
      </c>
      <c r="IQS22">
        <v>472754</v>
      </c>
      <c r="IQT22">
        <v>28769</v>
      </c>
      <c r="IQU22">
        <v>31733</v>
      </c>
      <c r="IQV22">
        <v>38498</v>
      </c>
      <c r="IQW22">
        <v>45774</v>
      </c>
      <c r="IQX22">
        <v>47691</v>
      </c>
      <c r="IQY22">
        <v>51847</v>
      </c>
      <c r="IQZ22">
        <v>57434</v>
      </c>
      <c r="IRA22">
        <v>64914</v>
      </c>
      <c r="IRB22">
        <v>73699</v>
      </c>
      <c r="IRC22">
        <v>80032</v>
      </c>
      <c r="IRD22">
        <v>97721</v>
      </c>
      <c r="IRE22">
        <v>111112</v>
      </c>
      <c r="IRF22">
        <v>128143</v>
      </c>
      <c r="IRG22">
        <v>161443</v>
      </c>
      <c r="IRH22">
        <v>189181</v>
      </c>
      <c r="IRI22">
        <v>225745</v>
      </c>
      <c r="IRJ22">
        <v>338163</v>
      </c>
      <c r="IRK22">
        <v>414864</v>
      </c>
      <c r="IRL22">
        <v>414864</v>
      </c>
      <c r="IRM22">
        <v>427257</v>
      </c>
      <c r="IRN22">
        <v>465432</v>
      </c>
      <c r="IRO22">
        <v>508603</v>
      </c>
      <c r="IRP22">
        <v>546090</v>
      </c>
      <c r="IRQ22">
        <v>557240</v>
      </c>
      <c r="IRR22">
        <v>578577</v>
      </c>
      <c r="IRS22">
        <v>569946</v>
      </c>
      <c r="IRT22">
        <v>572675</v>
      </c>
      <c r="IRU22">
        <v>578205</v>
      </c>
      <c r="IRV22">
        <v>588886</v>
      </c>
      <c r="IRW22">
        <v>579703</v>
      </c>
      <c r="IRX22">
        <v>581214</v>
      </c>
      <c r="IRY22">
        <v>592420</v>
      </c>
      <c r="IRZ22">
        <v>591249</v>
      </c>
      <c r="ISA22">
        <v>610149</v>
      </c>
      <c r="ISB22">
        <v>607921</v>
      </c>
      <c r="ISC22">
        <v>602119</v>
      </c>
      <c r="ISD22">
        <v>602430</v>
      </c>
      <c r="ISE22">
        <v>603147</v>
      </c>
      <c r="ISF22">
        <v>586914</v>
      </c>
      <c r="ISG22">
        <v>584042</v>
      </c>
      <c r="ISH22">
        <v>586112</v>
      </c>
      <c r="ISI22">
        <v>579237</v>
      </c>
      <c r="ISJ22">
        <v>577442</v>
      </c>
      <c r="ISK22">
        <v>590660</v>
      </c>
      <c r="ISL22">
        <v>602091</v>
      </c>
      <c r="ISM22">
        <v>584128</v>
      </c>
      <c r="ISN22">
        <v>572901</v>
      </c>
      <c r="ISO22">
        <v>575030</v>
      </c>
      <c r="ISP22">
        <v>578458</v>
      </c>
      <c r="ISQ22">
        <v>578458</v>
      </c>
      <c r="ISR22">
        <v>577724</v>
      </c>
      <c r="ISS22">
        <v>580458</v>
      </c>
      <c r="IST22">
        <v>573823</v>
      </c>
      <c r="ISU22">
        <v>588676</v>
      </c>
      <c r="ISV22">
        <v>577347</v>
      </c>
      <c r="ISW22">
        <v>579792</v>
      </c>
      <c r="ISX22">
        <v>565886</v>
      </c>
      <c r="ISY22">
        <v>560653</v>
      </c>
      <c r="ISZ22">
        <v>556236</v>
      </c>
      <c r="ITA22">
        <v>556279</v>
      </c>
      <c r="ITB22">
        <v>559767</v>
      </c>
      <c r="ITC22">
        <v>563714</v>
      </c>
      <c r="ITD22">
        <v>552694</v>
      </c>
      <c r="ITE22">
        <v>550237</v>
      </c>
      <c r="ITF22">
        <v>547568</v>
      </c>
      <c r="ITG22">
        <v>19514</v>
      </c>
      <c r="ITH22">
        <v>24956</v>
      </c>
      <c r="ITI22">
        <v>34141</v>
      </c>
      <c r="ITJ22">
        <v>38398</v>
      </c>
      <c r="ITK22">
        <v>48135</v>
      </c>
      <c r="ITL22">
        <v>52833</v>
      </c>
      <c r="ITM22">
        <v>61351</v>
      </c>
      <c r="ITN22">
        <v>69299</v>
      </c>
      <c r="ITO22">
        <v>74684</v>
      </c>
      <c r="ITP22">
        <v>85023</v>
      </c>
      <c r="ITQ22">
        <v>95323</v>
      </c>
      <c r="ITR22">
        <v>112398</v>
      </c>
      <c r="ITS22">
        <v>121735</v>
      </c>
      <c r="ITT22">
        <v>142563</v>
      </c>
      <c r="ITU22">
        <v>162917</v>
      </c>
      <c r="ITV22">
        <v>187868</v>
      </c>
      <c r="ITW22">
        <v>253174</v>
      </c>
      <c r="ITX22">
        <v>306193</v>
      </c>
      <c r="ITY22">
        <v>358909</v>
      </c>
      <c r="ITZ22">
        <v>426181</v>
      </c>
      <c r="IUA22">
        <v>422400</v>
      </c>
      <c r="IUB22">
        <v>445089</v>
      </c>
      <c r="IUC22">
        <v>478677</v>
      </c>
      <c r="IUD22">
        <v>478677</v>
      </c>
      <c r="IUE22">
        <v>492138</v>
      </c>
      <c r="IUF22">
        <v>495983</v>
      </c>
      <c r="IUG22">
        <v>504041</v>
      </c>
      <c r="IUH22">
        <v>491052</v>
      </c>
      <c r="IUI22">
        <v>498712</v>
      </c>
      <c r="IUJ22">
        <v>505762</v>
      </c>
      <c r="IUK22">
        <v>501152</v>
      </c>
      <c r="IUL22">
        <v>496788</v>
      </c>
      <c r="IUM22">
        <v>502566</v>
      </c>
      <c r="IUN22">
        <v>508713</v>
      </c>
      <c r="IUO22">
        <v>508091</v>
      </c>
      <c r="IUP22">
        <v>513066</v>
      </c>
      <c r="IUQ22">
        <v>520672</v>
      </c>
      <c r="IUR22">
        <v>510327</v>
      </c>
      <c r="IUS22">
        <v>506434</v>
      </c>
      <c r="IUT22">
        <v>509750</v>
      </c>
      <c r="IUU22">
        <v>508010</v>
      </c>
      <c r="IUV22">
        <v>518351</v>
      </c>
      <c r="IUW22">
        <v>529355</v>
      </c>
      <c r="IUX22">
        <v>532245</v>
      </c>
      <c r="IUY22">
        <v>542290</v>
      </c>
      <c r="IUZ22">
        <v>545352</v>
      </c>
      <c r="IVA22">
        <v>547113</v>
      </c>
      <c r="IVB22">
        <v>556930</v>
      </c>
      <c r="IVC22">
        <v>556930</v>
      </c>
      <c r="IVD22">
        <v>555847</v>
      </c>
      <c r="IVE22">
        <v>560230</v>
      </c>
      <c r="IVF22">
        <v>550760</v>
      </c>
      <c r="IVG22">
        <v>559659</v>
      </c>
      <c r="IVH22">
        <v>546731</v>
      </c>
      <c r="IVI22">
        <v>538420</v>
      </c>
      <c r="IVJ22">
        <v>542267</v>
      </c>
      <c r="IVK22">
        <v>530404</v>
      </c>
      <c r="IVL22">
        <v>517957</v>
      </c>
      <c r="IVM22">
        <v>517957</v>
      </c>
      <c r="IVN22">
        <v>519229</v>
      </c>
      <c r="IVO22">
        <v>518227</v>
      </c>
      <c r="IVP22">
        <v>518815</v>
      </c>
      <c r="IVQ22">
        <v>519191</v>
      </c>
      <c r="IVR22">
        <v>519191</v>
      </c>
      <c r="IVS22">
        <v>524557</v>
      </c>
      <c r="IVT22">
        <v>523675</v>
      </c>
      <c r="IVU22">
        <v>1238</v>
      </c>
      <c r="IVV22">
        <v>2005</v>
      </c>
      <c r="IVW22">
        <v>3878</v>
      </c>
      <c r="IVX22">
        <v>4442</v>
      </c>
      <c r="IVY22">
        <v>8104</v>
      </c>
      <c r="IVZ22">
        <v>9561</v>
      </c>
      <c r="IWA22">
        <v>10664</v>
      </c>
      <c r="IWB22">
        <v>14301</v>
      </c>
      <c r="IWC22">
        <v>23224</v>
      </c>
      <c r="IWD22">
        <v>33437</v>
      </c>
      <c r="IWE22">
        <v>56433</v>
      </c>
      <c r="IWF22">
        <v>71073</v>
      </c>
      <c r="IWG22">
        <v>93017</v>
      </c>
      <c r="IWH22">
        <v>126732</v>
      </c>
      <c r="IWI22">
        <v>195010</v>
      </c>
      <c r="IWJ22">
        <v>284769</v>
      </c>
      <c r="IWK22">
        <v>387754</v>
      </c>
      <c r="IWL22">
        <v>440259</v>
      </c>
      <c r="IWM22">
        <v>436682</v>
      </c>
      <c r="IWN22">
        <v>436682</v>
      </c>
      <c r="IWO22">
        <v>464183</v>
      </c>
      <c r="IWP22">
        <v>477831</v>
      </c>
      <c r="IWQ22">
        <v>491220</v>
      </c>
      <c r="IWR22">
        <v>508166</v>
      </c>
      <c r="IWS22">
        <v>514043</v>
      </c>
      <c r="IWT22">
        <v>529019</v>
      </c>
      <c r="IWU22">
        <v>521233</v>
      </c>
      <c r="IWV22">
        <v>530427</v>
      </c>
      <c r="IWW22">
        <v>534430</v>
      </c>
      <c r="IWX22">
        <v>549977</v>
      </c>
      <c r="IWY22">
        <v>556880</v>
      </c>
      <c r="IWZ22">
        <v>563809</v>
      </c>
      <c r="IXA22">
        <v>559961</v>
      </c>
      <c r="IXB22">
        <v>550384</v>
      </c>
      <c r="IXC22">
        <v>551257</v>
      </c>
      <c r="IXD22">
        <v>545023</v>
      </c>
      <c r="IXE22">
        <v>547931</v>
      </c>
      <c r="IXF22">
        <v>546815</v>
      </c>
      <c r="IXG22">
        <v>545193</v>
      </c>
      <c r="IXH22">
        <v>555760</v>
      </c>
      <c r="IXI22">
        <v>544937</v>
      </c>
      <c r="IXJ22">
        <v>547375</v>
      </c>
      <c r="IXK22">
        <v>543953</v>
      </c>
      <c r="IXL22">
        <v>562370</v>
      </c>
      <c r="IXM22">
        <v>564949</v>
      </c>
      <c r="IXN22">
        <v>553597</v>
      </c>
      <c r="IXO22">
        <v>551583</v>
      </c>
      <c r="IXP22">
        <v>554639</v>
      </c>
      <c r="IXQ22">
        <v>560313</v>
      </c>
      <c r="IXR22">
        <v>552739</v>
      </c>
      <c r="IXS22">
        <v>549210</v>
      </c>
      <c r="IXT22">
        <v>541665</v>
      </c>
      <c r="IXU22">
        <v>551361</v>
      </c>
      <c r="IXV22">
        <v>551892</v>
      </c>
      <c r="IXW22">
        <v>542152</v>
      </c>
      <c r="IXX22">
        <v>539756</v>
      </c>
      <c r="IXY22">
        <v>545204</v>
      </c>
      <c r="IXZ22">
        <v>545104</v>
      </c>
      <c r="IYA22">
        <v>537939</v>
      </c>
      <c r="IYB22">
        <v>529467</v>
      </c>
      <c r="IYC22">
        <v>533084</v>
      </c>
      <c r="IYD22">
        <v>521892</v>
      </c>
      <c r="IYE22">
        <v>520465</v>
      </c>
      <c r="IYF22">
        <v>517437</v>
      </c>
      <c r="IYG22">
        <v>15015</v>
      </c>
      <c r="IYH22">
        <v>18616</v>
      </c>
      <c r="IYI22">
        <v>23201</v>
      </c>
      <c r="IYJ22">
        <v>26051</v>
      </c>
      <c r="IYK22">
        <v>33191</v>
      </c>
      <c r="IYL22">
        <v>36322</v>
      </c>
      <c r="IYM22">
        <v>44875</v>
      </c>
      <c r="IYN22">
        <v>53024</v>
      </c>
      <c r="IYO22">
        <v>78204</v>
      </c>
      <c r="IYP22">
        <v>86847</v>
      </c>
      <c r="IYQ22">
        <v>120124</v>
      </c>
      <c r="IYR22">
        <v>140108</v>
      </c>
      <c r="IYS22">
        <v>157384</v>
      </c>
      <c r="IYT22">
        <v>157384</v>
      </c>
      <c r="IYU22">
        <v>183631</v>
      </c>
      <c r="IYV22">
        <v>222248</v>
      </c>
      <c r="IYW22">
        <v>291114</v>
      </c>
      <c r="IYX22">
        <v>325458</v>
      </c>
      <c r="IYY22">
        <v>395697</v>
      </c>
      <c r="IYZ22">
        <v>430335</v>
      </c>
      <c r="IZA22">
        <v>451634</v>
      </c>
      <c r="IZB22">
        <v>476849</v>
      </c>
      <c r="IZC22">
        <v>499752</v>
      </c>
      <c r="IZD22">
        <v>502779</v>
      </c>
      <c r="IZE22">
        <v>531112</v>
      </c>
      <c r="IZF22">
        <v>535310</v>
      </c>
      <c r="IZG22">
        <v>547155</v>
      </c>
      <c r="IZH22">
        <v>554153</v>
      </c>
      <c r="IZI22">
        <v>570928</v>
      </c>
      <c r="IZJ22">
        <v>562781</v>
      </c>
      <c r="IZK22">
        <v>567768</v>
      </c>
      <c r="IZL22">
        <v>571737</v>
      </c>
      <c r="IZM22">
        <v>578324</v>
      </c>
      <c r="IZN22">
        <v>586297</v>
      </c>
      <c r="IZO22">
        <v>596286</v>
      </c>
      <c r="IZP22">
        <v>601995</v>
      </c>
      <c r="IZQ22">
        <v>594756</v>
      </c>
      <c r="IZR22">
        <v>596685</v>
      </c>
      <c r="IZS22">
        <v>597781</v>
      </c>
      <c r="IZT22">
        <v>605539</v>
      </c>
      <c r="IZU22">
        <v>596291</v>
      </c>
      <c r="IZV22">
        <v>594951</v>
      </c>
      <c r="IZW22">
        <v>593635</v>
      </c>
      <c r="IZX22">
        <v>593506</v>
      </c>
      <c r="IZY22">
        <v>600249</v>
      </c>
      <c r="IZZ22">
        <v>595449</v>
      </c>
      <c r="JAA22">
        <v>595829</v>
      </c>
      <c r="JAB22">
        <v>599096</v>
      </c>
      <c r="JAC22">
        <v>596661</v>
      </c>
      <c r="JAD22">
        <v>593613</v>
      </c>
      <c r="JAE22">
        <v>597790</v>
      </c>
      <c r="JAF22">
        <v>596991</v>
      </c>
      <c r="JAG22">
        <v>593480</v>
      </c>
      <c r="JAH22">
        <v>600323</v>
      </c>
      <c r="JAI22">
        <v>602817</v>
      </c>
      <c r="JAJ22">
        <v>607620</v>
      </c>
      <c r="JAK22">
        <v>596717</v>
      </c>
      <c r="JAL22">
        <v>596717</v>
      </c>
      <c r="JAM22">
        <v>594380</v>
      </c>
      <c r="JAN22">
        <v>598016</v>
      </c>
      <c r="JAO22">
        <v>597764</v>
      </c>
      <c r="JAP22">
        <v>589874</v>
      </c>
      <c r="JAQ22">
        <v>586233</v>
      </c>
      <c r="JAR22">
        <v>585064</v>
      </c>
      <c r="JAS22">
        <v>577667</v>
      </c>
      <c r="JAT22">
        <v>10082</v>
      </c>
      <c r="JAU22">
        <v>17512</v>
      </c>
      <c r="JAV22">
        <v>22432</v>
      </c>
      <c r="JAW22">
        <v>24944</v>
      </c>
      <c r="JAX22">
        <v>29031</v>
      </c>
      <c r="JAY22">
        <v>34783</v>
      </c>
      <c r="JAZ22">
        <v>45110</v>
      </c>
      <c r="JBA22">
        <v>49784</v>
      </c>
      <c r="JBB22">
        <v>59368</v>
      </c>
      <c r="JBC22">
        <v>77880</v>
      </c>
      <c r="JBD22">
        <v>90046</v>
      </c>
      <c r="JBE22">
        <v>109165</v>
      </c>
      <c r="JBF22">
        <v>129650</v>
      </c>
      <c r="JBG22">
        <v>147747</v>
      </c>
      <c r="JBH22">
        <v>172769</v>
      </c>
      <c r="JBI22">
        <v>198506</v>
      </c>
      <c r="JBJ22">
        <v>223423</v>
      </c>
      <c r="JBK22">
        <v>283656</v>
      </c>
      <c r="JBL22">
        <v>283656</v>
      </c>
      <c r="JBM22">
        <v>328007</v>
      </c>
      <c r="JBN22">
        <v>407324</v>
      </c>
      <c r="JBO22">
        <v>442306</v>
      </c>
      <c r="JBP22">
        <v>489597</v>
      </c>
      <c r="JBQ22">
        <v>516684</v>
      </c>
      <c r="JBR22">
        <v>546804</v>
      </c>
      <c r="JBS22">
        <v>551572</v>
      </c>
      <c r="JBT22">
        <v>565888</v>
      </c>
      <c r="JBU22">
        <v>573085</v>
      </c>
      <c r="JBV22">
        <v>586759</v>
      </c>
      <c r="JBW22">
        <v>581922</v>
      </c>
      <c r="JBX22">
        <v>594111</v>
      </c>
      <c r="JBY22">
        <v>606251</v>
      </c>
      <c r="JBZ22">
        <v>604076</v>
      </c>
      <c r="JCA22">
        <v>610869</v>
      </c>
      <c r="JCB22">
        <v>600960</v>
      </c>
      <c r="JCC22">
        <v>593195</v>
      </c>
      <c r="JCD22">
        <v>606102</v>
      </c>
      <c r="JCE22">
        <v>612904</v>
      </c>
      <c r="JCF22">
        <v>618265</v>
      </c>
      <c r="JCG22">
        <v>616079</v>
      </c>
      <c r="JCH22">
        <v>609865</v>
      </c>
      <c r="JCI22">
        <v>610839</v>
      </c>
      <c r="JCJ22">
        <v>610542</v>
      </c>
      <c r="JCK22">
        <v>613543</v>
      </c>
      <c r="JCL22">
        <v>613543</v>
      </c>
      <c r="JCM22">
        <v>619937</v>
      </c>
      <c r="JCN22">
        <v>624719</v>
      </c>
      <c r="JCO22">
        <v>628651</v>
      </c>
      <c r="JCP22">
        <v>629861</v>
      </c>
      <c r="JCQ22">
        <v>635155</v>
      </c>
      <c r="JCR22">
        <v>628944</v>
      </c>
      <c r="JCS22">
        <v>625323</v>
      </c>
      <c r="JCT22">
        <v>603264</v>
      </c>
      <c r="JCU22">
        <v>594629</v>
      </c>
      <c r="JCV22">
        <v>588235</v>
      </c>
      <c r="JCW22">
        <v>591670</v>
      </c>
      <c r="JCX22">
        <v>594793</v>
      </c>
      <c r="JCY22">
        <v>569788</v>
      </c>
      <c r="JCZ22">
        <v>570174</v>
      </c>
      <c r="JDA22">
        <v>563059</v>
      </c>
      <c r="JDB22">
        <v>564886</v>
      </c>
      <c r="JDC22">
        <v>561924</v>
      </c>
      <c r="JDD22">
        <v>568936</v>
      </c>
      <c r="JDE22">
        <v>565801</v>
      </c>
      <c r="JDF22">
        <v>571404</v>
      </c>
      <c r="JDG22">
        <v>2701</v>
      </c>
      <c r="JDH22">
        <v>11867</v>
      </c>
      <c r="JDI22">
        <v>13762</v>
      </c>
      <c r="JDJ22">
        <v>15883</v>
      </c>
      <c r="JDK22">
        <v>18429</v>
      </c>
      <c r="JDL22">
        <v>20572</v>
      </c>
      <c r="JDM22">
        <v>28405</v>
      </c>
      <c r="JDN22">
        <v>34685</v>
      </c>
      <c r="JDO22">
        <v>36968</v>
      </c>
      <c r="JDP22">
        <v>42239</v>
      </c>
      <c r="JDQ22">
        <v>48572</v>
      </c>
      <c r="JDR22">
        <v>61590</v>
      </c>
      <c r="JDS22">
        <v>73445</v>
      </c>
      <c r="JDT22">
        <v>85155</v>
      </c>
      <c r="JDU22">
        <v>99335</v>
      </c>
      <c r="JDV22">
        <v>117115</v>
      </c>
      <c r="JDW22">
        <v>143979</v>
      </c>
      <c r="JDX22">
        <v>193247</v>
      </c>
      <c r="JDY22">
        <v>306075</v>
      </c>
      <c r="JDZ22">
        <v>394026</v>
      </c>
      <c r="JEA22">
        <v>439532</v>
      </c>
      <c r="JEB22">
        <v>495900</v>
      </c>
      <c r="JEC22">
        <v>535088</v>
      </c>
      <c r="JED22">
        <v>535088</v>
      </c>
      <c r="JEE22">
        <v>552267</v>
      </c>
      <c r="JEF22">
        <v>561821</v>
      </c>
      <c r="JEG22">
        <v>565334</v>
      </c>
      <c r="JEH22">
        <v>567423</v>
      </c>
      <c r="JEI22">
        <v>569063</v>
      </c>
      <c r="JEJ22">
        <v>575466</v>
      </c>
      <c r="JEK22">
        <v>579606</v>
      </c>
      <c r="JEL22">
        <v>573110</v>
      </c>
      <c r="JEM22">
        <v>584380</v>
      </c>
      <c r="JEN22">
        <v>586484</v>
      </c>
      <c r="JEO22">
        <v>572009</v>
      </c>
      <c r="JEP22">
        <v>564823</v>
      </c>
      <c r="JEQ22">
        <v>580464</v>
      </c>
      <c r="JER22">
        <v>588785</v>
      </c>
      <c r="JES22">
        <v>605749</v>
      </c>
      <c r="JET22">
        <v>608971</v>
      </c>
      <c r="JEU22">
        <v>588696</v>
      </c>
      <c r="JEV22">
        <v>603321</v>
      </c>
      <c r="JEW22">
        <v>604289</v>
      </c>
      <c r="JEX22">
        <v>598092</v>
      </c>
      <c r="JEY22">
        <v>582056</v>
      </c>
      <c r="JEZ22">
        <v>572971</v>
      </c>
      <c r="JFA22">
        <v>580830</v>
      </c>
      <c r="JFB22">
        <v>567863</v>
      </c>
      <c r="JFC22">
        <v>567863</v>
      </c>
      <c r="JFD22">
        <v>556486</v>
      </c>
      <c r="JFE22">
        <v>552847</v>
      </c>
      <c r="JFF22">
        <v>559591</v>
      </c>
      <c r="JFG22">
        <v>539212</v>
      </c>
      <c r="JFH22">
        <v>542207</v>
      </c>
      <c r="JFI22">
        <v>525212</v>
      </c>
      <c r="JFJ22">
        <v>522390</v>
      </c>
      <c r="JFK22">
        <v>513933</v>
      </c>
      <c r="JFL22">
        <v>503272</v>
      </c>
      <c r="JFM22">
        <v>484522</v>
      </c>
      <c r="JFN22">
        <v>481598</v>
      </c>
      <c r="JFO22">
        <v>478560</v>
      </c>
      <c r="JFP22">
        <v>475690</v>
      </c>
      <c r="JFQ22">
        <v>469839</v>
      </c>
      <c r="JFR22">
        <v>465266</v>
      </c>
      <c r="JFS22">
        <v>465266</v>
      </c>
      <c r="JFT22">
        <v>460577</v>
      </c>
      <c r="JFU22">
        <v>7124</v>
      </c>
      <c r="JFV22">
        <v>15397</v>
      </c>
      <c r="JFW22">
        <v>20826</v>
      </c>
      <c r="JFX22">
        <v>23414</v>
      </c>
      <c r="JFY22">
        <v>30299</v>
      </c>
      <c r="JFZ22">
        <v>34355</v>
      </c>
      <c r="JGA22">
        <v>45391</v>
      </c>
      <c r="JGB22">
        <v>45557</v>
      </c>
      <c r="JGC22">
        <v>50674</v>
      </c>
      <c r="JGD22">
        <v>58740</v>
      </c>
      <c r="JGE22">
        <v>67177</v>
      </c>
      <c r="JGF22">
        <v>94965</v>
      </c>
      <c r="JGG22">
        <v>116946</v>
      </c>
      <c r="JGH22">
        <v>139401</v>
      </c>
      <c r="JGI22">
        <v>163089</v>
      </c>
      <c r="JGJ22">
        <v>215930</v>
      </c>
      <c r="JGK22">
        <v>257709</v>
      </c>
      <c r="JGL22">
        <v>338271</v>
      </c>
      <c r="JGM22">
        <v>361954</v>
      </c>
      <c r="JGN22">
        <v>361954</v>
      </c>
      <c r="JGO22">
        <v>398121</v>
      </c>
      <c r="JGP22">
        <v>420836</v>
      </c>
      <c r="JGQ22">
        <v>442638</v>
      </c>
      <c r="JGR22">
        <v>456539</v>
      </c>
      <c r="JGS22">
        <v>467513</v>
      </c>
      <c r="JGT22">
        <v>481787</v>
      </c>
      <c r="JGU22">
        <v>489657</v>
      </c>
      <c r="JGV22">
        <v>499981</v>
      </c>
      <c r="JGW22">
        <v>505949</v>
      </c>
      <c r="JGX22">
        <v>507338</v>
      </c>
      <c r="JGY22">
        <v>517447</v>
      </c>
      <c r="JGZ22">
        <v>533210</v>
      </c>
      <c r="JHA22">
        <v>547440</v>
      </c>
      <c r="JHB22">
        <v>563152</v>
      </c>
      <c r="JHC22">
        <v>578413</v>
      </c>
      <c r="JHD22">
        <v>582177</v>
      </c>
      <c r="JHE22">
        <v>598262</v>
      </c>
      <c r="JHF22">
        <v>618285</v>
      </c>
      <c r="JHG22">
        <v>654167</v>
      </c>
      <c r="JHH22">
        <v>668970</v>
      </c>
      <c r="JHI22">
        <v>677670</v>
      </c>
      <c r="JHJ22">
        <v>676385</v>
      </c>
      <c r="JHK22">
        <v>664614</v>
      </c>
      <c r="JHL22">
        <v>655480</v>
      </c>
      <c r="JHM22">
        <v>654309</v>
      </c>
      <c r="JHN22">
        <v>645222</v>
      </c>
      <c r="JHO22">
        <v>647555</v>
      </c>
      <c r="JHP22">
        <v>648232</v>
      </c>
      <c r="JHQ22">
        <v>643526</v>
      </c>
      <c r="JHR22">
        <v>628294</v>
      </c>
      <c r="JHS22">
        <v>613171</v>
      </c>
      <c r="JHT22">
        <v>612738</v>
      </c>
      <c r="JHU22">
        <v>614553</v>
      </c>
      <c r="JHV22">
        <v>609784</v>
      </c>
      <c r="JHW22">
        <v>601272</v>
      </c>
      <c r="JHX22">
        <v>592962</v>
      </c>
      <c r="JHY22">
        <v>586202</v>
      </c>
      <c r="JHZ22">
        <v>592598</v>
      </c>
      <c r="JIA22">
        <v>589444</v>
      </c>
      <c r="JIB22">
        <v>588875</v>
      </c>
      <c r="JIC22">
        <v>585421</v>
      </c>
      <c r="JID22">
        <v>584914</v>
      </c>
      <c r="JIE22">
        <v>594652</v>
      </c>
      <c r="JIF22">
        <v>591041</v>
      </c>
      <c r="JIG22">
        <v>588501</v>
      </c>
      <c r="JIH22">
        <v>8888</v>
      </c>
      <c r="JII22">
        <v>12724</v>
      </c>
      <c r="JIJ22">
        <v>17867</v>
      </c>
      <c r="JIK22">
        <v>22302</v>
      </c>
      <c r="JIL22">
        <v>26409</v>
      </c>
      <c r="JIM22">
        <v>35212</v>
      </c>
      <c r="JIN22">
        <v>39966</v>
      </c>
      <c r="JIO22">
        <v>47036</v>
      </c>
      <c r="JIP22">
        <v>58054</v>
      </c>
      <c r="JIQ22">
        <v>69388</v>
      </c>
      <c r="JIR22">
        <v>86342</v>
      </c>
      <c r="JIS22">
        <v>105690</v>
      </c>
      <c r="JIT22">
        <v>105690</v>
      </c>
      <c r="JIU22">
        <v>118011</v>
      </c>
      <c r="JIV22">
        <v>139051</v>
      </c>
      <c r="JIW22">
        <v>158610</v>
      </c>
      <c r="JIX22">
        <v>177759</v>
      </c>
      <c r="JIY22">
        <v>218017</v>
      </c>
      <c r="JIZ22">
        <v>281411</v>
      </c>
      <c r="JJA22">
        <v>335855</v>
      </c>
      <c r="JJB22">
        <v>368280</v>
      </c>
      <c r="JJC22">
        <v>406856</v>
      </c>
      <c r="JJD22">
        <v>442959</v>
      </c>
      <c r="JJE22">
        <v>456316</v>
      </c>
      <c r="JJF22">
        <v>475701</v>
      </c>
      <c r="JJG22">
        <v>494859</v>
      </c>
      <c r="JJH22">
        <v>526886</v>
      </c>
      <c r="JJI22">
        <v>554304</v>
      </c>
      <c r="JJJ22">
        <v>577988</v>
      </c>
      <c r="JJK22">
        <v>592649</v>
      </c>
    </row>
    <row r="24" spans="1:7303" x14ac:dyDescent="0.25">
      <c r="A24" t="s">
        <v>7200</v>
      </c>
    </row>
    <row r="26" spans="1:7303" x14ac:dyDescent="0.25">
      <c r="A26" t="s">
        <v>121</v>
      </c>
      <c r="B26">
        <v>46224</v>
      </c>
      <c r="C26">
        <v>46223</v>
      </c>
      <c r="D26">
        <v>46220</v>
      </c>
      <c r="E26">
        <v>46219</v>
      </c>
      <c r="F26">
        <v>46218</v>
      </c>
      <c r="G26">
        <v>46217</v>
      </c>
      <c r="H26">
        <v>46216</v>
      </c>
      <c r="I26">
        <v>46213</v>
      </c>
      <c r="J26">
        <v>46212</v>
      </c>
      <c r="K26">
        <v>46211</v>
      </c>
      <c r="L26">
        <v>46210</v>
      </c>
      <c r="M26">
        <v>46209</v>
      </c>
      <c r="N26">
        <v>46206</v>
      </c>
      <c r="O26">
        <v>46205</v>
      </c>
      <c r="P26">
        <v>46204</v>
      </c>
      <c r="Q26">
        <v>46203</v>
      </c>
      <c r="R26">
        <v>46202</v>
      </c>
      <c r="S26">
        <v>46199</v>
      </c>
      <c r="T26">
        <v>46198</v>
      </c>
      <c r="U26">
        <v>46197</v>
      </c>
      <c r="V26">
        <v>46196</v>
      </c>
      <c r="W26">
        <v>46195</v>
      </c>
      <c r="X26">
        <v>46192</v>
      </c>
      <c r="Y26">
        <v>46191</v>
      </c>
      <c r="Z26">
        <v>46190</v>
      </c>
      <c r="AA26">
        <v>46189</v>
      </c>
      <c r="AB26">
        <v>46188</v>
      </c>
      <c r="AC26">
        <v>46185</v>
      </c>
      <c r="AD26">
        <v>46184</v>
      </c>
      <c r="AE26">
        <v>46183</v>
      </c>
      <c r="AF26">
        <v>46182</v>
      </c>
      <c r="AG26">
        <v>46181</v>
      </c>
      <c r="AH26">
        <v>46178</v>
      </c>
      <c r="AI26">
        <v>46177</v>
      </c>
      <c r="AJ26">
        <v>46176</v>
      </c>
      <c r="AK26">
        <v>46175</v>
      </c>
      <c r="AL26">
        <v>46174</v>
      </c>
      <c r="AM26">
        <v>46171</v>
      </c>
      <c r="AN26">
        <v>46170</v>
      </c>
      <c r="AO26">
        <v>46169</v>
      </c>
      <c r="AP26">
        <v>46168</v>
      </c>
      <c r="AQ26">
        <v>46167</v>
      </c>
      <c r="AR26">
        <v>46164</v>
      </c>
      <c r="AS26">
        <v>46163</v>
      </c>
      <c r="AT26">
        <v>46162</v>
      </c>
      <c r="AU26">
        <v>46161</v>
      </c>
      <c r="AV26">
        <v>46160</v>
      </c>
      <c r="AW26">
        <v>46157</v>
      </c>
      <c r="AX26">
        <v>46156</v>
      </c>
      <c r="AY26">
        <v>46155</v>
      </c>
      <c r="AZ26">
        <v>46154</v>
      </c>
      <c r="BA26">
        <v>46153</v>
      </c>
      <c r="BB26">
        <v>46150</v>
      </c>
      <c r="BC26">
        <v>46149</v>
      </c>
      <c r="BD26">
        <v>46148</v>
      </c>
      <c r="BE26">
        <v>46147</v>
      </c>
      <c r="BF26">
        <v>46146</v>
      </c>
      <c r="BG26">
        <v>46143</v>
      </c>
      <c r="BH26">
        <v>46142</v>
      </c>
      <c r="BI26">
        <v>46141</v>
      </c>
      <c r="BJ26">
        <v>46140</v>
      </c>
      <c r="BK26">
        <v>46139</v>
      </c>
      <c r="BL26">
        <v>46136</v>
      </c>
      <c r="BM26">
        <v>46135</v>
      </c>
      <c r="BN26">
        <v>46134</v>
      </c>
      <c r="BO26">
        <v>46133</v>
      </c>
      <c r="BP26">
        <v>46132</v>
      </c>
      <c r="BQ26">
        <v>46129</v>
      </c>
      <c r="BR26">
        <v>46128</v>
      </c>
      <c r="BS26">
        <v>46127</v>
      </c>
      <c r="BT26">
        <v>46126</v>
      </c>
      <c r="BU26">
        <v>46125</v>
      </c>
      <c r="BV26">
        <v>46122</v>
      </c>
      <c r="BW26">
        <v>46121</v>
      </c>
      <c r="BX26">
        <v>46120</v>
      </c>
      <c r="BY26">
        <v>46119</v>
      </c>
      <c r="BZ26">
        <v>46118</v>
      </c>
      <c r="CA26">
        <v>46115</v>
      </c>
      <c r="CB26">
        <v>46114</v>
      </c>
      <c r="CC26">
        <v>46113</v>
      </c>
      <c r="CD26">
        <v>46112</v>
      </c>
      <c r="CE26">
        <v>46111</v>
      </c>
      <c r="CF26">
        <v>46108</v>
      </c>
      <c r="CG26">
        <v>46107</v>
      </c>
      <c r="CH26">
        <v>46106</v>
      </c>
      <c r="CI26">
        <v>46105</v>
      </c>
      <c r="CJ26">
        <v>46104</v>
      </c>
      <c r="CK26">
        <v>46101</v>
      </c>
      <c r="CL26">
        <v>46100</v>
      </c>
      <c r="CM26">
        <v>46099</v>
      </c>
      <c r="CN26">
        <v>46098</v>
      </c>
      <c r="CO26">
        <v>46097</v>
      </c>
      <c r="CP26">
        <v>46094</v>
      </c>
      <c r="CQ26">
        <v>46093</v>
      </c>
      <c r="CR26">
        <v>46092</v>
      </c>
      <c r="CS26">
        <v>46091</v>
      </c>
      <c r="CT26">
        <v>46090</v>
      </c>
      <c r="CU26">
        <v>46087</v>
      </c>
      <c r="CV26">
        <v>46086</v>
      </c>
      <c r="CW26">
        <v>46085</v>
      </c>
      <c r="CX26">
        <v>46084</v>
      </c>
      <c r="CY26">
        <v>46083</v>
      </c>
      <c r="CZ26">
        <v>46080</v>
      </c>
      <c r="DA26">
        <v>46079</v>
      </c>
      <c r="DB26">
        <v>46078</v>
      </c>
      <c r="DC26">
        <v>46077</v>
      </c>
      <c r="DD26">
        <v>46076</v>
      </c>
      <c r="DE26">
        <v>46073</v>
      </c>
      <c r="DF26">
        <v>46072</v>
      </c>
      <c r="DG26">
        <v>46071</v>
      </c>
      <c r="DH26">
        <v>46070</v>
      </c>
      <c r="DI26">
        <v>46069</v>
      </c>
      <c r="DJ26">
        <v>46066</v>
      </c>
      <c r="DK26">
        <v>46065</v>
      </c>
      <c r="DL26">
        <v>46064</v>
      </c>
      <c r="DM26">
        <v>46063</v>
      </c>
      <c r="DN26">
        <v>46062</v>
      </c>
      <c r="DO26">
        <v>46059</v>
      </c>
      <c r="DP26">
        <v>46058</v>
      </c>
      <c r="DQ26">
        <v>46057</v>
      </c>
      <c r="DR26">
        <v>46056</v>
      </c>
      <c r="DS26">
        <v>46055</v>
      </c>
      <c r="DT26">
        <v>46052</v>
      </c>
      <c r="DU26">
        <v>46051</v>
      </c>
      <c r="DV26">
        <v>46050</v>
      </c>
      <c r="DW26">
        <v>46049</v>
      </c>
      <c r="DX26">
        <v>46048</v>
      </c>
      <c r="DY26">
        <v>46045</v>
      </c>
      <c r="DZ26">
        <v>46044</v>
      </c>
      <c r="EA26">
        <v>46043</v>
      </c>
      <c r="EB26">
        <v>46042</v>
      </c>
      <c r="EC26">
        <v>46041</v>
      </c>
      <c r="ED26">
        <v>46038</v>
      </c>
      <c r="EE26">
        <v>46037</v>
      </c>
      <c r="EF26">
        <v>46036</v>
      </c>
      <c r="EG26">
        <v>46035</v>
      </c>
      <c r="EH26">
        <v>46034</v>
      </c>
      <c r="EI26">
        <v>46031</v>
      </c>
      <c r="EJ26">
        <v>46030</v>
      </c>
      <c r="EK26">
        <v>46029</v>
      </c>
      <c r="EL26">
        <v>46028</v>
      </c>
      <c r="EM26">
        <v>46027</v>
      </c>
      <c r="EN26">
        <v>46024</v>
      </c>
      <c r="EO26">
        <v>46023</v>
      </c>
      <c r="EP26">
        <v>46022</v>
      </c>
      <c r="EQ26">
        <v>46021</v>
      </c>
      <c r="ER26">
        <v>46020</v>
      </c>
      <c r="ES26">
        <v>46017</v>
      </c>
      <c r="ET26">
        <v>46016</v>
      </c>
      <c r="EU26">
        <v>46015</v>
      </c>
      <c r="EV26">
        <v>46014</v>
      </c>
      <c r="EW26">
        <v>46013</v>
      </c>
      <c r="EX26">
        <v>46010</v>
      </c>
      <c r="EY26">
        <v>46009</v>
      </c>
      <c r="EZ26">
        <v>46008</v>
      </c>
      <c r="FA26">
        <v>46007</v>
      </c>
      <c r="FB26">
        <v>46006</v>
      </c>
      <c r="FC26">
        <v>46003</v>
      </c>
      <c r="FD26">
        <v>46002</v>
      </c>
      <c r="FE26">
        <v>46001</v>
      </c>
      <c r="FF26">
        <v>46000</v>
      </c>
      <c r="FG26">
        <v>45999</v>
      </c>
      <c r="FH26">
        <v>45996</v>
      </c>
      <c r="FI26">
        <v>45995</v>
      </c>
      <c r="FJ26">
        <v>45994</v>
      </c>
      <c r="FK26">
        <v>45993</v>
      </c>
      <c r="FL26">
        <v>45992</v>
      </c>
      <c r="FM26">
        <v>45989</v>
      </c>
      <c r="FN26">
        <v>45988</v>
      </c>
      <c r="FO26">
        <v>45987</v>
      </c>
      <c r="FP26">
        <v>45986</v>
      </c>
      <c r="FQ26">
        <v>45985</v>
      </c>
      <c r="FR26">
        <v>45982</v>
      </c>
      <c r="FS26">
        <v>45981</v>
      </c>
      <c r="FT26">
        <v>45980</v>
      </c>
      <c r="FU26">
        <v>45979</v>
      </c>
      <c r="FV26">
        <v>45978</v>
      </c>
      <c r="FW26">
        <v>45975</v>
      </c>
      <c r="FX26">
        <v>45974</v>
      </c>
      <c r="FY26">
        <v>45973</v>
      </c>
      <c r="FZ26">
        <v>45972</v>
      </c>
      <c r="GA26">
        <v>45971</v>
      </c>
      <c r="GB26">
        <v>45968</v>
      </c>
      <c r="GC26">
        <v>45967</v>
      </c>
      <c r="GD26">
        <v>45966</v>
      </c>
      <c r="GE26">
        <v>45965</v>
      </c>
      <c r="GF26">
        <v>45964</v>
      </c>
      <c r="GG26">
        <v>45961</v>
      </c>
      <c r="GH26">
        <v>45960</v>
      </c>
      <c r="GI26">
        <v>45959</v>
      </c>
      <c r="GJ26">
        <v>45958</v>
      </c>
      <c r="GK26">
        <v>45957</v>
      </c>
      <c r="GL26">
        <v>45954</v>
      </c>
      <c r="GM26">
        <v>45953</v>
      </c>
      <c r="GN26">
        <v>45952</v>
      </c>
      <c r="GO26">
        <v>45951</v>
      </c>
      <c r="GP26">
        <v>45950</v>
      </c>
      <c r="GQ26">
        <v>45947</v>
      </c>
      <c r="GR26">
        <v>45946</v>
      </c>
      <c r="GS26">
        <v>45945</v>
      </c>
      <c r="GT26">
        <v>45944</v>
      </c>
      <c r="GU26">
        <v>45943</v>
      </c>
      <c r="GV26">
        <v>45940</v>
      </c>
      <c r="GW26">
        <v>45939</v>
      </c>
      <c r="GX26">
        <v>45938</v>
      </c>
      <c r="GY26">
        <v>45937</v>
      </c>
      <c r="GZ26">
        <v>45936</v>
      </c>
      <c r="HA26">
        <v>45933</v>
      </c>
      <c r="HB26">
        <v>45932</v>
      </c>
      <c r="HC26">
        <v>45931</v>
      </c>
      <c r="HD26">
        <v>45930</v>
      </c>
      <c r="HE26">
        <v>45929</v>
      </c>
      <c r="HF26">
        <v>45926</v>
      </c>
      <c r="HG26">
        <v>45925</v>
      </c>
      <c r="HH26">
        <v>45924</v>
      </c>
      <c r="HI26">
        <v>45923</v>
      </c>
      <c r="HJ26">
        <v>45922</v>
      </c>
      <c r="HK26">
        <v>45919</v>
      </c>
      <c r="HL26">
        <v>45918</v>
      </c>
      <c r="HM26">
        <v>45917</v>
      </c>
      <c r="HN26">
        <v>45916</v>
      </c>
      <c r="HO26">
        <v>45915</v>
      </c>
      <c r="HP26">
        <v>45912</v>
      </c>
      <c r="HQ26">
        <v>45911</v>
      </c>
      <c r="HR26">
        <v>45910</v>
      </c>
      <c r="HS26">
        <v>45909</v>
      </c>
      <c r="HT26">
        <v>45908</v>
      </c>
      <c r="HU26">
        <v>45905</v>
      </c>
      <c r="HV26">
        <v>45904</v>
      </c>
      <c r="HW26">
        <v>45903</v>
      </c>
      <c r="HX26">
        <v>45902</v>
      </c>
      <c r="HY26">
        <v>45901</v>
      </c>
      <c r="HZ26">
        <v>45898</v>
      </c>
      <c r="IA26">
        <v>45897</v>
      </c>
      <c r="IB26">
        <v>45896</v>
      </c>
      <c r="IC26">
        <v>45895</v>
      </c>
      <c r="ID26">
        <v>45894</v>
      </c>
      <c r="IE26">
        <v>45891</v>
      </c>
      <c r="IF26">
        <v>45890</v>
      </c>
      <c r="IG26">
        <v>45889</v>
      </c>
      <c r="IH26">
        <v>45888</v>
      </c>
      <c r="II26">
        <v>45887</v>
      </c>
      <c r="IJ26">
        <v>45884</v>
      </c>
      <c r="IK26">
        <v>45883</v>
      </c>
      <c r="IL26">
        <v>45882</v>
      </c>
      <c r="IM26">
        <v>45881</v>
      </c>
      <c r="IN26">
        <v>45880</v>
      </c>
      <c r="IO26">
        <v>45877</v>
      </c>
      <c r="IP26">
        <v>45876</v>
      </c>
      <c r="IQ26">
        <v>45875</v>
      </c>
      <c r="IR26">
        <v>45874</v>
      </c>
      <c r="IS26">
        <v>45873</v>
      </c>
      <c r="IT26">
        <v>45870</v>
      </c>
      <c r="IU26">
        <v>45869</v>
      </c>
      <c r="IV26">
        <v>45868</v>
      </c>
      <c r="IW26">
        <v>45867</v>
      </c>
      <c r="IX26">
        <v>45866</v>
      </c>
      <c r="IY26">
        <v>45863</v>
      </c>
      <c r="IZ26">
        <v>45862</v>
      </c>
      <c r="JA26">
        <v>45861</v>
      </c>
      <c r="JB26">
        <v>45860</v>
      </c>
      <c r="JC26">
        <v>45859</v>
      </c>
      <c r="JD26">
        <v>45856</v>
      </c>
      <c r="JE26">
        <v>45855</v>
      </c>
      <c r="JF26">
        <v>45854</v>
      </c>
      <c r="JG26">
        <v>45853</v>
      </c>
      <c r="JH26">
        <v>45852</v>
      </c>
      <c r="JI26">
        <v>45849</v>
      </c>
      <c r="JJ26">
        <v>45848</v>
      </c>
      <c r="JK26">
        <v>45847</v>
      </c>
      <c r="JL26">
        <v>45846</v>
      </c>
      <c r="JM26">
        <v>45845</v>
      </c>
      <c r="JN26">
        <v>45842</v>
      </c>
      <c r="JO26">
        <v>45841</v>
      </c>
      <c r="JP26">
        <v>45840</v>
      </c>
      <c r="JQ26">
        <v>45839</v>
      </c>
      <c r="JR26">
        <v>45838</v>
      </c>
      <c r="JS26">
        <v>45835</v>
      </c>
      <c r="JT26">
        <v>45834</v>
      </c>
      <c r="JU26">
        <v>45833</v>
      </c>
      <c r="JV26">
        <v>45832</v>
      </c>
      <c r="JW26">
        <v>45831</v>
      </c>
      <c r="JX26">
        <v>45828</v>
      </c>
      <c r="JY26">
        <v>45827</v>
      </c>
      <c r="JZ26">
        <v>45826</v>
      </c>
      <c r="KA26">
        <v>45825</v>
      </c>
      <c r="KB26">
        <v>45824</v>
      </c>
      <c r="KC26">
        <v>45821</v>
      </c>
      <c r="KD26">
        <v>45820</v>
      </c>
      <c r="KE26">
        <v>45819</v>
      </c>
      <c r="KF26">
        <v>45818</v>
      </c>
      <c r="KG26">
        <v>45817</v>
      </c>
      <c r="KH26">
        <v>45814</v>
      </c>
      <c r="KI26">
        <v>45813</v>
      </c>
      <c r="KJ26">
        <v>45812</v>
      </c>
      <c r="KK26">
        <v>45811</v>
      </c>
      <c r="KL26">
        <v>45810</v>
      </c>
      <c r="KM26">
        <v>45807</v>
      </c>
      <c r="KN26">
        <v>45806</v>
      </c>
      <c r="KO26">
        <v>45805</v>
      </c>
      <c r="KP26">
        <v>45804</v>
      </c>
      <c r="KQ26">
        <v>45803</v>
      </c>
      <c r="KR26">
        <v>45800</v>
      </c>
      <c r="KS26">
        <v>45799</v>
      </c>
      <c r="KT26">
        <v>45798</v>
      </c>
      <c r="KU26">
        <v>45797</v>
      </c>
      <c r="KV26">
        <v>45796</v>
      </c>
      <c r="KW26">
        <v>45793</v>
      </c>
      <c r="KX26">
        <v>45792</v>
      </c>
      <c r="KY26">
        <v>45791</v>
      </c>
      <c r="KZ26">
        <v>45790</v>
      </c>
      <c r="LA26">
        <v>45789</v>
      </c>
      <c r="LB26">
        <v>45786</v>
      </c>
      <c r="LC26">
        <v>45785</v>
      </c>
      <c r="LD26">
        <v>45784</v>
      </c>
      <c r="LE26">
        <v>45783</v>
      </c>
      <c r="LF26">
        <v>45782</v>
      </c>
      <c r="LG26">
        <v>45779</v>
      </c>
      <c r="LH26">
        <v>45778</v>
      </c>
      <c r="LI26">
        <v>45777</v>
      </c>
      <c r="LJ26">
        <v>45776</v>
      </c>
      <c r="LK26">
        <v>45775</v>
      </c>
      <c r="LL26">
        <v>45772</v>
      </c>
      <c r="LM26">
        <v>45771</v>
      </c>
      <c r="LN26">
        <v>45770</v>
      </c>
      <c r="LO26">
        <v>45769</v>
      </c>
      <c r="LP26">
        <v>45768</v>
      </c>
      <c r="LQ26">
        <v>45765</v>
      </c>
      <c r="LR26">
        <v>45764</v>
      </c>
      <c r="LS26">
        <v>45763</v>
      </c>
      <c r="LT26">
        <v>45762</v>
      </c>
      <c r="LU26">
        <v>45761</v>
      </c>
      <c r="LV26">
        <v>45758</v>
      </c>
      <c r="LW26">
        <v>45757</v>
      </c>
      <c r="LX26">
        <v>45756</v>
      </c>
      <c r="LY26">
        <v>45755</v>
      </c>
      <c r="LZ26">
        <v>45754</v>
      </c>
      <c r="MA26">
        <v>45751</v>
      </c>
      <c r="MB26">
        <v>45750</v>
      </c>
      <c r="MC26">
        <v>45749</v>
      </c>
      <c r="MD26">
        <v>45748</v>
      </c>
      <c r="ME26">
        <v>45747</v>
      </c>
      <c r="MF26">
        <v>45744</v>
      </c>
      <c r="MG26">
        <v>45743</v>
      </c>
      <c r="MH26">
        <v>45742</v>
      </c>
      <c r="MI26">
        <v>45741</v>
      </c>
      <c r="MJ26">
        <v>45740</v>
      </c>
      <c r="MK26">
        <v>45737</v>
      </c>
      <c r="ML26">
        <v>45736</v>
      </c>
      <c r="MM26">
        <v>45735</v>
      </c>
      <c r="MN26">
        <v>45734</v>
      </c>
      <c r="MO26">
        <v>45733</v>
      </c>
      <c r="MP26">
        <v>45730</v>
      </c>
      <c r="MQ26">
        <v>45729</v>
      </c>
      <c r="MR26">
        <v>45728</v>
      </c>
      <c r="MS26">
        <v>45727</v>
      </c>
      <c r="MT26">
        <v>45726</v>
      </c>
      <c r="MU26">
        <v>45723</v>
      </c>
      <c r="MV26">
        <v>45722</v>
      </c>
      <c r="MW26">
        <v>45721</v>
      </c>
      <c r="MX26">
        <v>45720</v>
      </c>
      <c r="MY26">
        <v>45719</v>
      </c>
      <c r="MZ26">
        <v>45716</v>
      </c>
      <c r="NA26">
        <v>45715</v>
      </c>
      <c r="NB26">
        <v>45714</v>
      </c>
      <c r="NC26">
        <v>45713</v>
      </c>
      <c r="ND26">
        <v>45712</v>
      </c>
      <c r="NE26">
        <v>45709</v>
      </c>
      <c r="NF26">
        <v>45708</v>
      </c>
      <c r="NG26">
        <v>45707</v>
      </c>
      <c r="NH26">
        <v>45706</v>
      </c>
      <c r="NI26">
        <v>45705</v>
      </c>
      <c r="NJ26">
        <v>45702</v>
      </c>
      <c r="NK26">
        <v>45701</v>
      </c>
      <c r="NL26">
        <v>45700</v>
      </c>
      <c r="NM26">
        <v>45699</v>
      </c>
      <c r="NN26">
        <v>45698</v>
      </c>
      <c r="NO26">
        <v>45695</v>
      </c>
      <c r="NP26">
        <v>45694</v>
      </c>
      <c r="NQ26">
        <v>45693</v>
      </c>
      <c r="NR26">
        <v>45692</v>
      </c>
      <c r="NS26">
        <v>45691</v>
      </c>
      <c r="NT26">
        <v>45688</v>
      </c>
      <c r="NU26">
        <v>45687</v>
      </c>
      <c r="NV26">
        <v>45686</v>
      </c>
      <c r="NW26">
        <v>45685</v>
      </c>
      <c r="NX26">
        <v>45684</v>
      </c>
      <c r="NY26">
        <v>45681</v>
      </c>
      <c r="NZ26">
        <v>45680</v>
      </c>
      <c r="OA26">
        <v>45679</v>
      </c>
      <c r="OB26">
        <v>45678</v>
      </c>
      <c r="OC26">
        <v>45677</v>
      </c>
      <c r="OD26">
        <v>45674</v>
      </c>
      <c r="OE26">
        <v>45673</v>
      </c>
      <c r="OF26">
        <v>45672</v>
      </c>
      <c r="OG26">
        <v>45671</v>
      </c>
      <c r="OH26">
        <v>45670</v>
      </c>
      <c r="OI26">
        <v>45667</v>
      </c>
      <c r="OJ26">
        <v>45666</v>
      </c>
      <c r="OK26">
        <v>45665</v>
      </c>
      <c r="OL26">
        <v>45664</v>
      </c>
      <c r="OM26">
        <v>45663</v>
      </c>
      <c r="ON26">
        <v>45660</v>
      </c>
      <c r="OO26">
        <v>45659</v>
      </c>
      <c r="OP26">
        <v>45658</v>
      </c>
      <c r="OQ26">
        <v>45657</v>
      </c>
      <c r="OR26">
        <v>45656</v>
      </c>
      <c r="OS26">
        <v>45653</v>
      </c>
      <c r="OT26">
        <v>45652</v>
      </c>
      <c r="OU26">
        <v>45651</v>
      </c>
      <c r="OV26">
        <v>45650</v>
      </c>
      <c r="OW26">
        <v>45649</v>
      </c>
      <c r="OX26">
        <v>45646</v>
      </c>
      <c r="OY26">
        <v>45645</v>
      </c>
      <c r="OZ26">
        <v>45644</v>
      </c>
      <c r="PA26">
        <v>45643</v>
      </c>
      <c r="PB26">
        <v>45642</v>
      </c>
      <c r="PC26">
        <v>45639</v>
      </c>
      <c r="PD26">
        <v>45638</v>
      </c>
      <c r="PE26">
        <v>45637</v>
      </c>
      <c r="PF26">
        <v>45636</v>
      </c>
      <c r="PG26">
        <v>45635</v>
      </c>
      <c r="PH26">
        <v>45632</v>
      </c>
      <c r="PI26">
        <v>45631</v>
      </c>
      <c r="PJ26">
        <v>45630</v>
      </c>
      <c r="PK26">
        <v>45629</v>
      </c>
      <c r="PL26">
        <v>45628</v>
      </c>
      <c r="PM26">
        <v>45625</v>
      </c>
      <c r="PN26">
        <v>45624</v>
      </c>
      <c r="PO26">
        <v>45623</v>
      </c>
      <c r="PP26">
        <v>45622</v>
      </c>
      <c r="PQ26">
        <v>45621</v>
      </c>
      <c r="PR26">
        <v>45618</v>
      </c>
      <c r="PS26">
        <v>45617</v>
      </c>
      <c r="PT26">
        <v>45616</v>
      </c>
      <c r="PU26">
        <v>45615</v>
      </c>
      <c r="PV26">
        <v>45614</v>
      </c>
      <c r="PW26">
        <v>45611</v>
      </c>
      <c r="PX26">
        <v>45610</v>
      </c>
      <c r="PY26">
        <v>45609</v>
      </c>
      <c r="PZ26">
        <v>45608</v>
      </c>
      <c r="QA26">
        <v>45607</v>
      </c>
      <c r="QB26">
        <v>45604</v>
      </c>
      <c r="QC26">
        <v>45603</v>
      </c>
      <c r="QD26">
        <v>45602</v>
      </c>
      <c r="QE26">
        <v>45601</v>
      </c>
      <c r="QF26">
        <v>45600</v>
      </c>
      <c r="QG26">
        <v>45597</v>
      </c>
      <c r="QH26">
        <v>45596</v>
      </c>
      <c r="QI26">
        <v>45595</v>
      </c>
      <c r="QJ26">
        <v>45594</v>
      </c>
      <c r="QK26">
        <v>45593</v>
      </c>
      <c r="QL26">
        <v>45590</v>
      </c>
      <c r="QM26">
        <v>45589</v>
      </c>
      <c r="QN26">
        <v>45588</v>
      </c>
      <c r="QO26">
        <v>45587</v>
      </c>
      <c r="QP26">
        <v>45586</v>
      </c>
      <c r="QQ26">
        <v>45583</v>
      </c>
      <c r="QR26">
        <v>45582</v>
      </c>
      <c r="QS26">
        <v>45581</v>
      </c>
      <c r="QT26">
        <v>45580</v>
      </c>
      <c r="QU26">
        <v>45579</v>
      </c>
      <c r="QV26">
        <v>45576</v>
      </c>
      <c r="QW26">
        <v>45575</v>
      </c>
      <c r="QX26">
        <v>45574</v>
      </c>
      <c r="QY26">
        <v>45573</v>
      </c>
      <c r="QZ26">
        <v>45572</v>
      </c>
      <c r="RA26">
        <v>45569</v>
      </c>
      <c r="RB26">
        <v>45568</v>
      </c>
      <c r="RC26">
        <v>45567</v>
      </c>
      <c r="RD26">
        <v>45566</v>
      </c>
      <c r="RE26">
        <v>45565</v>
      </c>
      <c r="RF26">
        <v>45562</v>
      </c>
      <c r="RG26">
        <v>45561</v>
      </c>
      <c r="RH26">
        <v>45560</v>
      </c>
      <c r="RI26">
        <v>45559</v>
      </c>
      <c r="RJ26">
        <v>45558</v>
      </c>
      <c r="RK26">
        <v>45555</v>
      </c>
      <c r="RL26">
        <v>45554</v>
      </c>
      <c r="RM26">
        <v>45553</v>
      </c>
      <c r="RN26">
        <v>45552</v>
      </c>
      <c r="RO26">
        <v>45551</v>
      </c>
      <c r="RP26">
        <v>45548</v>
      </c>
      <c r="RQ26">
        <v>45547</v>
      </c>
      <c r="RR26">
        <v>45546</v>
      </c>
      <c r="RS26">
        <v>45545</v>
      </c>
      <c r="RT26">
        <v>45544</v>
      </c>
      <c r="RU26">
        <v>45541</v>
      </c>
      <c r="RV26">
        <v>45540</v>
      </c>
      <c r="RW26">
        <v>45539</v>
      </c>
      <c r="RX26">
        <v>45538</v>
      </c>
      <c r="RY26">
        <v>45537</v>
      </c>
      <c r="RZ26">
        <v>45534</v>
      </c>
      <c r="SA26">
        <v>45533</v>
      </c>
      <c r="SB26">
        <v>45532</v>
      </c>
      <c r="SC26">
        <v>45531</v>
      </c>
      <c r="SD26">
        <v>45530</v>
      </c>
      <c r="SE26">
        <v>45527</v>
      </c>
      <c r="SF26">
        <v>45526</v>
      </c>
      <c r="SG26">
        <v>45525</v>
      </c>
      <c r="SH26">
        <v>45524</v>
      </c>
      <c r="SI26">
        <v>45523</v>
      </c>
      <c r="SJ26">
        <v>45520</v>
      </c>
      <c r="SK26">
        <v>45519</v>
      </c>
      <c r="SL26">
        <v>45518</v>
      </c>
      <c r="SM26">
        <v>45517</v>
      </c>
      <c r="SN26">
        <v>45516</v>
      </c>
      <c r="SO26">
        <v>45513</v>
      </c>
      <c r="SP26">
        <v>45512</v>
      </c>
      <c r="SQ26">
        <v>45511</v>
      </c>
      <c r="SR26">
        <v>45510</v>
      </c>
      <c r="SS26">
        <v>45509</v>
      </c>
      <c r="ST26">
        <v>45506</v>
      </c>
      <c r="SU26">
        <v>45505</v>
      </c>
      <c r="SV26">
        <v>45504</v>
      </c>
      <c r="SW26">
        <v>45503</v>
      </c>
      <c r="SX26">
        <v>45502</v>
      </c>
      <c r="SY26">
        <v>45499</v>
      </c>
      <c r="SZ26">
        <v>45498</v>
      </c>
      <c r="TA26">
        <v>45497</v>
      </c>
      <c r="TB26">
        <v>45496</v>
      </c>
      <c r="TC26">
        <v>45495</v>
      </c>
      <c r="TD26">
        <v>45492</v>
      </c>
      <c r="TE26">
        <v>45491</v>
      </c>
      <c r="TF26">
        <v>45490</v>
      </c>
      <c r="TG26">
        <v>45489</v>
      </c>
      <c r="TH26">
        <v>45488</v>
      </c>
      <c r="TI26">
        <v>45485</v>
      </c>
      <c r="TJ26">
        <v>45484</v>
      </c>
      <c r="TK26">
        <v>45483</v>
      </c>
      <c r="TL26">
        <v>45482</v>
      </c>
      <c r="TM26">
        <v>45481</v>
      </c>
      <c r="TN26">
        <v>45478</v>
      </c>
      <c r="TO26">
        <v>45477</v>
      </c>
      <c r="TP26">
        <v>45476</v>
      </c>
      <c r="TQ26">
        <v>45475</v>
      </c>
      <c r="TR26">
        <v>45474</v>
      </c>
      <c r="TS26">
        <v>45471</v>
      </c>
      <c r="TT26">
        <v>45470</v>
      </c>
      <c r="TU26">
        <v>45469</v>
      </c>
      <c r="TV26">
        <v>45468</v>
      </c>
      <c r="TW26">
        <v>45467</v>
      </c>
      <c r="TX26">
        <v>45464</v>
      </c>
      <c r="TY26">
        <v>45463</v>
      </c>
      <c r="TZ26">
        <v>45462</v>
      </c>
      <c r="UA26">
        <v>45461</v>
      </c>
      <c r="UB26">
        <v>45460</v>
      </c>
      <c r="UC26">
        <v>45457</v>
      </c>
      <c r="UD26">
        <v>45456</v>
      </c>
      <c r="UE26">
        <v>45455</v>
      </c>
      <c r="UF26">
        <v>45454</v>
      </c>
      <c r="UG26">
        <v>45453</v>
      </c>
      <c r="UH26">
        <v>45450</v>
      </c>
      <c r="UI26">
        <v>45449</v>
      </c>
      <c r="UJ26">
        <v>45448</v>
      </c>
      <c r="UK26">
        <v>45447</v>
      </c>
      <c r="UL26">
        <v>45446</v>
      </c>
      <c r="UM26">
        <v>45443</v>
      </c>
      <c r="UN26">
        <v>45442</v>
      </c>
      <c r="UO26">
        <v>45441</v>
      </c>
      <c r="UP26">
        <v>45440</v>
      </c>
      <c r="UQ26">
        <v>45439</v>
      </c>
      <c r="UR26">
        <v>45436</v>
      </c>
      <c r="US26">
        <v>45435</v>
      </c>
      <c r="UT26">
        <v>45434</v>
      </c>
      <c r="UU26">
        <v>45433</v>
      </c>
      <c r="UV26">
        <v>45432</v>
      </c>
      <c r="UW26">
        <v>45429</v>
      </c>
      <c r="UX26">
        <v>45428</v>
      </c>
      <c r="UY26">
        <v>45427</v>
      </c>
      <c r="UZ26">
        <v>45426</v>
      </c>
      <c r="VA26">
        <v>45425</v>
      </c>
      <c r="VB26">
        <v>45422</v>
      </c>
      <c r="VC26">
        <v>45421</v>
      </c>
      <c r="VD26">
        <v>45420</v>
      </c>
      <c r="VE26">
        <v>45419</v>
      </c>
      <c r="VF26">
        <v>45418</v>
      </c>
      <c r="VG26">
        <v>45415</v>
      </c>
      <c r="VH26">
        <v>45414</v>
      </c>
      <c r="VI26">
        <v>45413</v>
      </c>
      <c r="VJ26">
        <v>45412</v>
      </c>
      <c r="VK26">
        <v>45411</v>
      </c>
      <c r="VL26">
        <v>45408</v>
      </c>
      <c r="VM26">
        <v>45407</v>
      </c>
      <c r="VN26">
        <v>45406</v>
      </c>
      <c r="VO26">
        <v>45405</v>
      </c>
      <c r="VP26">
        <v>45404</v>
      </c>
      <c r="VQ26">
        <v>45401</v>
      </c>
      <c r="VR26">
        <v>45400</v>
      </c>
      <c r="VS26">
        <v>45399</v>
      </c>
      <c r="VT26">
        <v>45398</v>
      </c>
      <c r="VU26">
        <v>45397</v>
      </c>
      <c r="VV26">
        <v>45394</v>
      </c>
      <c r="VW26">
        <v>45393</v>
      </c>
      <c r="VX26">
        <v>45392</v>
      </c>
      <c r="VY26">
        <v>45391</v>
      </c>
      <c r="VZ26">
        <v>45390</v>
      </c>
      <c r="WA26">
        <v>45387</v>
      </c>
      <c r="WB26">
        <v>45386</v>
      </c>
      <c r="WC26">
        <v>45385</v>
      </c>
      <c r="WD26">
        <v>45384</v>
      </c>
      <c r="WE26">
        <v>45383</v>
      </c>
      <c r="WF26">
        <v>45380</v>
      </c>
      <c r="WG26">
        <v>45379</v>
      </c>
      <c r="WH26">
        <v>45378</v>
      </c>
      <c r="WI26">
        <v>45377</v>
      </c>
      <c r="WJ26">
        <v>45376</v>
      </c>
      <c r="WK26">
        <v>45373</v>
      </c>
      <c r="WL26">
        <v>45372</v>
      </c>
      <c r="WM26">
        <v>45371</v>
      </c>
      <c r="WN26">
        <v>45370</v>
      </c>
      <c r="WO26">
        <v>45369</v>
      </c>
      <c r="WP26">
        <v>45366</v>
      </c>
      <c r="WQ26">
        <v>45365</v>
      </c>
      <c r="WR26">
        <v>45364</v>
      </c>
      <c r="WS26">
        <v>45363</v>
      </c>
      <c r="WT26">
        <v>45362</v>
      </c>
      <c r="WU26">
        <v>45359</v>
      </c>
      <c r="WV26">
        <v>45358</v>
      </c>
      <c r="WW26">
        <v>45357</v>
      </c>
      <c r="WX26">
        <v>45356</v>
      </c>
      <c r="WY26">
        <v>45355</v>
      </c>
      <c r="WZ26">
        <v>45352</v>
      </c>
      <c r="XA26">
        <v>45351</v>
      </c>
      <c r="XB26">
        <v>45350</v>
      </c>
      <c r="XC26">
        <v>45349</v>
      </c>
      <c r="XD26">
        <v>45348</v>
      </c>
      <c r="XE26">
        <v>45345</v>
      </c>
      <c r="XF26">
        <v>45344</v>
      </c>
      <c r="XG26">
        <v>45343</v>
      </c>
      <c r="XH26">
        <v>45342</v>
      </c>
      <c r="XI26">
        <v>45341</v>
      </c>
      <c r="XJ26">
        <v>45338</v>
      </c>
      <c r="XK26">
        <v>45337</v>
      </c>
      <c r="XL26">
        <v>45336</v>
      </c>
      <c r="XM26">
        <v>45335</v>
      </c>
      <c r="XN26">
        <v>45334</v>
      </c>
      <c r="XO26">
        <v>45331</v>
      </c>
      <c r="XP26">
        <v>45330</v>
      </c>
      <c r="XQ26">
        <v>45329</v>
      </c>
      <c r="XR26">
        <v>45328</v>
      </c>
      <c r="XS26">
        <v>45327</v>
      </c>
      <c r="XT26">
        <v>45324</v>
      </c>
      <c r="XU26">
        <v>45323</v>
      </c>
      <c r="XV26">
        <v>45322</v>
      </c>
      <c r="XW26">
        <v>45321</v>
      </c>
      <c r="XX26">
        <v>45320</v>
      </c>
      <c r="XY26">
        <v>45317</v>
      </c>
      <c r="XZ26">
        <v>45316</v>
      </c>
      <c r="YA26">
        <v>45315</v>
      </c>
      <c r="YB26">
        <v>45314</v>
      </c>
      <c r="YC26">
        <v>45313</v>
      </c>
      <c r="YD26">
        <v>45310</v>
      </c>
      <c r="YE26">
        <v>45309</v>
      </c>
      <c r="YF26">
        <v>45308</v>
      </c>
      <c r="YG26">
        <v>45307</v>
      </c>
      <c r="YH26">
        <v>45306</v>
      </c>
      <c r="YI26">
        <v>45303</v>
      </c>
      <c r="YJ26">
        <v>45302</v>
      </c>
      <c r="YK26">
        <v>45301</v>
      </c>
      <c r="YL26">
        <v>45300</v>
      </c>
      <c r="YM26">
        <v>45299</v>
      </c>
      <c r="YN26">
        <v>45296</v>
      </c>
      <c r="YO26">
        <v>45295</v>
      </c>
      <c r="YP26">
        <v>45294</v>
      </c>
      <c r="YQ26">
        <v>45293</v>
      </c>
      <c r="YR26">
        <v>45292</v>
      </c>
      <c r="YS26">
        <v>45289</v>
      </c>
      <c r="YT26">
        <v>45288</v>
      </c>
      <c r="YU26">
        <v>45287</v>
      </c>
      <c r="YV26">
        <v>45286</v>
      </c>
      <c r="YW26">
        <v>45285</v>
      </c>
      <c r="YX26">
        <v>45282</v>
      </c>
      <c r="YY26">
        <v>45281</v>
      </c>
      <c r="YZ26">
        <v>45280</v>
      </c>
      <c r="ZA26">
        <v>45279</v>
      </c>
      <c r="ZB26">
        <v>45278</v>
      </c>
      <c r="ZC26">
        <v>45275</v>
      </c>
      <c r="ZD26">
        <v>45274</v>
      </c>
      <c r="ZE26">
        <v>45273</v>
      </c>
      <c r="ZF26">
        <v>45272</v>
      </c>
      <c r="ZG26">
        <v>45271</v>
      </c>
      <c r="ZH26">
        <v>45268</v>
      </c>
      <c r="ZI26">
        <v>45267</v>
      </c>
      <c r="ZJ26">
        <v>45266</v>
      </c>
      <c r="ZK26">
        <v>45265</v>
      </c>
      <c r="ZL26">
        <v>45264</v>
      </c>
      <c r="ZM26">
        <v>45261</v>
      </c>
      <c r="ZN26">
        <v>45260</v>
      </c>
      <c r="ZO26">
        <v>45259</v>
      </c>
      <c r="ZP26">
        <v>45258</v>
      </c>
      <c r="ZQ26">
        <v>45257</v>
      </c>
      <c r="ZR26">
        <v>45254</v>
      </c>
      <c r="ZS26">
        <v>45253</v>
      </c>
      <c r="ZT26">
        <v>45252</v>
      </c>
      <c r="ZU26">
        <v>45251</v>
      </c>
      <c r="ZV26">
        <v>45250</v>
      </c>
      <c r="ZW26">
        <v>45247</v>
      </c>
      <c r="ZX26">
        <v>45246</v>
      </c>
      <c r="ZY26">
        <v>45245</v>
      </c>
      <c r="ZZ26">
        <v>45244</v>
      </c>
      <c r="AAA26">
        <v>45243</v>
      </c>
      <c r="AAB26">
        <v>45240</v>
      </c>
      <c r="AAC26">
        <v>45239</v>
      </c>
      <c r="AAD26">
        <v>45238</v>
      </c>
      <c r="AAE26">
        <v>45237</v>
      </c>
      <c r="AAF26">
        <v>45236</v>
      </c>
      <c r="AAG26">
        <v>45233</v>
      </c>
      <c r="AAH26">
        <v>45232</v>
      </c>
      <c r="AAI26">
        <v>45231</v>
      </c>
      <c r="AAJ26">
        <v>45230</v>
      </c>
      <c r="AAK26">
        <v>45229</v>
      </c>
      <c r="AAL26">
        <v>45226</v>
      </c>
      <c r="AAM26">
        <v>45225</v>
      </c>
      <c r="AAN26">
        <v>45224</v>
      </c>
      <c r="AAO26">
        <v>45223</v>
      </c>
      <c r="AAP26">
        <v>45222</v>
      </c>
      <c r="AAQ26">
        <v>45219</v>
      </c>
      <c r="AAR26">
        <v>45218</v>
      </c>
      <c r="AAS26">
        <v>45217</v>
      </c>
      <c r="AAT26">
        <v>45216</v>
      </c>
      <c r="AAU26">
        <v>45215</v>
      </c>
      <c r="AAV26">
        <v>45212</v>
      </c>
      <c r="AAW26">
        <v>45211</v>
      </c>
      <c r="AAX26">
        <v>45210</v>
      </c>
      <c r="AAY26">
        <v>45209</v>
      </c>
      <c r="AAZ26">
        <v>45208</v>
      </c>
      <c r="ABA26">
        <v>45205</v>
      </c>
      <c r="ABB26">
        <v>45204</v>
      </c>
      <c r="ABC26">
        <v>45203</v>
      </c>
      <c r="ABD26">
        <v>45202</v>
      </c>
      <c r="ABE26">
        <v>45201</v>
      </c>
      <c r="ABF26">
        <v>45198</v>
      </c>
      <c r="ABG26">
        <v>45197</v>
      </c>
      <c r="ABH26">
        <v>45196</v>
      </c>
      <c r="ABI26">
        <v>45195</v>
      </c>
      <c r="ABJ26">
        <v>45194</v>
      </c>
      <c r="ABK26">
        <v>45191</v>
      </c>
      <c r="ABL26">
        <v>45190</v>
      </c>
      <c r="ABM26">
        <v>45189</v>
      </c>
      <c r="ABN26">
        <v>45188</v>
      </c>
      <c r="ABO26">
        <v>45187</v>
      </c>
      <c r="ABP26">
        <v>45184</v>
      </c>
      <c r="ABQ26">
        <v>45183</v>
      </c>
      <c r="ABR26">
        <v>45182</v>
      </c>
      <c r="ABS26">
        <v>45181</v>
      </c>
      <c r="ABT26">
        <v>45180</v>
      </c>
      <c r="ABU26">
        <v>45177</v>
      </c>
      <c r="ABV26">
        <v>45176</v>
      </c>
      <c r="ABW26">
        <v>45175</v>
      </c>
      <c r="ABX26">
        <v>45174</v>
      </c>
      <c r="ABY26">
        <v>45173</v>
      </c>
      <c r="ABZ26">
        <v>45170</v>
      </c>
      <c r="ACA26">
        <v>45169</v>
      </c>
      <c r="ACB26">
        <v>45168</v>
      </c>
      <c r="ACC26">
        <v>45167</v>
      </c>
      <c r="ACD26">
        <v>45166</v>
      </c>
      <c r="ACE26">
        <v>45163</v>
      </c>
      <c r="ACF26">
        <v>45162</v>
      </c>
      <c r="ACG26">
        <v>45161</v>
      </c>
      <c r="ACH26">
        <v>45160</v>
      </c>
      <c r="ACI26">
        <v>45159</v>
      </c>
      <c r="ACJ26">
        <v>45156</v>
      </c>
      <c r="ACK26">
        <v>45155</v>
      </c>
      <c r="ACL26">
        <v>45154</v>
      </c>
      <c r="ACM26">
        <v>45153</v>
      </c>
      <c r="ACN26">
        <v>45152</v>
      </c>
      <c r="ACO26">
        <v>45149</v>
      </c>
      <c r="ACP26">
        <v>45148</v>
      </c>
      <c r="ACQ26">
        <v>45147</v>
      </c>
      <c r="ACR26">
        <v>45146</v>
      </c>
      <c r="ACS26">
        <v>45145</v>
      </c>
      <c r="ACT26">
        <v>45142</v>
      </c>
      <c r="ACU26">
        <v>45141</v>
      </c>
      <c r="ACV26">
        <v>45140</v>
      </c>
      <c r="ACW26">
        <v>45139</v>
      </c>
      <c r="ACX26">
        <v>45138</v>
      </c>
      <c r="ACY26">
        <v>45135</v>
      </c>
      <c r="ACZ26">
        <v>45134</v>
      </c>
      <c r="ADA26">
        <v>45133</v>
      </c>
      <c r="ADB26">
        <v>45132</v>
      </c>
      <c r="ADC26">
        <v>45131</v>
      </c>
      <c r="ADD26">
        <v>45128</v>
      </c>
      <c r="ADE26">
        <v>45127</v>
      </c>
      <c r="ADF26">
        <v>45126</v>
      </c>
      <c r="ADG26">
        <v>45125</v>
      </c>
      <c r="ADH26">
        <v>45124</v>
      </c>
      <c r="ADI26">
        <v>45121</v>
      </c>
      <c r="ADJ26">
        <v>45120</v>
      </c>
      <c r="ADK26">
        <v>45119</v>
      </c>
      <c r="ADL26">
        <v>45118</v>
      </c>
      <c r="ADM26">
        <v>45117</v>
      </c>
      <c r="ADN26">
        <v>45114</v>
      </c>
      <c r="ADO26">
        <v>45113</v>
      </c>
      <c r="ADP26">
        <v>45112</v>
      </c>
      <c r="ADQ26">
        <v>45111</v>
      </c>
      <c r="ADR26">
        <v>45110</v>
      </c>
      <c r="ADS26">
        <v>45107</v>
      </c>
      <c r="ADT26">
        <v>45106</v>
      </c>
      <c r="ADU26">
        <v>45105</v>
      </c>
      <c r="ADV26">
        <v>45104</v>
      </c>
      <c r="ADW26">
        <v>45103</v>
      </c>
      <c r="ADX26">
        <v>45100</v>
      </c>
      <c r="ADY26">
        <v>45099</v>
      </c>
      <c r="ADZ26">
        <v>45098</v>
      </c>
      <c r="AEA26">
        <v>45097</v>
      </c>
      <c r="AEB26">
        <v>45096</v>
      </c>
      <c r="AEC26">
        <v>45093</v>
      </c>
      <c r="AED26">
        <v>45092</v>
      </c>
      <c r="AEE26">
        <v>45091</v>
      </c>
      <c r="AEF26">
        <v>45090</v>
      </c>
      <c r="AEG26">
        <v>45089</v>
      </c>
      <c r="AEH26">
        <v>45086</v>
      </c>
      <c r="AEI26">
        <v>45085</v>
      </c>
      <c r="AEJ26">
        <v>45084</v>
      </c>
      <c r="AEK26">
        <v>45083</v>
      </c>
      <c r="AEL26">
        <v>45082</v>
      </c>
      <c r="AEM26">
        <v>45079</v>
      </c>
      <c r="AEN26">
        <v>45078</v>
      </c>
      <c r="AEO26">
        <v>45077</v>
      </c>
      <c r="AEP26">
        <v>45076</v>
      </c>
      <c r="AEQ26">
        <v>45075</v>
      </c>
      <c r="AER26">
        <v>45072</v>
      </c>
      <c r="AES26">
        <v>45071</v>
      </c>
      <c r="AET26">
        <v>45070</v>
      </c>
      <c r="AEU26">
        <v>45069</v>
      </c>
      <c r="AEV26">
        <v>45068</v>
      </c>
      <c r="AEW26">
        <v>45065</v>
      </c>
      <c r="AEX26">
        <v>45064</v>
      </c>
      <c r="AEY26">
        <v>45063</v>
      </c>
      <c r="AEZ26">
        <v>45062</v>
      </c>
      <c r="AFA26">
        <v>45061</v>
      </c>
      <c r="AFB26">
        <v>45058</v>
      </c>
      <c r="AFC26">
        <v>45057</v>
      </c>
      <c r="AFD26">
        <v>45056</v>
      </c>
      <c r="AFE26">
        <v>45055</v>
      </c>
      <c r="AFF26">
        <v>45054</v>
      </c>
      <c r="AFG26">
        <v>45051</v>
      </c>
      <c r="AFH26">
        <v>45050</v>
      </c>
      <c r="AFI26">
        <v>45049</v>
      </c>
      <c r="AFJ26">
        <v>45048</v>
      </c>
      <c r="AFK26">
        <v>45047</v>
      </c>
      <c r="AFL26">
        <v>45044</v>
      </c>
      <c r="AFM26">
        <v>45043</v>
      </c>
      <c r="AFN26">
        <v>45042</v>
      </c>
      <c r="AFO26">
        <v>45041</v>
      </c>
      <c r="AFP26">
        <v>45040</v>
      </c>
      <c r="AFQ26">
        <v>45037</v>
      </c>
      <c r="AFR26">
        <v>45036</v>
      </c>
      <c r="AFS26">
        <v>45035</v>
      </c>
      <c r="AFT26">
        <v>45034</v>
      </c>
      <c r="AFU26">
        <v>45033</v>
      </c>
      <c r="AFV26">
        <v>45030</v>
      </c>
      <c r="AFW26">
        <v>45029</v>
      </c>
      <c r="AFX26">
        <v>45028</v>
      </c>
      <c r="AFY26">
        <v>45027</v>
      </c>
      <c r="AFZ26">
        <v>45026</v>
      </c>
      <c r="AGA26">
        <v>45023</v>
      </c>
      <c r="AGB26">
        <v>45022</v>
      </c>
      <c r="AGC26">
        <v>45021</v>
      </c>
      <c r="AGD26">
        <v>45020</v>
      </c>
      <c r="AGE26">
        <v>45019</v>
      </c>
      <c r="AGF26">
        <v>45016</v>
      </c>
      <c r="AGG26">
        <v>45015</v>
      </c>
      <c r="AGH26">
        <v>45014</v>
      </c>
      <c r="AGI26">
        <v>45013</v>
      </c>
      <c r="AGJ26">
        <v>45012</v>
      </c>
      <c r="AGK26">
        <v>45009</v>
      </c>
      <c r="AGL26">
        <v>45008</v>
      </c>
      <c r="AGM26">
        <v>45007</v>
      </c>
      <c r="AGN26">
        <v>45006</v>
      </c>
      <c r="AGO26">
        <v>45005</v>
      </c>
      <c r="AGP26">
        <v>45002</v>
      </c>
      <c r="AGQ26">
        <v>45001</v>
      </c>
      <c r="AGR26">
        <v>45000</v>
      </c>
      <c r="AGS26">
        <v>44999</v>
      </c>
      <c r="AGT26">
        <v>44998</v>
      </c>
      <c r="AGU26">
        <v>44995</v>
      </c>
      <c r="AGV26">
        <v>44994</v>
      </c>
      <c r="AGW26">
        <v>44993</v>
      </c>
      <c r="AGX26">
        <v>44992</v>
      </c>
      <c r="AGY26">
        <v>44991</v>
      </c>
      <c r="AGZ26">
        <v>44988</v>
      </c>
      <c r="AHA26">
        <v>44987</v>
      </c>
      <c r="AHB26">
        <v>44986</v>
      </c>
      <c r="AHC26">
        <v>44985</v>
      </c>
      <c r="AHD26">
        <v>44984</v>
      </c>
      <c r="AHE26">
        <v>44981</v>
      </c>
      <c r="AHF26">
        <v>44980</v>
      </c>
      <c r="AHG26">
        <v>44979</v>
      </c>
      <c r="AHH26">
        <v>44978</v>
      </c>
      <c r="AHI26">
        <v>44977</v>
      </c>
      <c r="AHJ26">
        <v>44974</v>
      </c>
      <c r="AHK26">
        <v>44973</v>
      </c>
      <c r="AHL26">
        <v>44972</v>
      </c>
      <c r="AHM26">
        <v>44971</v>
      </c>
      <c r="AHN26">
        <v>44970</v>
      </c>
      <c r="AHO26">
        <v>44967</v>
      </c>
      <c r="AHP26">
        <v>44966</v>
      </c>
      <c r="AHQ26">
        <v>44965</v>
      </c>
      <c r="AHR26">
        <v>44964</v>
      </c>
      <c r="AHS26">
        <v>44963</v>
      </c>
      <c r="AHT26">
        <v>44960</v>
      </c>
      <c r="AHU26">
        <v>44959</v>
      </c>
      <c r="AHV26">
        <v>44958</v>
      </c>
      <c r="AHW26">
        <v>44957</v>
      </c>
      <c r="AHX26">
        <v>44956</v>
      </c>
      <c r="AHY26">
        <v>44953</v>
      </c>
      <c r="AHZ26">
        <v>44952</v>
      </c>
      <c r="AIA26">
        <v>44951</v>
      </c>
      <c r="AIB26">
        <v>44950</v>
      </c>
      <c r="AIC26">
        <v>44949</v>
      </c>
      <c r="AID26">
        <v>44946</v>
      </c>
      <c r="AIE26">
        <v>44945</v>
      </c>
      <c r="AIF26">
        <v>44944</v>
      </c>
      <c r="AIG26">
        <v>44943</v>
      </c>
      <c r="AIH26">
        <v>44942</v>
      </c>
      <c r="AII26">
        <v>44939</v>
      </c>
      <c r="AIJ26">
        <v>44938</v>
      </c>
      <c r="AIK26">
        <v>44937</v>
      </c>
      <c r="AIL26">
        <v>44936</v>
      </c>
      <c r="AIM26">
        <v>44935</v>
      </c>
      <c r="AIN26">
        <v>44932</v>
      </c>
      <c r="AIO26">
        <v>44931</v>
      </c>
      <c r="AIP26">
        <v>44930</v>
      </c>
      <c r="AIQ26">
        <v>44929</v>
      </c>
      <c r="AIR26">
        <v>44928</v>
      </c>
      <c r="AIS26">
        <v>44925</v>
      </c>
      <c r="AIT26">
        <v>44924</v>
      </c>
      <c r="AIU26">
        <v>44923</v>
      </c>
      <c r="AIV26">
        <v>44922</v>
      </c>
      <c r="AIW26">
        <v>44921</v>
      </c>
      <c r="AIX26">
        <v>44918</v>
      </c>
      <c r="AIY26">
        <v>44917</v>
      </c>
      <c r="AIZ26">
        <v>44916</v>
      </c>
      <c r="AJA26">
        <v>44915</v>
      </c>
      <c r="AJB26">
        <v>44914</v>
      </c>
      <c r="AJC26">
        <v>44911</v>
      </c>
      <c r="AJD26">
        <v>44910</v>
      </c>
      <c r="AJE26">
        <v>44909</v>
      </c>
      <c r="AJF26">
        <v>44908</v>
      </c>
      <c r="AJG26">
        <v>44907</v>
      </c>
      <c r="AJH26">
        <v>44904</v>
      </c>
      <c r="AJI26">
        <v>44903</v>
      </c>
      <c r="AJJ26">
        <v>44902</v>
      </c>
      <c r="AJK26">
        <v>44901</v>
      </c>
      <c r="AJL26">
        <v>44900</v>
      </c>
      <c r="AJM26">
        <v>44897</v>
      </c>
      <c r="AJN26">
        <v>44896</v>
      </c>
      <c r="AJO26">
        <v>44895</v>
      </c>
      <c r="AJP26">
        <v>44894</v>
      </c>
      <c r="AJQ26">
        <v>44893</v>
      </c>
      <c r="AJR26">
        <v>44890</v>
      </c>
      <c r="AJS26">
        <v>44889</v>
      </c>
      <c r="AJT26">
        <v>44888</v>
      </c>
      <c r="AJU26">
        <v>44887</v>
      </c>
      <c r="AJV26">
        <v>44886</v>
      </c>
      <c r="AJW26">
        <v>44883</v>
      </c>
      <c r="AJX26">
        <v>44882</v>
      </c>
      <c r="AJY26">
        <v>44881</v>
      </c>
      <c r="AJZ26">
        <v>44880</v>
      </c>
      <c r="AKA26">
        <v>44879</v>
      </c>
      <c r="AKB26">
        <v>44876</v>
      </c>
      <c r="AKC26">
        <v>44875</v>
      </c>
      <c r="AKD26">
        <v>44874</v>
      </c>
      <c r="AKE26">
        <v>44873</v>
      </c>
      <c r="AKF26">
        <v>44872</v>
      </c>
      <c r="AKG26">
        <v>44869</v>
      </c>
      <c r="AKH26">
        <v>44868</v>
      </c>
      <c r="AKI26">
        <v>44867</v>
      </c>
      <c r="AKJ26">
        <v>44866</v>
      </c>
      <c r="AKK26">
        <v>44865</v>
      </c>
      <c r="AKL26">
        <v>44862</v>
      </c>
      <c r="AKM26">
        <v>44861</v>
      </c>
      <c r="AKN26">
        <v>44860</v>
      </c>
      <c r="AKO26">
        <v>44859</v>
      </c>
      <c r="AKP26">
        <v>44858</v>
      </c>
      <c r="AKQ26">
        <v>44855</v>
      </c>
      <c r="AKR26">
        <v>44854</v>
      </c>
      <c r="AKS26">
        <v>44853</v>
      </c>
      <c r="AKT26">
        <v>44852</v>
      </c>
      <c r="AKU26">
        <v>44851</v>
      </c>
      <c r="AKV26">
        <v>44848</v>
      </c>
      <c r="AKW26">
        <v>44847</v>
      </c>
      <c r="AKX26">
        <v>44846</v>
      </c>
      <c r="AKY26">
        <v>44845</v>
      </c>
      <c r="AKZ26">
        <v>44844</v>
      </c>
      <c r="ALA26">
        <v>44841</v>
      </c>
      <c r="ALB26">
        <v>44840</v>
      </c>
      <c r="ALC26">
        <v>44839</v>
      </c>
      <c r="ALD26">
        <v>44838</v>
      </c>
      <c r="ALE26">
        <v>44837</v>
      </c>
      <c r="ALF26">
        <v>44834</v>
      </c>
      <c r="ALG26">
        <v>44833</v>
      </c>
      <c r="ALH26">
        <v>44832</v>
      </c>
      <c r="ALI26">
        <v>44831</v>
      </c>
      <c r="ALJ26">
        <v>44830</v>
      </c>
      <c r="ALK26">
        <v>44827</v>
      </c>
      <c r="ALL26">
        <v>44826</v>
      </c>
      <c r="ALM26">
        <v>44825</v>
      </c>
      <c r="ALN26">
        <v>44824</v>
      </c>
      <c r="ALO26">
        <v>44823</v>
      </c>
      <c r="ALP26">
        <v>44820</v>
      </c>
      <c r="ALQ26">
        <v>44819</v>
      </c>
      <c r="ALR26">
        <v>44818</v>
      </c>
      <c r="ALS26">
        <v>44817</v>
      </c>
      <c r="ALT26">
        <v>44816</v>
      </c>
      <c r="ALU26">
        <v>44813</v>
      </c>
      <c r="ALV26">
        <v>44812</v>
      </c>
      <c r="ALW26">
        <v>44811</v>
      </c>
      <c r="ALX26">
        <v>44810</v>
      </c>
      <c r="ALY26">
        <v>44809</v>
      </c>
      <c r="ALZ26">
        <v>44806</v>
      </c>
      <c r="AMA26">
        <v>44805</v>
      </c>
      <c r="AMB26">
        <v>44804</v>
      </c>
      <c r="AMC26">
        <v>44803</v>
      </c>
      <c r="AMD26">
        <v>44802</v>
      </c>
      <c r="AME26">
        <v>44799</v>
      </c>
      <c r="AMF26">
        <v>44798</v>
      </c>
      <c r="AMG26">
        <v>44797</v>
      </c>
      <c r="AMH26">
        <v>44796</v>
      </c>
      <c r="AMI26">
        <v>44795</v>
      </c>
      <c r="AMJ26">
        <v>44792</v>
      </c>
      <c r="AMK26">
        <v>44791</v>
      </c>
      <c r="AML26">
        <v>44790</v>
      </c>
      <c r="AMM26">
        <v>44789</v>
      </c>
      <c r="AMN26">
        <v>44788</v>
      </c>
      <c r="AMO26">
        <v>44785</v>
      </c>
      <c r="AMP26">
        <v>44784</v>
      </c>
      <c r="AMQ26">
        <v>44783</v>
      </c>
      <c r="AMR26">
        <v>44782</v>
      </c>
      <c r="AMS26">
        <v>44781</v>
      </c>
      <c r="AMT26">
        <v>44778</v>
      </c>
      <c r="AMU26">
        <v>44777</v>
      </c>
      <c r="AMV26">
        <v>44776</v>
      </c>
      <c r="AMW26">
        <v>44775</v>
      </c>
      <c r="AMX26">
        <v>44774</v>
      </c>
      <c r="AMY26">
        <v>44771</v>
      </c>
      <c r="AMZ26">
        <v>44770</v>
      </c>
      <c r="ANA26">
        <v>44769</v>
      </c>
      <c r="ANB26">
        <v>44768</v>
      </c>
      <c r="ANC26">
        <v>44767</v>
      </c>
      <c r="AND26">
        <v>44764</v>
      </c>
      <c r="ANE26">
        <v>44763</v>
      </c>
      <c r="ANF26">
        <v>44762</v>
      </c>
      <c r="ANG26">
        <v>44761</v>
      </c>
      <c r="ANH26">
        <v>44760</v>
      </c>
      <c r="ANI26">
        <v>44757</v>
      </c>
      <c r="ANJ26">
        <v>44756</v>
      </c>
      <c r="ANK26">
        <v>44755</v>
      </c>
      <c r="ANL26">
        <v>44754</v>
      </c>
      <c r="ANM26">
        <v>44753</v>
      </c>
      <c r="ANN26">
        <v>44750</v>
      </c>
      <c r="ANO26">
        <v>44749</v>
      </c>
      <c r="ANP26">
        <v>44748</v>
      </c>
      <c r="ANQ26">
        <v>44747</v>
      </c>
      <c r="ANR26">
        <v>44746</v>
      </c>
      <c r="ANS26">
        <v>44743</v>
      </c>
      <c r="ANT26">
        <v>44742</v>
      </c>
      <c r="ANU26">
        <v>44741</v>
      </c>
      <c r="ANV26">
        <v>44740</v>
      </c>
      <c r="ANW26">
        <v>44739</v>
      </c>
      <c r="ANX26">
        <v>44736</v>
      </c>
      <c r="ANY26">
        <v>44735</v>
      </c>
      <c r="ANZ26">
        <v>44734</v>
      </c>
      <c r="AOA26">
        <v>44733</v>
      </c>
      <c r="AOB26">
        <v>44732</v>
      </c>
      <c r="AOC26">
        <v>44729</v>
      </c>
      <c r="AOD26">
        <v>44728</v>
      </c>
      <c r="AOE26">
        <v>44727</v>
      </c>
      <c r="AOF26">
        <v>44726</v>
      </c>
      <c r="AOG26">
        <v>44725</v>
      </c>
      <c r="AOH26">
        <v>44722</v>
      </c>
      <c r="AOI26">
        <v>44721</v>
      </c>
      <c r="AOJ26">
        <v>44720</v>
      </c>
      <c r="AOK26">
        <v>44719</v>
      </c>
      <c r="AOL26">
        <v>44718</v>
      </c>
      <c r="AOM26">
        <v>44715</v>
      </c>
      <c r="AON26">
        <v>44714</v>
      </c>
      <c r="AOO26">
        <v>44713</v>
      </c>
      <c r="AOP26">
        <v>44712</v>
      </c>
      <c r="AOQ26">
        <v>44711</v>
      </c>
      <c r="AOR26">
        <v>44708</v>
      </c>
      <c r="AOS26">
        <v>44707</v>
      </c>
      <c r="AOT26">
        <v>44706</v>
      </c>
      <c r="AOU26">
        <v>44705</v>
      </c>
      <c r="AOV26">
        <v>44704</v>
      </c>
      <c r="AOW26">
        <v>44701</v>
      </c>
      <c r="AOX26">
        <v>44700</v>
      </c>
      <c r="AOY26">
        <v>44699</v>
      </c>
      <c r="AOZ26">
        <v>44698</v>
      </c>
      <c r="APA26">
        <v>44697</v>
      </c>
      <c r="APB26">
        <v>44694</v>
      </c>
      <c r="APC26">
        <v>44693</v>
      </c>
      <c r="APD26">
        <v>44692</v>
      </c>
      <c r="APE26">
        <v>44691</v>
      </c>
      <c r="APF26">
        <v>44690</v>
      </c>
      <c r="APG26">
        <v>44687</v>
      </c>
      <c r="APH26">
        <v>44686</v>
      </c>
      <c r="API26">
        <v>44685</v>
      </c>
      <c r="APJ26">
        <v>44684</v>
      </c>
      <c r="APK26">
        <v>44683</v>
      </c>
      <c r="APL26">
        <v>44680</v>
      </c>
      <c r="APM26">
        <v>44679</v>
      </c>
      <c r="APN26">
        <v>44678</v>
      </c>
      <c r="APO26">
        <v>44677</v>
      </c>
      <c r="APP26">
        <v>44676</v>
      </c>
      <c r="APQ26">
        <v>44673</v>
      </c>
      <c r="APR26">
        <v>44672</v>
      </c>
      <c r="APS26">
        <v>44671</v>
      </c>
      <c r="APT26">
        <v>44670</v>
      </c>
      <c r="APU26">
        <v>44669</v>
      </c>
      <c r="APV26">
        <v>44666</v>
      </c>
      <c r="APW26">
        <v>44665</v>
      </c>
      <c r="APX26">
        <v>44664</v>
      </c>
      <c r="APY26">
        <v>44663</v>
      </c>
      <c r="APZ26">
        <v>44662</v>
      </c>
      <c r="AQA26">
        <v>44659</v>
      </c>
      <c r="AQB26">
        <v>44658</v>
      </c>
      <c r="AQC26">
        <v>44657</v>
      </c>
      <c r="AQD26">
        <v>44656</v>
      </c>
      <c r="AQE26">
        <v>44655</v>
      </c>
      <c r="AQF26">
        <v>44652</v>
      </c>
      <c r="AQG26">
        <v>44651</v>
      </c>
      <c r="AQH26">
        <v>44650</v>
      </c>
      <c r="AQI26">
        <v>44649</v>
      </c>
      <c r="AQJ26">
        <v>44648</v>
      </c>
      <c r="AQK26">
        <v>44645</v>
      </c>
      <c r="AQL26">
        <v>44644</v>
      </c>
      <c r="AQM26">
        <v>44643</v>
      </c>
      <c r="AQN26">
        <v>44642</v>
      </c>
      <c r="AQO26">
        <v>44641</v>
      </c>
      <c r="AQP26">
        <v>44638</v>
      </c>
      <c r="AQQ26">
        <v>44637</v>
      </c>
      <c r="AQR26">
        <v>44636</v>
      </c>
      <c r="AQS26">
        <v>44635</v>
      </c>
      <c r="AQT26">
        <v>44634</v>
      </c>
      <c r="AQU26">
        <v>44631</v>
      </c>
      <c r="AQV26">
        <v>44630</v>
      </c>
      <c r="AQW26">
        <v>44629</v>
      </c>
      <c r="AQX26">
        <v>44628</v>
      </c>
      <c r="AQY26">
        <v>44627</v>
      </c>
      <c r="AQZ26">
        <v>44624</v>
      </c>
      <c r="ARA26">
        <v>44623</v>
      </c>
      <c r="ARB26">
        <v>44622</v>
      </c>
      <c r="ARC26">
        <v>44621</v>
      </c>
      <c r="ARD26">
        <v>44620</v>
      </c>
      <c r="ARE26">
        <v>44617</v>
      </c>
      <c r="ARF26">
        <v>44616</v>
      </c>
      <c r="ARG26">
        <v>44615</v>
      </c>
      <c r="ARH26">
        <v>44614</v>
      </c>
      <c r="ARI26">
        <v>44613</v>
      </c>
      <c r="ARJ26">
        <v>44610</v>
      </c>
      <c r="ARK26">
        <v>44609</v>
      </c>
      <c r="ARL26">
        <v>44608</v>
      </c>
      <c r="ARM26">
        <v>44607</v>
      </c>
      <c r="ARN26">
        <v>44606</v>
      </c>
      <c r="ARO26">
        <v>44603</v>
      </c>
      <c r="ARP26">
        <v>44602</v>
      </c>
      <c r="ARQ26">
        <v>44601</v>
      </c>
      <c r="ARR26">
        <v>44600</v>
      </c>
      <c r="ARS26">
        <v>44599</v>
      </c>
      <c r="ART26">
        <v>44596</v>
      </c>
      <c r="ARU26">
        <v>44595</v>
      </c>
      <c r="ARV26">
        <v>44594</v>
      </c>
      <c r="ARW26">
        <v>44593</v>
      </c>
      <c r="ARX26">
        <v>44592</v>
      </c>
      <c r="ARY26">
        <v>44589</v>
      </c>
      <c r="ARZ26">
        <v>44588</v>
      </c>
      <c r="ASA26">
        <v>44587</v>
      </c>
      <c r="ASB26">
        <v>44586</v>
      </c>
      <c r="ASC26">
        <v>44585</v>
      </c>
      <c r="ASD26">
        <v>44582</v>
      </c>
      <c r="ASE26">
        <v>44581</v>
      </c>
      <c r="ASF26">
        <v>44580</v>
      </c>
      <c r="ASG26">
        <v>44579</v>
      </c>
      <c r="ASH26">
        <v>44578</v>
      </c>
      <c r="ASI26">
        <v>44575</v>
      </c>
      <c r="ASJ26">
        <v>44574</v>
      </c>
      <c r="ASK26">
        <v>44573</v>
      </c>
      <c r="ASL26">
        <v>44572</v>
      </c>
      <c r="ASM26">
        <v>44571</v>
      </c>
      <c r="ASN26">
        <v>44568</v>
      </c>
      <c r="ASO26">
        <v>44567</v>
      </c>
      <c r="ASP26">
        <v>44566</v>
      </c>
      <c r="ASQ26">
        <v>44565</v>
      </c>
      <c r="ASR26">
        <v>44564</v>
      </c>
      <c r="ASS26">
        <v>44561</v>
      </c>
      <c r="AST26">
        <v>44560</v>
      </c>
      <c r="ASU26">
        <v>44559</v>
      </c>
      <c r="ASV26">
        <v>44558</v>
      </c>
      <c r="ASW26">
        <v>44557</v>
      </c>
      <c r="ASX26">
        <v>44554</v>
      </c>
      <c r="ASY26">
        <v>44553</v>
      </c>
      <c r="ASZ26">
        <v>44552</v>
      </c>
      <c r="ATA26">
        <v>44551</v>
      </c>
      <c r="ATB26">
        <v>44550</v>
      </c>
      <c r="ATC26">
        <v>44547</v>
      </c>
      <c r="ATD26">
        <v>44546</v>
      </c>
      <c r="ATE26">
        <v>44545</v>
      </c>
      <c r="ATF26">
        <v>44544</v>
      </c>
      <c r="ATG26">
        <v>44543</v>
      </c>
      <c r="ATH26">
        <v>44540</v>
      </c>
      <c r="ATI26">
        <v>44539</v>
      </c>
      <c r="ATJ26">
        <v>44538</v>
      </c>
      <c r="ATK26">
        <v>44537</v>
      </c>
      <c r="ATL26">
        <v>44536</v>
      </c>
      <c r="ATM26">
        <v>44533</v>
      </c>
      <c r="ATN26">
        <v>44532</v>
      </c>
      <c r="ATO26">
        <v>44531</v>
      </c>
      <c r="ATP26">
        <v>44530</v>
      </c>
      <c r="ATQ26">
        <v>44529</v>
      </c>
      <c r="ATR26">
        <v>44526</v>
      </c>
      <c r="ATS26">
        <v>44525</v>
      </c>
      <c r="ATT26">
        <v>44524</v>
      </c>
      <c r="ATU26">
        <v>44523</v>
      </c>
      <c r="ATV26">
        <v>44522</v>
      </c>
      <c r="ATW26">
        <v>44519</v>
      </c>
      <c r="ATX26">
        <v>44518</v>
      </c>
      <c r="ATY26">
        <v>44517</v>
      </c>
      <c r="ATZ26">
        <v>44516</v>
      </c>
      <c r="AUA26">
        <v>44515</v>
      </c>
      <c r="AUB26">
        <v>44512</v>
      </c>
      <c r="AUC26">
        <v>44511</v>
      </c>
      <c r="AUD26">
        <v>44510</v>
      </c>
      <c r="AUE26">
        <v>44509</v>
      </c>
      <c r="AUF26">
        <v>44508</v>
      </c>
      <c r="AUG26">
        <v>44505</v>
      </c>
      <c r="AUH26">
        <v>44504</v>
      </c>
      <c r="AUI26">
        <v>44503</v>
      </c>
      <c r="AUJ26">
        <v>44502</v>
      </c>
      <c r="AUK26">
        <v>44501</v>
      </c>
      <c r="AUL26">
        <v>44498</v>
      </c>
      <c r="AUM26">
        <v>44497</v>
      </c>
      <c r="AUN26">
        <v>44496</v>
      </c>
      <c r="AUO26">
        <v>44495</v>
      </c>
      <c r="AUP26">
        <v>44494</v>
      </c>
      <c r="AUQ26">
        <v>44491</v>
      </c>
      <c r="AUR26">
        <v>44490</v>
      </c>
      <c r="AUS26">
        <v>44489</v>
      </c>
      <c r="AUT26">
        <v>44488</v>
      </c>
      <c r="AUU26">
        <v>44487</v>
      </c>
      <c r="AUV26">
        <v>44484</v>
      </c>
      <c r="AUW26">
        <v>44483</v>
      </c>
      <c r="AUX26">
        <v>44482</v>
      </c>
      <c r="AUY26">
        <v>44481</v>
      </c>
      <c r="AUZ26">
        <v>44480</v>
      </c>
      <c r="AVA26">
        <v>44477</v>
      </c>
      <c r="AVB26">
        <v>44476</v>
      </c>
      <c r="AVC26">
        <v>44475</v>
      </c>
      <c r="AVD26">
        <v>44474</v>
      </c>
      <c r="AVE26">
        <v>44473</v>
      </c>
      <c r="AVF26">
        <v>44470</v>
      </c>
      <c r="AVG26">
        <v>44469</v>
      </c>
      <c r="AVH26">
        <v>44468</v>
      </c>
      <c r="AVI26">
        <v>44467</v>
      </c>
      <c r="AVJ26">
        <v>44466</v>
      </c>
      <c r="AVK26">
        <v>44463</v>
      </c>
      <c r="AVL26">
        <v>44462</v>
      </c>
      <c r="AVM26">
        <v>44461</v>
      </c>
      <c r="AVN26">
        <v>44460</v>
      </c>
      <c r="AVO26">
        <v>44459</v>
      </c>
      <c r="AVP26">
        <v>44456</v>
      </c>
      <c r="AVQ26">
        <v>44455</v>
      </c>
      <c r="AVR26">
        <v>44454</v>
      </c>
      <c r="AVS26">
        <v>44453</v>
      </c>
      <c r="AVT26">
        <v>44452</v>
      </c>
      <c r="AVU26">
        <v>44449</v>
      </c>
      <c r="AVV26">
        <v>44448</v>
      </c>
      <c r="AVW26">
        <v>44447</v>
      </c>
      <c r="AVX26">
        <v>44446</v>
      </c>
      <c r="AVY26">
        <v>44445</v>
      </c>
      <c r="AVZ26">
        <v>44442</v>
      </c>
      <c r="AWA26">
        <v>44441</v>
      </c>
      <c r="AWB26">
        <v>44440</v>
      </c>
      <c r="AWC26">
        <v>44439</v>
      </c>
      <c r="AWD26">
        <v>44438</v>
      </c>
      <c r="AWE26">
        <v>44435</v>
      </c>
      <c r="AWF26">
        <v>44434</v>
      </c>
      <c r="AWG26">
        <v>44433</v>
      </c>
      <c r="AWH26">
        <v>44432</v>
      </c>
      <c r="AWI26">
        <v>44431</v>
      </c>
      <c r="AWJ26">
        <v>44428</v>
      </c>
      <c r="AWK26">
        <v>44427</v>
      </c>
      <c r="AWL26">
        <v>44426</v>
      </c>
      <c r="AWM26">
        <v>44425</v>
      </c>
      <c r="AWN26">
        <v>44424</v>
      </c>
      <c r="AWO26">
        <v>44421</v>
      </c>
      <c r="AWP26">
        <v>44420</v>
      </c>
      <c r="AWQ26">
        <v>44419</v>
      </c>
      <c r="AWR26">
        <v>44418</v>
      </c>
      <c r="AWS26">
        <v>44417</v>
      </c>
      <c r="AWT26">
        <v>44414</v>
      </c>
      <c r="AWU26">
        <v>44413</v>
      </c>
      <c r="AWV26">
        <v>44412</v>
      </c>
      <c r="AWW26">
        <v>44411</v>
      </c>
      <c r="AWX26">
        <v>44410</v>
      </c>
      <c r="AWY26">
        <v>44407</v>
      </c>
      <c r="AWZ26">
        <v>44406</v>
      </c>
      <c r="AXA26">
        <v>44405</v>
      </c>
      <c r="AXB26">
        <v>44404</v>
      </c>
      <c r="AXC26">
        <v>44403</v>
      </c>
      <c r="AXD26">
        <v>44400</v>
      </c>
      <c r="AXE26">
        <v>44399</v>
      </c>
      <c r="AXF26">
        <v>44398</v>
      </c>
      <c r="AXG26">
        <v>44397</v>
      </c>
      <c r="AXH26">
        <v>44396</v>
      </c>
      <c r="AXI26">
        <v>44393</v>
      </c>
      <c r="AXJ26">
        <v>44392</v>
      </c>
      <c r="AXK26">
        <v>44391</v>
      </c>
      <c r="AXL26">
        <v>44390</v>
      </c>
      <c r="AXM26">
        <v>44389</v>
      </c>
      <c r="AXN26">
        <v>44386</v>
      </c>
      <c r="AXO26">
        <v>44385</v>
      </c>
      <c r="AXP26">
        <v>44384</v>
      </c>
      <c r="AXQ26">
        <v>44383</v>
      </c>
      <c r="AXR26">
        <v>44382</v>
      </c>
      <c r="AXS26">
        <v>44379</v>
      </c>
      <c r="AXT26">
        <v>44378</v>
      </c>
      <c r="AXU26">
        <v>44377</v>
      </c>
      <c r="AXV26">
        <v>44376</v>
      </c>
      <c r="AXW26">
        <v>44375</v>
      </c>
      <c r="AXX26">
        <v>44372</v>
      </c>
      <c r="AXY26">
        <v>44371</v>
      </c>
      <c r="AXZ26">
        <v>44370</v>
      </c>
      <c r="AYA26">
        <v>44369</v>
      </c>
      <c r="AYB26">
        <v>44368</v>
      </c>
      <c r="AYC26">
        <v>44365</v>
      </c>
      <c r="AYD26">
        <v>44364</v>
      </c>
      <c r="AYE26">
        <v>44363</v>
      </c>
      <c r="AYF26">
        <v>44362</v>
      </c>
      <c r="AYG26">
        <v>44361</v>
      </c>
      <c r="AYH26">
        <v>44358</v>
      </c>
      <c r="AYI26">
        <v>44357</v>
      </c>
      <c r="AYJ26">
        <v>44356</v>
      </c>
      <c r="AYK26">
        <v>44355</v>
      </c>
      <c r="AYL26">
        <v>44354</v>
      </c>
      <c r="AYM26">
        <v>44351</v>
      </c>
      <c r="AYN26">
        <v>44350</v>
      </c>
      <c r="AYO26">
        <v>44349</v>
      </c>
      <c r="AYP26">
        <v>44348</v>
      </c>
      <c r="AYQ26">
        <v>44347</v>
      </c>
      <c r="AYR26">
        <v>44344</v>
      </c>
      <c r="AYS26">
        <v>44343</v>
      </c>
      <c r="AYT26">
        <v>44342</v>
      </c>
      <c r="AYU26">
        <v>44341</v>
      </c>
      <c r="AYV26">
        <v>44340</v>
      </c>
      <c r="AYW26">
        <v>44337</v>
      </c>
      <c r="AYX26">
        <v>44336</v>
      </c>
      <c r="AYY26">
        <v>44335</v>
      </c>
      <c r="AYZ26">
        <v>44334</v>
      </c>
      <c r="AZA26">
        <v>44333</v>
      </c>
      <c r="AZB26">
        <v>44330</v>
      </c>
      <c r="AZC26">
        <v>44329</v>
      </c>
      <c r="AZD26">
        <v>44328</v>
      </c>
      <c r="AZE26">
        <v>44327</v>
      </c>
      <c r="AZF26">
        <v>44326</v>
      </c>
      <c r="AZG26">
        <v>44323</v>
      </c>
      <c r="AZH26">
        <v>44322</v>
      </c>
      <c r="AZI26">
        <v>44321</v>
      </c>
      <c r="AZJ26">
        <v>44320</v>
      </c>
      <c r="AZK26">
        <v>44319</v>
      </c>
      <c r="AZL26">
        <v>44316</v>
      </c>
      <c r="AZM26">
        <v>44315</v>
      </c>
      <c r="AZN26">
        <v>44314</v>
      </c>
      <c r="AZO26">
        <v>44313</v>
      </c>
      <c r="AZP26">
        <v>44312</v>
      </c>
      <c r="AZQ26">
        <v>44309</v>
      </c>
      <c r="AZR26">
        <v>44308</v>
      </c>
      <c r="AZS26">
        <v>44307</v>
      </c>
      <c r="AZT26">
        <v>44306</v>
      </c>
      <c r="AZU26">
        <v>44305</v>
      </c>
      <c r="AZV26">
        <v>44302</v>
      </c>
      <c r="AZW26">
        <v>44301</v>
      </c>
      <c r="AZX26">
        <v>44300</v>
      </c>
      <c r="AZY26">
        <v>44299</v>
      </c>
      <c r="AZZ26">
        <v>44298</v>
      </c>
      <c r="BAA26">
        <v>44295</v>
      </c>
      <c r="BAB26">
        <v>44294</v>
      </c>
      <c r="BAC26">
        <v>44293</v>
      </c>
      <c r="BAD26">
        <v>44292</v>
      </c>
      <c r="BAE26">
        <v>44291</v>
      </c>
      <c r="BAF26">
        <v>44288</v>
      </c>
      <c r="BAG26">
        <v>44287</v>
      </c>
      <c r="BAH26">
        <v>44286</v>
      </c>
      <c r="BAI26">
        <v>44285</v>
      </c>
      <c r="BAJ26">
        <v>44284</v>
      </c>
      <c r="BAK26">
        <v>44281</v>
      </c>
      <c r="BAL26">
        <v>44280</v>
      </c>
      <c r="BAM26">
        <v>44279</v>
      </c>
      <c r="BAN26">
        <v>44278</v>
      </c>
      <c r="BAO26">
        <v>44277</v>
      </c>
      <c r="BAP26">
        <v>44274</v>
      </c>
      <c r="BAQ26">
        <v>44273</v>
      </c>
      <c r="BAR26">
        <v>44272</v>
      </c>
      <c r="BAS26">
        <v>44271</v>
      </c>
      <c r="BAT26">
        <v>44270</v>
      </c>
      <c r="BAU26">
        <v>44267</v>
      </c>
      <c r="BAV26">
        <v>44266</v>
      </c>
      <c r="BAW26">
        <v>44265</v>
      </c>
      <c r="BAX26">
        <v>44264</v>
      </c>
      <c r="BAY26">
        <v>44263</v>
      </c>
      <c r="BAZ26">
        <v>44260</v>
      </c>
      <c r="BBA26">
        <v>44259</v>
      </c>
      <c r="BBB26">
        <v>44258</v>
      </c>
      <c r="BBC26">
        <v>44257</v>
      </c>
      <c r="BBD26">
        <v>44256</v>
      </c>
      <c r="BBE26">
        <v>44253</v>
      </c>
      <c r="BBF26">
        <v>44252</v>
      </c>
      <c r="BBG26">
        <v>44251</v>
      </c>
      <c r="BBH26">
        <v>44250</v>
      </c>
      <c r="BBI26">
        <v>44249</v>
      </c>
      <c r="BBJ26">
        <v>44246</v>
      </c>
      <c r="BBK26">
        <v>44245</v>
      </c>
      <c r="BBL26">
        <v>44244</v>
      </c>
      <c r="BBM26">
        <v>44243</v>
      </c>
      <c r="BBN26">
        <v>44242</v>
      </c>
      <c r="BBO26">
        <v>44239</v>
      </c>
      <c r="BBP26">
        <v>44238</v>
      </c>
      <c r="BBQ26">
        <v>44237</v>
      </c>
      <c r="BBR26">
        <v>44236</v>
      </c>
      <c r="BBS26">
        <v>44235</v>
      </c>
      <c r="BBT26">
        <v>44232</v>
      </c>
      <c r="BBU26">
        <v>44231</v>
      </c>
      <c r="BBV26">
        <v>44230</v>
      </c>
      <c r="BBW26">
        <v>44229</v>
      </c>
      <c r="BBX26">
        <v>44228</v>
      </c>
      <c r="BBY26">
        <v>44225</v>
      </c>
      <c r="BBZ26">
        <v>44224</v>
      </c>
      <c r="BCA26">
        <v>44223</v>
      </c>
      <c r="BCB26">
        <v>44222</v>
      </c>
      <c r="BCC26">
        <v>44221</v>
      </c>
      <c r="BCD26">
        <v>44218</v>
      </c>
      <c r="BCE26">
        <v>44217</v>
      </c>
      <c r="BCF26">
        <v>44216</v>
      </c>
      <c r="BCG26">
        <v>44215</v>
      </c>
      <c r="BCH26">
        <v>44214</v>
      </c>
      <c r="BCI26">
        <v>44211</v>
      </c>
      <c r="BCJ26">
        <v>44210</v>
      </c>
      <c r="BCK26">
        <v>44209</v>
      </c>
      <c r="BCL26">
        <v>44208</v>
      </c>
      <c r="BCM26">
        <v>44207</v>
      </c>
      <c r="BCN26">
        <v>44204</v>
      </c>
      <c r="BCO26">
        <v>44203</v>
      </c>
      <c r="BCP26">
        <v>44202</v>
      </c>
      <c r="BCQ26">
        <v>44201</v>
      </c>
      <c r="BCR26">
        <v>44200</v>
      </c>
      <c r="BCS26">
        <v>44197</v>
      </c>
      <c r="BCT26">
        <v>44196</v>
      </c>
      <c r="BCU26">
        <v>44195</v>
      </c>
      <c r="BCV26">
        <v>44194</v>
      </c>
      <c r="BCW26">
        <v>44193</v>
      </c>
      <c r="BCX26">
        <v>44190</v>
      </c>
      <c r="BCY26">
        <v>44189</v>
      </c>
      <c r="BCZ26">
        <v>44188</v>
      </c>
      <c r="BDA26">
        <v>44187</v>
      </c>
      <c r="BDB26">
        <v>44186</v>
      </c>
      <c r="BDC26">
        <v>44183</v>
      </c>
      <c r="BDD26">
        <v>44182</v>
      </c>
      <c r="BDE26">
        <v>44181</v>
      </c>
      <c r="BDF26">
        <v>44180</v>
      </c>
      <c r="BDG26">
        <v>44179</v>
      </c>
      <c r="BDH26">
        <v>44176</v>
      </c>
      <c r="BDI26">
        <v>44175</v>
      </c>
      <c r="BDJ26">
        <v>44174</v>
      </c>
      <c r="BDK26">
        <v>44173</v>
      </c>
      <c r="BDL26">
        <v>44172</v>
      </c>
      <c r="BDM26">
        <v>44169</v>
      </c>
      <c r="BDN26">
        <v>44168</v>
      </c>
      <c r="BDO26">
        <v>44167</v>
      </c>
      <c r="BDP26">
        <v>44166</v>
      </c>
      <c r="BDQ26">
        <v>44165</v>
      </c>
      <c r="BDR26">
        <v>44162</v>
      </c>
      <c r="BDS26">
        <v>44161</v>
      </c>
      <c r="BDT26">
        <v>44160</v>
      </c>
      <c r="BDU26">
        <v>44159</v>
      </c>
      <c r="BDV26">
        <v>44158</v>
      </c>
      <c r="BDW26">
        <v>44155</v>
      </c>
      <c r="BDX26">
        <v>44154</v>
      </c>
      <c r="BDY26">
        <v>44153</v>
      </c>
      <c r="BDZ26">
        <v>44152</v>
      </c>
      <c r="BEA26">
        <v>44151</v>
      </c>
      <c r="BEB26">
        <v>44148</v>
      </c>
      <c r="BEC26">
        <v>44147</v>
      </c>
      <c r="BED26">
        <v>44146</v>
      </c>
      <c r="BEE26">
        <v>44145</v>
      </c>
      <c r="BEF26">
        <v>44144</v>
      </c>
      <c r="BEG26">
        <v>44141</v>
      </c>
      <c r="BEH26">
        <v>44140</v>
      </c>
      <c r="BEI26">
        <v>44139</v>
      </c>
      <c r="BEJ26">
        <v>44138</v>
      </c>
      <c r="BEK26">
        <v>44137</v>
      </c>
      <c r="BEL26">
        <v>44134</v>
      </c>
      <c r="BEM26">
        <v>44133</v>
      </c>
      <c r="BEN26">
        <v>44132</v>
      </c>
      <c r="BEO26">
        <v>44131</v>
      </c>
      <c r="BEP26">
        <v>44130</v>
      </c>
      <c r="BEQ26">
        <v>44127</v>
      </c>
      <c r="BER26">
        <v>44126</v>
      </c>
      <c r="BES26">
        <v>44125</v>
      </c>
      <c r="BET26">
        <v>44124</v>
      </c>
      <c r="BEU26">
        <v>44123</v>
      </c>
      <c r="BEV26">
        <v>44120</v>
      </c>
      <c r="BEW26">
        <v>44119</v>
      </c>
      <c r="BEX26">
        <v>44118</v>
      </c>
      <c r="BEY26">
        <v>44117</v>
      </c>
      <c r="BEZ26">
        <v>44116</v>
      </c>
      <c r="BFA26">
        <v>44113</v>
      </c>
      <c r="BFB26">
        <v>44112</v>
      </c>
      <c r="BFC26">
        <v>44111</v>
      </c>
      <c r="BFD26">
        <v>44110</v>
      </c>
      <c r="BFE26">
        <v>44109</v>
      </c>
      <c r="BFF26">
        <v>44106</v>
      </c>
      <c r="BFG26">
        <v>44105</v>
      </c>
      <c r="BFH26">
        <v>44104</v>
      </c>
      <c r="BFI26">
        <v>44103</v>
      </c>
      <c r="BFJ26">
        <v>44102</v>
      </c>
      <c r="BFK26">
        <v>44099</v>
      </c>
      <c r="BFL26">
        <v>44098</v>
      </c>
      <c r="BFM26">
        <v>44097</v>
      </c>
      <c r="BFN26">
        <v>44096</v>
      </c>
      <c r="BFO26">
        <v>44095</v>
      </c>
      <c r="BFP26">
        <v>44092</v>
      </c>
      <c r="BFQ26">
        <v>44091</v>
      </c>
      <c r="BFR26">
        <v>44090</v>
      </c>
      <c r="BFS26">
        <v>44089</v>
      </c>
      <c r="BFT26">
        <v>44088</v>
      </c>
      <c r="BFU26">
        <v>44085</v>
      </c>
      <c r="BFV26">
        <v>44084</v>
      </c>
      <c r="BFW26">
        <v>44083</v>
      </c>
      <c r="BFX26">
        <v>44082</v>
      </c>
      <c r="BFY26">
        <v>44081</v>
      </c>
      <c r="BFZ26">
        <v>44078</v>
      </c>
      <c r="BGA26">
        <v>44077</v>
      </c>
      <c r="BGB26">
        <v>44076</v>
      </c>
      <c r="BGC26">
        <v>44075</v>
      </c>
      <c r="BGD26">
        <v>44074</v>
      </c>
      <c r="BGE26">
        <v>44071</v>
      </c>
      <c r="BGF26">
        <v>44070</v>
      </c>
      <c r="BGG26">
        <v>44069</v>
      </c>
      <c r="BGH26">
        <v>44068</v>
      </c>
      <c r="BGI26">
        <v>44067</v>
      </c>
      <c r="BGJ26">
        <v>44064</v>
      </c>
      <c r="BGK26">
        <v>44063</v>
      </c>
      <c r="BGL26">
        <v>44062</v>
      </c>
      <c r="BGM26">
        <v>44061</v>
      </c>
      <c r="BGN26">
        <v>44060</v>
      </c>
      <c r="BGO26">
        <v>44057</v>
      </c>
      <c r="BGP26">
        <v>44056</v>
      </c>
      <c r="BGQ26">
        <v>44055</v>
      </c>
      <c r="BGR26">
        <v>44054</v>
      </c>
      <c r="BGS26">
        <v>44053</v>
      </c>
      <c r="BGT26">
        <v>44050</v>
      </c>
      <c r="BGU26">
        <v>44049</v>
      </c>
      <c r="BGV26">
        <v>44048</v>
      </c>
      <c r="BGW26">
        <v>44047</v>
      </c>
      <c r="BGX26">
        <v>44046</v>
      </c>
      <c r="BGY26">
        <v>44043</v>
      </c>
      <c r="BGZ26">
        <v>44042</v>
      </c>
      <c r="BHA26">
        <v>44041</v>
      </c>
      <c r="BHB26">
        <v>44040</v>
      </c>
      <c r="BHC26">
        <v>44039</v>
      </c>
      <c r="BHD26">
        <v>44036</v>
      </c>
      <c r="BHE26">
        <v>44035</v>
      </c>
      <c r="BHF26">
        <v>44034</v>
      </c>
      <c r="BHG26">
        <v>44033</v>
      </c>
      <c r="BHH26">
        <v>44032</v>
      </c>
      <c r="BHI26">
        <v>44029</v>
      </c>
      <c r="BHJ26">
        <v>44028</v>
      </c>
      <c r="BHK26">
        <v>44027</v>
      </c>
      <c r="BHL26">
        <v>44026</v>
      </c>
      <c r="BHM26">
        <v>44025</v>
      </c>
      <c r="BHN26">
        <v>44022</v>
      </c>
      <c r="BHO26">
        <v>44021</v>
      </c>
      <c r="BHP26">
        <v>44020</v>
      </c>
      <c r="BHQ26">
        <v>44019</v>
      </c>
      <c r="BHR26">
        <v>44018</v>
      </c>
      <c r="BHS26">
        <v>44015</v>
      </c>
      <c r="BHT26">
        <v>44014</v>
      </c>
      <c r="BHU26">
        <v>44013</v>
      </c>
      <c r="BHV26">
        <v>44012</v>
      </c>
      <c r="BHW26">
        <v>44011</v>
      </c>
      <c r="BHX26">
        <v>44008</v>
      </c>
      <c r="BHY26">
        <v>44007</v>
      </c>
      <c r="BHZ26">
        <v>44006</v>
      </c>
      <c r="BIA26">
        <v>44005</v>
      </c>
      <c r="BIB26">
        <v>44004</v>
      </c>
      <c r="BIC26">
        <v>44001</v>
      </c>
      <c r="BID26">
        <v>44000</v>
      </c>
      <c r="BIE26">
        <v>43999</v>
      </c>
      <c r="BIF26">
        <v>43998</v>
      </c>
      <c r="BIG26">
        <v>43997</v>
      </c>
      <c r="BIH26">
        <v>43994</v>
      </c>
      <c r="BII26">
        <v>43993</v>
      </c>
      <c r="BIJ26">
        <v>43992</v>
      </c>
      <c r="BIK26">
        <v>43991</v>
      </c>
      <c r="BIL26">
        <v>43990</v>
      </c>
      <c r="BIM26">
        <v>43987</v>
      </c>
      <c r="BIN26">
        <v>43986</v>
      </c>
      <c r="BIO26">
        <v>43985</v>
      </c>
      <c r="BIP26">
        <v>43984</v>
      </c>
      <c r="BIQ26">
        <v>43983</v>
      </c>
      <c r="BIR26">
        <v>43980</v>
      </c>
      <c r="BIS26">
        <v>43979</v>
      </c>
      <c r="BIT26">
        <v>43978</v>
      </c>
      <c r="BIU26">
        <v>43977</v>
      </c>
      <c r="BIV26">
        <v>43976</v>
      </c>
      <c r="BIW26">
        <v>43973</v>
      </c>
      <c r="BIX26">
        <v>43972</v>
      </c>
      <c r="BIY26">
        <v>43971</v>
      </c>
      <c r="BIZ26">
        <v>43970</v>
      </c>
      <c r="BJA26">
        <v>43969</v>
      </c>
      <c r="BJB26">
        <v>43966</v>
      </c>
      <c r="BJC26">
        <v>43965</v>
      </c>
      <c r="BJD26">
        <v>43964</v>
      </c>
      <c r="BJE26">
        <v>43963</v>
      </c>
      <c r="BJF26">
        <v>43962</v>
      </c>
      <c r="BJG26">
        <v>43959</v>
      </c>
      <c r="BJH26">
        <v>43958</v>
      </c>
      <c r="BJI26">
        <v>43957</v>
      </c>
      <c r="BJJ26">
        <v>43956</v>
      </c>
      <c r="BJK26">
        <v>43955</v>
      </c>
      <c r="BJL26">
        <v>43952</v>
      </c>
      <c r="BJM26">
        <v>43951</v>
      </c>
      <c r="BJN26">
        <v>43950</v>
      </c>
      <c r="BJO26">
        <v>43949</v>
      </c>
      <c r="BJP26">
        <v>43948</v>
      </c>
      <c r="BJQ26">
        <v>43945</v>
      </c>
      <c r="BJR26">
        <v>43944</v>
      </c>
      <c r="BJS26">
        <v>43943</v>
      </c>
      <c r="BJT26">
        <v>43942</v>
      </c>
      <c r="BJU26">
        <v>43941</v>
      </c>
      <c r="BJV26">
        <v>43938</v>
      </c>
      <c r="BJW26">
        <v>43937</v>
      </c>
      <c r="BJX26">
        <v>43936</v>
      </c>
      <c r="BJY26">
        <v>43935</v>
      </c>
      <c r="BJZ26">
        <v>43934</v>
      </c>
      <c r="BKA26">
        <v>43931</v>
      </c>
      <c r="BKB26">
        <v>43930</v>
      </c>
      <c r="BKC26">
        <v>43929</v>
      </c>
      <c r="BKD26">
        <v>43928</v>
      </c>
      <c r="BKE26">
        <v>43927</v>
      </c>
      <c r="BKF26">
        <v>43924</v>
      </c>
      <c r="BKG26">
        <v>43923</v>
      </c>
      <c r="BKH26">
        <v>43922</v>
      </c>
      <c r="BKI26">
        <v>43921</v>
      </c>
      <c r="BKJ26">
        <v>43920</v>
      </c>
      <c r="BKK26">
        <v>43917</v>
      </c>
      <c r="BKL26">
        <v>43916</v>
      </c>
      <c r="BKM26">
        <v>43915</v>
      </c>
      <c r="BKN26">
        <v>43914</v>
      </c>
      <c r="BKO26">
        <v>43913</v>
      </c>
      <c r="BKP26">
        <v>43910</v>
      </c>
      <c r="BKQ26">
        <v>43909</v>
      </c>
      <c r="BKR26">
        <v>43908</v>
      </c>
      <c r="BKS26">
        <v>43907</v>
      </c>
      <c r="BKT26">
        <v>43906</v>
      </c>
      <c r="BKU26">
        <v>43903</v>
      </c>
      <c r="BKV26">
        <v>43902</v>
      </c>
      <c r="BKW26">
        <v>43901</v>
      </c>
      <c r="BKX26">
        <v>43900</v>
      </c>
      <c r="BKY26">
        <v>43899</v>
      </c>
      <c r="BKZ26">
        <v>43896</v>
      </c>
      <c r="BLA26">
        <v>43895</v>
      </c>
      <c r="BLB26">
        <v>43894</v>
      </c>
      <c r="BLC26">
        <v>43893</v>
      </c>
      <c r="BLD26">
        <v>43892</v>
      </c>
      <c r="BLE26">
        <v>43889</v>
      </c>
      <c r="BLF26">
        <v>43888</v>
      </c>
      <c r="BLG26">
        <v>43887</v>
      </c>
      <c r="BLH26">
        <v>43886</v>
      </c>
      <c r="BLI26">
        <v>43885</v>
      </c>
      <c r="BLJ26">
        <v>43882</v>
      </c>
      <c r="BLK26">
        <v>43881</v>
      </c>
      <c r="BLL26">
        <v>43880</v>
      </c>
      <c r="BLM26">
        <v>43879</v>
      </c>
      <c r="BLN26">
        <v>43878</v>
      </c>
      <c r="BLO26">
        <v>43875</v>
      </c>
      <c r="BLP26">
        <v>43874</v>
      </c>
      <c r="BLQ26">
        <v>43873</v>
      </c>
      <c r="BLR26">
        <v>43872</v>
      </c>
      <c r="BLS26">
        <v>43871</v>
      </c>
      <c r="BLT26">
        <v>43868</v>
      </c>
      <c r="BLU26">
        <v>43867</v>
      </c>
      <c r="BLV26">
        <v>43866</v>
      </c>
      <c r="BLW26">
        <v>43865</v>
      </c>
      <c r="BLX26">
        <v>43864</v>
      </c>
      <c r="BLY26">
        <v>43861</v>
      </c>
      <c r="BLZ26">
        <v>43860</v>
      </c>
      <c r="BMA26">
        <v>43859</v>
      </c>
      <c r="BMB26">
        <v>43858</v>
      </c>
      <c r="BMC26">
        <v>43857</v>
      </c>
      <c r="BMD26">
        <v>43854</v>
      </c>
      <c r="BME26">
        <v>43853</v>
      </c>
      <c r="BMF26">
        <v>43852</v>
      </c>
      <c r="BMG26">
        <v>43851</v>
      </c>
      <c r="BMH26">
        <v>43850</v>
      </c>
      <c r="BMI26">
        <v>43847</v>
      </c>
      <c r="BMJ26">
        <v>43846</v>
      </c>
      <c r="BMK26">
        <v>43845</v>
      </c>
      <c r="BML26">
        <v>43844</v>
      </c>
      <c r="BMM26">
        <v>43843</v>
      </c>
      <c r="BMN26">
        <v>43840</v>
      </c>
      <c r="BMO26">
        <v>43839</v>
      </c>
      <c r="BMP26">
        <v>43838</v>
      </c>
      <c r="BMQ26">
        <v>43837</v>
      </c>
      <c r="BMR26">
        <v>43836</v>
      </c>
      <c r="BMS26">
        <v>43833</v>
      </c>
      <c r="BMT26">
        <v>43832</v>
      </c>
      <c r="BMU26">
        <v>43831</v>
      </c>
      <c r="BMV26">
        <v>43830</v>
      </c>
      <c r="BMW26">
        <v>43829</v>
      </c>
      <c r="BMX26">
        <v>43826</v>
      </c>
      <c r="BMY26">
        <v>43825</v>
      </c>
      <c r="BMZ26">
        <v>43824</v>
      </c>
      <c r="BNA26">
        <v>43823</v>
      </c>
      <c r="BNB26">
        <v>43822</v>
      </c>
      <c r="BNC26">
        <v>43819</v>
      </c>
      <c r="BND26">
        <v>43818</v>
      </c>
      <c r="BNE26">
        <v>43817</v>
      </c>
      <c r="BNF26">
        <v>43816</v>
      </c>
      <c r="BNG26">
        <v>43815</v>
      </c>
      <c r="BNH26">
        <v>43812</v>
      </c>
      <c r="BNI26">
        <v>43811</v>
      </c>
      <c r="BNJ26">
        <v>43810</v>
      </c>
      <c r="BNK26">
        <v>43809</v>
      </c>
      <c r="BNL26">
        <v>43808</v>
      </c>
      <c r="BNM26">
        <v>43805</v>
      </c>
      <c r="BNN26">
        <v>43804</v>
      </c>
      <c r="BNO26">
        <v>43803</v>
      </c>
      <c r="BNP26">
        <v>43802</v>
      </c>
      <c r="BNQ26">
        <v>43801</v>
      </c>
      <c r="BNR26">
        <v>43798</v>
      </c>
      <c r="BNS26">
        <v>43797</v>
      </c>
      <c r="BNT26">
        <v>43796</v>
      </c>
      <c r="BNU26">
        <v>43795</v>
      </c>
      <c r="BNV26">
        <v>43794</v>
      </c>
      <c r="BNW26">
        <v>43791</v>
      </c>
      <c r="BNX26">
        <v>43790</v>
      </c>
      <c r="BNY26">
        <v>43789</v>
      </c>
      <c r="BNZ26">
        <v>43788</v>
      </c>
      <c r="BOA26">
        <v>43787</v>
      </c>
      <c r="BOB26">
        <v>43784</v>
      </c>
      <c r="BOC26">
        <v>43783</v>
      </c>
      <c r="BOD26">
        <v>43782</v>
      </c>
      <c r="BOE26">
        <v>43781</v>
      </c>
      <c r="BOF26">
        <v>43780</v>
      </c>
      <c r="BOG26">
        <v>43777</v>
      </c>
      <c r="BOH26">
        <v>43776</v>
      </c>
      <c r="BOI26">
        <v>43775</v>
      </c>
      <c r="BOJ26">
        <v>43774</v>
      </c>
      <c r="BOK26">
        <v>43773</v>
      </c>
      <c r="BOL26">
        <v>43770</v>
      </c>
      <c r="BOM26">
        <v>43769</v>
      </c>
      <c r="BON26">
        <v>43768</v>
      </c>
      <c r="BOO26">
        <v>43767</v>
      </c>
      <c r="BOP26">
        <v>43766</v>
      </c>
      <c r="BOQ26">
        <v>43763</v>
      </c>
      <c r="BOR26">
        <v>43762</v>
      </c>
      <c r="BOS26">
        <v>43761</v>
      </c>
      <c r="BOT26">
        <v>43760</v>
      </c>
      <c r="BOU26">
        <v>43759</v>
      </c>
      <c r="BOV26">
        <v>43756</v>
      </c>
      <c r="BOW26">
        <v>43755</v>
      </c>
      <c r="BOX26">
        <v>43754</v>
      </c>
      <c r="BOY26">
        <v>43753</v>
      </c>
      <c r="BOZ26">
        <v>43752</v>
      </c>
      <c r="BPA26">
        <v>43749</v>
      </c>
      <c r="BPB26">
        <v>43748</v>
      </c>
      <c r="BPC26">
        <v>43747</v>
      </c>
      <c r="BPD26">
        <v>43746</v>
      </c>
      <c r="BPE26">
        <v>43745</v>
      </c>
      <c r="BPF26">
        <v>43742</v>
      </c>
      <c r="BPG26">
        <v>43741</v>
      </c>
      <c r="BPH26">
        <v>43740</v>
      </c>
      <c r="BPI26">
        <v>43739</v>
      </c>
      <c r="BPJ26">
        <v>43738</v>
      </c>
      <c r="BPK26">
        <v>43735</v>
      </c>
      <c r="BPL26">
        <v>43734</v>
      </c>
      <c r="BPM26">
        <v>43733</v>
      </c>
      <c r="BPN26">
        <v>43732</v>
      </c>
      <c r="BPO26">
        <v>43731</v>
      </c>
      <c r="BPP26">
        <v>43728</v>
      </c>
      <c r="BPQ26">
        <v>43727</v>
      </c>
      <c r="BPR26">
        <v>43726</v>
      </c>
      <c r="BPS26">
        <v>43725</v>
      </c>
      <c r="BPT26">
        <v>43724</v>
      </c>
      <c r="BPU26">
        <v>43721</v>
      </c>
      <c r="BPV26">
        <v>43720</v>
      </c>
      <c r="BPW26">
        <v>43719</v>
      </c>
      <c r="BPX26">
        <v>43718</v>
      </c>
      <c r="BPY26">
        <v>43717</v>
      </c>
      <c r="BPZ26">
        <v>43714</v>
      </c>
      <c r="BQA26">
        <v>43713</v>
      </c>
      <c r="BQB26">
        <v>43712</v>
      </c>
      <c r="BQC26">
        <v>43711</v>
      </c>
      <c r="BQD26">
        <v>43710</v>
      </c>
      <c r="BQE26">
        <v>43707</v>
      </c>
      <c r="BQF26">
        <v>43706</v>
      </c>
      <c r="BQG26">
        <v>43705</v>
      </c>
      <c r="BQH26">
        <v>43704</v>
      </c>
      <c r="BQI26">
        <v>43703</v>
      </c>
      <c r="BQJ26">
        <v>43700</v>
      </c>
      <c r="BQK26">
        <v>43699</v>
      </c>
      <c r="BQL26">
        <v>43698</v>
      </c>
      <c r="BQM26">
        <v>43697</v>
      </c>
      <c r="BQN26">
        <v>43696</v>
      </c>
      <c r="BQO26">
        <v>43693</v>
      </c>
      <c r="BQP26">
        <v>43692</v>
      </c>
      <c r="BQQ26">
        <v>43691</v>
      </c>
      <c r="BQR26">
        <v>43690</v>
      </c>
      <c r="BQS26">
        <v>43689</v>
      </c>
      <c r="BQT26">
        <v>43686</v>
      </c>
      <c r="BQU26">
        <v>43685</v>
      </c>
      <c r="BQV26">
        <v>43684</v>
      </c>
      <c r="BQW26">
        <v>43683</v>
      </c>
      <c r="BQX26">
        <v>43682</v>
      </c>
      <c r="BQY26">
        <v>43679</v>
      </c>
      <c r="BQZ26">
        <v>43678</v>
      </c>
      <c r="BRA26">
        <v>43677</v>
      </c>
      <c r="BRB26">
        <v>43676</v>
      </c>
      <c r="BRC26">
        <v>43675</v>
      </c>
      <c r="BRD26">
        <v>43672</v>
      </c>
      <c r="BRE26">
        <v>43671</v>
      </c>
      <c r="BRF26">
        <v>43670</v>
      </c>
      <c r="BRG26">
        <v>43669</v>
      </c>
      <c r="BRH26">
        <v>43668</v>
      </c>
      <c r="BRI26">
        <v>43665</v>
      </c>
      <c r="BRJ26">
        <v>43664</v>
      </c>
      <c r="BRK26">
        <v>43663</v>
      </c>
      <c r="BRL26">
        <v>43662</v>
      </c>
      <c r="BRM26">
        <v>43661</v>
      </c>
      <c r="BRN26">
        <v>43658</v>
      </c>
      <c r="BRO26">
        <v>43657</v>
      </c>
      <c r="BRP26">
        <v>43656</v>
      </c>
      <c r="BRQ26">
        <v>43655</v>
      </c>
      <c r="BRR26">
        <v>43654</v>
      </c>
      <c r="BRS26">
        <v>43651</v>
      </c>
      <c r="BRT26">
        <v>43650</v>
      </c>
      <c r="BRU26">
        <v>43649</v>
      </c>
      <c r="BRV26">
        <v>43648</v>
      </c>
      <c r="BRW26">
        <v>43647</v>
      </c>
      <c r="BRX26">
        <v>43644</v>
      </c>
      <c r="BRY26">
        <v>43643</v>
      </c>
      <c r="BRZ26">
        <v>43642</v>
      </c>
      <c r="BSA26">
        <v>43641</v>
      </c>
      <c r="BSB26">
        <v>43640</v>
      </c>
      <c r="BSC26">
        <v>43637</v>
      </c>
      <c r="BSD26">
        <v>43636</v>
      </c>
      <c r="BSE26">
        <v>43635</v>
      </c>
      <c r="BSF26">
        <v>43634</v>
      </c>
      <c r="BSG26">
        <v>43633</v>
      </c>
      <c r="BSH26">
        <v>43630</v>
      </c>
      <c r="BSI26">
        <v>43629</v>
      </c>
      <c r="BSJ26">
        <v>43628</v>
      </c>
      <c r="BSK26">
        <v>43627</v>
      </c>
      <c r="BSL26">
        <v>43626</v>
      </c>
      <c r="BSM26">
        <v>43623</v>
      </c>
      <c r="BSN26">
        <v>43622</v>
      </c>
      <c r="BSO26">
        <v>43621</v>
      </c>
      <c r="BSP26">
        <v>43620</v>
      </c>
      <c r="BSQ26">
        <v>43619</v>
      </c>
      <c r="BSR26">
        <v>43616</v>
      </c>
      <c r="BSS26">
        <v>43615</v>
      </c>
      <c r="BST26">
        <v>43614</v>
      </c>
      <c r="BSU26">
        <v>43613</v>
      </c>
      <c r="BSV26">
        <v>43612</v>
      </c>
      <c r="BSW26">
        <v>43609</v>
      </c>
      <c r="BSX26">
        <v>43608</v>
      </c>
      <c r="BSY26">
        <v>43607</v>
      </c>
      <c r="BSZ26">
        <v>43606</v>
      </c>
      <c r="BTA26">
        <v>43605</v>
      </c>
      <c r="BTB26">
        <v>43602</v>
      </c>
      <c r="BTC26">
        <v>43601</v>
      </c>
      <c r="BTD26">
        <v>43600</v>
      </c>
      <c r="BTE26">
        <v>43599</v>
      </c>
      <c r="BTF26">
        <v>43598</v>
      </c>
      <c r="BTG26">
        <v>43595</v>
      </c>
      <c r="BTH26">
        <v>43594</v>
      </c>
      <c r="BTI26">
        <v>43593</v>
      </c>
      <c r="BTJ26">
        <v>43592</v>
      </c>
      <c r="BTK26">
        <v>43591</v>
      </c>
      <c r="BTL26">
        <v>43588</v>
      </c>
      <c r="BTM26">
        <v>43587</v>
      </c>
      <c r="BTN26">
        <v>43586</v>
      </c>
      <c r="BTO26">
        <v>43585</v>
      </c>
      <c r="BTP26">
        <v>43584</v>
      </c>
      <c r="BTQ26">
        <v>43581</v>
      </c>
      <c r="BTR26">
        <v>43580</v>
      </c>
      <c r="BTS26">
        <v>43579</v>
      </c>
      <c r="BTT26">
        <v>43578</v>
      </c>
      <c r="BTU26">
        <v>43577</v>
      </c>
      <c r="BTV26">
        <v>43574</v>
      </c>
      <c r="BTW26">
        <v>43573</v>
      </c>
      <c r="BTX26">
        <v>43572</v>
      </c>
      <c r="BTY26">
        <v>43571</v>
      </c>
      <c r="BTZ26">
        <v>43570</v>
      </c>
      <c r="BUA26">
        <v>43567</v>
      </c>
      <c r="BUB26">
        <v>43566</v>
      </c>
      <c r="BUC26">
        <v>43565</v>
      </c>
      <c r="BUD26">
        <v>43564</v>
      </c>
      <c r="BUE26">
        <v>43563</v>
      </c>
      <c r="BUF26">
        <v>43560</v>
      </c>
      <c r="BUG26">
        <v>43559</v>
      </c>
      <c r="BUH26">
        <v>43558</v>
      </c>
      <c r="BUI26">
        <v>43557</v>
      </c>
      <c r="BUJ26">
        <v>43556</v>
      </c>
      <c r="BUK26">
        <v>43553</v>
      </c>
      <c r="BUL26">
        <v>43552</v>
      </c>
      <c r="BUM26">
        <v>43551</v>
      </c>
      <c r="BUN26">
        <v>43550</v>
      </c>
      <c r="BUO26">
        <v>43549</v>
      </c>
      <c r="BUP26">
        <v>43546</v>
      </c>
      <c r="BUQ26">
        <v>43545</v>
      </c>
      <c r="BUR26">
        <v>43544</v>
      </c>
      <c r="BUS26">
        <v>43543</v>
      </c>
      <c r="BUT26">
        <v>43542</v>
      </c>
      <c r="BUU26">
        <v>43539</v>
      </c>
      <c r="BUV26">
        <v>43538</v>
      </c>
      <c r="BUW26">
        <v>43537</v>
      </c>
      <c r="BUX26">
        <v>43536</v>
      </c>
      <c r="BUY26">
        <v>43535</v>
      </c>
      <c r="BUZ26">
        <v>43532</v>
      </c>
      <c r="BVA26">
        <v>43531</v>
      </c>
      <c r="BVB26">
        <v>43530</v>
      </c>
      <c r="BVC26">
        <v>43529</v>
      </c>
      <c r="BVD26">
        <v>43528</v>
      </c>
      <c r="BVE26">
        <v>43525</v>
      </c>
      <c r="BVF26">
        <v>43524</v>
      </c>
      <c r="BVG26">
        <v>43523</v>
      </c>
      <c r="BVH26">
        <v>43522</v>
      </c>
      <c r="BVI26">
        <v>43521</v>
      </c>
      <c r="BVJ26">
        <v>43518</v>
      </c>
      <c r="BVK26">
        <v>43517</v>
      </c>
      <c r="BVL26">
        <v>43516</v>
      </c>
      <c r="BVM26">
        <v>43515</v>
      </c>
      <c r="BVN26">
        <v>43514</v>
      </c>
      <c r="BVO26">
        <v>43511</v>
      </c>
      <c r="BVP26">
        <v>43510</v>
      </c>
      <c r="BVQ26">
        <v>43509</v>
      </c>
      <c r="BVR26">
        <v>43508</v>
      </c>
      <c r="BVS26">
        <v>43507</v>
      </c>
      <c r="BVT26">
        <v>43504</v>
      </c>
      <c r="BVU26">
        <v>43503</v>
      </c>
      <c r="BVV26">
        <v>43502</v>
      </c>
      <c r="BVW26">
        <v>43501</v>
      </c>
      <c r="BVX26">
        <v>43500</v>
      </c>
      <c r="BVY26">
        <v>43497</v>
      </c>
      <c r="BVZ26">
        <v>43496</v>
      </c>
      <c r="BWA26">
        <v>43495</v>
      </c>
      <c r="BWB26">
        <v>43494</v>
      </c>
      <c r="BWC26">
        <v>43493</v>
      </c>
      <c r="BWD26">
        <v>43490</v>
      </c>
      <c r="BWE26">
        <v>43489</v>
      </c>
      <c r="BWF26">
        <v>43488</v>
      </c>
      <c r="BWG26">
        <v>43487</v>
      </c>
      <c r="BWH26">
        <v>43486</v>
      </c>
      <c r="BWI26">
        <v>43483</v>
      </c>
      <c r="BWJ26">
        <v>43482</v>
      </c>
      <c r="BWK26">
        <v>43481</v>
      </c>
      <c r="BWL26">
        <v>43480</v>
      </c>
      <c r="BWM26">
        <v>43479</v>
      </c>
      <c r="BWN26">
        <v>43476</v>
      </c>
      <c r="BWO26">
        <v>43475</v>
      </c>
      <c r="BWP26">
        <v>43474</v>
      </c>
      <c r="BWQ26">
        <v>43473</v>
      </c>
      <c r="BWR26">
        <v>43472</v>
      </c>
      <c r="BWS26">
        <v>43469</v>
      </c>
      <c r="BWT26">
        <v>43468</v>
      </c>
      <c r="BWU26">
        <v>43467</v>
      </c>
      <c r="BWV26">
        <v>43466</v>
      </c>
      <c r="BWW26">
        <v>43465</v>
      </c>
      <c r="BWX26">
        <v>43462</v>
      </c>
      <c r="BWY26">
        <v>43461</v>
      </c>
      <c r="BWZ26">
        <v>43460</v>
      </c>
      <c r="BXA26">
        <v>43459</v>
      </c>
      <c r="BXB26">
        <v>43458</v>
      </c>
      <c r="BXC26">
        <v>43455</v>
      </c>
      <c r="BXD26">
        <v>43454</v>
      </c>
      <c r="BXE26">
        <v>43453</v>
      </c>
      <c r="BXF26">
        <v>43452</v>
      </c>
      <c r="BXG26">
        <v>43451</v>
      </c>
      <c r="BXH26">
        <v>43448</v>
      </c>
      <c r="BXI26">
        <v>43447</v>
      </c>
      <c r="BXJ26">
        <v>43446</v>
      </c>
      <c r="BXK26">
        <v>43445</v>
      </c>
      <c r="BXL26">
        <v>43444</v>
      </c>
      <c r="BXM26">
        <v>43441</v>
      </c>
      <c r="BXN26">
        <v>43440</v>
      </c>
      <c r="BXO26">
        <v>43439</v>
      </c>
      <c r="BXP26">
        <v>43438</v>
      </c>
      <c r="BXQ26">
        <v>43437</v>
      </c>
      <c r="BXR26">
        <v>43434</v>
      </c>
      <c r="BXS26">
        <v>43433</v>
      </c>
      <c r="BXT26">
        <v>43432</v>
      </c>
      <c r="BXU26">
        <v>43431</v>
      </c>
      <c r="BXV26">
        <v>43430</v>
      </c>
      <c r="BXW26">
        <v>43427</v>
      </c>
      <c r="BXX26">
        <v>43426</v>
      </c>
      <c r="BXY26">
        <v>43425</v>
      </c>
      <c r="BXZ26">
        <v>43424</v>
      </c>
      <c r="BYA26">
        <v>43423</v>
      </c>
      <c r="BYB26">
        <v>43420</v>
      </c>
      <c r="BYC26">
        <v>43419</v>
      </c>
      <c r="BYD26">
        <v>43418</v>
      </c>
      <c r="BYE26">
        <v>43417</v>
      </c>
      <c r="BYF26">
        <v>43416</v>
      </c>
      <c r="BYG26">
        <v>43413</v>
      </c>
      <c r="BYH26">
        <v>43412</v>
      </c>
      <c r="BYI26">
        <v>43411</v>
      </c>
      <c r="BYJ26">
        <v>43410</v>
      </c>
      <c r="BYK26">
        <v>43409</v>
      </c>
      <c r="BYL26">
        <v>43406</v>
      </c>
      <c r="BYM26">
        <v>43405</v>
      </c>
      <c r="BYN26">
        <v>43404</v>
      </c>
      <c r="BYO26">
        <v>43403</v>
      </c>
      <c r="BYP26">
        <v>43402</v>
      </c>
      <c r="BYQ26">
        <v>43399</v>
      </c>
      <c r="BYR26">
        <v>43398</v>
      </c>
      <c r="BYS26">
        <v>43397</v>
      </c>
      <c r="BYT26">
        <v>43396</v>
      </c>
      <c r="BYU26">
        <v>43395</v>
      </c>
      <c r="BYV26">
        <v>43392</v>
      </c>
      <c r="BYW26">
        <v>43391</v>
      </c>
      <c r="BYX26">
        <v>43390</v>
      </c>
      <c r="BYY26">
        <v>43389</v>
      </c>
      <c r="BYZ26">
        <v>43388</v>
      </c>
      <c r="BZA26">
        <v>43385</v>
      </c>
      <c r="BZB26">
        <v>43384</v>
      </c>
      <c r="BZC26">
        <v>43383</v>
      </c>
      <c r="BZD26">
        <v>43382</v>
      </c>
      <c r="BZE26">
        <v>43381</v>
      </c>
      <c r="BZF26">
        <v>43378</v>
      </c>
      <c r="BZG26">
        <v>43377</v>
      </c>
      <c r="BZH26">
        <v>43376</v>
      </c>
      <c r="BZI26">
        <v>43375</v>
      </c>
      <c r="BZJ26">
        <v>43374</v>
      </c>
      <c r="BZK26">
        <v>43371</v>
      </c>
      <c r="BZL26">
        <v>43370</v>
      </c>
      <c r="BZM26">
        <v>43369</v>
      </c>
      <c r="BZN26">
        <v>43368</v>
      </c>
      <c r="BZO26">
        <v>43367</v>
      </c>
      <c r="BZP26">
        <v>43364</v>
      </c>
      <c r="BZQ26">
        <v>43363</v>
      </c>
      <c r="BZR26">
        <v>43362</v>
      </c>
      <c r="BZS26">
        <v>43361</v>
      </c>
      <c r="BZT26">
        <v>43360</v>
      </c>
      <c r="BZU26">
        <v>43357</v>
      </c>
      <c r="BZV26">
        <v>43356</v>
      </c>
      <c r="BZW26">
        <v>43355</v>
      </c>
      <c r="BZX26">
        <v>43354</v>
      </c>
      <c r="BZY26">
        <v>43353</v>
      </c>
      <c r="BZZ26">
        <v>43350</v>
      </c>
      <c r="CAA26">
        <v>43349</v>
      </c>
      <c r="CAB26">
        <v>43348</v>
      </c>
      <c r="CAC26">
        <v>43347</v>
      </c>
      <c r="CAD26">
        <v>43346</v>
      </c>
      <c r="CAE26">
        <v>43343</v>
      </c>
      <c r="CAF26">
        <v>43342</v>
      </c>
      <c r="CAG26">
        <v>43341</v>
      </c>
      <c r="CAH26">
        <v>43340</v>
      </c>
      <c r="CAI26">
        <v>43339</v>
      </c>
      <c r="CAJ26">
        <v>43336</v>
      </c>
      <c r="CAK26">
        <v>43335</v>
      </c>
      <c r="CAL26">
        <v>43334</v>
      </c>
      <c r="CAM26">
        <v>43333</v>
      </c>
      <c r="CAN26">
        <v>43332</v>
      </c>
      <c r="CAO26">
        <v>43329</v>
      </c>
      <c r="CAP26">
        <v>43328</v>
      </c>
      <c r="CAQ26">
        <v>43327</v>
      </c>
      <c r="CAR26">
        <v>43326</v>
      </c>
      <c r="CAS26">
        <v>43325</v>
      </c>
      <c r="CAT26">
        <v>43322</v>
      </c>
      <c r="CAU26">
        <v>43321</v>
      </c>
      <c r="CAV26">
        <v>43320</v>
      </c>
      <c r="CAW26">
        <v>43319</v>
      </c>
      <c r="CAX26">
        <v>43318</v>
      </c>
      <c r="CAY26">
        <v>43315</v>
      </c>
      <c r="CAZ26">
        <v>43314</v>
      </c>
      <c r="CBA26">
        <v>43313</v>
      </c>
      <c r="CBB26">
        <v>43312</v>
      </c>
      <c r="CBC26">
        <v>43311</v>
      </c>
      <c r="CBD26">
        <v>43308</v>
      </c>
      <c r="CBE26">
        <v>43307</v>
      </c>
      <c r="CBF26">
        <v>43306</v>
      </c>
      <c r="CBG26">
        <v>43305</v>
      </c>
      <c r="CBH26">
        <v>43304</v>
      </c>
      <c r="CBI26">
        <v>43301</v>
      </c>
      <c r="CBJ26">
        <v>43300</v>
      </c>
      <c r="CBK26">
        <v>43299</v>
      </c>
      <c r="CBL26">
        <v>43298</v>
      </c>
      <c r="CBM26">
        <v>43297</v>
      </c>
      <c r="CBN26">
        <v>43294</v>
      </c>
      <c r="CBO26">
        <v>43293</v>
      </c>
      <c r="CBP26">
        <v>43292</v>
      </c>
      <c r="CBQ26">
        <v>43291</v>
      </c>
      <c r="CBR26">
        <v>43290</v>
      </c>
      <c r="CBS26">
        <v>43287</v>
      </c>
      <c r="CBT26">
        <v>43286</v>
      </c>
      <c r="CBU26">
        <v>43285</v>
      </c>
      <c r="CBV26">
        <v>43284</v>
      </c>
      <c r="CBW26">
        <v>43283</v>
      </c>
      <c r="CBX26">
        <v>43280</v>
      </c>
      <c r="CBY26">
        <v>43279</v>
      </c>
      <c r="CBZ26">
        <v>43278</v>
      </c>
      <c r="CCA26">
        <v>43277</v>
      </c>
      <c r="CCB26">
        <v>43276</v>
      </c>
      <c r="CCC26">
        <v>43273</v>
      </c>
      <c r="CCD26">
        <v>43272</v>
      </c>
      <c r="CCE26">
        <v>43271</v>
      </c>
      <c r="CCF26">
        <v>43270</v>
      </c>
      <c r="CCG26">
        <v>43269</v>
      </c>
      <c r="CCH26">
        <v>43266</v>
      </c>
      <c r="CCI26">
        <v>43265</v>
      </c>
      <c r="CCJ26">
        <v>43264</v>
      </c>
      <c r="CCK26">
        <v>43263</v>
      </c>
      <c r="CCL26">
        <v>43262</v>
      </c>
      <c r="CCM26">
        <v>43259</v>
      </c>
      <c r="CCN26">
        <v>43258</v>
      </c>
      <c r="CCO26">
        <v>43257</v>
      </c>
      <c r="CCP26">
        <v>43256</v>
      </c>
      <c r="CCQ26">
        <v>43255</v>
      </c>
      <c r="CCR26">
        <v>43252</v>
      </c>
      <c r="CCS26">
        <v>43251</v>
      </c>
      <c r="CCT26">
        <v>43250</v>
      </c>
      <c r="CCU26">
        <v>43249</v>
      </c>
      <c r="CCV26">
        <v>43248</v>
      </c>
      <c r="CCW26">
        <v>43245</v>
      </c>
      <c r="CCX26">
        <v>43244</v>
      </c>
      <c r="CCY26">
        <v>43243</v>
      </c>
      <c r="CCZ26">
        <v>43242</v>
      </c>
      <c r="CDA26">
        <v>43241</v>
      </c>
      <c r="CDB26">
        <v>43238</v>
      </c>
      <c r="CDC26">
        <v>43237</v>
      </c>
      <c r="CDD26">
        <v>43236</v>
      </c>
      <c r="CDE26">
        <v>43235</v>
      </c>
      <c r="CDF26">
        <v>43234</v>
      </c>
      <c r="CDG26">
        <v>43231</v>
      </c>
      <c r="CDH26">
        <v>43230</v>
      </c>
      <c r="CDI26">
        <v>43229</v>
      </c>
      <c r="CDJ26">
        <v>43228</v>
      </c>
      <c r="CDK26">
        <v>43227</v>
      </c>
      <c r="CDL26">
        <v>43224</v>
      </c>
      <c r="CDM26">
        <v>43223</v>
      </c>
      <c r="CDN26">
        <v>43222</v>
      </c>
      <c r="CDO26">
        <v>43221</v>
      </c>
      <c r="CDP26">
        <v>43220</v>
      </c>
      <c r="CDQ26">
        <v>43217</v>
      </c>
      <c r="CDR26">
        <v>43216</v>
      </c>
      <c r="CDS26">
        <v>43215</v>
      </c>
      <c r="CDT26">
        <v>43214</v>
      </c>
      <c r="CDU26">
        <v>43213</v>
      </c>
      <c r="CDV26">
        <v>43210</v>
      </c>
      <c r="CDW26">
        <v>43209</v>
      </c>
      <c r="CDX26">
        <v>43208</v>
      </c>
      <c r="CDY26">
        <v>43207</v>
      </c>
      <c r="CDZ26">
        <v>43206</v>
      </c>
      <c r="CEA26">
        <v>43203</v>
      </c>
      <c r="CEB26">
        <v>43202</v>
      </c>
      <c r="CEC26">
        <v>43201</v>
      </c>
      <c r="CED26">
        <v>43200</v>
      </c>
      <c r="CEE26">
        <v>43199</v>
      </c>
      <c r="CEF26">
        <v>43196</v>
      </c>
      <c r="CEG26">
        <v>43195</v>
      </c>
      <c r="CEH26">
        <v>43194</v>
      </c>
      <c r="CEI26">
        <v>43193</v>
      </c>
      <c r="CEJ26">
        <v>43192</v>
      </c>
      <c r="CEK26">
        <v>43189</v>
      </c>
      <c r="CEL26">
        <v>43188</v>
      </c>
      <c r="CEM26">
        <v>43187</v>
      </c>
      <c r="CEN26">
        <v>43186</v>
      </c>
      <c r="CEO26">
        <v>43185</v>
      </c>
      <c r="CEP26">
        <v>43182</v>
      </c>
      <c r="CEQ26">
        <v>43181</v>
      </c>
      <c r="CER26">
        <v>43180</v>
      </c>
      <c r="CES26">
        <v>43179</v>
      </c>
      <c r="CET26">
        <v>43178</v>
      </c>
      <c r="CEU26">
        <v>43175</v>
      </c>
      <c r="CEV26">
        <v>43174</v>
      </c>
      <c r="CEW26">
        <v>43173</v>
      </c>
      <c r="CEX26">
        <v>43172</v>
      </c>
      <c r="CEY26">
        <v>43171</v>
      </c>
      <c r="CEZ26">
        <v>43168</v>
      </c>
      <c r="CFA26">
        <v>43167</v>
      </c>
      <c r="CFB26">
        <v>43166</v>
      </c>
      <c r="CFC26">
        <v>43165</v>
      </c>
      <c r="CFD26">
        <v>43164</v>
      </c>
      <c r="CFE26">
        <v>43161</v>
      </c>
      <c r="CFF26">
        <v>43160</v>
      </c>
      <c r="CFG26">
        <v>43159</v>
      </c>
      <c r="CFH26">
        <v>43158</v>
      </c>
      <c r="CFI26">
        <v>43157</v>
      </c>
      <c r="CFJ26">
        <v>43154</v>
      </c>
      <c r="CFK26">
        <v>43153</v>
      </c>
      <c r="CFL26">
        <v>43152</v>
      </c>
      <c r="CFM26">
        <v>43151</v>
      </c>
      <c r="CFN26">
        <v>43150</v>
      </c>
      <c r="CFO26">
        <v>43147</v>
      </c>
      <c r="CFP26">
        <v>43146</v>
      </c>
      <c r="CFQ26">
        <v>43145</v>
      </c>
      <c r="CFR26">
        <v>43144</v>
      </c>
      <c r="CFS26">
        <v>43143</v>
      </c>
      <c r="CFT26">
        <v>43140</v>
      </c>
      <c r="CFU26">
        <v>43139</v>
      </c>
      <c r="CFV26">
        <v>43138</v>
      </c>
      <c r="CFW26">
        <v>43137</v>
      </c>
      <c r="CFX26">
        <v>43136</v>
      </c>
      <c r="CFY26">
        <v>43133</v>
      </c>
      <c r="CFZ26">
        <v>43132</v>
      </c>
      <c r="CGA26">
        <v>43131</v>
      </c>
      <c r="CGB26">
        <v>43130</v>
      </c>
      <c r="CGC26">
        <v>43129</v>
      </c>
      <c r="CGD26">
        <v>43126</v>
      </c>
      <c r="CGE26">
        <v>43125</v>
      </c>
      <c r="CGF26">
        <v>43124</v>
      </c>
      <c r="CGG26">
        <v>43123</v>
      </c>
      <c r="CGH26">
        <v>43122</v>
      </c>
      <c r="CGI26">
        <v>43119</v>
      </c>
      <c r="CGJ26">
        <v>43118</v>
      </c>
      <c r="CGK26">
        <v>43117</v>
      </c>
      <c r="CGL26">
        <v>43116</v>
      </c>
      <c r="CGM26">
        <v>43115</v>
      </c>
      <c r="CGN26">
        <v>43112</v>
      </c>
      <c r="CGO26">
        <v>43111</v>
      </c>
      <c r="CGP26">
        <v>43110</v>
      </c>
      <c r="CGQ26">
        <v>43109</v>
      </c>
      <c r="CGR26">
        <v>43108</v>
      </c>
      <c r="CGS26">
        <v>43105</v>
      </c>
      <c r="CGT26">
        <v>43104</v>
      </c>
      <c r="CGU26">
        <v>43103</v>
      </c>
      <c r="CGV26">
        <v>43102</v>
      </c>
      <c r="CGW26">
        <v>43101</v>
      </c>
      <c r="CGX26">
        <v>43098</v>
      </c>
      <c r="CGY26">
        <v>43097</v>
      </c>
      <c r="CGZ26">
        <v>43096</v>
      </c>
      <c r="CHA26">
        <v>43095</v>
      </c>
      <c r="CHB26">
        <v>43094</v>
      </c>
      <c r="CHC26">
        <v>43091</v>
      </c>
      <c r="CHD26">
        <v>43090</v>
      </c>
      <c r="CHE26">
        <v>43089</v>
      </c>
      <c r="CHF26">
        <v>43088</v>
      </c>
      <c r="CHG26">
        <v>43087</v>
      </c>
      <c r="CHH26">
        <v>43084</v>
      </c>
      <c r="CHI26">
        <v>43083</v>
      </c>
      <c r="CHJ26">
        <v>43082</v>
      </c>
      <c r="CHK26">
        <v>43081</v>
      </c>
      <c r="CHL26">
        <v>43080</v>
      </c>
      <c r="CHM26">
        <v>43077</v>
      </c>
      <c r="CHN26">
        <v>43076</v>
      </c>
      <c r="CHO26">
        <v>43075</v>
      </c>
      <c r="CHP26">
        <v>43074</v>
      </c>
      <c r="CHQ26">
        <v>43073</v>
      </c>
      <c r="CHR26">
        <v>43070</v>
      </c>
      <c r="CHS26">
        <v>43069</v>
      </c>
      <c r="CHT26">
        <v>43068</v>
      </c>
      <c r="CHU26">
        <v>43067</v>
      </c>
      <c r="CHV26">
        <v>43066</v>
      </c>
      <c r="CHW26">
        <v>43063</v>
      </c>
      <c r="CHX26">
        <v>43062</v>
      </c>
      <c r="CHY26">
        <v>43061</v>
      </c>
      <c r="CHZ26">
        <v>43060</v>
      </c>
      <c r="CIA26">
        <v>43059</v>
      </c>
      <c r="CIB26">
        <v>43056</v>
      </c>
      <c r="CIC26">
        <v>43055</v>
      </c>
      <c r="CID26">
        <v>43054</v>
      </c>
      <c r="CIE26">
        <v>43053</v>
      </c>
      <c r="CIF26">
        <v>43052</v>
      </c>
      <c r="CIG26">
        <v>43049</v>
      </c>
      <c r="CIH26">
        <v>43048</v>
      </c>
      <c r="CII26">
        <v>43047</v>
      </c>
      <c r="CIJ26">
        <v>43046</v>
      </c>
      <c r="CIK26">
        <v>43045</v>
      </c>
      <c r="CIL26">
        <v>43042</v>
      </c>
      <c r="CIM26">
        <v>43041</v>
      </c>
      <c r="CIN26">
        <v>43040</v>
      </c>
      <c r="CIO26">
        <v>43039</v>
      </c>
      <c r="CIP26">
        <v>43038</v>
      </c>
      <c r="CIQ26">
        <v>43035</v>
      </c>
      <c r="CIR26">
        <v>43034</v>
      </c>
      <c r="CIS26">
        <v>43033</v>
      </c>
      <c r="CIT26">
        <v>43032</v>
      </c>
      <c r="CIU26">
        <v>43031</v>
      </c>
      <c r="CIV26">
        <v>43028</v>
      </c>
      <c r="CIW26">
        <v>43027</v>
      </c>
      <c r="CIX26">
        <v>43026</v>
      </c>
      <c r="CIY26">
        <v>43025</v>
      </c>
      <c r="CIZ26">
        <v>43024</v>
      </c>
      <c r="CJA26">
        <v>43021</v>
      </c>
      <c r="CJB26">
        <v>43020</v>
      </c>
      <c r="CJC26">
        <v>43019</v>
      </c>
      <c r="CJD26">
        <v>43018</v>
      </c>
      <c r="CJE26">
        <v>43017</v>
      </c>
      <c r="CJF26">
        <v>43014</v>
      </c>
      <c r="CJG26">
        <v>43013</v>
      </c>
      <c r="CJH26">
        <v>43012</v>
      </c>
      <c r="CJI26">
        <v>43011</v>
      </c>
      <c r="CJJ26">
        <v>43010</v>
      </c>
      <c r="CJK26">
        <v>43007</v>
      </c>
      <c r="CJL26">
        <v>43006</v>
      </c>
      <c r="CJM26">
        <v>43005</v>
      </c>
      <c r="CJN26">
        <v>43004</v>
      </c>
      <c r="CJO26">
        <v>43003</v>
      </c>
      <c r="CJP26">
        <v>43000</v>
      </c>
      <c r="CJQ26">
        <v>42999</v>
      </c>
      <c r="CJR26">
        <v>42998</v>
      </c>
      <c r="CJS26">
        <v>42997</v>
      </c>
      <c r="CJT26">
        <v>42996</v>
      </c>
      <c r="CJU26">
        <v>42993</v>
      </c>
      <c r="CJV26">
        <v>42992</v>
      </c>
      <c r="CJW26">
        <v>42991</v>
      </c>
      <c r="CJX26">
        <v>42990</v>
      </c>
      <c r="CJY26">
        <v>42989</v>
      </c>
      <c r="CJZ26">
        <v>42986</v>
      </c>
      <c r="CKA26">
        <v>42985</v>
      </c>
      <c r="CKB26">
        <v>42984</v>
      </c>
      <c r="CKC26">
        <v>42983</v>
      </c>
      <c r="CKD26">
        <v>42982</v>
      </c>
      <c r="CKE26">
        <v>42979</v>
      </c>
      <c r="CKF26">
        <v>42978</v>
      </c>
      <c r="CKG26">
        <v>42977</v>
      </c>
      <c r="CKH26">
        <v>42976</v>
      </c>
      <c r="CKI26">
        <v>42975</v>
      </c>
      <c r="CKJ26">
        <v>42972</v>
      </c>
      <c r="CKK26">
        <v>42971</v>
      </c>
      <c r="CKL26">
        <v>42970</v>
      </c>
      <c r="CKM26">
        <v>42969</v>
      </c>
      <c r="CKN26">
        <v>42968</v>
      </c>
      <c r="CKO26">
        <v>42965</v>
      </c>
      <c r="CKP26">
        <v>42964</v>
      </c>
      <c r="CKQ26">
        <v>42963</v>
      </c>
      <c r="CKR26">
        <v>42962</v>
      </c>
      <c r="CKS26">
        <v>42961</v>
      </c>
      <c r="CKT26">
        <v>42958</v>
      </c>
      <c r="CKU26">
        <v>42957</v>
      </c>
      <c r="CKV26">
        <v>42956</v>
      </c>
      <c r="CKW26">
        <v>42955</v>
      </c>
      <c r="CKX26">
        <v>42954</v>
      </c>
      <c r="CKY26">
        <v>42951</v>
      </c>
      <c r="CKZ26">
        <v>42950</v>
      </c>
      <c r="CLA26">
        <v>42949</v>
      </c>
      <c r="CLB26">
        <v>42948</v>
      </c>
      <c r="CLC26">
        <v>42947</v>
      </c>
      <c r="CLD26">
        <v>42944</v>
      </c>
      <c r="CLE26">
        <v>42943</v>
      </c>
      <c r="CLF26">
        <v>42942</v>
      </c>
      <c r="CLG26">
        <v>42941</v>
      </c>
      <c r="CLH26">
        <v>42940</v>
      </c>
      <c r="CLI26">
        <v>42937</v>
      </c>
      <c r="CLJ26">
        <v>42936</v>
      </c>
      <c r="CLK26">
        <v>42935</v>
      </c>
      <c r="CLL26">
        <v>42934</v>
      </c>
      <c r="CLM26">
        <v>42933</v>
      </c>
      <c r="CLN26">
        <v>42930</v>
      </c>
      <c r="CLO26">
        <v>42929</v>
      </c>
      <c r="CLP26">
        <v>42928</v>
      </c>
      <c r="CLQ26">
        <v>42927</v>
      </c>
      <c r="CLR26">
        <v>42926</v>
      </c>
      <c r="CLS26">
        <v>42923</v>
      </c>
      <c r="CLT26">
        <v>42922</v>
      </c>
      <c r="CLU26">
        <v>42921</v>
      </c>
      <c r="CLV26">
        <v>42920</v>
      </c>
      <c r="CLW26">
        <v>42919</v>
      </c>
      <c r="CLX26">
        <v>42916</v>
      </c>
      <c r="CLY26">
        <v>42915</v>
      </c>
      <c r="CLZ26">
        <v>42914</v>
      </c>
      <c r="CMA26">
        <v>42913</v>
      </c>
      <c r="CMB26">
        <v>42912</v>
      </c>
      <c r="CMC26">
        <v>42909</v>
      </c>
      <c r="CMD26">
        <v>42908</v>
      </c>
      <c r="CME26">
        <v>42907</v>
      </c>
      <c r="CMF26">
        <v>42906</v>
      </c>
      <c r="CMG26">
        <v>42905</v>
      </c>
      <c r="CMH26">
        <v>42902</v>
      </c>
      <c r="CMI26">
        <v>42901</v>
      </c>
      <c r="CMJ26">
        <v>42900</v>
      </c>
      <c r="CMK26">
        <v>42899</v>
      </c>
      <c r="CML26">
        <v>42898</v>
      </c>
      <c r="CMM26">
        <v>42895</v>
      </c>
      <c r="CMN26">
        <v>42894</v>
      </c>
      <c r="CMO26">
        <v>42893</v>
      </c>
      <c r="CMP26">
        <v>42892</v>
      </c>
      <c r="CMQ26">
        <v>42891</v>
      </c>
      <c r="CMR26">
        <v>42888</v>
      </c>
      <c r="CMS26">
        <v>42887</v>
      </c>
      <c r="CMT26">
        <v>42886</v>
      </c>
      <c r="CMU26">
        <v>42885</v>
      </c>
      <c r="CMV26">
        <v>42884</v>
      </c>
      <c r="CMW26">
        <v>42881</v>
      </c>
      <c r="CMX26">
        <v>42880</v>
      </c>
      <c r="CMY26">
        <v>42879</v>
      </c>
      <c r="CMZ26">
        <v>42878</v>
      </c>
      <c r="CNA26">
        <v>42877</v>
      </c>
      <c r="CNB26">
        <v>42874</v>
      </c>
      <c r="CNC26">
        <v>42873</v>
      </c>
      <c r="CND26">
        <v>42872</v>
      </c>
      <c r="CNE26">
        <v>42871</v>
      </c>
      <c r="CNF26">
        <v>42870</v>
      </c>
      <c r="CNG26">
        <v>42867</v>
      </c>
      <c r="CNH26">
        <v>42866</v>
      </c>
      <c r="CNI26">
        <v>42865</v>
      </c>
      <c r="CNJ26">
        <v>42864</v>
      </c>
      <c r="CNK26">
        <v>42863</v>
      </c>
      <c r="CNL26">
        <v>42860</v>
      </c>
      <c r="CNM26">
        <v>42859</v>
      </c>
      <c r="CNN26">
        <v>42858</v>
      </c>
      <c r="CNO26">
        <v>42857</v>
      </c>
      <c r="CNP26">
        <v>42856</v>
      </c>
      <c r="CNQ26">
        <v>42853</v>
      </c>
      <c r="CNR26">
        <v>42852</v>
      </c>
      <c r="CNS26">
        <v>42851</v>
      </c>
      <c r="CNT26">
        <v>42850</v>
      </c>
      <c r="CNU26">
        <v>42849</v>
      </c>
      <c r="CNV26">
        <v>42846</v>
      </c>
      <c r="CNW26">
        <v>42845</v>
      </c>
      <c r="CNX26">
        <v>42844</v>
      </c>
      <c r="CNY26">
        <v>42843</v>
      </c>
      <c r="CNZ26">
        <v>42842</v>
      </c>
      <c r="COA26">
        <v>42839</v>
      </c>
      <c r="COB26">
        <v>42838</v>
      </c>
      <c r="COC26">
        <v>42837</v>
      </c>
      <c r="COD26">
        <v>42836</v>
      </c>
      <c r="COE26">
        <v>42835</v>
      </c>
      <c r="COF26">
        <v>42832</v>
      </c>
      <c r="COG26">
        <v>42831</v>
      </c>
      <c r="COH26">
        <v>42830</v>
      </c>
      <c r="COI26">
        <v>42829</v>
      </c>
      <c r="COJ26">
        <v>42828</v>
      </c>
      <c r="COK26">
        <v>42825</v>
      </c>
      <c r="COL26">
        <v>42824</v>
      </c>
      <c r="COM26">
        <v>42823</v>
      </c>
      <c r="CON26">
        <v>42822</v>
      </c>
      <c r="COO26">
        <v>42821</v>
      </c>
      <c r="COP26">
        <v>42818</v>
      </c>
      <c r="COQ26">
        <v>42817</v>
      </c>
      <c r="COR26">
        <v>42816</v>
      </c>
      <c r="COS26">
        <v>42815</v>
      </c>
      <c r="COT26">
        <v>42814</v>
      </c>
      <c r="COU26">
        <v>42811</v>
      </c>
      <c r="COV26">
        <v>42810</v>
      </c>
      <c r="COW26">
        <v>42809</v>
      </c>
      <c r="COX26">
        <v>42808</v>
      </c>
      <c r="COY26">
        <v>42807</v>
      </c>
      <c r="COZ26">
        <v>42804</v>
      </c>
      <c r="CPA26">
        <v>42803</v>
      </c>
      <c r="CPB26">
        <v>42802</v>
      </c>
      <c r="CPC26">
        <v>42801</v>
      </c>
      <c r="CPD26">
        <v>42800</v>
      </c>
      <c r="CPE26">
        <v>42797</v>
      </c>
      <c r="CPF26">
        <v>42796</v>
      </c>
      <c r="CPG26">
        <v>42795</v>
      </c>
      <c r="CPH26">
        <v>42794</v>
      </c>
      <c r="CPI26">
        <v>42793</v>
      </c>
      <c r="CPJ26">
        <v>42790</v>
      </c>
      <c r="CPK26">
        <v>42789</v>
      </c>
      <c r="CPL26">
        <v>42788</v>
      </c>
      <c r="CPM26">
        <v>42787</v>
      </c>
      <c r="CPN26">
        <v>42786</v>
      </c>
      <c r="CPO26">
        <v>42783</v>
      </c>
      <c r="CPP26">
        <v>42782</v>
      </c>
      <c r="CPQ26">
        <v>42781</v>
      </c>
      <c r="CPR26">
        <v>42780</v>
      </c>
      <c r="CPS26">
        <v>42779</v>
      </c>
      <c r="CPT26">
        <v>42776</v>
      </c>
      <c r="CPU26">
        <v>42775</v>
      </c>
      <c r="CPV26">
        <v>42774</v>
      </c>
      <c r="CPW26">
        <v>42773</v>
      </c>
      <c r="CPX26">
        <v>42772</v>
      </c>
      <c r="CPY26">
        <v>42769</v>
      </c>
      <c r="CPZ26">
        <v>42768</v>
      </c>
      <c r="CQA26">
        <v>42767</v>
      </c>
      <c r="CQB26">
        <v>42766</v>
      </c>
      <c r="CQC26">
        <v>42765</v>
      </c>
      <c r="CQD26">
        <v>42762</v>
      </c>
      <c r="CQE26">
        <v>42761</v>
      </c>
      <c r="CQF26">
        <v>42760</v>
      </c>
      <c r="CQG26">
        <v>42759</v>
      </c>
      <c r="CQH26">
        <v>42758</v>
      </c>
      <c r="CQI26">
        <v>42755</v>
      </c>
      <c r="CQJ26">
        <v>42754</v>
      </c>
      <c r="CQK26">
        <v>42753</v>
      </c>
      <c r="CQL26">
        <v>42752</v>
      </c>
      <c r="CQM26">
        <v>42751</v>
      </c>
      <c r="CQN26">
        <v>42748</v>
      </c>
      <c r="CQO26">
        <v>42747</v>
      </c>
      <c r="CQP26">
        <v>42746</v>
      </c>
      <c r="CQQ26">
        <v>42745</v>
      </c>
      <c r="CQR26">
        <v>42744</v>
      </c>
      <c r="CQS26">
        <v>42741</v>
      </c>
      <c r="CQT26">
        <v>42740</v>
      </c>
      <c r="CQU26">
        <v>42739</v>
      </c>
      <c r="CQV26">
        <v>42738</v>
      </c>
      <c r="CQW26">
        <v>42737</v>
      </c>
      <c r="CQX26">
        <v>42734</v>
      </c>
      <c r="CQY26">
        <v>42733</v>
      </c>
      <c r="CQZ26">
        <v>42732</v>
      </c>
      <c r="CRA26">
        <v>42731</v>
      </c>
      <c r="CRB26">
        <v>42730</v>
      </c>
      <c r="CRC26">
        <v>42727</v>
      </c>
      <c r="CRD26">
        <v>42726</v>
      </c>
      <c r="CRE26">
        <v>42725</v>
      </c>
      <c r="CRF26">
        <v>42724</v>
      </c>
      <c r="CRG26">
        <v>42723</v>
      </c>
      <c r="CRH26">
        <v>42720</v>
      </c>
      <c r="CRI26">
        <v>42719</v>
      </c>
      <c r="CRJ26">
        <v>42718</v>
      </c>
      <c r="CRK26">
        <v>42717</v>
      </c>
      <c r="CRL26">
        <v>42716</v>
      </c>
      <c r="CRM26">
        <v>42713</v>
      </c>
      <c r="CRN26">
        <v>42712</v>
      </c>
      <c r="CRO26">
        <v>42711</v>
      </c>
      <c r="CRP26">
        <v>42710</v>
      </c>
      <c r="CRQ26">
        <v>42709</v>
      </c>
      <c r="CRR26">
        <v>42706</v>
      </c>
      <c r="CRS26">
        <v>42705</v>
      </c>
      <c r="CRT26">
        <v>42704</v>
      </c>
      <c r="CRU26">
        <v>42703</v>
      </c>
      <c r="CRV26">
        <v>42702</v>
      </c>
      <c r="CRW26">
        <v>42699</v>
      </c>
      <c r="CRX26">
        <v>42698</v>
      </c>
      <c r="CRY26">
        <v>42697</v>
      </c>
      <c r="CRZ26">
        <v>42696</v>
      </c>
      <c r="CSA26">
        <v>42695</v>
      </c>
      <c r="CSB26">
        <v>42692</v>
      </c>
      <c r="CSC26">
        <v>42691</v>
      </c>
      <c r="CSD26">
        <v>42690</v>
      </c>
      <c r="CSE26">
        <v>42689</v>
      </c>
      <c r="CSF26">
        <v>42688</v>
      </c>
      <c r="CSG26">
        <v>42685</v>
      </c>
      <c r="CSH26">
        <v>42684</v>
      </c>
      <c r="CSI26">
        <v>42683</v>
      </c>
      <c r="CSJ26">
        <v>42682</v>
      </c>
      <c r="CSK26">
        <v>42681</v>
      </c>
      <c r="CSL26">
        <v>42678</v>
      </c>
      <c r="CSM26">
        <v>42677</v>
      </c>
      <c r="CSN26">
        <v>42676</v>
      </c>
      <c r="CSO26">
        <v>42675</v>
      </c>
      <c r="CSP26">
        <v>42674</v>
      </c>
      <c r="CSQ26">
        <v>42671</v>
      </c>
      <c r="CSR26">
        <v>42670</v>
      </c>
      <c r="CSS26">
        <v>42669</v>
      </c>
      <c r="CST26">
        <v>42668</v>
      </c>
      <c r="CSU26">
        <v>42667</v>
      </c>
      <c r="CSV26">
        <v>42664</v>
      </c>
      <c r="CSW26">
        <v>42663</v>
      </c>
      <c r="CSX26">
        <v>42662</v>
      </c>
      <c r="CSY26">
        <v>42661</v>
      </c>
      <c r="CSZ26">
        <v>42660</v>
      </c>
      <c r="CTA26">
        <v>42657</v>
      </c>
      <c r="CTB26">
        <v>42656</v>
      </c>
      <c r="CTC26">
        <v>42655</v>
      </c>
      <c r="CTD26">
        <v>42654</v>
      </c>
      <c r="CTE26">
        <v>42653</v>
      </c>
      <c r="CTF26">
        <v>42650</v>
      </c>
      <c r="CTG26">
        <v>42649</v>
      </c>
      <c r="CTH26">
        <v>42648</v>
      </c>
      <c r="CTI26">
        <v>42647</v>
      </c>
      <c r="CTJ26">
        <v>42646</v>
      </c>
      <c r="CTK26">
        <v>42643</v>
      </c>
      <c r="CTL26">
        <v>42642</v>
      </c>
      <c r="CTM26">
        <v>42641</v>
      </c>
      <c r="CTN26">
        <v>42640</v>
      </c>
      <c r="CTO26">
        <v>42639</v>
      </c>
      <c r="CTP26">
        <v>42636</v>
      </c>
      <c r="CTQ26">
        <v>42635</v>
      </c>
      <c r="CTR26">
        <v>42634</v>
      </c>
      <c r="CTS26">
        <v>42633</v>
      </c>
      <c r="CTT26">
        <v>42632</v>
      </c>
      <c r="CTU26">
        <v>42629</v>
      </c>
      <c r="CTV26">
        <v>42628</v>
      </c>
      <c r="CTW26">
        <v>42627</v>
      </c>
      <c r="CTX26">
        <v>42626</v>
      </c>
      <c r="CTY26">
        <v>42625</v>
      </c>
      <c r="CTZ26">
        <v>42622</v>
      </c>
      <c r="CUA26">
        <v>42621</v>
      </c>
      <c r="CUB26">
        <v>42620</v>
      </c>
      <c r="CUC26">
        <v>42619</v>
      </c>
      <c r="CUD26">
        <v>42618</v>
      </c>
      <c r="CUE26">
        <v>42615</v>
      </c>
      <c r="CUF26">
        <v>42614</v>
      </c>
      <c r="CUG26">
        <v>42613</v>
      </c>
      <c r="CUH26">
        <v>42612</v>
      </c>
      <c r="CUI26">
        <v>42611</v>
      </c>
      <c r="CUJ26">
        <v>42608</v>
      </c>
      <c r="CUK26">
        <v>42607</v>
      </c>
      <c r="CUL26">
        <v>42606</v>
      </c>
      <c r="CUM26">
        <v>42605</v>
      </c>
      <c r="CUN26">
        <v>42604</v>
      </c>
      <c r="CUO26">
        <v>42601</v>
      </c>
      <c r="CUP26">
        <v>42600</v>
      </c>
      <c r="CUQ26">
        <v>42599</v>
      </c>
      <c r="CUR26">
        <v>42598</v>
      </c>
      <c r="CUS26">
        <v>42597</v>
      </c>
      <c r="CUT26">
        <v>42594</v>
      </c>
      <c r="CUU26">
        <v>42593</v>
      </c>
      <c r="CUV26">
        <v>42592</v>
      </c>
      <c r="CUW26">
        <v>42591</v>
      </c>
      <c r="CUX26">
        <v>42590</v>
      </c>
      <c r="CUY26">
        <v>42587</v>
      </c>
      <c r="CUZ26">
        <v>42586</v>
      </c>
      <c r="CVA26">
        <v>42585</v>
      </c>
      <c r="CVB26">
        <v>42584</v>
      </c>
      <c r="CVC26">
        <v>42583</v>
      </c>
      <c r="CVD26">
        <v>42580</v>
      </c>
      <c r="CVE26">
        <v>42579</v>
      </c>
      <c r="CVF26">
        <v>42578</v>
      </c>
      <c r="CVG26">
        <v>42577</v>
      </c>
      <c r="CVH26">
        <v>42576</v>
      </c>
      <c r="CVI26">
        <v>42573</v>
      </c>
      <c r="CVJ26">
        <v>42572</v>
      </c>
      <c r="CVK26">
        <v>42571</v>
      </c>
      <c r="CVL26">
        <v>42570</v>
      </c>
      <c r="CVM26">
        <v>42569</v>
      </c>
      <c r="CVN26">
        <v>42566</v>
      </c>
      <c r="CVO26">
        <v>42565</v>
      </c>
      <c r="CVP26">
        <v>42564</v>
      </c>
      <c r="CVQ26">
        <v>42563</v>
      </c>
      <c r="CVR26">
        <v>42562</v>
      </c>
      <c r="CVS26">
        <v>42559</v>
      </c>
      <c r="CVT26">
        <v>42558</v>
      </c>
      <c r="CVU26">
        <v>42557</v>
      </c>
      <c r="CVV26">
        <v>42556</v>
      </c>
      <c r="CVW26">
        <v>42555</v>
      </c>
      <c r="CVX26">
        <v>42552</v>
      </c>
      <c r="CVY26">
        <v>42551</v>
      </c>
      <c r="CVZ26">
        <v>42550</v>
      </c>
      <c r="CWA26">
        <v>42549</v>
      </c>
      <c r="CWB26">
        <v>42548</v>
      </c>
      <c r="CWC26">
        <v>42545</v>
      </c>
      <c r="CWD26">
        <v>42544</v>
      </c>
      <c r="CWE26">
        <v>42543</v>
      </c>
      <c r="CWF26">
        <v>42542</v>
      </c>
      <c r="CWG26">
        <v>42541</v>
      </c>
      <c r="CWH26">
        <v>42538</v>
      </c>
      <c r="CWI26">
        <v>42537</v>
      </c>
      <c r="CWJ26">
        <v>42536</v>
      </c>
      <c r="CWK26">
        <v>42535</v>
      </c>
      <c r="CWL26">
        <v>42534</v>
      </c>
      <c r="CWM26">
        <v>42531</v>
      </c>
      <c r="CWN26">
        <v>42530</v>
      </c>
      <c r="CWO26">
        <v>42529</v>
      </c>
      <c r="CWP26">
        <v>42528</v>
      </c>
      <c r="CWQ26">
        <v>42527</v>
      </c>
      <c r="CWR26">
        <v>42524</v>
      </c>
      <c r="CWS26">
        <v>42523</v>
      </c>
      <c r="CWT26">
        <v>42522</v>
      </c>
      <c r="CWU26">
        <v>42521</v>
      </c>
      <c r="CWV26">
        <v>42520</v>
      </c>
      <c r="CWW26">
        <v>42517</v>
      </c>
      <c r="CWX26">
        <v>42516</v>
      </c>
      <c r="CWY26">
        <v>42515</v>
      </c>
      <c r="CWZ26">
        <v>42514</v>
      </c>
      <c r="CXA26">
        <v>42513</v>
      </c>
      <c r="CXB26">
        <v>42510</v>
      </c>
      <c r="CXC26">
        <v>42509</v>
      </c>
      <c r="CXD26">
        <v>42508</v>
      </c>
      <c r="CXE26">
        <v>42507</v>
      </c>
      <c r="CXF26">
        <v>42506</v>
      </c>
      <c r="CXG26">
        <v>42503</v>
      </c>
      <c r="CXH26">
        <v>42502</v>
      </c>
      <c r="CXI26">
        <v>42501</v>
      </c>
      <c r="CXJ26">
        <v>42500</v>
      </c>
      <c r="CXK26">
        <v>42499</v>
      </c>
      <c r="CXL26">
        <v>42496</v>
      </c>
      <c r="CXM26">
        <v>42495</v>
      </c>
      <c r="CXN26">
        <v>42494</v>
      </c>
      <c r="CXO26">
        <v>42493</v>
      </c>
      <c r="CXP26">
        <v>42492</v>
      </c>
      <c r="CXQ26">
        <v>42489</v>
      </c>
      <c r="CXR26">
        <v>42488</v>
      </c>
      <c r="CXS26">
        <v>42487</v>
      </c>
      <c r="CXT26">
        <v>42486</v>
      </c>
      <c r="CXU26">
        <v>42485</v>
      </c>
      <c r="CXV26">
        <v>42482</v>
      </c>
      <c r="CXW26">
        <v>42481</v>
      </c>
      <c r="CXX26">
        <v>42480</v>
      </c>
      <c r="CXY26">
        <v>42479</v>
      </c>
      <c r="CXZ26">
        <v>42478</v>
      </c>
      <c r="CYA26">
        <v>42475</v>
      </c>
      <c r="CYB26">
        <v>42474</v>
      </c>
      <c r="CYC26">
        <v>42473</v>
      </c>
      <c r="CYD26">
        <v>42472</v>
      </c>
      <c r="CYE26">
        <v>42471</v>
      </c>
      <c r="CYF26">
        <v>42468</v>
      </c>
      <c r="CYG26">
        <v>42467</v>
      </c>
      <c r="CYH26">
        <v>42466</v>
      </c>
      <c r="CYI26">
        <v>42465</v>
      </c>
      <c r="CYJ26">
        <v>42464</v>
      </c>
      <c r="CYK26">
        <v>42461</v>
      </c>
      <c r="CYL26">
        <v>42460</v>
      </c>
      <c r="CYM26">
        <v>42459</v>
      </c>
      <c r="CYN26">
        <v>42458</v>
      </c>
      <c r="CYO26">
        <v>42457</v>
      </c>
      <c r="CYP26">
        <v>42454</v>
      </c>
      <c r="CYQ26">
        <v>42453</v>
      </c>
      <c r="CYR26">
        <v>42452</v>
      </c>
      <c r="CYS26">
        <v>42451</v>
      </c>
      <c r="CYT26">
        <v>42450</v>
      </c>
      <c r="CYU26">
        <v>42447</v>
      </c>
      <c r="CYV26">
        <v>42446</v>
      </c>
      <c r="CYW26">
        <v>42445</v>
      </c>
      <c r="CYX26">
        <v>42444</v>
      </c>
      <c r="CYY26">
        <v>42443</v>
      </c>
      <c r="CYZ26">
        <v>42440</v>
      </c>
      <c r="CZA26">
        <v>42439</v>
      </c>
      <c r="CZB26">
        <v>42438</v>
      </c>
      <c r="CZC26">
        <v>42437</v>
      </c>
      <c r="CZD26">
        <v>42436</v>
      </c>
      <c r="CZE26">
        <v>42433</v>
      </c>
      <c r="CZF26">
        <v>42432</v>
      </c>
      <c r="CZG26">
        <v>42431</v>
      </c>
      <c r="CZH26">
        <v>42430</v>
      </c>
      <c r="CZI26">
        <v>42429</v>
      </c>
      <c r="CZJ26">
        <v>42426</v>
      </c>
      <c r="CZK26">
        <v>42425</v>
      </c>
      <c r="CZL26">
        <v>42424</v>
      </c>
      <c r="CZM26">
        <v>42423</v>
      </c>
      <c r="CZN26">
        <v>42422</v>
      </c>
      <c r="CZO26">
        <v>42419</v>
      </c>
      <c r="CZP26">
        <v>42418</v>
      </c>
      <c r="CZQ26">
        <v>42417</v>
      </c>
      <c r="CZR26">
        <v>42416</v>
      </c>
      <c r="CZS26">
        <v>42415</v>
      </c>
      <c r="CZT26">
        <v>42412</v>
      </c>
      <c r="CZU26">
        <v>42411</v>
      </c>
      <c r="CZV26">
        <v>42410</v>
      </c>
      <c r="CZW26">
        <v>42409</v>
      </c>
      <c r="CZX26">
        <v>42408</v>
      </c>
      <c r="CZY26">
        <v>42405</v>
      </c>
      <c r="CZZ26">
        <v>42404</v>
      </c>
      <c r="DAA26">
        <v>42403</v>
      </c>
      <c r="DAB26">
        <v>42402</v>
      </c>
      <c r="DAC26">
        <v>42401</v>
      </c>
      <c r="DAD26">
        <v>42398</v>
      </c>
      <c r="DAE26">
        <v>42397</v>
      </c>
      <c r="DAF26">
        <v>42396</v>
      </c>
      <c r="DAG26">
        <v>42395</v>
      </c>
      <c r="DAH26">
        <v>42394</v>
      </c>
      <c r="DAI26">
        <v>42391</v>
      </c>
      <c r="DAJ26">
        <v>42390</v>
      </c>
      <c r="DAK26">
        <v>42389</v>
      </c>
      <c r="DAL26">
        <v>42388</v>
      </c>
      <c r="DAM26">
        <v>42387</v>
      </c>
      <c r="DAN26">
        <v>42384</v>
      </c>
      <c r="DAO26">
        <v>42383</v>
      </c>
      <c r="DAP26">
        <v>42382</v>
      </c>
      <c r="DAQ26">
        <v>42381</v>
      </c>
      <c r="DAR26">
        <v>42380</v>
      </c>
      <c r="DAS26">
        <v>42377</v>
      </c>
      <c r="DAT26">
        <v>42376</v>
      </c>
      <c r="DAU26">
        <v>42375</v>
      </c>
      <c r="DAV26">
        <v>42374</v>
      </c>
      <c r="DAW26">
        <v>42373</v>
      </c>
      <c r="DAX26">
        <v>42370</v>
      </c>
      <c r="DAY26">
        <v>42369</v>
      </c>
      <c r="DAZ26">
        <v>42368</v>
      </c>
      <c r="DBA26">
        <v>42367</v>
      </c>
      <c r="DBB26">
        <v>42366</v>
      </c>
      <c r="DBC26">
        <v>42363</v>
      </c>
      <c r="DBD26">
        <v>42362</v>
      </c>
      <c r="DBE26">
        <v>42361</v>
      </c>
      <c r="DBF26">
        <v>42360</v>
      </c>
      <c r="DBG26">
        <v>42359</v>
      </c>
      <c r="DBH26">
        <v>42356</v>
      </c>
      <c r="DBI26">
        <v>42355</v>
      </c>
      <c r="DBJ26">
        <v>42354</v>
      </c>
      <c r="DBK26">
        <v>42353</v>
      </c>
      <c r="DBL26">
        <v>42352</v>
      </c>
      <c r="DBM26">
        <v>42349</v>
      </c>
      <c r="DBN26">
        <v>42348</v>
      </c>
      <c r="DBO26">
        <v>42347</v>
      </c>
      <c r="DBP26">
        <v>42346</v>
      </c>
      <c r="DBQ26">
        <v>42345</v>
      </c>
      <c r="DBR26">
        <v>42342</v>
      </c>
      <c r="DBS26">
        <v>42341</v>
      </c>
      <c r="DBT26">
        <v>42340</v>
      </c>
      <c r="DBU26">
        <v>42339</v>
      </c>
      <c r="DBV26">
        <v>42338</v>
      </c>
      <c r="DBW26">
        <v>42335</v>
      </c>
      <c r="DBX26">
        <v>42334</v>
      </c>
      <c r="DBY26">
        <v>42333</v>
      </c>
      <c r="DBZ26">
        <v>42332</v>
      </c>
      <c r="DCA26">
        <v>42331</v>
      </c>
      <c r="DCB26">
        <v>42328</v>
      </c>
      <c r="DCC26">
        <v>42327</v>
      </c>
      <c r="DCD26">
        <v>42326</v>
      </c>
      <c r="DCE26">
        <v>42325</v>
      </c>
      <c r="DCF26">
        <v>42324</v>
      </c>
      <c r="DCG26">
        <v>42321</v>
      </c>
      <c r="DCH26">
        <v>42320</v>
      </c>
      <c r="DCI26">
        <v>42319</v>
      </c>
      <c r="DCJ26">
        <v>42318</v>
      </c>
      <c r="DCK26">
        <v>42317</v>
      </c>
      <c r="DCL26">
        <v>42314</v>
      </c>
      <c r="DCM26">
        <v>42313</v>
      </c>
      <c r="DCN26">
        <v>42312</v>
      </c>
      <c r="DCO26">
        <v>42311</v>
      </c>
      <c r="DCP26">
        <v>42310</v>
      </c>
      <c r="DCQ26">
        <v>42307</v>
      </c>
      <c r="DCR26">
        <v>42306</v>
      </c>
      <c r="DCS26">
        <v>42305</v>
      </c>
      <c r="DCT26">
        <v>42304</v>
      </c>
      <c r="DCU26">
        <v>42303</v>
      </c>
      <c r="DCV26">
        <v>42300</v>
      </c>
      <c r="DCW26">
        <v>42299</v>
      </c>
      <c r="DCX26">
        <v>42298</v>
      </c>
      <c r="DCY26">
        <v>42297</v>
      </c>
      <c r="DCZ26">
        <v>42296</v>
      </c>
      <c r="DDA26">
        <v>42293</v>
      </c>
      <c r="DDB26">
        <v>42292</v>
      </c>
      <c r="DDC26">
        <v>42291</v>
      </c>
      <c r="DDD26">
        <v>42290</v>
      </c>
      <c r="DDE26">
        <v>42289</v>
      </c>
      <c r="DDF26">
        <v>42286</v>
      </c>
      <c r="DDG26">
        <v>42285</v>
      </c>
      <c r="DDH26">
        <v>42284</v>
      </c>
      <c r="DDI26">
        <v>42283</v>
      </c>
      <c r="DDJ26">
        <v>42282</v>
      </c>
      <c r="DDK26">
        <v>42279</v>
      </c>
      <c r="DDL26">
        <v>42278</v>
      </c>
      <c r="DDM26">
        <v>42277</v>
      </c>
      <c r="DDN26">
        <v>42276</v>
      </c>
      <c r="DDO26">
        <v>42275</v>
      </c>
      <c r="DDP26">
        <v>42272</v>
      </c>
      <c r="DDQ26">
        <v>42271</v>
      </c>
      <c r="DDR26">
        <v>42270</v>
      </c>
      <c r="DDS26">
        <v>42269</v>
      </c>
      <c r="DDT26">
        <v>42268</v>
      </c>
      <c r="DDU26">
        <v>42265</v>
      </c>
      <c r="DDV26">
        <v>42264</v>
      </c>
      <c r="DDW26">
        <v>42263</v>
      </c>
      <c r="DDX26">
        <v>42262</v>
      </c>
      <c r="DDY26">
        <v>42261</v>
      </c>
      <c r="DDZ26">
        <v>42258</v>
      </c>
      <c r="DEA26">
        <v>42257</v>
      </c>
      <c r="DEB26">
        <v>42256</v>
      </c>
      <c r="DEC26">
        <v>42255</v>
      </c>
      <c r="DED26">
        <v>42254</v>
      </c>
      <c r="DEE26">
        <v>42251</v>
      </c>
      <c r="DEF26">
        <v>42250</v>
      </c>
      <c r="DEG26">
        <v>42249</v>
      </c>
      <c r="DEH26">
        <v>42248</v>
      </c>
      <c r="DEI26">
        <v>42247</v>
      </c>
      <c r="DEJ26">
        <v>42244</v>
      </c>
      <c r="DEK26">
        <v>42243</v>
      </c>
      <c r="DEL26">
        <v>42242</v>
      </c>
      <c r="DEM26">
        <v>42241</v>
      </c>
      <c r="DEN26">
        <v>42240</v>
      </c>
      <c r="DEO26">
        <v>42237</v>
      </c>
      <c r="DEP26">
        <v>42236</v>
      </c>
      <c r="DEQ26">
        <v>42235</v>
      </c>
      <c r="DER26">
        <v>42234</v>
      </c>
      <c r="DES26">
        <v>42233</v>
      </c>
      <c r="DET26">
        <v>42230</v>
      </c>
      <c r="DEU26">
        <v>42229</v>
      </c>
      <c r="DEV26">
        <v>42228</v>
      </c>
      <c r="DEW26">
        <v>42227</v>
      </c>
      <c r="DEX26">
        <v>42226</v>
      </c>
      <c r="DEY26">
        <v>42223</v>
      </c>
      <c r="DEZ26">
        <v>42222</v>
      </c>
      <c r="DFA26">
        <v>42221</v>
      </c>
      <c r="DFB26">
        <v>42220</v>
      </c>
      <c r="DFC26">
        <v>42219</v>
      </c>
      <c r="DFD26">
        <v>42216</v>
      </c>
      <c r="DFE26">
        <v>42215</v>
      </c>
      <c r="DFF26">
        <v>42214</v>
      </c>
      <c r="DFG26">
        <v>42213</v>
      </c>
      <c r="DFH26">
        <v>42212</v>
      </c>
      <c r="DFI26">
        <v>42209</v>
      </c>
      <c r="DFJ26">
        <v>42208</v>
      </c>
      <c r="DFK26">
        <v>42207</v>
      </c>
      <c r="DFL26">
        <v>42206</v>
      </c>
      <c r="DFM26">
        <v>42205</v>
      </c>
      <c r="DFN26">
        <v>42202</v>
      </c>
      <c r="DFO26">
        <v>42201</v>
      </c>
      <c r="DFP26">
        <v>42200</v>
      </c>
      <c r="DFQ26">
        <v>42199</v>
      </c>
      <c r="DFR26">
        <v>42198</v>
      </c>
      <c r="DFS26">
        <v>42195</v>
      </c>
      <c r="DFT26">
        <v>42194</v>
      </c>
      <c r="DFU26">
        <v>42193</v>
      </c>
      <c r="DFV26">
        <v>42192</v>
      </c>
      <c r="DFW26">
        <v>42191</v>
      </c>
      <c r="DFX26">
        <v>42188</v>
      </c>
      <c r="DFY26">
        <v>42187</v>
      </c>
      <c r="DFZ26">
        <v>42186</v>
      </c>
      <c r="DGA26">
        <v>42185</v>
      </c>
      <c r="DGB26">
        <v>42184</v>
      </c>
      <c r="DGC26">
        <v>42181</v>
      </c>
      <c r="DGD26">
        <v>42180</v>
      </c>
      <c r="DGE26">
        <v>42179</v>
      </c>
      <c r="DGF26">
        <v>42178</v>
      </c>
      <c r="DGG26">
        <v>42177</v>
      </c>
      <c r="DGH26">
        <v>42174</v>
      </c>
      <c r="DGI26">
        <v>42173</v>
      </c>
      <c r="DGJ26">
        <v>42172</v>
      </c>
      <c r="DGK26">
        <v>42171</v>
      </c>
      <c r="DGL26">
        <v>42170</v>
      </c>
      <c r="DGM26">
        <v>42167</v>
      </c>
      <c r="DGN26">
        <v>42166</v>
      </c>
      <c r="DGO26">
        <v>42165</v>
      </c>
      <c r="DGP26">
        <v>42164</v>
      </c>
      <c r="DGQ26">
        <v>42163</v>
      </c>
      <c r="DGR26">
        <v>42160</v>
      </c>
      <c r="DGS26">
        <v>42159</v>
      </c>
      <c r="DGT26">
        <v>42158</v>
      </c>
      <c r="DGU26">
        <v>42157</v>
      </c>
      <c r="DGV26">
        <v>42156</v>
      </c>
      <c r="DGW26">
        <v>42153</v>
      </c>
      <c r="DGX26">
        <v>42152</v>
      </c>
      <c r="DGY26">
        <v>42151</v>
      </c>
      <c r="DGZ26">
        <v>42150</v>
      </c>
      <c r="DHA26">
        <v>42149</v>
      </c>
      <c r="DHB26">
        <v>42146</v>
      </c>
      <c r="DHC26">
        <v>42145</v>
      </c>
      <c r="DHD26">
        <v>42144</v>
      </c>
      <c r="DHE26">
        <v>42143</v>
      </c>
      <c r="DHF26">
        <v>42142</v>
      </c>
      <c r="DHG26">
        <v>42139</v>
      </c>
      <c r="DHH26">
        <v>42138</v>
      </c>
      <c r="DHI26">
        <v>42137</v>
      </c>
      <c r="DHJ26">
        <v>42136</v>
      </c>
      <c r="DHK26">
        <v>42135</v>
      </c>
      <c r="DHL26">
        <v>42132</v>
      </c>
      <c r="DHM26">
        <v>42131</v>
      </c>
      <c r="DHN26">
        <v>42130</v>
      </c>
      <c r="DHO26">
        <v>42129</v>
      </c>
      <c r="DHP26">
        <v>42128</v>
      </c>
      <c r="DHQ26">
        <v>42125</v>
      </c>
      <c r="DHR26">
        <v>42124</v>
      </c>
      <c r="DHS26">
        <v>42123</v>
      </c>
      <c r="DHT26">
        <v>42122</v>
      </c>
      <c r="DHU26">
        <v>42121</v>
      </c>
      <c r="DHV26">
        <v>42118</v>
      </c>
      <c r="DHW26">
        <v>42117</v>
      </c>
      <c r="DHX26">
        <v>42116</v>
      </c>
      <c r="DHY26">
        <v>42115</v>
      </c>
      <c r="DHZ26">
        <v>42114</v>
      </c>
      <c r="DIA26">
        <v>42111</v>
      </c>
      <c r="DIB26">
        <v>42110</v>
      </c>
      <c r="DIC26">
        <v>42109</v>
      </c>
      <c r="DID26">
        <v>42108</v>
      </c>
      <c r="DIE26">
        <v>42107</v>
      </c>
      <c r="DIF26">
        <v>42104</v>
      </c>
      <c r="DIG26">
        <v>42103</v>
      </c>
      <c r="DIH26">
        <v>42102</v>
      </c>
      <c r="DII26">
        <v>42101</v>
      </c>
      <c r="DIJ26">
        <v>42100</v>
      </c>
      <c r="DIK26">
        <v>42097</v>
      </c>
      <c r="DIL26">
        <v>42096</v>
      </c>
      <c r="DIM26">
        <v>42095</v>
      </c>
      <c r="DIN26">
        <v>42094</v>
      </c>
      <c r="DIO26">
        <v>42093</v>
      </c>
      <c r="DIP26">
        <v>42090</v>
      </c>
      <c r="DIQ26">
        <v>42089</v>
      </c>
      <c r="DIR26">
        <v>42088</v>
      </c>
      <c r="DIS26">
        <v>42087</v>
      </c>
      <c r="DIT26">
        <v>42086</v>
      </c>
      <c r="DIU26">
        <v>42083</v>
      </c>
      <c r="DIV26">
        <v>42082</v>
      </c>
      <c r="DIW26">
        <v>42081</v>
      </c>
      <c r="DIX26">
        <v>42080</v>
      </c>
      <c r="DIY26">
        <v>42079</v>
      </c>
      <c r="DIZ26">
        <v>42076</v>
      </c>
      <c r="DJA26">
        <v>42075</v>
      </c>
      <c r="DJB26">
        <v>42074</v>
      </c>
      <c r="DJC26">
        <v>42073</v>
      </c>
      <c r="DJD26">
        <v>42072</v>
      </c>
      <c r="DJE26">
        <v>42069</v>
      </c>
      <c r="DJF26">
        <v>42068</v>
      </c>
      <c r="DJG26">
        <v>42067</v>
      </c>
      <c r="DJH26">
        <v>42066</v>
      </c>
      <c r="DJI26">
        <v>42065</v>
      </c>
      <c r="DJJ26">
        <v>42062</v>
      </c>
      <c r="DJK26">
        <v>42061</v>
      </c>
      <c r="DJL26">
        <v>42060</v>
      </c>
      <c r="DJM26">
        <v>42059</v>
      </c>
      <c r="DJN26">
        <v>42058</v>
      </c>
      <c r="DJO26">
        <v>42055</v>
      </c>
      <c r="DJP26">
        <v>42054</v>
      </c>
      <c r="DJQ26">
        <v>42053</v>
      </c>
      <c r="DJR26">
        <v>42052</v>
      </c>
      <c r="DJS26">
        <v>42051</v>
      </c>
      <c r="DJT26">
        <v>42048</v>
      </c>
      <c r="DJU26">
        <v>42047</v>
      </c>
      <c r="DJV26">
        <v>42046</v>
      </c>
      <c r="DJW26">
        <v>42045</v>
      </c>
      <c r="DJX26">
        <v>42044</v>
      </c>
      <c r="DJY26">
        <v>42041</v>
      </c>
      <c r="DJZ26">
        <v>42040</v>
      </c>
      <c r="DKA26">
        <v>42039</v>
      </c>
      <c r="DKB26">
        <v>42038</v>
      </c>
      <c r="DKC26">
        <v>42037</v>
      </c>
      <c r="DKD26">
        <v>42034</v>
      </c>
      <c r="DKE26">
        <v>42033</v>
      </c>
      <c r="DKF26">
        <v>42032</v>
      </c>
      <c r="DKG26">
        <v>42031</v>
      </c>
      <c r="DKH26">
        <v>42030</v>
      </c>
      <c r="DKI26">
        <v>42027</v>
      </c>
      <c r="DKJ26">
        <v>42026</v>
      </c>
      <c r="DKK26">
        <v>42025</v>
      </c>
      <c r="DKL26">
        <v>42024</v>
      </c>
      <c r="DKM26">
        <v>42023</v>
      </c>
      <c r="DKN26">
        <v>42020</v>
      </c>
      <c r="DKO26">
        <v>42019</v>
      </c>
      <c r="DKP26">
        <v>42018</v>
      </c>
      <c r="DKQ26">
        <v>42017</v>
      </c>
      <c r="DKR26">
        <v>42016</v>
      </c>
      <c r="DKS26">
        <v>42013</v>
      </c>
      <c r="DKT26">
        <v>42012</v>
      </c>
      <c r="DKU26">
        <v>42011</v>
      </c>
      <c r="DKV26">
        <v>42010</v>
      </c>
      <c r="DKW26">
        <v>42009</v>
      </c>
      <c r="DKX26">
        <v>42006</v>
      </c>
      <c r="DKY26">
        <v>42005</v>
      </c>
      <c r="DKZ26">
        <v>42004</v>
      </c>
      <c r="DLA26">
        <v>42003</v>
      </c>
      <c r="DLB26">
        <v>42002</v>
      </c>
      <c r="DLC26">
        <v>41999</v>
      </c>
      <c r="DLD26">
        <v>41998</v>
      </c>
      <c r="DLE26">
        <v>41997</v>
      </c>
      <c r="DLF26">
        <v>41996</v>
      </c>
      <c r="DLG26">
        <v>41995</v>
      </c>
      <c r="DLH26">
        <v>41992</v>
      </c>
      <c r="DLI26">
        <v>41991</v>
      </c>
      <c r="DLJ26">
        <v>41990</v>
      </c>
      <c r="DLK26">
        <v>41989</v>
      </c>
      <c r="DLL26">
        <v>41988</v>
      </c>
      <c r="DLM26">
        <v>41985</v>
      </c>
      <c r="DLN26">
        <v>41984</v>
      </c>
      <c r="DLO26">
        <v>41983</v>
      </c>
      <c r="DLP26">
        <v>41982</v>
      </c>
      <c r="DLQ26">
        <v>41981</v>
      </c>
      <c r="DLR26">
        <v>41978</v>
      </c>
      <c r="DLS26">
        <v>41977</v>
      </c>
      <c r="DLT26">
        <v>41976</v>
      </c>
      <c r="DLU26">
        <v>41975</v>
      </c>
      <c r="DLV26">
        <v>41974</v>
      </c>
      <c r="DLW26">
        <v>41971</v>
      </c>
      <c r="DLX26">
        <v>41970</v>
      </c>
      <c r="DLY26">
        <v>41969</v>
      </c>
      <c r="DLZ26">
        <v>41968</v>
      </c>
      <c r="DMA26">
        <v>41967</v>
      </c>
      <c r="DMB26">
        <v>41964</v>
      </c>
      <c r="DMC26">
        <v>41963</v>
      </c>
      <c r="DMD26">
        <v>41962</v>
      </c>
      <c r="DME26">
        <v>41961</v>
      </c>
      <c r="DMF26">
        <v>41960</v>
      </c>
      <c r="DMG26">
        <v>41957</v>
      </c>
      <c r="DMH26">
        <v>41956</v>
      </c>
      <c r="DMI26">
        <v>41955</v>
      </c>
      <c r="DMJ26">
        <v>41954</v>
      </c>
      <c r="DMK26">
        <v>41953</v>
      </c>
      <c r="DML26">
        <v>41950</v>
      </c>
      <c r="DMM26">
        <v>41949</v>
      </c>
      <c r="DMN26">
        <v>41948</v>
      </c>
      <c r="DMO26">
        <v>41947</v>
      </c>
      <c r="DMP26">
        <v>41946</v>
      </c>
      <c r="DMQ26">
        <v>41943</v>
      </c>
      <c r="DMR26">
        <v>41942</v>
      </c>
      <c r="DMS26">
        <v>41941</v>
      </c>
      <c r="DMT26">
        <v>41940</v>
      </c>
      <c r="DMU26">
        <v>41939</v>
      </c>
      <c r="DMV26">
        <v>41936</v>
      </c>
      <c r="DMW26">
        <v>41935</v>
      </c>
      <c r="DMX26">
        <v>41934</v>
      </c>
      <c r="DMY26">
        <v>41933</v>
      </c>
      <c r="DMZ26">
        <v>41932</v>
      </c>
      <c r="DNA26">
        <v>41929</v>
      </c>
      <c r="DNB26">
        <v>41928</v>
      </c>
      <c r="DNC26">
        <v>41927</v>
      </c>
      <c r="DND26">
        <v>41926</v>
      </c>
      <c r="DNE26">
        <v>41925</v>
      </c>
      <c r="DNF26">
        <v>41922</v>
      </c>
      <c r="DNG26">
        <v>41921</v>
      </c>
      <c r="DNH26">
        <v>41920</v>
      </c>
      <c r="DNI26">
        <v>41919</v>
      </c>
      <c r="DNJ26">
        <v>41918</v>
      </c>
      <c r="DNK26">
        <v>41915</v>
      </c>
      <c r="DNL26">
        <v>41914</v>
      </c>
      <c r="DNM26">
        <v>41913</v>
      </c>
      <c r="DNN26">
        <v>41912</v>
      </c>
      <c r="DNO26">
        <v>41911</v>
      </c>
      <c r="DNP26">
        <v>41908</v>
      </c>
      <c r="DNQ26">
        <v>41907</v>
      </c>
      <c r="DNR26">
        <v>41906</v>
      </c>
      <c r="DNS26">
        <v>41905</v>
      </c>
      <c r="DNT26">
        <v>41904</v>
      </c>
      <c r="DNU26">
        <v>41901</v>
      </c>
      <c r="DNV26">
        <v>41900</v>
      </c>
      <c r="DNW26">
        <v>41899</v>
      </c>
      <c r="DNX26">
        <v>41898</v>
      </c>
      <c r="DNY26">
        <v>41897</v>
      </c>
      <c r="DNZ26">
        <v>41894</v>
      </c>
      <c r="DOA26">
        <v>41893</v>
      </c>
      <c r="DOB26">
        <v>41892</v>
      </c>
      <c r="DOC26">
        <v>41891</v>
      </c>
      <c r="DOD26">
        <v>41890</v>
      </c>
      <c r="DOE26">
        <v>41887</v>
      </c>
      <c r="DOF26">
        <v>41886</v>
      </c>
      <c r="DOG26">
        <v>41885</v>
      </c>
      <c r="DOH26">
        <v>41884</v>
      </c>
      <c r="DOI26">
        <v>41883</v>
      </c>
      <c r="DOJ26">
        <v>41880</v>
      </c>
      <c r="DOK26">
        <v>41879</v>
      </c>
      <c r="DOL26">
        <v>41878</v>
      </c>
      <c r="DOM26">
        <v>41877</v>
      </c>
      <c r="DON26">
        <v>41876</v>
      </c>
      <c r="DOO26">
        <v>41873</v>
      </c>
      <c r="DOP26">
        <v>41872</v>
      </c>
      <c r="DOQ26">
        <v>41871</v>
      </c>
      <c r="DOR26">
        <v>41870</v>
      </c>
      <c r="DOS26">
        <v>41869</v>
      </c>
      <c r="DOT26">
        <v>41866</v>
      </c>
      <c r="DOU26">
        <v>41865</v>
      </c>
      <c r="DOV26">
        <v>41864</v>
      </c>
      <c r="DOW26">
        <v>41863</v>
      </c>
      <c r="DOX26">
        <v>41862</v>
      </c>
      <c r="DOY26">
        <v>41859</v>
      </c>
      <c r="DOZ26">
        <v>41858</v>
      </c>
      <c r="DPA26">
        <v>41857</v>
      </c>
      <c r="DPB26">
        <v>41856</v>
      </c>
      <c r="DPC26">
        <v>41855</v>
      </c>
      <c r="DPD26">
        <v>41852</v>
      </c>
      <c r="DPE26">
        <v>41851</v>
      </c>
      <c r="DPF26">
        <v>41850</v>
      </c>
      <c r="DPG26">
        <v>41849</v>
      </c>
      <c r="DPH26">
        <v>41848</v>
      </c>
      <c r="DPI26">
        <v>41845</v>
      </c>
      <c r="DPJ26">
        <v>41844</v>
      </c>
      <c r="DPK26">
        <v>41843</v>
      </c>
      <c r="DPL26">
        <v>41842</v>
      </c>
      <c r="DPM26">
        <v>41841</v>
      </c>
      <c r="DPN26">
        <v>41838</v>
      </c>
      <c r="DPO26">
        <v>41837</v>
      </c>
      <c r="DPP26">
        <v>41836</v>
      </c>
      <c r="DPQ26">
        <v>41835</v>
      </c>
      <c r="DPR26">
        <v>41834</v>
      </c>
      <c r="DPS26">
        <v>41831</v>
      </c>
      <c r="DPT26">
        <v>41830</v>
      </c>
      <c r="DPU26">
        <v>41829</v>
      </c>
      <c r="DPV26">
        <v>41828</v>
      </c>
      <c r="DPW26">
        <v>41827</v>
      </c>
      <c r="DPX26">
        <v>41824</v>
      </c>
      <c r="DPY26">
        <v>41823</v>
      </c>
      <c r="DPZ26">
        <v>41822</v>
      </c>
      <c r="DQA26">
        <v>41821</v>
      </c>
      <c r="DQB26">
        <v>41820</v>
      </c>
      <c r="DQC26">
        <v>41817</v>
      </c>
      <c r="DQD26">
        <v>41816</v>
      </c>
      <c r="DQE26">
        <v>41815</v>
      </c>
      <c r="DQF26">
        <v>41814</v>
      </c>
      <c r="DQG26">
        <v>41813</v>
      </c>
      <c r="DQH26">
        <v>41810</v>
      </c>
      <c r="DQI26">
        <v>41809</v>
      </c>
      <c r="DQJ26">
        <v>41808</v>
      </c>
      <c r="DQK26">
        <v>41807</v>
      </c>
      <c r="DQL26">
        <v>41806</v>
      </c>
      <c r="DQM26">
        <v>41803</v>
      </c>
      <c r="DQN26">
        <v>41802</v>
      </c>
      <c r="DQO26">
        <v>41801</v>
      </c>
      <c r="DQP26">
        <v>41800</v>
      </c>
      <c r="DQQ26">
        <v>41799</v>
      </c>
      <c r="DQR26">
        <v>41796</v>
      </c>
      <c r="DQS26">
        <v>41795</v>
      </c>
      <c r="DQT26">
        <v>41794</v>
      </c>
      <c r="DQU26">
        <v>41793</v>
      </c>
      <c r="DQV26">
        <v>41792</v>
      </c>
      <c r="DQW26">
        <v>41789</v>
      </c>
      <c r="DQX26">
        <v>41788</v>
      </c>
      <c r="DQY26">
        <v>41787</v>
      </c>
      <c r="DQZ26">
        <v>41786</v>
      </c>
      <c r="DRA26">
        <v>41785</v>
      </c>
      <c r="DRB26">
        <v>41782</v>
      </c>
      <c r="DRC26">
        <v>41781</v>
      </c>
      <c r="DRD26">
        <v>41780</v>
      </c>
      <c r="DRE26">
        <v>41779</v>
      </c>
      <c r="DRF26">
        <v>41778</v>
      </c>
      <c r="DRG26">
        <v>41775</v>
      </c>
      <c r="DRH26">
        <v>41774</v>
      </c>
      <c r="DRI26">
        <v>41773</v>
      </c>
      <c r="DRJ26">
        <v>41772</v>
      </c>
      <c r="DRK26">
        <v>41771</v>
      </c>
      <c r="DRL26">
        <v>41768</v>
      </c>
      <c r="DRM26">
        <v>41767</v>
      </c>
      <c r="DRN26">
        <v>41766</v>
      </c>
      <c r="DRO26">
        <v>41765</v>
      </c>
      <c r="DRP26">
        <v>41764</v>
      </c>
      <c r="DRQ26">
        <v>41761</v>
      </c>
      <c r="DRR26">
        <v>41760</v>
      </c>
      <c r="DRS26">
        <v>41759</v>
      </c>
      <c r="DRT26">
        <v>41758</v>
      </c>
      <c r="DRU26">
        <v>41757</v>
      </c>
      <c r="DRV26">
        <v>41754</v>
      </c>
      <c r="DRW26">
        <v>41753</v>
      </c>
      <c r="DRX26">
        <v>41752</v>
      </c>
      <c r="DRY26">
        <v>41751</v>
      </c>
      <c r="DRZ26">
        <v>41750</v>
      </c>
      <c r="DSA26">
        <v>41747</v>
      </c>
      <c r="DSB26">
        <v>41746</v>
      </c>
      <c r="DSC26">
        <v>41745</v>
      </c>
      <c r="DSD26">
        <v>41744</v>
      </c>
      <c r="DSE26">
        <v>41743</v>
      </c>
      <c r="DSF26">
        <v>41740</v>
      </c>
      <c r="DSG26">
        <v>41739</v>
      </c>
      <c r="DSH26">
        <v>41738</v>
      </c>
      <c r="DSI26">
        <v>41737</v>
      </c>
      <c r="DSJ26">
        <v>41736</v>
      </c>
      <c r="DSK26">
        <v>41733</v>
      </c>
      <c r="DSL26">
        <v>41732</v>
      </c>
      <c r="DSM26">
        <v>41731</v>
      </c>
      <c r="DSN26">
        <v>41730</v>
      </c>
      <c r="DSO26">
        <v>41729</v>
      </c>
      <c r="DSP26">
        <v>41726</v>
      </c>
      <c r="DSQ26">
        <v>41725</v>
      </c>
      <c r="DSR26">
        <v>41724</v>
      </c>
      <c r="DSS26">
        <v>41723</v>
      </c>
      <c r="DST26">
        <v>41722</v>
      </c>
      <c r="DSU26">
        <v>41719</v>
      </c>
      <c r="DSV26">
        <v>41718</v>
      </c>
      <c r="DSW26">
        <v>41717</v>
      </c>
      <c r="DSX26">
        <v>41716</v>
      </c>
      <c r="DSY26">
        <v>41715</v>
      </c>
      <c r="DSZ26">
        <v>41712</v>
      </c>
      <c r="DTA26">
        <v>41711</v>
      </c>
      <c r="DTB26">
        <v>41710</v>
      </c>
      <c r="DTC26">
        <v>41709</v>
      </c>
      <c r="DTD26">
        <v>41708</v>
      </c>
      <c r="DTE26">
        <v>41705</v>
      </c>
      <c r="DTF26">
        <v>41704</v>
      </c>
      <c r="DTG26">
        <v>41703</v>
      </c>
      <c r="DTH26">
        <v>41702</v>
      </c>
      <c r="DTI26">
        <v>41701</v>
      </c>
      <c r="DTJ26">
        <v>41698</v>
      </c>
      <c r="DTK26">
        <v>41697</v>
      </c>
      <c r="DTL26">
        <v>41696</v>
      </c>
      <c r="DTM26">
        <v>41695</v>
      </c>
      <c r="DTN26">
        <v>41694</v>
      </c>
      <c r="DTO26">
        <v>41691</v>
      </c>
      <c r="DTP26">
        <v>41690</v>
      </c>
      <c r="DTQ26">
        <v>41689</v>
      </c>
      <c r="DTR26">
        <v>41688</v>
      </c>
      <c r="DTS26">
        <v>41687</v>
      </c>
      <c r="DTT26">
        <v>41684</v>
      </c>
      <c r="DTU26">
        <v>41683</v>
      </c>
      <c r="DTV26">
        <v>41682</v>
      </c>
      <c r="DTW26">
        <v>41681</v>
      </c>
      <c r="DTX26">
        <v>41680</v>
      </c>
      <c r="DTY26">
        <v>41677</v>
      </c>
      <c r="DTZ26">
        <v>41676</v>
      </c>
      <c r="DUA26">
        <v>41675</v>
      </c>
      <c r="DUB26">
        <v>41674</v>
      </c>
      <c r="DUC26">
        <v>41673</v>
      </c>
      <c r="DUD26">
        <v>41670</v>
      </c>
      <c r="DUE26">
        <v>41669</v>
      </c>
      <c r="DUF26">
        <v>41668</v>
      </c>
      <c r="DUG26">
        <v>41667</v>
      </c>
      <c r="DUH26">
        <v>41666</v>
      </c>
      <c r="DUI26">
        <v>41663</v>
      </c>
      <c r="DUJ26">
        <v>41662</v>
      </c>
      <c r="DUK26">
        <v>41661</v>
      </c>
      <c r="DUL26">
        <v>41660</v>
      </c>
      <c r="DUM26">
        <v>41659</v>
      </c>
      <c r="DUN26">
        <v>41656</v>
      </c>
      <c r="DUO26">
        <v>41655</v>
      </c>
      <c r="DUP26">
        <v>41654</v>
      </c>
      <c r="DUQ26">
        <v>41653</v>
      </c>
      <c r="DUR26">
        <v>41652</v>
      </c>
      <c r="DUS26">
        <v>41649</v>
      </c>
      <c r="DUT26">
        <v>41648</v>
      </c>
      <c r="DUU26">
        <v>41647</v>
      </c>
      <c r="DUV26">
        <v>41646</v>
      </c>
      <c r="DUW26">
        <v>41645</v>
      </c>
      <c r="DUX26">
        <v>41642</v>
      </c>
      <c r="DUY26">
        <v>41641</v>
      </c>
      <c r="DUZ26">
        <v>41640</v>
      </c>
      <c r="DVA26">
        <v>41639</v>
      </c>
      <c r="DVB26">
        <v>41638</v>
      </c>
      <c r="DVC26">
        <v>41635</v>
      </c>
      <c r="DVD26">
        <v>41634</v>
      </c>
      <c r="DVE26">
        <v>41633</v>
      </c>
      <c r="DVF26">
        <v>41632</v>
      </c>
      <c r="DVG26">
        <v>41631</v>
      </c>
      <c r="DVH26">
        <v>41628</v>
      </c>
      <c r="DVI26">
        <v>41627</v>
      </c>
      <c r="DVJ26">
        <v>41626</v>
      </c>
      <c r="DVK26">
        <v>41625</v>
      </c>
      <c r="DVL26">
        <v>41624</v>
      </c>
      <c r="DVM26">
        <v>41621</v>
      </c>
      <c r="DVN26">
        <v>41620</v>
      </c>
      <c r="DVO26">
        <v>41619</v>
      </c>
      <c r="DVP26">
        <v>41618</v>
      </c>
      <c r="DVQ26">
        <v>41617</v>
      </c>
      <c r="DVR26">
        <v>41614</v>
      </c>
      <c r="DVS26">
        <v>41613</v>
      </c>
      <c r="DVT26">
        <v>41612</v>
      </c>
      <c r="DVU26">
        <v>41611</v>
      </c>
      <c r="DVV26">
        <v>41610</v>
      </c>
      <c r="DVW26">
        <v>41607</v>
      </c>
      <c r="DVX26">
        <v>41606</v>
      </c>
      <c r="DVY26">
        <v>41605</v>
      </c>
      <c r="DVZ26">
        <v>41604</v>
      </c>
      <c r="DWA26">
        <v>41603</v>
      </c>
      <c r="DWB26">
        <v>41600</v>
      </c>
      <c r="DWC26">
        <v>41599</v>
      </c>
      <c r="DWD26">
        <v>41598</v>
      </c>
      <c r="DWE26">
        <v>41597</v>
      </c>
      <c r="DWF26">
        <v>41596</v>
      </c>
      <c r="DWG26">
        <v>41593</v>
      </c>
      <c r="DWH26">
        <v>41592</v>
      </c>
      <c r="DWI26">
        <v>41591</v>
      </c>
      <c r="DWJ26">
        <v>41590</v>
      </c>
      <c r="DWK26">
        <v>41589</v>
      </c>
      <c r="DWL26">
        <v>41586</v>
      </c>
      <c r="DWM26">
        <v>41585</v>
      </c>
      <c r="DWN26">
        <v>41584</v>
      </c>
      <c r="DWO26">
        <v>41583</v>
      </c>
      <c r="DWP26">
        <v>41582</v>
      </c>
      <c r="DWQ26">
        <v>41579</v>
      </c>
      <c r="DWR26">
        <v>41578</v>
      </c>
      <c r="DWS26">
        <v>41577</v>
      </c>
      <c r="DWT26">
        <v>41576</v>
      </c>
      <c r="DWU26">
        <v>41575</v>
      </c>
      <c r="DWV26">
        <v>41572</v>
      </c>
      <c r="DWW26">
        <v>41571</v>
      </c>
      <c r="DWX26">
        <v>41570</v>
      </c>
      <c r="DWY26">
        <v>41569</v>
      </c>
      <c r="DWZ26">
        <v>41568</v>
      </c>
      <c r="DXA26">
        <v>41565</v>
      </c>
      <c r="DXB26">
        <v>41564</v>
      </c>
      <c r="DXC26">
        <v>41563</v>
      </c>
      <c r="DXD26">
        <v>41562</v>
      </c>
      <c r="DXE26">
        <v>41561</v>
      </c>
      <c r="DXF26">
        <v>41558</v>
      </c>
      <c r="DXG26">
        <v>41557</v>
      </c>
      <c r="DXH26">
        <v>41556</v>
      </c>
      <c r="DXI26">
        <v>41555</v>
      </c>
      <c r="DXJ26">
        <v>41554</v>
      </c>
      <c r="DXK26">
        <v>41551</v>
      </c>
      <c r="DXL26">
        <v>41550</v>
      </c>
      <c r="DXM26">
        <v>41549</v>
      </c>
      <c r="DXN26">
        <v>41548</v>
      </c>
      <c r="DXO26">
        <v>41547</v>
      </c>
      <c r="DXP26">
        <v>41544</v>
      </c>
      <c r="DXQ26">
        <v>41543</v>
      </c>
      <c r="DXR26">
        <v>41542</v>
      </c>
      <c r="DXS26">
        <v>41541</v>
      </c>
      <c r="DXT26">
        <v>41540</v>
      </c>
      <c r="DXU26">
        <v>41537</v>
      </c>
      <c r="DXV26">
        <v>41536</v>
      </c>
      <c r="DXW26">
        <v>41535</v>
      </c>
      <c r="DXX26">
        <v>41534</v>
      </c>
      <c r="DXY26">
        <v>41533</v>
      </c>
      <c r="DXZ26">
        <v>41530</v>
      </c>
      <c r="DYA26">
        <v>41529</v>
      </c>
      <c r="DYB26">
        <v>41528</v>
      </c>
      <c r="DYC26">
        <v>41527</v>
      </c>
      <c r="DYD26">
        <v>41526</v>
      </c>
      <c r="DYE26">
        <v>41523</v>
      </c>
      <c r="DYF26">
        <v>41522</v>
      </c>
      <c r="DYG26">
        <v>41521</v>
      </c>
      <c r="DYH26">
        <v>41520</v>
      </c>
      <c r="DYI26">
        <v>41519</v>
      </c>
      <c r="DYJ26">
        <v>41516</v>
      </c>
      <c r="DYK26">
        <v>41515</v>
      </c>
      <c r="DYL26">
        <v>41514</v>
      </c>
      <c r="DYM26">
        <v>41513</v>
      </c>
      <c r="DYN26">
        <v>41512</v>
      </c>
      <c r="DYO26">
        <v>41509</v>
      </c>
      <c r="DYP26">
        <v>41508</v>
      </c>
      <c r="DYQ26">
        <v>41507</v>
      </c>
      <c r="DYR26">
        <v>41506</v>
      </c>
      <c r="DYS26">
        <v>41505</v>
      </c>
      <c r="DYT26">
        <v>41502</v>
      </c>
      <c r="DYU26">
        <v>41501</v>
      </c>
      <c r="DYV26">
        <v>41500</v>
      </c>
      <c r="DYW26">
        <v>41499</v>
      </c>
      <c r="DYX26">
        <v>41498</v>
      </c>
      <c r="DYY26">
        <v>41495</v>
      </c>
      <c r="DYZ26">
        <v>41494</v>
      </c>
      <c r="DZA26">
        <v>41493</v>
      </c>
      <c r="DZB26">
        <v>41492</v>
      </c>
      <c r="DZC26">
        <v>41491</v>
      </c>
      <c r="DZD26">
        <v>41488</v>
      </c>
      <c r="DZE26">
        <v>41487</v>
      </c>
      <c r="DZF26">
        <v>41486</v>
      </c>
      <c r="DZG26">
        <v>41485</v>
      </c>
      <c r="DZH26">
        <v>41484</v>
      </c>
      <c r="DZI26">
        <v>41481</v>
      </c>
      <c r="DZJ26">
        <v>41480</v>
      </c>
      <c r="DZK26">
        <v>41479</v>
      </c>
      <c r="DZL26">
        <v>41478</v>
      </c>
      <c r="DZM26">
        <v>41477</v>
      </c>
      <c r="DZN26">
        <v>41474</v>
      </c>
      <c r="DZO26">
        <v>41473</v>
      </c>
      <c r="DZP26">
        <v>41472</v>
      </c>
      <c r="DZQ26">
        <v>41471</v>
      </c>
      <c r="DZR26">
        <v>41470</v>
      </c>
      <c r="DZS26">
        <v>41467</v>
      </c>
      <c r="DZT26">
        <v>41466</v>
      </c>
      <c r="DZU26">
        <v>41465</v>
      </c>
      <c r="DZV26">
        <v>41464</v>
      </c>
      <c r="DZW26">
        <v>41463</v>
      </c>
      <c r="DZX26">
        <v>41460</v>
      </c>
      <c r="DZY26">
        <v>41459</v>
      </c>
      <c r="DZZ26">
        <v>41458</v>
      </c>
      <c r="EAA26">
        <v>41457</v>
      </c>
      <c r="EAB26">
        <v>41456</v>
      </c>
      <c r="EAC26">
        <v>41453</v>
      </c>
      <c r="EAD26">
        <v>41452</v>
      </c>
      <c r="EAE26">
        <v>41451</v>
      </c>
      <c r="EAF26">
        <v>41450</v>
      </c>
      <c r="EAG26">
        <v>41449</v>
      </c>
      <c r="EAH26">
        <v>41446</v>
      </c>
      <c r="EAI26">
        <v>41445</v>
      </c>
      <c r="EAJ26">
        <v>41444</v>
      </c>
      <c r="EAK26">
        <v>41443</v>
      </c>
      <c r="EAL26">
        <v>41442</v>
      </c>
      <c r="EAM26">
        <v>41439</v>
      </c>
      <c r="EAN26">
        <v>41438</v>
      </c>
      <c r="EAO26">
        <v>41437</v>
      </c>
      <c r="EAP26">
        <v>41436</v>
      </c>
      <c r="EAQ26">
        <v>41435</v>
      </c>
      <c r="EAR26">
        <v>41432</v>
      </c>
      <c r="EAS26">
        <v>41431</v>
      </c>
      <c r="EAT26">
        <v>41430</v>
      </c>
      <c r="EAU26">
        <v>41429</v>
      </c>
      <c r="EAV26">
        <v>41428</v>
      </c>
      <c r="EAW26">
        <v>41425</v>
      </c>
      <c r="EAX26">
        <v>41424</v>
      </c>
      <c r="EAY26">
        <v>41423</v>
      </c>
      <c r="EAZ26">
        <v>41422</v>
      </c>
      <c r="EBA26">
        <v>41421</v>
      </c>
      <c r="EBB26">
        <v>41418</v>
      </c>
      <c r="EBC26">
        <v>41417</v>
      </c>
      <c r="EBD26">
        <v>41416</v>
      </c>
      <c r="EBE26">
        <v>41415</v>
      </c>
      <c r="EBF26">
        <v>41414</v>
      </c>
      <c r="EBG26">
        <v>41411</v>
      </c>
      <c r="EBH26">
        <v>41410</v>
      </c>
      <c r="EBI26">
        <v>41409</v>
      </c>
      <c r="EBJ26">
        <v>41408</v>
      </c>
      <c r="EBK26">
        <v>41407</v>
      </c>
      <c r="EBL26">
        <v>41404</v>
      </c>
      <c r="EBM26">
        <v>41403</v>
      </c>
      <c r="EBN26">
        <v>41402</v>
      </c>
      <c r="EBO26">
        <v>41401</v>
      </c>
      <c r="EBP26">
        <v>41400</v>
      </c>
      <c r="EBQ26">
        <v>41397</v>
      </c>
      <c r="EBR26">
        <v>41396</v>
      </c>
      <c r="EBS26">
        <v>41395</v>
      </c>
      <c r="EBT26">
        <v>41394</v>
      </c>
      <c r="EBU26">
        <v>41393</v>
      </c>
      <c r="EBV26">
        <v>41390</v>
      </c>
      <c r="EBW26">
        <v>41389</v>
      </c>
      <c r="EBX26">
        <v>41388</v>
      </c>
      <c r="EBY26">
        <v>41387</v>
      </c>
      <c r="EBZ26">
        <v>41386</v>
      </c>
      <c r="ECA26">
        <v>41383</v>
      </c>
      <c r="ECB26">
        <v>41382</v>
      </c>
      <c r="ECC26">
        <v>41381</v>
      </c>
      <c r="ECD26">
        <v>41380</v>
      </c>
      <c r="ECE26">
        <v>41379</v>
      </c>
      <c r="ECF26">
        <v>41376</v>
      </c>
      <c r="ECG26">
        <v>41375</v>
      </c>
      <c r="ECH26">
        <v>41374</v>
      </c>
      <c r="ECI26">
        <v>41373</v>
      </c>
      <c r="ECJ26">
        <v>41372</v>
      </c>
      <c r="ECK26">
        <v>41369</v>
      </c>
      <c r="ECL26">
        <v>41368</v>
      </c>
      <c r="ECM26">
        <v>41367</v>
      </c>
      <c r="ECN26">
        <v>41366</v>
      </c>
      <c r="ECO26">
        <v>41365</v>
      </c>
      <c r="ECP26">
        <v>41362</v>
      </c>
      <c r="ECQ26">
        <v>41361</v>
      </c>
      <c r="ECR26">
        <v>41360</v>
      </c>
      <c r="ECS26">
        <v>41359</v>
      </c>
      <c r="ECT26">
        <v>41358</v>
      </c>
      <c r="ECU26">
        <v>41355</v>
      </c>
      <c r="ECV26">
        <v>41354</v>
      </c>
      <c r="ECW26">
        <v>41353</v>
      </c>
      <c r="ECX26">
        <v>41352</v>
      </c>
      <c r="ECY26">
        <v>41351</v>
      </c>
      <c r="ECZ26">
        <v>41348</v>
      </c>
      <c r="EDA26">
        <v>41347</v>
      </c>
      <c r="EDB26">
        <v>41346</v>
      </c>
      <c r="EDC26">
        <v>41345</v>
      </c>
      <c r="EDD26">
        <v>41344</v>
      </c>
      <c r="EDE26">
        <v>41341</v>
      </c>
      <c r="EDF26">
        <v>41340</v>
      </c>
      <c r="EDG26">
        <v>41339</v>
      </c>
      <c r="EDH26">
        <v>41338</v>
      </c>
      <c r="EDI26">
        <v>41337</v>
      </c>
      <c r="EDJ26">
        <v>41334</v>
      </c>
      <c r="EDK26">
        <v>41333</v>
      </c>
      <c r="EDL26">
        <v>41332</v>
      </c>
      <c r="EDM26">
        <v>41331</v>
      </c>
      <c r="EDN26">
        <v>41330</v>
      </c>
      <c r="EDO26">
        <v>41327</v>
      </c>
      <c r="EDP26">
        <v>41326</v>
      </c>
      <c r="EDQ26">
        <v>41325</v>
      </c>
      <c r="EDR26">
        <v>41324</v>
      </c>
      <c r="EDS26">
        <v>41323</v>
      </c>
      <c r="EDT26">
        <v>41320</v>
      </c>
      <c r="EDU26">
        <v>41319</v>
      </c>
      <c r="EDV26">
        <v>41318</v>
      </c>
      <c r="EDW26">
        <v>41317</v>
      </c>
      <c r="EDX26">
        <v>41316</v>
      </c>
      <c r="EDY26">
        <v>41313</v>
      </c>
      <c r="EDZ26">
        <v>41312</v>
      </c>
      <c r="EEA26">
        <v>41311</v>
      </c>
      <c r="EEB26">
        <v>41310</v>
      </c>
      <c r="EEC26">
        <v>41309</v>
      </c>
      <c r="EED26">
        <v>41306</v>
      </c>
      <c r="EEE26">
        <v>41305</v>
      </c>
      <c r="EEF26">
        <v>41304</v>
      </c>
      <c r="EEG26">
        <v>41303</v>
      </c>
      <c r="EEH26">
        <v>41302</v>
      </c>
      <c r="EEI26">
        <v>41299</v>
      </c>
      <c r="EEJ26">
        <v>41298</v>
      </c>
      <c r="EEK26">
        <v>41297</v>
      </c>
      <c r="EEL26">
        <v>41296</v>
      </c>
      <c r="EEM26">
        <v>41295</v>
      </c>
      <c r="EEN26">
        <v>41292</v>
      </c>
      <c r="EEO26">
        <v>41291</v>
      </c>
      <c r="EEP26">
        <v>41290</v>
      </c>
      <c r="EEQ26">
        <v>41289</v>
      </c>
      <c r="EER26">
        <v>41288</v>
      </c>
      <c r="EES26">
        <v>41285</v>
      </c>
      <c r="EET26">
        <v>41284</v>
      </c>
      <c r="EEU26">
        <v>41283</v>
      </c>
      <c r="EEV26">
        <v>41282</v>
      </c>
      <c r="EEW26">
        <v>41281</v>
      </c>
      <c r="EEX26">
        <v>41278</v>
      </c>
      <c r="EEY26">
        <v>41277</v>
      </c>
      <c r="EEZ26">
        <v>41276</v>
      </c>
      <c r="EFA26">
        <v>41275</v>
      </c>
      <c r="EFB26">
        <v>41274</v>
      </c>
      <c r="EFC26">
        <v>41271</v>
      </c>
      <c r="EFD26">
        <v>41270</v>
      </c>
      <c r="EFE26">
        <v>41269</v>
      </c>
      <c r="EFF26">
        <v>41268</v>
      </c>
      <c r="EFG26">
        <v>41267</v>
      </c>
      <c r="EFH26">
        <v>41264</v>
      </c>
      <c r="EFI26">
        <v>41263</v>
      </c>
      <c r="EFJ26">
        <v>41262</v>
      </c>
      <c r="EFK26">
        <v>41261</v>
      </c>
      <c r="EFL26">
        <v>41260</v>
      </c>
      <c r="EFM26">
        <v>41257</v>
      </c>
      <c r="EFN26">
        <v>41256</v>
      </c>
      <c r="EFO26">
        <v>41255</v>
      </c>
      <c r="EFP26">
        <v>41254</v>
      </c>
      <c r="EFQ26">
        <v>41253</v>
      </c>
      <c r="EFR26">
        <v>41250</v>
      </c>
      <c r="EFS26">
        <v>41249</v>
      </c>
      <c r="EFT26">
        <v>41248</v>
      </c>
      <c r="EFU26">
        <v>41247</v>
      </c>
      <c r="EFV26">
        <v>41246</v>
      </c>
      <c r="EFW26">
        <v>41243</v>
      </c>
      <c r="EFX26">
        <v>41242</v>
      </c>
      <c r="EFY26">
        <v>41241</v>
      </c>
      <c r="EFZ26">
        <v>41240</v>
      </c>
      <c r="EGA26">
        <v>41239</v>
      </c>
      <c r="EGB26">
        <v>41236</v>
      </c>
      <c r="EGC26">
        <v>41235</v>
      </c>
      <c r="EGD26">
        <v>41234</v>
      </c>
      <c r="EGE26">
        <v>41233</v>
      </c>
      <c r="EGF26">
        <v>41232</v>
      </c>
      <c r="EGG26">
        <v>41229</v>
      </c>
      <c r="EGH26">
        <v>41228</v>
      </c>
      <c r="EGI26">
        <v>41227</v>
      </c>
      <c r="EGJ26">
        <v>41226</v>
      </c>
      <c r="EGK26">
        <v>41225</v>
      </c>
      <c r="EGL26">
        <v>41222</v>
      </c>
      <c r="EGM26">
        <v>41221</v>
      </c>
      <c r="EGN26">
        <v>41220</v>
      </c>
      <c r="EGO26">
        <v>41219</v>
      </c>
      <c r="EGP26">
        <v>41218</v>
      </c>
      <c r="EGQ26">
        <v>41215</v>
      </c>
      <c r="EGR26">
        <v>41214</v>
      </c>
      <c r="EGS26">
        <v>41213</v>
      </c>
      <c r="EGT26">
        <v>41212</v>
      </c>
      <c r="EGU26">
        <v>41211</v>
      </c>
      <c r="EGV26">
        <v>41208</v>
      </c>
      <c r="EGW26">
        <v>41207</v>
      </c>
      <c r="EGX26">
        <v>41206</v>
      </c>
      <c r="EGY26">
        <v>41205</v>
      </c>
      <c r="EGZ26">
        <v>41204</v>
      </c>
      <c r="EHA26">
        <v>41201</v>
      </c>
      <c r="EHB26">
        <v>41200</v>
      </c>
      <c r="EHC26">
        <v>41199</v>
      </c>
      <c r="EHD26">
        <v>41198</v>
      </c>
      <c r="EHE26">
        <v>41197</v>
      </c>
      <c r="EHF26">
        <v>41194</v>
      </c>
      <c r="EHG26">
        <v>41193</v>
      </c>
      <c r="EHH26">
        <v>41192</v>
      </c>
      <c r="EHI26">
        <v>41191</v>
      </c>
      <c r="EHJ26">
        <v>41190</v>
      </c>
      <c r="EHK26">
        <v>41187</v>
      </c>
      <c r="EHL26">
        <v>41186</v>
      </c>
      <c r="EHM26">
        <v>41185</v>
      </c>
      <c r="EHN26">
        <v>41184</v>
      </c>
      <c r="EHO26">
        <v>41183</v>
      </c>
      <c r="EHP26">
        <v>41180</v>
      </c>
      <c r="EHQ26">
        <v>41179</v>
      </c>
      <c r="EHR26">
        <v>41178</v>
      </c>
      <c r="EHS26">
        <v>41177</v>
      </c>
      <c r="EHT26">
        <v>41176</v>
      </c>
      <c r="EHU26">
        <v>41173</v>
      </c>
      <c r="EHV26">
        <v>41172</v>
      </c>
      <c r="EHW26">
        <v>41171</v>
      </c>
      <c r="EHX26">
        <v>41170</v>
      </c>
      <c r="EHY26">
        <v>41169</v>
      </c>
      <c r="EHZ26">
        <v>41166</v>
      </c>
      <c r="EIA26">
        <v>41165</v>
      </c>
      <c r="EIB26">
        <v>41164</v>
      </c>
      <c r="EIC26">
        <v>41163</v>
      </c>
      <c r="EID26">
        <v>41162</v>
      </c>
      <c r="EIE26">
        <v>41159</v>
      </c>
      <c r="EIF26">
        <v>41158</v>
      </c>
      <c r="EIG26">
        <v>41157</v>
      </c>
      <c r="EIH26">
        <v>41156</v>
      </c>
      <c r="EII26">
        <v>41155</v>
      </c>
      <c r="EIJ26">
        <v>41152</v>
      </c>
      <c r="EIK26">
        <v>41151</v>
      </c>
      <c r="EIL26">
        <v>41150</v>
      </c>
      <c r="EIM26">
        <v>41149</v>
      </c>
      <c r="EIN26">
        <v>41148</v>
      </c>
      <c r="EIO26">
        <v>41145</v>
      </c>
      <c r="EIP26">
        <v>41144</v>
      </c>
      <c r="EIQ26">
        <v>41143</v>
      </c>
      <c r="EIR26">
        <v>41142</v>
      </c>
      <c r="EIS26">
        <v>41141</v>
      </c>
      <c r="EIT26">
        <v>41138</v>
      </c>
      <c r="EIU26">
        <v>41137</v>
      </c>
      <c r="EIV26">
        <v>41136</v>
      </c>
      <c r="EIW26">
        <v>41135</v>
      </c>
      <c r="EIX26">
        <v>41134</v>
      </c>
      <c r="EIY26">
        <v>41131</v>
      </c>
      <c r="EIZ26">
        <v>41130</v>
      </c>
      <c r="EJA26">
        <v>41129</v>
      </c>
      <c r="EJB26">
        <v>41128</v>
      </c>
      <c r="EJC26">
        <v>41127</v>
      </c>
      <c r="EJD26">
        <v>41124</v>
      </c>
      <c r="EJE26">
        <v>41123</v>
      </c>
      <c r="EJF26">
        <v>41122</v>
      </c>
      <c r="EJG26">
        <v>41121</v>
      </c>
      <c r="EJH26">
        <v>41120</v>
      </c>
      <c r="EJI26">
        <v>41117</v>
      </c>
      <c r="EJJ26">
        <v>41116</v>
      </c>
      <c r="EJK26">
        <v>41115</v>
      </c>
      <c r="EJL26">
        <v>41114</v>
      </c>
      <c r="EJM26">
        <v>41113</v>
      </c>
      <c r="EJN26">
        <v>41110</v>
      </c>
      <c r="EJO26">
        <v>41109</v>
      </c>
      <c r="EJP26">
        <v>41108</v>
      </c>
      <c r="EJQ26">
        <v>41107</v>
      </c>
      <c r="EJR26">
        <v>41106</v>
      </c>
      <c r="EJS26">
        <v>41103</v>
      </c>
      <c r="EJT26">
        <v>41102</v>
      </c>
      <c r="EJU26">
        <v>41101</v>
      </c>
      <c r="EJV26">
        <v>41100</v>
      </c>
      <c r="EJW26">
        <v>41099</v>
      </c>
      <c r="EJX26">
        <v>41096</v>
      </c>
      <c r="EJY26">
        <v>41095</v>
      </c>
      <c r="EJZ26">
        <v>41094</v>
      </c>
      <c r="EKA26">
        <v>41093</v>
      </c>
      <c r="EKB26">
        <v>41092</v>
      </c>
      <c r="EKC26">
        <v>41089</v>
      </c>
      <c r="EKD26">
        <v>41088</v>
      </c>
      <c r="EKE26">
        <v>41087</v>
      </c>
      <c r="EKF26">
        <v>41086</v>
      </c>
      <c r="EKG26">
        <v>41085</v>
      </c>
      <c r="EKH26">
        <v>41082</v>
      </c>
      <c r="EKI26">
        <v>41081</v>
      </c>
      <c r="EKJ26">
        <v>41080</v>
      </c>
      <c r="EKK26">
        <v>41079</v>
      </c>
      <c r="EKL26">
        <v>41078</v>
      </c>
      <c r="EKM26">
        <v>41075</v>
      </c>
      <c r="EKN26">
        <v>41074</v>
      </c>
      <c r="EKO26">
        <v>41073</v>
      </c>
      <c r="EKP26">
        <v>41072</v>
      </c>
      <c r="EKQ26">
        <v>41071</v>
      </c>
      <c r="EKR26">
        <v>41068</v>
      </c>
      <c r="EKS26">
        <v>41067</v>
      </c>
      <c r="EKT26">
        <v>41066</v>
      </c>
      <c r="EKU26">
        <v>41065</v>
      </c>
      <c r="EKV26">
        <v>41064</v>
      </c>
      <c r="EKW26">
        <v>41061</v>
      </c>
      <c r="EKX26">
        <v>41060</v>
      </c>
      <c r="EKY26">
        <v>41059</v>
      </c>
      <c r="EKZ26">
        <v>41058</v>
      </c>
      <c r="ELA26">
        <v>41057</v>
      </c>
      <c r="ELB26">
        <v>41054</v>
      </c>
      <c r="ELC26">
        <v>41053</v>
      </c>
      <c r="ELD26">
        <v>41052</v>
      </c>
      <c r="ELE26">
        <v>41051</v>
      </c>
      <c r="ELF26">
        <v>41050</v>
      </c>
      <c r="ELG26">
        <v>41047</v>
      </c>
      <c r="ELH26">
        <v>41046</v>
      </c>
      <c r="ELI26">
        <v>41045</v>
      </c>
      <c r="ELJ26">
        <v>41044</v>
      </c>
      <c r="ELK26">
        <v>41043</v>
      </c>
      <c r="ELL26">
        <v>41040</v>
      </c>
      <c r="ELM26">
        <v>41039</v>
      </c>
      <c r="ELN26">
        <v>41038</v>
      </c>
      <c r="ELO26">
        <v>41037</v>
      </c>
      <c r="ELP26">
        <v>41036</v>
      </c>
      <c r="ELQ26">
        <v>41033</v>
      </c>
      <c r="ELR26">
        <v>41032</v>
      </c>
      <c r="ELS26">
        <v>41031</v>
      </c>
      <c r="ELT26">
        <v>41030</v>
      </c>
      <c r="ELU26">
        <v>41029</v>
      </c>
      <c r="ELV26">
        <v>41026</v>
      </c>
      <c r="ELW26">
        <v>41025</v>
      </c>
      <c r="ELX26">
        <v>41024</v>
      </c>
      <c r="ELY26">
        <v>41023</v>
      </c>
      <c r="ELZ26">
        <v>41022</v>
      </c>
      <c r="EMA26">
        <v>41019</v>
      </c>
      <c r="EMB26">
        <v>41018</v>
      </c>
      <c r="EMC26">
        <v>41017</v>
      </c>
      <c r="EMD26">
        <v>41016</v>
      </c>
      <c r="EME26">
        <v>41015</v>
      </c>
      <c r="EMF26">
        <v>41012</v>
      </c>
      <c r="EMG26">
        <v>41011</v>
      </c>
      <c r="EMH26">
        <v>41010</v>
      </c>
      <c r="EMI26">
        <v>41009</v>
      </c>
      <c r="EMJ26">
        <v>41008</v>
      </c>
      <c r="EMK26">
        <v>41005</v>
      </c>
      <c r="EML26">
        <v>41004</v>
      </c>
      <c r="EMM26">
        <v>41003</v>
      </c>
      <c r="EMN26">
        <v>41002</v>
      </c>
      <c r="EMO26">
        <v>41001</v>
      </c>
      <c r="EMP26">
        <v>40998</v>
      </c>
      <c r="EMQ26">
        <v>40997</v>
      </c>
      <c r="EMR26">
        <v>40996</v>
      </c>
      <c r="EMS26">
        <v>40995</v>
      </c>
      <c r="EMT26">
        <v>40994</v>
      </c>
      <c r="EMU26">
        <v>40991</v>
      </c>
      <c r="EMV26">
        <v>40990</v>
      </c>
      <c r="EMW26">
        <v>40989</v>
      </c>
      <c r="EMX26">
        <v>40988</v>
      </c>
      <c r="EMY26">
        <v>40987</v>
      </c>
      <c r="EMZ26">
        <v>40984</v>
      </c>
      <c r="ENA26">
        <v>40983</v>
      </c>
      <c r="ENB26">
        <v>40982</v>
      </c>
      <c r="ENC26">
        <v>40981</v>
      </c>
      <c r="END26">
        <v>40980</v>
      </c>
      <c r="ENE26">
        <v>40977</v>
      </c>
      <c r="ENF26">
        <v>40976</v>
      </c>
      <c r="ENG26">
        <v>40975</v>
      </c>
      <c r="ENH26">
        <v>40974</v>
      </c>
      <c r="ENI26">
        <v>40973</v>
      </c>
      <c r="ENJ26">
        <v>40970</v>
      </c>
      <c r="ENK26">
        <v>40969</v>
      </c>
      <c r="ENL26">
        <v>40968</v>
      </c>
      <c r="ENM26">
        <v>40967</v>
      </c>
      <c r="ENN26">
        <v>40966</v>
      </c>
      <c r="ENO26">
        <v>40963</v>
      </c>
      <c r="ENP26">
        <v>40962</v>
      </c>
      <c r="ENQ26">
        <v>40961</v>
      </c>
      <c r="ENR26">
        <v>40960</v>
      </c>
      <c r="ENS26">
        <v>40959</v>
      </c>
      <c r="ENT26">
        <v>40956</v>
      </c>
      <c r="ENU26">
        <v>40955</v>
      </c>
      <c r="ENV26">
        <v>40954</v>
      </c>
      <c r="ENW26">
        <v>40953</v>
      </c>
      <c r="ENX26">
        <v>40952</v>
      </c>
      <c r="ENY26">
        <v>40949</v>
      </c>
      <c r="ENZ26">
        <v>40948</v>
      </c>
      <c r="EOA26">
        <v>40947</v>
      </c>
      <c r="EOB26">
        <v>40946</v>
      </c>
      <c r="EOC26">
        <v>40945</v>
      </c>
      <c r="EOD26">
        <v>40942</v>
      </c>
      <c r="EOE26">
        <v>40941</v>
      </c>
      <c r="EOF26">
        <v>40940</v>
      </c>
      <c r="EOG26">
        <v>40939</v>
      </c>
      <c r="EOH26">
        <v>40938</v>
      </c>
      <c r="EOI26">
        <v>40935</v>
      </c>
      <c r="EOJ26">
        <v>40934</v>
      </c>
      <c r="EOK26">
        <v>40933</v>
      </c>
      <c r="EOL26">
        <v>40932</v>
      </c>
      <c r="EOM26">
        <v>40931</v>
      </c>
      <c r="EON26">
        <v>40928</v>
      </c>
      <c r="EOO26">
        <v>40927</v>
      </c>
      <c r="EOP26">
        <v>40926</v>
      </c>
      <c r="EOQ26">
        <v>40925</v>
      </c>
      <c r="EOR26">
        <v>40924</v>
      </c>
      <c r="EOS26">
        <v>40921</v>
      </c>
      <c r="EOT26">
        <v>40920</v>
      </c>
      <c r="EOU26">
        <v>40919</v>
      </c>
      <c r="EOV26">
        <v>40918</v>
      </c>
      <c r="EOW26">
        <v>40917</v>
      </c>
      <c r="EOX26">
        <v>40914</v>
      </c>
      <c r="EOY26">
        <v>40913</v>
      </c>
      <c r="EOZ26">
        <v>40912</v>
      </c>
      <c r="EPA26">
        <v>40911</v>
      </c>
      <c r="EPB26">
        <v>40910</v>
      </c>
      <c r="EPC26">
        <v>40907</v>
      </c>
      <c r="EPD26">
        <v>40906</v>
      </c>
      <c r="EPE26">
        <v>40905</v>
      </c>
      <c r="EPF26">
        <v>40904</v>
      </c>
      <c r="EPG26">
        <v>40903</v>
      </c>
      <c r="EPH26">
        <v>40900</v>
      </c>
      <c r="EPI26">
        <v>40899</v>
      </c>
      <c r="EPJ26">
        <v>40898</v>
      </c>
      <c r="EPK26">
        <v>40897</v>
      </c>
      <c r="EPL26">
        <v>40896</v>
      </c>
      <c r="EPM26">
        <v>40893</v>
      </c>
      <c r="EPN26">
        <v>40892</v>
      </c>
      <c r="EPO26">
        <v>40891</v>
      </c>
      <c r="EPP26">
        <v>40890</v>
      </c>
      <c r="EPQ26">
        <v>40889</v>
      </c>
      <c r="EPR26">
        <v>40886</v>
      </c>
      <c r="EPS26">
        <v>40885</v>
      </c>
      <c r="EPT26">
        <v>40884</v>
      </c>
      <c r="EPU26">
        <v>40883</v>
      </c>
      <c r="EPV26">
        <v>40882</v>
      </c>
      <c r="EPW26">
        <v>40879</v>
      </c>
      <c r="EPX26">
        <v>40878</v>
      </c>
      <c r="EPY26">
        <v>40877</v>
      </c>
      <c r="EPZ26">
        <v>40876</v>
      </c>
      <c r="EQA26">
        <v>40875</v>
      </c>
      <c r="EQB26">
        <v>40872</v>
      </c>
      <c r="EQC26">
        <v>40871</v>
      </c>
      <c r="EQD26">
        <v>40870</v>
      </c>
      <c r="EQE26">
        <v>40869</v>
      </c>
      <c r="EQF26">
        <v>40868</v>
      </c>
      <c r="EQG26">
        <v>40865</v>
      </c>
      <c r="EQH26">
        <v>40864</v>
      </c>
      <c r="EQI26">
        <v>40863</v>
      </c>
      <c r="EQJ26">
        <v>40862</v>
      </c>
      <c r="EQK26">
        <v>40861</v>
      </c>
      <c r="EQL26">
        <v>40858</v>
      </c>
      <c r="EQM26">
        <v>40857</v>
      </c>
      <c r="EQN26">
        <v>40856</v>
      </c>
      <c r="EQO26">
        <v>40855</v>
      </c>
      <c r="EQP26">
        <v>40854</v>
      </c>
      <c r="EQQ26">
        <v>40851</v>
      </c>
      <c r="EQR26">
        <v>40850</v>
      </c>
      <c r="EQS26">
        <v>40849</v>
      </c>
      <c r="EQT26">
        <v>40848</v>
      </c>
      <c r="EQU26">
        <v>40847</v>
      </c>
      <c r="EQV26">
        <v>40844</v>
      </c>
      <c r="EQW26">
        <v>40843</v>
      </c>
      <c r="EQX26">
        <v>40842</v>
      </c>
      <c r="EQY26">
        <v>40841</v>
      </c>
      <c r="EQZ26">
        <v>40840</v>
      </c>
      <c r="ERA26">
        <v>40837</v>
      </c>
      <c r="ERB26">
        <v>40836</v>
      </c>
      <c r="ERC26">
        <v>40835</v>
      </c>
      <c r="ERD26">
        <v>40834</v>
      </c>
      <c r="ERE26">
        <v>40833</v>
      </c>
      <c r="ERF26">
        <v>40830</v>
      </c>
      <c r="ERG26">
        <v>40829</v>
      </c>
      <c r="ERH26">
        <v>40828</v>
      </c>
      <c r="ERI26">
        <v>40827</v>
      </c>
      <c r="ERJ26">
        <v>40826</v>
      </c>
      <c r="ERK26">
        <v>40823</v>
      </c>
      <c r="ERL26">
        <v>40822</v>
      </c>
      <c r="ERM26">
        <v>40821</v>
      </c>
      <c r="ERN26">
        <v>40820</v>
      </c>
      <c r="ERO26">
        <v>40819</v>
      </c>
      <c r="ERP26">
        <v>40816</v>
      </c>
      <c r="ERQ26">
        <v>40815</v>
      </c>
      <c r="ERR26">
        <v>40814</v>
      </c>
      <c r="ERS26">
        <v>40813</v>
      </c>
      <c r="ERT26">
        <v>40812</v>
      </c>
      <c r="ERU26">
        <v>40809</v>
      </c>
      <c r="ERV26">
        <v>40808</v>
      </c>
      <c r="ERW26">
        <v>40807</v>
      </c>
      <c r="ERX26">
        <v>40806</v>
      </c>
      <c r="ERY26">
        <v>40805</v>
      </c>
      <c r="ERZ26">
        <v>40802</v>
      </c>
      <c r="ESA26">
        <v>40801</v>
      </c>
      <c r="ESB26">
        <v>40800</v>
      </c>
      <c r="ESC26">
        <v>40799</v>
      </c>
      <c r="ESD26">
        <v>40798</v>
      </c>
      <c r="ESE26">
        <v>40795</v>
      </c>
      <c r="ESF26">
        <v>40794</v>
      </c>
      <c r="ESG26">
        <v>40793</v>
      </c>
      <c r="ESH26">
        <v>40792</v>
      </c>
      <c r="ESI26">
        <v>40791</v>
      </c>
      <c r="ESJ26">
        <v>40788</v>
      </c>
      <c r="ESK26">
        <v>40787</v>
      </c>
      <c r="ESL26">
        <v>40786</v>
      </c>
      <c r="ESM26">
        <v>40785</v>
      </c>
      <c r="ESN26">
        <v>40784</v>
      </c>
      <c r="ESO26">
        <v>40781</v>
      </c>
      <c r="ESP26">
        <v>40780</v>
      </c>
      <c r="ESQ26">
        <v>40779</v>
      </c>
      <c r="ESR26">
        <v>40778</v>
      </c>
      <c r="ESS26">
        <v>40777</v>
      </c>
      <c r="EST26">
        <v>40774</v>
      </c>
      <c r="ESU26">
        <v>40773</v>
      </c>
      <c r="ESV26">
        <v>40772</v>
      </c>
      <c r="ESW26">
        <v>40771</v>
      </c>
      <c r="ESX26">
        <v>40770</v>
      </c>
      <c r="ESY26">
        <v>40767</v>
      </c>
      <c r="ESZ26">
        <v>40766</v>
      </c>
      <c r="ETA26">
        <v>40765</v>
      </c>
      <c r="ETB26">
        <v>40764</v>
      </c>
      <c r="ETC26">
        <v>40763</v>
      </c>
      <c r="ETD26">
        <v>40760</v>
      </c>
      <c r="ETE26">
        <v>40759</v>
      </c>
      <c r="ETF26">
        <v>40758</v>
      </c>
      <c r="ETG26">
        <v>40757</v>
      </c>
      <c r="ETH26">
        <v>40756</v>
      </c>
      <c r="ETI26">
        <v>40753</v>
      </c>
      <c r="ETJ26">
        <v>40752</v>
      </c>
      <c r="ETK26">
        <v>40751</v>
      </c>
      <c r="ETL26">
        <v>40750</v>
      </c>
      <c r="ETM26">
        <v>40749</v>
      </c>
      <c r="ETN26">
        <v>40746</v>
      </c>
      <c r="ETO26">
        <v>40745</v>
      </c>
      <c r="ETP26">
        <v>40744</v>
      </c>
      <c r="ETQ26">
        <v>40743</v>
      </c>
      <c r="ETR26">
        <v>40742</v>
      </c>
      <c r="ETS26">
        <v>40739</v>
      </c>
      <c r="ETT26">
        <v>40738</v>
      </c>
      <c r="ETU26">
        <v>40737</v>
      </c>
      <c r="ETV26">
        <v>40736</v>
      </c>
      <c r="ETW26">
        <v>40735</v>
      </c>
      <c r="ETX26">
        <v>40732</v>
      </c>
      <c r="ETY26">
        <v>40731</v>
      </c>
      <c r="ETZ26">
        <v>40730</v>
      </c>
      <c r="EUA26">
        <v>40729</v>
      </c>
      <c r="EUB26">
        <v>40728</v>
      </c>
      <c r="EUC26">
        <v>40725</v>
      </c>
      <c r="EUD26">
        <v>40724</v>
      </c>
      <c r="EUE26">
        <v>40723</v>
      </c>
      <c r="EUF26">
        <v>40722</v>
      </c>
      <c r="EUG26">
        <v>40721</v>
      </c>
      <c r="EUH26">
        <v>40718</v>
      </c>
      <c r="EUI26">
        <v>40717</v>
      </c>
      <c r="EUJ26">
        <v>40716</v>
      </c>
      <c r="EUK26">
        <v>40715</v>
      </c>
      <c r="EUL26">
        <v>40714</v>
      </c>
      <c r="EUM26">
        <v>40711</v>
      </c>
      <c r="EUN26">
        <v>40710</v>
      </c>
      <c r="EUO26">
        <v>40709</v>
      </c>
      <c r="EUP26">
        <v>40708</v>
      </c>
      <c r="EUQ26">
        <v>40707</v>
      </c>
      <c r="EUR26">
        <v>40704</v>
      </c>
      <c r="EUS26">
        <v>40703</v>
      </c>
      <c r="EUT26">
        <v>40702</v>
      </c>
      <c r="EUU26">
        <v>40701</v>
      </c>
      <c r="EUV26">
        <v>40700</v>
      </c>
      <c r="EUW26">
        <v>40697</v>
      </c>
      <c r="EUX26">
        <v>40696</v>
      </c>
      <c r="EUY26">
        <v>40695</v>
      </c>
      <c r="EUZ26">
        <v>40694</v>
      </c>
      <c r="EVA26">
        <v>40693</v>
      </c>
      <c r="EVB26">
        <v>40690</v>
      </c>
      <c r="EVC26">
        <v>40689</v>
      </c>
      <c r="EVD26">
        <v>40688</v>
      </c>
      <c r="EVE26">
        <v>40687</v>
      </c>
      <c r="EVF26">
        <v>40686</v>
      </c>
      <c r="EVG26">
        <v>40683</v>
      </c>
      <c r="EVH26">
        <v>40682</v>
      </c>
      <c r="EVI26">
        <v>40681</v>
      </c>
      <c r="EVJ26">
        <v>40680</v>
      </c>
      <c r="EVK26">
        <v>40679</v>
      </c>
      <c r="EVL26">
        <v>40676</v>
      </c>
      <c r="EVM26">
        <v>40675</v>
      </c>
      <c r="EVN26">
        <v>40674</v>
      </c>
      <c r="EVO26">
        <v>40673</v>
      </c>
      <c r="EVP26">
        <v>40672</v>
      </c>
      <c r="EVQ26">
        <v>40669</v>
      </c>
      <c r="EVR26">
        <v>40668</v>
      </c>
      <c r="EVS26">
        <v>40667</v>
      </c>
      <c r="EVT26">
        <v>40666</v>
      </c>
      <c r="EVU26">
        <v>40665</v>
      </c>
      <c r="EVV26">
        <v>40662</v>
      </c>
      <c r="EVW26">
        <v>40661</v>
      </c>
      <c r="EVX26">
        <v>40660</v>
      </c>
      <c r="EVY26">
        <v>40659</v>
      </c>
      <c r="EVZ26">
        <v>40658</v>
      </c>
      <c r="EWA26">
        <v>40655</v>
      </c>
      <c r="EWB26">
        <v>40654</v>
      </c>
      <c r="EWC26">
        <v>40653</v>
      </c>
      <c r="EWD26">
        <v>40652</v>
      </c>
      <c r="EWE26">
        <v>40651</v>
      </c>
      <c r="EWF26">
        <v>40648</v>
      </c>
      <c r="EWG26">
        <v>40647</v>
      </c>
      <c r="EWH26">
        <v>40646</v>
      </c>
      <c r="EWI26">
        <v>40645</v>
      </c>
      <c r="EWJ26">
        <v>40644</v>
      </c>
      <c r="EWK26">
        <v>40641</v>
      </c>
      <c r="EWL26">
        <v>40640</v>
      </c>
      <c r="EWM26">
        <v>40639</v>
      </c>
      <c r="EWN26">
        <v>40638</v>
      </c>
      <c r="EWO26">
        <v>40637</v>
      </c>
      <c r="EWP26">
        <v>40634</v>
      </c>
      <c r="EWQ26">
        <v>40633</v>
      </c>
      <c r="EWR26">
        <v>40632</v>
      </c>
      <c r="EWS26">
        <v>40631</v>
      </c>
      <c r="EWT26">
        <v>40630</v>
      </c>
      <c r="EWU26">
        <v>40627</v>
      </c>
      <c r="EWV26">
        <v>40626</v>
      </c>
      <c r="EWW26">
        <v>40625</v>
      </c>
      <c r="EWX26">
        <v>40624</v>
      </c>
      <c r="EWY26">
        <v>40623</v>
      </c>
      <c r="EWZ26">
        <v>40620</v>
      </c>
      <c r="EXA26">
        <v>40619</v>
      </c>
      <c r="EXB26">
        <v>40618</v>
      </c>
      <c r="EXC26">
        <v>40617</v>
      </c>
      <c r="EXD26">
        <v>40616</v>
      </c>
      <c r="EXE26">
        <v>40613</v>
      </c>
      <c r="EXF26">
        <v>40612</v>
      </c>
      <c r="EXG26">
        <v>40611</v>
      </c>
      <c r="EXH26">
        <v>40610</v>
      </c>
      <c r="EXI26">
        <v>40609</v>
      </c>
      <c r="EXJ26">
        <v>40606</v>
      </c>
      <c r="EXK26">
        <v>40605</v>
      </c>
      <c r="EXL26">
        <v>40604</v>
      </c>
      <c r="EXM26">
        <v>40603</v>
      </c>
      <c r="EXN26">
        <v>40602</v>
      </c>
      <c r="EXO26">
        <v>40599</v>
      </c>
      <c r="EXP26">
        <v>40598</v>
      </c>
      <c r="EXQ26">
        <v>40597</v>
      </c>
      <c r="EXR26">
        <v>40596</v>
      </c>
      <c r="EXS26">
        <v>40595</v>
      </c>
      <c r="EXT26">
        <v>40592</v>
      </c>
      <c r="EXU26">
        <v>40591</v>
      </c>
      <c r="EXV26">
        <v>40590</v>
      </c>
      <c r="EXW26">
        <v>40589</v>
      </c>
      <c r="EXX26">
        <v>40588</v>
      </c>
      <c r="EXY26">
        <v>40585</v>
      </c>
      <c r="EXZ26">
        <v>40584</v>
      </c>
      <c r="EYA26">
        <v>40583</v>
      </c>
      <c r="EYB26">
        <v>40582</v>
      </c>
      <c r="EYC26">
        <v>40581</v>
      </c>
      <c r="EYD26">
        <v>40578</v>
      </c>
      <c r="EYE26">
        <v>40577</v>
      </c>
      <c r="EYF26">
        <v>40576</v>
      </c>
      <c r="EYG26">
        <v>40575</v>
      </c>
      <c r="EYH26">
        <v>40574</v>
      </c>
      <c r="EYI26">
        <v>40571</v>
      </c>
      <c r="EYJ26">
        <v>40570</v>
      </c>
      <c r="EYK26">
        <v>40569</v>
      </c>
      <c r="EYL26">
        <v>40568</v>
      </c>
      <c r="EYM26">
        <v>40567</v>
      </c>
      <c r="EYN26">
        <v>40564</v>
      </c>
      <c r="EYO26">
        <v>40563</v>
      </c>
      <c r="EYP26">
        <v>40562</v>
      </c>
      <c r="EYQ26">
        <v>40561</v>
      </c>
      <c r="EYR26">
        <v>40560</v>
      </c>
      <c r="EYS26">
        <v>40557</v>
      </c>
      <c r="EYT26">
        <v>40556</v>
      </c>
      <c r="EYU26">
        <v>40555</v>
      </c>
      <c r="EYV26">
        <v>40554</v>
      </c>
      <c r="EYW26">
        <v>40553</v>
      </c>
      <c r="EYX26">
        <v>40550</v>
      </c>
      <c r="EYY26">
        <v>40549</v>
      </c>
      <c r="EYZ26">
        <v>40548</v>
      </c>
      <c r="EZA26">
        <v>40547</v>
      </c>
      <c r="EZB26">
        <v>40546</v>
      </c>
      <c r="EZC26">
        <v>40543</v>
      </c>
      <c r="EZD26">
        <v>40542</v>
      </c>
      <c r="EZE26">
        <v>40541</v>
      </c>
      <c r="EZF26">
        <v>40540</v>
      </c>
      <c r="EZG26">
        <v>40539</v>
      </c>
      <c r="EZH26">
        <v>40536</v>
      </c>
      <c r="EZI26">
        <v>40535</v>
      </c>
      <c r="EZJ26">
        <v>40534</v>
      </c>
      <c r="EZK26">
        <v>40533</v>
      </c>
      <c r="EZL26">
        <v>40532</v>
      </c>
      <c r="EZM26">
        <v>40529</v>
      </c>
      <c r="EZN26">
        <v>40528</v>
      </c>
      <c r="EZO26">
        <v>40527</v>
      </c>
      <c r="EZP26">
        <v>40526</v>
      </c>
      <c r="EZQ26">
        <v>40525</v>
      </c>
      <c r="EZR26">
        <v>40522</v>
      </c>
      <c r="EZS26">
        <v>40521</v>
      </c>
      <c r="EZT26">
        <v>40520</v>
      </c>
      <c r="EZU26">
        <v>40519</v>
      </c>
      <c r="EZV26">
        <v>40518</v>
      </c>
      <c r="EZW26">
        <v>40515</v>
      </c>
      <c r="EZX26">
        <v>40514</v>
      </c>
      <c r="EZY26">
        <v>40513</v>
      </c>
      <c r="EZZ26">
        <v>40512</v>
      </c>
      <c r="FAA26">
        <v>40511</v>
      </c>
      <c r="FAB26">
        <v>40508</v>
      </c>
      <c r="FAC26">
        <v>40507</v>
      </c>
      <c r="FAD26">
        <v>40506</v>
      </c>
      <c r="FAE26">
        <v>40505</v>
      </c>
      <c r="FAF26">
        <v>40504</v>
      </c>
      <c r="FAG26">
        <v>40501</v>
      </c>
      <c r="FAH26">
        <v>40500</v>
      </c>
      <c r="FAI26">
        <v>40499</v>
      </c>
      <c r="FAJ26">
        <v>40498</v>
      </c>
      <c r="FAK26">
        <v>40497</v>
      </c>
      <c r="FAL26">
        <v>40494</v>
      </c>
      <c r="FAM26">
        <v>40493</v>
      </c>
      <c r="FAN26">
        <v>40492</v>
      </c>
      <c r="FAO26">
        <v>40491</v>
      </c>
      <c r="FAP26">
        <v>40490</v>
      </c>
      <c r="FAQ26">
        <v>40487</v>
      </c>
      <c r="FAR26">
        <v>40486</v>
      </c>
      <c r="FAS26">
        <v>40485</v>
      </c>
      <c r="FAT26">
        <v>40484</v>
      </c>
      <c r="FAU26">
        <v>40483</v>
      </c>
      <c r="FAV26">
        <v>40480</v>
      </c>
      <c r="FAW26">
        <v>40479</v>
      </c>
      <c r="FAX26">
        <v>40478</v>
      </c>
      <c r="FAY26">
        <v>40477</v>
      </c>
      <c r="FAZ26">
        <v>40476</v>
      </c>
      <c r="FBA26">
        <v>40473</v>
      </c>
      <c r="FBB26">
        <v>40472</v>
      </c>
      <c r="FBC26">
        <v>40471</v>
      </c>
      <c r="FBD26">
        <v>40470</v>
      </c>
      <c r="FBE26">
        <v>40469</v>
      </c>
      <c r="FBF26">
        <v>40466</v>
      </c>
      <c r="FBG26">
        <v>40465</v>
      </c>
      <c r="FBH26">
        <v>40464</v>
      </c>
      <c r="FBI26">
        <v>40463</v>
      </c>
      <c r="FBJ26">
        <v>40462</v>
      </c>
      <c r="FBK26">
        <v>40459</v>
      </c>
      <c r="FBL26">
        <v>40458</v>
      </c>
      <c r="FBM26">
        <v>40457</v>
      </c>
      <c r="FBN26">
        <v>40456</v>
      </c>
      <c r="FBO26">
        <v>40455</v>
      </c>
      <c r="FBP26">
        <v>40452</v>
      </c>
      <c r="FBQ26">
        <v>40451</v>
      </c>
      <c r="FBR26">
        <v>40450</v>
      </c>
      <c r="FBS26">
        <v>40449</v>
      </c>
      <c r="FBT26">
        <v>40448</v>
      </c>
      <c r="FBU26">
        <v>40445</v>
      </c>
      <c r="FBV26">
        <v>40444</v>
      </c>
      <c r="FBW26">
        <v>40443</v>
      </c>
      <c r="FBX26">
        <v>40442</v>
      </c>
      <c r="FBY26">
        <v>40441</v>
      </c>
      <c r="FBZ26">
        <v>40438</v>
      </c>
      <c r="FCA26">
        <v>40437</v>
      </c>
      <c r="FCB26">
        <v>40436</v>
      </c>
      <c r="FCC26">
        <v>40435</v>
      </c>
      <c r="FCD26">
        <v>40434</v>
      </c>
      <c r="FCE26">
        <v>40431</v>
      </c>
      <c r="FCF26">
        <v>40430</v>
      </c>
      <c r="FCG26">
        <v>40429</v>
      </c>
      <c r="FCH26">
        <v>40428</v>
      </c>
      <c r="FCI26">
        <v>40427</v>
      </c>
      <c r="FCJ26">
        <v>40424</v>
      </c>
      <c r="FCK26">
        <v>40423</v>
      </c>
      <c r="FCL26">
        <v>40422</v>
      </c>
      <c r="FCM26">
        <v>40421</v>
      </c>
      <c r="FCN26">
        <v>40420</v>
      </c>
      <c r="FCO26">
        <v>40417</v>
      </c>
      <c r="FCP26">
        <v>40416</v>
      </c>
      <c r="FCQ26">
        <v>40415</v>
      </c>
      <c r="FCR26">
        <v>40414</v>
      </c>
      <c r="FCS26">
        <v>40413</v>
      </c>
      <c r="FCT26">
        <v>40410</v>
      </c>
      <c r="FCU26">
        <v>40409</v>
      </c>
      <c r="FCV26">
        <v>40408</v>
      </c>
      <c r="FCW26">
        <v>40407</v>
      </c>
      <c r="FCX26">
        <v>40406</v>
      </c>
      <c r="FCY26">
        <v>40403</v>
      </c>
      <c r="FCZ26">
        <v>40402</v>
      </c>
      <c r="FDA26">
        <v>40401</v>
      </c>
      <c r="FDB26">
        <v>40400</v>
      </c>
      <c r="FDC26">
        <v>40399</v>
      </c>
      <c r="FDD26">
        <v>40396</v>
      </c>
      <c r="FDE26">
        <v>40395</v>
      </c>
      <c r="FDF26">
        <v>40394</v>
      </c>
      <c r="FDG26">
        <v>40393</v>
      </c>
      <c r="FDH26">
        <v>40392</v>
      </c>
      <c r="FDI26">
        <v>40389</v>
      </c>
      <c r="FDJ26">
        <v>40388</v>
      </c>
      <c r="FDK26">
        <v>40387</v>
      </c>
      <c r="FDL26">
        <v>40386</v>
      </c>
      <c r="FDM26">
        <v>40385</v>
      </c>
      <c r="FDN26">
        <v>40382</v>
      </c>
      <c r="FDO26">
        <v>40381</v>
      </c>
      <c r="FDP26">
        <v>40380</v>
      </c>
      <c r="FDQ26">
        <v>40379</v>
      </c>
      <c r="FDR26">
        <v>40378</v>
      </c>
      <c r="FDS26">
        <v>40375</v>
      </c>
      <c r="FDT26">
        <v>40374</v>
      </c>
      <c r="FDU26">
        <v>40373</v>
      </c>
      <c r="FDV26">
        <v>40372</v>
      </c>
      <c r="FDW26">
        <v>40371</v>
      </c>
      <c r="FDX26">
        <v>40368</v>
      </c>
      <c r="FDY26">
        <v>40367</v>
      </c>
      <c r="FDZ26">
        <v>40366</v>
      </c>
      <c r="FEA26">
        <v>40365</v>
      </c>
      <c r="FEB26">
        <v>40364</v>
      </c>
      <c r="FEC26">
        <v>40361</v>
      </c>
      <c r="FED26">
        <v>40360</v>
      </c>
      <c r="FEE26">
        <v>40359</v>
      </c>
      <c r="FEF26">
        <v>40358</v>
      </c>
      <c r="FEG26">
        <v>40357</v>
      </c>
      <c r="FEH26">
        <v>40354</v>
      </c>
      <c r="FEI26">
        <v>40353</v>
      </c>
      <c r="FEJ26">
        <v>40352</v>
      </c>
      <c r="FEK26">
        <v>40351</v>
      </c>
      <c r="FEL26">
        <v>40350</v>
      </c>
      <c r="FEM26">
        <v>40347</v>
      </c>
      <c r="FEN26">
        <v>40346</v>
      </c>
      <c r="FEO26">
        <v>40345</v>
      </c>
      <c r="FEP26">
        <v>40344</v>
      </c>
      <c r="FEQ26">
        <v>40343</v>
      </c>
      <c r="FER26">
        <v>40340</v>
      </c>
      <c r="FES26">
        <v>40339</v>
      </c>
      <c r="FET26">
        <v>40338</v>
      </c>
      <c r="FEU26">
        <v>40337</v>
      </c>
      <c r="FEV26">
        <v>40336</v>
      </c>
      <c r="FEW26">
        <v>40333</v>
      </c>
      <c r="FEX26">
        <v>40332</v>
      </c>
      <c r="FEY26">
        <v>40331</v>
      </c>
      <c r="FEZ26">
        <v>40330</v>
      </c>
      <c r="FFA26">
        <v>40329</v>
      </c>
      <c r="FFB26">
        <v>40326</v>
      </c>
      <c r="FFC26">
        <v>40325</v>
      </c>
      <c r="FFD26">
        <v>40324</v>
      </c>
      <c r="FFE26">
        <v>40323</v>
      </c>
      <c r="FFF26">
        <v>40322</v>
      </c>
      <c r="FFG26">
        <v>40319</v>
      </c>
      <c r="FFH26">
        <v>40318</v>
      </c>
      <c r="FFI26">
        <v>40317</v>
      </c>
      <c r="FFJ26">
        <v>40316</v>
      </c>
      <c r="FFK26">
        <v>40315</v>
      </c>
      <c r="FFL26">
        <v>40312</v>
      </c>
      <c r="FFM26">
        <v>40311</v>
      </c>
      <c r="FFN26">
        <v>40310</v>
      </c>
      <c r="FFO26">
        <v>40309</v>
      </c>
      <c r="FFP26">
        <v>40308</v>
      </c>
      <c r="FFQ26">
        <v>40305</v>
      </c>
      <c r="FFR26">
        <v>40304</v>
      </c>
      <c r="FFS26">
        <v>40303</v>
      </c>
      <c r="FFT26">
        <v>40302</v>
      </c>
      <c r="FFU26">
        <v>40301</v>
      </c>
      <c r="FFV26">
        <v>40298</v>
      </c>
      <c r="FFW26">
        <v>40297</v>
      </c>
      <c r="FFX26">
        <v>40296</v>
      </c>
      <c r="FFY26">
        <v>40295</v>
      </c>
      <c r="FFZ26">
        <v>40294</v>
      </c>
      <c r="FGA26">
        <v>40291</v>
      </c>
      <c r="FGB26">
        <v>40290</v>
      </c>
      <c r="FGC26">
        <v>40289</v>
      </c>
      <c r="FGD26">
        <v>40288</v>
      </c>
      <c r="FGE26">
        <v>40287</v>
      </c>
      <c r="FGF26">
        <v>40284</v>
      </c>
      <c r="FGG26">
        <v>40283</v>
      </c>
      <c r="FGH26">
        <v>40282</v>
      </c>
      <c r="FGI26">
        <v>40281</v>
      </c>
      <c r="FGJ26">
        <v>40280</v>
      </c>
      <c r="FGK26">
        <v>40277</v>
      </c>
      <c r="FGL26">
        <v>40276</v>
      </c>
      <c r="FGM26">
        <v>40275</v>
      </c>
      <c r="FGN26">
        <v>40274</v>
      </c>
      <c r="FGO26">
        <v>40273</v>
      </c>
      <c r="FGP26">
        <v>40270</v>
      </c>
      <c r="FGQ26">
        <v>40269</v>
      </c>
      <c r="FGR26">
        <v>40268</v>
      </c>
      <c r="FGS26">
        <v>40267</v>
      </c>
      <c r="FGT26">
        <v>40266</v>
      </c>
      <c r="FGU26">
        <v>40263</v>
      </c>
      <c r="FGV26">
        <v>40262</v>
      </c>
      <c r="FGW26">
        <v>40261</v>
      </c>
      <c r="FGX26">
        <v>40260</v>
      </c>
      <c r="FGY26">
        <v>40259</v>
      </c>
      <c r="FGZ26">
        <v>40256</v>
      </c>
      <c r="FHA26">
        <v>40255</v>
      </c>
      <c r="FHB26">
        <v>40254</v>
      </c>
      <c r="FHC26">
        <v>40253</v>
      </c>
      <c r="FHD26">
        <v>40252</v>
      </c>
      <c r="FHE26">
        <v>40249</v>
      </c>
      <c r="FHF26">
        <v>40248</v>
      </c>
      <c r="FHG26">
        <v>40247</v>
      </c>
      <c r="FHH26">
        <v>40246</v>
      </c>
      <c r="FHI26">
        <v>40245</v>
      </c>
      <c r="FHJ26">
        <v>40242</v>
      </c>
      <c r="FHK26">
        <v>40241</v>
      </c>
      <c r="FHL26">
        <v>40240</v>
      </c>
      <c r="FHM26">
        <v>40239</v>
      </c>
      <c r="FHN26">
        <v>40238</v>
      </c>
      <c r="FHO26">
        <v>40235</v>
      </c>
      <c r="FHP26">
        <v>40234</v>
      </c>
      <c r="FHQ26">
        <v>40233</v>
      </c>
      <c r="FHR26">
        <v>40232</v>
      </c>
      <c r="FHS26">
        <v>40231</v>
      </c>
      <c r="FHT26">
        <v>40228</v>
      </c>
      <c r="FHU26">
        <v>40227</v>
      </c>
      <c r="FHV26">
        <v>40226</v>
      </c>
      <c r="FHW26">
        <v>40225</v>
      </c>
      <c r="FHX26">
        <v>40224</v>
      </c>
      <c r="FHY26">
        <v>40221</v>
      </c>
      <c r="FHZ26">
        <v>40220</v>
      </c>
      <c r="FIA26">
        <v>40219</v>
      </c>
      <c r="FIB26">
        <v>40218</v>
      </c>
      <c r="FIC26">
        <v>40217</v>
      </c>
      <c r="FID26">
        <v>40214</v>
      </c>
      <c r="FIE26">
        <v>40213</v>
      </c>
      <c r="FIF26">
        <v>40212</v>
      </c>
      <c r="FIG26">
        <v>40211</v>
      </c>
      <c r="FIH26">
        <v>40210</v>
      </c>
      <c r="FII26">
        <v>40207</v>
      </c>
      <c r="FIJ26">
        <v>40206</v>
      </c>
      <c r="FIK26">
        <v>40205</v>
      </c>
      <c r="FIL26">
        <v>40204</v>
      </c>
      <c r="FIM26">
        <v>40203</v>
      </c>
      <c r="FIN26">
        <v>40200</v>
      </c>
      <c r="FIO26">
        <v>40199</v>
      </c>
      <c r="FIP26">
        <v>40198</v>
      </c>
      <c r="FIQ26">
        <v>40197</v>
      </c>
      <c r="FIR26">
        <v>40196</v>
      </c>
      <c r="FIS26">
        <v>40193</v>
      </c>
      <c r="FIT26">
        <v>40192</v>
      </c>
      <c r="FIU26">
        <v>40191</v>
      </c>
      <c r="FIV26">
        <v>40190</v>
      </c>
      <c r="FIW26">
        <v>40189</v>
      </c>
      <c r="FIX26">
        <v>40186</v>
      </c>
      <c r="FIY26">
        <v>40185</v>
      </c>
      <c r="FIZ26">
        <v>40184</v>
      </c>
      <c r="FJA26">
        <v>40183</v>
      </c>
      <c r="FJB26">
        <v>40182</v>
      </c>
      <c r="FJC26">
        <v>40179</v>
      </c>
      <c r="FJD26">
        <v>40178</v>
      </c>
      <c r="FJE26">
        <v>40177</v>
      </c>
      <c r="FJF26">
        <v>40176</v>
      </c>
      <c r="FJG26">
        <v>40175</v>
      </c>
      <c r="FJH26">
        <v>40172</v>
      </c>
      <c r="FJI26">
        <v>40171</v>
      </c>
      <c r="FJJ26">
        <v>40170</v>
      </c>
      <c r="FJK26">
        <v>40169</v>
      </c>
      <c r="FJL26">
        <v>40168</v>
      </c>
      <c r="FJM26">
        <v>40165</v>
      </c>
      <c r="FJN26">
        <v>40164</v>
      </c>
      <c r="FJO26">
        <v>40163</v>
      </c>
      <c r="FJP26">
        <v>40162</v>
      </c>
      <c r="FJQ26">
        <v>40161</v>
      </c>
      <c r="FJR26">
        <v>40158</v>
      </c>
      <c r="FJS26">
        <v>40157</v>
      </c>
      <c r="FJT26">
        <v>40156</v>
      </c>
      <c r="FJU26">
        <v>40155</v>
      </c>
      <c r="FJV26">
        <v>40154</v>
      </c>
      <c r="FJW26">
        <v>40151</v>
      </c>
      <c r="FJX26">
        <v>40150</v>
      </c>
      <c r="FJY26">
        <v>40149</v>
      </c>
      <c r="FJZ26">
        <v>40148</v>
      </c>
      <c r="FKA26">
        <v>40147</v>
      </c>
      <c r="FKB26">
        <v>40144</v>
      </c>
      <c r="FKC26">
        <v>40143</v>
      </c>
      <c r="FKD26">
        <v>40142</v>
      </c>
      <c r="FKE26">
        <v>40141</v>
      </c>
      <c r="FKF26">
        <v>40140</v>
      </c>
      <c r="FKG26">
        <v>40137</v>
      </c>
      <c r="FKH26">
        <v>40136</v>
      </c>
      <c r="FKI26">
        <v>40135</v>
      </c>
      <c r="FKJ26">
        <v>40134</v>
      </c>
      <c r="FKK26">
        <v>40133</v>
      </c>
      <c r="FKL26">
        <v>40130</v>
      </c>
      <c r="FKM26">
        <v>40129</v>
      </c>
      <c r="FKN26">
        <v>40128</v>
      </c>
      <c r="FKO26">
        <v>40127</v>
      </c>
      <c r="FKP26">
        <v>40126</v>
      </c>
      <c r="FKQ26">
        <v>40123</v>
      </c>
      <c r="FKR26">
        <v>40122</v>
      </c>
      <c r="FKS26">
        <v>40121</v>
      </c>
      <c r="FKT26">
        <v>40120</v>
      </c>
      <c r="FKU26">
        <v>40119</v>
      </c>
      <c r="FKV26">
        <v>40116</v>
      </c>
      <c r="FKW26">
        <v>40115</v>
      </c>
      <c r="FKX26">
        <v>40114</v>
      </c>
      <c r="FKY26">
        <v>40113</v>
      </c>
      <c r="FKZ26">
        <v>40112</v>
      </c>
      <c r="FLA26">
        <v>40109</v>
      </c>
      <c r="FLB26">
        <v>40108</v>
      </c>
      <c r="FLC26">
        <v>40107</v>
      </c>
      <c r="FLD26">
        <v>40106</v>
      </c>
      <c r="FLE26">
        <v>40105</v>
      </c>
      <c r="FLF26">
        <v>40102</v>
      </c>
      <c r="FLG26">
        <v>40101</v>
      </c>
      <c r="FLH26">
        <v>40100</v>
      </c>
      <c r="FLI26">
        <v>40099</v>
      </c>
      <c r="FLJ26">
        <v>40098</v>
      </c>
      <c r="FLK26">
        <v>40095</v>
      </c>
      <c r="FLL26">
        <v>40094</v>
      </c>
      <c r="FLM26">
        <v>40093</v>
      </c>
      <c r="FLN26">
        <v>40092</v>
      </c>
      <c r="FLO26">
        <v>40091</v>
      </c>
      <c r="FLP26">
        <v>40088</v>
      </c>
      <c r="FLQ26">
        <v>40087</v>
      </c>
      <c r="FLR26">
        <v>40086</v>
      </c>
      <c r="FLS26">
        <v>40085</v>
      </c>
      <c r="FLT26">
        <v>40084</v>
      </c>
      <c r="FLU26">
        <v>40081</v>
      </c>
      <c r="FLV26">
        <v>40080</v>
      </c>
      <c r="FLW26">
        <v>40079</v>
      </c>
      <c r="FLX26">
        <v>40078</v>
      </c>
      <c r="FLY26">
        <v>40077</v>
      </c>
      <c r="FLZ26">
        <v>40074</v>
      </c>
      <c r="FMA26">
        <v>40073</v>
      </c>
      <c r="FMB26">
        <v>40072</v>
      </c>
      <c r="FMC26">
        <v>40071</v>
      </c>
      <c r="FMD26">
        <v>40070</v>
      </c>
      <c r="FME26">
        <v>40067</v>
      </c>
      <c r="FMF26">
        <v>40066</v>
      </c>
      <c r="FMG26">
        <v>40065</v>
      </c>
      <c r="FMH26">
        <v>40064</v>
      </c>
      <c r="FMI26">
        <v>40063</v>
      </c>
      <c r="FMJ26">
        <v>40060</v>
      </c>
      <c r="FMK26">
        <v>40059</v>
      </c>
      <c r="FML26">
        <v>40058</v>
      </c>
      <c r="FMM26">
        <v>40057</v>
      </c>
      <c r="FMN26">
        <v>40056</v>
      </c>
      <c r="FMO26">
        <v>40053</v>
      </c>
      <c r="FMP26">
        <v>40052</v>
      </c>
      <c r="FMQ26">
        <v>40051</v>
      </c>
      <c r="FMR26">
        <v>40050</v>
      </c>
      <c r="FMS26">
        <v>40049</v>
      </c>
      <c r="FMT26">
        <v>40046</v>
      </c>
      <c r="FMU26">
        <v>40045</v>
      </c>
      <c r="FMV26">
        <v>40044</v>
      </c>
      <c r="FMW26">
        <v>40043</v>
      </c>
      <c r="FMX26">
        <v>40042</v>
      </c>
      <c r="FMY26">
        <v>40039</v>
      </c>
      <c r="FMZ26">
        <v>40038</v>
      </c>
      <c r="FNA26">
        <v>40037</v>
      </c>
      <c r="FNB26">
        <v>40036</v>
      </c>
      <c r="FNC26">
        <v>40035</v>
      </c>
      <c r="FND26">
        <v>40032</v>
      </c>
      <c r="FNE26">
        <v>40031</v>
      </c>
      <c r="FNF26">
        <v>40030</v>
      </c>
      <c r="FNG26">
        <v>40029</v>
      </c>
      <c r="FNH26">
        <v>40028</v>
      </c>
      <c r="FNI26">
        <v>40025</v>
      </c>
      <c r="FNJ26">
        <v>40024</v>
      </c>
      <c r="FNK26">
        <v>40023</v>
      </c>
      <c r="FNL26">
        <v>40022</v>
      </c>
      <c r="FNM26">
        <v>40021</v>
      </c>
      <c r="FNN26">
        <v>40018</v>
      </c>
      <c r="FNO26">
        <v>40017</v>
      </c>
      <c r="FNP26">
        <v>40016</v>
      </c>
      <c r="FNQ26">
        <v>40015</v>
      </c>
      <c r="FNR26">
        <v>40014</v>
      </c>
      <c r="FNS26">
        <v>40011</v>
      </c>
      <c r="FNT26">
        <v>40010</v>
      </c>
      <c r="FNU26">
        <v>40009</v>
      </c>
      <c r="FNV26">
        <v>40008</v>
      </c>
      <c r="FNW26">
        <v>40007</v>
      </c>
      <c r="FNX26">
        <v>40004</v>
      </c>
      <c r="FNY26">
        <v>40003</v>
      </c>
      <c r="FNZ26">
        <v>40002</v>
      </c>
      <c r="FOA26">
        <v>40001</v>
      </c>
      <c r="FOB26">
        <v>40000</v>
      </c>
      <c r="FOC26">
        <v>39997</v>
      </c>
      <c r="FOD26">
        <v>39996</v>
      </c>
      <c r="FOE26">
        <v>39995</v>
      </c>
      <c r="FOF26">
        <v>39994</v>
      </c>
      <c r="FOG26">
        <v>39993</v>
      </c>
      <c r="FOH26">
        <v>39990</v>
      </c>
      <c r="FOI26">
        <v>39989</v>
      </c>
      <c r="FOJ26">
        <v>39988</v>
      </c>
      <c r="FOK26">
        <v>39987</v>
      </c>
      <c r="FOL26">
        <v>39986</v>
      </c>
      <c r="FOM26">
        <v>39983</v>
      </c>
      <c r="FON26">
        <v>39982</v>
      </c>
      <c r="FOO26">
        <v>39981</v>
      </c>
      <c r="FOP26">
        <v>39980</v>
      </c>
      <c r="FOQ26">
        <v>39979</v>
      </c>
      <c r="FOR26">
        <v>39976</v>
      </c>
      <c r="FOS26">
        <v>39975</v>
      </c>
      <c r="FOT26">
        <v>39974</v>
      </c>
      <c r="FOU26">
        <v>39973</v>
      </c>
      <c r="FOV26">
        <v>39972</v>
      </c>
      <c r="FOW26">
        <v>39969</v>
      </c>
      <c r="FOX26">
        <v>39968</v>
      </c>
      <c r="FOY26">
        <v>39967</v>
      </c>
      <c r="FOZ26">
        <v>39966</v>
      </c>
      <c r="FPA26">
        <v>39965</v>
      </c>
      <c r="FPB26">
        <v>39962</v>
      </c>
      <c r="FPC26">
        <v>39961</v>
      </c>
      <c r="FPD26">
        <v>39960</v>
      </c>
      <c r="FPE26">
        <v>39959</v>
      </c>
      <c r="FPF26">
        <v>39958</v>
      </c>
      <c r="FPG26">
        <v>39955</v>
      </c>
      <c r="FPH26">
        <v>39954</v>
      </c>
      <c r="FPI26">
        <v>39953</v>
      </c>
      <c r="FPJ26">
        <v>39952</v>
      </c>
      <c r="FPK26">
        <v>39951</v>
      </c>
      <c r="FPL26">
        <v>39948</v>
      </c>
      <c r="FPM26">
        <v>39947</v>
      </c>
      <c r="FPN26">
        <v>39946</v>
      </c>
      <c r="FPO26">
        <v>39945</v>
      </c>
      <c r="FPP26">
        <v>39944</v>
      </c>
      <c r="FPQ26">
        <v>39941</v>
      </c>
      <c r="FPR26">
        <v>39940</v>
      </c>
      <c r="FPS26">
        <v>39939</v>
      </c>
      <c r="FPT26">
        <v>39938</v>
      </c>
      <c r="FPU26">
        <v>39937</v>
      </c>
      <c r="FPV26">
        <v>39934</v>
      </c>
      <c r="FPW26">
        <v>39933</v>
      </c>
      <c r="FPX26">
        <v>39932</v>
      </c>
      <c r="FPY26">
        <v>39931</v>
      </c>
      <c r="FPZ26">
        <v>39930</v>
      </c>
      <c r="FQA26">
        <v>39927</v>
      </c>
      <c r="FQB26">
        <v>39926</v>
      </c>
      <c r="FQC26">
        <v>39925</v>
      </c>
      <c r="FQD26">
        <v>39924</v>
      </c>
      <c r="FQE26">
        <v>39923</v>
      </c>
      <c r="FQF26">
        <v>39920</v>
      </c>
      <c r="FQG26">
        <v>39919</v>
      </c>
      <c r="FQH26">
        <v>39918</v>
      </c>
      <c r="FQI26">
        <v>39917</v>
      </c>
      <c r="FQJ26">
        <v>39916</v>
      </c>
      <c r="FQK26">
        <v>39913</v>
      </c>
      <c r="FQL26">
        <v>39912</v>
      </c>
      <c r="FQM26">
        <v>39911</v>
      </c>
      <c r="FQN26">
        <v>39910</v>
      </c>
      <c r="FQO26">
        <v>39909</v>
      </c>
      <c r="FQP26">
        <v>39906</v>
      </c>
      <c r="FQQ26">
        <v>39905</v>
      </c>
      <c r="FQR26">
        <v>39904</v>
      </c>
      <c r="FQS26">
        <v>39903</v>
      </c>
      <c r="FQT26">
        <v>39902</v>
      </c>
      <c r="FQU26">
        <v>39899</v>
      </c>
      <c r="FQV26">
        <v>39898</v>
      </c>
      <c r="FQW26">
        <v>39897</v>
      </c>
      <c r="FQX26">
        <v>39896</v>
      </c>
      <c r="FQY26">
        <v>39895</v>
      </c>
      <c r="FQZ26">
        <v>39892</v>
      </c>
      <c r="FRA26">
        <v>39891</v>
      </c>
      <c r="FRB26">
        <v>39890</v>
      </c>
      <c r="FRC26">
        <v>39889</v>
      </c>
      <c r="FRD26">
        <v>39888</v>
      </c>
      <c r="FRE26">
        <v>39885</v>
      </c>
      <c r="FRF26">
        <v>39884</v>
      </c>
      <c r="FRG26">
        <v>39883</v>
      </c>
      <c r="FRH26">
        <v>39882</v>
      </c>
      <c r="FRI26">
        <v>39881</v>
      </c>
      <c r="FRJ26">
        <v>39878</v>
      </c>
      <c r="FRK26">
        <v>39877</v>
      </c>
      <c r="FRL26">
        <v>39876</v>
      </c>
      <c r="FRM26">
        <v>39875</v>
      </c>
      <c r="FRN26">
        <v>39874</v>
      </c>
      <c r="FRO26">
        <v>39871</v>
      </c>
      <c r="FRP26">
        <v>39870</v>
      </c>
      <c r="FRQ26">
        <v>39869</v>
      </c>
      <c r="FRR26">
        <v>39868</v>
      </c>
      <c r="FRS26">
        <v>39867</v>
      </c>
      <c r="FRT26">
        <v>39864</v>
      </c>
      <c r="FRU26">
        <v>39863</v>
      </c>
      <c r="FRV26">
        <v>39862</v>
      </c>
      <c r="FRW26">
        <v>39861</v>
      </c>
      <c r="FRX26">
        <v>39860</v>
      </c>
      <c r="FRY26">
        <v>39857</v>
      </c>
      <c r="FRZ26">
        <v>39856</v>
      </c>
      <c r="FSA26">
        <v>39855</v>
      </c>
      <c r="FSB26">
        <v>39854</v>
      </c>
      <c r="FSC26">
        <v>39853</v>
      </c>
      <c r="FSD26">
        <v>39850</v>
      </c>
      <c r="FSE26">
        <v>39849</v>
      </c>
      <c r="FSF26">
        <v>39848</v>
      </c>
      <c r="FSG26">
        <v>39847</v>
      </c>
      <c r="FSH26">
        <v>39846</v>
      </c>
      <c r="FSI26">
        <v>39843</v>
      </c>
      <c r="FSJ26">
        <v>39842</v>
      </c>
      <c r="FSK26">
        <v>39841</v>
      </c>
      <c r="FSL26">
        <v>39840</v>
      </c>
      <c r="FSM26">
        <v>39839</v>
      </c>
      <c r="FSN26">
        <v>39836</v>
      </c>
      <c r="FSO26">
        <v>39835</v>
      </c>
      <c r="FSP26">
        <v>39834</v>
      </c>
      <c r="FSQ26">
        <v>39833</v>
      </c>
      <c r="FSR26">
        <v>39832</v>
      </c>
      <c r="FSS26">
        <v>39829</v>
      </c>
      <c r="FST26">
        <v>39828</v>
      </c>
      <c r="FSU26">
        <v>39827</v>
      </c>
      <c r="FSV26">
        <v>39826</v>
      </c>
      <c r="FSW26">
        <v>39825</v>
      </c>
      <c r="FSX26">
        <v>39822</v>
      </c>
      <c r="FSY26">
        <v>39821</v>
      </c>
      <c r="FSZ26">
        <v>39820</v>
      </c>
      <c r="FTA26">
        <v>39819</v>
      </c>
      <c r="FTB26">
        <v>39818</v>
      </c>
      <c r="FTC26">
        <v>39815</v>
      </c>
      <c r="FTD26">
        <v>39814</v>
      </c>
      <c r="FTE26">
        <v>39813</v>
      </c>
      <c r="FTF26">
        <v>39812</v>
      </c>
      <c r="FTG26">
        <v>39811</v>
      </c>
      <c r="FTH26">
        <v>39808</v>
      </c>
      <c r="FTI26">
        <v>39807</v>
      </c>
      <c r="FTJ26">
        <v>39806</v>
      </c>
      <c r="FTK26">
        <v>39805</v>
      </c>
      <c r="FTL26">
        <v>39804</v>
      </c>
      <c r="FTM26">
        <v>39801</v>
      </c>
      <c r="FTN26">
        <v>39800</v>
      </c>
      <c r="FTO26">
        <v>39799</v>
      </c>
      <c r="FTP26">
        <v>39798</v>
      </c>
      <c r="FTQ26">
        <v>39797</v>
      </c>
      <c r="FTR26">
        <v>39794</v>
      </c>
      <c r="FTS26">
        <v>39793</v>
      </c>
      <c r="FTT26">
        <v>39792</v>
      </c>
      <c r="FTU26">
        <v>39791</v>
      </c>
      <c r="FTV26">
        <v>39790</v>
      </c>
      <c r="FTW26">
        <v>39787</v>
      </c>
      <c r="FTX26">
        <v>39786</v>
      </c>
      <c r="FTY26">
        <v>39785</v>
      </c>
      <c r="FTZ26">
        <v>39784</v>
      </c>
      <c r="FUA26">
        <v>39783</v>
      </c>
      <c r="FUB26">
        <v>39780</v>
      </c>
      <c r="FUC26">
        <v>39779</v>
      </c>
      <c r="FUD26">
        <v>39778</v>
      </c>
      <c r="FUE26">
        <v>39777</v>
      </c>
      <c r="FUF26">
        <v>39776</v>
      </c>
      <c r="FUG26">
        <v>39773</v>
      </c>
      <c r="FUH26">
        <v>39772</v>
      </c>
      <c r="FUI26">
        <v>39771</v>
      </c>
      <c r="FUJ26">
        <v>39770</v>
      </c>
      <c r="FUK26">
        <v>39769</v>
      </c>
      <c r="FUL26">
        <v>39766</v>
      </c>
      <c r="FUM26">
        <v>39765</v>
      </c>
      <c r="FUN26">
        <v>39764</v>
      </c>
      <c r="FUO26">
        <v>39763</v>
      </c>
      <c r="FUP26">
        <v>39762</v>
      </c>
      <c r="FUQ26">
        <v>39759</v>
      </c>
      <c r="FUR26">
        <v>39758</v>
      </c>
      <c r="FUS26">
        <v>39757</v>
      </c>
      <c r="FUT26">
        <v>39756</v>
      </c>
      <c r="FUU26">
        <v>39755</v>
      </c>
      <c r="FUV26">
        <v>39752</v>
      </c>
      <c r="FUW26">
        <v>39751</v>
      </c>
      <c r="FUX26">
        <v>39750</v>
      </c>
      <c r="FUY26">
        <v>39749</v>
      </c>
      <c r="FUZ26">
        <v>39748</v>
      </c>
      <c r="FVA26">
        <v>39745</v>
      </c>
      <c r="FVB26">
        <v>39744</v>
      </c>
      <c r="FVC26">
        <v>39743</v>
      </c>
      <c r="FVD26">
        <v>39742</v>
      </c>
      <c r="FVE26">
        <v>39741</v>
      </c>
      <c r="FVF26">
        <v>39738</v>
      </c>
      <c r="FVG26">
        <v>39737</v>
      </c>
      <c r="FVH26">
        <v>39736</v>
      </c>
      <c r="FVI26">
        <v>39735</v>
      </c>
      <c r="FVJ26">
        <v>39734</v>
      </c>
      <c r="FVK26">
        <v>39731</v>
      </c>
      <c r="FVL26">
        <v>39730</v>
      </c>
      <c r="FVM26">
        <v>39729</v>
      </c>
      <c r="FVN26">
        <v>39728</v>
      </c>
      <c r="FVO26">
        <v>39727</v>
      </c>
      <c r="FVP26">
        <v>39724</v>
      </c>
      <c r="FVQ26">
        <v>39723</v>
      </c>
      <c r="FVR26">
        <v>39722</v>
      </c>
      <c r="FVS26">
        <v>39721</v>
      </c>
      <c r="FVT26">
        <v>39720</v>
      </c>
      <c r="FVU26">
        <v>39717</v>
      </c>
      <c r="FVV26">
        <v>39716</v>
      </c>
      <c r="FVW26">
        <v>39715</v>
      </c>
      <c r="FVX26">
        <v>39714</v>
      </c>
      <c r="FVY26">
        <v>39713</v>
      </c>
      <c r="FVZ26">
        <v>39710</v>
      </c>
      <c r="FWA26">
        <v>39709</v>
      </c>
      <c r="FWB26">
        <v>39708</v>
      </c>
      <c r="FWC26">
        <v>39707</v>
      </c>
      <c r="FWD26">
        <v>39706</v>
      </c>
      <c r="FWE26">
        <v>39703</v>
      </c>
      <c r="FWF26">
        <v>39702</v>
      </c>
      <c r="FWG26">
        <v>39701</v>
      </c>
      <c r="FWH26">
        <v>39700</v>
      </c>
      <c r="FWI26">
        <v>39699</v>
      </c>
      <c r="FWJ26">
        <v>39696</v>
      </c>
      <c r="FWK26">
        <v>39695</v>
      </c>
      <c r="FWL26">
        <v>39694</v>
      </c>
      <c r="FWM26">
        <v>39693</v>
      </c>
      <c r="FWN26">
        <v>39692</v>
      </c>
      <c r="FWO26">
        <v>39689</v>
      </c>
      <c r="FWP26">
        <v>39688</v>
      </c>
      <c r="FWQ26">
        <v>39687</v>
      </c>
      <c r="FWR26">
        <v>39686</v>
      </c>
      <c r="FWS26">
        <v>39685</v>
      </c>
      <c r="FWT26">
        <v>39682</v>
      </c>
      <c r="FWU26">
        <v>39681</v>
      </c>
      <c r="FWV26">
        <v>39680</v>
      </c>
      <c r="FWW26">
        <v>39679</v>
      </c>
      <c r="FWX26">
        <v>39678</v>
      </c>
      <c r="FWY26">
        <v>39675</v>
      </c>
      <c r="FWZ26">
        <v>39674</v>
      </c>
      <c r="FXA26">
        <v>39673</v>
      </c>
      <c r="FXB26">
        <v>39672</v>
      </c>
      <c r="FXC26">
        <v>39671</v>
      </c>
      <c r="FXD26">
        <v>39668</v>
      </c>
      <c r="FXE26">
        <v>39667</v>
      </c>
      <c r="FXF26">
        <v>39666</v>
      </c>
      <c r="FXG26">
        <v>39665</v>
      </c>
      <c r="FXH26">
        <v>39664</v>
      </c>
      <c r="FXI26">
        <v>39661</v>
      </c>
      <c r="FXJ26">
        <v>39660</v>
      </c>
      <c r="FXK26">
        <v>39659</v>
      </c>
      <c r="FXL26">
        <v>39658</v>
      </c>
      <c r="FXM26">
        <v>39657</v>
      </c>
      <c r="FXN26">
        <v>39654</v>
      </c>
      <c r="FXO26">
        <v>39653</v>
      </c>
      <c r="FXP26">
        <v>39652</v>
      </c>
      <c r="FXQ26">
        <v>39651</v>
      </c>
      <c r="FXR26">
        <v>39650</v>
      </c>
      <c r="FXS26">
        <v>39647</v>
      </c>
      <c r="FXT26">
        <v>39646</v>
      </c>
      <c r="FXU26">
        <v>39645</v>
      </c>
      <c r="FXV26">
        <v>39644</v>
      </c>
      <c r="FXW26">
        <v>39643</v>
      </c>
      <c r="FXX26">
        <v>39640</v>
      </c>
      <c r="FXY26">
        <v>39639</v>
      </c>
      <c r="FXZ26">
        <v>39638</v>
      </c>
      <c r="FYA26">
        <v>39637</v>
      </c>
      <c r="FYB26">
        <v>39636</v>
      </c>
      <c r="FYC26">
        <v>39633</v>
      </c>
      <c r="FYD26">
        <v>39632</v>
      </c>
      <c r="FYE26">
        <v>39631</v>
      </c>
      <c r="FYF26">
        <v>39630</v>
      </c>
      <c r="FYG26">
        <v>39629</v>
      </c>
      <c r="FYH26">
        <v>39626</v>
      </c>
      <c r="FYI26">
        <v>39625</v>
      </c>
      <c r="FYJ26">
        <v>39624</v>
      </c>
      <c r="FYK26">
        <v>39623</v>
      </c>
      <c r="FYL26">
        <v>39622</v>
      </c>
      <c r="FYM26">
        <v>39619</v>
      </c>
      <c r="FYN26">
        <v>39618</v>
      </c>
      <c r="FYO26">
        <v>39617</v>
      </c>
      <c r="FYP26">
        <v>39616</v>
      </c>
      <c r="FYQ26">
        <v>39615</v>
      </c>
      <c r="FYR26">
        <v>39612</v>
      </c>
      <c r="FYS26">
        <v>39611</v>
      </c>
      <c r="FYT26">
        <v>39610</v>
      </c>
      <c r="FYU26">
        <v>39609</v>
      </c>
      <c r="FYV26">
        <v>39608</v>
      </c>
      <c r="FYW26">
        <v>39605</v>
      </c>
      <c r="FYX26">
        <v>39604</v>
      </c>
      <c r="FYY26">
        <v>39603</v>
      </c>
      <c r="FYZ26">
        <v>39602</v>
      </c>
      <c r="FZA26">
        <v>39601</v>
      </c>
      <c r="FZB26">
        <v>39598</v>
      </c>
      <c r="FZC26">
        <v>39597</v>
      </c>
      <c r="FZD26">
        <v>39596</v>
      </c>
      <c r="FZE26">
        <v>39595</v>
      </c>
      <c r="FZF26">
        <v>39594</v>
      </c>
      <c r="FZG26">
        <v>39591</v>
      </c>
      <c r="FZH26">
        <v>39590</v>
      </c>
      <c r="FZI26">
        <v>39589</v>
      </c>
      <c r="FZJ26">
        <v>39588</v>
      </c>
      <c r="FZK26">
        <v>39587</v>
      </c>
      <c r="FZL26">
        <v>39584</v>
      </c>
      <c r="FZM26">
        <v>39583</v>
      </c>
      <c r="FZN26">
        <v>39582</v>
      </c>
      <c r="FZO26">
        <v>39581</v>
      </c>
      <c r="FZP26">
        <v>39580</v>
      </c>
      <c r="FZQ26">
        <v>39577</v>
      </c>
      <c r="FZR26">
        <v>39576</v>
      </c>
      <c r="FZS26">
        <v>39575</v>
      </c>
      <c r="FZT26">
        <v>39574</v>
      </c>
      <c r="FZU26">
        <v>39573</v>
      </c>
      <c r="FZV26">
        <v>39570</v>
      </c>
      <c r="FZW26">
        <v>39569</v>
      </c>
      <c r="FZX26">
        <v>39568</v>
      </c>
      <c r="FZY26">
        <v>39567</v>
      </c>
      <c r="FZZ26">
        <v>39566</v>
      </c>
      <c r="GAA26">
        <v>39563</v>
      </c>
      <c r="GAB26">
        <v>39562</v>
      </c>
      <c r="GAC26">
        <v>39561</v>
      </c>
      <c r="GAD26">
        <v>39560</v>
      </c>
      <c r="GAE26">
        <v>39559</v>
      </c>
      <c r="GAF26">
        <v>39556</v>
      </c>
      <c r="GAG26">
        <v>39555</v>
      </c>
      <c r="GAH26">
        <v>39554</v>
      </c>
      <c r="GAI26">
        <v>39553</v>
      </c>
      <c r="GAJ26">
        <v>39552</v>
      </c>
      <c r="GAK26">
        <v>39549</v>
      </c>
      <c r="GAL26">
        <v>39548</v>
      </c>
      <c r="GAM26">
        <v>39547</v>
      </c>
      <c r="GAN26">
        <v>39546</v>
      </c>
      <c r="GAO26">
        <v>39545</v>
      </c>
      <c r="GAP26">
        <v>39542</v>
      </c>
      <c r="GAQ26">
        <v>39541</v>
      </c>
      <c r="GAR26">
        <v>39540</v>
      </c>
      <c r="GAS26">
        <v>39539</v>
      </c>
      <c r="GAT26">
        <v>39538</v>
      </c>
      <c r="GAU26">
        <v>39535</v>
      </c>
      <c r="GAV26">
        <v>39534</v>
      </c>
      <c r="GAW26">
        <v>39533</v>
      </c>
      <c r="GAX26">
        <v>39532</v>
      </c>
      <c r="GAY26">
        <v>39531</v>
      </c>
      <c r="GAZ26">
        <v>39528</v>
      </c>
      <c r="GBA26">
        <v>39527</v>
      </c>
      <c r="GBB26">
        <v>39526</v>
      </c>
      <c r="GBC26">
        <v>39525</v>
      </c>
      <c r="GBD26">
        <v>39524</v>
      </c>
      <c r="GBE26">
        <v>39521</v>
      </c>
      <c r="GBF26">
        <v>39520</v>
      </c>
      <c r="GBG26">
        <v>39519</v>
      </c>
      <c r="GBH26">
        <v>39518</v>
      </c>
      <c r="GBI26">
        <v>39517</v>
      </c>
      <c r="GBJ26">
        <v>39514</v>
      </c>
      <c r="GBK26">
        <v>39513</v>
      </c>
      <c r="GBL26">
        <v>39512</v>
      </c>
      <c r="GBM26">
        <v>39511</v>
      </c>
      <c r="GBN26">
        <v>39510</v>
      </c>
      <c r="GBO26">
        <v>39507</v>
      </c>
      <c r="GBP26">
        <v>39506</v>
      </c>
      <c r="GBQ26">
        <v>39505</v>
      </c>
      <c r="GBR26">
        <v>39504</v>
      </c>
      <c r="GBS26">
        <v>39503</v>
      </c>
      <c r="GBT26">
        <v>39500</v>
      </c>
      <c r="GBU26">
        <v>39499</v>
      </c>
      <c r="GBV26">
        <v>39498</v>
      </c>
      <c r="GBW26">
        <v>39497</v>
      </c>
      <c r="GBX26">
        <v>39496</v>
      </c>
      <c r="GBY26">
        <v>39493</v>
      </c>
      <c r="GBZ26">
        <v>39492</v>
      </c>
      <c r="GCA26">
        <v>39491</v>
      </c>
      <c r="GCB26">
        <v>39490</v>
      </c>
      <c r="GCC26">
        <v>39489</v>
      </c>
      <c r="GCD26">
        <v>39486</v>
      </c>
      <c r="GCE26">
        <v>39485</v>
      </c>
      <c r="GCF26">
        <v>39484</v>
      </c>
      <c r="GCG26">
        <v>39483</v>
      </c>
      <c r="GCH26">
        <v>39482</v>
      </c>
      <c r="GCI26">
        <v>39479</v>
      </c>
      <c r="GCJ26">
        <v>39478</v>
      </c>
      <c r="GCK26">
        <v>39477</v>
      </c>
      <c r="GCL26">
        <v>39476</v>
      </c>
      <c r="GCM26">
        <v>39475</v>
      </c>
      <c r="GCN26">
        <v>39472</v>
      </c>
      <c r="GCO26">
        <v>39471</v>
      </c>
      <c r="GCP26">
        <v>39470</v>
      </c>
      <c r="GCQ26">
        <v>39469</v>
      </c>
      <c r="GCR26">
        <v>39468</v>
      </c>
      <c r="GCS26">
        <v>39465</v>
      </c>
      <c r="GCT26">
        <v>39464</v>
      </c>
      <c r="GCU26">
        <v>39463</v>
      </c>
      <c r="GCV26">
        <v>39462</v>
      </c>
      <c r="GCW26">
        <v>39461</v>
      </c>
      <c r="GCX26">
        <v>39458</v>
      </c>
      <c r="GCY26">
        <v>39457</v>
      </c>
      <c r="GCZ26">
        <v>39456</v>
      </c>
      <c r="GDA26">
        <v>39455</v>
      </c>
      <c r="GDB26">
        <v>39454</v>
      </c>
      <c r="GDC26">
        <v>39451</v>
      </c>
      <c r="GDD26">
        <v>39450</v>
      </c>
      <c r="GDE26">
        <v>39449</v>
      </c>
      <c r="GDF26">
        <v>39448</v>
      </c>
      <c r="GDG26">
        <v>39447</v>
      </c>
      <c r="GDH26">
        <v>39444</v>
      </c>
      <c r="GDI26">
        <v>39443</v>
      </c>
      <c r="GDJ26">
        <v>39442</v>
      </c>
      <c r="GDK26">
        <v>39441</v>
      </c>
      <c r="GDL26">
        <v>39440</v>
      </c>
      <c r="GDM26">
        <v>39437</v>
      </c>
      <c r="GDN26">
        <v>39436</v>
      </c>
      <c r="GDO26">
        <v>39435</v>
      </c>
      <c r="GDP26">
        <v>39434</v>
      </c>
      <c r="GDQ26">
        <v>39433</v>
      </c>
      <c r="GDR26">
        <v>39430</v>
      </c>
      <c r="GDS26">
        <v>39429</v>
      </c>
      <c r="GDT26">
        <v>39428</v>
      </c>
      <c r="GDU26">
        <v>39427</v>
      </c>
      <c r="GDV26">
        <v>39426</v>
      </c>
      <c r="GDW26">
        <v>39423</v>
      </c>
      <c r="GDX26">
        <v>39422</v>
      </c>
      <c r="GDY26">
        <v>39421</v>
      </c>
      <c r="GDZ26">
        <v>39420</v>
      </c>
      <c r="GEA26">
        <v>39419</v>
      </c>
      <c r="GEB26">
        <v>39416</v>
      </c>
      <c r="GEC26">
        <v>39415</v>
      </c>
      <c r="GED26">
        <v>39414</v>
      </c>
      <c r="GEE26">
        <v>39413</v>
      </c>
      <c r="GEF26">
        <v>39412</v>
      </c>
      <c r="GEG26">
        <v>39409</v>
      </c>
      <c r="GEH26">
        <v>39408</v>
      </c>
      <c r="GEI26">
        <v>39407</v>
      </c>
      <c r="GEJ26">
        <v>39406</v>
      </c>
      <c r="GEK26">
        <v>39405</v>
      </c>
      <c r="GEL26">
        <v>39402</v>
      </c>
      <c r="GEM26">
        <v>39401</v>
      </c>
      <c r="GEN26">
        <v>39400</v>
      </c>
      <c r="GEO26">
        <v>39399</v>
      </c>
      <c r="GEP26">
        <v>39398</v>
      </c>
      <c r="GEQ26">
        <v>39395</v>
      </c>
      <c r="GER26">
        <v>39394</v>
      </c>
      <c r="GES26">
        <v>39393</v>
      </c>
      <c r="GET26">
        <v>39392</v>
      </c>
      <c r="GEU26">
        <v>39391</v>
      </c>
      <c r="GEV26">
        <v>39388</v>
      </c>
      <c r="GEW26">
        <v>39387</v>
      </c>
      <c r="GEX26">
        <v>39386</v>
      </c>
      <c r="GEY26">
        <v>39385</v>
      </c>
      <c r="GEZ26">
        <v>39384</v>
      </c>
      <c r="GFA26">
        <v>39381</v>
      </c>
      <c r="GFB26">
        <v>39380</v>
      </c>
      <c r="GFC26">
        <v>39379</v>
      </c>
      <c r="GFD26">
        <v>39378</v>
      </c>
      <c r="GFE26">
        <v>39377</v>
      </c>
      <c r="GFF26">
        <v>39374</v>
      </c>
      <c r="GFG26">
        <v>39373</v>
      </c>
      <c r="GFH26">
        <v>39372</v>
      </c>
      <c r="GFI26">
        <v>39371</v>
      </c>
      <c r="GFJ26">
        <v>39370</v>
      </c>
      <c r="GFK26">
        <v>39367</v>
      </c>
      <c r="GFL26">
        <v>39366</v>
      </c>
      <c r="GFM26">
        <v>39365</v>
      </c>
      <c r="GFN26">
        <v>39364</v>
      </c>
      <c r="GFO26">
        <v>39363</v>
      </c>
      <c r="GFP26">
        <v>39360</v>
      </c>
      <c r="GFQ26">
        <v>39359</v>
      </c>
      <c r="GFR26">
        <v>39358</v>
      </c>
      <c r="GFS26">
        <v>39357</v>
      </c>
      <c r="GFT26">
        <v>39356</v>
      </c>
      <c r="GFU26">
        <v>39353</v>
      </c>
      <c r="GFV26">
        <v>39352</v>
      </c>
      <c r="GFW26">
        <v>39351</v>
      </c>
      <c r="GFX26">
        <v>39350</v>
      </c>
      <c r="GFY26">
        <v>39349</v>
      </c>
      <c r="GFZ26">
        <v>39346</v>
      </c>
      <c r="GGA26">
        <v>39345</v>
      </c>
      <c r="GGB26">
        <v>39344</v>
      </c>
      <c r="GGC26">
        <v>39343</v>
      </c>
      <c r="GGD26">
        <v>39342</v>
      </c>
      <c r="GGE26">
        <v>39339</v>
      </c>
      <c r="GGF26">
        <v>39338</v>
      </c>
      <c r="GGG26">
        <v>39337</v>
      </c>
      <c r="GGH26">
        <v>39336</v>
      </c>
      <c r="GGI26">
        <v>39335</v>
      </c>
      <c r="GGJ26">
        <v>39332</v>
      </c>
      <c r="GGK26">
        <v>39331</v>
      </c>
      <c r="GGL26">
        <v>39330</v>
      </c>
      <c r="GGM26">
        <v>39329</v>
      </c>
      <c r="GGN26">
        <v>39328</v>
      </c>
      <c r="GGO26">
        <v>39325</v>
      </c>
      <c r="GGP26">
        <v>39324</v>
      </c>
      <c r="GGQ26">
        <v>39323</v>
      </c>
      <c r="GGR26">
        <v>39322</v>
      </c>
      <c r="GGS26">
        <v>39321</v>
      </c>
      <c r="GGT26">
        <v>39318</v>
      </c>
      <c r="GGU26">
        <v>39317</v>
      </c>
      <c r="GGV26">
        <v>39316</v>
      </c>
      <c r="GGW26">
        <v>39315</v>
      </c>
      <c r="GGX26">
        <v>39314</v>
      </c>
      <c r="GGY26">
        <v>39311</v>
      </c>
      <c r="GGZ26">
        <v>39310</v>
      </c>
      <c r="GHA26">
        <v>39309</v>
      </c>
      <c r="GHB26">
        <v>39308</v>
      </c>
      <c r="GHC26">
        <v>39307</v>
      </c>
      <c r="GHD26">
        <v>39304</v>
      </c>
      <c r="GHE26">
        <v>39303</v>
      </c>
      <c r="GHF26">
        <v>39302</v>
      </c>
      <c r="GHG26">
        <v>39301</v>
      </c>
      <c r="GHH26">
        <v>39300</v>
      </c>
      <c r="GHI26">
        <v>39297</v>
      </c>
      <c r="GHJ26">
        <v>39296</v>
      </c>
      <c r="GHK26">
        <v>39295</v>
      </c>
      <c r="GHL26">
        <v>39294</v>
      </c>
      <c r="GHM26">
        <v>39293</v>
      </c>
      <c r="GHN26">
        <v>39290</v>
      </c>
      <c r="GHO26">
        <v>39289</v>
      </c>
      <c r="GHP26">
        <v>39288</v>
      </c>
      <c r="GHQ26">
        <v>39287</v>
      </c>
      <c r="GHR26">
        <v>39286</v>
      </c>
      <c r="GHS26">
        <v>39283</v>
      </c>
      <c r="GHT26">
        <v>39282</v>
      </c>
      <c r="GHU26">
        <v>39281</v>
      </c>
      <c r="GHV26">
        <v>39280</v>
      </c>
      <c r="GHW26">
        <v>39279</v>
      </c>
      <c r="GHX26">
        <v>39276</v>
      </c>
      <c r="GHY26">
        <v>39275</v>
      </c>
      <c r="GHZ26">
        <v>39274</v>
      </c>
      <c r="GIA26">
        <v>39273</v>
      </c>
      <c r="GIB26">
        <v>39272</v>
      </c>
      <c r="GIC26">
        <v>39269</v>
      </c>
      <c r="GID26">
        <v>39268</v>
      </c>
      <c r="GIE26">
        <v>39267</v>
      </c>
      <c r="GIF26">
        <v>39266</v>
      </c>
      <c r="GIG26">
        <v>39265</v>
      </c>
      <c r="GIH26">
        <v>39262</v>
      </c>
      <c r="GII26">
        <v>39261</v>
      </c>
      <c r="GIJ26">
        <v>39260</v>
      </c>
      <c r="GIK26">
        <v>39259</v>
      </c>
      <c r="GIL26">
        <v>39258</v>
      </c>
      <c r="GIM26">
        <v>39255</v>
      </c>
      <c r="GIN26">
        <v>39254</v>
      </c>
      <c r="GIO26">
        <v>39253</v>
      </c>
      <c r="GIP26">
        <v>39252</v>
      </c>
      <c r="GIQ26">
        <v>39251</v>
      </c>
      <c r="GIR26">
        <v>39248</v>
      </c>
      <c r="GIS26">
        <v>39247</v>
      </c>
      <c r="GIT26">
        <v>39246</v>
      </c>
      <c r="GIU26">
        <v>39245</v>
      </c>
      <c r="GIV26">
        <v>39244</v>
      </c>
      <c r="GIW26">
        <v>39241</v>
      </c>
      <c r="GIX26">
        <v>39240</v>
      </c>
      <c r="GIY26">
        <v>39239</v>
      </c>
      <c r="GIZ26">
        <v>39238</v>
      </c>
      <c r="GJA26">
        <v>39237</v>
      </c>
      <c r="GJB26">
        <v>39234</v>
      </c>
      <c r="GJC26">
        <v>39233</v>
      </c>
      <c r="GJD26">
        <v>39232</v>
      </c>
      <c r="GJE26">
        <v>39231</v>
      </c>
      <c r="GJF26">
        <v>39230</v>
      </c>
      <c r="GJG26">
        <v>39227</v>
      </c>
      <c r="GJH26">
        <v>39226</v>
      </c>
      <c r="GJI26">
        <v>39225</v>
      </c>
      <c r="GJJ26">
        <v>39224</v>
      </c>
      <c r="GJK26">
        <v>39223</v>
      </c>
      <c r="GJL26">
        <v>39220</v>
      </c>
      <c r="GJM26">
        <v>39219</v>
      </c>
      <c r="GJN26">
        <v>39218</v>
      </c>
      <c r="GJO26">
        <v>39217</v>
      </c>
      <c r="GJP26">
        <v>39216</v>
      </c>
      <c r="GJQ26">
        <v>39213</v>
      </c>
      <c r="GJR26">
        <v>39212</v>
      </c>
      <c r="GJS26">
        <v>39211</v>
      </c>
      <c r="GJT26">
        <v>39210</v>
      </c>
      <c r="GJU26">
        <v>39209</v>
      </c>
      <c r="GJV26">
        <v>39206</v>
      </c>
      <c r="GJW26">
        <v>39205</v>
      </c>
      <c r="GJX26">
        <v>39204</v>
      </c>
      <c r="GJY26">
        <v>39203</v>
      </c>
      <c r="GJZ26">
        <v>39202</v>
      </c>
      <c r="GKA26">
        <v>39199</v>
      </c>
      <c r="GKB26">
        <v>39198</v>
      </c>
      <c r="GKC26">
        <v>39197</v>
      </c>
      <c r="GKD26">
        <v>39196</v>
      </c>
      <c r="GKE26">
        <v>39195</v>
      </c>
      <c r="GKF26">
        <v>39192</v>
      </c>
      <c r="GKG26">
        <v>39191</v>
      </c>
      <c r="GKH26">
        <v>39190</v>
      </c>
      <c r="GKI26">
        <v>39189</v>
      </c>
      <c r="GKJ26">
        <v>39188</v>
      </c>
      <c r="GKK26">
        <v>39185</v>
      </c>
      <c r="GKL26">
        <v>39184</v>
      </c>
      <c r="GKM26">
        <v>39183</v>
      </c>
      <c r="GKN26">
        <v>39182</v>
      </c>
      <c r="GKO26">
        <v>39181</v>
      </c>
      <c r="GKP26">
        <v>39178</v>
      </c>
      <c r="GKQ26">
        <v>39177</v>
      </c>
      <c r="GKR26">
        <v>39176</v>
      </c>
      <c r="GKS26">
        <v>39175</v>
      </c>
      <c r="GKT26">
        <v>39174</v>
      </c>
      <c r="GKU26">
        <v>39171</v>
      </c>
      <c r="GKV26">
        <v>39170</v>
      </c>
      <c r="GKW26">
        <v>39169</v>
      </c>
      <c r="GKX26">
        <v>39168</v>
      </c>
      <c r="GKY26">
        <v>39167</v>
      </c>
      <c r="GKZ26">
        <v>39164</v>
      </c>
      <c r="GLA26">
        <v>39163</v>
      </c>
      <c r="GLB26">
        <v>39162</v>
      </c>
      <c r="GLC26">
        <v>39161</v>
      </c>
      <c r="GLD26">
        <v>39160</v>
      </c>
      <c r="GLE26">
        <v>39157</v>
      </c>
      <c r="GLF26">
        <v>39156</v>
      </c>
      <c r="GLG26">
        <v>39155</v>
      </c>
      <c r="GLH26">
        <v>39154</v>
      </c>
      <c r="GLI26">
        <v>39153</v>
      </c>
      <c r="GLJ26">
        <v>39150</v>
      </c>
      <c r="GLK26">
        <v>39149</v>
      </c>
      <c r="GLL26">
        <v>39148</v>
      </c>
      <c r="GLM26">
        <v>39147</v>
      </c>
      <c r="GLN26">
        <v>39146</v>
      </c>
      <c r="GLO26">
        <v>39143</v>
      </c>
      <c r="GLP26">
        <v>39142</v>
      </c>
      <c r="GLQ26">
        <v>39141</v>
      </c>
      <c r="GLR26">
        <v>39140</v>
      </c>
      <c r="GLS26">
        <v>39139</v>
      </c>
      <c r="GLT26">
        <v>39136</v>
      </c>
      <c r="GLU26">
        <v>39135</v>
      </c>
      <c r="GLV26">
        <v>39134</v>
      </c>
      <c r="GLW26">
        <v>39133</v>
      </c>
      <c r="GLX26">
        <v>39132</v>
      </c>
      <c r="GLY26">
        <v>39129</v>
      </c>
      <c r="GLZ26">
        <v>39128</v>
      </c>
      <c r="GMA26">
        <v>39127</v>
      </c>
      <c r="GMB26">
        <v>39126</v>
      </c>
      <c r="GMC26">
        <v>39125</v>
      </c>
      <c r="GMD26">
        <v>39122</v>
      </c>
      <c r="GME26">
        <v>39121</v>
      </c>
      <c r="GMF26">
        <v>39120</v>
      </c>
      <c r="GMG26">
        <v>39119</v>
      </c>
      <c r="GMH26">
        <v>39118</v>
      </c>
      <c r="GMI26">
        <v>39115</v>
      </c>
      <c r="GMJ26">
        <v>39114</v>
      </c>
      <c r="GMK26">
        <v>39113</v>
      </c>
      <c r="GML26">
        <v>39112</v>
      </c>
      <c r="GMM26">
        <v>39111</v>
      </c>
      <c r="GMN26">
        <v>39108</v>
      </c>
      <c r="GMO26">
        <v>39107</v>
      </c>
      <c r="GMP26">
        <v>39106</v>
      </c>
      <c r="GMQ26">
        <v>39105</v>
      </c>
      <c r="GMR26">
        <v>39104</v>
      </c>
      <c r="GMS26">
        <v>39101</v>
      </c>
      <c r="GMT26">
        <v>39100</v>
      </c>
      <c r="GMU26">
        <v>39099</v>
      </c>
      <c r="GMV26">
        <v>39098</v>
      </c>
      <c r="GMW26">
        <v>39097</v>
      </c>
      <c r="GMX26">
        <v>39094</v>
      </c>
      <c r="GMY26">
        <v>39093</v>
      </c>
      <c r="GMZ26">
        <v>39092</v>
      </c>
      <c r="GNA26">
        <v>39091</v>
      </c>
      <c r="GNB26">
        <v>39090</v>
      </c>
      <c r="GNC26">
        <v>39087</v>
      </c>
      <c r="GND26">
        <v>39086</v>
      </c>
      <c r="GNE26">
        <v>39085</v>
      </c>
      <c r="GNF26">
        <v>39084</v>
      </c>
      <c r="GNG26">
        <v>39083</v>
      </c>
      <c r="GNH26">
        <v>39080</v>
      </c>
      <c r="GNI26">
        <v>39079</v>
      </c>
      <c r="GNJ26">
        <v>39078</v>
      </c>
      <c r="GNK26">
        <v>39077</v>
      </c>
      <c r="GNL26">
        <v>39076</v>
      </c>
      <c r="GNM26">
        <v>39073</v>
      </c>
      <c r="GNN26">
        <v>39072</v>
      </c>
      <c r="GNO26">
        <v>39071</v>
      </c>
      <c r="GNP26">
        <v>39070</v>
      </c>
      <c r="GNQ26">
        <v>39069</v>
      </c>
      <c r="GNR26">
        <v>39066</v>
      </c>
      <c r="GNS26">
        <v>39065</v>
      </c>
      <c r="GNT26">
        <v>39064</v>
      </c>
      <c r="GNU26">
        <v>39063</v>
      </c>
      <c r="GNV26">
        <v>39062</v>
      </c>
      <c r="GNW26">
        <v>39059</v>
      </c>
      <c r="GNX26">
        <v>39058</v>
      </c>
      <c r="GNY26">
        <v>39057</v>
      </c>
      <c r="GNZ26">
        <v>39056</v>
      </c>
      <c r="GOA26">
        <v>39055</v>
      </c>
      <c r="GOB26">
        <v>39052</v>
      </c>
      <c r="GOC26">
        <v>39051</v>
      </c>
      <c r="GOD26">
        <v>39050</v>
      </c>
      <c r="GOE26">
        <v>39049</v>
      </c>
      <c r="GOF26">
        <v>39048</v>
      </c>
      <c r="GOG26">
        <v>39045</v>
      </c>
      <c r="GOH26">
        <v>39044</v>
      </c>
      <c r="GOI26">
        <v>39043</v>
      </c>
      <c r="GOJ26">
        <v>39042</v>
      </c>
      <c r="GOK26">
        <v>39041</v>
      </c>
      <c r="GOL26">
        <v>39038</v>
      </c>
      <c r="GOM26">
        <v>39037</v>
      </c>
      <c r="GON26">
        <v>39036</v>
      </c>
      <c r="GOO26">
        <v>39035</v>
      </c>
      <c r="GOP26">
        <v>39034</v>
      </c>
      <c r="GOQ26">
        <v>39031</v>
      </c>
      <c r="GOR26">
        <v>39030</v>
      </c>
      <c r="GOS26">
        <v>39029</v>
      </c>
      <c r="GOT26">
        <v>39028</v>
      </c>
      <c r="GOU26">
        <v>39027</v>
      </c>
      <c r="GOV26">
        <v>39024</v>
      </c>
      <c r="GOW26">
        <v>39023</v>
      </c>
      <c r="GOX26">
        <v>39022</v>
      </c>
      <c r="GOY26">
        <v>39021</v>
      </c>
      <c r="GOZ26">
        <v>39020</v>
      </c>
      <c r="GPA26">
        <v>39017</v>
      </c>
      <c r="GPB26">
        <v>39016</v>
      </c>
      <c r="GPC26">
        <v>39015</v>
      </c>
      <c r="GPD26">
        <v>39014</v>
      </c>
      <c r="GPE26">
        <v>39013</v>
      </c>
      <c r="GPF26">
        <v>39010</v>
      </c>
      <c r="GPG26">
        <v>39009</v>
      </c>
      <c r="GPH26">
        <v>39008</v>
      </c>
      <c r="GPI26">
        <v>39007</v>
      </c>
      <c r="GPJ26">
        <v>39006</v>
      </c>
      <c r="GPK26">
        <v>39003</v>
      </c>
      <c r="GPL26">
        <v>39002</v>
      </c>
      <c r="GPM26">
        <v>39001</v>
      </c>
      <c r="GPN26">
        <v>39000</v>
      </c>
      <c r="GPO26">
        <v>38999</v>
      </c>
      <c r="GPP26">
        <v>38996</v>
      </c>
      <c r="GPQ26">
        <v>38995</v>
      </c>
      <c r="GPR26">
        <v>38994</v>
      </c>
      <c r="GPS26">
        <v>38993</v>
      </c>
      <c r="GPT26">
        <v>38992</v>
      </c>
      <c r="GPU26">
        <v>38989</v>
      </c>
      <c r="GPV26">
        <v>38988</v>
      </c>
      <c r="GPW26">
        <v>38987</v>
      </c>
      <c r="GPX26">
        <v>38986</v>
      </c>
      <c r="GPY26">
        <v>38985</v>
      </c>
      <c r="GPZ26">
        <v>38982</v>
      </c>
      <c r="GQA26">
        <v>38981</v>
      </c>
      <c r="GQB26">
        <v>38980</v>
      </c>
      <c r="GQC26">
        <v>38979</v>
      </c>
      <c r="GQD26">
        <v>38978</v>
      </c>
      <c r="GQE26">
        <v>38975</v>
      </c>
      <c r="GQF26">
        <v>38974</v>
      </c>
      <c r="GQG26">
        <v>38973</v>
      </c>
      <c r="GQH26">
        <v>38972</v>
      </c>
      <c r="GQI26">
        <v>38971</v>
      </c>
      <c r="GQJ26">
        <v>38968</v>
      </c>
      <c r="GQK26">
        <v>38967</v>
      </c>
      <c r="GQL26">
        <v>38966</v>
      </c>
      <c r="GQM26">
        <v>38965</v>
      </c>
      <c r="GQN26">
        <v>38964</v>
      </c>
      <c r="GQO26">
        <v>38961</v>
      </c>
      <c r="GQP26">
        <v>38960</v>
      </c>
      <c r="GQQ26">
        <v>38959</v>
      </c>
      <c r="GQR26">
        <v>38958</v>
      </c>
      <c r="GQS26">
        <v>38957</v>
      </c>
      <c r="GQT26">
        <v>38954</v>
      </c>
      <c r="GQU26">
        <v>38953</v>
      </c>
      <c r="GQV26">
        <v>38952</v>
      </c>
      <c r="GQW26">
        <v>38951</v>
      </c>
      <c r="GQX26">
        <v>38950</v>
      </c>
      <c r="GQY26">
        <v>38947</v>
      </c>
      <c r="GQZ26">
        <v>38946</v>
      </c>
      <c r="GRA26">
        <v>38945</v>
      </c>
      <c r="GRB26">
        <v>38944</v>
      </c>
      <c r="GRC26">
        <v>38943</v>
      </c>
      <c r="GRD26">
        <v>38940</v>
      </c>
      <c r="GRE26">
        <v>38939</v>
      </c>
      <c r="GRF26">
        <v>38938</v>
      </c>
      <c r="GRG26">
        <v>38937</v>
      </c>
      <c r="GRH26">
        <v>38936</v>
      </c>
      <c r="GRI26">
        <v>38933</v>
      </c>
      <c r="GRJ26">
        <v>38932</v>
      </c>
      <c r="GRK26">
        <v>38931</v>
      </c>
      <c r="GRL26">
        <v>38930</v>
      </c>
      <c r="GRM26">
        <v>38929</v>
      </c>
      <c r="GRN26">
        <v>38926</v>
      </c>
      <c r="GRO26">
        <v>38925</v>
      </c>
      <c r="GRP26">
        <v>38924</v>
      </c>
      <c r="GRQ26">
        <v>38923</v>
      </c>
      <c r="GRR26">
        <v>38922</v>
      </c>
      <c r="GRS26">
        <v>38919</v>
      </c>
      <c r="GRT26">
        <v>38918</v>
      </c>
      <c r="GRU26">
        <v>38917</v>
      </c>
      <c r="GRV26">
        <v>38916</v>
      </c>
      <c r="GRW26">
        <v>38915</v>
      </c>
      <c r="GRX26">
        <v>38912</v>
      </c>
      <c r="GRY26">
        <v>38911</v>
      </c>
      <c r="GRZ26">
        <v>38910</v>
      </c>
      <c r="GSA26">
        <v>38909</v>
      </c>
      <c r="GSB26">
        <v>38908</v>
      </c>
      <c r="GSC26">
        <v>38905</v>
      </c>
      <c r="GSD26">
        <v>38904</v>
      </c>
      <c r="GSE26">
        <v>38903</v>
      </c>
      <c r="GSF26">
        <v>38902</v>
      </c>
      <c r="GSG26">
        <v>38901</v>
      </c>
      <c r="GSH26">
        <v>38898</v>
      </c>
      <c r="GSI26">
        <v>38897</v>
      </c>
      <c r="GSJ26">
        <v>38896</v>
      </c>
      <c r="GSK26">
        <v>38895</v>
      </c>
      <c r="GSL26">
        <v>38894</v>
      </c>
      <c r="GSM26">
        <v>38891</v>
      </c>
      <c r="GSN26">
        <v>38890</v>
      </c>
      <c r="GSO26">
        <v>38889</v>
      </c>
      <c r="GSP26">
        <v>38888</v>
      </c>
      <c r="GSQ26">
        <v>38887</v>
      </c>
      <c r="GSR26">
        <v>38884</v>
      </c>
      <c r="GSS26">
        <v>38883</v>
      </c>
      <c r="GST26">
        <v>38882</v>
      </c>
      <c r="GSU26">
        <v>38881</v>
      </c>
      <c r="GSV26">
        <v>38880</v>
      </c>
      <c r="GSW26">
        <v>38877</v>
      </c>
      <c r="GSX26">
        <v>38876</v>
      </c>
      <c r="GSY26">
        <v>38875</v>
      </c>
      <c r="GSZ26">
        <v>38874</v>
      </c>
      <c r="GTA26">
        <v>38873</v>
      </c>
      <c r="GTB26">
        <v>38870</v>
      </c>
      <c r="GTC26">
        <v>38869</v>
      </c>
      <c r="GTD26">
        <v>38868</v>
      </c>
      <c r="GTE26">
        <v>38867</v>
      </c>
      <c r="GTF26">
        <v>38866</v>
      </c>
      <c r="GTG26">
        <v>38863</v>
      </c>
      <c r="GTH26">
        <v>38862</v>
      </c>
      <c r="GTI26">
        <v>38861</v>
      </c>
      <c r="GTJ26">
        <v>38860</v>
      </c>
      <c r="GTK26">
        <v>38859</v>
      </c>
      <c r="GTL26">
        <v>38856</v>
      </c>
      <c r="GTM26">
        <v>38855</v>
      </c>
      <c r="GTN26">
        <v>38854</v>
      </c>
      <c r="GTO26">
        <v>38853</v>
      </c>
      <c r="GTP26">
        <v>38852</v>
      </c>
      <c r="GTQ26">
        <v>38849</v>
      </c>
      <c r="GTR26">
        <v>38848</v>
      </c>
      <c r="GTS26">
        <v>38847</v>
      </c>
      <c r="GTT26">
        <v>38846</v>
      </c>
      <c r="GTU26">
        <v>38845</v>
      </c>
      <c r="GTV26">
        <v>38842</v>
      </c>
      <c r="GTW26">
        <v>38841</v>
      </c>
      <c r="GTX26">
        <v>38840</v>
      </c>
      <c r="GTY26">
        <v>38839</v>
      </c>
      <c r="GTZ26">
        <v>38838</v>
      </c>
      <c r="GUA26">
        <v>38835</v>
      </c>
      <c r="GUB26">
        <v>38834</v>
      </c>
      <c r="GUC26">
        <v>38833</v>
      </c>
      <c r="GUD26">
        <v>38832</v>
      </c>
      <c r="GUE26">
        <v>38831</v>
      </c>
      <c r="GUF26">
        <v>38828</v>
      </c>
      <c r="GUG26">
        <v>38827</v>
      </c>
      <c r="GUH26">
        <v>38826</v>
      </c>
      <c r="GUI26">
        <v>38825</v>
      </c>
      <c r="GUJ26">
        <v>38824</v>
      </c>
      <c r="GUK26">
        <v>38821</v>
      </c>
      <c r="GUL26">
        <v>38820</v>
      </c>
      <c r="GUM26">
        <v>38819</v>
      </c>
      <c r="GUN26">
        <v>38818</v>
      </c>
      <c r="GUO26">
        <v>38817</v>
      </c>
      <c r="GUP26">
        <v>38814</v>
      </c>
      <c r="GUQ26">
        <v>38813</v>
      </c>
      <c r="GUR26">
        <v>38812</v>
      </c>
      <c r="GUS26">
        <v>38811</v>
      </c>
      <c r="GUT26">
        <v>38810</v>
      </c>
      <c r="GUU26">
        <v>38807</v>
      </c>
      <c r="GUV26">
        <v>38806</v>
      </c>
      <c r="GUW26">
        <v>38805</v>
      </c>
      <c r="GUX26">
        <v>38804</v>
      </c>
      <c r="GUY26">
        <v>38803</v>
      </c>
      <c r="GUZ26">
        <v>38800</v>
      </c>
      <c r="GVA26">
        <v>38799</v>
      </c>
      <c r="GVB26">
        <v>38798</v>
      </c>
      <c r="GVC26">
        <v>38797</v>
      </c>
      <c r="GVD26">
        <v>38796</v>
      </c>
      <c r="GVE26">
        <v>38793</v>
      </c>
      <c r="GVF26">
        <v>38792</v>
      </c>
      <c r="GVG26">
        <v>38791</v>
      </c>
      <c r="GVH26">
        <v>38790</v>
      </c>
      <c r="GVI26">
        <v>38789</v>
      </c>
      <c r="GVJ26">
        <v>38786</v>
      </c>
      <c r="GVK26">
        <v>38785</v>
      </c>
      <c r="GVL26">
        <v>38784</v>
      </c>
      <c r="GVM26">
        <v>38783</v>
      </c>
      <c r="GVN26">
        <v>38782</v>
      </c>
      <c r="GVO26">
        <v>38779</v>
      </c>
      <c r="GVP26">
        <v>38778</v>
      </c>
      <c r="GVQ26">
        <v>38777</v>
      </c>
      <c r="GVR26">
        <v>38776</v>
      </c>
      <c r="GVS26">
        <v>38775</v>
      </c>
      <c r="GVT26">
        <v>38772</v>
      </c>
      <c r="GVU26">
        <v>38771</v>
      </c>
      <c r="GVV26">
        <v>38770</v>
      </c>
      <c r="GVW26">
        <v>38769</v>
      </c>
      <c r="GVX26">
        <v>38768</v>
      </c>
      <c r="GVY26">
        <v>38765</v>
      </c>
      <c r="GVZ26">
        <v>38764</v>
      </c>
      <c r="GWA26">
        <v>38763</v>
      </c>
      <c r="GWB26">
        <v>38762</v>
      </c>
      <c r="GWC26">
        <v>38761</v>
      </c>
      <c r="GWD26">
        <v>38758</v>
      </c>
      <c r="GWE26">
        <v>38757</v>
      </c>
      <c r="GWF26">
        <v>38756</v>
      </c>
      <c r="GWG26">
        <v>38755</v>
      </c>
      <c r="GWH26">
        <v>38754</v>
      </c>
      <c r="GWI26">
        <v>38751</v>
      </c>
      <c r="GWJ26">
        <v>38750</v>
      </c>
      <c r="GWK26">
        <v>38749</v>
      </c>
      <c r="GWL26">
        <v>38748</v>
      </c>
      <c r="GWM26">
        <v>38747</v>
      </c>
      <c r="GWN26">
        <v>38744</v>
      </c>
      <c r="GWO26">
        <v>38743</v>
      </c>
      <c r="GWP26">
        <v>38742</v>
      </c>
      <c r="GWQ26">
        <v>38741</v>
      </c>
      <c r="GWR26">
        <v>38740</v>
      </c>
      <c r="GWS26">
        <v>38737</v>
      </c>
      <c r="GWT26">
        <v>38736</v>
      </c>
      <c r="GWU26">
        <v>38735</v>
      </c>
      <c r="GWV26">
        <v>38734</v>
      </c>
      <c r="GWW26">
        <v>38733</v>
      </c>
      <c r="GWX26">
        <v>38730</v>
      </c>
      <c r="GWY26">
        <v>38729</v>
      </c>
      <c r="GWZ26">
        <v>38728</v>
      </c>
      <c r="GXA26">
        <v>38727</v>
      </c>
      <c r="GXB26">
        <v>38726</v>
      </c>
      <c r="GXC26">
        <v>38723</v>
      </c>
      <c r="GXD26">
        <v>38722</v>
      </c>
      <c r="GXE26">
        <v>38721</v>
      </c>
      <c r="GXF26">
        <v>38720</v>
      </c>
      <c r="GXG26">
        <v>38719</v>
      </c>
      <c r="GXH26">
        <v>38716</v>
      </c>
      <c r="GXI26">
        <v>38715</v>
      </c>
      <c r="GXJ26">
        <v>38714</v>
      </c>
      <c r="GXK26">
        <v>38713</v>
      </c>
      <c r="GXL26">
        <v>38712</v>
      </c>
      <c r="GXM26">
        <v>38709</v>
      </c>
      <c r="GXN26">
        <v>38708</v>
      </c>
      <c r="GXO26">
        <v>38707</v>
      </c>
      <c r="GXP26">
        <v>38706</v>
      </c>
      <c r="GXQ26">
        <v>38705</v>
      </c>
      <c r="GXR26">
        <v>38702</v>
      </c>
      <c r="GXS26">
        <v>38701</v>
      </c>
      <c r="GXT26">
        <v>38700</v>
      </c>
      <c r="GXU26">
        <v>38699</v>
      </c>
      <c r="GXV26">
        <v>38698</v>
      </c>
      <c r="GXW26">
        <v>38695</v>
      </c>
      <c r="GXX26">
        <v>38694</v>
      </c>
      <c r="GXY26">
        <v>38693</v>
      </c>
      <c r="GXZ26">
        <v>38692</v>
      </c>
      <c r="GYA26">
        <v>38691</v>
      </c>
      <c r="GYB26">
        <v>38688</v>
      </c>
      <c r="GYC26">
        <v>38687</v>
      </c>
      <c r="GYD26">
        <v>38686</v>
      </c>
      <c r="GYE26">
        <v>38685</v>
      </c>
      <c r="GYF26">
        <v>38684</v>
      </c>
      <c r="GYG26">
        <v>38681</v>
      </c>
      <c r="GYH26">
        <v>38680</v>
      </c>
      <c r="GYI26">
        <v>38679</v>
      </c>
      <c r="GYJ26">
        <v>38678</v>
      </c>
      <c r="GYK26">
        <v>38677</v>
      </c>
      <c r="GYL26">
        <v>38674</v>
      </c>
      <c r="GYM26">
        <v>38673</v>
      </c>
      <c r="GYN26">
        <v>38672</v>
      </c>
      <c r="GYO26">
        <v>38671</v>
      </c>
      <c r="GYP26">
        <v>38670</v>
      </c>
      <c r="GYQ26">
        <v>38667</v>
      </c>
      <c r="GYR26">
        <v>38666</v>
      </c>
      <c r="GYS26">
        <v>38665</v>
      </c>
      <c r="GYT26">
        <v>38664</v>
      </c>
      <c r="GYU26">
        <v>38663</v>
      </c>
      <c r="GYV26">
        <v>38660</v>
      </c>
      <c r="GYW26">
        <v>38659</v>
      </c>
      <c r="GYX26">
        <v>38658</v>
      </c>
      <c r="GYY26">
        <v>38657</v>
      </c>
      <c r="GYZ26">
        <v>38656</v>
      </c>
      <c r="GZA26">
        <v>38653</v>
      </c>
      <c r="GZB26">
        <v>38652</v>
      </c>
      <c r="GZC26">
        <v>38651</v>
      </c>
      <c r="GZD26">
        <v>38650</v>
      </c>
      <c r="GZE26">
        <v>38649</v>
      </c>
      <c r="GZF26">
        <v>38646</v>
      </c>
      <c r="GZG26">
        <v>38645</v>
      </c>
      <c r="GZH26">
        <v>38644</v>
      </c>
      <c r="GZI26">
        <v>38643</v>
      </c>
      <c r="GZJ26">
        <v>38642</v>
      </c>
      <c r="GZK26">
        <v>38639</v>
      </c>
      <c r="GZL26">
        <v>38638</v>
      </c>
      <c r="GZM26">
        <v>38637</v>
      </c>
      <c r="GZN26">
        <v>38636</v>
      </c>
      <c r="GZO26">
        <v>38635</v>
      </c>
      <c r="GZP26">
        <v>38632</v>
      </c>
      <c r="GZQ26">
        <v>38631</v>
      </c>
      <c r="GZR26">
        <v>38630</v>
      </c>
      <c r="GZS26">
        <v>38629</v>
      </c>
      <c r="GZT26">
        <v>38628</v>
      </c>
      <c r="GZU26">
        <v>38625</v>
      </c>
      <c r="GZV26">
        <v>38624</v>
      </c>
      <c r="GZW26">
        <v>38623</v>
      </c>
      <c r="GZX26">
        <v>38622</v>
      </c>
      <c r="GZY26">
        <v>38621</v>
      </c>
      <c r="GZZ26">
        <v>38618</v>
      </c>
      <c r="HAA26">
        <v>38617</v>
      </c>
      <c r="HAB26">
        <v>38616</v>
      </c>
      <c r="HAC26">
        <v>38615</v>
      </c>
      <c r="HAD26">
        <v>38614</v>
      </c>
      <c r="HAE26">
        <v>38611</v>
      </c>
      <c r="HAF26">
        <v>38610</v>
      </c>
      <c r="HAG26">
        <v>38609</v>
      </c>
      <c r="HAH26">
        <v>38608</v>
      </c>
      <c r="HAI26">
        <v>38607</v>
      </c>
      <c r="HAJ26">
        <v>38604</v>
      </c>
      <c r="HAK26">
        <v>38603</v>
      </c>
      <c r="HAL26">
        <v>38602</v>
      </c>
      <c r="HAM26">
        <v>38601</v>
      </c>
      <c r="HAN26">
        <v>38600</v>
      </c>
      <c r="HAO26">
        <v>38597</v>
      </c>
      <c r="HAP26">
        <v>38596</v>
      </c>
      <c r="HAQ26">
        <v>38595</v>
      </c>
      <c r="HAR26">
        <v>38594</v>
      </c>
      <c r="HAS26">
        <v>38593</v>
      </c>
      <c r="HAT26">
        <v>38590</v>
      </c>
      <c r="HAU26">
        <v>38589</v>
      </c>
      <c r="HAV26">
        <v>38588</v>
      </c>
      <c r="HAW26">
        <v>38587</v>
      </c>
      <c r="HAX26">
        <v>38586</v>
      </c>
      <c r="HAY26">
        <v>38583</v>
      </c>
      <c r="HAZ26">
        <v>38582</v>
      </c>
      <c r="HBA26">
        <v>38581</v>
      </c>
      <c r="HBB26">
        <v>38580</v>
      </c>
      <c r="HBC26">
        <v>38579</v>
      </c>
      <c r="HBD26">
        <v>38576</v>
      </c>
      <c r="HBE26">
        <v>38575</v>
      </c>
      <c r="HBF26">
        <v>38574</v>
      </c>
      <c r="HBG26">
        <v>38573</v>
      </c>
      <c r="HBH26">
        <v>38572</v>
      </c>
      <c r="HBI26">
        <v>38569</v>
      </c>
      <c r="HBJ26">
        <v>38568</v>
      </c>
      <c r="HBK26">
        <v>38567</v>
      </c>
      <c r="HBL26">
        <v>38566</v>
      </c>
      <c r="HBM26">
        <v>38565</v>
      </c>
      <c r="HBN26">
        <v>38562</v>
      </c>
      <c r="HBO26">
        <v>38561</v>
      </c>
      <c r="HBP26">
        <v>38560</v>
      </c>
      <c r="HBQ26">
        <v>38559</v>
      </c>
      <c r="HBR26">
        <v>38558</v>
      </c>
      <c r="HBS26">
        <v>38555</v>
      </c>
      <c r="HBT26">
        <v>38554</v>
      </c>
      <c r="HBU26">
        <v>38553</v>
      </c>
      <c r="HBV26">
        <v>38552</v>
      </c>
      <c r="HBW26">
        <v>38551</v>
      </c>
      <c r="HBX26">
        <v>38548</v>
      </c>
      <c r="HBY26">
        <v>38547</v>
      </c>
      <c r="HBZ26">
        <v>38546</v>
      </c>
      <c r="HCA26">
        <v>38545</v>
      </c>
      <c r="HCB26">
        <v>38544</v>
      </c>
      <c r="HCC26">
        <v>38541</v>
      </c>
      <c r="HCD26">
        <v>38540</v>
      </c>
      <c r="HCE26">
        <v>38539</v>
      </c>
      <c r="HCF26">
        <v>38538</v>
      </c>
      <c r="HCG26">
        <v>38537</v>
      </c>
      <c r="HCH26">
        <v>38534</v>
      </c>
      <c r="HCI26">
        <v>38533</v>
      </c>
      <c r="HCJ26">
        <v>38532</v>
      </c>
      <c r="HCK26">
        <v>38531</v>
      </c>
      <c r="HCL26">
        <v>38530</v>
      </c>
      <c r="HCM26">
        <v>38527</v>
      </c>
      <c r="HCN26">
        <v>38526</v>
      </c>
      <c r="HCO26">
        <v>38525</v>
      </c>
      <c r="HCP26">
        <v>38524</v>
      </c>
      <c r="HCQ26">
        <v>38523</v>
      </c>
      <c r="HCR26">
        <v>38520</v>
      </c>
      <c r="HCS26">
        <v>38519</v>
      </c>
      <c r="HCT26">
        <v>38518</v>
      </c>
      <c r="HCU26">
        <v>38517</v>
      </c>
      <c r="HCV26">
        <v>38516</v>
      </c>
      <c r="HCW26">
        <v>38513</v>
      </c>
      <c r="HCX26">
        <v>38512</v>
      </c>
      <c r="HCY26">
        <v>38511</v>
      </c>
      <c r="HCZ26">
        <v>38510</v>
      </c>
      <c r="HDA26">
        <v>38509</v>
      </c>
      <c r="HDB26">
        <v>38506</v>
      </c>
      <c r="HDC26">
        <v>38505</v>
      </c>
      <c r="HDD26">
        <v>38504</v>
      </c>
      <c r="HDE26">
        <v>38503</v>
      </c>
      <c r="HDF26">
        <v>38502</v>
      </c>
      <c r="HDG26">
        <v>38499</v>
      </c>
      <c r="HDH26">
        <v>38498</v>
      </c>
      <c r="HDI26">
        <v>38497</v>
      </c>
      <c r="HDJ26">
        <v>38496</v>
      </c>
      <c r="HDK26">
        <v>38495</v>
      </c>
      <c r="HDL26">
        <v>38492</v>
      </c>
      <c r="HDM26">
        <v>38491</v>
      </c>
      <c r="HDN26">
        <v>38490</v>
      </c>
      <c r="HDO26">
        <v>38489</v>
      </c>
      <c r="HDP26">
        <v>38488</v>
      </c>
      <c r="HDQ26">
        <v>38485</v>
      </c>
      <c r="HDR26">
        <v>38484</v>
      </c>
      <c r="HDS26">
        <v>38483</v>
      </c>
      <c r="HDT26">
        <v>38482</v>
      </c>
      <c r="HDU26">
        <v>38481</v>
      </c>
      <c r="HDV26">
        <v>38478</v>
      </c>
      <c r="HDW26">
        <v>38477</v>
      </c>
      <c r="HDX26">
        <v>38476</v>
      </c>
      <c r="HDY26">
        <v>38475</v>
      </c>
      <c r="HDZ26">
        <v>38474</v>
      </c>
      <c r="HEA26">
        <v>38471</v>
      </c>
      <c r="HEB26">
        <v>38470</v>
      </c>
      <c r="HEC26">
        <v>38469</v>
      </c>
      <c r="HED26">
        <v>38468</v>
      </c>
      <c r="HEE26">
        <v>38467</v>
      </c>
      <c r="HEF26">
        <v>38464</v>
      </c>
      <c r="HEG26">
        <v>38463</v>
      </c>
      <c r="HEH26">
        <v>38462</v>
      </c>
      <c r="HEI26">
        <v>38461</v>
      </c>
      <c r="HEJ26">
        <v>38460</v>
      </c>
      <c r="HEK26">
        <v>38457</v>
      </c>
      <c r="HEL26">
        <v>38456</v>
      </c>
      <c r="HEM26">
        <v>38455</v>
      </c>
      <c r="HEN26">
        <v>38454</v>
      </c>
      <c r="HEO26">
        <v>38453</v>
      </c>
      <c r="HEP26">
        <v>38450</v>
      </c>
      <c r="HEQ26">
        <v>38449</v>
      </c>
      <c r="HER26">
        <v>38448</v>
      </c>
      <c r="HES26">
        <v>38447</v>
      </c>
      <c r="HET26">
        <v>38446</v>
      </c>
      <c r="HEU26">
        <v>38443</v>
      </c>
      <c r="HEV26">
        <v>38442</v>
      </c>
      <c r="HEW26">
        <v>38441</v>
      </c>
      <c r="HEX26">
        <v>38440</v>
      </c>
      <c r="HEY26">
        <v>38439</v>
      </c>
      <c r="HEZ26">
        <v>38436</v>
      </c>
      <c r="HFA26">
        <v>38435</v>
      </c>
      <c r="HFB26">
        <v>38434</v>
      </c>
      <c r="HFC26">
        <v>38433</v>
      </c>
      <c r="HFD26">
        <v>38432</v>
      </c>
      <c r="HFE26">
        <v>38429</v>
      </c>
      <c r="HFF26">
        <v>38428</v>
      </c>
      <c r="HFG26">
        <v>38427</v>
      </c>
      <c r="HFH26">
        <v>38426</v>
      </c>
      <c r="HFI26">
        <v>38425</v>
      </c>
      <c r="HFJ26">
        <v>38422</v>
      </c>
      <c r="HFK26">
        <v>38421</v>
      </c>
      <c r="HFL26">
        <v>38420</v>
      </c>
      <c r="HFM26">
        <v>38419</v>
      </c>
      <c r="HFN26">
        <v>38418</v>
      </c>
      <c r="HFO26">
        <v>38415</v>
      </c>
      <c r="HFP26">
        <v>38414</v>
      </c>
      <c r="HFQ26">
        <v>38413</v>
      </c>
      <c r="HFR26">
        <v>38412</v>
      </c>
      <c r="HFS26">
        <v>38411</v>
      </c>
      <c r="HFT26">
        <v>38408</v>
      </c>
      <c r="HFU26">
        <v>38407</v>
      </c>
      <c r="HFV26">
        <v>38406</v>
      </c>
      <c r="HFW26">
        <v>38405</v>
      </c>
      <c r="HFX26">
        <v>38404</v>
      </c>
      <c r="HFY26">
        <v>38401</v>
      </c>
      <c r="HFZ26">
        <v>38400</v>
      </c>
      <c r="HGA26">
        <v>38399</v>
      </c>
      <c r="HGB26">
        <v>38398</v>
      </c>
      <c r="HGC26">
        <v>38397</v>
      </c>
      <c r="HGD26">
        <v>38394</v>
      </c>
      <c r="HGE26">
        <v>38393</v>
      </c>
      <c r="HGF26">
        <v>38392</v>
      </c>
      <c r="HGG26">
        <v>38391</v>
      </c>
      <c r="HGH26">
        <v>38390</v>
      </c>
      <c r="HGI26">
        <v>38387</v>
      </c>
      <c r="HGJ26">
        <v>38386</v>
      </c>
      <c r="HGK26">
        <v>38385</v>
      </c>
      <c r="HGL26">
        <v>38384</v>
      </c>
      <c r="HGM26">
        <v>38383</v>
      </c>
      <c r="HGN26">
        <v>38380</v>
      </c>
      <c r="HGO26">
        <v>38379</v>
      </c>
      <c r="HGP26">
        <v>38378</v>
      </c>
      <c r="HGQ26">
        <v>38377</v>
      </c>
      <c r="HGR26">
        <v>38376</v>
      </c>
      <c r="HGS26">
        <v>38373</v>
      </c>
      <c r="HGT26">
        <v>38372</v>
      </c>
      <c r="HGU26">
        <v>38371</v>
      </c>
      <c r="HGV26">
        <v>38370</v>
      </c>
      <c r="HGW26">
        <v>38369</v>
      </c>
      <c r="HGX26">
        <v>38366</v>
      </c>
      <c r="HGY26">
        <v>38365</v>
      </c>
      <c r="HGZ26">
        <v>38364</v>
      </c>
      <c r="HHA26">
        <v>38363</v>
      </c>
      <c r="HHB26">
        <v>38362</v>
      </c>
      <c r="HHC26">
        <v>38359</v>
      </c>
      <c r="HHD26">
        <v>38358</v>
      </c>
      <c r="HHE26">
        <v>38357</v>
      </c>
      <c r="HHF26">
        <v>38356</v>
      </c>
      <c r="HHG26">
        <v>38355</v>
      </c>
      <c r="HHH26">
        <v>38352</v>
      </c>
      <c r="HHI26">
        <v>38351</v>
      </c>
      <c r="HHJ26">
        <v>38350</v>
      </c>
      <c r="HHK26">
        <v>38349</v>
      </c>
      <c r="HHL26">
        <v>38348</v>
      </c>
      <c r="HHM26">
        <v>38345</v>
      </c>
      <c r="HHN26">
        <v>38344</v>
      </c>
      <c r="HHO26">
        <v>38343</v>
      </c>
      <c r="HHP26">
        <v>38342</v>
      </c>
      <c r="HHQ26">
        <v>38341</v>
      </c>
      <c r="HHR26">
        <v>38338</v>
      </c>
      <c r="HHS26">
        <v>38337</v>
      </c>
      <c r="HHT26">
        <v>38336</v>
      </c>
      <c r="HHU26">
        <v>38335</v>
      </c>
      <c r="HHV26">
        <v>38334</v>
      </c>
      <c r="HHW26">
        <v>38331</v>
      </c>
      <c r="HHX26">
        <v>38330</v>
      </c>
      <c r="HHY26">
        <v>38329</v>
      </c>
      <c r="HHZ26">
        <v>38328</v>
      </c>
      <c r="HIA26">
        <v>38327</v>
      </c>
      <c r="HIB26">
        <v>38324</v>
      </c>
      <c r="HIC26">
        <v>38323</v>
      </c>
      <c r="HID26">
        <v>38322</v>
      </c>
      <c r="HIE26">
        <v>38321</v>
      </c>
      <c r="HIF26">
        <v>38320</v>
      </c>
      <c r="HIG26">
        <v>38317</v>
      </c>
      <c r="HIH26">
        <v>38316</v>
      </c>
      <c r="HII26">
        <v>38315</v>
      </c>
      <c r="HIJ26">
        <v>38314</v>
      </c>
      <c r="HIK26">
        <v>38313</v>
      </c>
      <c r="HIL26">
        <v>38310</v>
      </c>
      <c r="HIM26">
        <v>38309</v>
      </c>
      <c r="HIN26">
        <v>38308</v>
      </c>
      <c r="HIO26">
        <v>38307</v>
      </c>
      <c r="HIP26">
        <v>38306</v>
      </c>
      <c r="HIQ26">
        <v>38303</v>
      </c>
      <c r="HIR26">
        <v>38302</v>
      </c>
      <c r="HIS26">
        <v>38301</v>
      </c>
      <c r="HIT26">
        <v>38300</v>
      </c>
      <c r="HIU26">
        <v>38299</v>
      </c>
      <c r="HIV26">
        <v>38296</v>
      </c>
      <c r="HIW26">
        <v>38295</v>
      </c>
      <c r="HIX26">
        <v>38294</v>
      </c>
      <c r="HIY26">
        <v>38293</v>
      </c>
      <c r="HIZ26">
        <v>38292</v>
      </c>
      <c r="HJA26">
        <v>38289</v>
      </c>
      <c r="HJB26">
        <v>38288</v>
      </c>
      <c r="HJC26">
        <v>38287</v>
      </c>
      <c r="HJD26">
        <v>38286</v>
      </c>
      <c r="HJE26">
        <v>38285</v>
      </c>
      <c r="HJF26">
        <v>38282</v>
      </c>
      <c r="HJG26">
        <v>38281</v>
      </c>
      <c r="HJH26">
        <v>38280</v>
      </c>
      <c r="HJI26">
        <v>38279</v>
      </c>
      <c r="HJJ26">
        <v>38278</v>
      </c>
      <c r="HJK26">
        <v>38275</v>
      </c>
      <c r="HJL26">
        <v>38274</v>
      </c>
      <c r="HJM26">
        <v>38273</v>
      </c>
      <c r="HJN26">
        <v>38272</v>
      </c>
      <c r="HJO26">
        <v>38271</v>
      </c>
      <c r="HJP26">
        <v>38268</v>
      </c>
      <c r="HJQ26">
        <v>38267</v>
      </c>
      <c r="HJR26">
        <v>38266</v>
      </c>
      <c r="HJS26">
        <v>38265</v>
      </c>
      <c r="HJT26">
        <v>38264</v>
      </c>
      <c r="HJU26">
        <v>38261</v>
      </c>
      <c r="HJV26">
        <v>38260</v>
      </c>
      <c r="HJW26">
        <v>38259</v>
      </c>
      <c r="HJX26">
        <v>38258</v>
      </c>
      <c r="HJY26">
        <v>38257</v>
      </c>
      <c r="HJZ26">
        <v>38254</v>
      </c>
      <c r="HKA26">
        <v>38253</v>
      </c>
      <c r="HKB26">
        <v>38252</v>
      </c>
      <c r="HKC26">
        <v>38251</v>
      </c>
      <c r="HKD26">
        <v>38250</v>
      </c>
      <c r="HKE26">
        <v>38247</v>
      </c>
      <c r="HKF26">
        <v>38246</v>
      </c>
      <c r="HKG26">
        <v>38245</v>
      </c>
      <c r="HKH26">
        <v>38244</v>
      </c>
      <c r="HKI26">
        <v>38243</v>
      </c>
      <c r="HKJ26">
        <v>38240</v>
      </c>
      <c r="HKK26">
        <v>38239</v>
      </c>
      <c r="HKL26">
        <v>38238</v>
      </c>
      <c r="HKM26">
        <v>38237</v>
      </c>
      <c r="HKN26">
        <v>38236</v>
      </c>
      <c r="HKO26">
        <v>38233</v>
      </c>
      <c r="HKP26">
        <v>38232</v>
      </c>
      <c r="HKQ26">
        <v>38231</v>
      </c>
      <c r="HKR26">
        <v>38230</v>
      </c>
      <c r="HKS26">
        <v>38229</v>
      </c>
      <c r="HKT26">
        <v>38226</v>
      </c>
      <c r="HKU26">
        <v>38225</v>
      </c>
      <c r="HKV26">
        <v>38224</v>
      </c>
      <c r="HKW26">
        <v>38223</v>
      </c>
      <c r="HKX26">
        <v>38222</v>
      </c>
      <c r="HKY26">
        <v>38219</v>
      </c>
      <c r="HKZ26">
        <v>38218</v>
      </c>
      <c r="HLA26">
        <v>38217</v>
      </c>
      <c r="HLB26">
        <v>38216</v>
      </c>
      <c r="HLC26">
        <v>38215</v>
      </c>
      <c r="HLD26">
        <v>38212</v>
      </c>
      <c r="HLE26">
        <v>38211</v>
      </c>
      <c r="HLF26">
        <v>38210</v>
      </c>
      <c r="HLG26">
        <v>38209</v>
      </c>
      <c r="HLH26">
        <v>38208</v>
      </c>
      <c r="HLI26">
        <v>38205</v>
      </c>
      <c r="HLJ26">
        <v>38204</v>
      </c>
      <c r="HLK26">
        <v>38203</v>
      </c>
      <c r="HLL26">
        <v>38202</v>
      </c>
      <c r="HLM26">
        <v>38201</v>
      </c>
      <c r="HLN26">
        <v>38198</v>
      </c>
      <c r="HLO26">
        <v>38197</v>
      </c>
      <c r="HLP26">
        <v>38196</v>
      </c>
      <c r="HLQ26">
        <v>38195</v>
      </c>
      <c r="HLR26">
        <v>38194</v>
      </c>
      <c r="HLS26">
        <v>38191</v>
      </c>
      <c r="HLT26">
        <v>38190</v>
      </c>
      <c r="HLU26">
        <v>38189</v>
      </c>
      <c r="HLV26">
        <v>38188</v>
      </c>
      <c r="HLW26">
        <v>38187</v>
      </c>
      <c r="HLX26">
        <v>38184</v>
      </c>
      <c r="HLY26">
        <v>38183</v>
      </c>
      <c r="HLZ26">
        <v>38182</v>
      </c>
      <c r="HMA26">
        <v>38181</v>
      </c>
      <c r="HMB26">
        <v>38180</v>
      </c>
      <c r="HMC26">
        <v>38177</v>
      </c>
      <c r="HMD26">
        <v>38176</v>
      </c>
      <c r="HME26">
        <v>38175</v>
      </c>
      <c r="HMF26">
        <v>38174</v>
      </c>
      <c r="HMG26">
        <v>38173</v>
      </c>
      <c r="HMH26">
        <v>38170</v>
      </c>
      <c r="HMI26">
        <v>38169</v>
      </c>
      <c r="HMJ26">
        <v>38168</v>
      </c>
      <c r="HMK26">
        <v>38167</v>
      </c>
      <c r="HML26">
        <v>38166</v>
      </c>
      <c r="HMM26">
        <v>38163</v>
      </c>
      <c r="HMN26">
        <v>38162</v>
      </c>
      <c r="HMO26">
        <v>38161</v>
      </c>
      <c r="HMP26">
        <v>38160</v>
      </c>
      <c r="HMQ26">
        <v>38159</v>
      </c>
      <c r="HMR26">
        <v>38156</v>
      </c>
      <c r="HMS26">
        <v>38155</v>
      </c>
      <c r="HMT26">
        <v>38154</v>
      </c>
      <c r="HMU26">
        <v>38153</v>
      </c>
      <c r="HMV26">
        <v>38152</v>
      </c>
      <c r="HMW26">
        <v>38149</v>
      </c>
      <c r="HMX26">
        <v>38148</v>
      </c>
      <c r="HMY26">
        <v>38147</v>
      </c>
      <c r="HMZ26">
        <v>38146</v>
      </c>
      <c r="HNA26">
        <v>38145</v>
      </c>
      <c r="HNB26">
        <v>38142</v>
      </c>
      <c r="HNC26">
        <v>38141</v>
      </c>
      <c r="HND26">
        <v>38140</v>
      </c>
      <c r="HNE26">
        <v>38139</v>
      </c>
      <c r="HNF26">
        <v>38138</v>
      </c>
      <c r="HNG26">
        <v>38135</v>
      </c>
      <c r="HNH26">
        <v>38134</v>
      </c>
      <c r="HNI26">
        <v>38133</v>
      </c>
      <c r="HNJ26">
        <v>38132</v>
      </c>
      <c r="HNK26">
        <v>38131</v>
      </c>
      <c r="HNL26">
        <v>38128</v>
      </c>
      <c r="HNM26">
        <v>38127</v>
      </c>
      <c r="HNN26">
        <v>38126</v>
      </c>
      <c r="HNO26">
        <v>38125</v>
      </c>
      <c r="HNP26">
        <v>38124</v>
      </c>
      <c r="HNQ26">
        <v>38121</v>
      </c>
      <c r="HNR26">
        <v>38120</v>
      </c>
      <c r="HNS26">
        <v>38119</v>
      </c>
      <c r="HNT26">
        <v>38118</v>
      </c>
      <c r="HNU26">
        <v>38117</v>
      </c>
      <c r="HNV26">
        <v>38114</v>
      </c>
      <c r="HNW26">
        <v>38113</v>
      </c>
      <c r="HNX26">
        <v>38112</v>
      </c>
      <c r="HNY26">
        <v>38111</v>
      </c>
      <c r="HNZ26">
        <v>38110</v>
      </c>
      <c r="HOA26">
        <v>38107</v>
      </c>
      <c r="HOB26">
        <v>38106</v>
      </c>
      <c r="HOC26">
        <v>38105</v>
      </c>
      <c r="HOD26">
        <v>38104</v>
      </c>
      <c r="HOE26">
        <v>38103</v>
      </c>
      <c r="HOF26">
        <v>38100</v>
      </c>
      <c r="HOG26">
        <v>38099</v>
      </c>
      <c r="HOH26">
        <v>38098</v>
      </c>
      <c r="HOI26">
        <v>38097</v>
      </c>
      <c r="HOJ26">
        <v>38096</v>
      </c>
      <c r="HOK26">
        <v>38093</v>
      </c>
      <c r="HOL26">
        <v>38092</v>
      </c>
      <c r="HOM26">
        <v>38091</v>
      </c>
      <c r="HON26">
        <v>38090</v>
      </c>
      <c r="HOO26">
        <v>38089</v>
      </c>
      <c r="HOP26">
        <v>38086</v>
      </c>
      <c r="HOQ26">
        <v>38085</v>
      </c>
      <c r="HOR26">
        <v>38084</v>
      </c>
      <c r="HOS26">
        <v>38083</v>
      </c>
      <c r="HOT26">
        <v>38082</v>
      </c>
      <c r="HOU26">
        <v>38079</v>
      </c>
      <c r="HOV26">
        <v>38078</v>
      </c>
      <c r="HOW26">
        <v>38077</v>
      </c>
      <c r="HOX26">
        <v>38076</v>
      </c>
      <c r="HOY26">
        <v>38075</v>
      </c>
      <c r="HOZ26">
        <v>38072</v>
      </c>
      <c r="HPA26">
        <v>38071</v>
      </c>
      <c r="HPB26">
        <v>38070</v>
      </c>
      <c r="HPC26">
        <v>38069</v>
      </c>
      <c r="HPD26">
        <v>38068</v>
      </c>
      <c r="HPE26">
        <v>38065</v>
      </c>
      <c r="HPF26">
        <v>38064</v>
      </c>
      <c r="HPG26">
        <v>38063</v>
      </c>
      <c r="HPH26">
        <v>38062</v>
      </c>
      <c r="HPI26">
        <v>38061</v>
      </c>
      <c r="HPJ26">
        <v>38058</v>
      </c>
      <c r="HPK26">
        <v>38057</v>
      </c>
      <c r="HPL26">
        <v>38056</v>
      </c>
      <c r="HPM26">
        <v>38055</v>
      </c>
      <c r="HPN26">
        <v>38054</v>
      </c>
      <c r="HPO26">
        <v>38051</v>
      </c>
      <c r="HPP26">
        <v>38050</v>
      </c>
      <c r="HPQ26">
        <v>38049</v>
      </c>
      <c r="HPR26">
        <v>38048</v>
      </c>
      <c r="HPS26">
        <v>38047</v>
      </c>
      <c r="HPT26">
        <v>38044</v>
      </c>
      <c r="HPU26">
        <v>38043</v>
      </c>
      <c r="HPV26">
        <v>38042</v>
      </c>
      <c r="HPW26">
        <v>38041</v>
      </c>
      <c r="HPX26">
        <v>38040</v>
      </c>
      <c r="HPY26">
        <v>38037</v>
      </c>
      <c r="HPZ26">
        <v>38036</v>
      </c>
      <c r="HQA26">
        <v>38035</v>
      </c>
      <c r="HQB26">
        <v>38034</v>
      </c>
      <c r="HQC26">
        <v>38033</v>
      </c>
      <c r="HQD26">
        <v>38030</v>
      </c>
      <c r="HQE26">
        <v>38029</v>
      </c>
      <c r="HQF26">
        <v>38028</v>
      </c>
      <c r="HQG26">
        <v>38027</v>
      </c>
      <c r="HQH26">
        <v>38026</v>
      </c>
      <c r="HQI26">
        <v>38023</v>
      </c>
      <c r="HQJ26">
        <v>38022</v>
      </c>
      <c r="HQK26">
        <v>38021</v>
      </c>
      <c r="HQL26">
        <v>38020</v>
      </c>
      <c r="HQM26">
        <v>38019</v>
      </c>
      <c r="HQN26">
        <v>38016</v>
      </c>
      <c r="HQO26">
        <v>38015</v>
      </c>
      <c r="HQP26">
        <v>38014</v>
      </c>
      <c r="HQQ26">
        <v>38013</v>
      </c>
      <c r="HQR26">
        <v>38012</v>
      </c>
      <c r="HQS26">
        <v>38009</v>
      </c>
      <c r="HQT26">
        <v>38008</v>
      </c>
      <c r="HQU26">
        <v>38007</v>
      </c>
      <c r="HQV26">
        <v>38006</v>
      </c>
      <c r="HQW26">
        <v>38005</v>
      </c>
      <c r="HQX26">
        <v>38002</v>
      </c>
      <c r="HQY26">
        <v>38001</v>
      </c>
      <c r="HQZ26">
        <v>38000</v>
      </c>
      <c r="HRA26">
        <v>37999</v>
      </c>
      <c r="HRB26">
        <v>37998</v>
      </c>
      <c r="HRC26">
        <v>37995</v>
      </c>
      <c r="HRD26">
        <v>37994</v>
      </c>
      <c r="HRE26">
        <v>37993</v>
      </c>
      <c r="HRF26">
        <v>37992</v>
      </c>
      <c r="HRG26">
        <v>37991</v>
      </c>
      <c r="HRH26">
        <v>37988</v>
      </c>
      <c r="HRI26">
        <v>37987</v>
      </c>
      <c r="HRJ26">
        <v>37986</v>
      </c>
      <c r="HRK26">
        <v>37985</v>
      </c>
      <c r="HRL26">
        <v>37984</v>
      </c>
      <c r="HRM26">
        <v>37981</v>
      </c>
      <c r="HRN26">
        <v>37980</v>
      </c>
      <c r="HRO26">
        <v>37979</v>
      </c>
      <c r="HRP26">
        <v>37978</v>
      </c>
      <c r="HRQ26">
        <v>37977</v>
      </c>
      <c r="HRR26">
        <v>37974</v>
      </c>
      <c r="HRS26">
        <v>37973</v>
      </c>
      <c r="HRT26">
        <v>37972</v>
      </c>
      <c r="HRU26">
        <v>37971</v>
      </c>
      <c r="HRV26">
        <v>37970</v>
      </c>
      <c r="HRW26">
        <v>37967</v>
      </c>
      <c r="HRX26">
        <v>37966</v>
      </c>
      <c r="HRY26">
        <v>37965</v>
      </c>
      <c r="HRZ26">
        <v>37964</v>
      </c>
      <c r="HSA26">
        <v>37963</v>
      </c>
      <c r="HSB26">
        <v>37960</v>
      </c>
      <c r="HSC26">
        <v>37959</v>
      </c>
      <c r="HSD26">
        <v>37958</v>
      </c>
      <c r="HSE26">
        <v>37957</v>
      </c>
      <c r="HSF26">
        <v>37956</v>
      </c>
      <c r="HSG26">
        <v>37953</v>
      </c>
      <c r="HSH26">
        <v>37952</v>
      </c>
      <c r="HSI26">
        <v>37951</v>
      </c>
      <c r="HSJ26">
        <v>37950</v>
      </c>
      <c r="HSK26">
        <v>37949</v>
      </c>
      <c r="HSL26">
        <v>37946</v>
      </c>
      <c r="HSM26">
        <v>37945</v>
      </c>
      <c r="HSN26">
        <v>37944</v>
      </c>
      <c r="HSO26">
        <v>37943</v>
      </c>
      <c r="HSP26">
        <v>37942</v>
      </c>
      <c r="HSQ26">
        <v>37939</v>
      </c>
      <c r="HSR26">
        <v>37938</v>
      </c>
      <c r="HSS26">
        <v>37937</v>
      </c>
      <c r="HST26">
        <v>37936</v>
      </c>
      <c r="HSU26">
        <v>37935</v>
      </c>
      <c r="HSV26">
        <v>37932</v>
      </c>
      <c r="HSW26">
        <v>37931</v>
      </c>
      <c r="HSX26">
        <v>37930</v>
      </c>
      <c r="HSY26">
        <v>37929</v>
      </c>
      <c r="HSZ26">
        <v>37928</v>
      </c>
      <c r="HTA26">
        <v>37925</v>
      </c>
      <c r="HTB26">
        <v>37924</v>
      </c>
      <c r="HTC26">
        <v>37923</v>
      </c>
      <c r="HTD26">
        <v>37922</v>
      </c>
      <c r="HTE26">
        <v>37921</v>
      </c>
      <c r="HTF26">
        <v>37918</v>
      </c>
      <c r="HTG26">
        <v>37917</v>
      </c>
      <c r="HTH26">
        <v>37916</v>
      </c>
      <c r="HTI26">
        <v>37915</v>
      </c>
      <c r="HTJ26">
        <v>37914</v>
      </c>
      <c r="HTK26">
        <v>37911</v>
      </c>
      <c r="HTL26">
        <v>37910</v>
      </c>
      <c r="HTM26">
        <v>37909</v>
      </c>
      <c r="HTN26">
        <v>37908</v>
      </c>
      <c r="HTO26">
        <v>37907</v>
      </c>
      <c r="HTP26">
        <v>37904</v>
      </c>
      <c r="HTQ26">
        <v>37903</v>
      </c>
      <c r="HTR26">
        <v>37902</v>
      </c>
      <c r="HTS26">
        <v>37901</v>
      </c>
      <c r="HTT26">
        <v>37900</v>
      </c>
      <c r="HTU26">
        <v>37897</v>
      </c>
      <c r="HTV26">
        <v>37896</v>
      </c>
      <c r="HTW26">
        <v>37895</v>
      </c>
      <c r="HTX26">
        <v>37894</v>
      </c>
      <c r="HTY26">
        <v>37893</v>
      </c>
      <c r="HTZ26">
        <v>37890</v>
      </c>
      <c r="HUA26">
        <v>37889</v>
      </c>
      <c r="HUB26">
        <v>37888</v>
      </c>
      <c r="HUC26">
        <v>37887</v>
      </c>
      <c r="HUD26">
        <v>37886</v>
      </c>
      <c r="HUE26">
        <v>37883</v>
      </c>
      <c r="HUF26">
        <v>37882</v>
      </c>
      <c r="HUG26">
        <v>37881</v>
      </c>
      <c r="HUH26">
        <v>37880</v>
      </c>
      <c r="HUI26">
        <v>37879</v>
      </c>
      <c r="HUJ26">
        <v>37876</v>
      </c>
      <c r="HUK26">
        <v>37875</v>
      </c>
      <c r="HUL26">
        <v>37874</v>
      </c>
      <c r="HUM26">
        <v>37873</v>
      </c>
      <c r="HUN26">
        <v>37872</v>
      </c>
      <c r="HUO26">
        <v>37869</v>
      </c>
      <c r="HUP26">
        <v>37868</v>
      </c>
      <c r="HUQ26">
        <v>37867</v>
      </c>
      <c r="HUR26">
        <v>37866</v>
      </c>
      <c r="HUS26">
        <v>37865</v>
      </c>
      <c r="HUT26">
        <v>37862</v>
      </c>
      <c r="HUU26">
        <v>37861</v>
      </c>
      <c r="HUV26">
        <v>37860</v>
      </c>
      <c r="HUW26">
        <v>37859</v>
      </c>
      <c r="HUX26">
        <v>37858</v>
      </c>
      <c r="HUY26">
        <v>37855</v>
      </c>
      <c r="HUZ26">
        <v>37854</v>
      </c>
      <c r="HVA26">
        <v>37853</v>
      </c>
      <c r="HVB26">
        <v>37852</v>
      </c>
      <c r="HVC26">
        <v>37851</v>
      </c>
      <c r="HVD26">
        <v>37848</v>
      </c>
      <c r="HVE26">
        <v>37847</v>
      </c>
      <c r="HVF26">
        <v>37846</v>
      </c>
      <c r="HVG26">
        <v>37845</v>
      </c>
      <c r="HVH26">
        <v>37844</v>
      </c>
      <c r="HVI26">
        <v>37841</v>
      </c>
      <c r="HVJ26">
        <v>37840</v>
      </c>
      <c r="HVK26">
        <v>37839</v>
      </c>
      <c r="HVL26">
        <v>37838</v>
      </c>
      <c r="HVM26">
        <v>37837</v>
      </c>
      <c r="HVN26">
        <v>37834</v>
      </c>
      <c r="HVO26">
        <v>37833</v>
      </c>
      <c r="HVP26">
        <v>37832</v>
      </c>
      <c r="HVQ26">
        <v>37831</v>
      </c>
      <c r="HVR26">
        <v>37830</v>
      </c>
      <c r="HVS26">
        <v>37827</v>
      </c>
      <c r="HVT26">
        <v>37826</v>
      </c>
      <c r="HVU26">
        <v>37825</v>
      </c>
      <c r="HVV26">
        <v>37824</v>
      </c>
      <c r="HVW26">
        <v>37823</v>
      </c>
      <c r="HVX26">
        <v>37820</v>
      </c>
      <c r="HVY26">
        <v>37819</v>
      </c>
      <c r="HVZ26">
        <v>37818</v>
      </c>
      <c r="HWA26">
        <v>37817</v>
      </c>
      <c r="HWB26">
        <v>37816</v>
      </c>
      <c r="HWC26">
        <v>37813</v>
      </c>
      <c r="HWD26">
        <v>37812</v>
      </c>
      <c r="HWE26">
        <v>37811</v>
      </c>
      <c r="HWF26">
        <v>37810</v>
      </c>
      <c r="HWG26">
        <v>37809</v>
      </c>
      <c r="HWH26">
        <v>37806</v>
      </c>
      <c r="HWI26">
        <v>37805</v>
      </c>
      <c r="HWJ26">
        <v>37804</v>
      </c>
      <c r="HWK26">
        <v>37803</v>
      </c>
      <c r="HWL26">
        <v>37802</v>
      </c>
      <c r="HWM26">
        <v>37799</v>
      </c>
      <c r="HWN26">
        <v>37798</v>
      </c>
      <c r="HWO26">
        <v>37797</v>
      </c>
      <c r="HWP26">
        <v>37796</v>
      </c>
      <c r="HWQ26">
        <v>37795</v>
      </c>
      <c r="HWR26">
        <v>37792</v>
      </c>
      <c r="HWS26">
        <v>37791</v>
      </c>
      <c r="HWT26">
        <v>37790</v>
      </c>
      <c r="HWU26">
        <v>37789</v>
      </c>
      <c r="HWV26">
        <v>37788</v>
      </c>
      <c r="HWW26">
        <v>37785</v>
      </c>
      <c r="HWX26">
        <v>37784</v>
      </c>
      <c r="HWY26">
        <v>37783</v>
      </c>
      <c r="HWZ26">
        <v>37782</v>
      </c>
      <c r="HXA26">
        <v>37781</v>
      </c>
      <c r="HXB26">
        <v>37778</v>
      </c>
      <c r="HXC26">
        <v>37777</v>
      </c>
      <c r="HXD26">
        <v>37776</v>
      </c>
      <c r="HXE26">
        <v>37775</v>
      </c>
      <c r="HXF26">
        <v>37774</v>
      </c>
      <c r="HXG26">
        <v>37771</v>
      </c>
      <c r="HXH26">
        <v>37770</v>
      </c>
      <c r="HXI26">
        <v>37769</v>
      </c>
      <c r="HXJ26">
        <v>37768</v>
      </c>
      <c r="HXK26">
        <v>37767</v>
      </c>
      <c r="HXL26">
        <v>37764</v>
      </c>
      <c r="HXM26">
        <v>37763</v>
      </c>
      <c r="HXN26">
        <v>37762</v>
      </c>
      <c r="HXO26">
        <v>37761</v>
      </c>
      <c r="HXP26">
        <v>37760</v>
      </c>
      <c r="HXQ26">
        <v>37757</v>
      </c>
      <c r="HXR26">
        <v>37756</v>
      </c>
      <c r="HXS26">
        <v>37755</v>
      </c>
      <c r="HXT26">
        <v>37754</v>
      </c>
      <c r="HXU26">
        <v>37753</v>
      </c>
      <c r="HXV26">
        <v>37750</v>
      </c>
      <c r="HXW26">
        <v>37749</v>
      </c>
      <c r="HXX26">
        <v>37748</v>
      </c>
      <c r="HXY26">
        <v>37747</v>
      </c>
      <c r="HXZ26">
        <v>37746</v>
      </c>
      <c r="HYA26">
        <v>37743</v>
      </c>
      <c r="HYB26">
        <v>37742</v>
      </c>
      <c r="HYC26">
        <v>37741</v>
      </c>
      <c r="HYD26">
        <v>37740</v>
      </c>
      <c r="HYE26">
        <v>37739</v>
      </c>
      <c r="HYF26">
        <v>37736</v>
      </c>
      <c r="HYG26">
        <v>37735</v>
      </c>
      <c r="HYH26">
        <v>37734</v>
      </c>
      <c r="HYI26">
        <v>37733</v>
      </c>
      <c r="HYJ26">
        <v>37732</v>
      </c>
      <c r="HYK26">
        <v>37729</v>
      </c>
      <c r="HYL26">
        <v>37728</v>
      </c>
      <c r="HYM26">
        <v>37727</v>
      </c>
      <c r="HYN26">
        <v>37726</v>
      </c>
      <c r="HYO26">
        <v>37725</v>
      </c>
      <c r="HYP26">
        <v>37722</v>
      </c>
      <c r="HYQ26">
        <v>37721</v>
      </c>
      <c r="HYR26">
        <v>37720</v>
      </c>
      <c r="HYS26">
        <v>37719</v>
      </c>
      <c r="HYT26">
        <v>37718</v>
      </c>
      <c r="HYU26">
        <v>37715</v>
      </c>
      <c r="HYV26">
        <v>37714</v>
      </c>
      <c r="HYW26">
        <v>37713</v>
      </c>
      <c r="HYX26">
        <v>37712</v>
      </c>
      <c r="HYY26">
        <v>37711</v>
      </c>
      <c r="HYZ26">
        <v>37708</v>
      </c>
      <c r="HZA26">
        <v>37707</v>
      </c>
      <c r="HZB26">
        <v>37706</v>
      </c>
      <c r="HZC26">
        <v>37705</v>
      </c>
      <c r="HZD26">
        <v>37704</v>
      </c>
      <c r="HZE26">
        <v>37701</v>
      </c>
      <c r="HZF26">
        <v>37700</v>
      </c>
      <c r="HZG26">
        <v>37699</v>
      </c>
      <c r="HZH26">
        <v>37698</v>
      </c>
      <c r="HZI26">
        <v>37697</v>
      </c>
      <c r="HZJ26">
        <v>37694</v>
      </c>
      <c r="HZK26">
        <v>37693</v>
      </c>
      <c r="HZL26">
        <v>37692</v>
      </c>
      <c r="HZM26">
        <v>37691</v>
      </c>
      <c r="HZN26">
        <v>37690</v>
      </c>
      <c r="HZO26">
        <v>37687</v>
      </c>
      <c r="HZP26">
        <v>37686</v>
      </c>
      <c r="HZQ26">
        <v>37685</v>
      </c>
      <c r="HZR26">
        <v>37684</v>
      </c>
      <c r="HZS26">
        <v>37683</v>
      </c>
      <c r="HZT26">
        <v>37680</v>
      </c>
      <c r="HZU26">
        <v>37679</v>
      </c>
      <c r="HZV26">
        <v>37678</v>
      </c>
      <c r="HZW26">
        <v>37677</v>
      </c>
      <c r="HZX26">
        <v>37676</v>
      </c>
      <c r="HZY26">
        <v>37673</v>
      </c>
      <c r="HZZ26">
        <v>37672</v>
      </c>
      <c r="IAA26">
        <v>37671</v>
      </c>
      <c r="IAB26">
        <v>37670</v>
      </c>
      <c r="IAC26">
        <v>37669</v>
      </c>
      <c r="IAD26">
        <v>37666</v>
      </c>
      <c r="IAE26">
        <v>37665</v>
      </c>
      <c r="IAF26">
        <v>37664</v>
      </c>
      <c r="IAG26">
        <v>37663</v>
      </c>
      <c r="IAH26">
        <v>37662</v>
      </c>
      <c r="IAI26">
        <v>37659</v>
      </c>
      <c r="IAJ26">
        <v>37658</v>
      </c>
      <c r="IAK26">
        <v>37657</v>
      </c>
      <c r="IAL26">
        <v>37656</v>
      </c>
      <c r="IAM26">
        <v>37655</v>
      </c>
      <c r="IAN26">
        <v>37652</v>
      </c>
      <c r="IAO26">
        <v>37651</v>
      </c>
      <c r="IAP26">
        <v>37650</v>
      </c>
      <c r="IAQ26">
        <v>37649</v>
      </c>
      <c r="IAR26">
        <v>37648</v>
      </c>
      <c r="IAS26">
        <v>37645</v>
      </c>
      <c r="IAT26">
        <v>37644</v>
      </c>
      <c r="IAU26">
        <v>37643</v>
      </c>
      <c r="IAV26">
        <v>37642</v>
      </c>
      <c r="IAW26">
        <v>37641</v>
      </c>
      <c r="IAX26">
        <v>37638</v>
      </c>
      <c r="IAY26">
        <v>37637</v>
      </c>
      <c r="IAZ26">
        <v>37636</v>
      </c>
      <c r="IBA26">
        <v>37635</v>
      </c>
      <c r="IBB26">
        <v>37634</v>
      </c>
      <c r="IBC26">
        <v>37631</v>
      </c>
      <c r="IBD26">
        <v>37630</v>
      </c>
      <c r="IBE26">
        <v>37629</v>
      </c>
      <c r="IBF26">
        <v>37628</v>
      </c>
      <c r="IBG26">
        <v>37627</v>
      </c>
      <c r="IBH26">
        <v>37624</v>
      </c>
      <c r="IBI26">
        <v>37623</v>
      </c>
      <c r="IBJ26">
        <v>37622</v>
      </c>
      <c r="IBK26">
        <v>37621</v>
      </c>
      <c r="IBL26">
        <v>37620</v>
      </c>
      <c r="IBM26">
        <v>37617</v>
      </c>
      <c r="IBN26">
        <v>37616</v>
      </c>
      <c r="IBO26">
        <v>37615</v>
      </c>
      <c r="IBP26">
        <v>37614</v>
      </c>
      <c r="IBQ26">
        <v>37613</v>
      </c>
      <c r="IBR26">
        <v>37610</v>
      </c>
      <c r="IBS26">
        <v>37609</v>
      </c>
      <c r="IBT26">
        <v>37608</v>
      </c>
      <c r="IBU26">
        <v>37607</v>
      </c>
      <c r="IBV26">
        <v>37606</v>
      </c>
      <c r="IBW26">
        <v>37603</v>
      </c>
      <c r="IBX26">
        <v>37602</v>
      </c>
      <c r="IBY26">
        <v>37601</v>
      </c>
      <c r="IBZ26">
        <v>37600</v>
      </c>
      <c r="ICA26">
        <v>37599</v>
      </c>
      <c r="ICB26">
        <v>37596</v>
      </c>
      <c r="ICC26">
        <v>37595</v>
      </c>
      <c r="ICD26">
        <v>37594</v>
      </c>
      <c r="ICE26">
        <v>37593</v>
      </c>
      <c r="ICF26">
        <v>37592</v>
      </c>
      <c r="ICG26">
        <v>37589</v>
      </c>
      <c r="ICH26">
        <v>37588</v>
      </c>
      <c r="ICI26">
        <v>37587</v>
      </c>
      <c r="ICJ26">
        <v>37586</v>
      </c>
      <c r="ICK26">
        <v>37585</v>
      </c>
      <c r="ICL26">
        <v>37582</v>
      </c>
      <c r="ICM26">
        <v>37581</v>
      </c>
      <c r="ICN26">
        <v>37580</v>
      </c>
      <c r="ICO26">
        <v>37579</v>
      </c>
      <c r="ICP26">
        <v>37578</v>
      </c>
      <c r="ICQ26">
        <v>37575</v>
      </c>
      <c r="ICR26">
        <v>37574</v>
      </c>
      <c r="ICS26">
        <v>37573</v>
      </c>
      <c r="ICT26">
        <v>37572</v>
      </c>
      <c r="ICU26">
        <v>37571</v>
      </c>
      <c r="ICV26">
        <v>37568</v>
      </c>
      <c r="ICW26">
        <v>37567</v>
      </c>
      <c r="ICX26">
        <v>37566</v>
      </c>
      <c r="ICY26">
        <v>37565</v>
      </c>
      <c r="ICZ26">
        <v>37564</v>
      </c>
      <c r="IDA26">
        <v>37561</v>
      </c>
      <c r="IDB26">
        <v>37560</v>
      </c>
      <c r="IDC26">
        <v>37559</v>
      </c>
      <c r="IDD26">
        <v>37558</v>
      </c>
      <c r="IDE26">
        <v>37557</v>
      </c>
      <c r="IDF26">
        <v>37554</v>
      </c>
      <c r="IDG26">
        <v>37553</v>
      </c>
      <c r="IDH26">
        <v>37552</v>
      </c>
      <c r="IDI26">
        <v>37551</v>
      </c>
      <c r="IDJ26">
        <v>37550</v>
      </c>
      <c r="IDK26">
        <v>37547</v>
      </c>
      <c r="IDL26">
        <v>37546</v>
      </c>
      <c r="IDM26">
        <v>37545</v>
      </c>
      <c r="IDN26">
        <v>37544</v>
      </c>
      <c r="IDO26">
        <v>37543</v>
      </c>
      <c r="IDP26">
        <v>37540</v>
      </c>
      <c r="IDQ26">
        <v>37539</v>
      </c>
      <c r="IDR26">
        <v>37538</v>
      </c>
      <c r="IDS26">
        <v>37537</v>
      </c>
      <c r="IDT26">
        <v>37536</v>
      </c>
      <c r="IDU26">
        <v>37533</v>
      </c>
      <c r="IDV26">
        <v>37532</v>
      </c>
      <c r="IDW26">
        <v>37531</v>
      </c>
      <c r="IDX26">
        <v>37530</v>
      </c>
      <c r="IDY26">
        <v>37529</v>
      </c>
      <c r="IDZ26">
        <v>37526</v>
      </c>
      <c r="IEA26">
        <v>37525</v>
      </c>
      <c r="IEB26">
        <v>37524</v>
      </c>
      <c r="IEC26">
        <v>37523</v>
      </c>
      <c r="IED26">
        <v>37522</v>
      </c>
      <c r="IEE26">
        <v>37519</v>
      </c>
      <c r="IEF26">
        <v>37518</v>
      </c>
      <c r="IEG26">
        <v>37517</v>
      </c>
      <c r="IEH26">
        <v>37516</v>
      </c>
      <c r="IEI26">
        <v>37515</v>
      </c>
      <c r="IEJ26">
        <v>37512</v>
      </c>
      <c r="IEK26">
        <v>37511</v>
      </c>
      <c r="IEL26">
        <v>37510</v>
      </c>
      <c r="IEM26">
        <v>37509</v>
      </c>
      <c r="IEN26">
        <v>37508</v>
      </c>
      <c r="IEO26">
        <v>37505</v>
      </c>
      <c r="IEP26">
        <v>37504</v>
      </c>
      <c r="IEQ26">
        <v>37503</v>
      </c>
      <c r="IER26">
        <v>37502</v>
      </c>
      <c r="IES26">
        <v>37501</v>
      </c>
      <c r="IET26">
        <v>37498</v>
      </c>
      <c r="IEU26">
        <v>37497</v>
      </c>
      <c r="IEV26">
        <v>37496</v>
      </c>
      <c r="IEW26">
        <v>37495</v>
      </c>
      <c r="IEX26">
        <v>37494</v>
      </c>
      <c r="IEY26">
        <v>37491</v>
      </c>
      <c r="IEZ26">
        <v>37490</v>
      </c>
      <c r="IFA26">
        <v>37489</v>
      </c>
      <c r="IFB26">
        <v>37488</v>
      </c>
      <c r="IFC26">
        <v>37487</v>
      </c>
      <c r="IFD26">
        <v>37484</v>
      </c>
      <c r="IFE26">
        <v>37483</v>
      </c>
      <c r="IFF26">
        <v>37482</v>
      </c>
      <c r="IFG26">
        <v>37481</v>
      </c>
      <c r="IFH26">
        <v>37480</v>
      </c>
      <c r="IFI26">
        <v>37477</v>
      </c>
      <c r="IFJ26">
        <v>37476</v>
      </c>
      <c r="IFK26">
        <v>37475</v>
      </c>
      <c r="IFL26">
        <v>37474</v>
      </c>
      <c r="IFM26">
        <v>37473</v>
      </c>
      <c r="IFN26">
        <v>37470</v>
      </c>
      <c r="IFO26">
        <v>37469</v>
      </c>
      <c r="IFP26">
        <v>37468</v>
      </c>
      <c r="IFQ26">
        <v>37467</v>
      </c>
      <c r="IFR26">
        <v>37466</v>
      </c>
      <c r="IFS26">
        <v>37463</v>
      </c>
      <c r="IFT26">
        <v>37462</v>
      </c>
      <c r="IFU26">
        <v>37461</v>
      </c>
      <c r="IFV26">
        <v>37460</v>
      </c>
      <c r="IFW26">
        <v>37459</v>
      </c>
      <c r="IFX26">
        <v>37456</v>
      </c>
      <c r="IFY26">
        <v>37455</v>
      </c>
      <c r="IFZ26">
        <v>37454</v>
      </c>
      <c r="IGA26">
        <v>37453</v>
      </c>
      <c r="IGB26">
        <v>37452</v>
      </c>
      <c r="IGC26">
        <v>37449</v>
      </c>
      <c r="IGD26">
        <v>37448</v>
      </c>
      <c r="IGE26">
        <v>37447</v>
      </c>
      <c r="IGF26">
        <v>37446</v>
      </c>
      <c r="IGG26">
        <v>37445</v>
      </c>
      <c r="IGH26">
        <v>37442</v>
      </c>
      <c r="IGI26">
        <v>37441</v>
      </c>
      <c r="IGJ26">
        <v>37440</v>
      </c>
      <c r="IGK26">
        <v>37439</v>
      </c>
      <c r="IGL26">
        <v>37438</v>
      </c>
      <c r="IGM26">
        <v>37435</v>
      </c>
      <c r="IGN26">
        <v>37434</v>
      </c>
      <c r="IGO26">
        <v>37433</v>
      </c>
      <c r="IGP26">
        <v>37432</v>
      </c>
      <c r="IGQ26">
        <v>37431</v>
      </c>
      <c r="IGR26">
        <v>37428</v>
      </c>
      <c r="IGS26">
        <v>37427</v>
      </c>
      <c r="IGT26">
        <v>37426</v>
      </c>
      <c r="IGU26">
        <v>37425</v>
      </c>
      <c r="IGV26">
        <v>37424</v>
      </c>
      <c r="IGW26">
        <v>37421</v>
      </c>
      <c r="IGX26">
        <v>37420</v>
      </c>
      <c r="IGY26">
        <v>37419</v>
      </c>
      <c r="IGZ26">
        <v>37418</v>
      </c>
      <c r="IHA26">
        <v>37417</v>
      </c>
      <c r="IHB26">
        <v>37414</v>
      </c>
      <c r="IHC26">
        <v>37413</v>
      </c>
      <c r="IHD26">
        <v>37412</v>
      </c>
      <c r="IHE26">
        <v>37411</v>
      </c>
      <c r="IHF26">
        <v>37410</v>
      </c>
      <c r="IHG26">
        <v>37407</v>
      </c>
      <c r="IHH26">
        <v>37406</v>
      </c>
      <c r="IHI26">
        <v>37405</v>
      </c>
      <c r="IHJ26">
        <v>37404</v>
      </c>
      <c r="IHK26">
        <v>37403</v>
      </c>
      <c r="IHL26">
        <v>37400</v>
      </c>
      <c r="IHM26">
        <v>37399</v>
      </c>
      <c r="IHN26">
        <v>37398</v>
      </c>
      <c r="IHO26">
        <v>37397</v>
      </c>
      <c r="IHP26">
        <v>37396</v>
      </c>
      <c r="IHQ26">
        <v>37393</v>
      </c>
      <c r="IHR26">
        <v>37392</v>
      </c>
      <c r="IHS26">
        <v>37391</v>
      </c>
      <c r="IHT26">
        <v>37390</v>
      </c>
      <c r="IHU26">
        <v>37389</v>
      </c>
      <c r="IHV26">
        <v>37386</v>
      </c>
      <c r="IHW26">
        <v>37385</v>
      </c>
      <c r="IHX26">
        <v>37384</v>
      </c>
      <c r="IHY26">
        <v>37383</v>
      </c>
      <c r="IHZ26">
        <v>37382</v>
      </c>
      <c r="IIA26">
        <v>37379</v>
      </c>
      <c r="IIB26">
        <v>37378</v>
      </c>
      <c r="IIC26">
        <v>37377</v>
      </c>
      <c r="IID26">
        <v>37376</v>
      </c>
      <c r="IIE26">
        <v>37375</v>
      </c>
      <c r="IIF26">
        <v>37372</v>
      </c>
      <c r="IIG26">
        <v>37371</v>
      </c>
      <c r="IIH26">
        <v>37370</v>
      </c>
      <c r="III26">
        <v>37369</v>
      </c>
      <c r="IIJ26">
        <v>37368</v>
      </c>
      <c r="IIK26">
        <v>37365</v>
      </c>
      <c r="IIL26">
        <v>37364</v>
      </c>
      <c r="IIM26">
        <v>37363</v>
      </c>
      <c r="IIN26">
        <v>37362</v>
      </c>
      <c r="IIO26">
        <v>37361</v>
      </c>
      <c r="IIP26">
        <v>37358</v>
      </c>
      <c r="IIQ26">
        <v>37357</v>
      </c>
      <c r="IIR26">
        <v>37356</v>
      </c>
      <c r="IIS26">
        <v>37355</v>
      </c>
      <c r="IIT26">
        <v>37354</v>
      </c>
      <c r="IIU26">
        <v>37351</v>
      </c>
      <c r="IIV26">
        <v>37350</v>
      </c>
      <c r="IIW26">
        <v>37349</v>
      </c>
      <c r="IIX26">
        <v>37348</v>
      </c>
      <c r="IIY26">
        <v>37347</v>
      </c>
      <c r="IIZ26">
        <v>37344</v>
      </c>
      <c r="IJA26">
        <v>37343</v>
      </c>
      <c r="IJB26">
        <v>37342</v>
      </c>
      <c r="IJC26">
        <v>37341</v>
      </c>
      <c r="IJD26">
        <v>37340</v>
      </c>
      <c r="IJE26">
        <v>37337</v>
      </c>
      <c r="IJF26">
        <v>37336</v>
      </c>
      <c r="IJG26">
        <v>37335</v>
      </c>
      <c r="IJH26">
        <v>37334</v>
      </c>
      <c r="IJI26">
        <v>37333</v>
      </c>
      <c r="IJJ26">
        <v>37330</v>
      </c>
      <c r="IJK26">
        <v>37329</v>
      </c>
      <c r="IJL26">
        <v>37328</v>
      </c>
      <c r="IJM26">
        <v>37327</v>
      </c>
      <c r="IJN26">
        <v>37326</v>
      </c>
      <c r="IJO26">
        <v>37323</v>
      </c>
      <c r="IJP26">
        <v>37322</v>
      </c>
      <c r="IJQ26">
        <v>37321</v>
      </c>
      <c r="IJR26">
        <v>37320</v>
      </c>
      <c r="IJS26">
        <v>37319</v>
      </c>
      <c r="IJT26">
        <v>37316</v>
      </c>
      <c r="IJU26">
        <v>37315</v>
      </c>
      <c r="IJV26">
        <v>37314</v>
      </c>
      <c r="IJW26">
        <v>37313</v>
      </c>
      <c r="IJX26">
        <v>37312</v>
      </c>
      <c r="IJY26">
        <v>37309</v>
      </c>
      <c r="IJZ26">
        <v>37308</v>
      </c>
      <c r="IKA26">
        <v>37307</v>
      </c>
      <c r="IKB26">
        <v>37306</v>
      </c>
      <c r="IKC26">
        <v>37305</v>
      </c>
      <c r="IKD26">
        <v>37302</v>
      </c>
      <c r="IKE26">
        <v>37301</v>
      </c>
      <c r="IKF26">
        <v>37300</v>
      </c>
      <c r="IKG26">
        <v>37299</v>
      </c>
      <c r="IKH26">
        <v>37298</v>
      </c>
      <c r="IKI26">
        <v>37295</v>
      </c>
      <c r="IKJ26">
        <v>37294</v>
      </c>
      <c r="IKK26">
        <v>37293</v>
      </c>
      <c r="IKL26">
        <v>37292</v>
      </c>
      <c r="IKM26">
        <v>37291</v>
      </c>
      <c r="IKN26">
        <v>37288</v>
      </c>
      <c r="IKO26">
        <v>37287</v>
      </c>
      <c r="IKP26">
        <v>37286</v>
      </c>
      <c r="IKQ26">
        <v>37285</v>
      </c>
      <c r="IKR26">
        <v>37284</v>
      </c>
      <c r="IKS26">
        <v>37281</v>
      </c>
      <c r="IKT26">
        <v>37280</v>
      </c>
      <c r="IKU26">
        <v>37279</v>
      </c>
      <c r="IKV26">
        <v>37278</v>
      </c>
      <c r="IKW26">
        <v>37277</v>
      </c>
      <c r="IKX26">
        <v>37274</v>
      </c>
      <c r="IKY26">
        <v>37273</v>
      </c>
      <c r="IKZ26">
        <v>37272</v>
      </c>
      <c r="ILA26">
        <v>37271</v>
      </c>
      <c r="ILB26">
        <v>37270</v>
      </c>
      <c r="ILC26">
        <v>37267</v>
      </c>
      <c r="ILD26">
        <v>37266</v>
      </c>
      <c r="ILE26">
        <v>37265</v>
      </c>
      <c r="ILF26">
        <v>37264</v>
      </c>
      <c r="ILG26">
        <v>37263</v>
      </c>
      <c r="ILH26">
        <v>37260</v>
      </c>
      <c r="ILI26">
        <v>37259</v>
      </c>
      <c r="ILJ26">
        <v>37258</v>
      </c>
      <c r="ILK26">
        <v>37257</v>
      </c>
      <c r="ILL26">
        <v>37256</v>
      </c>
      <c r="ILM26">
        <v>37253</v>
      </c>
      <c r="ILN26">
        <v>37252</v>
      </c>
      <c r="ILO26">
        <v>37251</v>
      </c>
      <c r="ILP26">
        <v>37250</v>
      </c>
      <c r="ILQ26">
        <v>37249</v>
      </c>
      <c r="ILR26">
        <v>37246</v>
      </c>
      <c r="ILS26">
        <v>37245</v>
      </c>
      <c r="ILT26">
        <v>37244</v>
      </c>
      <c r="ILU26">
        <v>37243</v>
      </c>
      <c r="ILV26">
        <v>37242</v>
      </c>
      <c r="ILW26">
        <v>37239</v>
      </c>
      <c r="ILX26">
        <v>37238</v>
      </c>
      <c r="ILY26">
        <v>37237</v>
      </c>
      <c r="ILZ26">
        <v>37236</v>
      </c>
      <c r="IMA26">
        <v>37235</v>
      </c>
      <c r="IMB26">
        <v>37232</v>
      </c>
      <c r="IMC26">
        <v>37231</v>
      </c>
      <c r="IMD26">
        <v>37230</v>
      </c>
      <c r="IME26">
        <v>37229</v>
      </c>
      <c r="IMF26">
        <v>37228</v>
      </c>
      <c r="IMG26">
        <v>37225</v>
      </c>
      <c r="IMH26">
        <v>37224</v>
      </c>
      <c r="IMI26">
        <v>37223</v>
      </c>
      <c r="IMJ26">
        <v>37222</v>
      </c>
      <c r="IMK26">
        <v>37221</v>
      </c>
      <c r="IML26">
        <v>37218</v>
      </c>
      <c r="IMM26">
        <v>37217</v>
      </c>
      <c r="IMN26">
        <v>37216</v>
      </c>
      <c r="IMO26">
        <v>37215</v>
      </c>
      <c r="IMP26">
        <v>37214</v>
      </c>
      <c r="IMQ26">
        <v>37211</v>
      </c>
      <c r="IMR26">
        <v>37210</v>
      </c>
      <c r="IMS26">
        <v>37209</v>
      </c>
      <c r="IMT26">
        <v>37208</v>
      </c>
      <c r="IMU26">
        <v>37207</v>
      </c>
      <c r="IMV26">
        <v>37204</v>
      </c>
      <c r="IMW26">
        <v>37203</v>
      </c>
      <c r="IMX26">
        <v>37202</v>
      </c>
      <c r="IMY26">
        <v>37201</v>
      </c>
      <c r="IMZ26">
        <v>37200</v>
      </c>
      <c r="INA26">
        <v>37197</v>
      </c>
      <c r="INB26">
        <v>37196</v>
      </c>
      <c r="INC26">
        <v>37195</v>
      </c>
      <c r="IND26">
        <v>37194</v>
      </c>
      <c r="INE26">
        <v>37193</v>
      </c>
      <c r="INF26">
        <v>37190</v>
      </c>
      <c r="ING26">
        <v>37189</v>
      </c>
      <c r="INH26">
        <v>37188</v>
      </c>
      <c r="INI26">
        <v>37187</v>
      </c>
      <c r="INJ26">
        <v>37186</v>
      </c>
      <c r="INK26">
        <v>37183</v>
      </c>
      <c r="INL26">
        <v>37182</v>
      </c>
      <c r="INM26">
        <v>37181</v>
      </c>
      <c r="INN26">
        <v>37180</v>
      </c>
      <c r="INO26">
        <v>37179</v>
      </c>
      <c r="INP26">
        <v>37176</v>
      </c>
      <c r="INQ26">
        <v>37175</v>
      </c>
      <c r="INR26">
        <v>37174</v>
      </c>
      <c r="INS26">
        <v>37173</v>
      </c>
      <c r="INT26">
        <v>37172</v>
      </c>
      <c r="INU26">
        <v>37169</v>
      </c>
      <c r="INV26">
        <v>37168</v>
      </c>
      <c r="INW26">
        <v>37167</v>
      </c>
      <c r="INX26">
        <v>37166</v>
      </c>
      <c r="INY26">
        <v>37165</v>
      </c>
      <c r="INZ26">
        <v>37162</v>
      </c>
      <c r="IOA26">
        <v>37161</v>
      </c>
      <c r="IOB26">
        <v>37160</v>
      </c>
      <c r="IOC26">
        <v>37159</v>
      </c>
      <c r="IOD26">
        <v>37158</v>
      </c>
      <c r="IOE26">
        <v>37155</v>
      </c>
      <c r="IOF26">
        <v>37154</v>
      </c>
      <c r="IOG26">
        <v>37153</v>
      </c>
      <c r="IOH26">
        <v>37152</v>
      </c>
      <c r="IOI26">
        <v>37151</v>
      </c>
      <c r="IOJ26">
        <v>37148</v>
      </c>
      <c r="IOK26">
        <v>37147</v>
      </c>
      <c r="IOL26">
        <v>37146</v>
      </c>
      <c r="IOM26">
        <v>37145</v>
      </c>
      <c r="ION26">
        <v>37144</v>
      </c>
      <c r="IOO26">
        <v>37141</v>
      </c>
      <c r="IOP26">
        <v>37140</v>
      </c>
      <c r="IOQ26">
        <v>37139</v>
      </c>
      <c r="IOR26">
        <v>37138</v>
      </c>
      <c r="IOS26">
        <v>37137</v>
      </c>
      <c r="IOT26">
        <v>37134</v>
      </c>
      <c r="IOU26">
        <v>37133</v>
      </c>
      <c r="IOV26">
        <v>37132</v>
      </c>
      <c r="IOW26">
        <v>37131</v>
      </c>
      <c r="IOX26">
        <v>37130</v>
      </c>
      <c r="IOY26">
        <v>37127</v>
      </c>
      <c r="IOZ26">
        <v>37126</v>
      </c>
      <c r="IPA26">
        <v>37125</v>
      </c>
      <c r="IPB26">
        <v>37124</v>
      </c>
      <c r="IPC26">
        <v>37123</v>
      </c>
      <c r="IPD26">
        <v>37120</v>
      </c>
      <c r="IPE26">
        <v>37119</v>
      </c>
      <c r="IPF26">
        <v>37118</v>
      </c>
      <c r="IPG26">
        <v>37117</v>
      </c>
      <c r="IPH26">
        <v>37116</v>
      </c>
      <c r="IPI26">
        <v>37113</v>
      </c>
      <c r="IPJ26">
        <v>37112</v>
      </c>
      <c r="IPK26">
        <v>37111</v>
      </c>
      <c r="IPL26">
        <v>37110</v>
      </c>
      <c r="IPM26">
        <v>37109</v>
      </c>
      <c r="IPN26">
        <v>37106</v>
      </c>
      <c r="IPO26">
        <v>37105</v>
      </c>
      <c r="IPP26">
        <v>37104</v>
      </c>
      <c r="IPQ26">
        <v>37103</v>
      </c>
      <c r="IPR26">
        <v>37102</v>
      </c>
      <c r="IPS26">
        <v>37099</v>
      </c>
      <c r="IPT26">
        <v>37098</v>
      </c>
      <c r="IPU26">
        <v>37097</v>
      </c>
      <c r="IPV26">
        <v>37096</v>
      </c>
      <c r="IPW26">
        <v>37095</v>
      </c>
      <c r="IPX26">
        <v>37092</v>
      </c>
      <c r="IPY26">
        <v>37091</v>
      </c>
      <c r="IPZ26">
        <v>37090</v>
      </c>
      <c r="IQA26">
        <v>37089</v>
      </c>
      <c r="IQB26">
        <v>37088</v>
      </c>
      <c r="IQC26">
        <v>37085</v>
      </c>
      <c r="IQD26">
        <v>37084</v>
      </c>
      <c r="IQE26">
        <v>37083</v>
      </c>
      <c r="IQF26">
        <v>37082</v>
      </c>
      <c r="IQG26">
        <v>37081</v>
      </c>
      <c r="IQH26">
        <v>37078</v>
      </c>
      <c r="IQI26">
        <v>37077</v>
      </c>
      <c r="IQJ26">
        <v>37076</v>
      </c>
      <c r="IQK26">
        <v>37075</v>
      </c>
      <c r="IQL26">
        <v>37074</v>
      </c>
      <c r="IQM26">
        <v>37071</v>
      </c>
      <c r="IQN26">
        <v>37070</v>
      </c>
      <c r="IQO26">
        <v>37069</v>
      </c>
      <c r="IQP26">
        <v>37068</v>
      </c>
      <c r="IQQ26">
        <v>37067</v>
      </c>
      <c r="IQR26">
        <v>37064</v>
      </c>
      <c r="IQS26">
        <v>37063</v>
      </c>
      <c r="IQT26">
        <v>37062</v>
      </c>
      <c r="IQU26">
        <v>37061</v>
      </c>
      <c r="IQV26">
        <v>37060</v>
      </c>
      <c r="IQW26">
        <v>37057</v>
      </c>
      <c r="IQX26">
        <v>37056</v>
      </c>
      <c r="IQY26">
        <v>37055</v>
      </c>
      <c r="IQZ26">
        <v>37054</v>
      </c>
      <c r="IRA26">
        <v>37053</v>
      </c>
      <c r="IRB26">
        <v>37050</v>
      </c>
      <c r="IRC26">
        <v>37049</v>
      </c>
      <c r="IRD26">
        <v>37048</v>
      </c>
      <c r="IRE26">
        <v>37047</v>
      </c>
      <c r="IRF26">
        <v>37046</v>
      </c>
      <c r="IRG26">
        <v>37043</v>
      </c>
      <c r="IRH26">
        <v>37042</v>
      </c>
      <c r="IRI26">
        <v>37041</v>
      </c>
      <c r="IRJ26">
        <v>37040</v>
      </c>
      <c r="IRK26">
        <v>37039</v>
      </c>
      <c r="IRL26">
        <v>37036</v>
      </c>
      <c r="IRM26">
        <v>37035</v>
      </c>
      <c r="IRN26">
        <v>37034</v>
      </c>
      <c r="IRO26">
        <v>37033</v>
      </c>
      <c r="IRP26">
        <v>37032</v>
      </c>
      <c r="IRQ26">
        <v>37029</v>
      </c>
      <c r="IRR26">
        <v>37028</v>
      </c>
      <c r="IRS26">
        <v>37027</v>
      </c>
      <c r="IRT26">
        <v>37026</v>
      </c>
      <c r="IRU26">
        <v>37025</v>
      </c>
      <c r="IRV26">
        <v>37022</v>
      </c>
      <c r="IRW26">
        <v>37021</v>
      </c>
      <c r="IRX26">
        <v>37020</v>
      </c>
      <c r="IRY26">
        <v>37019</v>
      </c>
      <c r="IRZ26">
        <v>37018</v>
      </c>
      <c r="ISA26">
        <v>37015</v>
      </c>
      <c r="ISB26">
        <v>37014</v>
      </c>
      <c r="ISC26">
        <v>37013</v>
      </c>
      <c r="ISD26">
        <v>37012</v>
      </c>
      <c r="ISE26">
        <v>37011</v>
      </c>
      <c r="ISF26">
        <v>37008</v>
      </c>
      <c r="ISG26">
        <v>37007</v>
      </c>
      <c r="ISH26">
        <v>37006</v>
      </c>
      <c r="ISI26">
        <v>37005</v>
      </c>
      <c r="ISJ26">
        <v>37004</v>
      </c>
      <c r="ISK26">
        <v>37001</v>
      </c>
      <c r="ISL26">
        <v>37000</v>
      </c>
      <c r="ISM26">
        <v>36999</v>
      </c>
      <c r="ISN26">
        <v>36998</v>
      </c>
      <c r="ISO26">
        <v>36997</v>
      </c>
      <c r="ISP26">
        <v>36994</v>
      </c>
      <c r="ISQ26">
        <v>36993</v>
      </c>
      <c r="ISR26">
        <v>36992</v>
      </c>
      <c r="ISS26">
        <v>36991</v>
      </c>
      <c r="IST26">
        <v>36990</v>
      </c>
      <c r="ISU26">
        <v>36987</v>
      </c>
      <c r="ISV26">
        <v>36986</v>
      </c>
      <c r="ISW26">
        <v>36985</v>
      </c>
      <c r="ISX26">
        <v>36984</v>
      </c>
      <c r="ISY26">
        <v>36983</v>
      </c>
      <c r="ISZ26">
        <v>36980</v>
      </c>
      <c r="ITA26">
        <v>36979</v>
      </c>
      <c r="ITB26">
        <v>36978</v>
      </c>
      <c r="ITC26">
        <v>36977</v>
      </c>
      <c r="ITD26">
        <v>36976</v>
      </c>
      <c r="ITE26">
        <v>36973</v>
      </c>
      <c r="ITF26">
        <v>36972</v>
      </c>
      <c r="ITG26">
        <v>36971</v>
      </c>
      <c r="ITH26">
        <v>36970</v>
      </c>
      <c r="ITI26">
        <v>36969</v>
      </c>
      <c r="ITJ26">
        <v>36966</v>
      </c>
      <c r="ITK26">
        <v>36965</v>
      </c>
      <c r="ITL26">
        <v>36964</v>
      </c>
      <c r="ITM26">
        <v>36963</v>
      </c>
      <c r="ITN26">
        <v>36962</v>
      </c>
      <c r="ITO26">
        <v>36959</v>
      </c>
      <c r="ITP26">
        <v>36958</v>
      </c>
      <c r="ITQ26">
        <v>36957</v>
      </c>
      <c r="ITR26">
        <v>36956</v>
      </c>
      <c r="ITS26">
        <v>36955</v>
      </c>
      <c r="ITT26">
        <v>36952</v>
      </c>
      <c r="ITU26">
        <v>36951</v>
      </c>
      <c r="ITV26">
        <v>36950</v>
      </c>
      <c r="ITW26">
        <v>36949</v>
      </c>
      <c r="ITX26">
        <v>36948</v>
      </c>
      <c r="ITY26">
        <v>36945</v>
      </c>
      <c r="ITZ26">
        <v>36944</v>
      </c>
      <c r="IUA26">
        <v>36943</v>
      </c>
      <c r="IUB26">
        <v>36942</v>
      </c>
      <c r="IUC26">
        <v>36941</v>
      </c>
      <c r="IUD26">
        <v>36938</v>
      </c>
      <c r="IUE26">
        <v>36937</v>
      </c>
      <c r="IUF26">
        <v>36936</v>
      </c>
      <c r="IUG26">
        <v>36935</v>
      </c>
      <c r="IUH26">
        <v>36934</v>
      </c>
      <c r="IUI26">
        <v>36931</v>
      </c>
      <c r="IUJ26">
        <v>36930</v>
      </c>
      <c r="IUK26">
        <v>36929</v>
      </c>
      <c r="IUL26">
        <v>36928</v>
      </c>
      <c r="IUM26">
        <v>36927</v>
      </c>
      <c r="IUN26">
        <v>36924</v>
      </c>
      <c r="IUO26">
        <v>36923</v>
      </c>
      <c r="IUP26">
        <v>36922</v>
      </c>
      <c r="IUQ26">
        <v>36921</v>
      </c>
      <c r="IUR26">
        <v>36920</v>
      </c>
      <c r="IUS26">
        <v>36917</v>
      </c>
      <c r="IUT26">
        <v>36916</v>
      </c>
      <c r="IUU26">
        <v>36915</v>
      </c>
      <c r="IUV26">
        <v>36914</v>
      </c>
      <c r="IUW26">
        <v>36913</v>
      </c>
      <c r="IUX26">
        <v>36910</v>
      </c>
      <c r="IUY26">
        <v>36909</v>
      </c>
      <c r="IUZ26">
        <v>36908</v>
      </c>
      <c r="IVA26">
        <v>36907</v>
      </c>
      <c r="IVB26">
        <v>36906</v>
      </c>
      <c r="IVC26">
        <v>36903</v>
      </c>
      <c r="IVD26">
        <v>36902</v>
      </c>
      <c r="IVE26">
        <v>36901</v>
      </c>
      <c r="IVF26">
        <v>36900</v>
      </c>
      <c r="IVG26">
        <v>36899</v>
      </c>
      <c r="IVH26">
        <v>36896</v>
      </c>
      <c r="IVI26">
        <v>36895</v>
      </c>
      <c r="IVJ26">
        <v>36894</v>
      </c>
      <c r="IVK26">
        <v>36893</v>
      </c>
      <c r="IVL26">
        <v>36892</v>
      </c>
      <c r="IVM26">
        <v>36889</v>
      </c>
      <c r="IVN26">
        <v>36888</v>
      </c>
      <c r="IVO26">
        <v>36887</v>
      </c>
      <c r="IVP26">
        <v>36886</v>
      </c>
      <c r="IVQ26">
        <v>36885</v>
      </c>
      <c r="IVR26">
        <v>36882</v>
      </c>
      <c r="IVS26">
        <v>36881</v>
      </c>
      <c r="IVT26">
        <v>36880</v>
      </c>
      <c r="IVU26">
        <v>36879</v>
      </c>
      <c r="IVV26">
        <v>36878</v>
      </c>
      <c r="IVW26">
        <v>36875</v>
      </c>
      <c r="IVX26">
        <v>36874</v>
      </c>
      <c r="IVY26">
        <v>36873</v>
      </c>
      <c r="IVZ26">
        <v>36872</v>
      </c>
      <c r="IWA26">
        <v>36871</v>
      </c>
      <c r="IWB26">
        <v>36868</v>
      </c>
      <c r="IWC26">
        <v>36867</v>
      </c>
      <c r="IWD26">
        <v>36866</v>
      </c>
      <c r="IWE26">
        <v>36865</v>
      </c>
      <c r="IWF26">
        <v>36864</v>
      </c>
      <c r="IWG26">
        <v>36861</v>
      </c>
      <c r="IWH26">
        <v>36860</v>
      </c>
      <c r="IWI26">
        <v>36859</v>
      </c>
      <c r="IWJ26">
        <v>36858</v>
      </c>
      <c r="IWK26">
        <v>36857</v>
      </c>
      <c r="IWL26">
        <v>36854</v>
      </c>
      <c r="IWM26">
        <v>36853</v>
      </c>
      <c r="IWN26">
        <v>36852</v>
      </c>
      <c r="IWO26">
        <v>36851</v>
      </c>
      <c r="IWP26">
        <v>36850</v>
      </c>
      <c r="IWQ26">
        <v>36847</v>
      </c>
      <c r="IWR26">
        <v>36846</v>
      </c>
      <c r="IWS26">
        <v>36845</v>
      </c>
      <c r="IWT26">
        <v>36844</v>
      </c>
      <c r="IWU26">
        <v>36843</v>
      </c>
      <c r="IWV26">
        <v>36840</v>
      </c>
      <c r="IWW26">
        <v>36839</v>
      </c>
      <c r="IWX26">
        <v>36838</v>
      </c>
      <c r="IWY26">
        <v>36837</v>
      </c>
      <c r="IWZ26">
        <v>36836</v>
      </c>
      <c r="IXA26">
        <v>36833</v>
      </c>
      <c r="IXB26">
        <v>36832</v>
      </c>
      <c r="IXC26">
        <v>36831</v>
      </c>
      <c r="IXD26">
        <v>36830</v>
      </c>
      <c r="IXE26">
        <v>36829</v>
      </c>
      <c r="IXF26">
        <v>36826</v>
      </c>
      <c r="IXG26">
        <v>36825</v>
      </c>
      <c r="IXH26">
        <v>36824</v>
      </c>
      <c r="IXI26">
        <v>36823</v>
      </c>
      <c r="IXJ26">
        <v>36822</v>
      </c>
      <c r="IXK26">
        <v>36819</v>
      </c>
      <c r="IXL26">
        <v>36818</v>
      </c>
      <c r="IXM26">
        <v>36817</v>
      </c>
      <c r="IXN26">
        <v>36816</v>
      </c>
      <c r="IXO26">
        <v>36815</v>
      </c>
      <c r="IXP26">
        <v>36812</v>
      </c>
      <c r="IXQ26">
        <v>36811</v>
      </c>
      <c r="IXR26">
        <v>36810</v>
      </c>
      <c r="IXS26">
        <v>36809</v>
      </c>
      <c r="IXT26">
        <v>36808</v>
      </c>
      <c r="IXU26">
        <v>36805</v>
      </c>
      <c r="IXV26">
        <v>36804</v>
      </c>
      <c r="IXW26">
        <v>36803</v>
      </c>
      <c r="IXX26">
        <v>36802</v>
      </c>
      <c r="IXY26">
        <v>36801</v>
      </c>
      <c r="IXZ26">
        <v>36798</v>
      </c>
      <c r="IYA26">
        <v>36797</v>
      </c>
      <c r="IYB26">
        <v>36796</v>
      </c>
      <c r="IYC26">
        <v>36795</v>
      </c>
      <c r="IYD26">
        <v>36794</v>
      </c>
      <c r="IYE26">
        <v>36791</v>
      </c>
      <c r="IYF26">
        <v>36790</v>
      </c>
      <c r="IYG26">
        <v>36789</v>
      </c>
      <c r="IYH26">
        <v>36788</v>
      </c>
      <c r="IYI26">
        <v>36787</v>
      </c>
      <c r="IYJ26">
        <v>36784</v>
      </c>
      <c r="IYK26">
        <v>36783</v>
      </c>
      <c r="IYL26">
        <v>36782</v>
      </c>
      <c r="IYM26">
        <v>36781</v>
      </c>
      <c r="IYN26">
        <v>36780</v>
      </c>
      <c r="IYO26">
        <v>36777</v>
      </c>
      <c r="IYP26">
        <v>36776</v>
      </c>
      <c r="IYQ26">
        <v>36775</v>
      </c>
      <c r="IYR26">
        <v>36774</v>
      </c>
      <c r="IYS26">
        <v>36773</v>
      </c>
      <c r="IYT26">
        <v>36770</v>
      </c>
      <c r="IYU26">
        <v>36769</v>
      </c>
      <c r="IYV26">
        <v>36768</v>
      </c>
      <c r="IYW26">
        <v>36767</v>
      </c>
      <c r="IYX26">
        <v>36766</v>
      </c>
      <c r="IYY26">
        <v>36763</v>
      </c>
      <c r="IYZ26">
        <v>36762</v>
      </c>
      <c r="IZA26">
        <v>36761</v>
      </c>
      <c r="IZB26">
        <v>36760</v>
      </c>
      <c r="IZC26">
        <v>36759</v>
      </c>
      <c r="IZD26">
        <v>36756</v>
      </c>
      <c r="IZE26">
        <v>36755</v>
      </c>
      <c r="IZF26">
        <v>36754</v>
      </c>
      <c r="IZG26">
        <v>36753</v>
      </c>
      <c r="IZH26">
        <v>36752</v>
      </c>
      <c r="IZI26">
        <v>36749</v>
      </c>
      <c r="IZJ26">
        <v>36748</v>
      </c>
      <c r="IZK26">
        <v>36747</v>
      </c>
      <c r="IZL26">
        <v>36746</v>
      </c>
      <c r="IZM26">
        <v>36745</v>
      </c>
      <c r="IZN26">
        <v>36742</v>
      </c>
      <c r="IZO26">
        <v>36741</v>
      </c>
      <c r="IZP26">
        <v>36740</v>
      </c>
      <c r="IZQ26">
        <v>36739</v>
      </c>
      <c r="IZR26">
        <v>36738</v>
      </c>
      <c r="IZS26">
        <v>36735</v>
      </c>
      <c r="IZT26">
        <v>36734</v>
      </c>
      <c r="IZU26">
        <v>36733</v>
      </c>
      <c r="IZV26">
        <v>36732</v>
      </c>
      <c r="IZW26">
        <v>36731</v>
      </c>
      <c r="IZX26">
        <v>36728</v>
      </c>
      <c r="IZY26">
        <v>36727</v>
      </c>
      <c r="IZZ26">
        <v>36726</v>
      </c>
      <c r="JAA26">
        <v>36725</v>
      </c>
      <c r="JAB26">
        <v>36724</v>
      </c>
      <c r="JAC26">
        <v>36721</v>
      </c>
      <c r="JAD26">
        <v>36720</v>
      </c>
      <c r="JAE26">
        <v>36719</v>
      </c>
      <c r="JAF26">
        <v>36718</v>
      </c>
      <c r="JAG26">
        <v>36717</v>
      </c>
      <c r="JAH26">
        <v>36714</v>
      </c>
      <c r="JAI26">
        <v>36713</v>
      </c>
      <c r="JAJ26">
        <v>36712</v>
      </c>
      <c r="JAK26">
        <v>36711</v>
      </c>
      <c r="JAL26">
        <v>36710</v>
      </c>
      <c r="JAM26">
        <v>36707</v>
      </c>
      <c r="JAN26">
        <v>36706</v>
      </c>
      <c r="JAO26">
        <v>36705</v>
      </c>
      <c r="JAP26">
        <v>36704</v>
      </c>
      <c r="JAQ26">
        <v>36703</v>
      </c>
      <c r="JAR26">
        <v>36700</v>
      </c>
      <c r="JAS26">
        <v>36699</v>
      </c>
      <c r="JAT26">
        <v>36698</v>
      </c>
      <c r="JAU26">
        <v>36697</v>
      </c>
      <c r="JAV26">
        <v>36696</v>
      </c>
      <c r="JAW26">
        <v>36693</v>
      </c>
      <c r="JAX26">
        <v>36692</v>
      </c>
      <c r="JAY26">
        <v>36691</v>
      </c>
      <c r="JAZ26">
        <v>36690</v>
      </c>
      <c r="JBA26">
        <v>36689</v>
      </c>
      <c r="JBB26">
        <v>36686</v>
      </c>
      <c r="JBC26">
        <v>36685</v>
      </c>
      <c r="JBD26">
        <v>36684</v>
      </c>
      <c r="JBE26">
        <v>36683</v>
      </c>
      <c r="JBF26">
        <v>36682</v>
      </c>
      <c r="JBG26">
        <v>36679</v>
      </c>
      <c r="JBH26">
        <v>36678</v>
      </c>
      <c r="JBI26">
        <v>36677</v>
      </c>
      <c r="JBJ26">
        <v>36676</v>
      </c>
      <c r="JBK26">
        <v>36675</v>
      </c>
      <c r="JBL26">
        <v>36672</v>
      </c>
      <c r="JBM26">
        <v>36671</v>
      </c>
      <c r="JBN26">
        <v>36670</v>
      </c>
      <c r="JBO26">
        <v>36669</v>
      </c>
      <c r="JBP26">
        <v>36668</v>
      </c>
      <c r="JBQ26">
        <v>36665</v>
      </c>
      <c r="JBR26">
        <v>36664</v>
      </c>
      <c r="JBS26">
        <v>36663</v>
      </c>
      <c r="JBT26">
        <v>36662</v>
      </c>
      <c r="JBU26">
        <v>36661</v>
      </c>
      <c r="JBV26">
        <v>36658</v>
      </c>
      <c r="JBW26">
        <v>36657</v>
      </c>
      <c r="JBX26">
        <v>36656</v>
      </c>
      <c r="JBY26">
        <v>36655</v>
      </c>
      <c r="JBZ26">
        <v>36654</v>
      </c>
      <c r="JCA26">
        <v>36651</v>
      </c>
      <c r="JCB26">
        <v>36650</v>
      </c>
      <c r="JCC26">
        <v>36649</v>
      </c>
      <c r="JCD26">
        <v>36648</v>
      </c>
      <c r="JCE26">
        <v>36647</v>
      </c>
      <c r="JCF26">
        <v>36644</v>
      </c>
      <c r="JCG26">
        <v>36643</v>
      </c>
      <c r="JCH26">
        <v>36642</v>
      </c>
      <c r="JCI26">
        <v>36641</v>
      </c>
      <c r="JCJ26">
        <v>36640</v>
      </c>
      <c r="JCK26">
        <v>36637</v>
      </c>
      <c r="JCL26">
        <v>36636</v>
      </c>
      <c r="JCM26">
        <v>36635</v>
      </c>
      <c r="JCN26">
        <v>36634</v>
      </c>
      <c r="JCO26">
        <v>36633</v>
      </c>
      <c r="JCP26">
        <v>36630</v>
      </c>
      <c r="JCQ26">
        <v>36629</v>
      </c>
      <c r="JCR26">
        <v>36628</v>
      </c>
      <c r="JCS26">
        <v>36627</v>
      </c>
      <c r="JCT26">
        <v>36626</v>
      </c>
      <c r="JCU26">
        <v>36623</v>
      </c>
      <c r="JCV26">
        <v>36622</v>
      </c>
      <c r="JCW26">
        <v>36621</v>
      </c>
      <c r="JCX26">
        <v>36620</v>
      </c>
      <c r="JCY26">
        <v>36619</v>
      </c>
      <c r="JCZ26">
        <v>36616</v>
      </c>
      <c r="JDA26">
        <v>36615</v>
      </c>
      <c r="JDB26">
        <v>36614</v>
      </c>
      <c r="JDC26">
        <v>36613</v>
      </c>
      <c r="JDD26">
        <v>36612</v>
      </c>
      <c r="JDE26">
        <v>36609</v>
      </c>
      <c r="JDF26">
        <v>36608</v>
      </c>
      <c r="JDG26">
        <v>36607</v>
      </c>
      <c r="JDH26">
        <v>36606</v>
      </c>
      <c r="JDI26">
        <v>36605</v>
      </c>
      <c r="JDJ26">
        <v>36602</v>
      </c>
      <c r="JDK26">
        <v>36601</v>
      </c>
      <c r="JDL26">
        <v>36600</v>
      </c>
      <c r="JDM26">
        <v>36599</v>
      </c>
      <c r="JDN26">
        <v>36598</v>
      </c>
      <c r="JDO26">
        <v>36595</v>
      </c>
      <c r="JDP26">
        <v>36594</v>
      </c>
      <c r="JDQ26">
        <v>36593</v>
      </c>
      <c r="JDR26">
        <v>36592</v>
      </c>
      <c r="JDS26">
        <v>36591</v>
      </c>
      <c r="JDT26">
        <v>36588</v>
      </c>
      <c r="JDU26">
        <v>36587</v>
      </c>
      <c r="JDV26">
        <v>36586</v>
      </c>
      <c r="JDW26">
        <v>36585</v>
      </c>
      <c r="JDX26">
        <v>36584</v>
      </c>
      <c r="JDY26">
        <v>36581</v>
      </c>
      <c r="JDZ26">
        <v>36580</v>
      </c>
      <c r="JEA26">
        <v>36579</v>
      </c>
      <c r="JEB26">
        <v>36578</v>
      </c>
      <c r="JEC26">
        <v>36577</v>
      </c>
      <c r="JED26">
        <v>36574</v>
      </c>
      <c r="JEE26">
        <v>36573</v>
      </c>
      <c r="JEF26">
        <v>36572</v>
      </c>
      <c r="JEG26">
        <v>36571</v>
      </c>
      <c r="JEH26">
        <v>36570</v>
      </c>
      <c r="JEI26">
        <v>36567</v>
      </c>
      <c r="JEJ26">
        <v>36566</v>
      </c>
      <c r="JEK26">
        <v>36565</v>
      </c>
      <c r="JEL26">
        <v>36564</v>
      </c>
      <c r="JEM26">
        <v>36563</v>
      </c>
      <c r="JEN26">
        <v>36560</v>
      </c>
      <c r="JEO26">
        <v>36559</v>
      </c>
      <c r="JEP26">
        <v>36558</v>
      </c>
      <c r="JEQ26">
        <v>36557</v>
      </c>
      <c r="JER26">
        <v>36556</v>
      </c>
      <c r="JES26">
        <v>36553</v>
      </c>
      <c r="JET26">
        <v>36552</v>
      </c>
      <c r="JEU26">
        <v>36551</v>
      </c>
      <c r="JEV26">
        <v>36550</v>
      </c>
      <c r="JEW26">
        <v>36549</v>
      </c>
      <c r="JEX26">
        <v>36546</v>
      </c>
      <c r="JEY26">
        <v>36545</v>
      </c>
      <c r="JEZ26">
        <v>36544</v>
      </c>
      <c r="JFA26">
        <v>36543</v>
      </c>
      <c r="JFB26">
        <v>36542</v>
      </c>
      <c r="JFC26">
        <v>36539</v>
      </c>
      <c r="JFD26">
        <v>36538</v>
      </c>
      <c r="JFE26">
        <v>36537</v>
      </c>
      <c r="JFF26">
        <v>36536</v>
      </c>
      <c r="JFG26">
        <v>36535</v>
      </c>
      <c r="JFH26">
        <v>36532</v>
      </c>
      <c r="JFI26">
        <v>36531</v>
      </c>
      <c r="JFJ26">
        <v>36530</v>
      </c>
      <c r="JFK26">
        <v>36529</v>
      </c>
      <c r="JFL26">
        <v>36528</v>
      </c>
      <c r="JFM26">
        <v>36525</v>
      </c>
      <c r="JFN26">
        <v>36524</v>
      </c>
      <c r="JFO26">
        <v>36523</v>
      </c>
      <c r="JFP26">
        <v>36522</v>
      </c>
      <c r="JFQ26">
        <v>36521</v>
      </c>
      <c r="JFR26">
        <v>36518</v>
      </c>
      <c r="JFS26">
        <v>36517</v>
      </c>
      <c r="JFT26">
        <v>36516</v>
      </c>
      <c r="JFU26">
        <v>36515</v>
      </c>
      <c r="JFV26">
        <v>36514</v>
      </c>
      <c r="JFW26">
        <v>36511</v>
      </c>
      <c r="JFX26">
        <v>36510</v>
      </c>
      <c r="JFY26">
        <v>36509</v>
      </c>
      <c r="JFZ26">
        <v>36508</v>
      </c>
      <c r="JGA26">
        <v>36507</v>
      </c>
      <c r="JGB26">
        <v>36504</v>
      </c>
      <c r="JGC26">
        <v>36503</v>
      </c>
      <c r="JGD26">
        <v>36502</v>
      </c>
      <c r="JGE26">
        <v>36501</v>
      </c>
      <c r="JGF26">
        <v>36500</v>
      </c>
      <c r="JGG26">
        <v>36497</v>
      </c>
      <c r="JGH26">
        <v>36496</v>
      </c>
      <c r="JGI26">
        <v>36495</v>
      </c>
      <c r="JGJ26">
        <v>36494</v>
      </c>
      <c r="JGK26">
        <v>36493</v>
      </c>
      <c r="JGL26">
        <v>36490</v>
      </c>
      <c r="JGM26">
        <v>36489</v>
      </c>
      <c r="JGN26">
        <v>36488</v>
      </c>
      <c r="JGO26">
        <v>36487</v>
      </c>
      <c r="JGP26">
        <v>36486</v>
      </c>
      <c r="JGQ26">
        <v>36483</v>
      </c>
      <c r="JGR26">
        <v>36482</v>
      </c>
      <c r="JGS26">
        <v>36481</v>
      </c>
      <c r="JGT26">
        <v>36480</v>
      </c>
      <c r="JGU26">
        <v>36479</v>
      </c>
      <c r="JGV26">
        <v>36476</v>
      </c>
      <c r="JGW26">
        <v>36475</v>
      </c>
      <c r="JGX26">
        <v>36474</v>
      </c>
      <c r="JGY26">
        <v>36473</v>
      </c>
      <c r="JGZ26">
        <v>36472</v>
      </c>
      <c r="JHA26">
        <v>36469</v>
      </c>
      <c r="JHB26">
        <v>36468</v>
      </c>
      <c r="JHC26">
        <v>36467</v>
      </c>
      <c r="JHD26">
        <v>36466</v>
      </c>
      <c r="JHE26">
        <v>36465</v>
      </c>
      <c r="JHF26">
        <v>36462</v>
      </c>
      <c r="JHG26">
        <v>36461</v>
      </c>
      <c r="JHH26">
        <v>36460</v>
      </c>
      <c r="JHI26">
        <v>36459</v>
      </c>
      <c r="JHJ26">
        <v>36458</v>
      </c>
      <c r="JHK26">
        <v>36455</v>
      </c>
      <c r="JHL26">
        <v>36454</v>
      </c>
      <c r="JHM26">
        <v>36453</v>
      </c>
      <c r="JHN26">
        <v>36452</v>
      </c>
      <c r="JHO26">
        <v>36451</v>
      </c>
      <c r="JHP26">
        <v>36448</v>
      </c>
      <c r="JHQ26">
        <v>36447</v>
      </c>
      <c r="JHR26">
        <v>36446</v>
      </c>
      <c r="JHS26">
        <v>36445</v>
      </c>
      <c r="JHT26">
        <v>36444</v>
      </c>
      <c r="JHU26">
        <v>36441</v>
      </c>
      <c r="JHV26">
        <v>36440</v>
      </c>
      <c r="JHW26">
        <v>36439</v>
      </c>
      <c r="JHX26">
        <v>36438</v>
      </c>
      <c r="JHY26">
        <v>36437</v>
      </c>
      <c r="JHZ26">
        <v>36434</v>
      </c>
      <c r="JIA26">
        <v>36433</v>
      </c>
      <c r="JIB26">
        <v>36432</v>
      </c>
      <c r="JIC26">
        <v>36431</v>
      </c>
      <c r="JID26">
        <v>36430</v>
      </c>
      <c r="JIE26">
        <v>36427</v>
      </c>
      <c r="JIF26">
        <v>36426</v>
      </c>
      <c r="JIG26">
        <v>36425</v>
      </c>
      <c r="JIH26">
        <v>36424</v>
      </c>
      <c r="JII26">
        <v>36423</v>
      </c>
      <c r="JIJ26">
        <v>36420</v>
      </c>
      <c r="JIK26">
        <v>36419</v>
      </c>
      <c r="JIL26">
        <v>36418</v>
      </c>
      <c r="JIM26">
        <v>36417</v>
      </c>
      <c r="JIN26">
        <v>36416</v>
      </c>
      <c r="JIO26">
        <v>36413</v>
      </c>
      <c r="JIP26">
        <v>36412</v>
      </c>
      <c r="JIQ26">
        <v>36411</v>
      </c>
      <c r="JIR26">
        <v>36410</v>
      </c>
      <c r="JIS26">
        <v>36409</v>
      </c>
      <c r="JIT26">
        <v>36406</v>
      </c>
      <c r="JIU26">
        <v>36405</v>
      </c>
      <c r="JIV26">
        <v>36404</v>
      </c>
      <c r="JIW26">
        <v>36403</v>
      </c>
      <c r="JIX26">
        <v>36402</v>
      </c>
      <c r="JIY26">
        <v>36399</v>
      </c>
      <c r="JIZ26">
        <v>36398</v>
      </c>
      <c r="JJA26">
        <v>36397</v>
      </c>
      <c r="JJB26">
        <v>36396</v>
      </c>
      <c r="JJC26">
        <v>36395</v>
      </c>
      <c r="JJD26">
        <v>36392</v>
      </c>
      <c r="JJE26">
        <v>36391</v>
      </c>
      <c r="JJF26">
        <v>36390</v>
      </c>
      <c r="JJG26">
        <v>36389</v>
      </c>
      <c r="JJH26">
        <v>36388</v>
      </c>
      <c r="JJI26">
        <v>36385</v>
      </c>
      <c r="JJJ26">
        <v>36384</v>
      </c>
      <c r="JJK26">
        <v>36383</v>
      </c>
      <c r="JJL26">
        <v>36382</v>
      </c>
      <c r="JJM26">
        <v>36381</v>
      </c>
      <c r="JJN26">
        <v>36378</v>
      </c>
      <c r="JJO26">
        <v>36377</v>
      </c>
      <c r="JJP26">
        <v>36376</v>
      </c>
      <c r="JJQ26">
        <v>36375</v>
      </c>
      <c r="JJR26">
        <v>36374</v>
      </c>
      <c r="JJS26">
        <v>36371</v>
      </c>
      <c r="JJT26">
        <v>36370</v>
      </c>
      <c r="JJU26">
        <v>36369</v>
      </c>
      <c r="JJV26">
        <v>36368</v>
      </c>
      <c r="JJW26">
        <v>36367</v>
      </c>
      <c r="JJX26">
        <v>36364</v>
      </c>
      <c r="JJY26">
        <v>36363</v>
      </c>
      <c r="JJZ26">
        <v>36362</v>
      </c>
      <c r="JKA26">
        <v>36361</v>
      </c>
      <c r="JKB26">
        <v>36360</v>
      </c>
      <c r="JKC26">
        <v>36357</v>
      </c>
      <c r="JKD26">
        <v>36356</v>
      </c>
      <c r="JKE26">
        <v>36355</v>
      </c>
      <c r="JKF26">
        <v>36354</v>
      </c>
      <c r="JKG26">
        <v>36353</v>
      </c>
      <c r="JKH26">
        <v>36350</v>
      </c>
      <c r="JKI26">
        <v>36349</v>
      </c>
      <c r="JKJ26">
        <v>36348</v>
      </c>
      <c r="JKK26">
        <v>36347</v>
      </c>
      <c r="JKL26">
        <v>36346</v>
      </c>
      <c r="JKM26">
        <v>36343</v>
      </c>
      <c r="JKN26">
        <v>36342</v>
      </c>
      <c r="JKO26">
        <v>36341</v>
      </c>
      <c r="JKP26">
        <v>36340</v>
      </c>
      <c r="JKQ26">
        <v>36339</v>
      </c>
      <c r="JKR26">
        <v>36336</v>
      </c>
      <c r="JKS26">
        <v>36335</v>
      </c>
      <c r="JKT26">
        <v>36334</v>
      </c>
      <c r="JKU26">
        <v>36333</v>
      </c>
      <c r="JKV26">
        <v>36332</v>
      </c>
      <c r="JKW26">
        <v>36329</v>
      </c>
      <c r="JKX26">
        <v>36328</v>
      </c>
      <c r="JKY26">
        <v>36327</v>
      </c>
      <c r="JKZ26">
        <v>36326</v>
      </c>
      <c r="JLA26">
        <v>36325</v>
      </c>
      <c r="JLB26">
        <v>36322</v>
      </c>
      <c r="JLC26">
        <v>36321</v>
      </c>
      <c r="JLD26">
        <v>36320</v>
      </c>
      <c r="JLE26">
        <v>36319</v>
      </c>
      <c r="JLF26">
        <v>36318</v>
      </c>
      <c r="JLG26">
        <v>36315</v>
      </c>
      <c r="JLH26">
        <v>36314</v>
      </c>
      <c r="JLI26">
        <v>36313</v>
      </c>
      <c r="JLJ26">
        <v>36312</v>
      </c>
      <c r="JLK26">
        <v>36311</v>
      </c>
      <c r="JLL26">
        <v>36308</v>
      </c>
      <c r="JLM26">
        <v>36307</v>
      </c>
      <c r="JLN26">
        <v>36306</v>
      </c>
      <c r="JLO26">
        <v>36305</v>
      </c>
      <c r="JLP26">
        <v>36304</v>
      </c>
      <c r="JLQ26">
        <v>36301</v>
      </c>
      <c r="JLR26">
        <v>36300</v>
      </c>
      <c r="JLS26">
        <v>36299</v>
      </c>
      <c r="JLT26">
        <v>36298</v>
      </c>
      <c r="JLU26">
        <v>36297</v>
      </c>
      <c r="JLV26">
        <v>36294</v>
      </c>
      <c r="JLW26">
        <v>36293</v>
      </c>
      <c r="JLX26">
        <v>36292</v>
      </c>
      <c r="JLY26">
        <v>36291</v>
      </c>
      <c r="JLZ26">
        <v>36290</v>
      </c>
      <c r="JMA26">
        <v>36287</v>
      </c>
      <c r="JMB26">
        <v>36286</v>
      </c>
      <c r="JMC26">
        <v>36285</v>
      </c>
      <c r="JMD26">
        <v>36284</v>
      </c>
      <c r="JME26">
        <v>36283</v>
      </c>
      <c r="JMF26">
        <v>36280</v>
      </c>
      <c r="JMG26">
        <v>36279</v>
      </c>
      <c r="JMH26">
        <v>36278</v>
      </c>
      <c r="JMI26">
        <v>36277</v>
      </c>
      <c r="JMJ26">
        <v>36276</v>
      </c>
      <c r="JMK26">
        <v>36273</v>
      </c>
      <c r="JML26">
        <v>36272</v>
      </c>
      <c r="JMM26">
        <v>36271</v>
      </c>
      <c r="JMN26">
        <v>36270</v>
      </c>
      <c r="JMO26">
        <v>36269</v>
      </c>
      <c r="JMP26">
        <v>36266</v>
      </c>
      <c r="JMQ26">
        <v>36265</v>
      </c>
      <c r="JMR26">
        <v>36264</v>
      </c>
      <c r="JMS26">
        <v>36263</v>
      </c>
      <c r="JMT26">
        <v>36262</v>
      </c>
      <c r="JMU26">
        <v>36259</v>
      </c>
      <c r="JMV26">
        <v>36258</v>
      </c>
      <c r="JMW26">
        <v>36257</v>
      </c>
      <c r="JMX26">
        <v>36256</v>
      </c>
      <c r="JMY26">
        <v>36255</v>
      </c>
      <c r="JMZ26">
        <v>36252</v>
      </c>
      <c r="JNA26">
        <v>36251</v>
      </c>
      <c r="JNB26">
        <v>36250</v>
      </c>
      <c r="JNC26">
        <v>36249</v>
      </c>
      <c r="JND26">
        <v>36248</v>
      </c>
      <c r="JNE26">
        <v>36245</v>
      </c>
      <c r="JNF26">
        <v>36244</v>
      </c>
      <c r="JNG26">
        <v>36243</v>
      </c>
      <c r="JNH26">
        <v>36242</v>
      </c>
      <c r="JNI26">
        <v>36241</v>
      </c>
      <c r="JNJ26">
        <v>36238</v>
      </c>
      <c r="JNK26">
        <v>36237</v>
      </c>
      <c r="JNL26">
        <v>36236</v>
      </c>
      <c r="JNM26">
        <v>36235</v>
      </c>
      <c r="JNN26">
        <v>36234</v>
      </c>
      <c r="JNO26">
        <v>36231</v>
      </c>
      <c r="JNP26">
        <v>36230</v>
      </c>
      <c r="JNQ26">
        <v>36229</v>
      </c>
      <c r="JNR26">
        <v>36228</v>
      </c>
      <c r="JNS26">
        <v>36227</v>
      </c>
      <c r="JNT26">
        <v>36224</v>
      </c>
      <c r="JNU26">
        <v>36223</v>
      </c>
      <c r="JNV26">
        <v>36222</v>
      </c>
      <c r="JNW26">
        <v>36221</v>
      </c>
      <c r="JNX26">
        <v>36220</v>
      </c>
      <c r="JNY26">
        <v>36217</v>
      </c>
      <c r="JNZ26">
        <v>36216</v>
      </c>
      <c r="JOA26">
        <v>36215</v>
      </c>
      <c r="JOB26">
        <v>36214</v>
      </c>
      <c r="JOC26">
        <v>36213</v>
      </c>
      <c r="JOD26">
        <v>36210</v>
      </c>
      <c r="JOE26">
        <v>36209</v>
      </c>
      <c r="JOF26">
        <v>36208</v>
      </c>
      <c r="JOG26">
        <v>36207</v>
      </c>
      <c r="JOH26">
        <v>36206</v>
      </c>
      <c r="JOI26">
        <v>36203</v>
      </c>
      <c r="JOJ26">
        <v>36202</v>
      </c>
      <c r="JOK26">
        <v>36201</v>
      </c>
      <c r="JOL26">
        <v>36200</v>
      </c>
      <c r="JOM26">
        <v>36199</v>
      </c>
      <c r="JON26">
        <v>36196</v>
      </c>
      <c r="JOO26">
        <v>36195</v>
      </c>
      <c r="JOP26">
        <v>36194</v>
      </c>
      <c r="JOQ26">
        <v>36193</v>
      </c>
      <c r="JOR26">
        <v>36192</v>
      </c>
      <c r="JOS26">
        <v>36189</v>
      </c>
      <c r="JOT26">
        <v>36188</v>
      </c>
      <c r="JOU26">
        <v>36187</v>
      </c>
      <c r="JOV26">
        <v>36186</v>
      </c>
      <c r="JOW26">
        <v>36185</v>
      </c>
      <c r="JOX26">
        <v>36182</v>
      </c>
      <c r="JOY26">
        <v>36181</v>
      </c>
      <c r="JOZ26">
        <v>36180</v>
      </c>
      <c r="JPA26">
        <v>36179</v>
      </c>
      <c r="JPB26">
        <v>36178</v>
      </c>
      <c r="JPC26">
        <v>36175</v>
      </c>
      <c r="JPD26">
        <v>36174</v>
      </c>
      <c r="JPE26">
        <v>36173</v>
      </c>
      <c r="JPF26">
        <v>36172</v>
      </c>
      <c r="JPG26">
        <v>36171</v>
      </c>
      <c r="JPH26">
        <v>36168</v>
      </c>
      <c r="JPI26">
        <v>36167</v>
      </c>
      <c r="JPJ26">
        <v>36166</v>
      </c>
      <c r="JPK26">
        <v>36165</v>
      </c>
      <c r="JPL26">
        <v>36164</v>
      </c>
      <c r="JPM26">
        <v>36161</v>
      </c>
      <c r="JPN26">
        <v>36160</v>
      </c>
      <c r="JPO26">
        <v>36159</v>
      </c>
      <c r="JPP26">
        <v>36158</v>
      </c>
      <c r="JPQ26">
        <v>36157</v>
      </c>
      <c r="JPR26">
        <v>36154</v>
      </c>
      <c r="JPS26">
        <v>36153</v>
      </c>
      <c r="JPT26">
        <v>36152</v>
      </c>
      <c r="JPU26">
        <v>36151</v>
      </c>
      <c r="JPV26">
        <v>36150</v>
      </c>
      <c r="JPW26">
        <v>36147</v>
      </c>
      <c r="JPX26">
        <v>36146</v>
      </c>
      <c r="JPY26">
        <v>36145</v>
      </c>
      <c r="JPZ26">
        <v>36144</v>
      </c>
      <c r="JQA26">
        <v>36143</v>
      </c>
      <c r="JQB26">
        <v>36140</v>
      </c>
      <c r="JQC26">
        <v>36139</v>
      </c>
      <c r="JQD26">
        <v>36138</v>
      </c>
      <c r="JQE26">
        <v>36137</v>
      </c>
      <c r="JQF26">
        <v>36136</v>
      </c>
      <c r="JQG26">
        <v>36133</v>
      </c>
      <c r="JQH26">
        <v>36132</v>
      </c>
      <c r="JQI26">
        <v>36131</v>
      </c>
      <c r="JQJ26">
        <v>36130</v>
      </c>
      <c r="JQK26">
        <v>36129</v>
      </c>
      <c r="JQL26">
        <v>36126</v>
      </c>
      <c r="JQM26">
        <v>36125</v>
      </c>
      <c r="JQN26">
        <v>36124</v>
      </c>
      <c r="JQO26">
        <v>36123</v>
      </c>
      <c r="JQP26">
        <v>36122</v>
      </c>
      <c r="JQQ26">
        <v>36119</v>
      </c>
      <c r="JQR26">
        <v>36118</v>
      </c>
      <c r="JQS26">
        <v>36117</v>
      </c>
      <c r="JQT26">
        <v>36116</v>
      </c>
      <c r="JQU26">
        <v>36115</v>
      </c>
      <c r="JQV26">
        <v>36112</v>
      </c>
      <c r="JQW26">
        <v>36111</v>
      </c>
      <c r="JQX26">
        <v>36110</v>
      </c>
      <c r="JQY26">
        <v>36109</v>
      </c>
      <c r="JQZ26">
        <v>36108</v>
      </c>
      <c r="JRA26">
        <v>36105</v>
      </c>
      <c r="JRB26">
        <v>36104</v>
      </c>
      <c r="JRC26">
        <v>36103</v>
      </c>
      <c r="JRD26">
        <v>36102</v>
      </c>
      <c r="JRE26">
        <v>36101</v>
      </c>
      <c r="JRF26">
        <v>36098</v>
      </c>
      <c r="JRG26">
        <v>36097</v>
      </c>
      <c r="JRH26">
        <v>36096</v>
      </c>
      <c r="JRI26">
        <v>36095</v>
      </c>
      <c r="JRJ26">
        <v>36094</v>
      </c>
      <c r="JRK26">
        <v>36091</v>
      </c>
      <c r="JRL26">
        <v>36090</v>
      </c>
      <c r="JRM26">
        <v>36089</v>
      </c>
      <c r="JRN26">
        <v>36088</v>
      </c>
      <c r="JRO26">
        <v>36087</v>
      </c>
      <c r="JRP26">
        <v>36084</v>
      </c>
      <c r="JRQ26">
        <v>36083</v>
      </c>
      <c r="JRR26">
        <v>36082</v>
      </c>
      <c r="JRS26">
        <v>36081</v>
      </c>
      <c r="JRT26">
        <v>36080</v>
      </c>
      <c r="JRU26">
        <v>36077</v>
      </c>
      <c r="JRV26">
        <v>36076</v>
      </c>
      <c r="JRW26">
        <v>36075</v>
      </c>
      <c r="JRX26">
        <v>36074</v>
      </c>
      <c r="JRY26">
        <v>36073</v>
      </c>
      <c r="JRZ26">
        <v>36070</v>
      </c>
      <c r="JSA26">
        <v>36069</v>
      </c>
      <c r="JSB26">
        <v>36068</v>
      </c>
      <c r="JSC26">
        <v>36067</v>
      </c>
      <c r="JSD26">
        <v>36066</v>
      </c>
      <c r="JSE26">
        <v>36063</v>
      </c>
      <c r="JSF26">
        <v>36062</v>
      </c>
      <c r="JSG26">
        <v>36061</v>
      </c>
      <c r="JSH26">
        <v>36060</v>
      </c>
      <c r="JSI26">
        <v>36059</v>
      </c>
      <c r="JSJ26">
        <v>36056</v>
      </c>
      <c r="JSK26">
        <v>36055</v>
      </c>
      <c r="JSL26">
        <v>36054</v>
      </c>
      <c r="JSM26">
        <v>36053</v>
      </c>
      <c r="JSN26">
        <v>36052</v>
      </c>
      <c r="JSO26">
        <v>36049</v>
      </c>
      <c r="JSP26">
        <v>36048</v>
      </c>
      <c r="JSQ26">
        <v>36047</v>
      </c>
      <c r="JSR26">
        <v>36046</v>
      </c>
      <c r="JSS26">
        <v>36045</v>
      </c>
      <c r="JST26">
        <v>36042</v>
      </c>
      <c r="JSU26">
        <v>36041</v>
      </c>
      <c r="JSV26">
        <v>36040</v>
      </c>
      <c r="JSW26">
        <v>36039</v>
      </c>
      <c r="JSX26">
        <v>36038</v>
      </c>
      <c r="JSY26">
        <v>36035</v>
      </c>
      <c r="JSZ26">
        <v>36034</v>
      </c>
      <c r="JTA26">
        <v>36033</v>
      </c>
      <c r="JTB26">
        <v>36032</v>
      </c>
      <c r="JTC26">
        <v>36031</v>
      </c>
      <c r="JTD26">
        <v>36028</v>
      </c>
      <c r="JTE26">
        <v>36027</v>
      </c>
      <c r="JTF26">
        <v>36026</v>
      </c>
      <c r="JTG26">
        <v>36025</v>
      </c>
      <c r="JTH26">
        <v>36024</v>
      </c>
      <c r="JTI26">
        <v>36021</v>
      </c>
      <c r="JTJ26">
        <v>36020</v>
      </c>
      <c r="JTK26">
        <v>36019</v>
      </c>
      <c r="JTL26">
        <v>36018</v>
      </c>
      <c r="JTM26">
        <v>36017</v>
      </c>
      <c r="JTN26">
        <v>36014</v>
      </c>
      <c r="JTO26">
        <v>36013</v>
      </c>
      <c r="JTP26">
        <v>36012</v>
      </c>
      <c r="JTQ26">
        <v>36011</v>
      </c>
      <c r="JTR26">
        <v>36010</v>
      </c>
      <c r="JTS26">
        <v>36007</v>
      </c>
      <c r="JTT26">
        <v>36006</v>
      </c>
      <c r="JTU26">
        <v>36005</v>
      </c>
      <c r="JTV26">
        <v>36004</v>
      </c>
      <c r="JTW26">
        <v>36003</v>
      </c>
    </row>
    <row r="27" spans="1:7303" x14ac:dyDescent="0.25">
      <c r="A27" t="s">
        <v>7201</v>
      </c>
      <c r="B27">
        <v>2444375</v>
      </c>
      <c r="C27">
        <v>2444375</v>
      </c>
      <c r="D27">
        <v>2442502</v>
      </c>
      <c r="E27">
        <v>2440412</v>
      </c>
      <c r="F27">
        <v>2452200</v>
      </c>
      <c r="G27">
        <v>2449639</v>
      </c>
      <c r="H27">
        <v>2444024</v>
      </c>
      <c r="I27">
        <v>2454620</v>
      </c>
      <c r="J27">
        <v>2452995</v>
      </c>
      <c r="K27">
        <v>2453889</v>
      </c>
      <c r="L27">
        <v>2456399</v>
      </c>
      <c r="M27">
        <v>2451808</v>
      </c>
      <c r="N27">
        <v>2463900</v>
      </c>
      <c r="O27">
        <v>2439790</v>
      </c>
      <c r="P27">
        <v>2436194</v>
      </c>
      <c r="Q27">
        <v>2456589</v>
      </c>
      <c r="R27">
        <v>2451197</v>
      </c>
      <c r="S27">
        <v>2448218</v>
      </c>
      <c r="T27">
        <v>2448020</v>
      </c>
      <c r="U27">
        <v>2457304</v>
      </c>
      <c r="V27">
        <v>2420753</v>
      </c>
      <c r="W27">
        <v>2419471</v>
      </c>
      <c r="X27">
        <v>18838</v>
      </c>
      <c r="Y27">
        <v>18838</v>
      </c>
      <c r="Z27">
        <v>20841</v>
      </c>
      <c r="AA27">
        <v>21059</v>
      </c>
      <c r="AB27">
        <v>21749</v>
      </c>
      <c r="AC27">
        <v>21763</v>
      </c>
      <c r="AD27">
        <v>22061</v>
      </c>
      <c r="AE27">
        <v>22301</v>
      </c>
      <c r="AF27">
        <v>22419</v>
      </c>
      <c r="AG27">
        <v>22585</v>
      </c>
      <c r="AH27">
        <v>22658</v>
      </c>
      <c r="AI27">
        <v>26781</v>
      </c>
      <c r="AJ27">
        <v>29116</v>
      </c>
      <c r="AK27">
        <v>28114</v>
      </c>
      <c r="AL27">
        <v>29553</v>
      </c>
      <c r="AM27">
        <v>41374</v>
      </c>
      <c r="AN27">
        <v>44782</v>
      </c>
      <c r="AO27">
        <v>117527</v>
      </c>
      <c r="AP27">
        <v>581593</v>
      </c>
      <c r="AQ27">
        <v>1416561</v>
      </c>
      <c r="AR27">
        <v>1416561</v>
      </c>
      <c r="AS27">
        <v>1790479</v>
      </c>
      <c r="AT27">
        <v>2358672</v>
      </c>
      <c r="AU27">
        <v>2416601</v>
      </c>
      <c r="AV27">
        <v>2439937</v>
      </c>
      <c r="AW27">
        <v>2444181</v>
      </c>
      <c r="AX27">
        <v>2434307</v>
      </c>
      <c r="AY27">
        <v>2422496</v>
      </c>
      <c r="AZ27">
        <v>2442219</v>
      </c>
      <c r="BA27">
        <v>2435626</v>
      </c>
      <c r="BB27">
        <v>2441925</v>
      </c>
      <c r="BC27">
        <v>2418474</v>
      </c>
      <c r="BD27">
        <v>2423510</v>
      </c>
      <c r="BE27">
        <v>2415254</v>
      </c>
      <c r="BF27">
        <v>2415968</v>
      </c>
      <c r="BG27">
        <v>2416566</v>
      </c>
      <c r="BH27">
        <v>2419430</v>
      </c>
      <c r="BI27">
        <v>2422984</v>
      </c>
      <c r="BJ27">
        <v>2406074</v>
      </c>
      <c r="BK27">
        <v>2399677</v>
      </c>
      <c r="BL27">
        <v>2388512</v>
      </c>
      <c r="BM27">
        <v>2390977</v>
      </c>
      <c r="BN27">
        <v>2425545</v>
      </c>
      <c r="BO27">
        <v>2431855</v>
      </c>
      <c r="BP27">
        <v>2424878</v>
      </c>
      <c r="BQ27">
        <v>2419284</v>
      </c>
      <c r="BR27">
        <v>2393402</v>
      </c>
      <c r="BS27">
        <v>2395618</v>
      </c>
      <c r="BT27">
        <v>2392791</v>
      </c>
      <c r="BU27">
        <v>2386715</v>
      </c>
      <c r="BV27">
        <v>2388193</v>
      </c>
      <c r="BW27">
        <v>2387071</v>
      </c>
      <c r="BX27">
        <v>2373962</v>
      </c>
      <c r="BY27">
        <v>2360843</v>
      </c>
      <c r="BZ27">
        <v>2359884</v>
      </c>
      <c r="CA27">
        <v>2353639</v>
      </c>
      <c r="CB27">
        <v>2356320</v>
      </c>
      <c r="CC27">
        <v>2346431</v>
      </c>
      <c r="CD27">
        <v>2352968</v>
      </c>
      <c r="CE27">
        <v>2356283</v>
      </c>
      <c r="CF27">
        <v>2370348</v>
      </c>
      <c r="CG27">
        <v>2366459</v>
      </c>
      <c r="CH27">
        <v>2367033</v>
      </c>
      <c r="CI27">
        <v>2353650</v>
      </c>
      <c r="CJ27">
        <v>2365818</v>
      </c>
      <c r="CK27">
        <v>5024</v>
      </c>
      <c r="CL27">
        <v>13994</v>
      </c>
      <c r="CM27">
        <v>14300</v>
      </c>
      <c r="CN27">
        <v>18675</v>
      </c>
      <c r="CO27">
        <v>18734</v>
      </c>
      <c r="CP27">
        <v>18915</v>
      </c>
      <c r="CQ27">
        <v>18917</v>
      </c>
      <c r="CR27">
        <v>18948</v>
      </c>
      <c r="CS27">
        <v>19168</v>
      </c>
      <c r="CT27">
        <v>28755</v>
      </c>
      <c r="CU27">
        <v>29895</v>
      </c>
      <c r="CV27">
        <v>31894</v>
      </c>
      <c r="CW27">
        <v>32129</v>
      </c>
      <c r="CX27">
        <v>35707</v>
      </c>
      <c r="CY27">
        <v>44744</v>
      </c>
      <c r="CZ27">
        <v>63022</v>
      </c>
      <c r="DA27">
        <v>71945</v>
      </c>
      <c r="DB27">
        <v>172052</v>
      </c>
      <c r="DC27">
        <v>581393</v>
      </c>
      <c r="DD27">
        <v>1381960</v>
      </c>
      <c r="DE27">
        <v>2095928</v>
      </c>
      <c r="DF27">
        <v>2435035</v>
      </c>
      <c r="DG27">
        <v>2522290</v>
      </c>
      <c r="DH27">
        <v>2530079</v>
      </c>
      <c r="DI27">
        <v>2551117</v>
      </c>
      <c r="DJ27">
        <v>2551117</v>
      </c>
      <c r="DK27">
        <v>2548181</v>
      </c>
      <c r="DL27">
        <v>2535703</v>
      </c>
      <c r="DM27">
        <v>2546507</v>
      </c>
      <c r="DN27">
        <v>2576871</v>
      </c>
      <c r="DO27">
        <v>2551238</v>
      </c>
      <c r="DP27">
        <v>2565226</v>
      </c>
      <c r="DQ27">
        <v>2598455</v>
      </c>
      <c r="DR27">
        <v>2609283</v>
      </c>
      <c r="DS27">
        <v>2603831</v>
      </c>
      <c r="DT27">
        <v>2612395</v>
      </c>
      <c r="DU27">
        <v>2632594</v>
      </c>
      <c r="DV27">
        <v>2606869</v>
      </c>
      <c r="DW27">
        <v>2615565</v>
      </c>
      <c r="DX27">
        <v>2614258</v>
      </c>
      <c r="DY27">
        <v>2618825</v>
      </c>
      <c r="DZ27">
        <v>2595570</v>
      </c>
      <c r="EA27">
        <v>2575433</v>
      </c>
      <c r="EB27">
        <v>2571886</v>
      </c>
      <c r="EC27">
        <v>2610657</v>
      </c>
      <c r="ED27">
        <v>2610657</v>
      </c>
      <c r="EE27">
        <v>2614100</v>
      </c>
      <c r="EF27">
        <v>2604339</v>
      </c>
      <c r="EG27">
        <v>2588645</v>
      </c>
      <c r="EH27">
        <v>2582702</v>
      </c>
      <c r="EI27">
        <v>2573097</v>
      </c>
      <c r="EJ27">
        <v>2566204</v>
      </c>
      <c r="EK27">
        <v>2581625</v>
      </c>
      <c r="EL27">
        <v>2572660</v>
      </c>
      <c r="EM27">
        <v>2577499</v>
      </c>
      <c r="EN27">
        <v>2571723</v>
      </c>
      <c r="EO27">
        <v>2543105</v>
      </c>
      <c r="EP27">
        <v>2543105</v>
      </c>
      <c r="EQ27">
        <v>2530043</v>
      </c>
      <c r="ER27">
        <v>2527735</v>
      </c>
      <c r="ES27">
        <v>2520094</v>
      </c>
      <c r="ET27">
        <v>2527710</v>
      </c>
      <c r="EU27">
        <v>2527710</v>
      </c>
      <c r="EV27">
        <v>2523331</v>
      </c>
      <c r="EW27">
        <v>2522591</v>
      </c>
      <c r="EX27">
        <v>19567</v>
      </c>
      <c r="EY27">
        <v>19303</v>
      </c>
      <c r="EZ27">
        <v>19305</v>
      </c>
      <c r="FA27">
        <v>19523</v>
      </c>
      <c r="FB27">
        <v>19533</v>
      </c>
      <c r="FC27">
        <v>20444</v>
      </c>
      <c r="FD27">
        <v>20444</v>
      </c>
      <c r="FE27">
        <v>34554</v>
      </c>
      <c r="FF27">
        <v>35823</v>
      </c>
      <c r="FG27">
        <v>36203</v>
      </c>
      <c r="FH27">
        <v>41252</v>
      </c>
      <c r="FI27">
        <v>42158</v>
      </c>
      <c r="FJ27">
        <v>42399</v>
      </c>
      <c r="FK27">
        <v>49559</v>
      </c>
      <c r="FL27">
        <v>56622</v>
      </c>
      <c r="FM27">
        <v>64221</v>
      </c>
      <c r="FN27">
        <v>116678</v>
      </c>
      <c r="FO27">
        <v>116678</v>
      </c>
      <c r="FP27">
        <v>207777</v>
      </c>
      <c r="FQ27">
        <v>735147</v>
      </c>
      <c r="FR27">
        <v>1355820</v>
      </c>
      <c r="FS27">
        <v>1997397</v>
      </c>
      <c r="FT27">
        <v>2285469</v>
      </c>
      <c r="FU27">
        <v>2450034</v>
      </c>
      <c r="FV27">
        <v>2467526</v>
      </c>
      <c r="FW27">
        <v>2489524</v>
      </c>
      <c r="FX27">
        <v>2499789</v>
      </c>
      <c r="FY27">
        <v>2506317</v>
      </c>
      <c r="FZ27">
        <v>2499661</v>
      </c>
      <c r="GA27">
        <v>2501417</v>
      </c>
      <c r="GB27">
        <v>2493536</v>
      </c>
      <c r="GC27">
        <v>2479221</v>
      </c>
      <c r="GD27">
        <v>2477731</v>
      </c>
      <c r="GE27">
        <v>2470425</v>
      </c>
      <c r="GF27">
        <v>2472105</v>
      </c>
      <c r="GG27">
        <v>2483642</v>
      </c>
      <c r="GH27">
        <v>2489353</v>
      </c>
      <c r="GI27">
        <v>2484062</v>
      </c>
      <c r="GJ27">
        <v>2497782</v>
      </c>
      <c r="GK27">
        <v>2502194</v>
      </c>
      <c r="GL27">
        <v>2501409</v>
      </c>
      <c r="GM27">
        <v>2484836</v>
      </c>
      <c r="GN27">
        <v>2479430</v>
      </c>
      <c r="GO27">
        <v>2474746</v>
      </c>
      <c r="GP27">
        <v>2488170</v>
      </c>
      <c r="GQ27">
        <v>2471463</v>
      </c>
      <c r="GR27">
        <v>2479762</v>
      </c>
      <c r="GS27">
        <v>2462117</v>
      </c>
      <c r="GT27">
        <v>2466185</v>
      </c>
      <c r="GU27">
        <v>2452629</v>
      </c>
      <c r="GV27">
        <v>2452634</v>
      </c>
      <c r="GW27">
        <v>2457634</v>
      </c>
      <c r="GX27">
        <v>2461831</v>
      </c>
      <c r="GY27">
        <v>2460783</v>
      </c>
      <c r="GZ27">
        <v>2462153</v>
      </c>
      <c r="HA27">
        <v>2464467</v>
      </c>
      <c r="HB27">
        <v>2463578</v>
      </c>
      <c r="HC27">
        <v>2458906</v>
      </c>
      <c r="HD27">
        <v>2449310</v>
      </c>
      <c r="HE27">
        <v>2429244</v>
      </c>
      <c r="HF27">
        <v>2413949</v>
      </c>
      <c r="HG27">
        <v>2403972</v>
      </c>
      <c r="HH27">
        <v>2387625</v>
      </c>
      <c r="HI27">
        <v>2373986</v>
      </c>
      <c r="HJ27">
        <v>2370888</v>
      </c>
      <c r="HK27">
        <v>495</v>
      </c>
      <c r="HL27">
        <v>1394</v>
      </c>
      <c r="HM27">
        <v>5854</v>
      </c>
      <c r="HN27">
        <v>5854</v>
      </c>
      <c r="HO27">
        <v>5877</v>
      </c>
      <c r="HP27">
        <v>7022</v>
      </c>
      <c r="HQ27">
        <v>9513</v>
      </c>
      <c r="HR27">
        <v>9513</v>
      </c>
      <c r="HS27">
        <v>10212</v>
      </c>
      <c r="HT27">
        <v>10945</v>
      </c>
      <c r="HU27">
        <v>11688</v>
      </c>
      <c r="HV27">
        <v>15533</v>
      </c>
      <c r="HW27">
        <v>16427</v>
      </c>
      <c r="HX27">
        <v>18142</v>
      </c>
      <c r="HY27">
        <v>26038</v>
      </c>
      <c r="HZ27">
        <v>26038</v>
      </c>
      <c r="IA27">
        <v>31230</v>
      </c>
      <c r="IB27">
        <v>105248</v>
      </c>
      <c r="IC27">
        <v>543570</v>
      </c>
      <c r="ID27">
        <v>1023028</v>
      </c>
      <c r="IE27">
        <v>1684465</v>
      </c>
      <c r="IF27">
        <v>2038974</v>
      </c>
      <c r="IG27">
        <v>2304721</v>
      </c>
      <c r="IH27">
        <v>2425581</v>
      </c>
      <c r="II27">
        <v>2446136</v>
      </c>
      <c r="IJ27">
        <v>2461721</v>
      </c>
      <c r="IK27">
        <v>2465133</v>
      </c>
      <c r="IL27">
        <v>2472424</v>
      </c>
      <c r="IM27">
        <v>2458108</v>
      </c>
      <c r="IN27">
        <v>2465186</v>
      </c>
      <c r="IO27">
        <v>2465494</v>
      </c>
      <c r="IP27">
        <v>2462510</v>
      </c>
      <c r="IQ27">
        <v>2452174</v>
      </c>
      <c r="IR27">
        <v>2457408</v>
      </c>
      <c r="IS27">
        <v>2460220</v>
      </c>
      <c r="IT27">
        <v>2448932</v>
      </c>
      <c r="IU27">
        <v>2425449</v>
      </c>
      <c r="IV27">
        <v>2424893</v>
      </c>
      <c r="IW27">
        <v>2417442</v>
      </c>
      <c r="IX27">
        <v>2412794</v>
      </c>
      <c r="IY27">
        <v>2408649</v>
      </c>
      <c r="IZ27">
        <v>2412874</v>
      </c>
      <c r="JA27">
        <v>2406720</v>
      </c>
      <c r="JB27">
        <v>2414002</v>
      </c>
      <c r="JC27">
        <v>2411077</v>
      </c>
      <c r="JD27">
        <v>2398821</v>
      </c>
      <c r="JE27">
        <v>2393980</v>
      </c>
      <c r="JF27">
        <v>2405455</v>
      </c>
      <c r="JG27">
        <v>2417895</v>
      </c>
      <c r="JH27">
        <v>2431955</v>
      </c>
      <c r="JI27">
        <v>2434574</v>
      </c>
      <c r="JJ27">
        <v>2442227</v>
      </c>
      <c r="JK27">
        <v>2415971</v>
      </c>
      <c r="JL27">
        <v>2415810</v>
      </c>
      <c r="JM27">
        <v>2420925</v>
      </c>
      <c r="JN27">
        <v>2421521</v>
      </c>
      <c r="JO27">
        <v>2421735</v>
      </c>
      <c r="JP27">
        <v>2426343</v>
      </c>
      <c r="JQ27">
        <v>2444182</v>
      </c>
      <c r="JR27">
        <v>2429002</v>
      </c>
      <c r="JS27">
        <v>2411405</v>
      </c>
      <c r="JT27">
        <v>2404834</v>
      </c>
      <c r="JU27">
        <v>2378961</v>
      </c>
      <c r="JV27">
        <v>2377600</v>
      </c>
      <c r="JW27">
        <v>2375560</v>
      </c>
      <c r="JX27">
        <v>2369300</v>
      </c>
      <c r="JY27">
        <v>16364</v>
      </c>
      <c r="JZ27">
        <v>16364</v>
      </c>
      <c r="KA27">
        <v>15194</v>
      </c>
      <c r="KB27">
        <v>15195</v>
      </c>
      <c r="KC27">
        <v>22493</v>
      </c>
      <c r="KD27">
        <v>25794</v>
      </c>
      <c r="KE27">
        <v>28030</v>
      </c>
      <c r="KF27">
        <v>29216</v>
      </c>
      <c r="KG27">
        <v>30813</v>
      </c>
      <c r="KH27">
        <v>33501</v>
      </c>
      <c r="KI27">
        <v>34009</v>
      </c>
      <c r="KJ27">
        <v>35308</v>
      </c>
      <c r="KK27">
        <v>36974</v>
      </c>
      <c r="KL27">
        <v>40305</v>
      </c>
      <c r="KM27">
        <v>48146</v>
      </c>
      <c r="KN27">
        <v>61044</v>
      </c>
      <c r="KO27">
        <v>147979</v>
      </c>
      <c r="KP27">
        <v>489236</v>
      </c>
      <c r="KQ27">
        <v>1458734</v>
      </c>
      <c r="KR27">
        <v>1458734</v>
      </c>
      <c r="KS27">
        <v>1786326</v>
      </c>
      <c r="KT27">
        <v>2145859</v>
      </c>
      <c r="KU27">
        <v>2265693</v>
      </c>
      <c r="KV27">
        <v>2281895</v>
      </c>
      <c r="KW27">
        <v>2291410</v>
      </c>
      <c r="KX27">
        <v>2300856</v>
      </c>
      <c r="KY27">
        <v>2294224</v>
      </c>
      <c r="KZ27">
        <v>2311304</v>
      </c>
      <c r="LA27">
        <v>2302456</v>
      </c>
      <c r="LB27">
        <v>2286675</v>
      </c>
      <c r="LC27">
        <v>2282109</v>
      </c>
      <c r="LD27">
        <v>2284549</v>
      </c>
      <c r="LE27">
        <v>2291350</v>
      </c>
      <c r="LF27">
        <v>2290501</v>
      </c>
      <c r="LG27">
        <v>2297273</v>
      </c>
      <c r="LH27">
        <v>2288203</v>
      </c>
      <c r="LI27">
        <v>2296685</v>
      </c>
      <c r="LJ27">
        <v>2284840</v>
      </c>
      <c r="LK27">
        <v>2271750</v>
      </c>
      <c r="LL27">
        <v>2255470</v>
      </c>
      <c r="LM27">
        <v>2246830</v>
      </c>
      <c r="LN27">
        <v>2248140</v>
      </c>
      <c r="LO27">
        <v>2246047</v>
      </c>
      <c r="LP27">
        <v>2243868</v>
      </c>
      <c r="LQ27">
        <v>2241506</v>
      </c>
      <c r="LR27">
        <v>2241506</v>
      </c>
      <c r="LS27">
        <v>2233257</v>
      </c>
      <c r="LT27">
        <v>2219886</v>
      </c>
      <c r="LU27">
        <v>2220633</v>
      </c>
      <c r="LV27">
        <v>2220753</v>
      </c>
      <c r="LW27">
        <v>2278746</v>
      </c>
      <c r="LX27">
        <v>2305949</v>
      </c>
      <c r="LY27">
        <v>2354791</v>
      </c>
      <c r="LZ27">
        <v>2356734</v>
      </c>
      <c r="MA27">
        <v>2353176</v>
      </c>
      <c r="MB27">
        <v>2341871</v>
      </c>
      <c r="MC27">
        <v>2324280</v>
      </c>
      <c r="MD27">
        <v>2322706</v>
      </c>
      <c r="ME27">
        <v>2318865</v>
      </c>
      <c r="MF27">
        <v>2304879</v>
      </c>
      <c r="MG27">
        <v>2288507</v>
      </c>
      <c r="MH27">
        <v>2276134</v>
      </c>
      <c r="MI27">
        <v>2286122</v>
      </c>
      <c r="MJ27">
        <v>2291119</v>
      </c>
      <c r="MK27">
        <v>2281383</v>
      </c>
      <c r="ML27">
        <v>216</v>
      </c>
      <c r="MM27">
        <v>968</v>
      </c>
      <c r="MN27">
        <v>989</v>
      </c>
      <c r="MO27">
        <v>1229</v>
      </c>
      <c r="MP27">
        <v>1350</v>
      </c>
      <c r="MQ27">
        <v>1351</v>
      </c>
      <c r="MR27">
        <v>1668</v>
      </c>
      <c r="MS27">
        <v>1891</v>
      </c>
      <c r="MT27">
        <v>2133</v>
      </c>
      <c r="MU27">
        <v>2071</v>
      </c>
      <c r="MV27">
        <v>2734</v>
      </c>
      <c r="MW27">
        <v>2879</v>
      </c>
      <c r="MX27">
        <v>3519</v>
      </c>
      <c r="MY27">
        <v>4823</v>
      </c>
      <c r="MZ27">
        <v>19470</v>
      </c>
      <c r="NA27">
        <v>81663</v>
      </c>
      <c r="NB27">
        <v>166383</v>
      </c>
      <c r="NC27">
        <v>398419</v>
      </c>
      <c r="ND27">
        <v>1229075</v>
      </c>
      <c r="NE27">
        <v>1995410</v>
      </c>
      <c r="NF27">
        <v>2180007</v>
      </c>
      <c r="NG27">
        <v>2298209</v>
      </c>
      <c r="NH27">
        <v>2301353</v>
      </c>
      <c r="NI27">
        <v>2292781</v>
      </c>
      <c r="NJ27">
        <v>2292781</v>
      </c>
      <c r="NK27">
        <v>2287720</v>
      </c>
      <c r="NL27">
        <v>2267376</v>
      </c>
      <c r="NM27">
        <v>2257748</v>
      </c>
      <c r="NN27">
        <v>2272622</v>
      </c>
      <c r="NO27">
        <v>2266406</v>
      </c>
      <c r="NP27">
        <v>2262955</v>
      </c>
      <c r="NQ27">
        <v>2313059</v>
      </c>
      <c r="NR27">
        <v>2311368</v>
      </c>
      <c r="NS27">
        <v>2311498</v>
      </c>
      <c r="NT27">
        <v>2319757</v>
      </c>
      <c r="NU27">
        <v>2294916</v>
      </c>
      <c r="NV27">
        <v>2277884</v>
      </c>
      <c r="NW27">
        <v>2275087</v>
      </c>
      <c r="NX27">
        <v>2273540</v>
      </c>
      <c r="NY27">
        <v>2281049</v>
      </c>
      <c r="NZ27">
        <v>2285725</v>
      </c>
      <c r="OA27">
        <v>2265932</v>
      </c>
      <c r="OB27">
        <v>2270588</v>
      </c>
      <c r="OC27">
        <v>2266718</v>
      </c>
      <c r="OD27">
        <v>2266718</v>
      </c>
      <c r="OE27">
        <v>2257136</v>
      </c>
      <c r="OF27">
        <v>2234423</v>
      </c>
      <c r="OG27">
        <v>2219556</v>
      </c>
      <c r="OH27">
        <v>2225317</v>
      </c>
      <c r="OI27">
        <v>2220460</v>
      </c>
      <c r="OJ27">
        <v>2212168</v>
      </c>
      <c r="OK27">
        <v>2208735</v>
      </c>
      <c r="OL27">
        <v>2203499</v>
      </c>
      <c r="OM27">
        <v>2204148</v>
      </c>
      <c r="ON27">
        <v>2183892</v>
      </c>
      <c r="OO27">
        <v>2162260</v>
      </c>
      <c r="OP27">
        <v>2161248</v>
      </c>
      <c r="OQ27">
        <v>2161248</v>
      </c>
      <c r="OR27">
        <v>2147556</v>
      </c>
      <c r="OS27">
        <v>2146512</v>
      </c>
      <c r="OT27">
        <v>2147688</v>
      </c>
      <c r="OU27">
        <v>2147943</v>
      </c>
      <c r="OV27">
        <v>2147943</v>
      </c>
      <c r="OW27">
        <v>2150669</v>
      </c>
      <c r="OX27">
        <v>2148106</v>
      </c>
      <c r="OY27">
        <v>10156</v>
      </c>
      <c r="OZ27">
        <v>10292</v>
      </c>
      <c r="PA27">
        <v>10806</v>
      </c>
      <c r="PB27">
        <v>10588</v>
      </c>
      <c r="PC27">
        <v>10933</v>
      </c>
      <c r="PD27">
        <v>10977</v>
      </c>
      <c r="PE27">
        <v>11255</v>
      </c>
      <c r="PF27">
        <v>11647</v>
      </c>
      <c r="PG27">
        <v>11730</v>
      </c>
      <c r="PH27">
        <v>14636</v>
      </c>
      <c r="PI27">
        <v>17618</v>
      </c>
      <c r="PJ27">
        <v>17797</v>
      </c>
      <c r="PK27">
        <v>19468</v>
      </c>
      <c r="PL27">
        <v>19604</v>
      </c>
      <c r="PM27">
        <v>36668</v>
      </c>
      <c r="PN27">
        <v>41240</v>
      </c>
      <c r="PO27">
        <v>41240</v>
      </c>
      <c r="PP27">
        <v>175751</v>
      </c>
      <c r="PQ27">
        <v>398756</v>
      </c>
      <c r="PR27">
        <v>1162883</v>
      </c>
      <c r="PS27">
        <v>1690727</v>
      </c>
      <c r="PT27">
        <v>2095879</v>
      </c>
      <c r="PU27">
        <v>2179029</v>
      </c>
      <c r="PV27">
        <v>2191658</v>
      </c>
      <c r="PW27">
        <v>2202344</v>
      </c>
      <c r="PX27">
        <v>2204762</v>
      </c>
      <c r="PY27">
        <v>2192225</v>
      </c>
      <c r="PZ27">
        <v>2208943</v>
      </c>
      <c r="QA27">
        <v>2214668</v>
      </c>
      <c r="QB27">
        <v>2206422</v>
      </c>
      <c r="QC27">
        <v>2195213</v>
      </c>
      <c r="QD27">
        <v>2192463</v>
      </c>
      <c r="QE27">
        <v>2180449</v>
      </c>
      <c r="QF27">
        <v>2186858</v>
      </c>
      <c r="QG27">
        <v>2195845</v>
      </c>
      <c r="QH27">
        <v>2200263</v>
      </c>
      <c r="QI27">
        <v>2220063</v>
      </c>
      <c r="QJ27">
        <v>2196940</v>
      </c>
      <c r="QK27">
        <v>2173919</v>
      </c>
      <c r="QL27">
        <v>2156630</v>
      </c>
      <c r="QM27">
        <v>2142614</v>
      </c>
      <c r="QN27">
        <v>2160675</v>
      </c>
      <c r="QO27">
        <v>2163051</v>
      </c>
      <c r="QP27">
        <v>2148962</v>
      </c>
      <c r="QQ27">
        <v>2146224</v>
      </c>
      <c r="QR27">
        <v>2145681</v>
      </c>
      <c r="QS27">
        <v>2169836</v>
      </c>
      <c r="QT27">
        <v>2191505</v>
      </c>
      <c r="QU27">
        <v>2198698</v>
      </c>
      <c r="QV27">
        <v>2196957</v>
      </c>
      <c r="QW27">
        <v>2195288</v>
      </c>
      <c r="QX27">
        <v>2220081</v>
      </c>
      <c r="QY27">
        <v>2205589</v>
      </c>
      <c r="QZ27">
        <v>2209698</v>
      </c>
      <c r="RA27">
        <v>2201915</v>
      </c>
      <c r="RB27">
        <v>2163115</v>
      </c>
      <c r="RC27">
        <v>2154423</v>
      </c>
      <c r="RD27">
        <v>2146042</v>
      </c>
      <c r="RE27">
        <v>2128810</v>
      </c>
      <c r="RF27">
        <v>2128240</v>
      </c>
      <c r="RG27">
        <v>2116796</v>
      </c>
      <c r="RH27">
        <v>2115956</v>
      </c>
      <c r="RI27">
        <v>2121927</v>
      </c>
      <c r="RJ27">
        <v>2120111</v>
      </c>
      <c r="RK27">
        <v>2123196</v>
      </c>
      <c r="RL27">
        <v>2</v>
      </c>
      <c r="RM27">
        <v>4</v>
      </c>
      <c r="RN27">
        <v>165</v>
      </c>
      <c r="RO27">
        <v>179</v>
      </c>
      <c r="RP27">
        <v>195</v>
      </c>
      <c r="RQ27">
        <v>368</v>
      </c>
      <c r="RR27">
        <v>499</v>
      </c>
      <c r="RS27">
        <v>442</v>
      </c>
      <c r="RT27">
        <v>646</v>
      </c>
      <c r="RU27">
        <v>1112</v>
      </c>
      <c r="RV27">
        <v>2080</v>
      </c>
      <c r="RW27">
        <v>4889</v>
      </c>
      <c r="RX27">
        <v>16510</v>
      </c>
      <c r="RY27">
        <v>25279</v>
      </c>
      <c r="RZ27">
        <v>25279</v>
      </c>
      <c r="SA27">
        <v>32479</v>
      </c>
      <c r="SB27">
        <v>171495</v>
      </c>
      <c r="SC27">
        <v>372219</v>
      </c>
      <c r="SD27">
        <v>1110920</v>
      </c>
      <c r="SE27">
        <v>1548031</v>
      </c>
      <c r="SF27">
        <v>1869212</v>
      </c>
      <c r="SG27">
        <v>2046764</v>
      </c>
      <c r="SH27">
        <v>2097932</v>
      </c>
      <c r="SI27">
        <v>2147887</v>
      </c>
      <c r="SJ27">
        <v>2160172</v>
      </c>
      <c r="SK27">
        <v>2153086</v>
      </c>
      <c r="SL27">
        <v>2152512</v>
      </c>
      <c r="SM27">
        <v>2165002</v>
      </c>
      <c r="SN27">
        <v>2157939</v>
      </c>
      <c r="SO27">
        <v>2150635</v>
      </c>
      <c r="SP27">
        <v>2157054</v>
      </c>
      <c r="SQ27">
        <v>2154547</v>
      </c>
      <c r="SR27">
        <v>2119739</v>
      </c>
      <c r="SS27">
        <v>2140469</v>
      </c>
      <c r="ST27">
        <v>2147363</v>
      </c>
      <c r="SU27">
        <v>2147268</v>
      </c>
      <c r="SV27">
        <v>2123816</v>
      </c>
      <c r="SW27">
        <v>2099495</v>
      </c>
      <c r="SX27">
        <v>2091253</v>
      </c>
      <c r="SY27">
        <v>2088724</v>
      </c>
      <c r="SZ27">
        <v>2095941</v>
      </c>
      <c r="TA27">
        <v>2103118</v>
      </c>
      <c r="TB27">
        <v>2085809</v>
      </c>
      <c r="TC27">
        <v>2087334</v>
      </c>
      <c r="TD27">
        <v>2088914</v>
      </c>
      <c r="TE27">
        <v>2091596</v>
      </c>
      <c r="TF27">
        <v>2079877</v>
      </c>
      <c r="TG27">
        <v>2084889</v>
      </c>
      <c r="TH27">
        <v>2091741</v>
      </c>
      <c r="TI27">
        <v>2094447</v>
      </c>
      <c r="TJ27">
        <v>2078339</v>
      </c>
      <c r="TK27">
        <v>2071940</v>
      </c>
      <c r="TL27">
        <v>2072622</v>
      </c>
      <c r="TM27">
        <v>2087473</v>
      </c>
      <c r="TN27">
        <v>2085566</v>
      </c>
      <c r="TO27">
        <v>2083062</v>
      </c>
      <c r="TP27">
        <v>2083062</v>
      </c>
      <c r="TQ27">
        <v>2081059</v>
      </c>
      <c r="TR27">
        <v>2085330</v>
      </c>
      <c r="TS27">
        <v>2080364</v>
      </c>
      <c r="TT27">
        <v>2063119</v>
      </c>
      <c r="TU27">
        <v>2049613</v>
      </c>
      <c r="TV27">
        <v>2053436</v>
      </c>
      <c r="TW27">
        <v>2055520</v>
      </c>
      <c r="TX27">
        <v>2044109</v>
      </c>
      <c r="TY27">
        <v>2035746</v>
      </c>
      <c r="TZ27">
        <v>12</v>
      </c>
      <c r="UA27">
        <v>12</v>
      </c>
      <c r="UB27">
        <v>130</v>
      </c>
      <c r="UC27">
        <v>211</v>
      </c>
      <c r="UD27">
        <v>2867</v>
      </c>
      <c r="UE27">
        <v>779</v>
      </c>
      <c r="UF27">
        <v>785</v>
      </c>
      <c r="UG27">
        <v>1848</v>
      </c>
      <c r="UH27">
        <v>1848</v>
      </c>
      <c r="UI27">
        <v>2468</v>
      </c>
      <c r="UJ27">
        <v>3064</v>
      </c>
      <c r="UK27">
        <v>4070</v>
      </c>
      <c r="UL27">
        <v>10148</v>
      </c>
      <c r="UM27">
        <v>45759</v>
      </c>
      <c r="UN27">
        <v>69105</v>
      </c>
      <c r="UO27">
        <v>164580</v>
      </c>
      <c r="UP27">
        <v>521440</v>
      </c>
      <c r="UQ27">
        <v>1259907</v>
      </c>
      <c r="UR27">
        <v>1259907</v>
      </c>
      <c r="US27">
        <v>1549257</v>
      </c>
      <c r="UT27">
        <v>1974273</v>
      </c>
      <c r="UU27">
        <v>2085906</v>
      </c>
      <c r="UV27">
        <v>2125920</v>
      </c>
      <c r="UW27">
        <v>2138553</v>
      </c>
      <c r="UX27">
        <v>2137517</v>
      </c>
      <c r="UY27">
        <v>2128345</v>
      </c>
      <c r="UZ27">
        <v>2143636</v>
      </c>
      <c r="VA27">
        <v>2150151</v>
      </c>
      <c r="VB27">
        <v>2148475</v>
      </c>
      <c r="VC27">
        <v>2154000</v>
      </c>
      <c r="VD27">
        <v>2145068</v>
      </c>
      <c r="VE27">
        <v>2143172</v>
      </c>
      <c r="VF27">
        <v>2147959</v>
      </c>
      <c r="VG27">
        <v>2136584</v>
      </c>
      <c r="VH27">
        <v>2117640</v>
      </c>
      <c r="VI27">
        <v>2078351</v>
      </c>
      <c r="VJ27">
        <v>2067403</v>
      </c>
      <c r="VK27">
        <v>2067493</v>
      </c>
      <c r="VL27">
        <v>2056607</v>
      </c>
      <c r="VM27">
        <v>2052820</v>
      </c>
      <c r="VN27">
        <v>2060257</v>
      </c>
      <c r="VO27">
        <v>2057575</v>
      </c>
      <c r="VP27">
        <v>2062001</v>
      </c>
      <c r="VQ27">
        <v>2059857</v>
      </c>
      <c r="VR27">
        <v>2056951</v>
      </c>
      <c r="VS27">
        <v>2064946</v>
      </c>
      <c r="VT27">
        <v>2062117</v>
      </c>
      <c r="VU27">
        <v>2056415</v>
      </c>
      <c r="VV27">
        <v>2064553</v>
      </c>
      <c r="VW27">
        <v>2053942</v>
      </c>
      <c r="VX27">
        <v>2071120</v>
      </c>
      <c r="VY27">
        <v>2041693</v>
      </c>
      <c r="VZ27">
        <v>2040052</v>
      </c>
      <c r="WA27">
        <v>2034636</v>
      </c>
      <c r="WB27">
        <v>2033933</v>
      </c>
      <c r="WC27">
        <v>2030767</v>
      </c>
      <c r="WD27">
        <v>2046603</v>
      </c>
      <c r="WE27">
        <v>2042974</v>
      </c>
      <c r="WF27">
        <v>2036111</v>
      </c>
      <c r="WG27">
        <v>2036111</v>
      </c>
      <c r="WH27">
        <v>2049078</v>
      </c>
      <c r="WI27">
        <v>2034810</v>
      </c>
      <c r="WJ27">
        <v>2035433</v>
      </c>
      <c r="WK27">
        <v>2030689</v>
      </c>
      <c r="WL27">
        <v>2036656</v>
      </c>
      <c r="WM27">
        <v>2038987</v>
      </c>
      <c r="WN27">
        <v>35</v>
      </c>
      <c r="WO27">
        <v>2766</v>
      </c>
      <c r="WP27">
        <v>2859</v>
      </c>
      <c r="WQ27">
        <v>2861</v>
      </c>
      <c r="WR27">
        <v>2870</v>
      </c>
      <c r="WS27">
        <v>2941</v>
      </c>
      <c r="WT27">
        <v>8960</v>
      </c>
      <c r="WU27">
        <v>20075</v>
      </c>
      <c r="WV27">
        <v>25634</v>
      </c>
      <c r="WW27">
        <v>36760</v>
      </c>
      <c r="WX27">
        <v>40432</v>
      </c>
      <c r="WY27">
        <v>52658</v>
      </c>
      <c r="WZ27">
        <v>54265</v>
      </c>
      <c r="XA27">
        <v>74739</v>
      </c>
      <c r="XB27">
        <v>108426</v>
      </c>
      <c r="XC27">
        <v>228459</v>
      </c>
      <c r="XD27">
        <v>636277</v>
      </c>
      <c r="XE27">
        <v>1331351</v>
      </c>
      <c r="XF27">
        <v>1714141</v>
      </c>
      <c r="XG27">
        <v>2070698</v>
      </c>
      <c r="XH27">
        <v>2134184</v>
      </c>
      <c r="XI27">
        <v>2168692</v>
      </c>
      <c r="XJ27">
        <v>2168692</v>
      </c>
      <c r="XK27">
        <v>2190482</v>
      </c>
      <c r="XL27">
        <v>2198655</v>
      </c>
      <c r="XM27">
        <v>2191393</v>
      </c>
      <c r="XN27">
        <v>2195789</v>
      </c>
      <c r="XO27">
        <v>2186422</v>
      </c>
      <c r="XP27">
        <v>2182190</v>
      </c>
      <c r="XQ27">
        <v>2187697</v>
      </c>
      <c r="XR27">
        <v>2183446</v>
      </c>
      <c r="XS27">
        <v>2185154</v>
      </c>
      <c r="XT27">
        <v>2175447</v>
      </c>
      <c r="XU27">
        <v>2167219</v>
      </c>
      <c r="XV27">
        <v>2168986</v>
      </c>
      <c r="XW27">
        <v>2105683</v>
      </c>
      <c r="XX27">
        <v>2097400</v>
      </c>
      <c r="XY27">
        <v>2104806</v>
      </c>
      <c r="XZ27">
        <v>2119503</v>
      </c>
      <c r="YA27">
        <v>2125104</v>
      </c>
      <c r="YB27">
        <v>2130261</v>
      </c>
      <c r="YC27">
        <v>2118524</v>
      </c>
      <c r="YD27">
        <v>2101426</v>
      </c>
      <c r="YE27">
        <v>2092692</v>
      </c>
      <c r="YF27">
        <v>2086051</v>
      </c>
      <c r="YG27">
        <v>2094114</v>
      </c>
      <c r="YH27">
        <v>2090003</v>
      </c>
      <c r="YI27">
        <v>2090003</v>
      </c>
      <c r="YJ27">
        <v>2092417</v>
      </c>
      <c r="YK27">
        <v>2097516</v>
      </c>
      <c r="YL27">
        <v>2098433</v>
      </c>
      <c r="YM27">
        <v>2087845</v>
      </c>
      <c r="YN27">
        <v>2094500</v>
      </c>
      <c r="YO27">
        <v>2082811</v>
      </c>
      <c r="YP27">
        <v>2081577</v>
      </c>
      <c r="YQ27">
        <v>2082308</v>
      </c>
      <c r="YR27">
        <v>2065910</v>
      </c>
      <c r="YS27">
        <v>2065910</v>
      </c>
      <c r="YT27">
        <v>2057602</v>
      </c>
      <c r="YU27">
        <v>2049482</v>
      </c>
      <c r="YV27">
        <v>2043844</v>
      </c>
      <c r="YW27">
        <v>2043436</v>
      </c>
      <c r="YX27">
        <v>2043436</v>
      </c>
      <c r="YY27">
        <v>2038710</v>
      </c>
      <c r="YZ27">
        <v>2040196</v>
      </c>
      <c r="ZA27">
        <v>4</v>
      </c>
      <c r="ZB27">
        <v>6</v>
      </c>
      <c r="ZC27">
        <v>10</v>
      </c>
      <c r="ZD27">
        <v>21</v>
      </c>
      <c r="ZE27">
        <v>21</v>
      </c>
      <c r="ZF27">
        <v>21</v>
      </c>
      <c r="ZG27">
        <v>25</v>
      </c>
      <c r="ZH27">
        <v>194</v>
      </c>
      <c r="ZI27">
        <v>194</v>
      </c>
      <c r="ZJ27">
        <v>503</v>
      </c>
      <c r="ZK27">
        <v>530</v>
      </c>
      <c r="ZL27">
        <v>1420</v>
      </c>
      <c r="ZM27">
        <v>4602</v>
      </c>
      <c r="ZN27">
        <v>13497</v>
      </c>
      <c r="ZO27">
        <v>54218</v>
      </c>
      <c r="ZP27">
        <v>166346</v>
      </c>
      <c r="ZQ27">
        <v>548317</v>
      </c>
      <c r="ZR27">
        <v>1305547</v>
      </c>
      <c r="ZS27">
        <v>1422264</v>
      </c>
      <c r="ZT27">
        <v>1422264</v>
      </c>
      <c r="ZU27">
        <v>1779221</v>
      </c>
      <c r="ZV27">
        <v>1968194</v>
      </c>
      <c r="ZW27">
        <v>2009223</v>
      </c>
      <c r="ZX27">
        <v>2009507</v>
      </c>
      <c r="ZY27">
        <v>2014117</v>
      </c>
      <c r="ZZ27">
        <v>2034124</v>
      </c>
      <c r="AAA27">
        <v>2027572</v>
      </c>
      <c r="AAB27">
        <v>2022980</v>
      </c>
      <c r="AAC27">
        <v>2010505</v>
      </c>
      <c r="AAD27">
        <v>2007842</v>
      </c>
      <c r="AAE27">
        <v>2011402</v>
      </c>
      <c r="AAF27">
        <v>2010171</v>
      </c>
      <c r="AAG27">
        <v>2000104</v>
      </c>
      <c r="AAH27">
        <v>2003671</v>
      </c>
      <c r="AAI27">
        <v>2012862</v>
      </c>
      <c r="AAJ27">
        <v>2012866</v>
      </c>
      <c r="AAK27">
        <v>1998172</v>
      </c>
      <c r="AAL27">
        <v>1986084</v>
      </c>
      <c r="AAM27">
        <v>1980202</v>
      </c>
      <c r="AAN27">
        <v>1982419</v>
      </c>
      <c r="AAO27">
        <v>1967618</v>
      </c>
      <c r="AAP27">
        <v>1965687</v>
      </c>
      <c r="AAQ27">
        <v>1949118</v>
      </c>
      <c r="AAR27">
        <v>1938659</v>
      </c>
      <c r="AAS27">
        <v>1938188</v>
      </c>
      <c r="AAT27">
        <v>1922845</v>
      </c>
      <c r="AAU27">
        <v>1908475</v>
      </c>
      <c r="AAV27">
        <v>1909423</v>
      </c>
      <c r="AAW27">
        <v>1908203</v>
      </c>
      <c r="AAX27">
        <v>1896806</v>
      </c>
      <c r="AAY27">
        <v>1897362</v>
      </c>
      <c r="AAZ27">
        <v>1904687</v>
      </c>
      <c r="ABA27">
        <v>1902401</v>
      </c>
      <c r="ABB27">
        <v>1895647</v>
      </c>
      <c r="ABC27">
        <v>1885220</v>
      </c>
      <c r="ABD27">
        <v>1892552</v>
      </c>
      <c r="ABE27">
        <v>1891601</v>
      </c>
      <c r="ABF27">
        <v>1883783</v>
      </c>
      <c r="ABG27">
        <v>1881510</v>
      </c>
      <c r="ABH27">
        <v>1873625</v>
      </c>
      <c r="ABI27">
        <v>1860484</v>
      </c>
      <c r="ABJ27">
        <v>1860060</v>
      </c>
      <c r="ABK27">
        <v>1848157</v>
      </c>
      <c r="ABL27">
        <v>1846061</v>
      </c>
      <c r="ABM27">
        <v>70</v>
      </c>
      <c r="ABN27">
        <v>76</v>
      </c>
      <c r="ABO27">
        <v>401</v>
      </c>
      <c r="ABP27">
        <v>418</v>
      </c>
      <c r="ABQ27">
        <v>1117</v>
      </c>
      <c r="ABR27">
        <v>1224</v>
      </c>
      <c r="ABS27">
        <v>1227</v>
      </c>
      <c r="ABT27">
        <v>1367</v>
      </c>
      <c r="ABU27">
        <v>1530</v>
      </c>
      <c r="ABV27">
        <v>2134</v>
      </c>
      <c r="ABW27">
        <v>19977</v>
      </c>
      <c r="ABX27">
        <v>26360</v>
      </c>
      <c r="ABY27">
        <v>31407</v>
      </c>
      <c r="ABZ27">
        <v>31407</v>
      </c>
      <c r="ACA27">
        <v>45994</v>
      </c>
      <c r="ACB27">
        <v>82693</v>
      </c>
      <c r="ACC27">
        <v>122317</v>
      </c>
      <c r="ACD27">
        <v>400380</v>
      </c>
      <c r="ACE27">
        <v>819641</v>
      </c>
      <c r="ACF27">
        <v>1255021</v>
      </c>
      <c r="ACG27">
        <v>1660242</v>
      </c>
      <c r="ACH27">
        <v>1781990</v>
      </c>
      <c r="ACI27">
        <v>1822933</v>
      </c>
      <c r="ACJ27">
        <v>1846592</v>
      </c>
      <c r="ACK27">
        <v>1843374</v>
      </c>
      <c r="ACL27">
        <v>1843749</v>
      </c>
      <c r="ACM27">
        <v>1838380</v>
      </c>
      <c r="ACN27">
        <v>1834641</v>
      </c>
      <c r="ACO27">
        <v>1831043</v>
      </c>
      <c r="ACP27">
        <v>1824368</v>
      </c>
      <c r="ACQ27">
        <v>1814477</v>
      </c>
      <c r="ACR27">
        <v>1804742</v>
      </c>
      <c r="ACS27">
        <v>1811761</v>
      </c>
      <c r="ACT27">
        <v>1809022</v>
      </c>
      <c r="ACU27">
        <v>1796527</v>
      </c>
      <c r="ACV27">
        <v>1795761</v>
      </c>
      <c r="ACW27">
        <v>1786957</v>
      </c>
      <c r="ACX27">
        <v>1786246</v>
      </c>
      <c r="ACY27">
        <v>1762062</v>
      </c>
      <c r="ACZ27">
        <v>1761084</v>
      </c>
      <c r="ADA27">
        <v>1761337</v>
      </c>
      <c r="ADB27">
        <v>1753300</v>
      </c>
      <c r="ADC27">
        <v>1753510</v>
      </c>
      <c r="ADD27">
        <v>1743215</v>
      </c>
      <c r="ADE27">
        <v>1744855</v>
      </c>
      <c r="ADF27">
        <v>1742912</v>
      </c>
      <c r="ADG27">
        <v>1743816</v>
      </c>
      <c r="ADH27">
        <v>1750397</v>
      </c>
      <c r="ADI27">
        <v>1749673</v>
      </c>
      <c r="ADJ27">
        <v>1749500</v>
      </c>
      <c r="ADK27">
        <v>1742594</v>
      </c>
      <c r="ADL27">
        <v>1741154</v>
      </c>
      <c r="ADM27">
        <v>1738659</v>
      </c>
      <c r="ADN27">
        <v>1725762</v>
      </c>
      <c r="ADO27">
        <v>1721813</v>
      </c>
      <c r="ADP27">
        <v>1703664</v>
      </c>
      <c r="ADQ27">
        <v>1699863</v>
      </c>
      <c r="ADR27">
        <v>1699863</v>
      </c>
      <c r="ADS27">
        <v>1695024</v>
      </c>
      <c r="ADT27">
        <v>1707263</v>
      </c>
      <c r="ADU27">
        <v>1701735</v>
      </c>
      <c r="ADV27">
        <v>1705170</v>
      </c>
      <c r="ADW27">
        <v>1712958</v>
      </c>
      <c r="ADX27">
        <v>1710783</v>
      </c>
      <c r="ADY27">
        <v>1708875</v>
      </c>
      <c r="ADZ27">
        <v>2</v>
      </c>
      <c r="AEA27">
        <v>805</v>
      </c>
      <c r="AEB27">
        <v>812</v>
      </c>
      <c r="AEC27">
        <v>812</v>
      </c>
      <c r="AED27">
        <v>1641</v>
      </c>
      <c r="AEE27">
        <v>1719</v>
      </c>
      <c r="AEF27">
        <v>1464</v>
      </c>
      <c r="AEG27">
        <v>2177</v>
      </c>
      <c r="AEH27">
        <v>2185</v>
      </c>
      <c r="AEI27">
        <v>2207</v>
      </c>
      <c r="AEJ27">
        <v>2256</v>
      </c>
      <c r="AEK27">
        <v>12740</v>
      </c>
      <c r="AEL27">
        <v>15325</v>
      </c>
      <c r="AEM27">
        <v>16600</v>
      </c>
      <c r="AEN27">
        <v>19541</v>
      </c>
      <c r="AEO27">
        <v>25250</v>
      </c>
      <c r="AEP27">
        <v>35513</v>
      </c>
      <c r="AEQ27">
        <v>80153</v>
      </c>
      <c r="AER27">
        <v>80153</v>
      </c>
      <c r="AES27">
        <v>221510</v>
      </c>
      <c r="AET27">
        <v>575204</v>
      </c>
      <c r="AEU27">
        <v>1134417</v>
      </c>
      <c r="AEV27">
        <v>1501388</v>
      </c>
      <c r="AEW27">
        <v>1602664</v>
      </c>
      <c r="AEX27">
        <v>1627775</v>
      </c>
      <c r="AEY27">
        <v>1653594</v>
      </c>
      <c r="AEZ27">
        <v>1693352</v>
      </c>
      <c r="AFA27">
        <v>1690553</v>
      </c>
      <c r="AFB27">
        <v>1696927</v>
      </c>
      <c r="AFC27">
        <v>1708503</v>
      </c>
      <c r="AFD27">
        <v>1692970</v>
      </c>
      <c r="AFE27">
        <v>1674468</v>
      </c>
      <c r="AFF27">
        <v>1661485</v>
      </c>
      <c r="AFG27">
        <v>1655728</v>
      </c>
      <c r="AFH27">
        <v>1650500</v>
      </c>
      <c r="AFI27">
        <v>1640219</v>
      </c>
      <c r="AFJ27">
        <v>1634762</v>
      </c>
      <c r="AFK27">
        <v>1629466</v>
      </c>
      <c r="AFL27">
        <v>1624708</v>
      </c>
      <c r="AFM27">
        <v>1593501</v>
      </c>
      <c r="AFN27">
        <v>1593612</v>
      </c>
      <c r="AFO27">
        <v>1602334</v>
      </c>
      <c r="AFP27">
        <v>1601786</v>
      </c>
      <c r="AFQ27">
        <v>1595122</v>
      </c>
      <c r="AFR27">
        <v>1600865</v>
      </c>
      <c r="AFS27">
        <v>1607475</v>
      </c>
      <c r="AFT27">
        <v>1612455</v>
      </c>
      <c r="AFU27">
        <v>1608465</v>
      </c>
      <c r="AFV27">
        <v>1599629</v>
      </c>
      <c r="AFW27">
        <v>1601135</v>
      </c>
      <c r="AFX27">
        <v>1595718</v>
      </c>
      <c r="AFY27">
        <v>1591822</v>
      </c>
      <c r="AFZ27">
        <v>1585549</v>
      </c>
      <c r="AGA27">
        <v>1581913</v>
      </c>
      <c r="AGB27">
        <v>1580925</v>
      </c>
      <c r="AGC27">
        <v>1584986</v>
      </c>
      <c r="AGD27">
        <v>1580055</v>
      </c>
      <c r="AGE27">
        <v>1581689</v>
      </c>
      <c r="AGF27">
        <v>1574140</v>
      </c>
      <c r="AGG27">
        <v>1572993</v>
      </c>
      <c r="AGH27">
        <v>1570955</v>
      </c>
      <c r="AGI27">
        <v>1558453</v>
      </c>
      <c r="AGJ27">
        <v>1564639</v>
      </c>
      <c r="AGK27">
        <v>1561360</v>
      </c>
      <c r="AGL27">
        <v>1565507</v>
      </c>
      <c r="AGM27">
        <v>3</v>
      </c>
      <c r="AGN27">
        <v>3</v>
      </c>
      <c r="AGO27">
        <v>340</v>
      </c>
      <c r="AGP27">
        <v>451</v>
      </c>
      <c r="AGQ27">
        <v>452</v>
      </c>
      <c r="AGR27">
        <v>458</v>
      </c>
      <c r="AGS27">
        <v>3400</v>
      </c>
      <c r="AGT27">
        <v>8584</v>
      </c>
      <c r="AGU27">
        <v>8637</v>
      </c>
      <c r="AGV27">
        <v>8788</v>
      </c>
      <c r="AGW27">
        <v>9480</v>
      </c>
      <c r="AGX27">
        <v>9458</v>
      </c>
      <c r="AGY27">
        <v>10191</v>
      </c>
      <c r="AGZ27">
        <v>10452</v>
      </c>
      <c r="AHA27">
        <v>11564</v>
      </c>
      <c r="AHB27">
        <v>13019</v>
      </c>
      <c r="AHC27">
        <v>15333</v>
      </c>
      <c r="AHD27">
        <v>30015</v>
      </c>
      <c r="AHE27">
        <v>81776</v>
      </c>
      <c r="AHF27">
        <v>410172</v>
      </c>
      <c r="AHG27">
        <v>843833</v>
      </c>
      <c r="AHH27">
        <v>1326880</v>
      </c>
      <c r="AHI27">
        <v>1475046</v>
      </c>
      <c r="AHJ27">
        <v>1475046</v>
      </c>
      <c r="AHK27">
        <v>1496087</v>
      </c>
      <c r="AHL27">
        <v>1483079</v>
      </c>
      <c r="AHM27">
        <v>1478726</v>
      </c>
      <c r="AHN27">
        <v>1478890</v>
      </c>
      <c r="AHO27">
        <v>1450402</v>
      </c>
      <c r="AHP27">
        <v>1450763</v>
      </c>
      <c r="AHQ27">
        <v>1463767</v>
      </c>
      <c r="AHR27">
        <v>1463271</v>
      </c>
      <c r="AHS27">
        <v>1464657</v>
      </c>
      <c r="AHT27">
        <v>1442515</v>
      </c>
      <c r="AHU27">
        <v>1452453</v>
      </c>
      <c r="AHV27">
        <v>1458094</v>
      </c>
      <c r="AHW27">
        <v>1459739</v>
      </c>
      <c r="AHX27">
        <v>1467337</v>
      </c>
      <c r="AHY27">
        <v>1469398</v>
      </c>
      <c r="AHZ27">
        <v>1479484</v>
      </c>
      <c r="AIA27">
        <v>1481123</v>
      </c>
      <c r="AIB27">
        <v>1481751</v>
      </c>
      <c r="AIC27">
        <v>1489182</v>
      </c>
      <c r="AID27">
        <v>1510612</v>
      </c>
      <c r="AIE27">
        <v>1521981</v>
      </c>
      <c r="AIF27">
        <v>1522332</v>
      </c>
      <c r="AIG27">
        <v>1503682</v>
      </c>
      <c r="AIH27">
        <v>1493174</v>
      </c>
      <c r="AII27">
        <v>1493174</v>
      </c>
      <c r="AIJ27">
        <v>1482438</v>
      </c>
      <c r="AIK27">
        <v>1455753</v>
      </c>
      <c r="AIL27">
        <v>1448251</v>
      </c>
      <c r="AIM27">
        <v>1445301</v>
      </c>
      <c r="AIN27">
        <v>1427287</v>
      </c>
      <c r="AIO27">
        <v>1419656</v>
      </c>
      <c r="AIP27">
        <v>1423714</v>
      </c>
      <c r="AIQ27">
        <v>1422524</v>
      </c>
      <c r="AIR27">
        <v>1416049</v>
      </c>
      <c r="AIS27">
        <v>1416049</v>
      </c>
      <c r="AIT27">
        <v>1417211</v>
      </c>
      <c r="AIU27">
        <v>1423491</v>
      </c>
      <c r="AIV27">
        <v>1426743</v>
      </c>
      <c r="AIW27">
        <v>1425259</v>
      </c>
      <c r="AIX27">
        <v>1425259</v>
      </c>
      <c r="AIY27">
        <v>1425910</v>
      </c>
      <c r="AIZ27">
        <v>1432306</v>
      </c>
      <c r="AJA27">
        <v>4</v>
      </c>
      <c r="AJB27">
        <v>202</v>
      </c>
      <c r="AJC27">
        <v>203</v>
      </c>
      <c r="AJD27">
        <v>211</v>
      </c>
      <c r="AJE27">
        <v>2159</v>
      </c>
      <c r="AJF27">
        <v>2216</v>
      </c>
      <c r="AJG27">
        <v>2217</v>
      </c>
      <c r="AJH27">
        <v>2215</v>
      </c>
      <c r="AJI27">
        <v>2130</v>
      </c>
      <c r="AJJ27">
        <v>2426</v>
      </c>
      <c r="AJK27">
        <v>2487</v>
      </c>
      <c r="AJL27">
        <v>2558</v>
      </c>
      <c r="AJM27">
        <v>3647</v>
      </c>
      <c r="AJN27">
        <v>3789</v>
      </c>
      <c r="AJO27">
        <v>19747</v>
      </c>
      <c r="AJP27">
        <v>21865</v>
      </c>
      <c r="AJQ27">
        <v>40491</v>
      </c>
      <c r="AJR27">
        <v>220301</v>
      </c>
      <c r="AJS27">
        <v>302240</v>
      </c>
      <c r="AJT27">
        <v>302240</v>
      </c>
      <c r="AJU27">
        <v>653630</v>
      </c>
      <c r="AJV27">
        <v>1158910</v>
      </c>
      <c r="AJW27">
        <v>1328698</v>
      </c>
      <c r="AJX27">
        <v>1381813</v>
      </c>
      <c r="AJY27">
        <v>1386354</v>
      </c>
      <c r="AJZ27">
        <v>1391705</v>
      </c>
      <c r="AKA27">
        <v>1393312</v>
      </c>
      <c r="AKB27">
        <v>1399761</v>
      </c>
      <c r="AKC27">
        <v>1400074</v>
      </c>
      <c r="AKD27">
        <v>1392257</v>
      </c>
      <c r="AKE27">
        <v>1383293</v>
      </c>
      <c r="AKF27">
        <v>1360785</v>
      </c>
      <c r="AKG27">
        <v>1361488</v>
      </c>
      <c r="AKH27">
        <v>1382911</v>
      </c>
      <c r="AKI27">
        <v>1388488</v>
      </c>
      <c r="AKJ27">
        <v>1392402</v>
      </c>
      <c r="AKK27">
        <v>1402245</v>
      </c>
      <c r="AKL27">
        <v>1395053</v>
      </c>
      <c r="AKM27">
        <v>1401108</v>
      </c>
      <c r="AKN27">
        <v>1388080</v>
      </c>
      <c r="AKO27">
        <v>1385999</v>
      </c>
      <c r="AKP27">
        <v>1382749</v>
      </c>
      <c r="AKQ27">
        <v>1366055</v>
      </c>
      <c r="AKR27">
        <v>1368678</v>
      </c>
      <c r="AKS27">
        <v>1358994</v>
      </c>
      <c r="AKT27">
        <v>1349097</v>
      </c>
      <c r="AKU27">
        <v>1355673</v>
      </c>
      <c r="AKV27">
        <v>1359921</v>
      </c>
      <c r="AKW27">
        <v>1366281</v>
      </c>
      <c r="AKX27">
        <v>1379223</v>
      </c>
      <c r="AKY27">
        <v>1385381</v>
      </c>
      <c r="AKZ27">
        <v>1377446</v>
      </c>
      <c r="ALA27">
        <v>1372172</v>
      </c>
      <c r="ALB27">
        <v>1363662</v>
      </c>
      <c r="ALC27">
        <v>1358407</v>
      </c>
      <c r="ALD27">
        <v>1356081</v>
      </c>
      <c r="ALE27">
        <v>1356418</v>
      </c>
      <c r="ALF27">
        <v>1367547</v>
      </c>
      <c r="ALG27">
        <v>1364438</v>
      </c>
      <c r="ALH27">
        <v>1374850</v>
      </c>
      <c r="ALI27">
        <v>1372794</v>
      </c>
      <c r="ALJ27">
        <v>1383199</v>
      </c>
      <c r="ALK27">
        <v>1363857</v>
      </c>
      <c r="ALL27">
        <v>1369767</v>
      </c>
      <c r="ALM27">
        <v>21</v>
      </c>
      <c r="ALN27">
        <v>16927</v>
      </c>
      <c r="ALO27">
        <v>16583</v>
      </c>
      <c r="ALP27">
        <v>16594</v>
      </c>
      <c r="ALQ27">
        <v>20232</v>
      </c>
      <c r="ALR27">
        <v>19920</v>
      </c>
      <c r="ALS27">
        <v>28199</v>
      </c>
      <c r="ALT27">
        <v>37253</v>
      </c>
      <c r="ALU27">
        <v>42061</v>
      </c>
      <c r="ALV27">
        <v>41980</v>
      </c>
      <c r="ALW27">
        <v>42098</v>
      </c>
      <c r="ALX27">
        <v>42040</v>
      </c>
      <c r="ALY27">
        <v>42756</v>
      </c>
      <c r="ALZ27">
        <v>42756</v>
      </c>
      <c r="AMA27">
        <v>44495</v>
      </c>
      <c r="AMB27">
        <v>48898</v>
      </c>
      <c r="AMC27">
        <v>50881</v>
      </c>
      <c r="AMD27">
        <v>68819</v>
      </c>
      <c r="AME27">
        <v>155438</v>
      </c>
      <c r="AMF27">
        <v>297174</v>
      </c>
      <c r="AMG27">
        <v>738742</v>
      </c>
      <c r="AMH27">
        <v>1080825</v>
      </c>
      <c r="AMI27">
        <v>1182717</v>
      </c>
      <c r="AMJ27">
        <v>1197857</v>
      </c>
      <c r="AMK27">
        <v>1201383</v>
      </c>
      <c r="AML27">
        <v>1200806</v>
      </c>
      <c r="AMM27">
        <v>1198752</v>
      </c>
      <c r="AMN27">
        <v>1199060</v>
      </c>
      <c r="AMO27">
        <v>1198070</v>
      </c>
      <c r="AMP27">
        <v>1196043</v>
      </c>
      <c r="AMQ27">
        <v>1185128</v>
      </c>
      <c r="AMR27">
        <v>1181158</v>
      </c>
      <c r="AMS27">
        <v>1177545</v>
      </c>
      <c r="AMT27">
        <v>1171282</v>
      </c>
      <c r="AMU27">
        <v>1164789</v>
      </c>
      <c r="AMV27">
        <v>1166691</v>
      </c>
      <c r="AMW27">
        <v>1168632</v>
      </c>
      <c r="AMX27">
        <v>1167733</v>
      </c>
      <c r="AMY27">
        <v>1166778</v>
      </c>
      <c r="AMZ27">
        <v>1169339</v>
      </c>
      <c r="ANA27">
        <v>1181939</v>
      </c>
      <c r="ANB27">
        <v>1165275</v>
      </c>
      <c r="ANC27">
        <v>1167272</v>
      </c>
      <c r="AND27">
        <v>1174593</v>
      </c>
      <c r="ANE27">
        <v>1173316</v>
      </c>
      <c r="ANF27">
        <v>1176174</v>
      </c>
      <c r="ANG27">
        <v>1176678</v>
      </c>
      <c r="ANH27">
        <v>1178583</v>
      </c>
      <c r="ANI27">
        <v>1186631</v>
      </c>
      <c r="ANJ27">
        <v>1176006</v>
      </c>
      <c r="ANK27">
        <v>1188974</v>
      </c>
      <c r="ANL27">
        <v>1183494</v>
      </c>
      <c r="ANM27">
        <v>1183963</v>
      </c>
      <c r="ANN27">
        <v>1176385</v>
      </c>
      <c r="ANO27">
        <v>1168651</v>
      </c>
      <c r="ANP27">
        <v>1169217</v>
      </c>
      <c r="ANQ27">
        <v>1163790</v>
      </c>
      <c r="ANR27">
        <v>1178743</v>
      </c>
      <c r="ANS27">
        <v>1178743</v>
      </c>
      <c r="ANT27">
        <v>1190815</v>
      </c>
      <c r="ANU27">
        <v>1196760</v>
      </c>
      <c r="ANV27">
        <v>1198259</v>
      </c>
      <c r="ANW27">
        <v>1191453</v>
      </c>
      <c r="ANX27">
        <v>1196114</v>
      </c>
      <c r="ANY27">
        <v>1206540</v>
      </c>
      <c r="ANZ27">
        <v>1215344</v>
      </c>
      <c r="AOA27">
        <v>3</v>
      </c>
      <c r="AOB27">
        <v>27</v>
      </c>
      <c r="AOC27">
        <v>27</v>
      </c>
      <c r="AOD27">
        <v>63</v>
      </c>
      <c r="AOE27">
        <v>505</v>
      </c>
      <c r="AOF27">
        <v>816</v>
      </c>
      <c r="AOG27">
        <v>829</v>
      </c>
      <c r="AOH27">
        <v>3716</v>
      </c>
      <c r="AOI27">
        <v>6702</v>
      </c>
      <c r="AOJ27">
        <v>6603</v>
      </c>
      <c r="AOK27">
        <v>6783</v>
      </c>
      <c r="AOL27">
        <v>7104</v>
      </c>
      <c r="AOM27">
        <v>7396</v>
      </c>
      <c r="AON27">
        <v>9150</v>
      </c>
      <c r="AOO27">
        <v>11806</v>
      </c>
      <c r="AOP27">
        <v>17207</v>
      </c>
      <c r="AOQ27">
        <v>26401</v>
      </c>
      <c r="AOR27">
        <v>26401</v>
      </c>
      <c r="AOS27">
        <v>70554</v>
      </c>
      <c r="AOT27">
        <v>254719</v>
      </c>
      <c r="AOU27">
        <v>658667</v>
      </c>
      <c r="AOV27">
        <v>1104364</v>
      </c>
      <c r="AOW27">
        <v>1176530</v>
      </c>
      <c r="AOX27">
        <v>1214850</v>
      </c>
      <c r="AOY27">
        <v>1221092</v>
      </c>
      <c r="AOZ27">
        <v>1210684</v>
      </c>
      <c r="APA27">
        <v>1213498</v>
      </c>
      <c r="APB27">
        <v>1227562</v>
      </c>
      <c r="APC27">
        <v>1239533</v>
      </c>
      <c r="APD27">
        <v>1257876</v>
      </c>
      <c r="APE27">
        <v>1248009</v>
      </c>
      <c r="APF27">
        <v>1272278</v>
      </c>
      <c r="APG27">
        <v>1272069</v>
      </c>
      <c r="APH27">
        <v>1283653</v>
      </c>
      <c r="API27">
        <v>1269216</v>
      </c>
      <c r="APJ27">
        <v>1272862</v>
      </c>
      <c r="APK27">
        <v>1271457</v>
      </c>
      <c r="APL27">
        <v>1271100</v>
      </c>
      <c r="APM27">
        <v>1276207</v>
      </c>
      <c r="APN27">
        <v>1280208</v>
      </c>
      <c r="APO27">
        <v>1279722</v>
      </c>
      <c r="APP27">
        <v>1296996</v>
      </c>
      <c r="APQ27">
        <v>1276174</v>
      </c>
      <c r="APR27">
        <v>1286591</v>
      </c>
      <c r="APS27">
        <v>1279629</v>
      </c>
      <c r="APT27">
        <v>1288774</v>
      </c>
      <c r="APU27">
        <v>1291711</v>
      </c>
      <c r="APV27">
        <v>1292888</v>
      </c>
      <c r="APW27">
        <v>1292888</v>
      </c>
      <c r="APX27">
        <v>1302652</v>
      </c>
      <c r="APY27">
        <v>1308089</v>
      </c>
      <c r="APZ27">
        <v>1324638</v>
      </c>
      <c r="AQA27">
        <v>1337076</v>
      </c>
      <c r="AQB27">
        <v>1330358</v>
      </c>
      <c r="AQC27">
        <v>1338434</v>
      </c>
      <c r="AQD27">
        <v>1350195</v>
      </c>
      <c r="AQE27">
        <v>1344746</v>
      </c>
      <c r="AQF27">
        <v>1351195</v>
      </c>
      <c r="AQG27">
        <v>1342858</v>
      </c>
      <c r="AQH27">
        <v>1330171</v>
      </c>
      <c r="AQI27">
        <v>1328250</v>
      </c>
      <c r="AQJ27">
        <v>1323980</v>
      </c>
      <c r="AQK27">
        <v>1318916</v>
      </c>
      <c r="AQL27">
        <v>1318280</v>
      </c>
      <c r="AQM27">
        <v>1309195</v>
      </c>
      <c r="AQN27">
        <v>39</v>
      </c>
      <c r="AQO27">
        <v>4523</v>
      </c>
      <c r="AQP27">
        <v>4632</v>
      </c>
      <c r="AQQ27">
        <v>6631</v>
      </c>
      <c r="AQR27">
        <v>6864</v>
      </c>
      <c r="AQS27">
        <v>7234</v>
      </c>
      <c r="AQT27">
        <v>7435</v>
      </c>
      <c r="AQU27">
        <v>7477</v>
      </c>
      <c r="AQV27">
        <v>7683</v>
      </c>
      <c r="AQW27">
        <v>9020</v>
      </c>
      <c r="AQX27">
        <v>10425</v>
      </c>
      <c r="AQY27">
        <v>11280</v>
      </c>
      <c r="AQZ27">
        <v>12987</v>
      </c>
      <c r="ARA27">
        <v>19180</v>
      </c>
      <c r="ARB27">
        <v>22090</v>
      </c>
      <c r="ARC27">
        <v>25990</v>
      </c>
      <c r="ARD27">
        <v>27625</v>
      </c>
      <c r="ARE27">
        <v>42462</v>
      </c>
      <c r="ARF27">
        <v>116968</v>
      </c>
      <c r="ARG27">
        <v>401383</v>
      </c>
      <c r="ARH27">
        <v>998986</v>
      </c>
      <c r="ARI27">
        <v>1346155</v>
      </c>
      <c r="ARJ27">
        <v>1346155</v>
      </c>
      <c r="ARK27">
        <v>1381826</v>
      </c>
      <c r="ARL27">
        <v>1388027</v>
      </c>
      <c r="ARM27">
        <v>1395535</v>
      </c>
      <c r="ARN27">
        <v>1409394</v>
      </c>
      <c r="ARO27">
        <v>1419684</v>
      </c>
      <c r="ARP27">
        <v>1424873</v>
      </c>
      <c r="ARQ27">
        <v>1412232</v>
      </c>
      <c r="ARR27">
        <v>1400705</v>
      </c>
      <c r="ARS27">
        <v>1399659</v>
      </c>
      <c r="ART27">
        <v>1395847</v>
      </c>
      <c r="ARU27">
        <v>1394108</v>
      </c>
      <c r="ARV27">
        <v>1377800</v>
      </c>
      <c r="ARW27">
        <v>1376128</v>
      </c>
      <c r="ARX27">
        <v>1373514</v>
      </c>
      <c r="ARY27">
        <v>1379259</v>
      </c>
      <c r="ARZ27">
        <v>1379773</v>
      </c>
      <c r="ASA27">
        <v>1380040</v>
      </c>
      <c r="ASB27">
        <v>1371189</v>
      </c>
      <c r="ASC27">
        <v>1372769</v>
      </c>
      <c r="ASD27">
        <v>1375303</v>
      </c>
      <c r="ASE27">
        <v>1409099</v>
      </c>
      <c r="ASF27">
        <v>1394857</v>
      </c>
      <c r="ASG27">
        <v>1394067</v>
      </c>
      <c r="ASH27">
        <v>1367173</v>
      </c>
      <c r="ASI27">
        <v>1367173</v>
      </c>
      <c r="ASJ27">
        <v>1372549</v>
      </c>
      <c r="ASK27">
        <v>1374936</v>
      </c>
      <c r="ASL27">
        <v>1387558</v>
      </c>
      <c r="ASM27">
        <v>1395691</v>
      </c>
      <c r="ASN27">
        <v>1401581</v>
      </c>
      <c r="ASO27">
        <v>1396552</v>
      </c>
      <c r="ASP27">
        <v>1395150</v>
      </c>
      <c r="ASQ27">
        <v>1381817</v>
      </c>
      <c r="ASR27">
        <v>1374392</v>
      </c>
      <c r="ASS27">
        <v>1368765</v>
      </c>
      <c r="AST27">
        <v>1365172</v>
      </c>
      <c r="ASU27">
        <v>1366537</v>
      </c>
      <c r="ASV27">
        <v>1364343</v>
      </c>
      <c r="ASW27">
        <v>1359768</v>
      </c>
      <c r="ASX27">
        <v>1351790</v>
      </c>
      <c r="ASY27">
        <v>1351790</v>
      </c>
      <c r="ASZ27">
        <v>1343576</v>
      </c>
      <c r="ATA27">
        <v>2903</v>
      </c>
      <c r="ATB27">
        <v>3169</v>
      </c>
      <c r="ATC27">
        <v>7131</v>
      </c>
      <c r="ATD27">
        <v>8014</v>
      </c>
      <c r="ATE27">
        <v>9367</v>
      </c>
      <c r="ATF27">
        <v>10784</v>
      </c>
      <c r="ATG27">
        <v>12268</v>
      </c>
      <c r="ATH27">
        <v>13405</v>
      </c>
      <c r="ATI27">
        <v>15749</v>
      </c>
      <c r="ATJ27">
        <v>17423</v>
      </c>
      <c r="ATK27">
        <v>20386</v>
      </c>
      <c r="ATL27">
        <v>20951</v>
      </c>
      <c r="ATM27">
        <v>22075</v>
      </c>
      <c r="ATN27">
        <v>22973</v>
      </c>
      <c r="ATO27">
        <v>27942</v>
      </c>
      <c r="ATP27">
        <v>40506</v>
      </c>
      <c r="ATQ27">
        <v>60740</v>
      </c>
      <c r="ATR27">
        <v>122476</v>
      </c>
      <c r="ATS27">
        <v>209170</v>
      </c>
      <c r="ATT27">
        <v>209170</v>
      </c>
      <c r="ATU27">
        <v>564908</v>
      </c>
      <c r="ATV27">
        <v>1143618</v>
      </c>
      <c r="ATW27">
        <v>1448770</v>
      </c>
      <c r="ATX27">
        <v>1548977</v>
      </c>
      <c r="ATY27">
        <v>1597358</v>
      </c>
      <c r="ATZ27">
        <v>1598538</v>
      </c>
      <c r="AUA27">
        <v>1595581</v>
      </c>
      <c r="AUB27">
        <v>1571755</v>
      </c>
      <c r="AUC27">
        <v>1565160</v>
      </c>
      <c r="AUD27">
        <v>1567412</v>
      </c>
      <c r="AUE27">
        <v>1614635</v>
      </c>
      <c r="AUF27">
        <v>1585858</v>
      </c>
      <c r="AUG27">
        <v>1591402</v>
      </c>
      <c r="AUH27">
        <v>1600645</v>
      </c>
      <c r="AUI27">
        <v>1586169</v>
      </c>
      <c r="AUJ27">
        <v>1578643</v>
      </c>
      <c r="AUK27">
        <v>1572391</v>
      </c>
      <c r="AUL27">
        <v>1557103</v>
      </c>
      <c r="AUM27">
        <v>1552553</v>
      </c>
      <c r="AUN27">
        <v>1554000</v>
      </c>
      <c r="AUO27">
        <v>1536220</v>
      </c>
      <c r="AUP27">
        <v>1544710</v>
      </c>
      <c r="AUQ27">
        <v>1545077</v>
      </c>
      <c r="AUR27">
        <v>1547723</v>
      </c>
      <c r="AUS27">
        <v>1534126</v>
      </c>
      <c r="AUT27">
        <v>1526139</v>
      </c>
      <c r="AUU27">
        <v>1508723</v>
      </c>
      <c r="AUV27">
        <v>1487767</v>
      </c>
      <c r="AUW27">
        <v>1485026</v>
      </c>
      <c r="AUX27">
        <v>1479888</v>
      </c>
      <c r="AUY27">
        <v>1477615</v>
      </c>
      <c r="AUZ27">
        <v>1483026</v>
      </c>
      <c r="AVA27">
        <v>1478907</v>
      </c>
      <c r="AVB27">
        <v>1468485</v>
      </c>
      <c r="AVC27">
        <v>1460591</v>
      </c>
      <c r="AVD27">
        <v>1450955</v>
      </c>
      <c r="AVE27">
        <v>1455589</v>
      </c>
      <c r="AVF27">
        <v>1452454</v>
      </c>
      <c r="AVG27">
        <v>1440109</v>
      </c>
      <c r="AVH27">
        <v>1453619</v>
      </c>
      <c r="AVI27">
        <v>1448087</v>
      </c>
      <c r="AVJ27">
        <v>1447588</v>
      </c>
      <c r="AVK27">
        <v>1447684</v>
      </c>
      <c r="AVL27">
        <v>1432255</v>
      </c>
      <c r="AVM27">
        <v>1424634</v>
      </c>
      <c r="AVN27">
        <v>1100</v>
      </c>
      <c r="AVO27">
        <v>3016</v>
      </c>
      <c r="AVP27">
        <v>3150</v>
      </c>
      <c r="AVQ27">
        <v>3812</v>
      </c>
      <c r="AVR27">
        <v>9430</v>
      </c>
      <c r="AVS27">
        <v>10944</v>
      </c>
      <c r="AVT27">
        <v>12260</v>
      </c>
      <c r="AVU27">
        <v>12932</v>
      </c>
      <c r="AVV27">
        <v>13846</v>
      </c>
      <c r="AVW27">
        <v>16067</v>
      </c>
      <c r="AVX27">
        <v>18555</v>
      </c>
      <c r="AVY27">
        <v>20420</v>
      </c>
      <c r="AVZ27">
        <v>20420</v>
      </c>
      <c r="AWA27">
        <v>26820</v>
      </c>
      <c r="AWB27">
        <v>35704</v>
      </c>
      <c r="AWC27">
        <v>46911</v>
      </c>
      <c r="AWD27">
        <v>61585</v>
      </c>
      <c r="AWE27">
        <v>105018</v>
      </c>
      <c r="AWF27">
        <v>282143</v>
      </c>
      <c r="AWG27">
        <v>625991</v>
      </c>
      <c r="AWH27">
        <v>1088778</v>
      </c>
      <c r="AWI27">
        <v>1314643</v>
      </c>
      <c r="AWJ27">
        <v>1387178</v>
      </c>
      <c r="AWK27">
        <v>1395855</v>
      </c>
      <c r="AWL27">
        <v>1422374</v>
      </c>
      <c r="AWM27">
        <v>1435570</v>
      </c>
      <c r="AWN27">
        <v>1435141</v>
      </c>
      <c r="AWO27">
        <v>1440427</v>
      </c>
      <c r="AWP27">
        <v>1435965</v>
      </c>
      <c r="AWQ27">
        <v>1447759</v>
      </c>
      <c r="AWR27">
        <v>1434284</v>
      </c>
      <c r="AWS27">
        <v>1435076</v>
      </c>
      <c r="AWT27">
        <v>1431821</v>
      </c>
      <c r="AWU27">
        <v>1444199</v>
      </c>
      <c r="AWV27">
        <v>1445751</v>
      </c>
      <c r="AWW27">
        <v>1453297</v>
      </c>
      <c r="AWX27">
        <v>1460487</v>
      </c>
      <c r="AWY27">
        <v>1457392</v>
      </c>
      <c r="AWZ27">
        <v>1470630</v>
      </c>
      <c r="AXA27">
        <v>1478082</v>
      </c>
      <c r="AXB27">
        <v>1488284</v>
      </c>
      <c r="AXC27">
        <v>1496714</v>
      </c>
      <c r="AXD27">
        <v>1500521</v>
      </c>
      <c r="AXE27">
        <v>1515227</v>
      </c>
      <c r="AXF27">
        <v>1504325</v>
      </c>
      <c r="AXG27">
        <v>1506230</v>
      </c>
      <c r="AXH27">
        <v>1519751</v>
      </c>
      <c r="AXI27">
        <v>1537206</v>
      </c>
      <c r="AXJ27">
        <v>1529395</v>
      </c>
      <c r="AXK27">
        <v>1537559</v>
      </c>
      <c r="AXL27">
        <v>1537951</v>
      </c>
      <c r="AXM27">
        <v>1537402</v>
      </c>
      <c r="AXN27">
        <v>1523361</v>
      </c>
      <c r="AXO27">
        <v>1537189</v>
      </c>
      <c r="AXP27">
        <v>1550020</v>
      </c>
      <c r="AXQ27">
        <v>1540355</v>
      </c>
      <c r="AXR27">
        <v>1538700</v>
      </c>
      <c r="AXS27">
        <v>1538700</v>
      </c>
      <c r="AXT27">
        <v>1544300</v>
      </c>
      <c r="AXU27">
        <v>1551633</v>
      </c>
      <c r="AXV27">
        <v>1542219</v>
      </c>
      <c r="AXW27">
        <v>1534534</v>
      </c>
      <c r="AXX27">
        <v>1515654</v>
      </c>
      <c r="AXY27">
        <v>1514877</v>
      </c>
      <c r="AXZ27">
        <v>1512151</v>
      </c>
      <c r="AYA27">
        <v>1518012</v>
      </c>
      <c r="AYB27">
        <v>35</v>
      </c>
      <c r="AYC27">
        <v>5758</v>
      </c>
      <c r="AYD27">
        <v>7098</v>
      </c>
      <c r="AYE27">
        <v>7474</v>
      </c>
      <c r="AYF27">
        <v>8621</v>
      </c>
      <c r="AYG27">
        <v>9851</v>
      </c>
      <c r="AYH27">
        <v>11002</v>
      </c>
      <c r="AYI27">
        <v>36820</v>
      </c>
      <c r="AYJ27">
        <v>40272</v>
      </c>
      <c r="AYK27">
        <v>44380</v>
      </c>
      <c r="AYL27">
        <v>49322</v>
      </c>
      <c r="AYM27">
        <v>52424</v>
      </c>
      <c r="AYN27">
        <v>55516</v>
      </c>
      <c r="AYO27">
        <v>58722</v>
      </c>
      <c r="AYP27">
        <v>63588</v>
      </c>
      <c r="AYQ27">
        <v>68576</v>
      </c>
      <c r="AYR27">
        <v>68576</v>
      </c>
      <c r="AYS27">
        <v>89294</v>
      </c>
      <c r="AYT27">
        <v>172037</v>
      </c>
      <c r="AYU27">
        <v>594611</v>
      </c>
      <c r="AYV27">
        <v>1124299</v>
      </c>
      <c r="AYW27">
        <v>1404429</v>
      </c>
      <c r="AYX27">
        <v>1495493</v>
      </c>
      <c r="AYY27">
        <v>1532995</v>
      </c>
      <c r="AYZ27">
        <v>1562961</v>
      </c>
      <c r="AZA27">
        <v>1542310</v>
      </c>
      <c r="AZB27">
        <v>1544992</v>
      </c>
      <c r="AZC27">
        <v>1545690</v>
      </c>
      <c r="AZD27">
        <v>1555493</v>
      </c>
      <c r="AZE27">
        <v>1563140</v>
      </c>
      <c r="AZF27">
        <v>1567577</v>
      </c>
      <c r="AZG27">
        <v>1565153</v>
      </c>
      <c r="AZH27">
        <v>1554267</v>
      </c>
      <c r="AZI27">
        <v>1544835</v>
      </c>
      <c r="AZJ27">
        <v>1529801</v>
      </c>
      <c r="AZK27">
        <v>1518896</v>
      </c>
      <c r="AZL27">
        <v>1502184</v>
      </c>
      <c r="AZM27">
        <v>1496887</v>
      </c>
      <c r="AZN27">
        <v>1474322</v>
      </c>
      <c r="AZO27">
        <v>1462012</v>
      </c>
      <c r="AZP27">
        <v>1461791</v>
      </c>
      <c r="AZQ27">
        <v>1455227</v>
      </c>
      <c r="AZR27">
        <v>1452147</v>
      </c>
      <c r="AZS27">
        <v>1451497</v>
      </c>
      <c r="AZT27">
        <v>1451041</v>
      </c>
      <c r="AZU27">
        <v>1450407</v>
      </c>
      <c r="AZV27">
        <v>1446991</v>
      </c>
      <c r="AZW27">
        <v>1453185</v>
      </c>
      <c r="AZX27">
        <v>1448507</v>
      </c>
      <c r="AZY27">
        <v>1450745</v>
      </c>
      <c r="AZZ27">
        <v>1440963</v>
      </c>
      <c r="BAA27">
        <v>1453368</v>
      </c>
      <c r="BAB27">
        <v>1445728</v>
      </c>
      <c r="BAC27">
        <v>1430758</v>
      </c>
      <c r="BAD27">
        <v>1430303</v>
      </c>
      <c r="BAE27">
        <v>1423446</v>
      </c>
      <c r="BAF27">
        <v>1397950</v>
      </c>
      <c r="BAG27">
        <v>1407609</v>
      </c>
      <c r="BAH27">
        <v>1394104</v>
      </c>
      <c r="BAI27">
        <v>1348606</v>
      </c>
      <c r="BAJ27">
        <v>1332834</v>
      </c>
      <c r="BAK27">
        <v>1323501</v>
      </c>
      <c r="BAL27">
        <v>1306313</v>
      </c>
      <c r="BAM27">
        <v>1296249</v>
      </c>
      <c r="BAN27">
        <v>1298142</v>
      </c>
      <c r="BAO27">
        <v>52</v>
      </c>
      <c r="BAP27">
        <v>684</v>
      </c>
      <c r="BAQ27">
        <v>3812</v>
      </c>
      <c r="BAR27">
        <v>3813</v>
      </c>
      <c r="BAS27">
        <v>3813</v>
      </c>
      <c r="BAT27">
        <v>3812</v>
      </c>
      <c r="BAU27">
        <v>3812</v>
      </c>
      <c r="BAV27">
        <v>3902</v>
      </c>
      <c r="BAW27">
        <v>4579</v>
      </c>
      <c r="BAX27">
        <v>5649</v>
      </c>
      <c r="BAY27">
        <v>6380</v>
      </c>
      <c r="BAZ27">
        <v>6785</v>
      </c>
      <c r="BBA27">
        <v>7440</v>
      </c>
      <c r="BBB27">
        <v>7984</v>
      </c>
      <c r="BBC27">
        <v>8322</v>
      </c>
      <c r="BBD27">
        <v>9880</v>
      </c>
      <c r="BBE27">
        <v>31868</v>
      </c>
      <c r="BBF27">
        <v>55704</v>
      </c>
      <c r="BBG27">
        <v>167622</v>
      </c>
      <c r="BBH27">
        <v>500523</v>
      </c>
      <c r="BBI27">
        <v>900766</v>
      </c>
      <c r="BBJ27">
        <v>1111004</v>
      </c>
      <c r="BBK27">
        <v>1185382</v>
      </c>
      <c r="BBL27">
        <v>1218136</v>
      </c>
      <c r="BBM27">
        <v>1231847</v>
      </c>
      <c r="BBN27">
        <v>1238625</v>
      </c>
      <c r="BBO27">
        <v>1238625</v>
      </c>
      <c r="BBP27">
        <v>1230625</v>
      </c>
      <c r="BBQ27">
        <v>1225295</v>
      </c>
      <c r="BBR27">
        <v>1215665</v>
      </c>
      <c r="BBS27">
        <v>1205557</v>
      </c>
      <c r="BBT27">
        <v>1197126</v>
      </c>
      <c r="BBU27">
        <v>1180520</v>
      </c>
      <c r="BBV27">
        <v>1170607</v>
      </c>
      <c r="BBW27">
        <v>1163046</v>
      </c>
      <c r="BBX27">
        <v>1145107</v>
      </c>
      <c r="BBY27">
        <v>1141418</v>
      </c>
      <c r="BBZ27">
        <v>1135089</v>
      </c>
      <c r="BCA27">
        <v>1119182</v>
      </c>
      <c r="BCB27">
        <v>1099499</v>
      </c>
      <c r="BCC27">
        <v>1080151</v>
      </c>
      <c r="BCD27">
        <v>1083740</v>
      </c>
      <c r="BCE27">
        <v>1074042</v>
      </c>
      <c r="BCF27">
        <v>1063214</v>
      </c>
      <c r="BCG27">
        <v>1056434</v>
      </c>
      <c r="BCH27">
        <v>1052217</v>
      </c>
      <c r="BCI27">
        <v>1052217</v>
      </c>
      <c r="BCJ27">
        <v>1051169</v>
      </c>
      <c r="BCK27">
        <v>1044576</v>
      </c>
      <c r="BCL27">
        <v>1062696</v>
      </c>
      <c r="BCM27">
        <v>1048344</v>
      </c>
      <c r="BCN27">
        <v>1047534</v>
      </c>
      <c r="BCO27">
        <v>1032011</v>
      </c>
      <c r="BCP27">
        <v>1022868</v>
      </c>
      <c r="BCQ27">
        <v>1003790</v>
      </c>
      <c r="BCR27">
        <v>1001432</v>
      </c>
      <c r="BCS27">
        <v>1004029</v>
      </c>
      <c r="BCT27">
        <v>1004029</v>
      </c>
      <c r="BCU27">
        <v>1002217</v>
      </c>
      <c r="BCV27">
        <v>1002019</v>
      </c>
      <c r="BCW27">
        <v>1006358</v>
      </c>
      <c r="BCX27">
        <v>1000261</v>
      </c>
      <c r="BCY27">
        <v>1000261</v>
      </c>
      <c r="BCZ27">
        <v>998069</v>
      </c>
      <c r="BDA27">
        <v>994516</v>
      </c>
      <c r="BDB27">
        <v>854</v>
      </c>
      <c r="BDC27">
        <v>834</v>
      </c>
      <c r="BDD27">
        <v>834</v>
      </c>
      <c r="BDE27">
        <v>834</v>
      </c>
      <c r="BDF27">
        <v>4378</v>
      </c>
      <c r="BDG27">
        <v>4411</v>
      </c>
      <c r="BDH27">
        <v>7806</v>
      </c>
      <c r="BDI27">
        <v>8027</v>
      </c>
      <c r="BDJ27">
        <v>8930</v>
      </c>
      <c r="BDK27">
        <v>8930</v>
      </c>
      <c r="BDL27">
        <v>11052</v>
      </c>
      <c r="BDM27">
        <v>12856</v>
      </c>
      <c r="BDN27">
        <v>13714</v>
      </c>
      <c r="BDO27">
        <v>13747</v>
      </c>
      <c r="BDP27">
        <v>18915</v>
      </c>
      <c r="BDQ27">
        <v>33933</v>
      </c>
      <c r="BDR27">
        <v>41887</v>
      </c>
      <c r="BDS27">
        <v>73814</v>
      </c>
      <c r="BDT27">
        <v>73814</v>
      </c>
      <c r="BDU27">
        <v>230166</v>
      </c>
      <c r="BDV27">
        <v>571098</v>
      </c>
      <c r="BDW27">
        <v>810141</v>
      </c>
      <c r="BDX27">
        <v>905745</v>
      </c>
      <c r="BDY27">
        <v>949633</v>
      </c>
      <c r="BDZ27">
        <v>967134</v>
      </c>
      <c r="BEA27">
        <v>971845</v>
      </c>
      <c r="BEB27">
        <v>966996</v>
      </c>
      <c r="BEC27">
        <v>962548</v>
      </c>
      <c r="BED27">
        <v>948271</v>
      </c>
      <c r="BEE27">
        <v>946507</v>
      </c>
      <c r="BEF27">
        <v>938297</v>
      </c>
      <c r="BEG27">
        <v>918172</v>
      </c>
      <c r="BEH27">
        <v>907891</v>
      </c>
      <c r="BEI27">
        <v>908581</v>
      </c>
      <c r="BEJ27">
        <v>922939</v>
      </c>
      <c r="BEK27">
        <v>935540</v>
      </c>
      <c r="BEL27">
        <v>935852</v>
      </c>
      <c r="BEM27">
        <v>941820</v>
      </c>
      <c r="BEN27">
        <v>940945</v>
      </c>
      <c r="BEO27">
        <v>947511</v>
      </c>
      <c r="BEP27">
        <v>940699</v>
      </c>
      <c r="BEQ27">
        <v>941950</v>
      </c>
      <c r="BER27">
        <v>929792</v>
      </c>
      <c r="BES27">
        <v>921672</v>
      </c>
      <c r="BET27">
        <v>914251</v>
      </c>
      <c r="BEU27">
        <v>906725</v>
      </c>
      <c r="BEV27">
        <v>904247</v>
      </c>
      <c r="BEW27">
        <v>897980</v>
      </c>
      <c r="BEX27">
        <v>901473</v>
      </c>
      <c r="BEY27">
        <v>902335</v>
      </c>
      <c r="BEZ27">
        <v>902459</v>
      </c>
      <c r="BFA27">
        <v>899726</v>
      </c>
      <c r="BFB27">
        <v>896844</v>
      </c>
      <c r="BFC27">
        <v>895638</v>
      </c>
      <c r="BFD27">
        <v>898902</v>
      </c>
      <c r="BFE27">
        <v>904716</v>
      </c>
      <c r="BFF27">
        <v>909854</v>
      </c>
      <c r="BFG27">
        <v>901060</v>
      </c>
      <c r="BFH27">
        <v>902211</v>
      </c>
      <c r="BFI27">
        <v>900709</v>
      </c>
      <c r="BFJ27">
        <v>898866</v>
      </c>
      <c r="BFK27">
        <v>891230</v>
      </c>
      <c r="BFL27">
        <v>885817</v>
      </c>
      <c r="BFM27">
        <v>883843</v>
      </c>
      <c r="BFN27">
        <v>886460</v>
      </c>
      <c r="BFO27">
        <v>4284</v>
      </c>
      <c r="BFP27">
        <v>6762</v>
      </c>
      <c r="BFQ27">
        <v>33410</v>
      </c>
      <c r="BFR27">
        <v>35468</v>
      </c>
      <c r="BFS27">
        <v>45429</v>
      </c>
      <c r="BFT27">
        <v>51072</v>
      </c>
      <c r="BFU27">
        <v>61045</v>
      </c>
      <c r="BFV27">
        <v>82527</v>
      </c>
      <c r="BFW27">
        <v>86364</v>
      </c>
      <c r="BFX27">
        <v>94505</v>
      </c>
      <c r="BFY27">
        <v>95615</v>
      </c>
      <c r="BFZ27">
        <v>95615</v>
      </c>
      <c r="BGA27">
        <v>105308</v>
      </c>
      <c r="BGB27">
        <v>114902</v>
      </c>
      <c r="BGC27">
        <v>126506</v>
      </c>
      <c r="BGD27">
        <v>128435</v>
      </c>
      <c r="BGE27">
        <v>140970</v>
      </c>
      <c r="BGF27">
        <v>188893</v>
      </c>
      <c r="BGG27">
        <v>356711</v>
      </c>
      <c r="BGH27">
        <v>626789</v>
      </c>
      <c r="BGI27">
        <v>889660</v>
      </c>
      <c r="BGJ27">
        <v>993424</v>
      </c>
      <c r="BGK27">
        <v>1002088</v>
      </c>
      <c r="BGL27">
        <v>1022324</v>
      </c>
      <c r="BGM27">
        <v>1036393</v>
      </c>
      <c r="BGN27">
        <v>1035841</v>
      </c>
      <c r="BGO27">
        <v>1032057</v>
      </c>
      <c r="BGP27">
        <v>1034877</v>
      </c>
      <c r="BGQ27">
        <v>1040349</v>
      </c>
      <c r="BGR27">
        <v>1033218</v>
      </c>
      <c r="BGS27">
        <v>1024646</v>
      </c>
      <c r="BGT27">
        <v>1022896</v>
      </c>
      <c r="BGU27">
        <v>1015484</v>
      </c>
      <c r="BGV27">
        <v>1014032</v>
      </c>
      <c r="BGW27">
        <v>1001913</v>
      </c>
      <c r="BGX27">
        <v>996036</v>
      </c>
      <c r="BGY27">
        <v>994771</v>
      </c>
      <c r="BGZ27">
        <v>995475</v>
      </c>
      <c r="BHA27">
        <v>993643</v>
      </c>
      <c r="BHB27">
        <v>999450</v>
      </c>
      <c r="BHC27">
        <v>996239</v>
      </c>
      <c r="BHD27">
        <v>984950</v>
      </c>
      <c r="BHE27">
        <v>986257</v>
      </c>
      <c r="BHF27">
        <v>983644</v>
      </c>
      <c r="BHG27">
        <v>985259</v>
      </c>
      <c r="BHH27">
        <v>983609</v>
      </c>
      <c r="BHI27">
        <v>984962</v>
      </c>
      <c r="BHJ27">
        <v>977274</v>
      </c>
      <c r="BHK27">
        <v>973013</v>
      </c>
      <c r="BHL27">
        <v>975835</v>
      </c>
      <c r="BHM27">
        <v>974753</v>
      </c>
      <c r="BHN27">
        <v>972961</v>
      </c>
      <c r="BHO27">
        <v>976595</v>
      </c>
      <c r="BHP27">
        <v>973408</v>
      </c>
      <c r="BHQ27">
        <v>973586</v>
      </c>
      <c r="BHR27">
        <v>969838</v>
      </c>
      <c r="BHS27">
        <v>964702</v>
      </c>
      <c r="BHT27">
        <v>964702</v>
      </c>
      <c r="BHU27">
        <v>967694</v>
      </c>
      <c r="BHV27">
        <v>970281</v>
      </c>
      <c r="BHW27">
        <v>960513</v>
      </c>
      <c r="BHX27">
        <v>955485</v>
      </c>
      <c r="BHY27">
        <v>951317</v>
      </c>
      <c r="BHZ27">
        <v>948018</v>
      </c>
      <c r="BIA27">
        <v>942150</v>
      </c>
      <c r="BIB27">
        <v>936362</v>
      </c>
      <c r="BIC27">
        <v>13513</v>
      </c>
      <c r="BID27">
        <v>13344</v>
      </c>
      <c r="BIE27">
        <v>17266</v>
      </c>
      <c r="BIF27">
        <v>18870</v>
      </c>
      <c r="BIG27">
        <v>20423</v>
      </c>
      <c r="BIH27">
        <v>20563</v>
      </c>
      <c r="BII27">
        <v>20577</v>
      </c>
      <c r="BIJ27">
        <v>23892</v>
      </c>
      <c r="BIK27">
        <v>28657</v>
      </c>
      <c r="BIL27">
        <v>30078</v>
      </c>
      <c r="BIM27">
        <v>31851</v>
      </c>
      <c r="BIN27">
        <v>34892</v>
      </c>
      <c r="BIO27">
        <v>36263</v>
      </c>
      <c r="BIP27">
        <v>40353</v>
      </c>
      <c r="BIQ27">
        <v>50756</v>
      </c>
      <c r="BIR27">
        <v>55885</v>
      </c>
      <c r="BIS27">
        <v>82130</v>
      </c>
      <c r="BIT27">
        <v>230992</v>
      </c>
      <c r="BIU27">
        <v>440511</v>
      </c>
      <c r="BIV27">
        <v>726932</v>
      </c>
      <c r="BIW27">
        <v>726932</v>
      </c>
      <c r="BIX27">
        <v>813141</v>
      </c>
      <c r="BIY27">
        <v>886245</v>
      </c>
      <c r="BIZ27">
        <v>918099</v>
      </c>
      <c r="BJA27">
        <v>911907</v>
      </c>
      <c r="BJB27">
        <v>917304</v>
      </c>
      <c r="BJC27">
        <v>914815</v>
      </c>
      <c r="BJD27">
        <v>915831</v>
      </c>
      <c r="BJE27">
        <v>904494</v>
      </c>
      <c r="BJF27">
        <v>892708</v>
      </c>
      <c r="BJG27">
        <v>885713</v>
      </c>
      <c r="BJH27">
        <v>883525</v>
      </c>
      <c r="BJI27">
        <v>875485</v>
      </c>
      <c r="BJJ27">
        <v>870646</v>
      </c>
      <c r="BJK27">
        <v>870489</v>
      </c>
      <c r="BJL27">
        <v>868054</v>
      </c>
      <c r="BJM27">
        <v>866592</v>
      </c>
      <c r="BJN27">
        <v>847123</v>
      </c>
      <c r="BJO27">
        <v>844652</v>
      </c>
      <c r="BJP27">
        <v>838922</v>
      </c>
      <c r="BJQ27">
        <v>825663</v>
      </c>
      <c r="BJR27">
        <v>810245</v>
      </c>
      <c r="BJS27">
        <v>803222</v>
      </c>
      <c r="BJT27">
        <v>789709</v>
      </c>
      <c r="BJU27">
        <v>777432</v>
      </c>
      <c r="BJV27">
        <v>773744</v>
      </c>
      <c r="BJW27">
        <v>763628</v>
      </c>
      <c r="BJX27">
        <v>764471</v>
      </c>
      <c r="BJY27">
        <v>774025</v>
      </c>
      <c r="BJZ27">
        <v>774549</v>
      </c>
      <c r="BKA27">
        <v>766828</v>
      </c>
      <c r="BKB27">
        <v>766828</v>
      </c>
      <c r="BKC27">
        <v>762319</v>
      </c>
      <c r="BKD27">
        <v>759068</v>
      </c>
      <c r="BKE27">
        <v>749143</v>
      </c>
      <c r="BKF27">
        <v>743782</v>
      </c>
      <c r="BKG27">
        <v>747154</v>
      </c>
      <c r="BKH27">
        <v>746923</v>
      </c>
      <c r="BKI27">
        <v>755530</v>
      </c>
      <c r="BKJ27">
        <v>763454</v>
      </c>
      <c r="BKK27">
        <v>772971</v>
      </c>
      <c r="BKL27">
        <v>798068</v>
      </c>
      <c r="BKM27">
        <v>812316</v>
      </c>
      <c r="BKN27">
        <v>813157</v>
      </c>
      <c r="BKO27">
        <v>826562</v>
      </c>
      <c r="BKP27">
        <v>767</v>
      </c>
      <c r="BKQ27">
        <v>837</v>
      </c>
      <c r="BKR27">
        <v>868</v>
      </c>
      <c r="BKS27">
        <v>868</v>
      </c>
      <c r="BKT27">
        <v>913</v>
      </c>
      <c r="BKU27">
        <v>913</v>
      </c>
      <c r="BKV27">
        <v>1386</v>
      </c>
      <c r="BKW27">
        <v>1396</v>
      </c>
      <c r="BKX27">
        <v>1891</v>
      </c>
      <c r="BKY27">
        <v>2094</v>
      </c>
      <c r="BKZ27">
        <v>2192</v>
      </c>
      <c r="BLA27">
        <v>3785</v>
      </c>
      <c r="BLB27">
        <v>6879</v>
      </c>
      <c r="BLC27">
        <v>7252</v>
      </c>
      <c r="BLD27">
        <v>8555</v>
      </c>
      <c r="BLE27">
        <v>16994</v>
      </c>
      <c r="BLF27">
        <v>35640</v>
      </c>
      <c r="BLG27">
        <v>113834</v>
      </c>
      <c r="BLH27">
        <v>341302</v>
      </c>
      <c r="BLI27">
        <v>608792</v>
      </c>
      <c r="BLJ27">
        <v>805672</v>
      </c>
      <c r="BLK27">
        <v>867729</v>
      </c>
      <c r="BLL27">
        <v>920534</v>
      </c>
      <c r="BLM27">
        <v>938397</v>
      </c>
      <c r="BLN27">
        <v>948507</v>
      </c>
      <c r="BLO27">
        <v>948507</v>
      </c>
      <c r="BLP27">
        <v>946056</v>
      </c>
      <c r="BLQ27">
        <v>940462</v>
      </c>
      <c r="BLR27">
        <v>931879</v>
      </c>
      <c r="BLS27">
        <v>926730</v>
      </c>
      <c r="BLT27">
        <v>932297</v>
      </c>
      <c r="BLU27">
        <v>924417</v>
      </c>
      <c r="BLV27">
        <v>933434</v>
      </c>
      <c r="BLW27">
        <v>934473</v>
      </c>
      <c r="BLX27">
        <v>938909</v>
      </c>
      <c r="BLY27">
        <v>927322</v>
      </c>
      <c r="BLZ27">
        <v>924542</v>
      </c>
      <c r="BMA27">
        <v>922309</v>
      </c>
      <c r="BMB27">
        <v>922599</v>
      </c>
      <c r="BMC27">
        <v>919913</v>
      </c>
      <c r="BMD27">
        <v>924623</v>
      </c>
      <c r="BME27">
        <v>933318</v>
      </c>
      <c r="BMF27">
        <v>930042</v>
      </c>
      <c r="BMG27">
        <v>934210</v>
      </c>
      <c r="BMH27">
        <v>939017</v>
      </c>
      <c r="BMI27">
        <v>939017</v>
      </c>
      <c r="BMJ27">
        <v>927725</v>
      </c>
      <c r="BMK27">
        <v>928199</v>
      </c>
      <c r="BML27">
        <v>923592</v>
      </c>
      <c r="BMM27">
        <v>918714</v>
      </c>
      <c r="BMN27">
        <v>910767</v>
      </c>
      <c r="BMO27">
        <v>914941</v>
      </c>
      <c r="BMP27">
        <v>920743</v>
      </c>
      <c r="BMQ27">
        <v>916731</v>
      </c>
      <c r="BMR27">
        <v>916586</v>
      </c>
      <c r="BMS27">
        <v>920703</v>
      </c>
      <c r="BMT27">
        <v>922356</v>
      </c>
      <c r="BMU27">
        <v>923537</v>
      </c>
      <c r="BMV27">
        <v>923537</v>
      </c>
      <c r="BMW27">
        <v>916121</v>
      </c>
      <c r="BMX27">
        <v>914576</v>
      </c>
      <c r="BMY27">
        <v>906851</v>
      </c>
      <c r="BMZ27">
        <v>908988</v>
      </c>
      <c r="BNA27">
        <v>908988</v>
      </c>
      <c r="BNB27">
        <v>909631</v>
      </c>
      <c r="BNC27">
        <v>923281</v>
      </c>
      <c r="BND27">
        <v>737</v>
      </c>
      <c r="BNE27">
        <v>738</v>
      </c>
      <c r="BNF27">
        <v>941</v>
      </c>
      <c r="BNG27">
        <v>1709</v>
      </c>
      <c r="BNH27">
        <v>1976</v>
      </c>
      <c r="BNI27">
        <v>2491</v>
      </c>
      <c r="BNJ27">
        <v>3043</v>
      </c>
      <c r="BNK27">
        <v>4910</v>
      </c>
      <c r="BNL27">
        <v>6309</v>
      </c>
      <c r="BNM27">
        <v>6392</v>
      </c>
      <c r="BNN27">
        <v>6643</v>
      </c>
      <c r="BNO27">
        <v>9051</v>
      </c>
      <c r="BNP27">
        <v>12137</v>
      </c>
      <c r="BNQ27">
        <v>17093</v>
      </c>
      <c r="BNR27">
        <v>20430</v>
      </c>
      <c r="BNS27">
        <v>26541</v>
      </c>
      <c r="BNT27">
        <v>26541</v>
      </c>
      <c r="BNU27">
        <v>130570</v>
      </c>
      <c r="BNV27">
        <v>419962</v>
      </c>
      <c r="BNW27">
        <v>621753</v>
      </c>
      <c r="BNX27">
        <v>723394</v>
      </c>
      <c r="BNY27">
        <v>819591</v>
      </c>
      <c r="BNZ27">
        <v>845799</v>
      </c>
      <c r="BOA27">
        <v>867869</v>
      </c>
      <c r="BOB27">
        <v>864460</v>
      </c>
      <c r="BOC27">
        <v>869007</v>
      </c>
      <c r="BOD27">
        <v>867681</v>
      </c>
      <c r="BOE27">
        <v>867528</v>
      </c>
      <c r="BOF27">
        <v>860208</v>
      </c>
      <c r="BOG27">
        <v>858805</v>
      </c>
      <c r="BOH27">
        <v>842539</v>
      </c>
      <c r="BOI27">
        <v>843812</v>
      </c>
      <c r="BOJ27">
        <v>830828</v>
      </c>
      <c r="BOK27">
        <v>831652</v>
      </c>
      <c r="BOL27">
        <v>828265</v>
      </c>
      <c r="BOM27">
        <v>832906</v>
      </c>
      <c r="BON27">
        <v>829191</v>
      </c>
      <c r="BOO27">
        <v>836243</v>
      </c>
      <c r="BOP27">
        <v>838528</v>
      </c>
      <c r="BOQ27">
        <v>838379</v>
      </c>
      <c r="BOR27">
        <v>829292</v>
      </c>
      <c r="BOS27">
        <v>831129</v>
      </c>
      <c r="BOT27">
        <v>832829</v>
      </c>
      <c r="BOU27">
        <v>838110</v>
      </c>
      <c r="BOV27">
        <v>835431</v>
      </c>
      <c r="BOW27">
        <v>831109</v>
      </c>
      <c r="BOX27">
        <v>833445</v>
      </c>
      <c r="BOY27">
        <v>827184</v>
      </c>
      <c r="BOZ27">
        <v>824396</v>
      </c>
      <c r="BPA27">
        <v>825420</v>
      </c>
      <c r="BPB27">
        <v>829998</v>
      </c>
      <c r="BPC27">
        <v>831465</v>
      </c>
      <c r="BPD27">
        <v>827004</v>
      </c>
      <c r="BPE27">
        <v>828078</v>
      </c>
      <c r="BPF27">
        <v>824935</v>
      </c>
      <c r="BPG27">
        <v>819629</v>
      </c>
      <c r="BPH27">
        <v>814232</v>
      </c>
      <c r="BPI27">
        <v>817082</v>
      </c>
      <c r="BPJ27">
        <v>817181</v>
      </c>
      <c r="BPK27">
        <v>822293</v>
      </c>
      <c r="BPL27">
        <v>826823</v>
      </c>
      <c r="BPM27">
        <v>825495</v>
      </c>
      <c r="BPN27">
        <v>822861</v>
      </c>
      <c r="BPO27">
        <v>820356</v>
      </c>
      <c r="BPP27">
        <v>820842</v>
      </c>
      <c r="BPQ27">
        <v>455</v>
      </c>
      <c r="BPR27">
        <v>536</v>
      </c>
      <c r="BPS27">
        <v>2582</v>
      </c>
      <c r="BPT27">
        <v>5079</v>
      </c>
      <c r="BPU27">
        <v>5722</v>
      </c>
      <c r="BPV27">
        <v>5913</v>
      </c>
      <c r="BPW27">
        <v>8954</v>
      </c>
      <c r="BPX27">
        <v>11531</v>
      </c>
      <c r="BPY27">
        <v>11621</v>
      </c>
      <c r="BPZ27">
        <v>11735</v>
      </c>
      <c r="BQA27">
        <v>20174</v>
      </c>
      <c r="BQB27">
        <v>22192</v>
      </c>
      <c r="BQC27">
        <v>25553</v>
      </c>
      <c r="BQD27">
        <v>30783</v>
      </c>
      <c r="BQE27">
        <v>30783</v>
      </c>
      <c r="BQF27">
        <v>37218</v>
      </c>
      <c r="BQG27">
        <v>92292</v>
      </c>
      <c r="BQH27">
        <v>290562</v>
      </c>
      <c r="BQI27">
        <v>481390</v>
      </c>
      <c r="BQJ27">
        <v>643215</v>
      </c>
      <c r="BQK27">
        <v>711443</v>
      </c>
      <c r="BQL27">
        <v>740889</v>
      </c>
      <c r="BQM27">
        <v>779373</v>
      </c>
      <c r="BQN27">
        <v>788719</v>
      </c>
      <c r="BQO27">
        <v>787993</v>
      </c>
      <c r="BQP27">
        <v>793597</v>
      </c>
      <c r="BQQ27">
        <v>794501</v>
      </c>
      <c r="BQR27">
        <v>795876</v>
      </c>
      <c r="BQS27">
        <v>798161</v>
      </c>
      <c r="BQT27">
        <v>787665</v>
      </c>
      <c r="BQU27">
        <v>797943</v>
      </c>
      <c r="BQV27">
        <v>792580</v>
      </c>
      <c r="BQW27">
        <v>787032</v>
      </c>
      <c r="BQX27">
        <v>783591</v>
      </c>
      <c r="BQY27">
        <v>774628</v>
      </c>
      <c r="BQZ27">
        <v>783529</v>
      </c>
      <c r="BRA27">
        <v>783039</v>
      </c>
      <c r="BRB27">
        <v>772411</v>
      </c>
      <c r="BRC27">
        <v>769601</v>
      </c>
      <c r="BRD27">
        <v>763569</v>
      </c>
      <c r="BRE27">
        <v>764312</v>
      </c>
      <c r="BRF27">
        <v>763636</v>
      </c>
      <c r="BRG27">
        <v>768621</v>
      </c>
      <c r="BRH27">
        <v>769535</v>
      </c>
      <c r="BRI27">
        <v>770464</v>
      </c>
      <c r="BRJ27">
        <v>769814</v>
      </c>
      <c r="BRK27">
        <v>771328</v>
      </c>
      <c r="BRL27">
        <v>768742</v>
      </c>
      <c r="BRM27">
        <v>764600</v>
      </c>
      <c r="BRN27">
        <v>759983</v>
      </c>
      <c r="BRO27">
        <v>762275</v>
      </c>
      <c r="BRP27">
        <v>757468</v>
      </c>
      <c r="BRQ27">
        <v>758177</v>
      </c>
      <c r="BRR27">
        <v>761561</v>
      </c>
      <c r="BRS27">
        <v>760474</v>
      </c>
      <c r="BRT27">
        <v>754027</v>
      </c>
      <c r="BRU27">
        <v>754027</v>
      </c>
      <c r="BRV27">
        <v>756774</v>
      </c>
      <c r="BRW27">
        <v>761078</v>
      </c>
      <c r="BRX27">
        <v>759780</v>
      </c>
      <c r="BRY27">
        <v>760208</v>
      </c>
      <c r="BRZ27">
        <v>755772</v>
      </c>
      <c r="BSA27">
        <v>751544</v>
      </c>
      <c r="BSB27">
        <v>763840</v>
      </c>
      <c r="BSC27">
        <v>758584</v>
      </c>
      <c r="BSD27">
        <v>753718</v>
      </c>
      <c r="BSE27">
        <v>320</v>
      </c>
      <c r="BSF27">
        <v>2002</v>
      </c>
      <c r="BSG27">
        <v>3168</v>
      </c>
      <c r="BSH27">
        <v>8482</v>
      </c>
      <c r="BSI27">
        <v>8827</v>
      </c>
      <c r="BSJ27">
        <v>8883</v>
      </c>
      <c r="BSK27">
        <v>8932</v>
      </c>
      <c r="BSL27">
        <v>9004</v>
      </c>
      <c r="BSM27">
        <v>9032</v>
      </c>
      <c r="BSN27">
        <v>9161</v>
      </c>
      <c r="BSO27">
        <v>9655</v>
      </c>
      <c r="BSP27">
        <v>9659</v>
      </c>
      <c r="BSQ27">
        <v>11263</v>
      </c>
      <c r="BSR27">
        <v>27550</v>
      </c>
      <c r="BSS27">
        <v>43113</v>
      </c>
      <c r="BST27">
        <v>93447</v>
      </c>
      <c r="BSU27">
        <v>248044</v>
      </c>
      <c r="BSV27">
        <v>479096</v>
      </c>
      <c r="BSW27">
        <v>479096</v>
      </c>
      <c r="BSX27">
        <v>545700</v>
      </c>
      <c r="BSY27">
        <v>655046</v>
      </c>
      <c r="BSZ27">
        <v>721256</v>
      </c>
      <c r="BTA27">
        <v>738361</v>
      </c>
      <c r="BTB27">
        <v>748366</v>
      </c>
      <c r="BTC27">
        <v>744119</v>
      </c>
      <c r="BTD27">
        <v>754393</v>
      </c>
      <c r="BTE27">
        <v>759927</v>
      </c>
      <c r="BTF27">
        <v>757149</v>
      </c>
      <c r="BTG27">
        <v>751292</v>
      </c>
      <c r="BTH27">
        <v>744318</v>
      </c>
      <c r="BTI27">
        <v>747747</v>
      </c>
      <c r="BTJ27">
        <v>745838</v>
      </c>
      <c r="BTK27">
        <v>744759</v>
      </c>
      <c r="BTL27">
        <v>748740</v>
      </c>
      <c r="BTM27">
        <v>750361</v>
      </c>
      <c r="BTN27">
        <v>754153</v>
      </c>
      <c r="BTO27">
        <v>765122</v>
      </c>
      <c r="BTP27">
        <v>757531</v>
      </c>
      <c r="BTQ27">
        <v>758820</v>
      </c>
      <c r="BTR27">
        <v>756874</v>
      </c>
      <c r="BTS27">
        <v>758102</v>
      </c>
      <c r="BTT27">
        <v>754062</v>
      </c>
      <c r="BTU27">
        <v>749302</v>
      </c>
      <c r="BTV27">
        <v>750261</v>
      </c>
      <c r="BTW27">
        <v>750261</v>
      </c>
      <c r="BTX27">
        <v>750671</v>
      </c>
      <c r="BTY27">
        <v>748215</v>
      </c>
      <c r="BTZ27">
        <v>738721</v>
      </c>
      <c r="BUA27">
        <v>734847</v>
      </c>
      <c r="BUB27">
        <v>731100</v>
      </c>
      <c r="BUC27">
        <v>725720</v>
      </c>
      <c r="BUD27">
        <v>734233</v>
      </c>
      <c r="BUE27">
        <v>729100</v>
      </c>
      <c r="BUF27">
        <v>727155</v>
      </c>
      <c r="BUG27">
        <v>729781</v>
      </c>
      <c r="BUH27">
        <v>732055</v>
      </c>
      <c r="BUI27">
        <v>732789</v>
      </c>
      <c r="BUJ27">
        <v>734587</v>
      </c>
      <c r="BUK27">
        <v>730390</v>
      </c>
      <c r="BUL27">
        <v>717903</v>
      </c>
      <c r="BUM27">
        <v>713872</v>
      </c>
      <c r="BUN27">
        <v>711742</v>
      </c>
      <c r="BUO27">
        <v>711482</v>
      </c>
      <c r="BUP27">
        <v>711514</v>
      </c>
      <c r="BUQ27">
        <v>701119</v>
      </c>
      <c r="BUR27">
        <v>2461</v>
      </c>
      <c r="BUS27">
        <v>2443</v>
      </c>
      <c r="BUT27">
        <v>3785</v>
      </c>
      <c r="BUU27">
        <v>5972</v>
      </c>
      <c r="BUV27">
        <v>7014</v>
      </c>
      <c r="BUW27">
        <v>9062</v>
      </c>
      <c r="BUX27">
        <v>9067</v>
      </c>
      <c r="BUY27">
        <v>10842</v>
      </c>
      <c r="BUZ27">
        <v>11302</v>
      </c>
      <c r="BVA27">
        <v>12090</v>
      </c>
      <c r="BVB27">
        <v>12904</v>
      </c>
      <c r="BVC27">
        <v>16520</v>
      </c>
      <c r="BVD27">
        <v>20822</v>
      </c>
      <c r="BVE27">
        <v>23566</v>
      </c>
      <c r="BVF27">
        <v>29289</v>
      </c>
      <c r="BVG27">
        <v>63914</v>
      </c>
      <c r="BVH27">
        <v>172112</v>
      </c>
      <c r="BVI27">
        <v>307727</v>
      </c>
      <c r="BVJ27">
        <v>480271</v>
      </c>
      <c r="BVK27">
        <v>581099</v>
      </c>
      <c r="BVL27">
        <v>663953</v>
      </c>
      <c r="BVM27">
        <v>685654</v>
      </c>
      <c r="BVN27">
        <v>688531</v>
      </c>
      <c r="BVO27">
        <v>688531</v>
      </c>
      <c r="BVP27">
        <v>686361</v>
      </c>
      <c r="BVQ27">
        <v>683338</v>
      </c>
      <c r="BVR27">
        <v>683669</v>
      </c>
      <c r="BVS27">
        <v>687182</v>
      </c>
      <c r="BVT27">
        <v>691519</v>
      </c>
      <c r="BVU27">
        <v>697922</v>
      </c>
      <c r="BVV27">
        <v>689055</v>
      </c>
      <c r="BVW27">
        <v>693026</v>
      </c>
      <c r="BVX27">
        <v>692024</v>
      </c>
      <c r="BVY27">
        <v>690203</v>
      </c>
      <c r="BVZ27">
        <v>686860</v>
      </c>
      <c r="BWA27">
        <v>686602</v>
      </c>
      <c r="BWB27">
        <v>689089</v>
      </c>
      <c r="BWC27">
        <v>692005</v>
      </c>
      <c r="BWD27">
        <v>693893</v>
      </c>
      <c r="BWE27">
        <v>698567</v>
      </c>
      <c r="BWF27">
        <v>698095</v>
      </c>
      <c r="BWG27">
        <v>702824</v>
      </c>
      <c r="BWH27">
        <v>709874</v>
      </c>
      <c r="BWI27">
        <v>709874</v>
      </c>
      <c r="BWJ27">
        <v>712653</v>
      </c>
      <c r="BWK27">
        <v>712244</v>
      </c>
      <c r="BWL27">
        <v>711151</v>
      </c>
      <c r="BWM27">
        <v>717932</v>
      </c>
      <c r="BWN27">
        <v>718461</v>
      </c>
      <c r="BWO27">
        <v>717665</v>
      </c>
      <c r="BWP27">
        <v>720897</v>
      </c>
      <c r="BWQ27">
        <v>712469</v>
      </c>
      <c r="BWR27">
        <v>727390</v>
      </c>
      <c r="BWS27">
        <v>730468</v>
      </c>
      <c r="BWT27">
        <v>733280</v>
      </c>
      <c r="BWU27">
        <v>722999</v>
      </c>
      <c r="BWV27">
        <v>711435</v>
      </c>
      <c r="BWW27">
        <v>711435</v>
      </c>
      <c r="BWX27">
        <v>711420</v>
      </c>
      <c r="BWY27">
        <v>703044</v>
      </c>
      <c r="BWZ27">
        <v>695976</v>
      </c>
      <c r="BXA27">
        <v>697092</v>
      </c>
      <c r="BXB27">
        <v>697092</v>
      </c>
      <c r="BXC27">
        <v>698615</v>
      </c>
      <c r="BXD27">
        <v>704497</v>
      </c>
      <c r="BXE27">
        <v>51</v>
      </c>
      <c r="BXF27">
        <v>2517</v>
      </c>
      <c r="BXG27">
        <v>3613</v>
      </c>
      <c r="BXH27">
        <v>5939</v>
      </c>
      <c r="BXI27">
        <v>6032</v>
      </c>
      <c r="BXJ27">
        <v>6227</v>
      </c>
      <c r="BXK27">
        <v>6255</v>
      </c>
      <c r="BXL27">
        <v>8042</v>
      </c>
      <c r="BXM27">
        <v>8437</v>
      </c>
      <c r="BXN27">
        <v>12025</v>
      </c>
      <c r="BXO27">
        <v>14526</v>
      </c>
      <c r="BXP27">
        <v>16353</v>
      </c>
      <c r="BXQ27">
        <v>33457</v>
      </c>
      <c r="BXR27">
        <v>53697</v>
      </c>
      <c r="BXS27">
        <v>86365</v>
      </c>
      <c r="BXT27">
        <v>157714</v>
      </c>
      <c r="BXU27">
        <v>327132</v>
      </c>
      <c r="BXV27">
        <v>578627</v>
      </c>
      <c r="BXW27">
        <v>679610</v>
      </c>
      <c r="BXX27">
        <v>683341</v>
      </c>
      <c r="BXY27">
        <v>683341</v>
      </c>
      <c r="BXZ27">
        <v>686088</v>
      </c>
      <c r="BYA27">
        <v>686003</v>
      </c>
      <c r="BYB27">
        <v>691365</v>
      </c>
      <c r="BYC27">
        <v>689097</v>
      </c>
      <c r="BYD27">
        <v>686085</v>
      </c>
      <c r="BYE27">
        <v>681377</v>
      </c>
      <c r="BYF27">
        <v>675144</v>
      </c>
      <c r="BYG27">
        <v>674386</v>
      </c>
      <c r="BYH27">
        <v>669977</v>
      </c>
      <c r="BYI27">
        <v>667337</v>
      </c>
      <c r="BYJ27">
        <v>667069</v>
      </c>
      <c r="BYK27">
        <v>665803</v>
      </c>
      <c r="BYL27">
        <v>667450</v>
      </c>
      <c r="BYM27">
        <v>666303</v>
      </c>
      <c r="BYN27">
        <v>661883</v>
      </c>
      <c r="BYO27">
        <v>650819</v>
      </c>
      <c r="BYP27">
        <v>653045</v>
      </c>
      <c r="BYQ27">
        <v>650303</v>
      </c>
      <c r="BYR27">
        <v>652981</v>
      </c>
      <c r="BYS27">
        <v>657478</v>
      </c>
      <c r="BYT27">
        <v>648232</v>
      </c>
      <c r="BYU27">
        <v>644720</v>
      </c>
      <c r="BYV27">
        <v>641378</v>
      </c>
      <c r="BYW27">
        <v>639858</v>
      </c>
      <c r="BYX27">
        <v>634783</v>
      </c>
      <c r="BYY27">
        <v>627913</v>
      </c>
      <c r="BYZ27">
        <v>627916</v>
      </c>
      <c r="BZA27">
        <v>624241</v>
      </c>
      <c r="BZB27">
        <v>622518</v>
      </c>
      <c r="BZC27">
        <v>616692</v>
      </c>
      <c r="BZD27">
        <v>617906</v>
      </c>
      <c r="BZE27">
        <v>618428</v>
      </c>
      <c r="BZF27">
        <v>620392</v>
      </c>
      <c r="BZG27">
        <v>628506</v>
      </c>
      <c r="BZH27">
        <v>622028</v>
      </c>
      <c r="BZI27">
        <v>619757</v>
      </c>
      <c r="BZJ27">
        <v>617173</v>
      </c>
      <c r="BZK27">
        <v>616620</v>
      </c>
      <c r="BZL27">
        <v>608887</v>
      </c>
      <c r="BZM27">
        <v>603995</v>
      </c>
      <c r="BZN27">
        <v>606764</v>
      </c>
      <c r="BZO27">
        <v>608316</v>
      </c>
      <c r="BZP27">
        <v>611239</v>
      </c>
      <c r="BZQ27">
        <v>609190</v>
      </c>
      <c r="BZR27">
        <v>1343</v>
      </c>
      <c r="BZS27">
        <v>1344</v>
      </c>
      <c r="BZT27">
        <v>1772</v>
      </c>
      <c r="BZU27">
        <v>1913</v>
      </c>
      <c r="BZV27">
        <v>2162</v>
      </c>
      <c r="BZW27">
        <v>2217</v>
      </c>
      <c r="BZX27">
        <v>2441</v>
      </c>
      <c r="BZY27">
        <v>3357</v>
      </c>
      <c r="BZZ27">
        <v>4679</v>
      </c>
      <c r="CAA27">
        <v>5792</v>
      </c>
      <c r="CAB27">
        <v>10377</v>
      </c>
      <c r="CAC27">
        <v>16862</v>
      </c>
      <c r="CAD27">
        <v>23204</v>
      </c>
      <c r="CAE27">
        <v>23204</v>
      </c>
      <c r="CAF27">
        <v>34637</v>
      </c>
      <c r="CAG27">
        <v>114033</v>
      </c>
      <c r="CAH27">
        <v>224846</v>
      </c>
      <c r="CAI27">
        <v>385751</v>
      </c>
      <c r="CAJ27">
        <v>484442</v>
      </c>
      <c r="CAK27">
        <v>541965</v>
      </c>
      <c r="CAL27">
        <v>571443</v>
      </c>
      <c r="CAM27">
        <v>582772</v>
      </c>
      <c r="CAN27">
        <v>591633</v>
      </c>
      <c r="CAO27">
        <v>590991</v>
      </c>
      <c r="CAP27">
        <v>593947</v>
      </c>
      <c r="CAQ27">
        <v>592280</v>
      </c>
      <c r="CAR27">
        <v>593464</v>
      </c>
      <c r="CAS27">
        <v>593539</v>
      </c>
      <c r="CAT27">
        <v>582349</v>
      </c>
      <c r="CAU27">
        <v>574359</v>
      </c>
      <c r="CAV27">
        <v>575000</v>
      </c>
      <c r="CAW27">
        <v>572292</v>
      </c>
      <c r="CAX27">
        <v>572626</v>
      </c>
      <c r="CAY27">
        <v>570787</v>
      </c>
      <c r="CAZ27">
        <v>574676</v>
      </c>
      <c r="CBA27">
        <v>577453</v>
      </c>
      <c r="CBB27">
        <v>583246</v>
      </c>
      <c r="CBC27">
        <v>586257</v>
      </c>
      <c r="CBD27">
        <v>575827</v>
      </c>
      <c r="CBE27">
        <v>575537</v>
      </c>
      <c r="CBF27">
        <v>576286</v>
      </c>
      <c r="CBG27">
        <v>579149</v>
      </c>
      <c r="CBH27">
        <v>581108</v>
      </c>
      <c r="CBI27">
        <v>580499</v>
      </c>
      <c r="CBJ27">
        <v>585044</v>
      </c>
      <c r="CBK27">
        <v>577853</v>
      </c>
      <c r="CBL27">
        <v>578112</v>
      </c>
      <c r="CBM27">
        <v>576612</v>
      </c>
      <c r="CBN27">
        <v>573492</v>
      </c>
      <c r="CBO27">
        <v>573544</v>
      </c>
      <c r="CBP27">
        <v>569897</v>
      </c>
      <c r="CBQ27">
        <v>570034</v>
      </c>
      <c r="CBR27">
        <v>569137</v>
      </c>
      <c r="CBS27">
        <v>562222</v>
      </c>
      <c r="CBT27">
        <v>558581</v>
      </c>
      <c r="CBU27">
        <v>549708</v>
      </c>
      <c r="CBV27">
        <v>549708</v>
      </c>
      <c r="CBW27">
        <v>546097</v>
      </c>
      <c r="CBX27">
        <v>541789</v>
      </c>
      <c r="CBY27">
        <v>540625</v>
      </c>
      <c r="CBZ27">
        <v>545025</v>
      </c>
      <c r="CCA27">
        <v>543461</v>
      </c>
      <c r="CCB27">
        <v>540130</v>
      </c>
      <c r="CCC27">
        <v>536406</v>
      </c>
      <c r="CCD27">
        <v>542666</v>
      </c>
      <c r="CCE27">
        <v>2</v>
      </c>
      <c r="CCF27">
        <v>68</v>
      </c>
      <c r="CCG27">
        <v>3554</v>
      </c>
      <c r="CCH27">
        <v>4613</v>
      </c>
      <c r="CCI27">
        <v>4675</v>
      </c>
      <c r="CCJ27">
        <v>5224</v>
      </c>
      <c r="CCK27">
        <v>8455</v>
      </c>
      <c r="CCL27">
        <v>8512</v>
      </c>
      <c r="CCM27">
        <v>8851</v>
      </c>
      <c r="CCN27">
        <v>9584</v>
      </c>
      <c r="CCO27">
        <v>12578</v>
      </c>
      <c r="CCP27">
        <v>13343</v>
      </c>
      <c r="CCQ27">
        <v>18646</v>
      </c>
      <c r="CCR27">
        <v>32434</v>
      </c>
      <c r="CCS27">
        <v>37741</v>
      </c>
      <c r="CCT27">
        <v>49593</v>
      </c>
      <c r="CCU27">
        <v>155714</v>
      </c>
      <c r="CCV27">
        <v>318518</v>
      </c>
      <c r="CCW27">
        <v>318518</v>
      </c>
      <c r="CCX27">
        <v>385207</v>
      </c>
      <c r="CCY27">
        <v>483816</v>
      </c>
      <c r="CCZ27">
        <v>515659</v>
      </c>
      <c r="CDA27">
        <v>534271</v>
      </c>
      <c r="CDB27">
        <v>545152</v>
      </c>
      <c r="CDC27">
        <v>560412</v>
      </c>
      <c r="CDD27">
        <v>551247</v>
      </c>
      <c r="CDE27">
        <v>547552</v>
      </c>
      <c r="CDF27">
        <v>542535</v>
      </c>
      <c r="CDG27">
        <v>544904</v>
      </c>
      <c r="CDH27">
        <v>545192</v>
      </c>
      <c r="CDI27">
        <v>537780</v>
      </c>
      <c r="CDJ27">
        <v>538732</v>
      </c>
      <c r="CDK27">
        <v>533564</v>
      </c>
      <c r="CDL27">
        <v>536005</v>
      </c>
      <c r="CDM27">
        <v>526247</v>
      </c>
      <c r="CDN27">
        <v>526821</v>
      </c>
      <c r="CDO27">
        <v>531857</v>
      </c>
      <c r="CDP27">
        <v>536643</v>
      </c>
      <c r="CDQ27">
        <v>532945</v>
      </c>
      <c r="CDR27">
        <v>536520</v>
      </c>
      <c r="CDS27">
        <v>543430</v>
      </c>
      <c r="CDT27">
        <v>539182</v>
      </c>
      <c r="CDU27">
        <v>542600</v>
      </c>
      <c r="CDV27">
        <v>542042</v>
      </c>
      <c r="CDW27">
        <v>543578</v>
      </c>
      <c r="CDX27">
        <v>546558</v>
      </c>
      <c r="CDY27">
        <v>546288</v>
      </c>
      <c r="CDZ27">
        <v>549688</v>
      </c>
      <c r="CEA27">
        <v>548584</v>
      </c>
      <c r="CEB27">
        <v>548486</v>
      </c>
      <c r="CEC27">
        <v>553288</v>
      </c>
      <c r="CED27">
        <v>552453</v>
      </c>
      <c r="CEE27">
        <v>552165</v>
      </c>
      <c r="CEF27">
        <v>552589</v>
      </c>
      <c r="CEG27">
        <v>552460</v>
      </c>
      <c r="CEH27">
        <v>547801</v>
      </c>
      <c r="CEI27">
        <v>553135</v>
      </c>
      <c r="CEJ27">
        <v>544562</v>
      </c>
      <c r="CEK27">
        <v>560697</v>
      </c>
      <c r="CEL27">
        <v>560697</v>
      </c>
      <c r="CEM27">
        <v>570923</v>
      </c>
      <c r="CEN27">
        <v>549340</v>
      </c>
      <c r="CEO27">
        <v>548985</v>
      </c>
      <c r="CEP27">
        <v>550246</v>
      </c>
      <c r="CEQ27">
        <v>550112</v>
      </c>
      <c r="CER27">
        <v>547220</v>
      </c>
      <c r="CES27">
        <v>925</v>
      </c>
      <c r="CET27">
        <v>4764</v>
      </c>
      <c r="CEU27">
        <v>5089</v>
      </c>
      <c r="CEV27">
        <v>5301</v>
      </c>
      <c r="CEW27">
        <v>7326</v>
      </c>
      <c r="CEX27">
        <v>8114</v>
      </c>
      <c r="CEY27">
        <v>8587</v>
      </c>
      <c r="CEZ27">
        <v>9531</v>
      </c>
      <c r="CFA27">
        <v>10216</v>
      </c>
      <c r="CFB27">
        <v>12455</v>
      </c>
      <c r="CFC27">
        <v>24107</v>
      </c>
      <c r="CFD27">
        <v>25913</v>
      </c>
      <c r="CFE27">
        <v>31486</v>
      </c>
      <c r="CFF27">
        <v>39029</v>
      </c>
      <c r="CFG27">
        <v>44547</v>
      </c>
      <c r="CFH27">
        <v>61906</v>
      </c>
      <c r="CFI27">
        <v>152912</v>
      </c>
      <c r="CFJ27">
        <v>286963</v>
      </c>
      <c r="CFK27">
        <v>452349</v>
      </c>
      <c r="CFL27">
        <v>530258</v>
      </c>
      <c r="CFM27">
        <v>546779</v>
      </c>
      <c r="CFN27">
        <v>555965</v>
      </c>
      <c r="CFO27">
        <v>555965</v>
      </c>
      <c r="CFP27">
        <v>557178</v>
      </c>
      <c r="CFQ27">
        <v>566624</v>
      </c>
      <c r="CFR27">
        <v>562229</v>
      </c>
      <c r="CFS27">
        <v>561369</v>
      </c>
      <c r="CFT27">
        <v>558390</v>
      </c>
      <c r="CFU27">
        <v>558136</v>
      </c>
      <c r="CFV27">
        <v>571743</v>
      </c>
      <c r="CFW27">
        <v>572557</v>
      </c>
      <c r="CFX27">
        <v>579886</v>
      </c>
      <c r="CFY27">
        <v>579691</v>
      </c>
      <c r="CFZ27">
        <v>582468</v>
      </c>
      <c r="CGA27">
        <v>564607</v>
      </c>
      <c r="CGB27">
        <v>553868</v>
      </c>
      <c r="CGC27">
        <v>553444</v>
      </c>
      <c r="CGD27">
        <v>551643</v>
      </c>
      <c r="CGE27">
        <v>549251</v>
      </c>
      <c r="CGF27">
        <v>537537</v>
      </c>
      <c r="CGG27">
        <v>536135</v>
      </c>
      <c r="CGH27">
        <v>536045</v>
      </c>
      <c r="CGI27">
        <v>543274</v>
      </c>
      <c r="CGJ27">
        <v>539589</v>
      </c>
      <c r="CGK27">
        <v>532547</v>
      </c>
      <c r="CGL27">
        <v>526858</v>
      </c>
      <c r="CGM27">
        <v>527174</v>
      </c>
      <c r="CGN27">
        <v>527174</v>
      </c>
      <c r="CGO27">
        <v>526223</v>
      </c>
      <c r="CGP27">
        <v>529710</v>
      </c>
      <c r="CGQ27">
        <v>520079</v>
      </c>
      <c r="CGR27">
        <v>513807</v>
      </c>
      <c r="CGS27">
        <v>515224</v>
      </c>
      <c r="CGT27">
        <v>511182</v>
      </c>
      <c r="CGU27">
        <v>510487</v>
      </c>
      <c r="CGV27">
        <v>519475</v>
      </c>
      <c r="CGW27">
        <v>516912</v>
      </c>
      <c r="CGX27">
        <v>516912</v>
      </c>
      <c r="CGY27">
        <v>510989</v>
      </c>
      <c r="CGZ27">
        <v>506471</v>
      </c>
      <c r="CHA27">
        <v>508274</v>
      </c>
      <c r="CHB27">
        <v>509255</v>
      </c>
      <c r="CHC27">
        <v>509255</v>
      </c>
      <c r="CHD27">
        <v>513249</v>
      </c>
      <c r="CHE27">
        <v>511345</v>
      </c>
      <c r="CHF27">
        <v>625</v>
      </c>
      <c r="CHG27">
        <v>625</v>
      </c>
      <c r="CHH27">
        <v>819</v>
      </c>
      <c r="CHI27">
        <v>1125</v>
      </c>
      <c r="CHJ27">
        <v>3286</v>
      </c>
      <c r="CHK27">
        <v>3946</v>
      </c>
      <c r="CHL27">
        <v>5657</v>
      </c>
      <c r="CHM27">
        <v>6351</v>
      </c>
      <c r="CHN27">
        <v>6963</v>
      </c>
      <c r="CHO27">
        <v>7175</v>
      </c>
      <c r="CHP27">
        <v>13167</v>
      </c>
      <c r="CHQ27">
        <v>18713</v>
      </c>
      <c r="CHR27">
        <v>23112</v>
      </c>
      <c r="CHS27">
        <v>28861</v>
      </c>
      <c r="CHT27">
        <v>42290</v>
      </c>
      <c r="CHU27">
        <v>82782</v>
      </c>
      <c r="CHV27">
        <v>180378</v>
      </c>
      <c r="CHW27">
        <v>333492</v>
      </c>
      <c r="CHX27">
        <v>347214</v>
      </c>
      <c r="CHY27">
        <v>347214</v>
      </c>
      <c r="CHZ27">
        <v>390143</v>
      </c>
      <c r="CIA27">
        <v>432596</v>
      </c>
      <c r="CIB27">
        <v>438220</v>
      </c>
      <c r="CIC27">
        <v>436689</v>
      </c>
      <c r="CID27">
        <v>434659</v>
      </c>
      <c r="CIE27">
        <v>435808</v>
      </c>
      <c r="CIF27">
        <v>434861</v>
      </c>
      <c r="CIG27">
        <v>431116</v>
      </c>
      <c r="CIH27">
        <v>434917</v>
      </c>
      <c r="CII27">
        <v>431834</v>
      </c>
      <c r="CIJ27">
        <v>431203</v>
      </c>
      <c r="CIK27">
        <v>432787</v>
      </c>
      <c r="CIL27">
        <v>434832</v>
      </c>
      <c r="CIM27">
        <v>433944</v>
      </c>
      <c r="CIN27">
        <v>433952</v>
      </c>
      <c r="CIO27">
        <v>435065</v>
      </c>
      <c r="CIP27">
        <v>434185</v>
      </c>
      <c r="CIQ27">
        <v>432114</v>
      </c>
      <c r="CIR27">
        <v>435971</v>
      </c>
      <c r="CIS27">
        <v>435993</v>
      </c>
      <c r="CIT27">
        <v>429873</v>
      </c>
      <c r="CIU27">
        <v>424659</v>
      </c>
      <c r="CIV27">
        <v>433082</v>
      </c>
      <c r="CIW27">
        <v>427576</v>
      </c>
      <c r="CIX27">
        <v>429353</v>
      </c>
      <c r="CIY27">
        <v>426285</v>
      </c>
      <c r="CIZ27">
        <v>425987</v>
      </c>
      <c r="CJA27">
        <v>421750</v>
      </c>
      <c r="CJB27">
        <v>418845</v>
      </c>
      <c r="CJC27">
        <v>418095</v>
      </c>
      <c r="CJD27">
        <v>426209</v>
      </c>
      <c r="CJE27">
        <v>426779</v>
      </c>
      <c r="CJF27">
        <v>426589</v>
      </c>
      <c r="CJG27">
        <v>426700</v>
      </c>
      <c r="CJH27">
        <v>432126</v>
      </c>
      <c r="CJI27">
        <v>431811</v>
      </c>
      <c r="CJJ27">
        <v>437646</v>
      </c>
      <c r="CJK27">
        <v>439944</v>
      </c>
      <c r="CJL27">
        <v>439577</v>
      </c>
      <c r="CJM27">
        <v>429761</v>
      </c>
      <c r="CJN27">
        <v>422070</v>
      </c>
      <c r="CJO27">
        <v>425886</v>
      </c>
      <c r="CJP27">
        <v>430807</v>
      </c>
      <c r="CJQ27">
        <v>433637</v>
      </c>
      <c r="CJR27">
        <v>527</v>
      </c>
      <c r="CJS27">
        <v>665</v>
      </c>
      <c r="CJT27">
        <v>714</v>
      </c>
      <c r="CJU27">
        <v>884</v>
      </c>
      <c r="CJV27">
        <v>1112</v>
      </c>
      <c r="CJW27">
        <v>1268</v>
      </c>
      <c r="CJX27">
        <v>1700</v>
      </c>
      <c r="CJY27">
        <v>1968</v>
      </c>
      <c r="CJZ27">
        <v>2049</v>
      </c>
      <c r="CKA27">
        <v>2650</v>
      </c>
      <c r="CKB27">
        <v>3858</v>
      </c>
      <c r="CKC27">
        <v>5431</v>
      </c>
      <c r="CKD27">
        <v>10481</v>
      </c>
      <c r="CKE27">
        <v>10481</v>
      </c>
      <c r="CKF27">
        <v>12233</v>
      </c>
      <c r="CKG27">
        <v>19280</v>
      </c>
      <c r="CKH27">
        <v>46489</v>
      </c>
      <c r="CKI27">
        <v>124038</v>
      </c>
      <c r="CKJ27">
        <v>173293</v>
      </c>
      <c r="CKK27">
        <v>296434</v>
      </c>
      <c r="CKL27">
        <v>381529</v>
      </c>
      <c r="CKM27">
        <v>389677</v>
      </c>
      <c r="CKN27">
        <v>414291</v>
      </c>
      <c r="CKO27">
        <v>416303</v>
      </c>
      <c r="CKP27">
        <v>415089</v>
      </c>
      <c r="CKQ27">
        <v>419264</v>
      </c>
      <c r="CKR27">
        <v>417934</v>
      </c>
      <c r="CKS27">
        <v>413762</v>
      </c>
      <c r="CKT27">
        <v>410937</v>
      </c>
      <c r="CKU27">
        <v>409748</v>
      </c>
      <c r="CKV27">
        <v>412591</v>
      </c>
      <c r="CKW27">
        <v>416340</v>
      </c>
      <c r="CKX27">
        <v>409900</v>
      </c>
      <c r="CKY27">
        <v>409065</v>
      </c>
      <c r="CKZ27">
        <v>405320</v>
      </c>
      <c r="CLA27">
        <v>401597</v>
      </c>
      <c r="CLB27">
        <v>403257</v>
      </c>
      <c r="CLC27">
        <v>406975</v>
      </c>
      <c r="CLD27">
        <v>410041</v>
      </c>
      <c r="CLE27">
        <v>405915</v>
      </c>
      <c r="CLF27">
        <v>400818</v>
      </c>
      <c r="CLG27">
        <v>401906</v>
      </c>
      <c r="CLH27">
        <v>391126</v>
      </c>
      <c r="CLI27">
        <v>395175</v>
      </c>
      <c r="CLJ27">
        <v>393253</v>
      </c>
      <c r="CLK27">
        <v>391587</v>
      </c>
      <c r="CLL27">
        <v>390686</v>
      </c>
      <c r="CLM27">
        <v>395195</v>
      </c>
      <c r="CLN27">
        <v>390420</v>
      </c>
      <c r="CLO27">
        <v>395046</v>
      </c>
      <c r="CLP27">
        <v>393364</v>
      </c>
      <c r="CLQ27">
        <v>392805</v>
      </c>
      <c r="CLR27">
        <v>395184</v>
      </c>
      <c r="CLS27">
        <v>391551</v>
      </c>
      <c r="CLT27">
        <v>388138</v>
      </c>
      <c r="CLU27">
        <v>389082</v>
      </c>
      <c r="CLV27">
        <v>395851</v>
      </c>
      <c r="CLW27">
        <v>395851</v>
      </c>
      <c r="CLX27">
        <v>391450</v>
      </c>
      <c r="CLY27">
        <v>394153</v>
      </c>
      <c r="CLZ27">
        <v>389968</v>
      </c>
      <c r="CMA27">
        <v>386650</v>
      </c>
      <c r="CMB27">
        <v>384269</v>
      </c>
      <c r="CMC27">
        <v>380410</v>
      </c>
      <c r="CMD27">
        <v>377032</v>
      </c>
      <c r="CME27">
        <v>212</v>
      </c>
      <c r="CMF27">
        <v>529</v>
      </c>
      <c r="CMG27">
        <v>615</v>
      </c>
      <c r="CMH27">
        <v>689</v>
      </c>
      <c r="CMI27">
        <v>782</v>
      </c>
      <c r="CMJ27">
        <v>836</v>
      </c>
      <c r="CMK27">
        <v>1726</v>
      </c>
      <c r="CML27">
        <v>1732</v>
      </c>
      <c r="CMM27">
        <v>1941</v>
      </c>
      <c r="CMN27">
        <v>2146</v>
      </c>
      <c r="CMO27">
        <v>3033</v>
      </c>
      <c r="CMP27">
        <v>4853</v>
      </c>
      <c r="CMQ27">
        <v>7928</v>
      </c>
      <c r="CMR27">
        <v>9925</v>
      </c>
      <c r="CMS27">
        <v>12401</v>
      </c>
      <c r="CMT27">
        <v>16115</v>
      </c>
      <c r="CMU27">
        <v>21739</v>
      </c>
      <c r="CMV27">
        <v>54123</v>
      </c>
      <c r="CMW27">
        <v>54123</v>
      </c>
      <c r="CMX27">
        <v>114309</v>
      </c>
      <c r="CMY27">
        <v>190015</v>
      </c>
      <c r="CMZ27">
        <v>258778</v>
      </c>
      <c r="CNA27">
        <v>309644</v>
      </c>
      <c r="CNB27">
        <v>337144</v>
      </c>
      <c r="CNC27">
        <v>340174</v>
      </c>
      <c r="CND27">
        <v>339741</v>
      </c>
      <c r="CNE27">
        <v>347968</v>
      </c>
      <c r="CNF27">
        <v>348798</v>
      </c>
      <c r="CNG27">
        <v>344688</v>
      </c>
      <c r="CNH27">
        <v>345577</v>
      </c>
      <c r="CNI27">
        <v>345660</v>
      </c>
      <c r="CNJ27">
        <v>345096</v>
      </c>
      <c r="CNK27">
        <v>345868</v>
      </c>
      <c r="CNL27">
        <v>344289</v>
      </c>
      <c r="CNM27">
        <v>345788</v>
      </c>
      <c r="CNN27">
        <v>352013</v>
      </c>
      <c r="CNO27">
        <v>346813</v>
      </c>
      <c r="CNP27">
        <v>343294</v>
      </c>
      <c r="CNQ27">
        <v>347747</v>
      </c>
      <c r="CNR27">
        <v>354302</v>
      </c>
      <c r="CNS27">
        <v>353876</v>
      </c>
      <c r="CNT27">
        <v>351686</v>
      </c>
      <c r="CNU27">
        <v>350229</v>
      </c>
      <c r="CNV27">
        <v>351218</v>
      </c>
      <c r="CNW27">
        <v>350518</v>
      </c>
      <c r="CNX27">
        <v>352354</v>
      </c>
      <c r="CNY27">
        <v>351455</v>
      </c>
      <c r="CNZ27">
        <v>352584</v>
      </c>
      <c r="COA27">
        <v>356498</v>
      </c>
      <c r="COB27">
        <v>356498</v>
      </c>
      <c r="COC27">
        <v>356571</v>
      </c>
      <c r="COD27">
        <v>358725</v>
      </c>
      <c r="COE27">
        <v>359536</v>
      </c>
      <c r="COF27">
        <v>355341</v>
      </c>
      <c r="COG27">
        <v>349363</v>
      </c>
      <c r="COH27">
        <v>351883</v>
      </c>
      <c r="COI27">
        <v>345435</v>
      </c>
      <c r="COJ27">
        <v>341552</v>
      </c>
      <c r="COK27">
        <v>337332</v>
      </c>
      <c r="COL27">
        <v>338184</v>
      </c>
      <c r="COM27">
        <v>332755</v>
      </c>
      <c r="CON27">
        <v>334204</v>
      </c>
      <c r="COO27">
        <v>334065</v>
      </c>
      <c r="COP27">
        <v>333515</v>
      </c>
      <c r="COQ27">
        <v>334925</v>
      </c>
      <c r="COR27">
        <v>409</v>
      </c>
      <c r="COS27">
        <v>2220</v>
      </c>
      <c r="COT27">
        <v>5435</v>
      </c>
      <c r="COU27">
        <v>5552</v>
      </c>
      <c r="COV27">
        <v>6308</v>
      </c>
      <c r="COW27">
        <v>6783</v>
      </c>
      <c r="COX27">
        <v>6554</v>
      </c>
      <c r="COY27">
        <v>6583</v>
      </c>
      <c r="COZ27">
        <v>6597</v>
      </c>
      <c r="CPA27">
        <v>6617</v>
      </c>
      <c r="CPB27">
        <v>7444</v>
      </c>
      <c r="CPC27">
        <v>8005</v>
      </c>
      <c r="CPD27">
        <v>8348</v>
      </c>
      <c r="CPE27">
        <v>9039</v>
      </c>
      <c r="CPF27">
        <v>10044</v>
      </c>
      <c r="CPG27">
        <v>9934</v>
      </c>
      <c r="CPH27">
        <v>12640</v>
      </c>
      <c r="CPI27">
        <v>22917</v>
      </c>
      <c r="CPJ27">
        <v>67114</v>
      </c>
      <c r="CPK27">
        <v>123848</v>
      </c>
      <c r="CPL27">
        <v>213775</v>
      </c>
      <c r="CPM27">
        <v>302770</v>
      </c>
      <c r="CPN27">
        <v>311482</v>
      </c>
      <c r="CPO27">
        <v>311482</v>
      </c>
      <c r="CPP27">
        <v>311588</v>
      </c>
      <c r="CPQ27">
        <v>312392</v>
      </c>
      <c r="CPR27">
        <v>318024</v>
      </c>
      <c r="CPS27">
        <v>320504</v>
      </c>
      <c r="CPT27">
        <v>319888</v>
      </c>
      <c r="CPU27">
        <v>319664</v>
      </c>
      <c r="CPV27">
        <v>318146</v>
      </c>
      <c r="CPW27">
        <v>317805</v>
      </c>
      <c r="CPX27">
        <v>315852</v>
      </c>
      <c r="CPY27">
        <v>318093</v>
      </c>
      <c r="CPZ27">
        <v>317079</v>
      </c>
      <c r="CQA27">
        <v>312020</v>
      </c>
      <c r="CQB27">
        <v>312552</v>
      </c>
      <c r="CQC27">
        <v>310837</v>
      </c>
      <c r="CQD27">
        <v>311278</v>
      </c>
      <c r="CQE27">
        <v>314517</v>
      </c>
      <c r="CQF27">
        <v>318420</v>
      </c>
      <c r="CQG27">
        <v>309268</v>
      </c>
      <c r="CQH27">
        <v>310150</v>
      </c>
      <c r="CQI27">
        <v>307520</v>
      </c>
      <c r="CQJ27">
        <v>307358</v>
      </c>
      <c r="CQK27">
        <v>301134</v>
      </c>
      <c r="CQL27">
        <v>298223</v>
      </c>
      <c r="CQM27">
        <v>292153</v>
      </c>
      <c r="CQN27">
        <v>292153</v>
      </c>
      <c r="CQO27">
        <v>291996</v>
      </c>
      <c r="CQP27">
        <v>293985</v>
      </c>
      <c r="CQQ27">
        <v>288737</v>
      </c>
      <c r="CQR27">
        <v>291294</v>
      </c>
      <c r="CQS27">
        <v>289193</v>
      </c>
      <c r="CQT27">
        <v>290999</v>
      </c>
      <c r="CQU27">
        <v>292917</v>
      </c>
      <c r="CQV27">
        <v>292411</v>
      </c>
      <c r="CQW27">
        <v>291375</v>
      </c>
      <c r="CQX27">
        <v>291375</v>
      </c>
      <c r="CQY27">
        <v>290441</v>
      </c>
      <c r="CQZ27">
        <v>288878</v>
      </c>
      <c r="CRA27">
        <v>288896</v>
      </c>
      <c r="CRB27">
        <v>285861</v>
      </c>
      <c r="CRC27">
        <v>285861</v>
      </c>
      <c r="CRD27">
        <v>286014</v>
      </c>
      <c r="CRE27">
        <v>287244</v>
      </c>
      <c r="CRF27">
        <v>17</v>
      </c>
      <c r="CRG27">
        <v>1089</v>
      </c>
      <c r="CRH27">
        <v>1103</v>
      </c>
      <c r="CRI27">
        <v>1311</v>
      </c>
      <c r="CRJ27">
        <v>1476</v>
      </c>
      <c r="CRK27">
        <v>1486</v>
      </c>
      <c r="CRL27">
        <v>1552</v>
      </c>
      <c r="CRM27">
        <v>3890</v>
      </c>
      <c r="CRN27">
        <v>5959</v>
      </c>
      <c r="CRO27">
        <v>5617</v>
      </c>
      <c r="CRP27">
        <v>6147</v>
      </c>
      <c r="CRQ27">
        <v>5377</v>
      </c>
      <c r="CRR27">
        <v>9979</v>
      </c>
      <c r="CRS27">
        <v>12226</v>
      </c>
      <c r="CRT27">
        <v>16703</v>
      </c>
      <c r="CRU27">
        <v>28702</v>
      </c>
      <c r="CRV27">
        <v>56469</v>
      </c>
      <c r="CRW27">
        <v>145793</v>
      </c>
      <c r="CRX27">
        <v>166079</v>
      </c>
      <c r="CRY27">
        <v>166079</v>
      </c>
      <c r="CRZ27">
        <v>222739</v>
      </c>
      <c r="CSA27">
        <v>279765</v>
      </c>
      <c r="CSB27">
        <v>296206</v>
      </c>
      <c r="CSC27">
        <v>287243</v>
      </c>
      <c r="CSD27">
        <v>281160</v>
      </c>
      <c r="CSE27">
        <v>278383</v>
      </c>
      <c r="CSF27">
        <v>275613</v>
      </c>
      <c r="CSG27">
        <v>269688</v>
      </c>
      <c r="CSH27">
        <v>268785</v>
      </c>
      <c r="CSI27">
        <v>262102</v>
      </c>
      <c r="CSJ27">
        <v>256766</v>
      </c>
      <c r="CSK27">
        <v>259487</v>
      </c>
      <c r="CSL27">
        <v>258984</v>
      </c>
      <c r="CSM27">
        <v>258204</v>
      </c>
      <c r="CSN27">
        <v>255184</v>
      </c>
      <c r="CSO27">
        <v>259063</v>
      </c>
      <c r="CSP27">
        <v>241554</v>
      </c>
      <c r="CSQ27">
        <v>238413</v>
      </c>
      <c r="CSR27">
        <v>237365</v>
      </c>
      <c r="CSS27">
        <v>237885</v>
      </c>
      <c r="CST27">
        <v>237348</v>
      </c>
      <c r="CSU27">
        <v>233474</v>
      </c>
      <c r="CSV27">
        <v>233389</v>
      </c>
      <c r="CSW27">
        <v>232068</v>
      </c>
      <c r="CSX27">
        <v>233772</v>
      </c>
      <c r="CSY27">
        <v>233127</v>
      </c>
      <c r="CSZ27">
        <v>230717</v>
      </c>
      <c r="CTA27">
        <v>226616</v>
      </c>
      <c r="CTB27">
        <v>219873</v>
      </c>
      <c r="CTC27">
        <v>221944</v>
      </c>
      <c r="CTD27">
        <v>224291</v>
      </c>
      <c r="CTE27">
        <v>225300</v>
      </c>
      <c r="CTF27">
        <v>224903</v>
      </c>
      <c r="CTG27">
        <v>223168</v>
      </c>
      <c r="CTH27">
        <v>223211</v>
      </c>
      <c r="CTI27">
        <v>226088</v>
      </c>
      <c r="CTJ27">
        <v>226931</v>
      </c>
      <c r="CTK27">
        <v>227351</v>
      </c>
      <c r="CTL27">
        <v>236791</v>
      </c>
      <c r="CTM27">
        <v>227674</v>
      </c>
      <c r="CTN27">
        <v>224935</v>
      </c>
      <c r="CTO27">
        <v>224688</v>
      </c>
      <c r="CTP27">
        <v>221572</v>
      </c>
      <c r="CTQ27">
        <v>219481</v>
      </c>
      <c r="CTR27">
        <v>445</v>
      </c>
      <c r="CTS27">
        <v>1834</v>
      </c>
      <c r="CTT27">
        <v>1857</v>
      </c>
      <c r="CTU27">
        <v>2715</v>
      </c>
      <c r="CTV27">
        <v>2584</v>
      </c>
      <c r="CTW27">
        <v>3730</v>
      </c>
      <c r="CTX27">
        <v>3931</v>
      </c>
      <c r="CTY27">
        <v>4807</v>
      </c>
      <c r="CTZ27">
        <v>5659</v>
      </c>
      <c r="CUA27">
        <v>7171</v>
      </c>
      <c r="CUB27">
        <v>9007</v>
      </c>
      <c r="CUC27">
        <v>13574</v>
      </c>
      <c r="CUD27">
        <v>15156</v>
      </c>
      <c r="CUE27">
        <v>15156</v>
      </c>
      <c r="CUF27">
        <v>15589</v>
      </c>
      <c r="CUG27">
        <v>18740</v>
      </c>
      <c r="CUH27">
        <v>24766</v>
      </c>
      <c r="CUI27">
        <v>59552</v>
      </c>
      <c r="CUJ27">
        <v>97715</v>
      </c>
      <c r="CUK27">
        <v>121863</v>
      </c>
      <c r="CUL27">
        <v>166044</v>
      </c>
      <c r="CUM27">
        <v>183179</v>
      </c>
      <c r="CUN27">
        <v>192188</v>
      </c>
      <c r="CUO27">
        <v>194387</v>
      </c>
      <c r="CUP27">
        <v>188318</v>
      </c>
      <c r="CUQ27">
        <v>187256</v>
      </c>
      <c r="CUR27">
        <v>186468</v>
      </c>
      <c r="CUS27">
        <v>184215</v>
      </c>
      <c r="CUT27">
        <v>182695</v>
      </c>
      <c r="CUU27">
        <v>183774</v>
      </c>
      <c r="CUV27">
        <v>180767</v>
      </c>
      <c r="CUW27">
        <v>176895</v>
      </c>
      <c r="CUX27">
        <v>176392</v>
      </c>
      <c r="CUY27">
        <v>175859</v>
      </c>
      <c r="CUZ27">
        <v>177453</v>
      </c>
      <c r="CVA27">
        <v>176511</v>
      </c>
      <c r="CVB27">
        <v>173659</v>
      </c>
      <c r="CVC27">
        <v>176174</v>
      </c>
      <c r="CVD27">
        <v>172099</v>
      </c>
      <c r="CVE27">
        <v>175488</v>
      </c>
      <c r="CVF27">
        <v>173951</v>
      </c>
      <c r="CVG27">
        <v>174961</v>
      </c>
      <c r="CVH27">
        <v>171556</v>
      </c>
      <c r="CVI27">
        <v>171080</v>
      </c>
      <c r="CVJ27">
        <v>172310</v>
      </c>
      <c r="CVK27">
        <v>168559</v>
      </c>
      <c r="CVL27">
        <v>168536</v>
      </c>
      <c r="CVM27">
        <v>167025</v>
      </c>
      <c r="CVN27">
        <v>165927</v>
      </c>
      <c r="CVO27">
        <v>164195</v>
      </c>
      <c r="CVP27">
        <v>162450</v>
      </c>
      <c r="CVQ27">
        <v>153729</v>
      </c>
      <c r="CVR27">
        <v>155516</v>
      </c>
      <c r="CVS27">
        <v>151985</v>
      </c>
      <c r="CVT27">
        <v>147811</v>
      </c>
      <c r="CVU27">
        <v>146231</v>
      </c>
      <c r="CVV27">
        <v>139213</v>
      </c>
      <c r="CVW27">
        <v>138277</v>
      </c>
      <c r="CVX27">
        <v>138277</v>
      </c>
      <c r="CVY27">
        <v>138912</v>
      </c>
      <c r="CVZ27">
        <v>140807</v>
      </c>
      <c r="CWA27">
        <v>139209</v>
      </c>
      <c r="CWB27">
        <v>140810</v>
      </c>
      <c r="CWC27">
        <v>142997</v>
      </c>
      <c r="CWD27">
        <v>143189</v>
      </c>
      <c r="CWE27">
        <v>145609</v>
      </c>
      <c r="CWF27">
        <v>4239</v>
      </c>
      <c r="CWG27">
        <v>4239</v>
      </c>
      <c r="CWH27">
        <v>5312</v>
      </c>
      <c r="CWI27">
        <v>5312</v>
      </c>
      <c r="CWJ27">
        <v>5596</v>
      </c>
      <c r="CWK27">
        <v>7095</v>
      </c>
      <c r="CWL27">
        <v>7100</v>
      </c>
      <c r="CWM27">
        <v>7844</v>
      </c>
      <c r="CWN27">
        <v>8327</v>
      </c>
      <c r="CWO27">
        <v>9986</v>
      </c>
      <c r="CWP27">
        <v>10079</v>
      </c>
      <c r="CWQ27">
        <v>10294</v>
      </c>
      <c r="CWR27">
        <v>12087</v>
      </c>
      <c r="CWS27">
        <v>13190</v>
      </c>
      <c r="CWT27">
        <v>14052</v>
      </c>
      <c r="CWU27">
        <v>27629</v>
      </c>
      <c r="CWV27">
        <v>42888</v>
      </c>
      <c r="CWW27">
        <v>42888</v>
      </c>
      <c r="CWX27">
        <v>54197</v>
      </c>
      <c r="CWY27">
        <v>85683</v>
      </c>
      <c r="CWZ27">
        <v>115391</v>
      </c>
      <c r="CXA27">
        <v>138783</v>
      </c>
      <c r="CXB27">
        <v>142924</v>
      </c>
      <c r="CXC27">
        <v>143116</v>
      </c>
      <c r="CXD27">
        <v>139402</v>
      </c>
      <c r="CXE27">
        <v>138120</v>
      </c>
      <c r="CXF27">
        <v>131123</v>
      </c>
      <c r="CXG27">
        <v>129291</v>
      </c>
      <c r="CXH27">
        <v>127975</v>
      </c>
      <c r="CXI27">
        <v>127151</v>
      </c>
      <c r="CXJ27">
        <v>124222</v>
      </c>
      <c r="CXK27">
        <v>123642</v>
      </c>
      <c r="CXL27">
        <v>120853</v>
      </c>
      <c r="CXM27">
        <v>117716</v>
      </c>
      <c r="CXN27">
        <v>117239</v>
      </c>
      <c r="CXO27">
        <v>113312</v>
      </c>
      <c r="CXP27">
        <v>115402</v>
      </c>
      <c r="CXQ27">
        <v>115416</v>
      </c>
      <c r="CXR27">
        <v>118133</v>
      </c>
      <c r="CXS27">
        <v>115466</v>
      </c>
      <c r="CXT27">
        <v>112565</v>
      </c>
      <c r="CXU27">
        <v>111866</v>
      </c>
      <c r="CXV27">
        <v>111650</v>
      </c>
      <c r="CXW27">
        <v>113909</v>
      </c>
      <c r="CXX27">
        <v>113082</v>
      </c>
      <c r="CXY27">
        <v>111376</v>
      </c>
      <c r="CXZ27">
        <v>111692</v>
      </c>
      <c r="CYA27">
        <v>108739</v>
      </c>
      <c r="CYB27">
        <v>107600</v>
      </c>
      <c r="CYC27">
        <v>107215</v>
      </c>
      <c r="CYD27">
        <v>104668</v>
      </c>
      <c r="CYE27">
        <v>104543</v>
      </c>
      <c r="CYF27">
        <v>104717</v>
      </c>
      <c r="CYG27">
        <v>104604</v>
      </c>
      <c r="CYH27">
        <v>106134</v>
      </c>
      <c r="CYI27">
        <v>107167</v>
      </c>
      <c r="CYJ27">
        <v>107514</v>
      </c>
      <c r="CYK27">
        <v>104884</v>
      </c>
      <c r="CYL27">
        <v>106560</v>
      </c>
      <c r="CYM27">
        <v>103732</v>
      </c>
      <c r="CYN27">
        <v>100517</v>
      </c>
      <c r="CYO27">
        <v>95446</v>
      </c>
      <c r="CYP27">
        <v>93949</v>
      </c>
      <c r="CYQ27">
        <v>93949</v>
      </c>
      <c r="CYR27">
        <v>94722</v>
      </c>
      <c r="CYS27">
        <v>94959</v>
      </c>
      <c r="CYT27">
        <v>359</v>
      </c>
      <c r="CYU27">
        <v>370</v>
      </c>
      <c r="CYV27">
        <v>424</v>
      </c>
      <c r="CYW27">
        <v>6502</v>
      </c>
      <c r="CYX27">
        <v>7981</v>
      </c>
      <c r="CYY27">
        <v>8609</v>
      </c>
      <c r="CYZ27">
        <v>9667</v>
      </c>
      <c r="CZA27">
        <v>9797</v>
      </c>
      <c r="CZB27">
        <v>9811</v>
      </c>
      <c r="CZC27">
        <v>10076</v>
      </c>
      <c r="CZD27">
        <v>10098</v>
      </c>
      <c r="CZE27">
        <v>10129</v>
      </c>
      <c r="CZF27">
        <v>11725</v>
      </c>
      <c r="CZG27">
        <v>11322</v>
      </c>
      <c r="CZH27">
        <v>13565</v>
      </c>
      <c r="CZI27">
        <v>15008</v>
      </c>
      <c r="CZJ27">
        <v>16269</v>
      </c>
      <c r="CZK27">
        <v>22954</v>
      </c>
      <c r="CZL27">
        <v>34509</v>
      </c>
      <c r="CZM27">
        <v>44989</v>
      </c>
      <c r="CZN27">
        <v>48232</v>
      </c>
      <c r="CZO27">
        <v>49540</v>
      </c>
      <c r="CZP27">
        <v>49549</v>
      </c>
      <c r="CZQ27">
        <v>49128</v>
      </c>
      <c r="CZR27">
        <v>51608</v>
      </c>
      <c r="CZS27">
        <v>51948</v>
      </c>
      <c r="CZT27">
        <v>51948</v>
      </c>
      <c r="CZU27">
        <v>52636</v>
      </c>
      <c r="CZV27">
        <v>55861</v>
      </c>
      <c r="CZW27">
        <v>55954</v>
      </c>
      <c r="CZX27">
        <v>57543</v>
      </c>
      <c r="CZY27">
        <v>55922</v>
      </c>
      <c r="CZZ27">
        <v>58627</v>
      </c>
      <c r="DAA27">
        <v>57314</v>
      </c>
      <c r="DAB27">
        <v>57100</v>
      </c>
      <c r="DAC27">
        <v>56649</v>
      </c>
      <c r="DAD27">
        <v>56316</v>
      </c>
      <c r="DAE27">
        <v>51900</v>
      </c>
      <c r="DAF27">
        <v>53084</v>
      </c>
      <c r="DAG27">
        <v>50387</v>
      </c>
      <c r="DAH27">
        <v>45340</v>
      </c>
      <c r="DAI27">
        <v>39329</v>
      </c>
      <c r="DAJ27">
        <v>38885</v>
      </c>
      <c r="DAK27">
        <v>35044</v>
      </c>
      <c r="DAL27">
        <v>28295</v>
      </c>
      <c r="DAM27">
        <v>25422</v>
      </c>
      <c r="DAN27">
        <v>25422</v>
      </c>
      <c r="DAO27">
        <v>20101</v>
      </c>
      <c r="DAP27">
        <v>11710</v>
      </c>
      <c r="DAQ27">
        <v>6257</v>
      </c>
      <c r="DAR27">
        <v>3224</v>
      </c>
      <c r="DAS27" t="s">
        <v>7202</v>
      </c>
      <c r="DAT27" t="s">
        <v>7202</v>
      </c>
      <c r="DAU27" t="s">
        <v>7202</v>
      </c>
      <c r="DAV27" t="s">
        <v>7202</v>
      </c>
      <c r="DAW27" t="s">
        <v>7202</v>
      </c>
      <c r="DAX27" t="s">
        <v>7202</v>
      </c>
      <c r="DAY27" t="s">
        <v>7202</v>
      </c>
      <c r="DAZ27" t="s">
        <v>7202</v>
      </c>
      <c r="DBA27" t="s">
        <v>7202</v>
      </c>
      <c r="DBB27" t="s">
        <v>7202</v>
      </c>
      <c r="DBC27" t="s">
        <v>7202</v>
      </c>
      <c r="DBD27" t="s">
        <v>7202</v>
      </c>
      <c r="DBE27" t="s">
        <v>7202</v>
      </c>
      <c r="DBF27" t="s">
        <v>7202</v>
      </c>
      <c r="DBG27" t="s">
        <v>7202</v>
      </c>
      <c r="DBH27" t="s">
        <v>7202</v>
      </c>
      <c r="DBI27" t="s">
        <v>7202</v>
      </c>
      <c r="DBJ27" t="s">
        <v>7202</v>
      </c>
      <c r="DBK27" t="s">
        <v>7202</v>
      </c>
      <c r="DBL27" t="s">
        <v>7202</v>
      </c>
      <c r="DBM27" t="s">
        <v>7202</v>
      </c>
      <c r="DBN27" t="s">
        <v>7202</v>
      </c>
      <c r="DBO27" t="s">
        <v>7202</v>
      </c>
      <c r="DBP27" t="s">
        <v>7202</v>
      </c>
      <c r="DBQ27" t="s">
        <v>7202</v>
      </c>
      <c r="DBR27" t="s">
        <v>7202</v>
      </c>
      <c r="DBS27" t="s">
        <v>7202</v>
      </c>
      <c r="DBT27" t="s">
        <v>7202</v>
      </c>
      <c r="DBU27" t="s">
        <v>7202</v>
      </c>
      <c r="DBV27" t="s">
        <v>7202</v>
      </c>
      <c r="DBW27" t="s">
        <v>7202</v>
      </c>
      <c r="DBX27" t="s">
        <v>7202</v>
      </c>
      <c r="DBY27" t="s">
        <v>7202</v>
      </c>
      <c r="DBZ27" t="s">
        <v>7202</v>
      </c>
      <c r="DCA27" t="s">
        <v>7202</v>
      </c>
      <c r="DCB27" t="s">
        <v>7202</v>
      </c>
      <c r="DCC27" t="s">
        <v>7202</v>
      </c>
      <c r="DCD27" t="s">
        <v>7202</v>
      </c>
      <c r="DCE27" t="s">
        <v>7202</v>
      </c>
      <c r="DCF27" t="s">
        <v>7202</v>
      </c>
      <c r="DCG27" t="s">
        <v>7202</v>
      </c>
      <c r="DCH27" t="s">
        <v>7202</v>
      </c>
      <c r="DCI27" t="s">
        <v>7202</v>
      </c>
      <c r="DCJ27" t="s">
        <v>7202</v>
      </c>
      <c r="DCK27" t="s">
        <v>7202</v>
      </c>
      <c r="DCL27" t="s">
        <v>7202</v>
      </c>
      <c r="DCM27" t="s">
        <v>7202</v>
      </c>
      <c r="DCN27" t="s">
        <v>7202</v>
      </c>
      <c r="DCO27" t="s">
        <v>7202</v>
      </c>
      <c r="DCP27" t="s">
        <v>7202</v>
      </c>
      <c r="DCQ27" t="s">
        <v>7202</v>
      </c>
      <c r="DCR27" t="s">
        <v>7202</v>
      </c>
      <c r="DCS27" t="s">
        <v>7202</v>
      </c>
      <c r="DCT27" t="s">
        <v>7202</v>
      </c>
      <c r="DCU27" t="s">
        <v>7202</v>
      </c>
      <c r="DCV27" t="s">
        <v>7202</v>
      </c>
      <c r="DCW27" t="s">
        <v>7202</v>
      </c>
      <c r="DCX27" t="s">
        <v>7202</v>
      </c>
      <c r="DCY27" t="s">
        <v>7202</v>
      </c>
      <c r="DCZ27" t="s">
        <v>7202</v>
      </c>
      <c r="DDA27" t="s">
        <v>7202</v>
      </c>
      <c r="DDB27" t="s">
        <v>7202</v>
      </c>
      <c r="DDC27" t="s">
        <v>7202</v>
      </c>
      <c r="DDD27" t="s">
        <v>7202</v>
      </c>
      <c r="DDE27" t="s">
        <v>7202</v>
      </c>
      <c r="DDF27" t="s">
        <v>7202</v>
      </c>
      <c r="DDG27" t="s">
        <v>7202</v>
      </c>
      <c r="DDH27" t="s">
        <v>7202</v>
      </c>
      <c r="DDI27" t="s">
        <v>7202</v>
      </c>
      <c r="DDJ27" t="s">
        <v>7202</v>
      </c>
      <c r="DDK27" t="s">
        <v>7202</v>
      </c>
      <c r="DDL27" t="s">
        <v>7202</v>
      </c>
      <c r="DDM27" t="s">
        <v>7202</v>
      </c>
      <c r="DDN27" t="s">
        <v>7202</v>
      </c>
      <c r="DDO27" t="s">
        <v>7202</v>
      </c>
      <c r="DDP27" t="s">
        <v>7202</v>
      </c>
      <c r="DDQ27" t="s">
        <v>7202</v>
      </c>
      <c r="DDR27" t="s">
        <v>7202</v>
      </c>
      <c r="DDS27" t="s">
        <v>7202</v>
      </c>
      <c r="DDT27" t="s">
        <v>7202</v>
      </c>
      <c r="DDU27" t="s">
        <v>7202</v>
      </c>
      <c r="DDV27" t="s">
        <v>7202</v>
      </c>
      <c r="DDW27" t="s">
        <v>7202</v>
      </c>
      <c r="DDX27" t="s">
        <v>7202</v>
      </c>
      <c r="DDY27" t="s">
        <v>7202</v>
      </c>
      <c r="DDZ27" t="s">
        <v>7202</v>
      </c>
      <c r="DEA27" t="s">
        <v>7202</v>
      </c>
      <c r="DEB27" t="s">
        <v>7202</v>
      </c>
      <c r="DEC27" t="s">
        <v>7202</v>
      </c>
      <c r="DED27" t="s">
        <v>7202</v>
      </c>
      <c r="DEE27" t="s">
        <v>7202</v>
      </c>
      <c r="DEF27" t="s">
        <v>7202</v>
      </c>
      <c r="DEG27" t="s">
        <v>7202</v>
      </c>
      <c r="DEH27" t="s">
        <v>7202</v>
      </c>
      <c r="DEI27" t="s">
        <v>7202</v>
      </c>
      <c r="DEJ27" t="s">
        <v>7202</v>
      </c>
      <c r="DEK27" t="s">
        <v>7202</v>
      </c>
      <c r="DEL27" t="s">
        <v>7202</v>
      </c>
      <c r="DEM27" t="s">
        <v>7202</v>
      </c>
      <c r="DEN27" t="s">
        <v>7202</v>
      </c>
      <c r="DEO27" t="s">
        <v>7202</v>
      </c>
      <c r="DEP27" t="s">
        <v>7202</v>
      </c>
      <c r="DEQ27" t="s">
        <v>7202</v>
      </c>
      <c r="DER27" t="s">
        <v>7202</v>
      </c>
      <c r="DES27" t="s">
        <v>7202</v>
      </c>
      <c r="DET27" t="s">
        <v>7202</v>
      </c>
      <c r="DEU27" t="s">
        <v>7202</v>
      </c>
      <c r="DEV27" t="s">
        <v>7202</v>
      </c>
      <c r="DEW27" t="s">
        <v>7202</v>
      </c>
      <c r="DEX27" t="s">
        <v>7202</v>
      </c>
      <c r="DEY27" t="s">
        <v>7202</v>
      </c>
      <c r="DEZ27" t="s">
        <v>7202</v>
      </c>
      <c r="DFA27" t="s">
        <v>7202</v>
      </c>
      <c r="DFB27" t="s">
        <v>7202</v>
      </c>
      <c r="DFC27" t="s">
        <v>7202</v>
      </c>
      <c r="DFD27" t="s">
        <v>7202</v>
      </c>
      <c r="DFE27" t="s">
        <v>7202</v>
      </c>
      <c r="DFF27" t="s">
        <v>7202</v>
      </c>
      <c r="DFG27" t="s">
        <v>7202</v>
      </c>
      <c r="DFH27" t="s">
        <v>7202</v>
      </c>
      <c r="DFI27" t="s">
        <v>7202</v>
      </c>
      <c r="DFJ27" t="s">
        <v>7202</v>
      </c>
      <c r="DFK27" t="s">
        <v>7202</v>
      </c>
      <c r="DFL27" t="s">
        <v>7202</v>
      </c>
      <c r="DFM27" t="s">
        <v>7202</v>
      </c>
      <c r="DFN27" t="s">
        <v>7202</v>
      </c>
      <c r="DFO27" t="s">
        <v>7202</v>
      </c>
      <c r="DFP27" t="s">
        <v>7202</v>
      </c>
      <c r="DFQ27" t="s">
        <v>7202</v>
      </c>
      <c r="DFR27" t="s">
        <v>7202</v>
      </c>
      <c r="DFS27" t="s">
        <v>7202</v>
      </c>
      <c r="DFT27" t="s">
        <v>7202</v>
      </c>
      <c r="DFU27" t="s">
        <v>7202</v>
      </c>
      <c r="DFV27" t="s">
        <v>7202</v>
      </c>
      <c r="DFW27" t="s">
        <v>7202</v>
      </c>
      <c r="DFX27" t="s">
        <v>7202</v>
      </c>
      <c r="DFY27" t="s">
        <v>7202</v>
      </c>
      <c r="DFZ27" t="s">
        <v>7202</v>
      </c>
      <c r="DGA27" t="s">
        <v>7202</v>
      </c>
      <c r="DGB27" t="s">
        <v>7202</v>
      </c>
      <c r="DGC27" t="s">
        <v>7202</v>
      </c>
      <c r="DGD27" t="s">
        <v>7202</v>
      </c>
      <c r="DGE27" t="s">
        <v>7202</v>
      </c>
      <c r="DGF27" t="s">
        <v>7202</v>
      </c>
      <c r="DGG27" t="s">
        <v>7202</v>
      </c>
      <c r="DGH27" t="s">
        <v>7202</v>
      </c>
      <c r="DGI27" t="s">
        <v>7202</v>
      </c>
      <c r="DGJ27" t="s">
        <v>7202</v>
      </c>
      <c r="DGK27" t="s">
        <v>7202</v>
      </c>
      <c r="DGL27" t="s">
        <v>7202</v>
      </c>
      <c r="DGM27" t="s">
        <v>7202</v>
      </c>
      <c r="DGN27" t="s">
        <v>7202</v>
      </c>
      <c r="DGO27" t="s">
        <v>7202</v>
      </c>
      <c r="DGP27" t="s">
        <v>7202</v>
      </c>
      <c r="DGQ27" t="s">
        <v>7202</v>
      </c>
      <c r="DGR27" t="s">
        <v>7202</v>
      </c>
      <c r="DGS27" t="s">
        <v>7202</v>
      </c>
      <c r="DGT27" t="s">
        <v>7202</v>
      </c>
      <c r="DGU27" t="s">
        <v>7202</v>
      </c>
      <c r="DGV27" t="s">
        <v>7202</v>
      </c>
      <c r="DGW27" t="s">
        <v>7202</v>
      </c>
      <c r="DGX27" t="s">
        <v>7202</v>
      </c>
      <c r="DGY27" t="s">
        <v>7202</v>
      </c>
      <c r="DGZ27" t="s">
        <v>7202</v>
      </c>
      <c r="DHA27" t="s">
        <v>7202</v>
      </c>
      <c r="DHB27" t="s">
        <v>7202</v>
      </c>
      <c r="DHC27" t="s">
        <v>7202</v>
      </c>
      <c r="DHD27" t="s">
        <v>7202</v>
      </c>
      <c r="DHE27" t="s">
        <v>7202</v>
      </c>
      <c r="DHF27" t="s">
        <v>7202</v>
      </c>
      <c r="DHG27" t="s">
        <v>7202</v>
      </c>
      <c r="DHH27" t="s">
        <v>7202</v>
      </c>
      <c r="DHI27" t="s">
        <v>7202</v>
      </c>
      <c r="DHJ27" t="s">
        <v>7202</v>
      </c>
      <c r="DHK27" t="s">
        <v>7202</v>
      </c>
      <c r="DHL27" t="s">
        <v>7202</v>
      </c>
      <c r="DHM27" t="s">
        <v>7202</v>
      </c>
      <c r="DHN27" t="s">
        <v>7202</v>
      </c>
      <c r="DHO27" t="s">
        <v>7202</v>
      </c>
      <c r="DHP27" t="s">
        <v>7202</v>
      </c>
      <c r="DHQ27" t="s">
        <v>7202</v>
      </c>
      <c r="DHR27" t="s">
        <v>7202</v>
      </c>
      <c r="DHS27" t="s">
        <v>7202</v>
      </c>
      <c r="DHT27" t="s">
        <v>7202</v>
      </c>
      <c r="DHU27" t="s">
        <v>7202</v>
      </c>
      <c r="DHV27" t="s">
        <v>7202</v>
      </c>
      <c r="DHW27" t="s">
        <v>7202</v>
      </c>
      <c r="DHX27" t="s">
        <v>7202</v>
      </c>
      <c r="DHY27" t="s">
        <v>7202</v>
      </c>
      <c r="DHZ27" t="s">
        <v>7202</v>
      </c>
      <c r="DIA27" t="s">
        <v>7202</v>
      </c>
      <c r="DIB27" t="s">
        <v>7202</v>
      </c>
      <c r="DIC27" t="s">
        <v>7202</v>
      </c>
      <c r="DID27" t="s">
        <v>7202</v>
      </c>
      <c r="DIE27" t="s">
        <v>7202</v>
      </c>
      <c r="DIF27" t="s">
        <v>7202</v>
      </c>
      <c r="DIG27" t="s">
        <v>7202</v>
      </c>
      <c r="DIH27" t="s">
        <v>7202</v>
      </c>
      <c r="DII27" t="s">
        <v>7202</v>
      </c>
      <c r="DIJ27" t="s">
        <v>7202</v>
      </c>
      <c r="DIK27" t="s">
        <v>7202</v>
      </c>
      <c r="DIL27" t="s">
        <v>7202</v>
      </c>
      <c r="DIM27" t="s">
        <v>7202</v>
      </c>
      <c r="DIN27" t="s">
        <v>7202</v>
      </c>
      <c r="DIO27" t="s">
        <v>7202</v>
      </c>
      <c r="DIP27" t="s">
        <v>7202</v>
      </c>
      <c r="DIQ27" t="s">
        <v>7202</v>
      </c>
      <c r="DIR27" t="s">
        <v>7202</v>
      </c>
      <c r="DIS27" t="s">
        <v>7202</v>
      </c>
      <c r="DIT27" t="s">
        <v>7202</v>
      </c>
      <c r="DIU27" t="s">
        <v>7202</v>
      </c>
      <c r="DIV27" t="s">
        <v>7202</v>
      </c>
      <c r="DIW27" t="s">
        <v>7202</v>
      </c>
      <c r="DIX27" t="s">
        <v>7202</v>
      </c>
      <c r="DIY27" t="s">
        <v>7202</v>
      </c>
      <c r="DIZ27" t="s">
        <v>7202</v>
      </c>
      <c r="DJA27" t="s">
        <v>7202</v>
      </c>
      <c r="DJB27" t="s">
        <v>7202</v>
      </c>
      <c r="DJC27" t="s">
        <v>7202</v>
      </c>
      <c r="DJD27" t="s">
        <v>7202</v>
      </c>
      <c r="DJE27" t="s">
        <v>7202</v>
      </c>
      <c r="DJF27" t="s">
        <v>7202</v>
      </c>
      <c r="DJG27" t="s">
        <v>7202</v>
      </c>
      <c r="DJH27" t="s">
        <v>7202</v>
      </c>
      <c r="DJI27" t="s">
        <v>7202</v>
      </c>
      <c r="DJJ27" t="s">
        <v>7202</v>
      </c>
      <c r="DJK27" t="s">
        <v>7202</v>
      </c>
      <c r="DJL27" t="s">
        <v>7202</v>
      </c>
      <c r="DJM27" t="s">
        <v>7202</v>
      </c>
      <c r="DJN27" t="s">
        <v>7202</v>
      </c>
      <c r="DJO27" t="s">
        <v>7202</v>
      </c>
      <c r="DJP27" t="s">
        <v>7202</v>
      </c>
      <c r="DJQ27" t="s">
        <v>7202</v>
      </c>
      <c r="DJR27" t="s">
        <v>7202</v>
      </c>
      <c r="DJS27" t="s">
        <v>7202</v>
      </c>
      <c r="DJT27" t="s">
        <v>7202</v>
      </c>
      <c r="DJU27" t="s">
        <v>7202</v>
      </c>
      <c r="DJV27" t="s">
        <v>7202</v>
      </c>
      <c r="DJW27" t="s">
        <v>7202</v>
      </c>
      <c r="DJX27" t="s">
        <v>7202</v>
      </c>
      <c r="DJY27" t="s">
        <v>7202</v>
      </c>
      <c r="DJZ27" t="s">
        <v>7202</v>
      </c>
      <c r="DKA27" t="s">
        <v>7202</v>
      </c>
      <c r="DKB27" t="s">
        <v>7202</v>
      </c>
      <c r="DKC27" t="s">
        <v>7202</v>
      </c>
      <c r="DKD27" t="s">
        <v>7202</v>
      </c>
      <c r="DKE27" t="s">
        <v>7202</v>
      </c>
      <c r="DKF27" t="s">
        <v>7202</v>
      </c>
      <c r="DKG27" t="s">
        <v>7202</v>
      </c>
      <c r="DKH27" t="s">
        <v>7202</v>
      </c>
      <c r="DKI27" t="s">
        <v>7202</v>
      </c>
      <c r="DKJ27" t="s">
        <v>7202</v>
      </c>
      <c r="DKK27" t="s">
        <v>7202</v>
      </c>
      <c r="DKL27" t="s">
        <v>7202</v>
      </c>
      <c r="DKM27" t="s">
        <v>7202</v>
      </c>
      <c r="DKN27" t="s">
        <v>7202</v>
      </c>
      <c r="DKO27" t="s">
        <v>7202</v>
      </c>
      <c r="DKP27" t="s">
        <v>7202</v>
      </c>
      <c r="DKQ27" t="s">
        <v>7202</v>
      </c>
      <c r="DKR27" t="s">
        <v>7202</v>
      </c>
      <c r="DKS27" t="s">
        <v>7202</v>
      </c>
      <c r="DKT27" t="s">
        <v>7202</v>
      </c>
      <c r="DKU27" t="s">
        <v>7202</v>
      </c>
      <c r="DKV27" t="s">
        <v>7202</v>
      </c>
      <c r="DKW27" t="s">
        <v>7202</v>
      </c>
      <c r="DKX27" t="s">
        <v>7202</v>
      </c>
      <c r="DKY27" t="s">
        <v>7202</v>
      </c>
      <c r="DKZ27" t="s">
        <v>7202</v>
      </c>
      <c r="DLA27" t="s">
        <v>7202</v>
      </c>
      <c r="DLB27" t="s">
        <v>7202</v>
      </c>
      <c r="DLC27" t="s">
        <v>7202</v>
      </c>
      <c r="DLD27" t="s">
        <v>7202</v>
      </c>
      <c r="DLE27" t="s">
        <v>7202</v>
      </c>
      <c r="DLF27" t="s">
        <v>7202</v>
      </c>
      <c r="DLG27" t="s">
        <v>7202</v>
      </c>
      <c r="DLH27" t="s">
        <v>7202</v>
      </c>
      <c r="DLI27" t="s">
        <v>7202</v>
      </c>
      <c r="DLJ27" t="s">
        <v>7202</v>
      </c>
      <c r="DLK27" t="s">
        <v>7202</v>
      </c>
      <c r="DLL27" t="s">
        <v>7202</v>
      </c>
      <c r="DLM27" t="s">
        <v>7202</v>
      </c>
      <c r="DLN27" t="s">
        <v>7202</v>
      </c>
      <c r="DLO27" t="s">
        <v>7202</v>
      </c>
      <c r="DLP27" t="s">
        <v>7202</v>
      </c>
      <c r="DLQ27" t="s">
        <v>7202</v>
      </c>
      <c r="DLR27" t="s">
        <v>7202</v>
      </c>
      <c r="DLS27" t="s">
        <v>7202</v>
      </c>
      <c r="DLT27" t="s">
        <v>7202</v>
      </c>
      <c r="DLU27" t="s">
        <v>7202</v>
      </c>
      <c r="DLV27" t="s">
        <v>7202</v>
      </c>
      <c r="DLW27" t="s">
        <v>7202</v>
      </c>
      <c r="DLX27" t="s">
        <v>7202</v>
      </c>
      <c r="DLY27" t="s">
        <v>7202</v>
      </c>
      <c r="DLZ27" t="s">
        <v>7202</v>
      </c>
      <c r="DMA27" t="s">
        <v>7202</v>
      </c>
      <c r="DMB27" t="s">
        <v>7202</v>
      </c>
      <c r="DMC27" t="s">
        <v>7202</v>
      </c>
      <c r="DMD27" t="s">
        <v>7202</v>
      </c>
      <c r="DME27" t="s">
        <v>7202</v>
      </c>
      <c r="DMF27" t="s">
        <v>7202</v>
      </c>
      <c r="DMG27" t="s">
        <v>7202</v>
      </c>
      <c r="DMH27" t="s">
        <v>7202</v>
      </c>
      <c r="DMI27" t="s">
        <v>7202</v>
      </c>
      <c r="DMJ27" t="s">
        <v>7202</v>
      </c>
      <c r="DMK27" t="s">
        <v>7202</v>
      </c>
      <c r="DML27" t="s">
        <v>7202</v>
      </c>
      <c r="DMM27" t="s">
        <v>7202</v>
      </c>
      <c r="DMN27" t="s">
        <v>7202</v>
      </c>
      <c r="DMO27" t="s">
        <v>7202</v>
      </c>
      <c r="DMP27" t="s">
        <v>7202</v>
      </c>
      <c r="DMQ27" t="s">
        <v>7202</v>
      </c>
      <c r="DMR27" t="s">
        <v>7202</v>
      </c>
      <c r="DMS27" t="s">
        <v>7202</v>
      </c>
      <c r="DMT27" t="s">
        <v>7202</v>
      </c>
      <c r="DMU27" t="s">
        <v>7202</v>
      </c>
      <c r="DMV27" t="s">
        <v>7202</v>
      </c>
      <c r="DMW27" t="s">
        <v>7202</v>
      </c>
      <c r="DMX27" t="s">
        <v>7202</v>
      </c>
      <c r="DMY27" t="s">
        <v>7202</v>
      </c>
      <c r="DMZ27" t="s">
        <v>7202</v>
      </c>
      <c r="DNA27" t="s">
        <v>7202</v>
      </c>
      <c r="DNB27" t="s">
        <v>7202</v>
      </c>
      <c r="DNC27" t="s">
        <v>7202</v>
      </c>
      <c r="DND27" t="s">
        <v>7202</v>
      </c>
      <c r="DNE27" t="s">
        <v>7202</v>
      </c>
      <c r="DNF27" t="s">
        <v>7202</v>
      </c>
      <c r="DNG27" t="s">
        <v>7202</v>
      </c>
      <c r="DNH27" t="s">
        <v>7202</v>
      </c>
      <c r="DNI27" t="s">
        <v>7202</v>
      </c>
      <c r="DNJ27" t="s">
        <v>7202</v>
      </c>
      <c r="DNK27" t="s">
        <v>7202</v>
      </c>
      <c r="DNL27" t="s">
        <v>7202</v>
      </c>
      <c r="DNM27" t="s">
        <v>7202</v>
      </c>
      <c r="DNN27" t="s">
        <v>7202</v>
      </c>
      <c r="DNO27" t="s">
        <v>7202</v>
      </c>
      <c r="DNP27" t="s">
        <v>7202</v>
      </c>
      <c r="DNQ27" t="s">
        <v>7202</v>
      </c>
      <c r="DNR27" t="s">
        <v>7202</v>
      </c>
      <c r="DNS27" t="s">
        <v>7202</v>
      </c>
      <c r="DNT27" t="s">
        <v>7202</v>
      </c>
      <c r="DNU27" t="s">
        <v>7202</v>
      </c>
      <c r="DNV27" t="s">
        <v>7202</v>
      </c>
      <c r="DNW27" t="s">
        <v>7202</v>
      </c>
      <c r="DNX27" t="s">
        <v>7202</v>
      </c>
      <c r="DNY27" t="s">
        <v>7202</v>
      </c>
      <c r="DNZ27" t="s">
        <v>7202</v>
      </c>
      <c r="DOA27" t="s">
        <v>7202</v>
      </c>
      <c r="DOB27" t="s">
        <v>7202</v>
      </c>
      <c r="DOC27" t="s">
        <v>7202</v>
      </c>
      <c r="DOD27" t="s">
        <v>7202</v>
      </c>
      <c r="DOE27" t="s">
        <v>7202</v>
      </c>
      <c r="DOF27" t="s">
        <v>7202</v>
      </c>
      <c r="DOG27" t="s">
        <v>7202</v>
      </c>
      <c r="DOH27" t="s">
        <v>7202</v>
      </c>
      <c r="DOI27" t="s">
        <v>7202</v>
      </c>
      <c r="DOJ27" t="s">
        <v>7202</v>
      </c>
      <c r="DOK27" t="s">
        <v>7202</v>
      </c>
      <c r="DOL27" t="s">
        <v>7202</v>
      </c>
      <c r="DOM27" t="s">
        <v>7202</v>
      </c>
      <c r="DON27" t="s">
        <v>7202</v>
      </c>
      <c r="DOO27" t="s">
        <v>7202</v>
      </c>
      <c r="DOP27" t="s">
        <v>7202</v>
      </c>
      <c r="DOQ27" t="s">
        <v>7202</v>
      </c>
      <c r="DOR27" t="s">
        <v>7202</v>
      </c>
      <c r="DOS27" t="s">
        <v>7202</v>
      </c>
      <c r="DOT27" t="s">
        <v>7202</v>
      </c>
      <c r="DOU27" t="s">
        <v>7202</v>
      </c>
      <c r="DOV27" t="s">
        <v>7202</v>
      </c>
      <c r="DOW27" t="s">
        <v>7202</v>
      </c>
      <c r="DOX27" t="s">
        <v>7202</v>
      </c>
      <c r="DOY27" t="s">
        <v>7202</v>
      </c>
      <c r="DOZ27" t="s">
        <v>7202</v>
      </c>
      <c r="DPA27" t="s">
        <v>7202</v>
      </c>
      <c r="DPB27" t="s">
        <v>7202</v>
      </c>
      <c r="DPC27" t="s">
        <v>7202</v>
      </c>
      <c r="DPD27" t="s">
        <v>7202</v>
      </c>
      <c r="DPE27" t="s">
        <v>7202</v>
      </c>
      <c r="DPF27" t="s">
        <v>7202</v>
      </c>
      <c r="DPG27" t="s">
        <v>7202</v>
      </c>
      <c r="DPH27" t="s">
        <v>7202</v>
      </c>
      <c r="DPI27" t="s">
        <v>7202</v>
      </c>
      <c r="DPJ27" t="s">
        <v>7202</v>
      </c>
      <c r="DPK27" t="s">
        <v>7202</v>
      </c>
      <c r="DPL27" t="s">
        <v>7202</v>
      </c>
      <c r="DPM27" t="s">
        <v>7202</v>
      </c>
      <c r="DPN27" t="s">
        <v>7202</v>
      </c>
      <c r="DPO27" t="s">
        <v>7202</v>
      </c>
      <c r="DPP27" t="s">
        <v>7202</v>
      </c>
      <c r="DPQ27" t="s">
        <v>7202</v>
      </c>
      <c r="DPR27" t="s">
        <v>7202</v>
      </c>
      <c r="DPS27" t="s">
        <v>7202</v>
      </c>
      <c r="DPT27" t="s">
        <v>7202</v>
      </c>
      <c r="DPU27" t="s">
        <v>7202</v>
      </c>
      <c r="DPV27" t="s">
        <v>7202</v>
      </c>
      <c r="DPW27" t="s">
        <v>7202</v>
      </c>
      <c r="DPX27" t="s">
        <v>7202</v>
      </c>
      <c r="DPY27" t="s">
        <v>7202</v>
      </c>
      <c r="DPZ27" t="s">
        <v>7202</v>
      </c>
      <c r="DQA27" t="s">
        <v>7202</v>
      </c>
      <c r="DQB27" t="s">
        <v>7202</v>
      </c>
      <c r="DQC27" t="s">
        <v>7202</v>
      </c>
      <c r="DQD27" t="s">
        <v>7202</v>
      </c>
      <c r="DQE27" t="s">
        <v>7202</v>
      </c>
      <c r="DQF27" t="s">
        <v>7202</v>
      </c>
      <c r="DQG27" t="s">
        <v>7202</v>
      </c>
      <c r="DQH27" t="s">
        <v>7202</v>
      </c>
      <c r="DQI27" t="s">
        <v>7202</v>
      </c>
      <c r="DQJ27" t="s">
        <v>7202</v>
      </c>
      <c r="DQK27" t="s">
        <v>7202</v>
      </c>
      <c r="DQL27" t="s">
        <v>7202</v>
      </c>
      <c r="DQM27" t="s">
        <v>7202</v>
      </c>
      <c r="DQN27" t="s">
        <v>7202</v>
      </c>
      <c r="DQO27" t="s">
        <v>7202</v>
      </c>
      <c r="DQP27" t="s">
        <v>7202</v>
      </c>
      <c r="DQQ27" t="s">
        <v>7202</v>
      </c>
      <c r="DQR27" t="s">
        <v>7202</v>
      </c>
      <c r="DQS27" t="s">
        <v>7202</v>
      </c>
      <c r="DQT27" t="s">
        <v>7202</v>
      </c>
      <c r="DQU27" t="s">
        <v>7202</v>
      </c>
      <c r="DQV27" t="s">
        <v>7202</v>
      </c>
      <c r="DQW27" t="s">
        <v>7202</v>
      </c>
      <c r="DQX27" t="s">
        <v>7202</v>
      </c>
      <c r="DQY27" t="s">
        <v>7202</v>
      </c>
      <c r="DQZ27" t="s">
        <v>7202</v>
      </c>
      <c r="DRA27" t="s">
        <v>7202</v>
      </c>
      <c r="DRB27" t="s">
        <v>7202</v>
      </c>
      <c r="DRC27" t="s">
        <v>7202</v>
      </c>
      <c r="DRD27" t="s">
        <v>7202</v>
      </c>
      <c r="DRE27" t="s">
        <v>7202</v>
      </c>
      <c r="DRF27" t="s">
        <v>7202</v>
      </c>
      <c r="DRG27" t="s">
        <v>7202</v>
      </c>
      <c r="DRH27" t="s">
        <v>7202</v>
      </c>
      <c r="DRI27" t="s">
        <v>7202</v>
      </c>
      <c r="DRJ27" t="s">
        <v>7202</v>
      </c>
      <c r="DRK27" t="s">
        <v>7202</v>
      </c>
      <c r="DRL27" t="s">
        <v>7202</v>
      </c>
      <c r="DRM27" t="s">
        <v>7202</v>
      </c>
      <c r="DRN27" t="s">
        <v>7202</v>
      </c>
      <c r="DRO27" t="s">
        <v>7202</v>
      </c>
      <c r="DRP27" t="s">
        <v>7202</v>
      </c>
      <c r="DRQ27" t="s">
        <v>7202</v>
      </c>
      <c r="DRR27" t="s">
        <v>7202</v>
      </c>
      <c r="DRS27" t="s">
        <v>7202</v>
      </c>
      <c r="DRT27" t="s">
        <v>7202</v>
      </c>
      <c r="DRU27" t="s">
        <v>7202</v>
      </c>
      <c r="DRV27" t="s">
        <v>7202</v>
      </c>
      <c r="DRW27" t="s">
        <v>7202</v>
      </c>
      <c r="DRX27" t="s">
        <v>7202</v>
      </c>
      <c r="DRY27" t="s">
        <v>7202</v>
      </c>
      <c r="DRZ27" t="s">
        <v>7202</v>
      </c>
      <c r="DSA27" t="s">
        <v>7202</v>
      </c>
      <c r="DSB27" t="s">
        <v>7202</v>
      </c>
      <c r="DSC27" t="s">
        <v>7202</v>
      </c>
      <c r="DSD27" t="s">
        <v>7202</v>
      </c>
      <c r="DSE27" t="s">
        <v>7202</v>
      </c>
      <c r="DSF27" t="s">
        <v>7202</v>
      </c>
      <c r="DSG27" t="s">
        <v>7202</v>
      </c>
      <c r="DSH27" t="s">
        <v>7202</v>
      </c>
      <c r="DSI27" t="s">
        <v>7202</v>
      </c>
      <c r="DSJ27" t="s">
        <v>7202</v>
      </c>
      <c r="DSK27" t="s">
        <v>7202</v>
      </c>
      <c r="DSL27" t="s">
        <v>7202</v>
      </c>
      <c r="DSM27" t="s">
        <v>7202</v>
      </c>
      <c r="DSN27" t="s">
        <v>7202</v>
      </c>
      <c r="DSO27" t="s">
        <v>7202</v>
      </c>
      <c r="DSP27" t="s">
        <v>7202</v>
      </c>
      <c r="DSQ27" t="s">
        <v>7202</v>
      </c>
      <c r="DSR27" t="s">
        <v>7202</v>
      </c>
      <c r="DSS27" t="s">
        <v>7202</v>
      </c>
      <c r="DST27" t="s">
        <v>7202</v>
      </c>
      <c r="DSU27" t="s">
        <v>7202</v>
      </c>
      <c r="DSV27" t="s">
        <v>7202</v>
      </c>
      <c r="DSW27" t="s">
        <v>7202</v>
      </c>
      <c r="DSX27" t="s">
        <v>7202</v>
      </c>
      <c r="DSY27" t="s">
        <v>7202</v>
      </c>
      <c r="DSZ27" t="s">
        <v>7202</v>
      </c>
      <c r="DTA27" t="s">
        <v>7202</v>
      </c>
      <c r="DTB27" t="s">
        <v>7202</v>
      </c>
      <c r="DTC27" t="s">
        <v>7202</v>
      </c>
      <c r="DTD27" t="s">
        <v>7202</v>
      </c>
      <c r="DTE27" t="s">
        <v>7202</v>
      </c>
      <c r="DTF27" t="s">
        <v>7202</v>
      </c>
      <c r="DTG27" t="s">
        <v>7202</v>
      </c>
      <c r="DTH27" t="s">
        <v>7202</v>
      </c>
      <c r="DTI27" t="s">
        <v>7202</v>
      </c>
      <c r="DTJ27" t="s">
        <v>7202</v>
      </c>
      <c r="DTK27" t="s">
        <v>7202</v>
      </c>
      <c r="DTL27" t="s">
        <v>7202</v>
      </c>
      <c r="DTM27" t="s">
        <v>7202</v>
      </c>
      <c r="DTN27" t="s">
        <v>7202</v>
      </c>
      <c r="DTO27" t="s">
        <v>7202</v>
      </c>
      <c r="DTP27" t="s">
        <v>7202</v>
      </c>
      <c r="DTQ27" t="s">
        <v>7202</v>
      </c>
      <c r="DTR27" t="s">
        <v>7202</v>
      </c>
      <c r="DTS27" t="s">
        <v>7202</v>
      </c>
      <c r="DTT27" t="s">
        <v>7202</v>
      </c>
      <c r="DTU27" t="s">
        <v>7202</v>
      </c>
      <c r="DTV27" t="s">
        <v>7202</v>
      </c>
      <c r="DTW27" t="s">
        <v>7202</v>
      </c>
      <c r="DTX27" t="s">
        <v>7202</v>
      </c>
      <c r="DTY27" t="s">
        <v>7202</v>
      </c>
      <c r="DTZ27" t="s">
        <v>7202</v>
      </c>
      <c r="DUA27" t="s">
        <v>7202</v>
      </c>
      <c r="DUB27" t="s">
        <v>7202</v>
      </c>
      <c r="DUC27" t="s">
        <v>7202</v>
      </c>
      <c r="DUD27" t="s">
        <v>7202</v>
      </c>
      <c r="DUE27" t="s">
        <v>7202</v>
      </c>
      <c r="DUF27" t="s">
        <v>7202</v>
      </c>
      <c r="DUG27" t="s">
        <v>7202</v>
      </c>
      <c r="DUH27" t="s">
        <v>7202</v>
      </c>
      <c r="DUI27" t="s">
        <v>7202</v>
      </c>
      <c r="DUJ27" t="s">
        <v>7202</v>
      </c>
      <c r="DUK27" t="s">
        <v>7202</v>
      </c>
      <c r="DUL27" t="s">
        <v>7202</v>
      </c>
      <c r="DUM27" t="s">
        <v>7202</v>
      </c>
      <c r="DUN27" t="s">
        <v>7202</v>
      </c>
      <c r="DUO27" t="s">
        <v>7202</v>
      </c>
      <c r="DUP27" t="s">
        <v>7202</v>
      </c>
      <c r="DUQ27" t="s">
        <v>7202</v>
      </c>
      <c r="DUR27" t="s">
        <v>7202</v>
      </c>
      <c r="DUS27" t="s">
        <v>7202</v>
      </c>
      <c r="DUT27" t="s">
        <v>7202</v>
      </c>
      <c r="DUU27" t="s">
        <v>7202</v>
      </c>
      <c r="DUV27" t="s">
        <v>7202</v>
      </c>
      <c r="DUW27" t="s">
        <v>7202</v>
      </c>
      <c r="DUX27" t="s">
        <v>7202</v>
      </c>
      <c r="DUY27" t="s">
        <v>7202</v>
      </c>
      <c r="DUZ27" t="s">
        <v>7202</v>
      </c>
      <c r="DVA27" t="s">
        <v>7202</v>
      </c>
      <c r="DVB27" t="s">
        <v>7202</v>
      </c>
      <c r="DVC27" t="s">
        <v>7202</v>
      </c>
      <c r="DVD27" t="s">
        <v>7202</v>
      </c>
      <c r="DVE27" t="s">
        <v>7202</v>
      </c>
      <c r="DVF27" t="s">
        <v>7202</v>
      </c>
      <c r="DVG27" t="s">
        <v>7202</v>
      </c>
      <c r="DVH27" t="s">
        <v>7202</v>
      </c>
      <c r="DVI27" t="s">
        <v>7202</v>
      </c>
      <c r="DVJ27" t="s">
        <v>7202</v>
      </c>
      <c r="DVK27" t="s">
        <v>7202</v>
      </c>
      <c r="DVL27" t="s">
        <v>7202</v>
      </c>
      <c r="DVM27" t="s">
        <v>7202</v>
      </c>
      <c r="DVN27" t="s">
        <v>7202</v>
      </c>
      <c r="DVO27" t="s">
        <v>7202</v>
      </c>
      <c r="DVP27" t="s">
        <v>7202</v>
      </c>
      <c r="DVQ27" t="s">
        <v>7202</v>
      </c>
      <c r="DVR27" t="s">
        <v>7202</v>
      </c>
      <c r="DVS27" t="s">
        <v>7202</v>
      </c>
      <c r="DVT27" t="s">
        <v>7202</v>
      </c>
      <c r="DVU27" t="s">
        <v>7202</v>
      </c>
      <c r="DVV27" t="s">
        <v>7202</v>
      </c>
      <c r="DVW27" t="s">
        <v>7202</v>
      </c>
      <c r="DVX27" t="s">
        <v>7202</v>
      </c>
      <c r="DVY27" t="s">
        <v>7202</v>
      </c>
      <c r="DVZ27" t="s">
        <v>7202</v>
      </c>
      <c r="DWA27" t="s">
        <v>7202</v>
      </c>
      <c r="DWB27" t="s">
        <v>7202</v>
      </c>
      <c r="DWC27" t="s">
        <v>7202</v>
      </c>
      <c r="DWD27" t="s">
        <v>7202</v>
      </c>
      <c r="DWE27" t="s">
        <v>7202</v>
      </c>
      <c r="DWF27" t="s">
        <v>7202</v>
      </c>
      <c r="DWG27" t="s">
        <v>7202</v>
      </c>
      <c r="DWH27" t="s">
        <v>7202</v>
      </c>
      <c r="DWI27" t="s">
        <v>7202</v>
      </c>
      <c r="DWJ27" t="s">
        <v>7202</v>
      </c>
      <c r="DWK27" t="s">
        <v>7202</v>
      </c>
      <c r="DWL27" t="s">
        <v>7202</v>
      </c>
      <c r="DWM27" t="s">
        <v>7202</v>
      </c>
      <c r="DWN27" t="s">
        <v>7202</v>
      </c>
      <c r="DWO27" t="s">
        <v>7202</v>
      </c>
      <c r="DWP27" t="s">
        <v>7202</v>
      </c>
      <c r="DWQ27" t="s">
        <v>7202</v>
      </c>
      <c r="DWR27" t="s">
        <v>7202</v>
      </c>
      <c r="DWS27" t="s">
        <v>7202</v>
      </c>
      <c r="DWT27" t="s">
        <v>7202</v>
      </c>
      <c r="DWU27" t="s">
        <v>7202</v>
      </c>
      <c r="DWV27" t="s">
        <v>7202</v>
      </c>
      <c r="DWW27" t="s">
        <v>7202</v>
      </c>
      <c r="DWX27" t="s">
        <v>7202</v>
      </c>
      <c r="DWY27" t="s">
        <v>7202</v>
      </c>
      <c r="DWZ27" t="s">
        <v>7202</v>
      </c>
      <c r="DXA27" t="s">
        <v>7202</v>
      </c>
      <c r="DXB27" t="s">
        <v>7202</v>
      </c>
      <c r="DXC27" t="s">
        <v>7202</v>
      </c>
      <c r="DXD27" t="s">
        <v>7202</v>
      </c>
      <c r="DXE27" t="s">
        <v>7202</v>
      </c>
      <c r="DXF27" t="s">
        <v>7202</v>
      </c>
      <c r="DXG27" t="s">
        <v>7202</v>
      </c>
      <c r="DXH27" t="s">
        <v>7202</v>
      </c>
      <c r="DXI27" t="s">
        <v>7202</v>
      </c>
      <c r="DXJ27" t="s">
        <v>7202</v>
      </c>
      <c r="DXK27" t="s">
        <v>7202</v>
      </c>
      <c r="DXL27" t="s">
        <v>7202</v>
      </c>
      <c r="DXM27" t="s">
        <v>7202</v>
      </c>
      <c r="DXN27" t="s">
        <v>7202</v>
      </c>
      <c r="DXO27" t="s">
        <v>7202</v>
      </c>
      <c r="DXP27" t="s">
        <v>7202</v>
      </c>
      <c r="DXQ27" t="s">
        <v>7202</v>
      </c>
      <c r="DXR27" t="s">
        <v>7202</v>
      </c>
      <c r="DXS27" t="s">
        <v>7202</v>
      </c>
      <c r="DXT27" t="s">
        <v>7202</v>
      </c>
      <c r="DXU27" t="s">
        <v>7202</v>
      </c>
      <c r="DXV27" t="s">
        <v>7202</v>
      </c>
      <c r="DXW27" t="s">
        <v>7202</v>
      </c>
      <c r="DXX27" t="s">
        <v>7202</v>
      </c>
      <c r="DXY27" t="s">
        <v>7202</v>
      </c>
      <c r="DXZ27" t="s">
        <v>7202</v>
      </c>
      <c r="DYA27" t="s">
        <v>7202</v>
      </c>
      <c r="DYB27" t="s">
        <v>7202</v>
      </c>
      <c r="DYC27" t="s">
        <v>7202</v>
      </c>
      <c r="DYD27" t="s">
        <v>7202</v>
      </c>
      <c r="DYE27" t="s">
        <v>7202</v>
      </c>
      <c r="DYF27" t="s">
        <v>7202</v>
      </c>
      <c r="DYG27" t="s">
        <v>7202</v>
      </c>
      <c r="DYH27" t="s">
        <v>7202</v>
      </c>
      <c r="DYI27" t="s">
        <v>7202</v>
      </c>
      <c r="DYJ27" t="s">
        <v>7202</v>
      </c>
      <c r="DYK27" t="s">
        <v>7202</v>
      </c>
      <c r="DYL27" t="s">
        <v>7202</v>
      </c>
      <c r="DYM27" t="s">
        <v>7202</v>
      </c>
      <c r="DYN27" t="s">
        <v>7202</v>
      </c>
      <c r="DYO27" t="s">
        <v>7202</v>
      </c>
      <c r="DYP27" t="s">
        <v>7202</v>
      </c>
      <c r="DYQ27" t="s">
        <v>7202</v>
      </c>
      <c r="DYR27" t="s">
        <v>7202</v>
      </c>
      <c r="DYS27" t="s">
        <v>7202</v>
      </c>
      <c r="DYT27" t="s">
        <v>7202</v>
      </c>
      <c r="DYU27" t="s">
        <v>7202</v>
      </c>
      <c r="DYV27" t="s">
        <v>7202</v>
      </c>
      <c r="DYW27" t="s">
        <v>7202</v>
      </c>
      <c r="DYX27" t="s">
        <v>7202</v>
      </c>
      <c r="DYY27" t="s">
        <v>7202</v>
      </c>
      <c r="DYZ27" t="s">
        <v>7202</v>
      </c>
      <c r="DZA27" t="s">
        <v>7202</v>
      </c>
      <c r="DZB27" t="s">
        <v>7202</v>
      </c>
      <c r="DZC27" t="s">
        <v>7202</v>
      </c>
      <c r="DZD27" t="s">
        <v>7202</v>
      </c>
      <c r="DZE27" t="s">
        <v>7202</v>
      </c>
      <c r="DZF27" t="s">
        <v>7202</v>
      </c>
      <c r="DZG27" t="s">
        <v>7202</v>
      </c>
      <c r="DZH27" t="s">
        <v>7202</v>
      </c>
      <c r="DZI27" t="s">
        <v>7202</v>
      </c>
      <c r="DZJ27" t="s">
        <v>7202</v>
      </c>
      <c r="DZK27" t="s">
        <v>7202</v>
      </c>
      <c r="DZL27" t="s">
        <v>7202</v>
      </c>
      <c r="DZM27" t="s">
        <v>7202</v>
      </c>
      <c r="DZN27" t="s">
        <v>7202</v>
      </c>
      <c r="DZO27" t="s">
        <v>7202</v>
      </c>
      <c r="DZP27" t="s">
        <v>7202</v>
      </c>
      <c r="DZQ27" t="s">
        <v>7202</v>
      </c>
      <c r="DZR27" t="s">
        <v>7202</v>
      </c>
      <c r="DZS27" t="s">
        <v>7202</v>
      </c>
      <c r="DZT27" t="s">
        <v>7202</v>
      </c>
      <c r="DZU27" t="s">
        <v>7202</v>
      </c>
      <c r="DZV27" t="s">
        <v>7202</v>
      </c>
      <c r="DZW27" t="s">
        <v>7202</v>
      </c>
      <c r="DZX27" t="s">
        <v>7202</v>
      </c>
      <c r="DZY27" t="s">
        <v>7202</v>
      </c>
      <c r="DZZ27" t="s">
        <v>7202</v>
      </c>
      <c r="EAA27" t="s">
        <v>7202</v>
      </c>
      <c r="EAB27" t="s">
        <v>7202</v>
      </c>
      <c r="EAC27" t="s">
        <v>7202</v>
      </c>
      <c r="EAD27" t="s">
        <v>7202</v>
      </c>
      <c r="EAE27" t="s">
        <v>7202</v>
      </c>
      <c r="EAF27" t="s">
        <v>7202</v>
      </c>
      <c r="EAG27" t="s">
        <v>7202</v>
      </c>
      <c r="EAH27" t="s">
        <v>7202</v>
      </c>
      <c r="EAI27" t="s">
        <v>7202</v>
      </c>
      <c r="EAJ27" t="s">
        <v>7202</v>
      </c>
      <c r="EAK27" t="s">
        <v>7202</v>
      </c>
      <c r="EAL27" t="s">
        <v>7202</v>
      </c>
      <c r="EAM27" t="s">
        <v>7202</v>
      </c>
      <c r="EAN27" t="s">
        <v>7202</v>
      </c>
      <c r="EAO27" t="s">
        <v>7202</v>
      </c>
      <c r="EAP27" t="s">
        <v>7202</v>
      </c>
      <c r="EAQ27" t="s">
        <v>7202</v>
      </c>
      <c r="EAR27" t="s">
        <v>7202</v>
      </c>
      <c r="EAS27" t="s">
        <v>7202</v>
      </c>
      <c r="EAT27" t="s">
        <v>7202</v>
      </c>
      <c r="EAU27" t="s">
        <v>7202</v>
      </c>
      <c r="EAV27" t="s">
        <v>7202</v>
      </c>
      <c r="EAW27" t="s">
        <v>7202</v>
      </c>
      <c r="EAX27" t="s">
        <v>7202</v>
      </c>
      <c r="EAY27" t="s">
        <v>7202</v>
      </c>
      <c r="EAZ27" t="s">
        <v>7202</v>
      </c>
      <c r="EBA27" t="s">
        <v>7202</v>
      </c>
      <c r="EBB27" t="s">
        <v>7202</v>
      </c>
      <c r="EBC27" t="s">
        <v>7202</v>
      </c>
      <c r="EBD27" t="s">
        <v>7202</v>
      </c>
      <c r="EBE27" t="s">
        <v>7202</v>
      </c>
      <c r="EBF27" t="s">
        <v>7202</v>
      </c>
      <c r="EBG27" t="s">
        <v>7202</v>
      </c>
      <c r="EBH27" t="s">
        <v>7202</v>
      </c>
      <c r="EBI27" t="s">
        <v>7202</v>
      </c>
      <c r="EBJ27" t="s">
        <v>7202</v>
      </c>
      <c r="EBK27" t="s">
        <v>7202</v>
      </c>
      <c r="EBL27" t="s">
        <v>7202</v>
      </c>
      <c r="EBM27" t="s">
        <v>7202</v>
      </c>
      <c r="EBN27" t="s">
        <v>7202</v>
      </c>
      <c r="EBO27" t="s">
        <v>7202</v>
      </c>
      <c r="EBP27" t="s">
        <v>7202</v>
      </c>
      <c r="EBQ27" t="s">
        <v>7202</v>
      </c>
      <c r="EBR27" t="s">
        <v>7202</v>
      </c>
      <c r="EBS27" t="s">
        <v>7202</v>
      </c>
      <c r="EBT27" t="s">
        <v>7202</v>
      </c>
      <c r="EBU27" t="s">
        <v>7202</v>
      </c>
      <c r="EBV27" t="s">
        <v>7202</v>
      </c>
      <c r="EBW27" t="s">
        <v>7202</v>
      </c>
      <c r="EBX27" t="s">
        <v>7202</v>
      </c>
      <c r="EBY27" t="s">
        <v>7202</v>
      </c>
      <c r="EBZ27" t="s">
        <v>7202</v>
      </c>
      <c r="ECA27" t="s">
        <v>7202</v>
      </c>
      <c r="ECB27" t="s">
        <v>7202</v>
      </c>
      <c r="ECC27" t="s">
        <v>7202</v>
      </c>
      <c r="ECD27" t="s">
        <v>7202</v>
      </c>
      <c r="ECE27" t="s">
        <v>7202</v>
      </c>
      <c r="ECF27" t="s">
        <v>7202</v>
      </c>
      <c r="ECG27" t="s">
        <v>7202</v>
      </c>
      <c r="ECH27" t="s">
        <v>7202</v>
      </c>
      <c r="ECI27" t="s">
        <v>7202</v>
      </c>
      <c r="ECJ27" t="s">
        <v>7202</v>
      </c>
      <c r="ECK27" t="s">
        <v>7202</v>
      </c>
      <c r="ECL27" t="s">
        <v>7202</v>
      </c>
      <c r="ECM27" t="s">
        <v>7202</v>
      </c>
      <c r="ECN27" t="s">
        <v>7202</v>
      </c>
      <c r="ECO27" t="s">
        <v>7202</v>
      </c>
      <c r="ECP27" t="s">
        <v>7202</v>
      </c>
      <c r="ECQ27" t="s">
        <v>7202</v>
      </c>
      <c r="ECR27" t="s">
        <v>7202</v>
      </c>
      <c r="ECS27" t="s">
        <v>7202</v>
      </c>
      <c r="ECT27" t="s">
        <v>7202</v>
      </c>
      <c r="ECU27" t="s">
        <v>7202</v>
      </c>
      <c r="ECV27" t="s">
        <v>7202</v>
      </c>
      <c r="ECW27" t="s">
        <v>7202</v>
      </c>
      <c r="ECX27" t="s">
        <v>7202</v>
      </c>
      <c r="ECY27" t="s">
        <v>7202</v>
      </c>
      <c r="ECZ27" t="s">
        <v>7202</v>
      </c>
      <c r="EDA27" t="s">
        <v>7202</v>
      </c>
      <c r="EDB27" t="s">
        <v>7202</v>
      </c>
      <c r="EDC27" t="s">
        <v>7202</v>
      </c>
      <c r="EDD27" t="s">
        <v>7202</v>
      </c>
      <c r="EDE27" t="s">
        <v>7202</v>
      </c>
      <c r="EDF27" t="s">
        <v>7202</v>
      </c>
      <c r="EDG27" t="s">
        <v>7202</v>
      </c>
      <c r="EDH27" t="s">
        <v>7202</v>
      </c>
      <c r="EDI27" t="s">
        <v>7202</v>
      </c>
      <c r="EDJ27" t="s">
        <v>7202</v>
      </c>
      <c r="EDK27" t="s">
        <v>7202</v>
      </c>
      <c r="EDL27" t="s">
        <v>7202</v>
      </c>
      <c r="EDM27" t="s">
        <v>7202</v>
      </c>
      <c r="EDN27" t="s">
        <v>7202</v>
      </c>
      <c r="EDO27" t="s">
        <v>7202</v>
      </c>
      <c r="EDP27" t="s">
        <v>7202</v>
      </c>
      <c r="EDQ27" t="s">
        <v>7202</v>
      </c>
      <c r="EDR27" t="s">
        <v>7202</v>
      </c>
      <c r="EDS27" t="s">
        <v>7202</v>
      </c>
      <c r="EDT27" t="s">
        <v>7202</v>
      </c>
      <c r="EDU27" t="s">
        <v>7202</v>
      </c>
      <c r="EDV27" t="s">
        <v>7202</v>
      </c>
      <c r="EDW27" t="s">
        <v>7202</v>
      </c>
      <c r="EDX27" t="s">
        <v>7202</v>
      </c>
      <c r="EDY27" t="s">
        <v>7202</v>
      </c>
      <c r="EDZ27" t="s">
        <v>7202</v>
      </c>
      <c r="EEA27" t="s">
        <v>7202</v>
      </c>
      <c r="EEB27" t="s">
        <v>7202</v>
      </c>
      <c r="EEC27" t="s">
        <v>7202</v>
      </c>
      <c r="EED27" t="s">
        <v>7202</v>
      </c>
      <c r="EEE27" t="s">
        <v>7202</v>
      </c>
      <c r="EEF27" t="s">
        <v>7202</v>
      </c>
      <c r="EEG27" t="s">
        <v>7202</v>
      </c>
      <c r="EEH27" t="s">
        <v>7202</v>
      </c>
      <c r="EEI27" t="s">
        <v>7202</v>
      </c>
      <c r="EEJ27" t="s">
        <v>7202</v>
      </c>
      <c r="EEK27" t="s">
        <v>7202</v>
      </c>
      <c r="EEL27" t="s">
        <v>7202</v>
      </c>
      <c r="EEM27" t="s">
        <v>7202</v>
      </c>
      <c r="EEN27" t="s">
        <v>7202</v>
      </c>
      <c r="EEO27" t="s">
        <v>7202</v>
      </c>
      <c r="EEP27" t="s">
        <v>7202</v>
      </c>
      <c r="EEQ27" t="s">
        <v>7202</v>
      </c>
      <c r="EER27" t="s">
        <v>7202</v>
      </c>
      <c r="EES27" t="s">
        <v>7202</v>
      </c>
      <c r="EET27" t="s">
        <v>7202</v>
      </c>
      <c r="EEU27" t="s">
        <v>7202</v>
      </c>
      <c r="EEV27" t="s">
        <v>7202</v>
      </c>
      <c r="EEW27" t="s">
        <v>7202</v>
      </c>
      <c r="EEX27" t="s">
        <v>7202</v>
      </c>
      <c r="EEY27" t="s">
        <v>7202</v>
      </c>
      <c r="EEZ27" t="s">
        <v>7202</v>
      </c>
      <c r="EFA27" t="s">
        <v>7202</v>
      </c>
      <c r="EFB27" t="s">
        <v>7202</v>
      </c>
      <c r="EFC27" t="s">
        <v>7202</v>
      </c>
      <c r="EFD27" t="s">
        <v>7202</v>
      </c>
      <c r="EFE27" t="s">
        <v>7202</v>
      </c>
      <c r="EFF27" t="s">
        <v>7202</v>
      </c>
      <c r="EFG27" t="s">
        <v>7202</v>
      </c>
      <c r="EFH27" t="s">
        <v>7202</v>
      </c>
      <c r="EFI27" t="s">
        <v>7202</v>
      </c>
      <c r="EFJ27" t="s">
        <v>7202</v>
      </c>
      <c r="EFK27" t="s">
        <v>7202</v>
      </c>
      <c r="EFL27" t="s">
        <v>7202</v>
      </c>
      <c r="EFM27" t="s">
        <v>7202</v>
      </c>
      <c r="EFN27" t="s">
        <v>7202</v>
      </c>
      <c r="EFO27" t="s">
        <v>7202</v>
      </c>
      <c r="EFP27" t="s">
        <v>7202</v>
      </c>
      <c r="EFQ27" t="s">
        <v>7202</v>
      </c>
      <c r="EFR27" t="s">
        <v>7202</v>
      </c>
      <c r="EFS27" t="s">
        <v>7202</v>
      </c>
      <c r="EFT27" t="s">
        <v>7202</v>
      </c>
      <c r="EFU27" t="s">
        <v>7202</v>
      </c>
      <c r="EFV27" t="s">
        <v>7202</v>
      </c>
      <c r="EFW27" t="s">
        <v>7202</v>
      </c>
      <c r="EFX27" t="s">
        <v>7202</v>
      </c>
      <c r="EFY27" t="s">
        <v>7202</v>
      </c>
      <c r="EFZ27" t="s">
        <v>7202</v>
      </c>
      <c r="EGA27" t="s">
        <v>7202</v>
      </c>
      <c r="EGB27" t="s">
        <v>7202</v>
      </c>
      <c r="EGC27" t="s">
        <v>7202</v>
      </c>
      <c r="EGD27" t="s">
        <v>7202</v>
      </c>
      <c r="EGE27" t="s">
        <v>7202</v>
      </c>
      <c r="EGF27" t="s">
        <v>7202</v>
      </c>
      <c r="EGG27" t="s">
        <v>7202</v>
      </c>
      <c r="EGH27" t="s">
        <v>7202</v>
      </c>
      <c r="EGI27" t="s">
        <v>7202</v>
      </c>
      <c r="EGJ27" t="s">
        <v>7202</v>
      </c>
      <c r="EGK27" t="s">
        <v>7202</v>
      </c>
      <c r="EGL27" t="s">
        <v>7202</v>
      </c>
      <c r="EGM27" t="s">
        <v>7202</v>
      </c>
      <c r="EGN27" t="s">
        <v>7202</v>
      </c>
      <c r="EGO27" t="s">
        <v>7202</v>
      </c>
      <c r="EGP27" t="s">
        <v>7202</v>
      </c>
      <c r="EGQ27" t="s">
        <v>7202</v>
      </c>
      <c r="EGR27" t="s">
        <v>7202</v>
      </c>
      <c r="EGS27" t="s">
        <v>7202</v>
      </c>
      <c r="EGT27" t="s">
        <v>7202</v>
      </c>
      <c r="EGU27" t="s">
        <v>7202</v>
      </c>
      <c r="EGV27" t="s">
        <v>7202</v>
      </c>
      <c r="EGW27" t="s">
        <v>7202</v>
      </c>
      <c r="EGX27" t="s">
        <v>7202</v>
      </c>
      <c r="EGY27" t="s">
        <v>7202</v>
      </c>
      <c r="EGZ27" t="s">
        <v>7202</v>
      </c>
      <c r="EHA27" t="s">
        <v>7202</v>
      </c>
      <c r="EHB27" t="s">
        <v>7202</v>
      </c>
      <c r="EHC27" t="s">
        <v>7202</v>
      </c>
      <c r="EHD27" t="s">
        <v>7202</v>
      </c>
      <c r="EHE27" t="s">
        <v>7202</v>
      </c>
      <c r="EHF27" t="s">
        <v>7202</v>
      </c>
      <c r="EHG27" t="s">
        <v>7202</v>
      </c>
      <c r="EHH27" t="s">
        <v>7202</v>
      </c>
      <c r="EHI27" t="s">
        <v>7202</v>
      </c>
      <c r="EHJ27" t="s">
        <v>7202</v>
      </c>
      <c r="EHK27" t="s">
        <v>7202</v>
      </c>
      <c r="EHL27" t="s">
        <v>7202</v>
      </c>
      <c r="EHM27" t="s">
        <v>7202</v>
      </c>
      <c r="EHN27" t="s">
        <v>7202</v>
      </c>
      <c r="EHO27" t="s">
        <v>7202</v>
      </c>
      <c r="EHP27" t="s">
        <v>7202</v>
      </c>
      <c r="EHQ27" t="s">
        <v>7202</v>
      </c>
      <c r="EHR27" t="s">
        <v>7202</v>
      </c>
      <c r="EHS27" t="s">
        <v>7202</v>
      </c>
      <c r="EHT27" t="s">
        <v>7202</v>
      </c>
      <c r="EHU27" t="s">
        <v>7202</v>
      </c>
      <c r="EHV27" t="s">
        <v>7202</v>
      </c>
      <c r="EHW27" t="s">
        <v>7202</v>
      </c>
      <c r="EHX27" t="s">
        <v>7202</v>
      </c>
      <c r="EHY27" t="s">
        <v>7202</v>
      </c>
      <c r="EHZ27" t="s">
        <v>7202</v>
      </c>
      <c r="EIA27" t="s">
        <v>7202</v>
      </c>
      <c r="EIB27" t="s">
        <v>7202</v>
      </c>
      <c r="EIC27" t="s">
        <v>7202</v>
      </c>
      <c r="EID27" t="s">
        <v>7202</v>
      </c>
      <c r="EIE27" t="s">
        <v>7202</v>
      </c>
      <c r="EIF27" t="s">
        <v>7202</v>
      </c>
      <c r="EIG27" t="s">
        <v>7202</v>
      </c>
      <c r="EIH27" t="s">
        <v>7202</v>
      </c>
      <c r="EII27" t="s">
        <v>7202</v>
      </c>
      <c r="EIJ27" t="s">
        <v>7202</v>
      </c>
      <c r="EIK27" t="s">
        <v>7202</v>
      </c>
      <c r="EIL27" t="s">
        <v>7202</v>
      </c>
      <c r="EIM27" t="s">
        <v>7202</v>
      </c>
      <c r="EIN27" t="s">
        <v>7202</v>
      </c>
      <c r="EIO27" t="s">
        <v>7202</v>
      </c>
      <c r="EIP27" t="s">
        <v>7202</v>
      </c>
      <c r="EIQ27" t="s">
        <v>7202</v>
      </c>
      <c r="EIR27" t="s">
        <v>7202</v>
      </c>
      <c r="EIS27" t="s">
        <v>7202</v>
      </c>
      <c r="EIT27" t="s">
        <v>7202</v>
      </c>
      <c r="EIU27" t="s">
        <v>7202</v>
      </c>
      <c r="EIV27" t="s">
        <v>7202</v>
      </c>
      <c r="EIW27" t="s">
        <v>7202</v>
      </c>
      <c r="EIX27" t="s">
        <v>7202</v>
      </c>
      <c r="EIY27" t="s">
        <v>7202</v>
      </c>
      <c r="EIZ27" t="s">
        <v>7202</v>
      </c>
      <c r="EJA27" t="s">
        <v>7202</v>
      </c>
      <c r="EJB27" t="s">
        <v>7202</v>
      </c>
      <c r="EJC27" t="s">
        <v>7202</v>
      </c>
      <c r="EJD27" t="s">
        <v>7202</v>
      </c>
      <c r="EJE27" t="s">
        <v>7202</v>
      </c>
      <c r="EJF27" t="s">
        <v>7202</v>
      </c>
      <c r="EJG27" t="s">
        <v>7202</v>
      </c>
      <c r="EJH27" t="s">
        <v>7202</v>
      </c>
      <c r="EJI27" t="s">
        <v>7202</v>
      </c>
      <c r="EJJ27" t="s">
        <v>7202</v>
      </c>
      <c r="EJK27" t="s">
        <v>7202</v>
      </c>
      <c r="EJL27" t="s">
        <v>7202</v>
      </c>
      <c r="EJM27" t="s">
        <v>7202</v>
      </c>
      <c r="EJN27" t="s">
        <v>7202</v>
      </c>
      <c r="EJO27" t="s">
        <v>7202</v>
      </c>
      <c r="EJP27" t="s">
        <v>7202</v>
      </c>
      <c r="EJQ27" t="s">
        <v>7202</v>
      </c>
      <c r="EJR27" t="s">
        <v>7202</v>
      </c>
      <c r="EJS27" t="s">
        <v>7202</v>
      </c>
      <c r="EJT27" t="s">
        <v>7202</v>
      </c>
      <c r="EJU27" t="s">
        <v>7202</v>
      </c>
      <c r="EJV27" t="s">
        <v>7202</v>
      </c>
      <c r="EJW27" t="s">
        <v>7202</v>
      </c>
      <c r="EJX27" t="s">
        <v>7202</v>
      </c>
      <c r="EJY27" t="s">
        <v>7202</v>
      </c>
      <c r="EJZ27" t="s">
        <v>7202</v>
      </c>
      <c r="EKA27" t="s">
        <v>7202</v>
      </c>
      <c r="EKB27" t="s">
        <v>7202</v>
      </c>
      <c r="EKC27" t="s">
        <v>7202</v>
      </c>
      <c r="EKD27" t="s">
        <v>7202</v>
      </c>
      <c r="EKE27" t="s">
        <v>7202</v>
      </c>
      <c r="EKF27" t="s">
        <v>7202</v>
      </c>
      <c r="EKG27" t="s">
        <v>7202</v>
      </c>
      <c r="EKH27" t="s">
        <v>7202</v>
      </c>
      <c r="EKI27" t="s">
        <v>7202</v>
      </c>
      <c r="EKJ27" t="s">
        <v>7202</v>
      </c>
      <c r="EKK27" t="s">
        <v>7202</v>
      </c>
      <c r="EKL27" t="s">
        <v>7202</v>
      </c>
      <c r="EKM27" t="s">
        <v>7202</v>
      </c>
      <c r="EKN27" t="s">
        <v>7202</v>
      </c>
      <c r="EKO27" t="s">
        <v>7202</v>
      </c>
      <c r="EKP27" t="s">
        <v>7202</v>
      </c>
      <c r="EKQ27" t="s">
        <v>7202</v>
      </c>
      <c r="EKR27" t="s">
        <v>7202</v>
      </c>
      <c r="EKS27" t="s">
        <v>7202</v>
      </c>
      <c r="EKT27" t="s">
        <v>7202</v>
      </c>
      <c r="EKU27" t="s">
        <v>7202</v>
      </c>
      <c r="EKV27" t="s">
        <v>7202</v>
      </c>
      <c r="EKW27" t="s">
        <v>7202</v>
      </c>
      <c r="EKX27" t="s">
        <v>7202</v>
      </c>
      <c r="EKY27" t="s">
        <v>7202</v>
      </c>
      <c r="EKZ27" t="s">
        <v>7202</v>
      </c>
      <c r="ELA27" t="s">
        <v>7202</v>
      </c>
      <c r="ELB27" t="s">
        <v>7202</v>
      </c>
      <c r="ELC27" t="s">
        <v>7202</v>
      </c>
      <c r="ELD27" t="s">
        <v>7202</v>
      </c>
      <c r="ELE27" t="s">
        <v>7202</v>
      </c>
      <c r="ELF27" t="s">
        <v>7202</v>
      </c>
      <c r="ELG27" t="s">
        <v>7202</v>
      </c>
      <c r="ELH27" t="s">
        <v>7202</v>
      </c>
      <c r="ELI27" t="s">
        <v>7202</v>
      </c>
      <c r="ELJ27" t="s">
        <v>7202</v>
      </c>
      <c r="ELK27" t="s">
        <v>7202</v>
      </c>
      <c r="ELL27" t="s">
        <v>7202</v>
      </c>
      <c r="ELM27" t="s">
        <v>7202</v>
      </c>
      <c r="ELN27" t="s">
        <v>7202</v>
      </c>
      <c r="ELO27" t="s">
        <v>7202</v>
      </c>
      <c r="ELP27" t="s">
        <v>7202</v>
      </c>
      <c r="ELQ27" t="s">
        <v>7202</v>
      </c>
      <c r="ELR27" t="s">
        <v>7202</v>
      </c>
      <c r="ELS27" t="s">
        <v>7202</v>
      </c>
      <c r="ELT27" t="s">
        <v>7202</v>
      </c>
      <c r="ELU27" t="s">
        <v>7202</v>
      </c>
      <c r="ELV27" t="s">
        <v>7202</v>
      </c>
      <c r="ELW27" t="s">
        <v>7202</v>
      </c>
      <c r="ELX27" t="s">
        <v>7202</v>
      </c>
      <c r="ELY27" t="s">
        <v>7202</v>
      </c>
      <c r="ELZ27" t="s">
        <v>7202</v>
      </c>
      <c r="EMA27" t="s">
        <v>7202</v>
      </c>
      <c r="EMB27" t="s">
        <v>7202</v>
      </c>
      <c r="EMC27" t="s">
        <v>7202</v>
      </c>
      <c r="EMD27" t="s">
        <v>7202</v>
      </c>
      <c r="EME27" t="s">
        <v>7202</v>
      </c>
      <c r="EMF27" t="s">
        <v>7202</v>
      </c>
      <c r="EMG27" t="s">
        <v>7202</v>
      </c>
      <c r="EMH27" t="s">
        <v>7202</v>
      </c>
      <c r="EMI27" t="s">
        <v>7202</v>
      </c>
      <c r="EMJ27" t="s">
        <v>7202</v>
      </c>
      <c r="EMK27" t="s">
        <v>7202</v>
      </c>
      <c r="EML27" t="s">
        <v>7202</v>
      </c>
      <c r="EMM27" t="s">
        <v>7202</v>
      </c>
      <c r="EMN27" t="s">
        <v>7202</v>
      </c>
      <c r="EMO27" t="s">
        <v>7202</v>
      </c>
      <c r="EMP27" t="s">
        <v>7202</v>
      </c>
      <c r="EMQ27" t="s">
        <v>7202</v>
      </c>
      <c r="EMR27" t="s">
        <v>7202</v>
      </c>
      <c r="EMS27" t="s">
        <v>7202</v>
      </c>
      <c r="EMT27" t="s">
        <v>7202</v>
      </c>
      <c r="EMU27" t="s">
        <v>7202</v>
      </c>
      <c r="EMV27" t="s">
        <v>7202</v>
      </c>
      <c r="EMW27" t="s">
        <v>7202</v>
      </c>
      <c r="EMX27" t="s">
        <v>7202</v>
      </c>
      <c r="EMY27" t="s">
        <v>7202</v>
      </c>
      <c r="EMZ27" t="s">
        <v>7202</v>
      </c>
      <c r="ENA27" t="s">
        <v>7202</v>
      </c>
      <c r="ENB27" t="s">
        <v>7202</v>
      </c>
      <c r="ENC27" t="s">
        <v>7202</v>
      </c>
      <c r="END27" t="s">
        <v>7202</v>
      </c>
      <c r="ENE27" t="s">
        <v>7202</v>
      </c>
      <c r="ENF27" t="s">
        <v>7202</v>
      </c>
      <c r="ENG27" t="s">
        <v>7202</v>
      </c>
      <c r="ENH27" t="s">
        <v>7202</v>
      </c>
      <c r="ENI27" t="s">
        <v>7202</v>
      </c>
      <c r="ENJ27" t="s">
        <v>7202</v>
      </c>
      <c r="ENK27" t="s">
        <v>7202</v>
      </c>
      <c r="ENL27" t="s">
        <v>7202</v>
      </c>
      <c r="ENM27" t="s">
        <v>7202</v>
      </c>
      <c r="ENN27" t="s">
        <v>7202</v>
      </c>
      <c r="ENO27" t="s">
        <v>7202</v>
      </c>
      <c r="ENP27" t="s">
        <v>7202</v>
      </c>
      <c r="ENQ27" t="s">
        <v>7202</v>
      </c>
      <c r="ENR27" t="s">
        <v>7202</v>
      </c>
      <c r="ENS27" t="s">
        <v>7202</v>
      </c>
      <c r="ENT27" t="s">
        <v>7202</v>
      </c>
      <c r="ENU27" t="s">
        <v>7202</v>
      </c>
      <c r="ENV27" t="s">
        <v>7202</v>
      </c>
      <c r="ENW27" t="s">
        <v>7202</v>
      </c>
      <c r="ENX27" t="s">
        <v>7202</v>
      </c>
      <c r="ENY27" t="s">
        <v>7202</v>
      </c>
      <c r="ENZ27" t="s">
        <v>7202</v>
      </c>
      <c r="EOA27" t="s">
        <v>7202</v>
      </c>
      <c r="EOB27" t="s">
        <v>7202</v>
      </c>
      <c r="EOC27" t="s">
        <v>7202</v>
      </c>
      <c r="EOD27" t="s">
        <v>7202</v>
      </c>
      <c r="EOE27" t="s">
        <v>7202</v>
      </c>
      <c r="EOF27" t="s">
        <v>7202</v>
      </c>
      <c r="EOG27" t="s">
        <v>7202</v>
      </c>
      <c r="EOH27" t="s">
        <v>7202</v>
      </c>
      <c r="EOI27" t="s">
        <v>7202</v>
      </c>
      <c r="EOJ27" t="s">
        <v>7202</v>
      </c>
      <c r="EOK27" t="s">
        <v>7202</v>
      </c>
      <c r="EOL27" t="s">
        <v>7202</v>
      </c>
      <c r="EOM27" t="s">
        <v>7202</v>
      </c>
      <c r="EON27" t="s">
        <v>7202</v>
      </c>
      <c r="EOO27" t="s">
        <v>7202</v>
      </c>
      <c r="EOP27" t="s">
        <v>7202</v>
      </c>
      <c r="EOQ27" t="s">
        <v>7202</v>
      </c>
      <c r="EOR27" t="s">
        <v>7202</v>
      </c>
      <c r="EOS27" t="s">
        <v>7202</v>
      </c>
      <c r="EOT27" t="s">
        <v>7202</v>
      </c>
      <c r="EOU27" t="s">
        <v>7202</v>
      </c>
      <c r="EOV27" t="s">
        <v>7202</v>
      </c>
      <c r="EOW27" t="s">
        <v>7202</v>
      </c>
      <c r="EOX27" t="s">
        <v>7202</v>
      </c>
      <c r="EOY27" t="s">
        <v>7202</v>
      </c>
      <c r="EOZ27" t="s">
        <v>7202</v>
      </c>
      <c r="EPA27" t="s">
        <v>7202</v>
      </c>
      <c r="EPB27" t="s">
        <v>7202</v>
      </c>
      <c r="EPC27" t="s">
        <v>7202</v>
      </c>
      <c r="EPD27" t="s">
        <v>7202</v>
      </c>
      <c r="EPE27" t="s">
        <v>7202</v>
      </c>
      <c r="EPF27" t="s">
        <v>7202</v>
      </c>
      <c r="EPG27" t="s">
        <v>7202</v>
      </c>
      <c r="EPH27" t="s">
        <v>7202</v>
      </c>
      <c r="EPI27" t="s">
        <v>7202</v>
      </c>
      <c r="EPJ27" t="s">
        <v>7202</v>
      </c>
      <c r="EPK27" t="s">
        <v>7202</v>
      </c>
      <c r="EPL27" t="s">
        <v>7202</v>
      </c>
      <c r="EPM27" t="s">
        <v>7202</v>
      </c>
      <c r="EPN27" t="s">
        <v>7202</v>
      </c>
      <c r="EPO27" t="s">
        <v>7202</v>
      </c>
      <c r="EPP27" t="s">
        <v>7202</v>
      </c>
      <c r="EPQ27" t="s">
        <v>7202</v>
      </c>
      <c r="EPR27" t="s">
        <v>7202</v>
      </c>
      <c r="EPS27" t="s">
        <v>7202</v>
      </c>
      <c r="EPT27" t="s">
        <v>7202</v>
      </c>
      <c r="EPU27" t="s">
        <v>7202</v>
      </c>
      <c r="EPV27" t="s">
        <v>7202</v>
      </c>
      <c r="EPW27" t="s">
        <v>7202</v>
      </c>
      <c r="EPX27" t="s">
        <v>7202</v>
      </c>
      <c r="EPY27" t="s">
        <v>7202</v>
      </c>
      <c r="EPZ27" t="s">
        <v>7202</v>
      </c>
      <c r="EQA27" t="s">
        <v>7202</v>
      </c>
      <c r="EQB27" t="s">
        <v>7202</v>
      </c>
      <c r="EQC27" t="s">
        <v>7202</v>
      </c>
      <c r="EQD27" t="s">
        <v>7202</v>
      </c>
      <c r="EQE27" t="s">
        <v>7202</v>
      </c>
      <c r="EQF27" t="s">
        <v>7202</v>
      </c>
      <c r="EQG27" t="s">
        <v>7202</v>
      </c>
      <c r="EQH27" t="s">
        <v>7202</v>
      </c>
      <c r="EQI27" t="s">
        <v>7202</v>
      </c>
      <c r="EQJ27" t="s">
        <v>7202</v>
      </c>
      <c r="EQK27" t="s">
        <v>7202</v>
      </c>
      <c r="EQL27" t="s">
        <v>7202</v>
      </c>
      <c r="EQM27" t="s">
        <v>7202</v>
      </c>
      <c r="EQN27" t="s">
        <v>7202</v>
      </c>
      <c r="EQO27" t="s">
        <v>7202</v>
      </c>
      <c r="EQP27" t="s">
        <v>7202</v>
      </c>
      <c r="EQQ27" t="s">
        <v>7202</v>
      </c>
      <c r="EQR27" t="s">
        <v>7202</v>
      </c>
      <c r="EQS27" t="s">
        <v>7202</v>
      </c>
      <c r="EQT27" t="s">
        <v>7202</v>
      </c>
      <c r="EQU27" t="s">
        <v>7202</v>
      </c>
      <c r="EQV27" t="s">
        <v>7202</v>
      </c>
      <c r="EQW27" t="s">
        <v>7202</v>
      </c>
      <c r="EQX27" t="s">
        <v>7202</v>
      </c>
      <c r="EQY27" t="s">
        <v>7202</v>
      </c>
      <c r="EQZ27" t="s">
        <v>7202</v>
      </c>
      <c r="ERA27" t="s">
        <v>7202</v>
      </c>
      <c r="ERB27" t="s">
        <v>7202</v>
      </c>
      <c r="ERC27" t="s">
        <v>7202</v>
      </c>
      <c r="ERD27" t="s">
        <v>7202</v>
      </c>
      <c r="ERE27" t="s">
        <v>7202</v>
      </c>
      <c r="ERF27" t="s">
        <v>7202</v>
      </c>
      <c r="ERG27" t="s">
        <v>7202</v>
      </c>
      <c r="ERH27" t="s">
        <v>7202</v>
      </c>
      <c r="ERI27" t="s">
        <v>7202</v>
      </c>
      <c r="ERJ27" t="s">
        <v>7202</v>
      </c>
      <c r="ERK27" t="s">
        <v>7202</v>
      </c>
      <c r="ERL27" t="s">
        <v>7202</v>
      </c>
      <c r="ERM27" t="s">
        <v>7202</v>
      </c>
      <c r="ERN27" t="s">
        <v>7202</v>
      </c>
      <c r="ERO27" t="s">
        <v>7202</v>
      </c>
      <c r="ERP27" t="s">
        <v>7202</v>
      </c>
      <c r="ERQ27" t="s">
        <v>7202</v>
      </c>
      <c r="ERR27" t="s">
        <v>7202</v>
      </c>
      <c r="ERS27" t="s">
        <v>7202</v>
      </c>
      <c r="ERT27" t="s">
        <v>7202</v>
      </c>
      <c r="ERU27" t="s">
        <v>7202</v>
      </c>
      <c r="ERV27" t="s">
        <v>7202</v>
      </c>
      <c r="ERW27" t="s">
        <v>7202</v>
      </c>
      <c r="ERX27" t="s">
        <v>7202</v>
      </c>
      <c r="ERY27" t="s">
        <v>7202</v>
      </c>
      <c r="ERZ27" t="s">
        <v>7202</v>
      </c>
      <c r="ESA27" t="s">
        <v>7202</v>
      </c>
      <c r="ESB27" t="s">
        <v>7202</v>
      </c>
      <c r="ESC27" t="s">
        <v>7202</v>
      </c>
      <c r="ESD27" t="s">
        <v>7202</v>
      </c>
      <c r="ESE27" t="s">
        <v>7202</v>
      </c>
      <c r="ESF27" t="s">
        <v>7202</v>
      </c>
      <c r="ESG27" t="s">
        <v>7202</v>
      </c>
      <c r="ESH27" t="s">
        <v>7202</v>
      </c>
      <c r="ESI27" t="s">
        <v>7202</v>
      </c>
      <c r="ESJ27" t="s">
        <v>7202</v>
      </c>
      <c r="ESK27" t="s">
        <v>7202</v>
      </c>
      <c r="ESL27" t="s">
        <v>7202</v>
      </c>
      <c r="ESM27" t="s">
        <v>7202</v>
      </c>
      <c r="ESN27" t="s">
        <v>7202</v>
      </c>
      <c r="ESO27" t="s">
        <v>7202</v>
      </c>
      <c r="ESP27" t="s">
        <v>7202</v>
      </c>
      <c r="ESQ27" t="s">
        <v>7202</v>
      </c>
      <c r="ESR27" t="s">
        <v>7202</v>
      </c>
      <c r="ESS27" t="s">
        <v>7202</v>
      </c>
      <c r="EST27" t="s">
        <v>7202</v>
      </c>
      <c r="ESU27" t="s">
        <v>7202</v>
      </c>
      <c r="ESV27" t="s">
        <v>7202</v>
      </c>
      <c r="ESW27" t="s">
        <v>7202</v>
      </c>
      <c r="ESX27" t="s">
        <v>7202</v>
      </c>
      <c r="ESY27" t="s">
        <v>7202</v>
      </c>
      <c r="ESZ27" t="s">
        <v>7202</v>
      </c>
      <c r="ETA27" t="s">
        <v>7202</v>
      </c>
      <c r="ETB27" t="s">
        <v>7202</v>
      </c>
      <c r="ETC27" t="s">
        <v>7202</v>
      </c>
      <c r="ETD27" t="s">
        <v>7202</v>
      </c>
      <c r="ETE27" t="s">
        <v>7202</v>
      </c>
      <c r="ETF27" t="s">
        <v>7202</v>
      </c>
      <c r="ETG27" t="s">
        <v>7202</v>
      </c>
      <c r="ETH27" t="s">
        <v>7202</v>
      </c>
      <c r="ETI27" t="s">
        <v>7202</v>
      </c>
      <c r="ETJ27" t="s">
        <v>7202</v>
      </c>
      <c r="ETK27" t="s">
        <v>7202</v>
      </c>
      <c r="ETL27" t="s">
        <v>7202</v>
      </c>
      <c r="ETM27" t="s">
        <v>7202</v>
      </c>
      <c r="ETN27" t="s">
        <v>7202</v>
      </c>
      <c r="ETO27" t="s">
        <v>7202</v>
      </c>
      <c r="ETP27" t="s">
        <v>7202</v>
      </c>
      <c r="ETQ27" t="s">
        <v>7202</v>
      </c>
      <c r="ETR27" t="s">
        <v>7202</v>
      </c>
      <c r="ETS27" t="s">
        <v>7202</v>
      </c>
      <c r="ETT27" t="s">
        <v>7202</v>
      </c>
      <c r="ETU27" t="s">
        <v>7202</v>
      </c>
      <c r="ETV27" t="s">
        <v>7202</v>
      </c>
      <c r="ETW27" t="s">
        <v>7202</v>
      </c>
      <c r="ETX27" t="s">
        <v>7202</v>
      </c>
      <c r="ETY27" t="s">
        <v>7202</v>
      </c>
      <c r="ETZ27" t="s">
        <v>7202</v>
      </c>
      <c r="EUA27" t="s">
        <v>7202</v>
      </c>
      <c r="EUB27" t="s">
        <v>7202</v>
      </c>
      <c r="EUC27" t="s">
        <v>7202</v>
      </c>
      <c r="EUD27" t="s">
        <v>7202</v>
      </c>
      <c r="EUE27" t="s">
        <v>7202</v>
      </c>
      <c r="EUF27" t="s">
        <v>7202</v>
      </c>
      <c r="EUG27" t="s">
        <v>7202</v>
      </c>
      <c r="EUH27" t="s">
        <v>7202</v>
      </c>
      <c r="EUI27" t="s">
        <v>7202</v>
      </c>
      <c r="EUJ27" t="s">
        <v>7202</v>
      </c>
      <c r="EUK27" t="s">
        <v>7202</v>
      </c>
      <c r="EUL27" t="s">
        <v>7202</v>
      </c>
      <c r="EUM27" t="s">
        <v>7202</v>
      </c>
      <c r="EUN27" t="s">
        <v>7202</v>
      </c>
      <c r="EUO27" t="s">
        <v>7202</v>
      </c>
      <c r="EUP27" t="s">
        <v>7202</v>
      </c>
      <c r="EUQ27" t="s">
        <v>7202</v>
      </c>
      <c r="EUR27" t="s">
        <v>7202</v>
      </c>
      <c r="EUS27" t="s">
        <v>7202</v>
      </c>
      <c r="EUT27" t="s">
        <v>7202</v>
      </c>
      <c r="EUU27" t="s">
        <v>7202</v>
      </c>
      <c r="EUV27" t="s">
        <v>7202</v>
      </c>
      <c r="EUW27" t="s">
        <v>7202</v>
      </c>
      <c r="EUX27" t="s">
        <v>7202</v>
      </c>
      <c r="EUY27" t="s">
        <v>7202</v>
      </c>
      <c r="EUZ27" t="s">
        <v>7202</v>
      </c>
      <c r="EVA27" t="s">
        <v>7202</v>
      </c>
      <c r="EVB27" t="s">
        <v>7202</v>
      </c>
      <c r="EVC27" t="s">
        <v>7202</v>
      </c>
      <c r="EVD27" t="s">
        <v>7202</v>
      </c>
      <c r="EVE27" t="s">
        <v>7202</v>
      </c>
      <c r="EVF27" t="s">
        <v>7202</v>
      </c>
      <c r="EVG27" t="s">
        <v>7202</v>
      </c>
      <c r="EVH27" t="s">
        <v>7202</v>
      </c>
      <c r="EVI27" t="s">
        <v>7202</v>
      </c>
      <c r="EVJ27" t="s">
        <v>7202</v>
      </c>
      <c r="EVK27" t="s">
        <v>7202</v>
      </c>
      <c r="EVL27" t="s">
        <v>7202</v>
      </c>
      <c r="EVM27" t="s">
        <v>7202</v>
      </c>
      <c r="EVN27" t="s">
        <v>7202</v>
      </c>
      <c r="EVO27" t="s">
        <v>7202</v>
      </c>
      <c r="EVP27" t="s">
        <v>7202</v>
      </c>
      <c r="EVQ27" t="s">
        <v>7202</v>
      </c>
      <c r="EVR27" t="s">
        <v>7202</v>
      </c>
      <c r="EVS27" t="s">
        <v>7202</v>
      </c>
      <c r="EVT27" t="s">
        <v>7202</v>
      </c>
      <c r="EVU27" t="s">
        <v>7202</v>
      </c>
      <c r="EVV27" t="s">
        <v>7202</v>
      </c>
      <c r="EVW27" t="s">
        <v>7202</v>
      </c>
      <c r="EVX27" t="s">
        <v>7202</v>
      </c>
      <c r="EVY27" t="s">
        <v>7202</v>
      </c>
      <c r="EVZ27" t="s">
        <v>7202</v>
      </c>
      <c r="EWA27" t="s">
        <v>7202</v>
      </c>
      <c r="EWB27" t="s">
        <v>7202</v>
      </c>
      <c r="EWC27" t="s">
        <v>7202</v>
      </c>
      <c r="EWD27" t="s">
        <v>7202</v>
      </c>
      <c r="EWE27" t="s">
        <v>7202</v>
      </c>
      <c r="EWF27" t="s">
        <v>7202</v>
      </c>
      <c r="EWG27" t="s">
        <v>7202</v>
      </c>
      <c r="EWH27" t="s">
        <v>7202</v>
      </c>
      <c r="EWI27" t="s">
        <v>7202</v>
      </c>
      <c r="EWJ27" t="s">
        <v>7202</v>
      </c>
      <c r="EWK27" t="s">
        <v>7202</v>
      </c>
      <c r="EWL27" t="s">
        <v>7202</v>
      </c>
      <c r="EWM27" t="s">
        <v>7202</v>
      </c>
      <c r="EWN27" t="s">
        <v>7202</v>
      </c>
      <c r="EWO27" t="s">
        <v>7202</v>
      </c>
      <c r="EWP27" t="s">
        <v>7202</v>
      </c>
      <c r="EWQ27" t="s">
        <v>7202</v>
      </c>
      <c r="EWR27" t="s">
        <v>7202</v>
      </c>
      <c r="EWS27" t="s">
        <v>7202</v>
      </c>
      <c r="EWT27" t="s">
        <v>7202</v>
      </c>
      <c r="EWU27" t="s">
        <v>7202</v>
      </c>
      <c r="EWV27" t="s">
        <v>7202</v>
      </c>
      <c r="EWW27" t="s">
        <v>7202</v>
      </c>
      <c r="EWX27" t="s">
        <v>7202</v>
      </c>
      <c r="EWY27" t="s">
        <v>7202</v>
      </c>
      <c r="EWZ27" t="s">
        <v>7202</v>
      </c>
      <c r="EXA27" t="s">
        <v>7202</v>
      </c>
      <c r="EXB27" t="s">
        <v>7202</v>
      </c>
      <c r="EXC27" t="s">
        <v>7202</v>
      </c>
      <c r="EXD27" t="s">
        <v>7202</v>
      </c>
      <c r="EXE27" t="s">
        <v>7202</v>
      </c>
      <c r="EXF27" t="s">
        <v>7202</v>
      </c>
      <c r="EXG27" t="s">
        <v>7202</v>
      </c>
      <c r="EXH27" t="s">
        <v>7202</v>
      </c>
      <c r="EXI27" t="s">
        <v>7202</v>
      </c>
      <c r="EXJ27" t="s">
        <v>7202</v>
      </c>
      <c r="EXK27" t="s">
        <v>7202</v>
      </c>
      <c r="EXL27" t="s">
        <v>7202</v>
      </c>
      <c r="EXM27" t="s">
        <v>7202</v>
      </c>
      <c r="EXN27" t="s">
        <v>7202</v>
      </c>
      <c r="EXO27" t="s">
        <v>7202</v>
      </c>
      <c r="EXP27" t="s">
        <v>7202</v>
      </c>
      <c r="EXQ27" t="s">
        <v>7202</v>
      </c>
      <c r="EXR27" t="s">
        <v>7202</v>
      </c>
      <c r="EXS27" t="s">
        <v>7202</v>
      </c>
      <c r="EXT27" t="s">
        <v>7202</v>
      </c>
      <c r="EXU27" t="s">
        <v>7202</v>
      </c>
      <c r="EXV27" t="s">
        <v>7202</v>
      </c>
      <c r="EXW27" t="s">
        <v>7202</v>
      </c>
      <c r="EXX27" t="s">
        <v>7202</v>
      </c>
      <c r="EXY27" t="s">
        <v>7202</v>
      </c>
      <c r="EXZ27" t="s">
        <v>7202</v>
      </c>
      <c r="EYA27" t="s">
        <v>7202</v>
      </c>
      <c r="EYB27" t="s">
        <v>7202</v>
      </c>
      <c r="EYC27" t="s">
        <v>7202</v>
      </c>
      <c r="EYD27" t="s">
        <v>7202</v>
      </c>
      <c r="EYE27" t="s">
        <v>7202</v>
      </c>
      <c r="EYF27" t="s">
        <v>7202</v>
      </c>
      <c r="EYG27" t="s">
        <v>7202</v>
      </c>
      <c r="EYH27" t="s">
        <v>7202</v>
      </c>
      <c r="EYI27" t="s">
        <v>7202</v>
      </c>
      <c r="EYJ27" t="s">
        <v>7202</v>
      </c>
      <c r="EYK27" t="s">
        <v>7202</v>
      </c>
      <c r="EYL27" t="s">
        <v>7202</v>
      </c>
      <c r="EYM27" t="s">
        <v>7202</v>
      </c>
      <c r="EYN27" t="s">
        <v>7202</v>
      </c>
      <c r="EYO27" t="s">
        <v>7202</v>
      </c>
      <c r="EYP27" t="s">
        <v>7202</v>
      </c>
      <c r="EYQ27" t="s">
        <v>7202</v>
      </c>
      <c r="EYR27" t="s">
        <v>7202</v>
      </c>
      <c r="EYS27" t="s">
        <v>7202</v>
      </c>
      <c r="EYT27" t="s">
        <v>7202</v>
      </c>
      <c r="EYU27" t="s">
        <v>7202</v>
      </c>
      <c r="EYV27" t="s">
        <v>7202</v>
      </c>
      <c r="EYW27" t="s">
        <v>7202</v>
      </c>
      <c r="EYX27" t="s">
        <v>7202</v>
      </c>
      <c r="EYY27" t="s">
        <v>7202</v>
      </c>
      <c r="EYZ27" t="s">
        <v>7202</v>
      </c>
      <c r="EZA27" t="s">
        <v>7202</v>
      </c>
      <c r="EZB27" t="s">
        <v>7202</v>
      </c>
      <c r="EZC27" t="s">
        <v>7202</v>
      </c>
      <c r="EZD27" t="s">
        <v>7202</v>
      </c>
      <c r="EZE27" t="s">
        <v>7202</v>
      </c>
      <c r="EZF27" t="s">
        <v>7202</v>
      </c>
      <c r="EZG27" t="s">
        <v>7202</v>
      </c>
      <c r="EZH27" t="s">
        <v>7202</v>
      </c>
      <c r="EZI27" t="s">
        <v>7202</v>
      </c>
      <c r="EZJ27" t="s">
        <v>7202</v>
      </c>
      <c r="EZK27" t="s">
        <v>7202</v>
      </c>
      <c r="EZL27" t="s">
        <v>7202</v>
      </c>
      <c r="EZM27" t="s">
        <v>7202</v>
      </c>
      <c r="EZN27" t="s">
        <v>7202</v>
      </c>
      <c r="EZO27" t="s">
        <v>7202</v>
      </c>
      <c r="EZP27" t="s">
        <v>7202</v>
      </c>
      <c r="EZQ27" t="s">
        <v>7202</v>
      </c>
      <c r="EZR27" t="s">
        <v>7202</v>
      </c>
      <c r="EZS27" t="s">
        <v>7202</v>
      </c>
      <c r="EZT27" t="s">
        <v>7202</v>
      </c>
      <c r="EZU27" t="s">
        <v>7202</v>
      </c>
      <c r="EZV27" t="s">
        <v>7202</v>
      </c>
      <c r="EZW27" t="s">
        <v>7202</v>
      </c>
      <c r="EZX27" t="s">
        <v>7202</v>
      </c>
      <c r="EZY27" t="s">
        <v>7202</v>
      </c>
      <c r="EZZ27" t="s">
        <v>7202</v>
      </c>
      <c r="FAA27" t="s">
        <v>7202</v>
      </c>
      <c r="FAB27" t="s">
        <v>7202</v>
      </c>
      <c r="FAC27" t="s">
        <v>7202</v>
      </c>
      <c r="FAD27" t="s">
        <v>7202</v>
      </c>
      <c r="FAE27" t="s">
        <v>7202</v>
      </c>
      <c r="FAF27" t="s">
        <v>7202</v>
      </c>
      <c r="FAG27" t="s">
        <v>7202</v>
      </c>
      <c r="FAH27" t="s">
        <v>7202</v>
      </c>
      <c r="FAI27" t="s">
        <v>7202</v>
      </c>
      <c r="FAJ27" t="s">
        <v>7202</v>
      </c>
      <c r="FAK27" t="s">
        <v>7202</v>
      </c>
      <c r="FAL27" t="s">
        <v>7202</v>
      </c>
      <c r="FAM27" t="s">
        <v>7202</v>
      </c>
      <c r="FAN27" t="s">
        <v>7202</v>
      </c>
      <c r="FAO27" t="s">
        <v>7202</v>
      </c>
      <c r="FAP27" t="s">
        <v>7202</v>
      </c>
      <c r="FAQ27" t="s">
        <v>7202</v>
      </c>
      <c r="FAR27" t="s">
        <v>7202</v>
      </c>
      <c r="FAS27" t="s">
        <v>7202</v>
      </c>
      <c r="FAT27" t="s">
        <v>7202</v>
      </c>
      <c r="FAU27" t="s">
        <v>7202</v>
      </c>
      <c r="FAV27" t="s">
        <v>7202</v>
      </c>
      <c r="FAW27" t="s">
        <v>7202</v>
      </c>
      <c r="FAX27" t="s">
        <v>7202</v>
      </c>
      <c r="FAY27" t="s">
        <v>7202</v>
      </c>
      <c r="FAZ27" t="s">
        <v>7202</v>
      </c>
      <c r="FBA27" t="s">
        <v>7202</v>
      </c>
      <c r="FBB27" t="s">
        <v>7202</v>
      </c>
      <c r="FBC27" t="s">
        <v>7202</v>
      </c>
      <c r="FBD27" t="s">
        <v>7202</v>
      </c>
      <c r="FBE27" t="s">
        <v>7202</v>
      </c>
      <c r="FBF27" t="s">
        <v>7202</v>
      </c>
      <c r="FBG27" t="s">
        <v>7202</v>
      </c>
      <c r="FBH27" t="s">
        <v>7202</v>
      </c>
      <c r="FBI27" t="s">
        <v>7202</v>
      </c>
      <c r="FBJ27" t="s">
        <v>7202</v>
      </c>
      <c r="FBK27" t="s">
        <v>7202</v>
      </c>
      <c r="FBL27" t="s">
        <v>7202</v>
      </c>
      <c r="FBM27" t="s">
        <v>7202</v>
      </c>
      <c r="FBN27" t="s">
        <v>7202</v>
      </c>
      <c r="FBO27" t="s">
        <v>7202</v>
      </c>
      <c r="FBP27" t="s">
        <v>7202</v>
      </c>
      <c r="FBQ27" t="s">
        <v>7202</v>
      </c>
      <c r="FBR27" t="s">
        <v>7202</v>
      </c>
      <c r="FBS27" t="s">
        <v>7202</v>
      </c>
      <c r="FBT27" t="s">
        <v>7202</v>
      </c>
      <c r="FBU27" t="s">
        <v>7202</v>
      </c>
      <c r="FBV27" t="s">
        <v>7202</v>
      </c>
      <c r="FBW27" t="s">
        <v>7202</v>
      </c>
      <c r="FBX27" t="s">
        <v>7202</v>
      </c>
      <c r="FBY27" t="s">
        <v>7202</v>
      </c>
      <c r="FBZ27" t="s">
        <v>7202</v>
      </c>
      <c r="FCA27" t="s">
        <v>7202</v>
      </c>
      <c r="FCB27" t="s">
        <v>7202</v>
      </c>
      <c r="FCC27" t="s">
        <v>7202</v>
      </c>
      <c r="FCD27" t="s">
        <v>7202</v>
      </c>
      <c r="FCE27" t="s">
        <v>7202</v>
      </c>
      <c r="FCF27" t="s">
        <v>7202</v>
      </c>
      <c r="FCG27" t="s">
        <v>7202</v>
      </c>
      <c r="FCH27" t="s">
        <v>7202</v>
      </c>
      <c r="FCI27" t="s">
        <v>7202</v>
      </c>
      <c r="FCJ27" t="s">
        <v>7202</v>
      </c>
      <c r="FCK27" t="s">
        <v>7202</v>
      </c>
      <c r="FCL27" t="s">
        <v>7202</v>
      </c>
      <c r="FCM27" t="s">
        <v>7202</v>
      </c>
      <c r="FCN27" t="s">
        <v>7202</v>
      </c>
      <c r="FCO27" t="s">
        <v>7202</v>
      </c>
      <c r="FCP27" t="s">
        <v>7202</v>
      </c>
      <c r="FCQ27" t="s">
        <v>7202</v>
      </c>
      <c r="FCR27" t="s">
        <v>7202</v>
      </c>
      <c r="FCS27" t="s">
        <v>7202</v>
      </c>
      <c r="FCT27" t="s">
        <v>7202</v>
      </c>
      <c r="FCU27" t="s">
        <v>7202</v>
      </c>
      <c r="FCV27" t="s">
        <v>7202</v>
      </c>
      <c r="FCW27" t="s">
        <v>7202</v>
      </c>
      <c r="FCX27" t="s">
        <v>7202</v>
      </c>
      <c r="FCY27" t="s">
        <v>7202</v>
      </c>
      <c r="FCZ27" t="s">
        <v>7202</v>
      </c>
      <c r="FDA27" t="s">
        <v>7202</v>
      </c>
      <c r="FDB27" t="s">
        <v>7202</v>
      </c>
      <c r="FDC27" t="s">
        <v>7202</v>
      </c>
      <c r="FDD27" t="s">
        <v>7202</v>
      </c>
      <c r="FDE27" t="s">
        <v>7202</v>
      </c>
      <c r="FDF27" t="s">
        <v>7202</v>
      </c>
      <c r="FDG27" t="s">
        <v>7202</v>
      </c>
      <c r="FDH27" t="s">
        <v>7202</v>
      </c>
      <c r="FDI27" t="s">
        <v>7202</v>
      </c>
      <c r="FDJ27" t="s">
        <v>7202</v>
      </c>
      <c r="FDK27" t="s">
        <v>7202</v>
      </c>
      <c r="FDL27" t="s">
        <v>7202</v>
      </c>
      <c r="FDM27" t="s">
        <v>7202</v>
      </c>
      <c r="FDN27" t="s">
        <v>7202</v>
      </c>
      <c r="FDO27" t="s">
        <v>7202</v>
      </c>
      <c r="FDP27" t="s">
        <v>7202</v>
      </c>
      <c r="FDQ27" t="s">
        <v>7202</v>
      </c>
      <c r="FDR27" t="s">
        <v>7202</v>
      </c>
      <c r="FDS27" t="s">
        <v>7202</v>
      </c>
      <c r="FDT27" t="s">
        <v>7202</v>
      </c>
      <c r="FDU27" t="s">
        <v>7202</v>
      </c>
      <c r="FDV27" t="s">
        <v>7202</v>
      </c>
      <c r="FDW27" t="s">
        <v>7202</v>
      </c>
      <c r="FDX27" t="s">
        <v>7202</v>
      </c>
      <c r="FDY27" t="s">
        <v>7202</v>
      </c>
      <c r="FDZ27" t="s">
        <v>7202</v>
      </c>
      <c r="FEA27" t="s">
        <v>7202</v>
      </c>
      <c r="FEB27" t="s">
        <v>7202</v>
      </c>
      <c r="FEC27" t="s">
        <v>7202</v>
      </c>
      <c r="FED27" t="s">
        <v>7202</v>
      </c>
      <c r="FEE27" t="s">
        <v>7202</v>
      </c>
      <c r="FEF27" t="s">
        <v>7202</v>
      </c>
      <c r="FEG27" t="s">
        <v>7202</v>
      </c>
      <c r="FEH27" t="s">
        <v>7202</v>
      </c>
      <c r="FEI27" t="s">
        <v>7202</v>
      </c>
      <c r="FEJ27" t="s">
        <v>7202</v>
      </c>
      <c r="FEK27" t="s">
        <v>7202</v>
      </c>
      <c r="FEL27" t="s">
        <v>7202</v>
      </c>
      <c r="FEM27" t="s">
        <v>7202</v>
      </c>
      <c r="FEN27" t="s">
        <v>7202</v>
      </c>
      <c r="FEO27" t="s">
        <v>7202</v>
      </c>
      <c r="FEP27" t="s">
        <v>7202</v>
      </c>
      <c r="FEQ27" t="s">
        <v>7202</v>
      </c>
      <c r="FER27" t="s">
        <v>7202</v>
      </c>
      <c r="FES27" t="s">
        <v>7202</v>
      </c>
      <c r="FET27" t="s">
        <v>7202</v>
      </c>
      <c r="FEU27" t="s">
        <v>7202</v>
      </c>
      <c r="FEV27" t="s">
        <v>7202</v>
      </c>
      <c r="FEW27" t="s">
        <v>7202</v>
      </c>
      <c r="FEX27" t="s">
        <v>7202</v>
      </c>
      <c r="FEY27" t="s">
        <v>7202</v>
      </c>
      <c r="FEZ27" t="s">
        <v>7202</v>
      </c>
      <c r="FFA27" t="s">
        <v>7202</v>
      </c>
      <c r="FFB27" t="s">
        <v>7202</v>
      </c>
      <c r="FFC27" t="s">
        <v>7202</v>
      </c>
      <c r="FFD27" t="s">
        <v>7202</v>
      </c>
      <c r="FFE27" t="s">
        <v>7202</v>
      </c>
      <c r="FFF27" t="s">
        <v>7202</v>
      </c>
      <c r="FFG27" t="s">
        <v>7202</v>
      </c>
      <c r="FFH27" t="s">
        <v>7202</v>
      </c>
      <c r="FFI27" t="s">
        <v>7202</v>
      </c>
      <c r="FFJ27" t="s">
        <v>7202</v>
      </c>
      <c r="FFK27" t="s">
        <v>7202</v>
      </c>
      <c r="FFL27" t="s">
        <v>7202</v>
      </c>
      <c r="FFM27" t="s">
        <v>7202</v>
      </c>
      <c r="FFN27" t="s">
        <v>7202</v>
      </c>
      <c r="FFO27" t="s">
        <v>7202</v>
      </c>
      <c r="FFP27" t="s">
        <v>7202</v>
      </c>
      <c r="FFQ27" t="s">
        <v>7202</v>
      </c>
      <c r="FFR27" t="s">
        <v>7202</v>
      </c>
      <c r="FFS27" t="s">
        <v>7202</v>
      </c>
      <c r="FFT27" t="s">
        <v>7202</v>
      </c>
      <c r="FFU27" t="s">
        <v>7202</v>
      </c>
      <c r="FFV27" t="s">
        <v>7202</v>
      </c>
      <c r="FFW27" t="s">
        <v>7202</v>
      </c>
      <c r="FFX27" t="s">
        <v>7202</v>
      </c>
      <c r="FFY27" t="s">
        <v>7202</v>
      </c>
      <c r="FFZ27" t="s">
        <v>7202</v>
      </c>
      <c r="FGA27" t="s">
        <v>7202</v>
      </c>
      <c r="FGB27" t="s">
        <v>7202</v>
      </c>
      <c r="FGC27" t="s">
        <v>7202</v>
      </c>
      <c r="FGD27" t="s">
        <v>7202</v>
      </c>
      <c r="FGE27" t="s">
        <v>7202</v>
      </c>
      <c r="FGF27" t="s">
        <v>7202</v>
      </c>
      <c r="FGG27" t="s">
        <v>7202</v>
      </c>
      <c r="FGH27" t="s">
        <v>7202</v>
      </c>
      <c r="FGI27" t="s">
        <v>7202</v>
      </c>
      <c r="FGJ27" t="s">
        <v>7202</v>
      </c>
      <c r="FGK27" t="s">
        <v>7202</v>
      </c>
      <c r="FGL27" t="s">
        <v>7202</v>
      </c>
      <c r="FGM27" t="s">
        <v>7202</v>
      </c>
      <c r="FGN27" t="s">
        <v>7202</v>
      </c>
      <c r="FGO27" t="s">
        <v>7202</v>
      </c>
      <c r="FGP27" t="s">
        <v>7202</v>
      </c>
      <c r="FGQ27" t="s">
        <v>7202</v>
      </c>
      <c r="FGR27" t="s">
        <v>7202</v>
      </c>
      <c r="FGS27" t="s">
        <v>7202</v>
      </c>
      <c r="FGT27" t="s">
        <v>7202</v>
      </c>
      <c r="FGU27" t="s">
        <v>7202</v>
      </c>
      <c r="FGV27" t="s">
        <v>7202</v>
      </c>
      <c r="FGW27" t="s">
        <v>7202</v>
      </c>
      <c r="FGX27" t="s">
        <v>7202</v>
      </c>
      <c r="FGY27" t="s">
        <v>7202</v>
      </c>
      <c r="FGZ27" t="s">
        <v>7202</v>
      </c>
      <c r="FHA27" t="s">
        <v>7202</v>
      </c>
      <c r="FHB27" t="s">
        <v>7202</v>
      </c>
      <c r="FHC27" t="s">
        <v>7202</v>
      </c>
      <c r="FHD27" t="s">
        <v>7202</v>
      </c>
      <c r="FHE27" t="s">
        <v>7202</v>
      </c>
      <c r="FHF27" t="s">
        <v>7202</v>
      </c>
      <c r="FHG27" t="s">
        <v>7202</v>
      </c>
      <c r="FHH27" t="s">
        <v>7202</v>
      </c>
      <c r="FHI27" t="s">
        <v>7202</v>
      </c>
      <c r="FHJ27" t="s">
        <v>7202</v>
      </c>
      <c r="FHK27" t="s">
        <v>7202</v>
      </c>
      <c r="FHL27" t="s">
        <v>7202</v>
      </c>
      <c r="FHM27" t="s">
        <v>7202</v>
      </c>
      <c r="FHN27" t="s">
        <v>7202</v>
      </c>
      <c r="FHO27" t="s">
        <v>7202</v>
      </c>
      <c r="FHP27" t="s">
        <v>7202</v>
      </c>
      <c r="FHQ27" t="s">
        <v>7202</v>
      </c>
      <c r="FHR27" t="s">
        <v>7202</v>
      </c>
      <c r="FHS27" t="s">
        <v>7202</v>
      </c>
      <c r="FHT27" t="s">
        <v>7202</v>
      </c>
      <c r="FHU27" t="s">
        <v>7202</v>
      </c>
      <c r="FHV27" t="s">
        <v>7202</v>
      </c>
      <c r="FHW27" t="s">
        <v>7202</v>
      </c>
      <c r="FHX27" t="s">
        <v>7202</v>
      </c>
      <c r="FHY27" t="s">
        <v>7202</v>
      </c>
      <c r="FHZ27" t="s">
        <v>7202</v>
      </c>
      <c r="FIA27" t="s">
        <v>7202</v>
      </c>
      <c r="FIB27" t="s">
        <v>7202</v>
      </c>
      <c r="FIC27" t="s">
        <v>7202</v>
      </c>
      <c r="FID27" t="s">
        <v>7202</v>
      </c>
      <c r="FIE27" t="s">
        <v>7202</v>
      </c>
      <c r="FIF27" t="s">
        <v>7202</v>
      </c>
      <c r="FIG27" t="s">
        <v>7202</v>
      </c>
      <c r="FIH27" t="s">
        <v>7202</v>
      </c>
      <c r="FII27" t="s">
        <v>7202</v>
      </c>
      <c r="FIJ27" t="s">
        <v>7202</v>
      </c>
      <c r="FIK27" t="s">
        <v>7202</v>
      </c>
      <c r="FIL27" t="s">
        <v>7202</v>
      </c>
      <c r="FIM27" t="s">
        <v>7202</v>
      </c>
      <c r="FIN27" t="s">
        <v>7202</v>
      </c>
      <c r="FIO27" t="s">
        <v>7202</v>
      </c>
      <c r="FIP27" t="s">
        <v>7202</v>
      </c>
      <c r="FIQ27" t="s">
        <v>7202</v>
      </c>
      <c r="FIR27" t="s">
        <v>7202</v>
      </c>
      <c r="FIS27" t="s">
        <v>7202</v>
      </c>
      <c r="FIT27" t="s">
        <v>7202</v>
      </c>
      <c r="FIU27" t="s">
        <v>7202</v>
      </c>
      <c r="FIV27" t="s">
        <v>7202</v>
      </c>
      <c r="FIW27" t="s">
        <v>7202</v>
      </c>
      <c r="FIX27" t="s">
        <v>7202</v>
      </c>
      <c r="FIY27" t="s">
        <v>7202</v>
      </c>
      <c r="FIZ27" t="s">
        <v>7202</v>
      </c>
      <c r="FJA27" t="s">
        <v>7202</v>
      </c>
      <c r="FJB27" t="s">
        <v>7202</v>
      </c>
      <c r="FJC27" t="s">
        <v>7202</v>
      </c>
      <c r="FJD27" t="s">
        <v>7202</v>
      </c>
      <c r="FJE27" t="s">
        <v>7202</v>
      </c>
      <c r="FJF27" t="s">
        <v>7202</v>
      </c>
      <c r="FJG27" t="s">
        <v>7202</v>
      </c>
      <c r="FJH27" t="s">
        <v>7202</v>
      </c>
      <c r="FJI27" t="s">
        <v>7202</v>
      </c>
      <c r="FJJ27" t="s">
        <v>7202</v>
      </c>
      <c r="FJK27" t="s">
        <v>7202</v>
      </c>
      <c r="FJL27" t="s">
        <v>7202</v>
      </c>
      <c r="FJM27" t="s">
        <v>7202</v>
      </c>
      <c r="FJN27" t="s">
        <v>7202</v>
      </c>
      <c r="FJO27" t="s">
        <v>7202</v>
      </c>
      <c r="FJP27" t="s">
        <v>7202</v>
      </c>
      <c r="FJQ27" t="s">
        <v>7202</v>
      </c>
      <c r="FJR27" t="s">
        <v>7202</v>
      </c>
      <c r="FJS27" t="s">
        <v>7202</v>
      </c>
      <c r="FJT27" t="s">
        <v>7202</v>
      </c>
      <c r="FJU27" t="s">
        <v>7202</v>
      </c>
      <c r="FJV27" t="s">
        <v>7202</v>
      </c>
      <c r="FJW27" t="s">
        <v>7202</v>
      </c>
      <c r="FJX27" t="s">
        <v>7202</v>
      </c>
      <c r="FJY27" t="s">
        <v>7202</v>
      </c>
      <c r="FJZ27" t="s">
        <v>7202</v>
      </c>
      <c r="FKA27" t="s">
        <v>7202</v>
      </c>
      <c r="FKB27" t="s">
        <v>7202</v>
      </c>
      <c r="FKC27" t="s">
        <v>7202</v>
      </c>
      <c r="FKD27" t="s">
        <v>7202</v>
      </c>
      <c r="FKE27" t="s">
        <v>7202</v>
      </c>
      <c r="FKF27" t="s">
        <v>7202</v>
      </c>
      <c r="FKG27" t="s">
        <v>7202</v>
      </c>
      <c r="FKH27" t="s">
        <v>7202</v>
      </c>
      <c r="FKI27" t="s">
        <v>7202</v>
      </c>
      <c r="FKJ27" t="s">
        <v>7202</v>
      </c>
      <c r="FKK27" t="s">
        <v>7202</v>
      </c>
      <c r="FKL27" t="s">
        <v>7202</v>
      </c>
      <c r="FKM27" t="s">
        <v>7202</v>
      </c>
      <c r="FKN27" t="s">
        <v>7202</v>
      </c>
      <c r="FKO27" t="s">
        <v>7202</v>
      </c>
      <c r="FKP27" t="s">
        <v>7202</v>
      </c>
      <c r="FKQ27" t="s">
        <v>7202</v>
      </c>
      <c r="FKR27" t="s">
        <v>7202</v>
      </c>
      <c r="FKS27" t="s">
        <v>7202</v>
      </c>
      <c r="FKT27" t="s">
        <v>7202</v>
      </c>
      <c r="FKU27" t="s">
        <v>7202</v>
      </c>
      <c r="FKV27" t="s">
        <v>7202</v>
      </c>
      <c r="FKW27" t="s">
        <v>7202</v>
      </c>
      <c r="FKX27" t="s">
        <v>7202</v>
      </c>
      <c r="FKY27" t="s">
        <v>7202</v>
      </c>
      <c r="FKZ27" t="s">
        <v>7202</v>
      </c>
      <c r="FLA27" t="s">
        <v>7202</v>
      </c>
      <c r="FLB27" t="s">
        <v>7202</v>
      </c>
      <c r="FLC27" t="s">
        <v>7202</v>
      </c>
      <c r="FLD27" t="s">
        <v>7202</v>
      </c>
      <c r="FLE27" t="s">
        <v>7202</v>
      </c>
      <c r="FLF27" t="s">
        <v>7202</v>
      </c>
      <c r="FLG27" t="s">
        <v>7202</v>
      </c>
      <c r="FLH27" t="s">
        <v>7202</v>
      </c>
      <c r="FLI27" t="s">
        <v>7202</v>
      </c>
      <c r="FLJ27" t="s">
        <v>7202</v>
      </c>
      <c r="FLK27" t="s">
        <v>7202</v>
      </c>
      <c r="FLL27" t="s">
        <v>7202</v>
      </c>
      <c r="FLM27" t="s">
        <v>7202</v>
      </c>
      <c r="FLN27" t="s">
        <v>7202</v>
      </c>
      <c r="FLO27" t="s">
        <v>7202</v>
      </c>
      <c r="FLP27" t="s">
        <v>7202</v>
      </c>
      <c r="FLQ27" t="s">
        <v>7202</v>
      </c>
      <c r="FLR27" t="s">
        <v>7202</v>
      </c>
      <c r="FLS27" t="s">
        <v>7202</v>
      </c>
      <c r="FLT27" t="s">
        <v>7202</v>
      </c>
      <c r="FLU27" t="s">
        <v>7202</v>
      </c>
      <c r="FLV27" t="s">
        <v>7202</v>
      </c>
      <c r="FLW27" t="s">
        <v>7202</v>
      </c>
      <c r="FLX27" t="s">
        <v>7202</v>
      </c>
      <c r="FLY27" t="s">
        <v>7202</v>
      </c>
      <c r="FLZ27" t="s">
        <v>7202</v>
      </c>
      <c r="FMA27" t="s">
        <v>7202</v>
      </c>
      <c r="FMB27" t="s">
        <v>7202</v>
      </c>
      <c r="FMC27" t="s">
        <v>7202</v>
      </c>
      <c r="FMD27" t="s">
        <v>7202</v>
      </c>
      <c r="FME27" t="s">
        <v>7202</v>
      </c>
      <c r="FMF27" t="s">
        <v>7202</v>
      </c>
      <c r="FMG27" t="s">
        <v>7202</v>
      </c>
      <c r="FMH27" t="s">
        <v>7202</v>
      </c>
      <c r="FMI27" t="s">
        <v>7202</v>
      </c>
      <c r="FMJ27" t="s">
        <v>7202</v>
      </c>
      <c r="FMK27" t="s">
        <v>7202</v>
      </c>
      <c r="FML27" t="s">
        <v>7202</v>
      </c>
      <c r="FMM27" t="s">
        <v>7202</v>
      </c>
      <c r="FMN27" t="s">
        <v>7202</v>
      </c>
      <c r="FMO27" t="s">
        <v>7202</v>
      </c>
      <c r="FMP27" t="s">
        <v>7202</v>
      </c>
      <c r="FMQ27" t="s">
        <v>7202</v>
      </c>
      <c r="FMR27" t="s">
        <v>7202</v>
      </c>
      <c r="FMS27" t="s">
        <v>7202</v>
      </c>
      <c r="FMT27" t="s">
        <v>7202</v>
      </c>
      <c r="FMU27" t="s">
        <v>7202</v>
      </c>
      <c r="FMV27" t="s">
        <v>7202</v>
      </c>
      <c r="FMW27" t="s">
        <v>7202</v>
      </c>
      <c r="FMX27" t="s">
        <v>7202</v>
      </c>
      <c r="FMY27" t="s">
        <v>7202</v>
      </c>
      <c r="FMZ27" t="s">
        <v>7202</v>
      </c>
      <c r="FNA27" t="s">
        <v>7202</v>
      </c>
      <c r="FNB27" t="s">
        <v>7202</v>
      </c>
      <c r="FNC27" t="s">
        <v>7202</v>
      </c>
      <c r="FND27" t="s">
        <v>7202</v>
      </c>
      <c r="FNE27" t="s">
        <v>7202</v>
      </c>
      <c r="FNF27" t="s">
        <v>7202</v>
      </c>
      <c r="FNG27" t="s">
        <v>7202</v>
      </c>
      <c r="FNH27" t="s">
        <v>7202</v>
      </c>
      <c r="FNI27" t="s">
        <v>7202</v>
      </c>
      <c r="FNJ27" t="s">
        <v>7202</v>
      </c>
      <c r="FNK27" t="s">
        <v>7202</v>
      </c>
      <c r="FNL27" t="s">
        <v>7202</v>
      </c>
      <c r="FNM27" t="s">
        <v>7202</v>
      </c>
      <c r="FNN27" t="s">
        <v>7202</v>
      </c>
      <c r="FNO27" t="s">
        <v>7202</v>
      </c>
      <c r="FNP27" t="s">
        <v>7202</v>
      </c>
      <c r="FNQ27" t="s">
        <v>7202</v>
      </c>
      <c r="FNR27" t="s">
        <v>7202</v>
      </c>
      <c r="FNS27" t="s">
        <v>7202</v>
      </c>
      <c r="FNT27" t="s">
        <v>7202</v>
      </c>
      <c r="FNU27" t="s">
        <v>7202</v>
      </c>
      <c r="FNV27" t="s">
        <v>7202</v>
      </c>
      <c r="FNW27" t="s">
        <v>7202</v>
      </c>
      <c r="FNX27" t="s">
        <v>7202</v>
      </c>
      <c r="FNY27" t="s">
        <v>7202</v>
      </c>
      <c r="FNZ27" t="s">
        <v>7202</v>
      </c>
      <c r="FOA27" t="s">
        <v>7202</v>
      </c>
      <c r="FOB27" t="s">
        <v>7202</v>
      </c>
      <c r="FOC27" t="s">
        <v>7202</v>
      </c>
      <c r="FOD27" t="s">
        <v>7202</v>
      </c>
      <c r="FOE27" t="s">
        <v>7202</v>
      </c>
      <c r="FOF27" t="s">
        <v>7202</v>
      </c>
      <c r="FOG27" t="s">
        <v>7202</v>
      </c>
      <c r="FOH27" t="s">
        <v>7202</v>
      </c>
      <c r="FOI27" t="s">
        <v>7202</v>
      </c>
      <c r="FOJ27" t="s">
        <v>7202</v>
      </c>
      <c r="FOK27" t="s">
        <v>7202</v>
      </c>
      <c r="FOL27" t="s">
        <v>7202</v>
      </c>
      <c r="FOM27" t="s">
        <v>7202</v>
      </c>
      <c r="FON27" t="s">
        <v>7202</v>
      </c>
      <c r="FOO27" t="s">
        <v>7202</v>
      </c>
      <c r="FOP27" t="s">
        <v>7202</v>
      </c>
      <c r="FOQ27" t="s">
        <v>7202</v>
      </c>
      <c r="FOR27" t="s">
        <v>7202</v>
      </c>
      <c r="FOS27" t="s">
        <v>7202</v>
      </c>
      <c r="FOT27" t="s">
        <v>7202</v>
      </c>
      <c r="FOU27" t="s">
        <v>7202</v>
      </c>
      <c r="FOV27" t="s">
        <v>7202</v>
      </c>
      <c r="FOW27" t="s">
        <v>7202</v>
      </c>
      <c r="FOX27" t="s">
        <v>7202</v>
      </c>
      <c r="FOY27" t="s">
        <v>7202</v>
      </c>
      <c r="FOZ27" t="s">
        <v>7202</v>
      </c>
      <c r="FPA27" t="s">
        <v>7202</v>
      </c>
      <c r="FPB27" t="s">
        <v>7202</v>
      </c>
      <c r="FPC27" t="s">
        <v>7202</v>
      </c>
      <c r="FPD27" t="s">
        <v>7202</v>
      </c>
      <c r="FPE27" t="s">
        <v>7202</v>
      </c>
      <c r="FPF27" t="s">
        <v>7202</v>
      </c>
      <c r="FPG27" t="s">
        <v>7202</v>
      </c>
      <c r="FPH27" t="s">
        <v>7202</v>
      </c>
      <c r="FPI27" t="s">
        <v>7202</v>
      </c>
      <c r="FPJ27" t="s">
        <v>7202</v>
      </c>
      <c r="FPK27" t="s">
        <v>7202</v>
      </c>
      <c r="FPL27" t="s">
        <v>7202</v>
      </c>
      <c r="FPM27" t="s">
        <v>7202</v>
      </c>
      <c r="FPN27" t="s">
        <v>7202</v>
      </c>
      <c r="FPO27" t="s">
        <v>7202</v>
      </c>
      <c r="FPP27" t="s">
        <v>7202</v>
      </c>
      <c r="FPQ27" t="s">
        <v>7202</v>
      </c>
      <c r="FPR27" t="s">
        <v>7202</v>
      </c>
      <c r="FPS27" t="s">
        <v>7202</v>
      </c>
      <c r="FPT27" t="s">
        <v>7202</v>
      </c>
      <c r="FPU27" t="s">
        <v>7202</v>
      </c>
      <c r="FPV27" t="s">
        <v>7202</v>
      </c>
      <c r="FPW27" t="s">
        <v>7202</v>
      </c>
      <c r="FPX27" t="s">
        <v>7202</v>
      </c>
      <c r="FPY27" t="s">
        <v>7202</v>
      </c>
      <c r="FPZ27" t="s">
        <v>7202</v>
      </c>
      <c r="FQA27" t="s">
        <v>7202</v>
      </c>
      <c r="FQB27" t="s">
        <v>7202</v>
      </c>
      <c r="FQC27" t="s">
        <v>7202</v>
      </c>
      <c r="FQD27" t="s">
        <v>7202</v>
      </c>
      <c r="FQE27" t="s">
        <v>7202</v>
      </c>
      <c r="FQF27" t="s">
        <v>7202</v>
      </c>
      <c r="FQG27" t="s">
        <v>7202</v>
      </c>
      <c r="FQH27" t="s">
        <v>7202</v>
      </c>
      <c r="FQI27" t="s">
        <v>7202</v>
      </c>
      <c r="FQJ27" t="s">
        <v>7202</v>
      </c>
      <c r="FQK27" t="s">
        <v>7202</v>
      </c>
      <c r="FQL27" t="s">
        <v>7202</v>
      </c>
      <c r="FQM27" t="s">
        <v>7202</v>
      </c>
      <c r="FQN27" t="s">
        <v>7202</v>
      </c>
      <c r="FQO27" t="s">
        <v>7202</v>
      </c>
      <c r="FQP27" t="s">
        <v>7202</v>
      </c>
      <c r="FQQ27" t="s">
        <v>7202</v>
      </c>
      <c r="FQR27" t="s">
        <v>7202</v>
      </c>
      <c r="FQS27" t="s">
        <v>7202</v>
      </c>
      <c r="FQT27" t="s">
        <v>7202</v>
      </c>
      <c r="FQU27" t="s">
        <v>7202</v>
      </c>
      <c r="FQV27" t="s">
        <v>7202</v>
      </c>
      <c r="FQW27" t="s">
        <v>7202</v>
      </c>
      <c r="FQX27" t="s">
        <v>7202</v>
      </c>
      <c r="FQY27" t="s">
        <v>7202</v>
      </c>
      <c r="FQZ27" t="s">
        <v>7202</v>
      </c>
      <c r="FRA27" t="s">
        <v>7202</v>
      </c>
      <c r="FRB27" t="s">
        <v>7202</v>
      </c>
      <c r="FRC27" t="s">
        <v>7202</v>
      </c>
      <c r="FRD27" t="s">
        <v>7202</v>
      </c>
      <c r="FRE27" t="s">
        <v>7202</v>
      </c>
      <c r="FRF27" t="s">
        <v>7202</v>
      </c>
      <c r="FRG27" t="s">
        <v>7202</v>
      </c>
      <c r="FRH27" t="s">
        <v>7202</v>
      </c>
      <c r="FRI27" t="s">
        <v>7202</v>
      </c>
      <c r="FRJ27" t="s">
        <v>7202</v>
      </c>
      <c r="FRK27" t="s">
        <v>7202</v>
      </c>
      <c r="FRL27" t="s">
        <v>7202</v>
      </c>
      <c r="FRM27" t="s">
        <v>7202</v>
      </c>
      <c r="FRN27" t="s">
        <v>7202</v>
      </c>
      <c r="FRO27" t="s">
        <v>7202</v>
      </c>
      <c r="FRP27" t="s">
        <v>7202</v>
      </c>
      <c r="FRQ27" t="s">
        <v>7202</v>
      </c>
      <c r="FRR27" t="s">
        <v>7202</v>
      </c>
      <c r="FRS27" t="s">
        <v>7202</v>
      </c>
      <c r="FRT27" t="s">
        <v>7202</v>
      </c>
      <c r="FRU27" t="s">
        <v>7202</v>
      </c>
      <c r="FRV27" t="s">
        <v>7202</v>
      </c>
      <c r="FRW27" t="s">
        <v>7202</v>
      </c>
      <c r="FRX27" t="s">
        <v>7202</v>
      </c>
      <c r="FRY27" t="s">
        <v>7202</v>
      </c>
      <c r="FRZ27" t="s">
        <v>7202</v>
      </c>
      <c r="FSA27" t="s">
        <v>7202</v>
      </c>
      <c r="FSB27" t="s">
        <v>7202</v>
      </c>
      <c r="FSC27" t="s">
        <v>7202</v>
      </c>
      <c r="FSD27" t="s">
        <v>7202</v>
      </c>
      <c r="FSE27" t="s">
        <v>7202</v>
      </c>
      <c r="FSF27" t="s">
        <v>7202</v>
      </c>
      <c r="FSG27" t="s">
        <v>7202</v>
      </c>
      <c r="FSH27" t="s">
        <v>7202</v>
      </c>
      <c r="FSI27" t="s">
        <v>7202</v>
      </c>
      <c r="FSJ27" t="s">
        <v>7202</v>
      </c>
      <c r="FSK27" t="s">
        <v>7202</v>
      </c>
      <c r="FSL27" t="s">
        <v>7202</v>
      </c>
      <c r="FSM27" t="s">
        <v>7202</v>
      </c>
      <c r="FSN27" t="s">
        <v>7202</v>
      </c>
      <c r="FSO27" t="s">
        <v>7202</v>
      </c>
      <c r="FSP27" t="s">
        <v>7202</v>
      </c>
      <c r="FSQ27" t="s">
        <v>7202</v>
      </c>
      <c r="FSR27" t="s">
        <v>7202</v>
      </c>
      <c r="FSS27" t="s">
        <v>7202</v>
      </c>
      <c r="FST27" t="s">
        <v>7202</v>
      </c>
      <c r="FSU27" t="s">
        <v>7202</v>
      </c>
      <c r="FSV27" t="s">
        <v>7202</v>
      </c>
      <c r="FSW27" t="s">
        <v>7202</v>
      </c>
      <c r="FSX27" t="s">
        <v>7202</v>
      </c>
      <c r="FSY27" t="s">
        <v>7202</v>
      </c>
      <c r="FSZ27" t="s">
        <v>7202</v>
      </c>
      <c r="FTA27" t="s">
        <v>7202</v>
      </c>
      <c r="FTB27" t="s">
        <v>7202</v>
      </c>
      <c r="FTC27" t="s">
        <v>7202</v>
      </c>
      <c r="FTD27" t="s">
        <v>7202</v>
      </c>
      <c r="FTE27" t="s">
        <v>7202</v>
      </c>
      <c r="FTF27" t="s">
        <v>7202</v>
      </c>
      <c r="FTG27" t="s">
        <v>7202</v>
      </c>
      <c r="FTH27" t="s">
        <v>7202</v>
      </c>
      <c r="FTI27" t="s">
        <v>7202</v>
      </c>
      <c r="FTJ27" t="s">
        <v>7202</v>
      </c>
      <c r="FTK27" t="s">
        <v>7202</v>
      </c>
      <c r="FTL27" t="s">
        <v>7202</v>
      </c>
      <c r="FTM27" t="s">
        <v>7202</v>
      </c>
      <c r="FTN27" t="s">
        <v>7202</v>
      </c>
      <c r="FTO27" t="s">
        <v>7202</v>
      </c>
      <c r="FTP27" t="s">
        <v>7202</v>
      </c>
      <c r="FTQ27" t="s">
        <v>7202</v>
      </c>
      <c r="FTR27" t="s">
        <v>7202</v>
      </c>
      <c r="FTS27" t="s">
        <v>7202</v>
      </c>
      <c r="FTT27" t="s">
        <v>7202</v>
      </c>
      <c r="FTU27" t="s">
        <v>7202</v>
      </c>
      <c r="FTV27" t="s">
        <v>7202</v>
      </c>
      <c r="FTW27" t="s">
        <v>7202</v>
      </c>
      <c r="FTX27" t="s">
        <v>7202</v>
      </c>
      <c r="FTY27" t="s">
        <v>7202</v>
      </c>
      <c r="FTZ27" t="s">
        <v>7202</v>
      </c>
      <c r="FUA27" t="s">
        <v>7202</v>
      </c>
      <c r="FUB27" t="s">
        <v>7202</v>
      </c>
      <c r="FUC27" t="s">
        <v>7202</v>
      </c>
      <c r="FUD27" t="s">
        <v>7202</v>
      </c>
      <c r="FUE27" t="s">
        <v>7202</v>
      </c>
      <c r="FUF27" t="s">
        <v>7202</v>
      </c>
      <c r="FUG27" t="s">
        <v>7202</v>
      </c>
      <c r="FUH27" t="s">
        <v>7202</v>
      </c>
      <c r="FUI27" t="s">
        <v>7202</v>
      </c>
      <c r="FUJ27" t="s">
        <v>7202</v>
      </c>
      <c r="FUK27" t="s">
        <v>7202</v>
      </c>
      <c r="FUL27" t="s">
        <v>7202</v>
      </c>
      <c r="FUM27" t="s">
        <v>7202</v>
      </c>
      <c r="FUN27" t="s">
        <v>7202</v>
      </c>
      <c r="FUO27" t="s">
        <v>7202</v>
      </c>
      <c r="FUP27" t="s">
        <v>7202</v>
      </c>
      <c r="FUQ27" t="s">
        <v>7202</v>
      </c>
      <c r="FUR27" t="s">
        <v>7202</v>
      </c>
      <c r="FUS27" t="s">
        <v>7202</v>
      </c>
      <c r="FUT27" t="s">
        <v>7202</v>
      </c>
      <c r="FUU27" t="s">
        <v>7202</v>
      </c>
      <c r="FUV27" t="s">
        <v>7202</v>
      </c>
      <c r="FUW27" t="s">
        <v>7202</v>
      </c>
      <c r="FUX27" t="s">
        <v>7202</v>
      </c>
      <c r="FUY27" t="s">
        <v>7202</v>
      </c>
      <c r="FUZ27" t="s">
        <v>7202</v>
      </c>
      <c r="FVA27" t="s">
        <v>7202</v>
      </c>
      <c r="FVB27" t="s">
        <v>7202</v>
      </c>
      <c r="FVC27" t="s">
        <v>7202</v>
      </c>
      <c r="FVD27" t="s">
        <v>7202</v>
      </c>
      <c r="FVE27" t="s">
        <v>7202</v>
      </c>
      <c r="FVF27" t="s">
        <v>7202</v>
      </c>
      <c r="FVG27" t="s">
        <v>7202</v>
      </c>
      <c r="FVH27" t="s">
        <v>7202</v>
      </c>
      <c r="FVI27" t="s">
        <v>7202</v>
      </c>
      <c r="FVJ27" t="s">
        <v>7202</v>
      </c>
      <c r="FVK27" t="s">
        <v>7202</v>
      </c>
      <c r="FVL27" t="s">
        <v>7202</v>
      </c>
      <c r="FVM27" t="s">
        <v>7202</v>
      </c>
      <c r="FVN27" t="s">
        <v>7202</v>
      </c>
      <c r="FVO27" t="s">
        <v>7202</v>
      </c>
      <c r="FVP27" t="s">
        <v>7202</v>
      </c>
      <c r="FVQ27" t="s">
        <v>7202</v>
      </c>
      <c r="FVR27" t="s">
        <v>7202</v>
      </c>
      <c r="FVS27" t="s">
        <v>7202</v>
      </c>
      <c r="FVT27" t="s">
        <v>7202</v>
      </c>
      <c r="FVU27" t="s">
        <v>7202</v>
      </c>
      <c r="FVV27" t="s">
        <v>7202</v>
      </c>
      <c r="FVW27" t="s">
        <v>7202</v>
      </c>
      <c r="FVX27" t="s">
        <v>7202</v>
      </c>
      <c r="FVY27" t="s">
        <v>7202</v>
      </c>
      <c r="FVZ27" t="s">
        <v>7202</v>
      </c>
      <c r="FWA27" t="s">
        <v>7202</v>
      </c>
      <c r="FWB27" t="s">
        <v>7202</v>
      </c>
      <c r="FWC27" t="s">
        <v>7202</v>
      </c>
      <c r="FWD27" t="s">
        <v>7202</v>
      </c>
      <c r="FWE27" t="s">
        <v>7202</v>
      </c>
      <c r="FWF27" t="s">
        <v>7202</v>
      </c>
      <c r="FWG27" t="s">
        <v>7202</v>
      </c>
      <c r="FWH27" t="s">
        <v>7202</v>
      </c>
      <c r="FWI27" t="s">
        <v>7202</v>
      </c>
      <c r="FWJ27" t="s">
        <v>7202</v>
      </c>
      <c r="FWK27" t="s">
        <v>7202</v>
      </c>
      <c r="FWL27" t="s">
        <v>7202</v>
      </c>
      <c r="FWM27" t="s">
        <v>7202</v>
      </c>
      <c r="FWN27" t="s">
        <v>7202</v>
      </c>
      <c r="FWO27" t="s">
        <v>7202</v>
      </c>
      <c r="FWP27" t="s">
        <v>7202</v>
      </c>
      <c r="FWQ27" t="s">
        <v>7202</v>
      </c>
      <c r="FWR27" t="s">
        <v>7202</v>
      </c>
      <c r="FWS27" t="s">
        <v>7202</v>
      </c>
      <c r="FWT27" t="s">
        <v>7202</v>
      </c>
      <c r="FWU27" t="s">
        <v>7202</v>
      </c>
      <c r="FWV27" t="s">
        <v>7202</v>
      </c>
      <c r="FWW27" t="s">
        <v>7202</v>
      </c>
      <c r="FWX27" t="s">
        <v>7202</v>
      </c>
      <c r="FWY27" t="s">
        <v>7202</v>
      </c>
      <c r="FWZ27" t="s">
        <v>7202</v>
      </c>
      <c r="FXA27" t="s">
        <v>7202</v>
      </c>
      <c r="FXB27" t="s">
        <v>7202</v>
      </c>
      <c r="FXC27" t="s">
        <v>7202</v>
      </c>
      <c r="FXD27" t="s">
        <v>7202</v>
      </c>
      <c r="FXE27" t="s">
        <v>7202</v>
      </c>
      <c r="FXF27" t="s">
        <v>7202</v>
      </c>
      <c r="FXG27" t="s">
        <v>7202</v>
      </c>
      <c r="FXH27" t="s">
        <v>7202</v>
      </c>
      <c r="FXI27" t="s">
        <v>7202</v>
      </c>
      <c r="FXJ27" t="s">
        <v>7202</v>
      </c>
      <c r="FXK27" t="s">
        <v>7202</v>
      </c>
      <c r="FXL27" t="s">
        <v>7202</v>
      </c>
      <c r="FXM27" t="s">
        <v>7202</v>
      </c>
      <c r="FXN27" t="s">
        <v>7202</v>
      </c>
      <c r="FXO27" t="s">
        <v>7202</v>
      </c>
      <c r="FXP27" t="s">
        <v>7202</v>
      </c>
      <c r="FXQ27" t="s">
        <v>7202</v>
      </c>
      <c r="FXR27" t="s">
        <v>7202</v>
      </c>
      <c r="FXS27" t="s">
        <v>7202</v>
      </c>
      <c r="FXT27" t="s">
        <v>7202</v>
      </c>
      <c r="FXU27" t="s">
        <v>7202</v>
      </c>
      <c r="FXV27" t="s">
        <v>7202</v>
      </c>
      <c r="FXW27" t="s">
        <v>7202</v>
      </c>
      <c r="FXX27" t="s">
        <v>7202</v>
      </c>
      <c r="FXY27" t="s">
        <v>7202</v>
      </c>
      <c r="FXZ27" t="s">
        <v>7202</v>
      </c>
      <c r="FYA27" t="s">
        <v>7202</v>
      </c>
      <c r="FYB27" t="s">
        <v>7202</v>
      </c>
      <c r="FYC27" t="s">
        <v>7202</v>
      </c>
      <c r="FYD27" t="s">
        <v>7202</v>
      </c>
      <c r="FYE27" t="s">
        <v>7202</v>
      </c>
      <c r="FYF27" t="s">
        <v>7202</v>
      </c>
      <c r="FYG27" t="s">
        <v>7202</v>
      </c>
      <c r="FYH27" t="s">
        <v>7202</v>
      </c>
      <c r="FYI27" t="s">
        <v>7202</v>
      </c>
      <c r="FYJ27" t="s">
        <v>7202</v>
      </c>
      <c r="FYK27" t="s">
        <v>7202</v>
      </c>
      <c r="FYL27" t="s">
        <v>7202</v>
      </c>
      <c r="FYM27" t="s">
        <v>7202</v>
      </c>
      <c r="FYN27" t="s">
        <v>7202</v>
      </c>
      <c r="FYO27" t="s">
        <v>7202</v>
      </c>
      <c r="FYP27" t="s">
        <v>7202</v>
      </c>
      <c r="FYQ27" t="s">
        <v>7202</v>
      </c>
      <c r="FYR27" t="s">
        <v>7202</v>
      </c>
      <c r="FYS27" t="s">
        <v>7202</v>
      </c>
      <c r="FYT27" t="s">
        <v>7202</v>
      </c>
      <c r="FYU27" t="s">
        <v>7202</v>
      </c>
      <c r="FYV27" t="s">
        <v>7202</v>
      </c>
      <c r="FYW27" t="s">
        <v>7202</v>
      </c>
      <c r="FYX27" t="s">
        <v>7202</v>
      </c>
      <c r="FYY27" t="s">
        <v>7202</v>
      </c>
      <c r="FYZ27" t="s">
        <v>7202</v>
      </c>
      <c r="FZA27" t="s">
        <v>7202</v>
      </c>
      <c r="FZB27" t="s">
        <v>7202</v>
      </c>
      <c r="FZC27" t="s">
        <v>7202</v>
      </c>
      <c r="FZD27" t="s">
        <v>7202</v>
      </c>
      <c r="FZE27" t="s">
        <v>7202</v>
      </c>
      <c r="FZF27" t="s">
        <v>7202</v>
      </c>
      <c r="FZG27" t="s">
        <v>7202</v>
      </c>
      <c r="FZH27" t="s">
        <v>7202</v>
      </c>
      <c r="FZI27" t="s">
        <v>7202</v>
      </c>
      <c r="FZJ27" t="s">
        <v>7202</v>
      </c>
      <c r="FZK27" t="s">
        <v>7202</v>
      </c>
      <c r="FZL27" t="s">
        <v>7202</v>
      </c>
      <c r="FZM27" t="s">
        <v>7202</v>
      </c>
      <c r="FZN27" t="s">
        <v>7202</v>
      </c>
      <c r="FZO27" t="s">
        <v>7202</v>
      </c>
      <c r="FZP27" t="s">
        <v>7202</v>
      </c>
      <c r="FZQ27" t="s">
        <v>7202</v>
      </c>
      <c r="FZR27" t="s">
        <v>7202</v>
      </c>
      <c r="FZS27" t="s">
        <v>7202</v>
      </c>
      <c r="FZT27" t="s">
        <v>7202</v>
      </c>
      <c r="FZU27" t="s">
        <v>7202</v>
      </c>
      <c r="FZV27" t="s">
        <v>7202</v>
      </c>
      <c r="FZW27" t="s">
        <v>7202</v>
      </c>
      <c r="FZX27" t="s">
        <v>7202</v>
      </c>
      <c r="FZY27" t="s">
        <v>7202</v>
      </c>
      <c r="FZZ27" t="s">
        <v>7202</v>
      </c>
      <c r="GAA27" t="s">
        <v>7202</v>
      </c>
      <c r="GAB27" t="s">
        <v>7202</v>
      </c>
      <c r="GAC27" t="s">
        <v>7202</v>
      </c>
      <c r="GAD27" t="s">
        <v>7202</v>
      </c>
      <c r="GAE27" t="s">
        <v>7202</v>
      </c>
      <c r="GAF27" t="s">
        <v>7202</v>
      </c>
      <c r="GAG27" t="s">
        <v>7202</v>
      </c>
      <c r="GAH27" t="s">
        <v>7202</v>
      </c>
      <c r="GAI27" t="s">
        <v>7202</v>
      </c>
      <c r="GAJ27" t="s">
        <v>7202</v>
      </c>
      <c r="GAK27" t="s">
        <v>7202</v>
      </c>
      <c r="GAL27" t="s">
        <v>7202</v>
      </c>
      <c r="GAM27" t="s">
        <v>7202</v>
      </c>
      <c r="GAN27" t="s">
        <v>7202</v>
      </c>
      <c r="GAO27" t="s">
        <v>7202</v>
      </c>
      <c r="GAP27" t="s">
        <v>7202</v>
      </c>
      <c r="GAQ27" t="s">
        <v>7202</v>
      </c>
      <c r="GAR27" t="s">
        <v>7202</v>
      </c>
      <c r="GAS27" t="s">
        <v>7202</v>
      </c>
      <c r="GAT27" t="s">
        <v>7202</v>
      </c>
      <c r="GAU27" t="s">
        <v>7202</v>
      </c>
      <c r="GAV27" t="s">
        <v>7202</v>
      </c>
      <c r="GAW27" t="s">
        <v>7202</v>
      </c>
      <c r="GAX27" t="s">
        <v>7202</v>
      </c>
      <c r="GAY27" t="s">
        <v>7202</v>
      </c>
      <c r="GAZ27" t="s">
        <v>7202</v>
      </c>
      <c r="GBA27" t="s">
        <v>7202</v>
      </c>
      <c r="GBB27" t="s">
        <v>7202</v>
      </c>
      <c r="GBC27" t="s">
        <v>7202</v>
      </c>
      <c r="GBD27" t="s">
        <v>7202</v>
      </c>
      <c r="GBE27" t="s">
        <v>7202</v>
      </c>
      <c r="GBF27" t="s">
        <v>7202</v>
      </c>
      <c r="GBG27" t="s">
        <v>7202</v>
      </c>
      <c r="GBH27" t="s">
        <v>7202</v>
      </c>
      <c r="GBI27" t="s">
        <v>7202</v>
      </c>
      <c r="GBJ27" t="s">
        <v>7202</v>
      </c>
      <c r="GBK27" t="s">
        <v>7202</v>
      </c>
      <c r="GBL27" t="s">
        <v>7202</v>
      </c>
      <c r="GBM27" t="s">
        <v>7202</v>
      </c>
      <c r="GBN27" t="s">
        <v>7202</v>
      </c>
      <c r="GBO27" t="s">
        <v>7202</v>
      </c>
      <c r="GBP27" t="s">
        <v>7202</v>
      </c>
      <c r="GBQ27" t="s">
        <v>7202</v>
      </c>
      <c r="GBR27" t="s">
        <v>7202</v>
      </c>
      <c r="GBS27" t="s">
        <v>7202</v>
      </c>
      <c r="GBT27" t="s">
        <v>7202</v>
      </c>
      <c r="GBU27" t="s">
        <v>7202</v>
      </c>
      <c r="GBV27" t="s">
        <v>7202</v>
      </c>
      <c r="GBW27" t="s">
        <v>7202</v>
      </c>
      <c r="GBX27" t="s">
        <v>7202</v>
      </c>
      <c r="GBY27" t="s">
        <v>7202</v>
      </c>
      <c r="GBZ27" t="s">
        <v>7202</v>
      </c>
      <c r="GCA27" t="s">
        <v>7202</v>
      </c>
      <c r="GCB27" t="s">
        <v>7202</v>
      </c>
      <c r="GCC27" t="s">
        <v>7202</v>
      </c>
      <c r="GCD27" t="s">
        <v>7202</v>
      </c>
      <c r="GCE27" t="s">
        <v>7202</v>
      </c>
      <c r="GCF27" t="s">
        <v>7202</v>
      </c>
      <c r="GCG27" t="s">
        <v>7202</v>
      </c>
      <c r="GCH27" t="s">
        <v>7202</v>
      </c>
      <c r="GCI27" t="s">
        <v>7202</v>
      </c>
      <c r="GCJ27" t="s">
        <v>7202</v>
      </c>
      <c r="GCK27" t="s">
        <v>7202</v>
      </c>
      <c r="GCL27" t="s">
        <v>7202</v>
      </c>
      <c r="GCM27" t="s">
        <v>7202</v>
      </c>
      <c r="GCN27" t="s">
        <v>7202</v>
      </c>
      <c r="GCO27" t="s">
        <v>7202</v>
      </c>
      <c r="GCP27" t="s">
        <v>7202</v>
      </c>
      <c r="GCQ27" t="s">
        <v>7202</v>
      </c>
      <c r="GCR27" t="s">
        <v>7202</v>
      </c>
      <c r="GCS27" t="s">
        <v>7202</v>
      </c>
      <c r="GCT27" t="s">
        <v>7202</v>
      </c>
      <c r="GCU27" t="s">
        <v>7202</v>
      </c>
      <c r="GCV27" t="s">
        <v>7202</v>
      </c>
      <c r="GCW27" t="s">
        <v>7202</v>
      </c>
      <c r="GCX27" t="s">
        <v>7202</v>
      </c>
      <c r="GCY27" t="s">
        <v>7202</v>
      </c>
      <c r="GCZ27" t="s">
        <v>7202</v>
      </c>
      <c r="GDA27" t="s">
        <v>7202</v>
      </c>
      <c r="GDB27" t="s">
        <v>7202</v>
      </c>
      <c r="GDC27" t="s">
        <v>7202</v>
      </c>
      <c r="GDD27" t="s">
        <v>7202</v>
      </c>
      <c r="GDE27" t="s">
        <v>7202</v>
      </c>
      <c r="GDF27" t="s">
        <v>7202</v>
      </c>
      <c r="GDG27" t="s">
        <v>7202</v>
      </c>
      <c r="GDH27" t="s">
        <v>7202</v>
      </c>
      <c r="GDI27" t="s">
        <v>7202</v>
      </c>
      <c r="GDJ27" t="s">
        <v>7202</v>
      </c>
      <c r="GDK27" t="s">
        <v>7202</v>
      </c>
      <c r="GDL27" t="s">
        <v>7202</v>
      </c>
      <c r="GDM27" t="s">
        <v>7202</v>
      </c>
      <c r="GDN27" t="s">
        <v>7202</v>
      </c>
      <c r="GDO27" t="s">
        <v>7202</v>
      </c>
      <c r="GDP27" t="s">
        <v>7202</v>
      </c>
      <c r="GDQ27" t="s">
        <v>7202</v>
      </c>
      <c r="GDR27" t="s">
        <v>7202</v>
      </c>
      <c r="GDS27" t="s">
        <v>7202</v>
      </c>
      <c r="GDT27" t="s">
        <v>7202</v>
      </c>
      <c r="GDU27" t="s">
        <v>7202</v>
      </c>
      <c r="GDV27" t="s">
        <v>7202</v>
      </c>
      <c r="GDW27" t="s">
        <v>7202</v>
      </c>
      <c r="GDX27" t="s">
        <v>7202</v>
      </c>
      <c r="GDY27" t="s">
        <v>7202</v>
      </c>
      <c r="GDZ27" t="s">
        <v>7202</v>
      </c>
      <c r="GEA27" t="s">
        <v>7202</v>
      </c>
      <c r="GEB27" t="s">
        <v>7202</v>
      </c>
      <c r="GEC27" t="s">
        <v>7202</v>
      </c>
      <c r="GED27" t="s">
        <v>7202</v>
      </c>
      <c r="GEE27" t="s">
        <v>7202</v>
      </c>
      <c r="GEF27" t="s">
        <v>7202</v>
      </c>
      <c r="GEG27" t="s">
        <v>7202</v>
      </c>
      <c r="GEH27" t="s">
        <v>7202</v>
      </c>
      <c r="GEI27" t="s">
        <v>7202</v>
      </c>
      <c r="GEJ27" t="s">
        <v>7202</v>
      </c>
      <c r="GEK27" t="s">
        <v>7202</v>
      </c>
      <c r="GEL27" t="s">
        <v>7202</v>
      </c>
      <c r="GEM27" t="s">
        <v>7202</v>
      </c>
      <c r="GEN27" t="s">
        <v>7202</v>
      </c>
      <c r="GEO27" t="s">
        <v>7202</v>
      </c>
      <c r="GEP27" t="s">
        <v>7202</v>
      </c>
      <c r="GEQ27" t="s">
        <v>7202</v>
      </c>
      <c r="GER27" t="s">
        <v>7202</v>
      </c>
      <c r="GES27" t="s">
        <v>7202</v>
      </c>
      <c r="GET27" t="s">
        <v>7202</v>
      </c>
      <c r="GEU27" t="s">
        <v>7202</v>
      </c>
      <c r="GEV27" t="s">
        <v>7202</v>
      </c>
      <c r="GEW27" t="s">
        <v>7202</v>
      </c>
      <c r="GEX27" t="s">
        <v>7202</v>
      </c>
      <c r="GEY27" t="s">
        <v>7202</v>
      </c>
      <c r="GEZ27" t="s">
        <v>7202</v>
      </c>
      <c r="GFA27" t="s">
        <v>7202</v>
      </c>
      <c r="GFB27" t="s">
        <v>7202</v>
      </c>
      <c r="GFC27" t="s">
        <v>7202</v>
      </c>
      <c r="GFD27" t="s">
        <v>7202</v>
      </c>
      <c r="GFE27" t="s">
        <v>7202</v>
      </c>
      <c r="GFF27" t="s">
        <v>7202</v>
      </c>
      <c r="GFG27" t="s">
        <v>7202</v>
      </c>
      <c r="GFH27" t="s">
        <v>7202</v>
      </c>
      <c r="GFI27" t="s">
        <v>7202</v>
      </c>
      <c r="GFJ27" t="s">
        <v>7202</v>
      </c>
      <c r="GFK27" t="s">
        <v>7202</v>
      </c>
      <c r="GFL27" t="s">
        <v>7202</v>
      </c>
      <c r="GFM27" t="s">
        <v>7202</v>
      </c>
      <c r="GFN27" t="s">
        <v>7202</v>
      </c>
      <c r="GFO27" t="s">
        <v>7202</v>
      </c>
      <c r="GFP27" t="s">
        <v>7202</v>
      </c>
      <c r="GFQ27" t="s">
        <v>7202</v>
      </c>
      <c r="GFR27" t="s">
        <v>7202</v>
      </c>
      <c r="GFS27" t="s">
        <v>7202</v>
      </c>
      <c r="GFT27" t="s">
        <v>7202</v>
      </c>
      <c r="GFU27" t="s">
        <v>7202</v>
      </c>
      <c r="GFV27" t="s">
        <v>7202</v>
      </c>
      <c r="GFW27" t="s">
        <v>7202</v>
      </c>
      <c r="GFX27" t="s">
        <v>7202</v>
      </c>
      <c r="GFY27" t="s">
        <v>7202</v>
      </c>
      <c r="GFZ27" t="s">
        <v>7202</v>
      </c>
      <c r="GGA27" t="s">
        <v>7202</v>
      </c>
      <c r="GGB27" t="s">
        <v>7202</v>
      </c>
      <c r="GGC27" t="s">
        <v>7202</v>
      </c>
      <c r="GGD27" t="s">
        <v>7202</v>
      </c>
      <c r="GGE27" t="s">
        <v>7202</v>
      </c>
      <c r="GGF27" t="s">
        <v>7202</v>
      </c>
      <c r="GGG27" t="s">
        <v>7202</v>
      </c>
      <c r="GGH27" t="s">
        <v>7202</v>
      </c>
      <c r="GGI27" t="s">
        <v>7202</v>
      </c>
      <c r="GGJ27" t="s">
        <v>7202</v>
      </c>
      <c r="GGK27" t="s">
        <v>7202</v>
      </c>
      <c r="GGL27" t="s">
        <v>7202</v>
      </c>
      <c r="GGM27" t="s">
        <v>7202</v>
      </c>
      <c r="GGN27" t="s">
        <v>7202</v>
      </c>
      <c r="GGO27" t="s">
        <v>7202</v>
      </c>
      <c r="GGP27" t="s">
        <v>7202</v>
      </c>
      <c r="GGQ27" t="s">
        <v>7202</v>
      </c>
      <c r="GGR27" t="s">
        <v>7202</v>
      </c>
      <c r="GGS27" t="s">
        <v>7202</v>
      </c>
      <c r="GGT27" t="s">
        <v>7202</v>
      </c>
      <c r="GGU27" t="s">
        <v>7202</v>
      </c>
      <c r="GGV27" t="s">
        <v>7202</v>
      </c>
      <c r="GGW27" t="s">
        <v>7202</v>
      </c>
      <c r="GGX27" t="s">
        <v>7202</v>
      </c>
      <c r="GGY27" t="s">
        <v>7202</v>
      </c>
      <c r="GGZ27" t="s">
        <v>7202</v>
      </c>
      <c r="GHA27" t="s">
        <v>7202</v>
      </c>
      <c r="GHB27" t="s">
        <v>7202</v>
      </c>
      <c r="GHC27" t="s">
        <v>7202</v>
      </c>
      <c r="GHD27" t="s">
        <v>7202</v>
      </c>
      <c r="GHE27" t="s">
        <v>7202</v>
      </c>
      <c r="GHF27" t="s">
        <v>7202</v>
      </c>
      <c r="GHG27" t="s">
        <v>7202</v>
      </c>
      <c r="GHH27" t="s">
        <v>7202</v>
      </c>
      <c r="GHI27" t="s">
        <v>7202</v>
      </c>
      <c r="GHJ27" t="s">
        <v>7202</v>
      </c>
      <c r="GHK27" t="s">
        <v>7202</v>
      </c>
      <c r="GHL27" t="s">
        <v>7202</v>
      </c>
      <c r="GHM27" t="s">
        <v>7202</v>
      </c>
      <c r="GHN27" t="s">
        <v>7202</v>
      </c>
      <c r="GHO27" t="s">
        <v>7202</v>
      </c>
      <c r="GHP27" t="s">
        <v>7202</v>
      </c>
      <c r="GHQ27" t="s">
        <v>7202</v>
      </c>
      <c r="GHR27" t="s">
        <v>7202</v>
      </c>
      <c r="GHS27" t="s">
        <v>7202</v>
      </c>
      <c r="GHT27" t="s">
        <v>7202</v>
      </c>
      <c r="GHU27" t="s">
        <v>7202</v>
      </c>
      <c r="GHV27" t="s">
        <v>7202</v>
      </c>
      <c r="GHW27" t="s">
        <v>7202</v>
      </c>
      <c r="GHX27" t="s">
        <v>7202</v>
      </c>
      <c r="GHY27" t="s">
        <v>7202</v>
      </c>
      <c r="GHZ27" t="s">
        <v>7202</v>
      </c>
      <c r="GIA27" t="s">
        <v>7202</v>
      </c>
      <c r="GIB27" t="s">
        <v>7202</v>
      </c>
      <c r="GIC27" t="s">
        <v>7202</v>
      </c>
      <c r="GID27" t="s">
        <v>7202</v>
      </c>
      <c r="GIE27" t="s">
        <v>7202</v>
      </c>
      <c r="GIF27" t="s">
        <v>7202</v>
      </c>
      <c r="GIG27" t="s">
        <v>7202</v>
      </c>
      <c r="GIH27" t="s">
        <v>7202</v>
      </c>
      <c r="GII27" t="s">
        <v>7202</v>
      </c>
      <c r="GIJ27" t="s">
        <v>7202</v>
      </c>
      <c r="GIK27" t="s">
        <v>7202</v>
      </c>
      <c r="GIL27" t="s">
        <v>7202</v>
      </c>
      <c r="GIM27" t="s">
        <v>7202</v>
      </c>
      <c r="GIN27" t="s">
        <v>7202</v>
      </c>
      <c r="GIO27" t="s">
        <v>7202</v>
      </c>
      <c r="GIP27" t="s">
        <v>7202</v>
      </c>
      <c r="GIQ27" t="s">
        <v>7202</v>
      </c>
      <c r="GIR27" t="s">
        <v>7202</v>
      </c>
      <c r="GIS27" t="s">
        <v>7202</v>
      </c>
      <c r="GIT27" t="s">
        <v>7202</v>
      </c>
      <c r="GIU27" t="s">
        <v>7202</v>
      </c>
      <c r="GIV27" t="s">
        <v>7202</v>
      </c>
      <c r="GIW27" t="s">
        <v>7202</v>
      </c>
      <c r="GIX27" t="s">
        <v>7202</v>
      </c>
      <c r="GIY27" t="s">
        <v>7202</v>
      </c>
      <c r="GIZ27" t="s">
        <v>7202</v>
      </c>
      <c r="GJA27" t="s">
        <v>7202</v>
      </c>
      <c r="GJB27" t="s">
        <v>7202</v>
      </c>
      <c r="GJC27" t="s">
        <v>7202</v>
      </c>
      <c r="GJD27" t="s">
        <v>7202</v>
      </c>
      <c r="GJE27" t="s">
        <v>7202</v>
      </c>
      <c r="GJF27" t="s">
        <v>7202</v>
      </c>
      <c r="GJG27" t="s">
        <v>7202</v>
      </c>
      <c r="GJH27" t="s">
        <v>7202</v>
      </c>
      <c r="GJI27" t="s">
        <v>7202</v>
      </c>
      <c r="GJJ27" t="s">
        <v>7202</v>
      </c>
      <c r="GJK27" t="s">
        <v>7202</v>
      </c>
      <c r="GJL27" t="s">
        <v>7202</v>
      </c>
      <c r="GJM27" t="s">
        <v>7202</v>
      </c>
      <c r="GJN27" t="s">
        <v>7202</v>
      </c>
      <c r="GJO27" t="s">
        <v>7202</v>
      </c>
      <c r="GJP27" t="s">
        <v>7202</v>
      </c>
      <c r="GJQ27" t="s">
        <v>7202</v>
      </c>
      <c r="GJR27" t="s">
        <v>7202</v>
      </c>
      <c r="GJS27" t="s">
        <v>7202</v>
      </c>
      <c r="GJT27" t="s">
        <v>7202</v>
      </c>
      <c r="GJU27" t="s">
        <v>7202</v>
      </c>
      <c r="GJV27" t="s">
        <v>7202</v>
      </c>
      <c r="GJW27" t="s">
        <v>7202</v>
      </c>
      <c r="GJX27" t="s">
        <v>7202</v>
      </c>
      <c r="GJY27" t="s">
        <v>7202</v>
      </c>
      <c r="GJZ27" t="s">
        <v>7202</v>
      </c>
      <c r="GKA27" t="s">
        <v>7202</v>
      </c>
      <c r="GKB27" t="s">
        <v>7202</v>
      </c>
      <c r="GKC27" t="s">
        <v>7202</v>
      </c>
      <c r="GKD27" t="s">
        <v>7202</v>
      </c>
      <c r="GKE27" t="s">
        <v>7202</v>
      </c>
      <c r="GKF27" t="s">
        <v>7202</v>
      </c>
      <c r="GKG27" t="s">
        <v>7202</v>
      </c>
      <c r="GKH27" t="s">
        <v>7202</v>
      </c>
      <c r="GKI27" t="s">
        <v>7202</v>
      </c>
      <c r="GKJ27" t="s">
        <v>7202</v>
      </c>
      <c r="GKK27" t="s">
        <v>7202</v>
      </c>
      <c r="GKL27" t="s">
        <v>7202</v>
      </c>
      <c r="GKM27" t="s">
        <v>7202</v>
      </c>
      <c r="GKN27" t="s">
        <v>7202</v>
      </c>
      <c r="GKO27" t="s">
        <v>7202</v>
      </c>
      <c r="GKP27" t="s">
        <v>7202</v>
      </c>
      <c r="GKQ27" t="s">
        <v>7202</v>
      </c>
      <c r="GKR27" t="s">
        <v>7202</v>
      </c>
      <c r="GKS27" t="s">
        <v>7202</v>
      </c>
      <c r="GKT27" t="s">
        <v>7202</v>
      </c>
      <c r="GKU27" t="s">
        <v>7202</v>
      </c>
      <c r="GKV27" t="s">
        <v>7202</v>
      </c>
      <c r="GKW27" t="s">
        <v>7202</v>
      </c>
      <c r="GKX27" t="s">
        <v>7202</v>
      </c>
      <c r="GKY27" t="s">
        <v>7202</v>
      </c>
      <c r="GKZ27" t="s">
        <v>7202</v>
      </c>
      <c r="GLA27" t="s">
        <v>7202</v>
      </c>
      <c r="GLB27" t="s">
        <v>7202</v>
      </c>
      <c r="GLC27" t="s">
        <v>7202</v>
      </c>
      <c r="GLD27" t="s">
        <v>7202</v>
      </c>
      <c r="GLE27" t="s">
        <v>7202</v>
      </c>
      <c r="GLF27" t="s">
        <v>7202</v>
      </c>
      <c r="GLG27" t="s">
        <v>7202</v>
      </c>
      <c r="GLH27" t="s">
        <v>7202</v>
      </c>
      <c r="GLI27" t="s">
        <v>7202</v>
      </c>
      <c r="GLJ27" t="s">
        <v>7202</v>
      </c>
      <c r="GLK27" t="s">
        <v>7202</v>
      </c>
      <c r="GLL27" t="s">
        <v>7202</v>
      </c>
      <c r="GLM27" t="s">
        <v>7202</v>
      </c>
      <c r="GLN27" t="s">
        <v>7202</v>
      </c>
      <c r="GLO27" t="s">
        <v>7202</v>
      </c>
      <c r="GLP27" t="s">
        <v>7202</v>
      </c>
      <c r="GLQ27" t="s">
        <v>7202</v>
      </c>
      <c r="GLR27" t="s">
        <v>7202</v>
      </c>
      <c r="GLS27" t="s">
        <v>7202</v>
      </c>
      <c r="GLT27" t="s">
        <v>7202</v>
      </c>
      <c r="GLU27" t="s">
        <v>7202</v>
      </c>
      <c r="GLV27" t="s">
        <v>7202</v>
      </c>
      <c r="GLW27" t="s">
        <v>7202</v>
      </c>
      <c r="GLX27" t="s">
        <v>7202</v>
      </c>
      <c r="GLY27" t="s">
        <v>7202</v>
      </c>
      <c r="GLZ27" t="s">
        <v>7202</v>
      </c>
      <c r="GMA27" t="s">
        <v>7202</v>
      </c>
      <c r="GMB27" t="s">
        <v>7202</v>
      </c>
      <c r="GMC27" t="s">
        <v>7202</v>
      </c>
      <c r="GMD27" t="s">
        <v>7202</v>
      </c>
      <c r="GME27" t="s">
        <v>7202</v>
      </c>
      <c r="GMF27" t="s">
        <v>7202</v>
      </c>
      <c r="GMG27" t="s">
        <v>7202</v>
      </c>
      <c r="GMH27" t="s">
        <v>7202</v>
      </c>
      <c r="GMI27" t="s">
        <v>7202</v>
      </c>
      <c r="GMJ27" t="s">
        <v>7202</v>
      </c>
      <c r="GMK27" t="s">
        <v>7202</v>
      </c>
      <c r="GML27" t="s">
        <v>7202</v>
      </c>
      <c r="GMM27" t="s">
        <v>7202</v>
      </c>
      <c r="GMN27" t="s">
        <v>7202</v>
      </c>
      <c r="GMO27" t="s">
        <v>7202</v>
      </c>
      <c r="GMP27" t="s">
        <v>7202</v>
      </c>
      <c r="GMQ27" t="s">
        <v>7202</v>
      </c>
      <c r="GMR27" t="s">
        <v>7202</v>
      </c>
      <c r="GMS27" t="s">
        <v>7202</v>
      </c>
      <c r="GMT27" t="s">
        <v>7202</v>
      </c>
      <c r="GMU27" t="s">
        <v>7202</v>
      </c>
      <c r="GMV27" t="s">
        <v>7202</v>
      </c>
      <c r="GMW27" t="s">
        <v>7202</v>
      </c>
      <c r="GMX27" t="s">
        <v>7202</v>
      </c>
      <c r="GMY27" t="s">
        <v>7202</v>
      </c>
      <c r="GMZ27" t="s">
        <v>7202</v>
      </c>
      <c r="GNA27" t="s">
        <v>7202</v>
      </c>
      <c r="GNB27" t="s">
        <v>7202</v>
      </c>
      <c r="GNC27" t="s">
        <v>7202</v>
      </c>
      <c r="GND27" t="s">
        <v>7202</v>
      </c>
      <c r="GNE27" t="s">
        <v>7202</v>
      </c>
      <c r="GNF27" t="s">
        <v>7202</v>
      </c>
      <c r="GNG27" t="s">
        <v>7202</v>
      </c>
      <c r="GNH27" t="s">
        <v>7202</v>
      </c>
      <c r="GNI27" t="s">
        <v>7202</v>
      </c>
      <c r="GNJ27" t="s">
        <v>7202</v>
      </c>
      <c r="GNK27" t="s">
        <v>7202</v>
      </c>
      <c r="GNL27" t="s">
        <v>7202</v>
      </c>
      <c r="GNM27" t="s">
        <v>7202</v>
      </c>
      <c r="GNN27" t="s">
        <v>7202</v>
      </c>
      <c r="GNO27" t="s">
        <v>7202</v>
      </c>
      <c r="GNP27" t="s">
        <v>7202</v>
      </c>
      <c r="GNQ27" t="s">
        <v>7202</v>
      </c>
      <c r="GNR27" t="s">
        <v>7202</v>
      </c>
      <c r="GNS27" t="s">
        <v>7202</v>
      </c>
      <c r="GNT27" t="s">
        <v>7202</v>
      </c>
      <c r="GNU27" t="s">
        <v>7202</v>
      </c>
      <c r="GNV27" t="s">
        <v>7202</v>
      </c>
      <c r="GNW27" t="s">
        <v>7202</v>
      </c>
      <c r="GNX27" t="s">
        <v>7202</v>
      </c>
      <c r="GNY27" t="s">
        <v>7202</v>
      </c>
      <c r="GNZ27" t="s">
        <v>7202</v>
      </c>
      <c r="GOA27" t="s">
        <v>7202</v>
      </c>
      <c r="GOB27" t="s">
        <v>7202</v>
      </c>
      <c r="GOC27" t="s">
        <v>7202</v>
      </c>
      <c r="GOD27" t="s">
        <v>7202</v>
      </c>
      <c r="GOE27" t="s">
        <v>7202</v>
      </c>
      <c r="GOF27" t="s">
        <v>7202</v>
      </c>
      <c r="GOG27" t="s">
        <v>7202</v>
      </c>
      <c r="GOH27" t="s">
        <v>7202</v>
      </c>
      <c r="GOI27" t="s">
        <v>7202</v>
      </c>
      <c r="GOJ27" t="s">
        <v>7202</v>
      </c>
      <c r="GOK27" t="s">
        <v>7202</v>
      </c>
      <c r="GOL27" t="s">
        <v>7202</v>
      </c>
      <c r="GOM27" t="s">
        <v>7202</v>
      </c>
      <c r="GON27" t="s">
        <v>7202</v>
      </c>
      <c r="GOO27" t="s">
        <v>7202</v>
      </c>
      <c r="GOP27" t="s">
        <v>7202</v>
      </c>
      <c r="GOQ27" t="s">
        <v>7202</v>
      </c>
      <c r="GOR27" t="s">
        <v>7202</v>
      </c>
      <c r="GOS27" t="s">
        <v>7202</v>
      </c>
      <c r="GOT27" t="s">
        <v>7202</v>
      </c>
      <c r="GOU27" t="s">
        <v>7202</v>
      </c>
      <c r="GOV27" t="s">
        <v>7202</v>
      </c>
      <c r="GOW27" t="s">
        <v>7202</v>
      </c>
      <c r="GOX27" t="s">
        <v>7202</v>
      </c>
      <c r="GOY27" t="s">
        <v>7202</v>
      </c>
      <c r="GOZ27" t="s">
        <v>7202</v>
      </c>
      <c r="GPA27" t="s">
        <v>7202</v>
      </c>
      <c r="GPB27" t="s">
        <v>7202</v>
      </c>
      <c r="GPC27" t="s">
        <v>7202</v>
      </c>
      <c r="GPD27" t="s">
        <v>7202</v>
      </c>
      <c r="GPE27" t="s">
        <v>7202</v>
      </c>
      <c r="GPF27" t="s">
        <v>7202</v>
      </c>
      <c r="GPG27" t="s">
        <v>7202</v>
      </c>
      <c r="GPH27" t="s">
        <v>7202</v>
      </c>
      <c r="GPI27" t="s">
        <v>7202</v>
      </c>
      <c r="GPJ27" t="s">
        <v>7202</v>
      </c>
      <c r="GPK27" t="s">
        <v>7202</v>
      </c>
      <c r="GPL27" t="s">
        <v>7202</v>
      </c>
      <c r="GPM27" t="s">
        <v>7202</v>
      </c>
      <c r="GPN27" t="s">
        <v>7202</v>
      </c>
      <c r="GPO27" t="s">
        <v>7202</v>
      </c>
      <c r="GPP27" t="s">
        <v>7202</v>
      </c>
      <c r="GPQ27" t="s">
        <v>7202</v>
      </c>
      <c r="GPR27" t="s">
        <v>7202</v>
      </c>
      <c r="GPS27" t="s">
        <v>7202</v>
      </c>
      <c r="GPT27" t="s">
        <v>7202</v>
      </c>
      <c r="GPU27" t="s">
        <v>7202</v>
      </c>
      <c r="GPV27" t="s">
        <v>7202</v>
      </c>
      <c r="GPW27" t="s">
        <v>7202</v>
      </c>
      <c r="GPX27" t="s">
        <v>7202</v>
      </c>
      <c r="GPY27" t="s">
        <v>7202</v>
      </c>
      <c r="GPZ27" t="s">
        <v>7202</v>
      </c>
      <c r="GQA27" t="s">
        <v>7202</v>
      </c>
      <c r="GQB27" t="s">
        <v>7202</v>
      </c>
      <c r="GQC27" t="s">
        <v>7202</v>
      </c>
      <c r="GQD27" t="s">
        <v>7202</v>
      </c>
      <c r="GQE27" t="s">
        <v>7202</v>
      </c>
      <c r="GQF27" t="s">
        <v>7202</v>
      </c>
      <c r="GQG27" t="s">
        <v>7202</v>
      </c>
      <c r="GQH27" t="s">
        <v>7202</v>
      </c>
      <c r="GQI27" t="s">
        <v>7202</v>
      </c>
      <c r="GQJ27" t="s">
        <v>7202</v>
      </c>
      <c r="GQK27" t="s">
        <v>7202</v>
      </c>
      <c r="GQL27" t="s">
        <v>7202</v>
      </c>
      <c r="GQM27" t="s">
        <v>7202</v>
      </c>
      <c r="GQN27" t="s">
        <v>7202</v>
      </c>
      <c r="GQO27" t="s">
        <v>7202</v>
      </c>
      <c r="GQP27" t="s">
        <v>7202</v>
      </c>
      <c r="GQQ27" t="s">
        <v>7202</v>
      </c>
      <c r="GQR27" t="s">
        <v>7202</v>
      </c>
      <c r="GQS27" t="s">
        <v>7202</v>
      </c>
      <c r="GQT27" t="s">
        <v>7202</v>
      </c>
      <c r="GQU27" t="s">
        <v>7202</v>
      </c>
      <c r="GQV27" t="s">
        <v>7202</v>
      </c>
      <c r="GQW27" t="s">
        <v>7202</v>
      </c>
      <c r="GQX27" t="s">
        <v>7202</v>
      </c>
      <c r="GQY27" t="s">
        <v>7202</v>
      </c>
      <c r="GQZ27" t="s">
        <v>7202</v>
      </c>
      <c r="GRA27" t="s">
        <v>7202</v>
      </c>
      <c r="GRB27" t="s">
        <v>7202</v>
      </c>
      <c r="GRC27" t="s">
        <v>7202</v>
      </c>
      <c r="GRD27" t="s">
        <v>7202</v>
      </c>
      <c r="GRE27" t="s">
        <v>7202</v>
      </c>
      <c r="GRF27" t="s">
        <v>7202</v>
      </c>
      <c r="GRG27" t="s">
        <v>7202</v>
      </c>
      <c r="GRH27" t="s">
        <v>7202</v>
      </c>
      <c r="GRI27" t="s">
        <v>7202</v>
      </c>
      <c r="GRJ27" t="s">
        <v>7202</v>
      </c>
      <c r="GRK27" t="s">
        <v>7202</v>
      </c>
      <c r="GRL27" t="s">
        <v>7202</v>
      </c>
      <c r="GRM27" t="s">
        <v>7202</v>
      </c>
      <c r="GRN27" t="s">
        <v>7202</v>
      </c>
      <c r="GRO27" t="s">
        <v>7202</v>
      </c>
      <c r="GRP27" t="s">
        <v>7202</v>
      </c>
      <c r="GRQ27" t="s">
        <v>7202</v>
      </c>
      <c r="GRR27" t="s">
        <v>7202</v>
      </c>
      <c r="GRS27" t="s">
        <v>7202</v>
      </c>
      <c r="GRT27" t="s">
        <v>7202</v>
      </c>
      <c r="GRU27" t="s">
        <v>7202</v>
      </c>
      <c r="GRV27" t="s">
        <v>7202</v>
      </c>
      <c r="GRW27" t="s">
        <v>7202</v>
      </c>
      <c r="GRX27" t="s">
        <v>7202</v>
      </c>
      <c r="GRY27" t="s">
        <v>7202</v>
      </c>
      <c r="GRZ27" t="s">
        <v>7202</v>
      </c>
      <c r="GSA27" t="s">
        <v>7202</v>
      </c>
      <c r="GSB27" t="s">
        <v>7202</v>
      </c>
      <c r="GSC27" t="s">
        <v>7202</v>
      </c>
      <c r="GSD27" t="s">
        <v>7202</v>
      </c>
      <c r="GSE27" t="s">
        <v>7202</v>
      </c>
      <c r="GSF27" t="s">
        <v>7202</v>
      </c>
      <c r="GSG27" t="s">
        <v>7202</v>
      </c>
      <c r="GSH27" t="s">
        <v>7202</v>
      </c>
      <c r="GSI27" t="s">
        <v>7202</v>
      </c>
      <c r="GSJ27" t="s">
        <v>7202</v>
      </c>
      <c r="GSK27" t="s">
        <v>7202</v>
      </c>
      <c r="GSL27" t="s">
        <v>7202</v>
      </c>
      <c r="GSM27" t="s">
        <v>7202</v>
      </c>
      <c r="GSN27" t="s">
        <v>7202</v>
      </c>
      <c r="GSO27" t="s">
        <v>7202</v>
      </c>
      <c r="GSP27" t="s">
        <v>7202</v>
      </c>
      <c r="GSQ27" t="s">
        <v>7202</v>
      </c>
      <c r="GSR27" t="s">
        <v>7202</v>
      </c>
      <c r="GSS27" t="s">
        <v>7202</v>
      </c>
      <c r="GST27" t="s">
        <v>7202</v>
      </c>
      <c r="GSU27" t="s">
        <v>7202</v>
      </c>
      <c r="GSV27" t="s">
        <v>7202</v>
      </c>
      <c r="GSW27" t="s">
        <v>7202</v>
      </c>
      <c r="GSX27" t="s">
        <v>7202</v>
      </c>
      <c r="GSY27" t="s">
        <v>7202</v>
      </c>
      <c r="GSZ27" t="s">
        <v>7202</v>
      </c>
      <c r="GTA27" t="s">
        <v>7202</v>
      </c>
      <c r="GTB27" t="s">
        <v>7202</v>
      </c>
      <c r="GTC27" t="s">
        <v>7202</v>
      </c>
      <c r="GTD27" t="s">
        <v>7202</v>
      </c>
      <c r="GTE27" t="s">
        <v>7202</v>
      </c>
      <c r="GTF27" t="s">
        <v>7202</v>
      </c>
      <c r="GTG27" t="s">
        <v>7202</v>
      </c>
      <c r="GTH27" t="s">
        <v>7202</v>
      </c>
      <c r="GTI27" t="s">
        <v>7202</v>
      </c>
      <c r="GTJ27" t="s">
        <v>7202</v>
      </c>
      <c r="GTK27" t="s">
        <v>7202</v>
      </c>
      <c r="GTL27" t="s">
        <v>7202</v>
      </c>
      <c r="GTM27" t="s">
        <v>7202</v>
      </c>
      <c r="GTN27" t="s">
        <v>7202</v>
      </c>
      <c r="GTO27" t="s">
        <v>7202</v>
      </c>
      <c r="GTP27" t="s">
        <v>7202</v>
      </c>
      <c r="GTQ27" t="s">
        <v>7202</v>
      </c>
      <c r="GTR27" t="s">
        <v>7202</v>
      </c>
      <c r="GTS27" t="s">
        <v>7202</v>
      </c>
      <c r="GTT27" t="s">
        <v>7202</v>
      </c>
      <c r="GTU27" t="s">
        <v>7202</v>
      </c>
      <c r="GTV27" t="s">
        <v>7202</v>
      </c>
      <c r="GTW27" t="s">
        <v>7202</v>
      </c>
      <c r="GTX27" t="s">
        <v>7202</v>
      </c>
      <c r="GTY27" t="s">
        <v>7202</v>
      </c>
      <c r="GTZ27" t="s">
        <v>7202</v>
      </c>
      <c r="GUA27" t="s">
        <v>7202</v>
      </c>
      <c r="GUB27" t="s">
        <v>7202</v>
      </c>
      <c r="GUC27" t="s">
        <v>7202</v>
      </c>
      <c r="GUD27" t="s">
        <v>7202</v>
      </c>
      <c r="GUE27" t="s">
        <v>7202</v>
      </c>
      <c r="GUF27" t="s">
        <v>7202</v>
      </c>
      <c r="GUG27" t="s">
        <v>7202</v>
      </c>
      <c r="GUH27" t="s">
        <v>7202</v>
      </c>
      <c r="GUI27" t="s">
        <v>7202</v>
      </c>
      <c r="GUJ27" t="s">
        <v>7202</v>
      </c>
      <c r="GUK27" t="s">
        <v>7202</v>
      </c>
      <c r="GUL27" t="s">
        <v>7202</v>
      </c>
      <c r="GUM27" t="s">
        <v>7202</v>
      </c>
      <c r="GUN27" t="s">
        <v>7202</v>
      </c>
      <c r="GUO27" t="s">
        <v>7202</v>
      </c>
      <c r="GUP27" t="s">
        <v>7202</v>
      </c>
      <c r="GUQ27" t="s">
        <v>7202</v>
      </c>
      <c r="GUR27" t="s">
        <v>7202</v>
      </c>
      <c r="GUS27" t="s">
        <v>7202</v>
      </c>
      <c r="GUT27" t="s">
        <v>7202</v>
      </c>
      <c r="GUU27" t="s">
        <v>7202</v>
      </c>
      <c r="GUV27" t="s">
        <v>7202</v>
      </c>
      <c r="GUW27" t="s">
        <v>7202</v>
      </c>
      <c r="GUX27" t="s">
        <v>7202</v>
      </c>
      <c r="GUY27" t="s">
        <v>7202</v>
      </c>
      <c r="GUZ27" t="s">
        <v>7202</v>
      </c>
      <c r="GVA27" t="s">
        <v>7202</v>
      </c>
      <c r="GVB27" t="s">
        <v>7202</v>
      </c>
      <c r="GVC27" t="s">
        <v>7202</v>
      </c>
      <c r="GVD27" t="s">
        <v>7202</v>
      </c>
      <c r="GVE27" t="s">
        <v>7202</v>
      </c>
      <c r="GVF27" t="s">
        <v>7202</v>
      </c>
      <c r="GVG27" t="s">
        <v>7202</v>
      </c>
      <c r="GVH27" t="s">
        <v>7202</v>
      </c>
      <c r="GVI27" t="s">
        <v>7202</v>
      </c>
      <c r="GVJ27" t="s">
        <v>7202</v>
      </c>
      <c r="GVK27" t="s">
        <v>7202</v>
      </c>
      <c r="GVL27" t="s">
        <v>7202</v>
      </c>
      <c r="GVM27" t="s">
        <v>7202</v>
      </c>
      <c r="GVN27" t="s">
        <v>7202</v>
      </c>
      <c r="GVO27" t="s">
        <v>7202</v>
      </c>
      <c r="GVP27" t="s">
        <v>7202</v>
      </c>
      <c r="GVQ27" t="s">
        <v>7202</v>
      </c>
      <c r="GVR27" t="s">
        <v>7202</v>
      </c>
      <c r="GVS27" t="s">
        <v>7202</v>
      </c>
      <c r="GVT27" t="s">
        <v>7202</v>
      </c>
      <c r="GVU27" t="s">
        <v>7202</v>
      </c>
      <c r="GVV27" t="s">
        <v>7202</v>
      </c>
      <c r="GVW27" t="s">
        <v>7202</v>
      </c>
      <c r="GVX27" t="s">
        <v>7202</v>
      </c>
      <c r="GVY27" t="s">
        <v>7202</v>
      </c>
      <c r="GVZ27" t="s">
        <v>7202</v>
      </c>
      <c r="GWA27" t="s">
        <v>7202</v>
      </c>
      <c r="GWB27" t="s">
        <v>7202</v>
      </c>
      <c r="GWC27" t="s">
        <v>7202</v>
      </c>
      <c r="GWD27" t="s">
        <v>7202</v>
      </c>
      <c r="GWE27" t="s">
        <v>7202</v>
      </c>
      <c r="GWF27" t="s">
        <v>7202</v>
      </c>
      <c r="GWG27" t="s">
        <v>7202</v>
      </c>
      <c r="GWH27" t="s">
        <v>7202</v>
      </c>
      <c r="GWI27" t="s">
        <v>7202</v>
      </c>
      <c r="GWJ27" t="s">
        <v>7202</v>
      </c>
      <c r="GWK27" t="s">
        <v>7202</v>
      </c>
      <c r="GWL27" t="s">
        <v>7202</v>
      </c>
      <c r="GWM27" t="s">
        <v>7202</v>
      </c>
      <c r="GWN27" t="s">
        <v>7202</v>
      </c>
      <c r="GWO27" t="s">
        <v>7202</v>
      </c>
      <c r="GWP27" t="s">
        <v>7202</v>
      </c>
      <c r="GWQ27" t="s">
        <v>7202</v>
      </c>
      <c r="GWR27" t="s">
        <v>7202</v>
      </c>
      <c r="GWS27" t="s">
        <v>7202</v>
      </c>
      <c r="GWT27" t="s">
        <v>7202</v>
      </c>
      <c r="GWU27" t="s">
        <v>7202</v>
      </c>
      <c r="GWV27" t="s">
        <v>7202</v>
      </c>
      <c r="GWW27" t="s">
        <v>7202</v>
      </c>
      <c r="GWX27" t="s">
        <v>7202</v>
      </c>
      <c r="GWY27" t="s">
        <v>7202</v>
      </c>
      <c r="GWZ27" t="s">
        <v>7202</v>
      </c>
      <c r="GXA27" t="s">
        <v>7202</v>
      </c>
      <c r="GXB27" t="s">
        <v>7202</v>
      </c>
      <c r="GXC27" t="s">
        <v>7202</v>
      </c>
      <c r="GXD27" t="s">
        <v>7202</v>
      </c>
      <c r="GXE27" t="s">
        <v>7202</v>
      </c>
      <c r="GXF27" t="s">
        <v>7202</v>
      </c>
      <c r="GXG27" t="s">
        <v>7202</v>
      </c>
      <c r="GXH27" t="s">
        <v>7202</v>
      </c>
      <c r="GXI27" t="s">
        <v>7202</v>
      </c>
      <c r="GXJ27" t="s">
        <v>7202</v>
      </c>
      <c r="GXK27" t="s">
        <v>7202</v>
      </c>
      <c r="GXL27" t="s">
        <v>7202</v>
      </c>
      <c r="GXM27" t="s">
        <v>7202</v>
      </c>
      <c r="GXN27" t="s">
        <v>7202</v>
      </c>
      <c r="GXO27" t="s">
        <v>7202</v>
      </c>
      <c r="GXP27" t="s">
        <v>7202</v>
      </c>
      <c r="GXQ27" t="s">
        <v>7202</v>
      </c>
      <c r="GXR27" t="s">
        <v>7202</v>
      </c>
      <c r="GXS27" t="s">
        <v>7202</v>
      </c>
      <c r="GXT27" t="s">
        <v>7202</v>
      </c>
      <c r="GXU27" t="s">
        <v>7202</v>
      </c>
      <c r="GXV27" t="s">
        <v>7202</v>
      </c>
      <c r="GXW27" t="s">
        <v>7202</v>
      </c>
      <c r="GXX27" t="s">
        <v>7202</v>
      </c>
      <c r="GXY27" t="s">
        <v>7202</v>
      </c>
      <c r="GXZ27" t="s">
        <v>7202</v>
      </c>
      <c r="GYA27" t="s">
        <v>7202</v>
      </c>
      <c r="GYB27" t="s">
        <v>7202</v>
      </c>
      <c r="GYC27" t="s">
        <v>7202</v>
      </c>
      <c r="GYD27" t="s">
        <v>7202</v>
      </c>
      <c r="GYE27" t="s">
        <v>7202</v>
      </c>
      <c r="GYF27" t="s">
        <v>7202</v>
      </c>
      <c r="GYG27" t="s">
        <v>7202</v>
      </c>
      <c r="GYH27" t="s">
        <v>7202</v>
      </c>
      <c r="GYI27" t="s">
        <v>7202</v>
      </c>
      <c r="GYJ27" t="s">
        <v>7202</v>
      </c>
      <c r="GYK27" t="s">
        <v>7202</v>
      </c>
      <c r="GYL27" t="s">
        <v>7202</v>
      </c>
      <c r="GYM27" t="s">
        <v>7202</v>
      </c>
      <c r="GYN27" t="s">
        <v>7202</v>
      </c>
      <c r="GYO27" t="s">
        <v>7202</v>
      </c>
      <c r="GYP27" t="s">
        <v>7202</v>
      </c>
      <c r="GYQ27" t="s">
        <v>7202</v>
      </c>
      <c r="GYR27" t="s">
        <v>7202</v>
      </c>
      <c r="GYS27" t="s">
        <v>7202</v>
      </c>
      <c r="GYT27" t="s">
        <v>7202</v>
      </c>
      <c r="GYU27" t="s">
        <v>7202</v>
      </c>
      <c r="GYV27" t="s">
        <v>7202</v>
      </c>
      <c r="GYW27" t="s">
        <v>7202</v>
      </c>
      <c r="GYX27" t="s">
        <v>7202</v>
      </c>
      <c r="GYY27" t="s">
        <v>7202</v>
      </c>
      <c r="GYZ27" t="s">
        <v>7202</v>
      </c>
      <c r="GZA27" t="s">
        <v>7202</v>
      </c>
      <c r="GZB27" t="s">
        <v>7202</v>
      </c>
      <c r="GZC27" t="s">
        <v>7202</v>
      </c>
      <c r="GZD27" t="s">
        <v>7202</v>
      </c>
      <c r="GZE27" t="s">
        <v>7202</v>
      </c>
      <c r="GZF27" t="s">
        <v>7202</v>
      </c>
      <c r="GZG27" t="s">
        <v>7202</v>
      </c>
      <c r="GZH27" t="s">
        <v>7202</v>
      </c>
      <c r="GZI27" t="s">
        <v>7202</v>
      </c>
      <c r="GZJ27" t="s">
        <v>7202</v>
      </c>
      <c r="GZK27" t="s">
        <v>7202</v>
      </c>
      <c r="GZL27" t="s">
        <v>7202</v>
      </c>
      <c r="GZM27" t="s">
        <v>7202</v>
      </c>
      <c r="GZN27" t="s">
        <v>7202</v>
      </c>
      <c r="GZO27" t="s">
        <v>7202</v>
      </c>
      <c r="GZP27" t="s">
        <v>7202</v>
      </c>
      <c r="GZQ27" t="s">
        <v>7202</v>
      </c>
      <c r="GZR27" t="s">
        <v>7202</v>
      </c>
      <c r="GZS27" t="s">
        <v>7202</v>
      </c>
      <c r="GZT27" t="s">
        <v>7202</v>
      </c>
      <c r="GZU27" t="s">
        <v>7202</v>
      </c>
      <c r="GZV27" t="s">
        <v>7202</v>
      </c>
      <c r="GZW27" t="s">
        <v>7202</v>
      </c>
      <c r="GZX27" t="s">
        <v>7202</v>
      </c>
      <c r="GZY27" t="s">
        <v>7202</v>
      </c>
      <c r="GZZ27" t="s">
        <v>7202</v>
      </c>
      <c r="HAA27" t="s">
        <v>7202</v>
      </c>
      <c r="HAB27" t="s">
        <v>7202</v>
      </c>
      <c r="HAC27" t="s">
        <v>7202</v>
      </c>
      <c r="HAD27" t="s">
        <v>7202</v>
      </c>
      <c r="HAE27" t="s">
        <v>7202</v>
      </c>
      <c r="HAF27" t="s">
        <v>7202</v>
      </c>
      <c r="HAG27" t="s">
        <v>7202</v>
      </c>
      <c r="HAH27" t="s">
        <v>7202</v>
      </c>
      <c r="HAI27" t="s">
        <v>7202</v>
      </c>
      <c r="HAJ27" t="s">
        <v>7202</v>
      </c>
      <c r="HAK27" t="s">
        <v>7202</v>
      </c>
      <c r="HAL27" t="s">
        <v>7202</v>
      </c>
      <c r="HAM27" t="s">
        <v>7202</v>
      </c>
      <c r="HAN27" t="s">
        <v>7202</v>
      </c>
      <c r="HAO27" t="s">
        <v>7202</v>
      </c>
      <c r="HAP27" t="s">
        <v>7202</v>
      </c>
      <c r="HAQ27" t="s">
        <v>7202</v>
      </c>
      <c r="HAR27" t="s">
        <v>7202</v>
      </c>
      <c r="HAS27" t="s">
        <v>7202</v>
      </c>
      <c r="HAT27" t="s">
        <v>7202</v>
      </c>
      <c r="HAU27" t="s">
        <v>7202</v>
      </c>
      <c r="HAV27" t="s">
        <v>7202</v>
      </c>
      <c r="HAW27" t="s">
        <v>7202</v>
      </c>
      <c r="HAX27" t="s">
        <v>7202</v>
      </c>
      <c r="HAY27" t="s">
        <v>7202</v>
      </c>
      <c r="HAZ27" t="s">
        <v>7202</v>
      </c>
      <c r="HBA27" t="s">
        <v>7202</v>
      </c>
      <c r="HBB27" t="s">
        <v>7202</v>
      </c>
      <c r="HBC27" t="s">
        <v>7202</v>
      </c>
      <c r="HBD27" t="s">
        <v>7202</v>
      </c>
      <c r="HBE27" t="s">
        <v>7202</v>
      </c>
      <c r="HBF27" t="s">
        <v>7202</v>
      </c>
      <c r="HBG27" t="s">
        <v>7202</v>
      </c>
      <c r="HBH27" t="s">
        <v>7202</v>
      </c>
      <c r="HBI27" t="s">
        <v>7202</v>
      </c>
      <c r="HBJ27" t="s">
        <v>7202</v>
      </c>
      <c r="HBK27" t="s">
        <v>7202</v>
      </c>
      <c r="HBL27" t="s">
        <v>7202</v>
      </c>
      <c r="HBM27" t="s">
        <v>7202</v>
      </c>
      <c r="HBN27" t="s">
        <v>7202</v>
      </c>
      <c r="HBO27" t="s">
        <v>7202</v>
      </c>
      <c r="HBP27" t="s">
        <v>7202</v>
      </c>
      <c r="HBQ27" t="s">
        <v>7202</v>
      </c>
      <c r="HBR27" t="s">
        <v>7202</v>
      </c>
      <c r="HBS27" t="s">
        <v>7202</v>
      </c>
      <c r="HBT27" t="s">
        <v>7202</v>
      </c>
      <c r="HBU27" t="s">
        <v>7202</v>
      </c>
      <c r="HBV27" t="s">
        <v>7202</v>
      </c>
      <c r="HBW27" t="s">
        <v>7202</v>
      </c>
      <c r="HBX27" t="s">
        <v>7202</v>
      </c>
      <c r="HBY27" t="s">
        <v>7202</v>
      </c>
      <c r="HBZ27" t="s">
        <v>7202</v>
      </c>
      <c r="HCA27" t="s">
        <v>7202</v>
      </c>
      <c r="HCB27" t="s">
        <v>7202</v>
      </c>
      <c r="HCC27" t="s">
        <v>7202</v>
      </c>
      <c r="HCD27" t="s">
        <v>7202</v>
      </c>
      <c r="HCE27" t="s">
        <v>7202</v>
      </c>
      <c r="HCF27" t="s">
        <v>7202</v>
      </c>
      <c r="HCG27" t="s">
        <v>7202</v>
      </c>
      <c r="HCH27" t="s">
        <v>7202</v>
      </c>
      <c r="HCI27" t="s">
        <v>7202</v>
      </c>
      <c r="HCJ27" t="s">
        <v>7202</v>
      </c>
      <c r="HCK27" t="s">
        <v>7202</v>
      </c>
      <c r="HCL27" t="s">
        <v>7202</v>
      </c>
      <c r="HCM27" t="s">
        <v>7202</v>
      </c>
      <c r="HCN27" t="s">
        <v>7202</v>
      </c>
      <c r="HCO27" t="s">
        <v>7202</v>
      </c>
      <c r="HCP27" t="s">
        <v>7202</v>
      </c>
      <c r="HCQ27" t="s">
        <v>7202</v>
      </c>
      <c r="HCR27" t="s">
        <v>7202</v>
      </c>
      <c r="HCS27" t="s">
        <v>7202</v>
      </c>
      <c r="HCT27" t="s">
        <v>7202</v>
      </c>
      <c r="HCU27" t="s">
        <v>7202</v>
      </c>
      <c r="HCV27" t="s">
        <v>7202</v>
      </c>
      <c r="HCW27" t="s">
        <v>7202</v>
      </c>
      <c r="HCX27" t="s">
        <v>7202</v>
      </c>
      <c r="HCY27" t="s">
        <v>7202</v>
      </c>
      <c r="HCZ27" t="s">
        <v>7202</v>
      </c>
      <c r="HDA27" t="s">
        <v>7202</v>
      </c>
      <c r="HDB27" t="s">
        <v>7202</v>
      </c>
      <c r="HDC27" t="s">
        <v>7202</v>
      </c>
      <c r="HDD27" t="s">
        <v>7202</v>
      </c>
      <c r="HDE27" t="s">
        <v>7202</v>
      </c>
      <c r="HDF27" t="s">
        <v>7202</v>
      </c>
      <c r="HDG27" t="s">
        <v>7202</v>
      </c>
      <c r="HDH27" t="s">
        <v>7202</v>
      </c>
      <c r="HDI27" t="s">
        <v>7202</v>
      </c>
      <c r="HDJ27" t="s">
        <v>7202</v>
      </c>
      <c r="HDK27" t="s">
        <v>7202</v>
      </c>
      <c r="HDL27" t="s">
        <v>7202</v>
      </c>
      <c r="HDM27" t="s">
        <v>7202</v>
      </c>
      <c r="HDN27" t="s">
        <v>7202</v>
      </c>
      <c r="HDO27" t="s">
        <v>7202</v>
      </c>
      <c r="HDP27" t="s">
        <v>7202</v>
      </c>
      <c r="HDQ27" t="s">
        <v>7202</v>
      </c>
      <c r="HDR27" t="s">
        <v>7202</v>
      </c>
      <c r="HDS27" t="s">
        <v>7202</v>
      </c>
      <c r="HDT27" t="s">
        <v>7202</v>
      </c>
      <c r="HDU27" t="s">
        <v>7202</v>
      </c>
      <c r="HDV27" t="s">
        <v>7202</v>
      </c>
      <c r="HDW27" t="s">
        <v>7202</v>
      </c>
      <c r="HDX27" t="s">
        <v>7202</v>
      </c>
      <c r="HDY27" t="s">
        <v>7202</v>
      </c>
      <c r="HDZ27" t="s">
        <v>7202</v>
      </c>
      <c r="HEA27" t="s">
        <v>7202</v>
      </c>
      <c r="HEB27" t="s">
        <v>7202</v>
      </c>
      <c r="HEC27" t="s">
        <v>7202</v>
      </c>
      <c r="HED27" t="s">
        <v>7202</v>
      </c>
      <c r="HEE27" t="s">
        <v>7202</v>
      </c>
      <c r="HEF27" t="s">
        <v>7202</v>
      </c>
      <c r="HEG27" t="s">
        <v>7202</v>
      </c>
      <c r="HEH27" t="s">
        <v>7202</v>
      </c>
      <c r="HEI27" t="s">
        <v>7202</v>
      </c>
      <c r="HEJ27" t="s">
        <v>7202</v>
      </c>
      <c r="HEK27" t="s">
        <v>7202</v>
      </c>
      <c r="HEL27" t="s">
        <v>7202</v>
      </c>
      <c r="HEM27" t="s">
        <v>7202</v>
      </c>
      <c r="HEN27" t="s">
        <v>7202</v>
      </c>
      <c r="HEO27" t="s">
        <v>7202</v>
      </c>
      <c r="HEP27" t="s">
        <v>7202</v>
      </c>
      <c r="HEQ27" t="s">
        <v>7202</v>
      </c>
      <c r="HER27" t="s">
        <v>7202</v>
      </c>
      <c r="HES27" t="s">
        <v>7202</v>
      </c>
      <c r="HET27" t="s">
        <v>7202</v>
      </c>
      <c r="HEU27" t="s">
        <v>7202</v>
      </c>
      <c r="HEV27" t="s">
        <v>7202</v>
      </c>
      <c r="HEW27" t="s">
        <v>7202</v>
      </c>
      <c r="HEX27" t="s">
        <v>7202</v>
      </c>
      <c r="HEY27" t="s">
        <v>7202</v>
      </c>
      <c r="HEZ27" t="s">
        <v>7202</v>
      </c>
      <c r="HFA27" t="s">
        <v>7202</v>
      </c>
      <c r="HFB27" t="s">
        <v>7202</v>
      </c>
      <c r="HFC27" t="s">
        <v>7202</v>
      </c>
      <c r="HFD27" t="s">
        <v>7202</v>
      </c>
      <c r="HFE27" t="s">
        <v>7202</v>
      </c>
      <c r="HFF27" t="s">
        <v>7202</v>
      </c>
      <c r="HFG27" t="s">
        <v>7202</v>
      </c>
      <c r="HFH27" t="s">
        <v>7202</v>
      </c>
      <c r="HFI27" t="s">
        <v>7202</v>
      </c>
      <c r="HFJ27" t="s">
        <v>7202</v>
      </c>
      <c r="HFK27" t="s">
        <v>7202</v>
      </c>
      <c r="HFL27" t="s">
        <v>7202</v>
      </c>
      <c r="HFM27" t="s">
        <v>7202</v>
      </c>
      <c r="HFN27" t="s">
        <v>7202</v>
      </c>
      <c r="HFO27" t="s">
        <v>7202</v>
      </c>
      <c r="HFP27" t="s">
        <v>7202</v>
      </c>
      <c r="HFQ27" t="s">
        <v>7202</v>
      </c>
      <c r="HFR27" t="s">
        <v>7202</v>
      </c>
      <c r="HFS27" t="s">
        <v>7202</v>
      </c>
      <c r="HFT27" t="s">
        <v>7202</v>
      </c>
      <c r="HFU27" t="s">
        <v>7202</v>
      </c>
      <c r="HFV27" t="s">
        <v>7202</v>
      </c>
      <c r="HFW27" t="s">
        <v>7202</v>
      </c>
      <c r="HFX27" t="s">
        <v>7202</v>
      </c>
      <c r="HFY27" t="s">
        <v>7202</v>
      </c>
      <c r="HFZ27" t="s">
        <v>7202</v>
      </c>
      <c r="HGA27" t="s">
        <v>7202</v>
      </c>
      <c r="HGB27" t="s">
        <v>7202</v>
      </c>
      <c r="HGC27" t="s">
        <v>7202</v>
      </c>
      <c r="HGD27" t="s">
        <v>7202</v>
      </c>
      <c r="HGE27" t="s">
        <v>7202</v>
      </c>
      <c r="HGF27" t="s">
        <v>7202</v>
      </c>
      <c r="HGG27" t="s">
        <v>7202</v>
      </c>
      <c r="HGH27" t="s">
        <v>7202</v>
      </c>
      <c r="HGI27" t="s">
        <v>7202</v>
      </c>
      <c r="HGJ27" t="s">
        <v>7202</v>
      </c>
      <c r="HGK27" t="s">
        <v>7202</v>
      </c>
      <c r="HGL27" t="s">
        <v>7202</v>
      </c>
      <c r="HGM27" t="s">
        <v>7202</v>
      </c>
      <c r="HGN27" t="s">
        <v>7202</v>
      </c>
      <c r="HGO27" t="s">
        <v>7202</v>
      </c>
      <c r="HGP27" t="s">
        <v>7202</v>
      </c>
      <c r="HGQ27" t="s">
        <v>7202</v>
      </c>
      <c r="HGR27" t="s">
        <v>7202</v>
      </c>
      <c r="HGS27" t="s">
        <v>7202</v>
      </c>
      <c r="HGT27" t="s">
        <v>7202</v>
      </c>
      <c r="HGU27" t="s">
        <v>7202</v>
      </c>
      <c r="HGV27" t="s">
        <v>7202</v>
      </c>
      <c r="HGW27" t="s">
        <v>7202</v>
      </c>
      <c r="HGX27" t="s">
        <v>7202</v>
      </c>
      <c r="HGY27" t="s">
        <v>7202</v>
      </c>
      <c r="HGZ27" t="s">
        <v>7202</v>
      </c>
      <c r="HHA27" t="s">
        <v>7202</v>
      </c>
      <c r="HHB27" t="s">
        <v>7202</v>
      </c>
      <c r="HHC27" t="s">
        <v>7202</v>
      </c>
      <c r="HHD27" t="s">
        <v>7202</v>
      </c>
      <c r="HHE27" t="s">
        <v>7202</v>
      </c>
      <c r="HHF27" t="s">
        <v>7202</v>
      </c>
      <c r="HHG27" t="s">
        <v>7202</v>
      </c>
      <c r="HHH27" t="s">
        <v>7202</v>
      </c>
      <c r="HHI27" t="s">
        <v>7202</v>
      </c>
      <c r="HHJ27" t="s">
        <v>7202</v>
      </c>
      <c r="HHK27" t="s">
        <v>7202</v>
      </c>
      <c r="HHL27" t="s">
        <v>7202</v>
      </c>
      <c r="HHM27" t="s">
        <v>7202</v>
      </c>
      <c r="HHN27" t="s">
        <v>7202</v>
      </c>
      <c r="HHO27" t="s">
        <v>7202</v>
      </c>
      <c r="HHP27" t="s">
        <v>7202</v>
      </c>
      <c r="HHQ27" t="s">
        <v>7202</v>
      </c>
      <c r="HHR27" t="s">
        <v>7202</v>
      </c>
      <c r="HHS27" t="s">
        <v>7202</v>
      </c>
      <c r="HHT27" t="s">
        <v>7202</v>
      </c>
      <c r="HHU27" t="s">
        <v>7202</v>
      </c>
      <c r="HHV27" t="s">
        <v>7202</v>
      </c>
      <c r="HHW27" t="s">
        <v>7202</v>
      </c>
      <c r="HHX27" t="s">
        <v>7202</v>
      </c>
      <c r="HHY27" t="s">
        <v>7202</v>
      </c>
      <c r="HHZ27" t="s">
        <v>7202</v>
      </c>
      <c r="HIA27" t="s">
        <v>7202</v>
      </c>
      <c r="HIB27" t="s">
        <v>7202</v>
      </c>
      <c r="HIC27" t="s">
        <v>7202</v>
      </c>
      <c r="HID27" t="s">
        <v>7202</v>
      </c>
      <c r="HIE27" t="s">
        <v>7202</v>
      </c>
      <c r="HIF27" t="s">
        <v>7202</v>
      </c>
      <c r="HIG27" t="s">
        <v>7202</v>
      </c>
      <c r="HIH27" t="s">
        <v>7202</v>
      </c>
      <c r="HII27" t="s">
        <v>7202</v>
      </c>
      <c r="HIJ27" t="s">
        <v>7202</v>
      </c>
      <c r="HIK27" t="s">
        <v>7202</v>
      </c>
      <c r="HIL27" t="s">
        <v>7202</v>
      </c>
      <c r="HIM27" t="s">
        <v>7202</v>
      </c>
      <c r="HIN27" t="s">
        <v>7202</v>
      </c>
      <c r="HIO27" t="s">
        <v>7202</v>
      </c>
      <c r="HIP27" t="s">
        <v>7202</v>
      </c>
      <c r="HIQ27" t="s">
        <v>7202</v>
      </c>
      <c r="HIR27" t="s">
        <v>7202</v>
      </c>
      <c r="HIS27" t="s">
        <v>7202</v>
      </c>
      <c r="HIT27" t="s">
        <v>7202</v>
      </c>
      <c r="HIU27" t="s">
        <v>7202</v>
      </c>
      <c r="HIV27" t="s">
        <v>7202</v>
      </c>
      <c r="HIW27" t="s">
        <v>7202</v>
      </c>
      <c r="HIX27" t="s">
        <v>7202</v>
      </c>
      <c r="HIY27" t="s">
        <v>7202</v>
      </c>
      <c r="HIZ27" t="s">
        <v>7202</v>
      </c>
      <c r="HJA27" t="s">
        <v>7202</v>
      </c>
      <c r="HJB27" t="s">
        <v>7202</v>
      </c>
      <c r="HJC27" t="s">
        <v>7202</v>
      </c>
      <c r="HJD27" t="s">
        <v>7202</v>
      </c>
      <c r="HJE27" t="s">
        <v>7202</v>
      </c>
      <c r="HJF27" t="s">
        <v>7202</v>
      </c>
      <c r="HJG27" t="s">
        <v>7202</v>
      </c>
      <c r="HJH27" t="s">
        <v>7202</v>
      </c>
      <c r="HJI27" t="s">
        <v>7202</v>
      </c>
      <c r="HJJ27" t="s">
        <v>7202</v>
      </c>
      <c r="HJK27" t="s">
        <v>7202</v>
      </c>
      <c r="HJL27" t="s">
        <v>7202</v>
      </c>
      <c r="HJM27" t="s">
        <v>7202</v>
      </c>
      <c r="HJN27" t="s">
        <v>7202</v>
      </c>
      <c r="HJO27" t="s">
        <v>7202</v>
      </c>
      <c r="HJP27" t="s">
        <v>7202</v>
      </c>
      <c r="HJQ27" t="s">
        <v>7202</v>
      </c>
      <c r="HJR27" t="s">
        <v>7202</v>
      </c>
      <c r="HJS27" t="s">
        <v>7202</v>
      </c>
      <c r="HJT27" t="s">
        <v>7202</v>
      </c>
      <c r="HJU27" t="s">
        <v>7202</v>
      </c>
      <c r="HJV27" t="s">
        <v>7202</v>
      </c>
      <c r="HJW27" t="s">
        <v>7202</v>
      </c>
      <c r="HJX27" t="s">
        <v>7202</v>
      </c>
      <c r="HJY27" t="s">
        <v>7202</v>
      </c>
      <c r="HJZ27" t="s">
        <v>7202</v>
      </c>
      <c r="HKA27" t="s">
        <v>7202</v>
      </c>
      <c r="HKB27" t="s">
        <v>7202</v>
      </c>
      <c r="HKC27" t="s">
        <v>7202</v>
      </c>
      <c r="HKD27" t="s">
        <v>7202</v>
      </c>
      <c r="HKE27" t="s">
        <v>7202</v>
      </c>
      <c r="HKF27" t="s">
        <v>7202</v>
      </c>
      <c r="HKG27" t="s">
        <v>7202</v>
      </c>
      <c r="HKH27" t="s">
        <v>7202</v>
      </c>
      <c r="HKI27" t="s">
        <v>7202</v>
      </c>
      <c r="HKJ27" t="s">
        <v>7202</v>
      </c>
      <c r="HKK27" t="s">
        <v>7202</v>
      </c>
      <c r="HKL27" t="s">
        <v>7202</v>
      </c>
      <c r="HKM27" t="s">
        <v>7202</v>
      </c>
      <c r="HKN27" t="s">
        <v>7202</v>
      </c>
      <c r="HKO27" t="s">
        <v>7202</v>
      </c>
      <c r="HKP27" t="s">
        <v>7202</v>
      </c>
      <c r="HKQ27" t="s">
        <v>7202</v>
      </c>
      <c r="HKR27" t="s">
        <v>7202</v>
      </c>
      <c r="HKS27" t="s">
        <v>7202</v>
      </c>
      <c r="HKT27" t="s">
        <v>7202</v>
      </c>
      <c r="HKU27" t="s">
        <v>7202</v>
      </c>
      <c r="HKV27" t="s">
        <v>7202</v>
      </c>
      <c r="HKW27" t="s">
        <v>7202</v>
      </c>
      <c r="HKX27" t="s">
        <v>7202</v>
      </c>
      <c r="HKY27" t="s">
        <v>7202</v>
      </c>
      <c r="HKZ27" t="s">
        <v>7202</v>
      </c>
      <c r="HLA27" t="s">
        <v>7202</v>
      </c>
      <c r="HLB27" t="s">
        <v>7202</v>
      </c>
      <c r="HLC27" t="s">
        <v>7202</v>
      </c>
      <c r="HLD27" t="s">
        <v>7202</v>
      </c>
      <c r="HLE27" t="s">
        <v>7202</v>
      </c>
      <c r="HLF27" t="s">
        <v>7202</v>
      </c>
      <c r="HLG27" t="s">
        <v>7202</v>
      </c>
      <c r="HLH27" t="s">
        <v>7202</v>
      </c>
      <c r="HLI27" t="s">
        <v>7202</v>
      </c>
      <c r="HLJ27" t="s">
        <v>7202</v>
      </c>
      <c r="HLK27" t="s">
        <v>7202</v>
      </c>
      <c r="HLL27" t="s">
        <v>7202</v>
      </c>
      <c r="HLM27" t="s">
        <v>7202</v>
      </c>
      <c r="HLN27" t="s">
        <v>7202</v>
      </c>
      <c r="HLO27" t="s">
        <v>7202</v>
      </c>
      <c r="HLP27" t="s">
        <v>7202</v>
      </c>
      <c r="HLQ27" t="s">
        <v>7202</v>
      </c>
      <c r="HLR27" t="s">
        <v>7202</v>
      </c>
      <c r="HLS27" t="s">
        <v>7202</v>
      </c>
      <c r="HLT27" t="s">
        <v>7202</v>
      </c>
      <c r="HLU27" t="s">
        <v>7202</v>
      </c>
      <c r="HLV27" t="s">
        <v>7202</v>
      </c>
      <c r="HLW27" t="s">
        <v>7202</v>
      </c>
      <c r="HLX27" t="s">
        <v>7202</v>
      </c>
      <c r="HLY27" t="s">
        <v>7202</v>
      </c>
      <c r="HLZ27" t="s">
        <v>7202</v>
      </c>
      <c r="HMA27" t="s">
        <v>7202</v>
      </c>
      <c r="HMB27" t="s">
        <v>7202</v>
      </c>
      <c r="HMC27" t="s">
        <v>7202</v>
      </c>
      <c r="HMD27" t="s">
        <v>7202</v>
      </c>
      <c r="HME27" t="s">
        <v>7202</v>
      </c>
      <c r="HMF27" t="s">
        <v>7202</v>
      </c>
      <c r="HMG27" t="s">
        <v>7202</v>
      </c>
      <c r="HMH27" t="s">
        <v>7202</v>
      </c>
      <c r="HMI27" t="s">
        <v>7202</v>
      </c>
      <c r="HMJ27" t="s">
        <v>7202</v>
      </c>
      <c r="HMK27" t="s">
        <v>7202</v>
      </c>
      <c r="HML27" t="s">
        <v>7202</v>
      </c>
      <c r="HMM27" t="s">
        <v>7202</v>
      </c>
      <c r="HMN27" t="s">
        <v>7202</v>
      </c>
      <c r="HMO27" t="s">
        <v>7202</v>
      </c>
      <c r="HMP27" t="s">
        <v>7202</v>
      </c>
      <c r="HMQ27" t="s">
        <v>7202</v>
      </c>
      <c r="HMR27" t="s">
        <v>7202</v>
      </c>
      <c r="HMS27" t="s">
        <v>7202</v>
      </c>
      <c r="HMT27" t="s">
        <v>7202</v>
      </c>
      <c r="HMU27" t="s">
        <v>7202</v>
      </c>
      <c r="HMV27" t="s">
        <v>7202</v>
      </c>
      <c r="HMW27" t="s">
        <v>7202</v>
      </c>
      <c r="HMX27" t="s">
        <v>7202</v>
      </c>
      <c r="HMY27" t="s">
        <v>7202</v>
      </c>
      <c r="HMZ27" t="s">
        <v>7202</v>
      </c>
      <c r="HNA27" t="s">
        <v>7202</v>
      </c>
      <c r="HNB27" t="s">
        <v>7202</v>
      </c>
      <c r="HNC27" t="s">
        <v>7202</v>
      </c>
      <c r="HND27" t="s">
        <v>7202</v>
      </c>
      <c r="HNE27" t="s">
        <v>7202</v>
      </c>
      <c r="HNF27" t="s">
        <v>7202</v>
      </c>
      <c r="HNG27" t="s">
        <v>7202</v>
      </c>
      <c r="HNH27" t="s">
        <v>7202</v>
      </c>
      <c r="HNI27" t="s">
        <v>7202</v>
      </c>
      <c r="HNJ27" t="s">
        <v>7202</v>
      </c>
      <c r="HNK27" t="s">
        <v>7202</v>
      </c>
      <c r="HNL27" t="s">
        <v>7202</v>
      </c>
      <c r="HNM27" t="s">
        <v>7202</v>
      </c>
      <c r="HNN27" t="s">
        <v>7202</v>
      </c>
      <c r="HNO27" t="s">
        <v>7202</v>
      </c>
      <c r="HNP27" t="s">
        <v>7202</v>
      </c>
      <c r="HNQ27" t="s">
        <v>7202</v>
      </c>
      <c r="HNR27" t="s">
        <v>7202</v>
      </c>
      <c r="HNS27" t="s">
        <v>7202</v>
      </c>
      <c r="HNT27" t="s">
        <v>7202</v>
      </c>
      <c r="HNU27" t="s">
        <v>7202</v>
      </c>
      <c r="HNV27" t="s">
        <v>7202</v>
      </c>
      <c r="HNW27" t="s">
        <v>7202</v>
      </c>
      <c r="HNX27" t="s">
        <v>7202</v>
      </c>
      <c r="HNY27" t="s">
        <v>7202</v>
      </c>
      <c r="HNZ27" t="s">
        <v>7202</v>
      </c>
      <c r="HOA27" t="s">
        <v>7202</v>
      </c>
      <c r="HOB27" t="s">
        <v>7202</v>
      </c>
      <c r="HOC27" t="s">
        <v>7202</v>
      </c>
      <c r="HOD27" t="s">
        <v>7202</v>
      </c>
      <c r="HOE27" t="s">
        <v>7202</v>
      </c>
      <c r="HOF27" t="s">
        <v>7202</v>
      </c>
      <c r="HOG27" t="s">
        <v>7202</v>
      </c>
      <c r="HOH27" t="s">
        <v>7202</v>
      </c>
      <c r="HOI27" t="s">
        <v>7202</v>
      </c>
      <c r="HOJ27" t="s">
        <v>7202</v>
      </c>
      <c r="HOK27" t="s">
        <v>7202</v>
      </c>
      <c r="HOL27" t="s">
        <v>7202</v>
      </c>
      <c r="HOM27" t="s">
        <v>7202</v>
      </c>
      <c r="HON27" t="s">
        <v>7202</v>
      </c>
      <c r="HOO27" t="s">
        <v>7202</v>
      </c>
      <c r="HOP27" t="s">
        <v>7202</v>
      </c>
      <c r="HOQ27" t="s">
        <v>7202</v>
      </c>
      <c r="HOR27" t="s">
        <v>7202</v>
      </c>
      <c r="HOS27" t="s">
        <v>7202</v>
      </c>
      <c r="HOT27" t="s">
        <v>7202</v>
      </c>
      <c r="HOU27" t="s">
        <v>7202</v>
      </c>
      <c r="HOV27" t="s">
        <v>7202</v>
      </c>
      <c r="HOW27" t="s">
        <v>7202</v>
      </c>
      <c r="HOX27" t="s">
        <v>7202</v>
      </c>
      <c r="HOY27" t="s">
        <v>7202</v>
      </c>
      <c r="HOZ27" t="s">
        <v>7202</v>
      </c>
      <c r="HPA27" t="s">
        <v>7202</v>
      </c>
      <c r="HPB27" t="s">
        <v>7202</v>
      </c>
      <c r="HPC27" t="s">
        <v>7202</v>
      </c>
      <c r="HPD27" t="s">
        <v>7202</v>
      </c>
      <c r="HPE27" t="s">
        <v>7202</v>
      </c>
      <c r="HPF27" t="s">
        <v>7202</v>
      </c>
      <c r="HPG27" t="s">
        <v>7202</v>
      </c>
      <c r="HPH27" t="s">
        <v>7202</v>
      </c>
      <c r="HPI27" t="s">
        <v>7202</v>
      </c>
      <c r="HPJ27" t="s">
        <v>7202</v>
      </c>
      <c r="HPK27" t="s">
        <v>7202</v>
      </c>
      <c r="HPL27" t="s">
        <v>7202</v>
      </c>
      <c r="HPM27" t="s">
        <v>7202</v>
      </c>
      <c r="HPN27" t="s">
        <v>7202</v>
      </c>
      <c r="HPO27" t="s">
        <v>7202</v>
      </c>
      <c r="HPP27" t="s">
        <v>7202</v>
      </c>
      <c r="HPQ27" t="s">
        <v>7202</v>
      </c>
      <c r="HPR27" t="s">
        <v>7202</v>
      </c>
      <c r="HPS27" t="s">
        <v>7202</v>
      </c>
      <c r="HPT27" t="s">
        <v>7202</v>
      </c>
      <c r="HPU27" t="s">
        <v>7202</v>
      </c>
      <c r="HPV27" t="s">
        <v>7202</v>
      </c>
      <c r="HPW27" t="s">
        <v>7202</v>
      </c>
      <c r="HPX27" t="s">
        <v>7202</v>
      </c>
      <c r="HPY27" t="s">
        <v>7202</v>
      </c>
      <c r="HPZ27" t="s">
        <v>7202</v>
      </c>
      <c r="HQA27" t="s">
        <v>7202</v>
      </c>
      <c r="HQB27" t="s">
        <v>7202</v>
      </c>
      <c r="HQC27" t="s">
        <v>7202</v>
      </c>
      <c r="HQD27" t="s">
        <v>7202</v>
      </c>
      <c r="HQE27" t="s">
        <v>7202</v>
      </c>
      <c r="HQF27" t="s">
        <v>7202</v>
      </c>
      <c r="HQG27" t="s">
        <v>7202</v>
      </c>
      <c r="HQH27" t="s">
        <v>7202</v>
      </c>
      <c r="HQI27" t="s">
        <v>7202</v>
      </c>
      <c r="HQJ27" t="s">
        <v>7202</v>
      </c>
      <c r="HQK27" t="s">
        <v>7202</v>
      </c>
      <c r="HQL27" t="s">
        <v>7202</v>
      </c>
      <c r="HQM27" t="s">
        <v>7202</v>
      </c>
      <c r="HQN27" t="s">
        <v>7202</v>
      </c>
      <c r="HQO27" t="s">
        <v>7202</v>
      </c>
      <c r="HQP27" t="s">
        <v>7202</v>
      </c>
      <c r="HQQ27" t="s">
        <v>7202</v>
      </c>
      <c r="HQR27" t="s">
        <v>7202</v>
      </c>
      <c r="HQS27" t="s">
        <v>7202</v>
      </c>
      <c r="HQT27" t="s">
        <v>7202</v>
      </c>
      <c r="HQU27" t="s">
        <v>7202</v>
      </c>
      <c r="HQV27" t="s">
        <v>7202</v>
      </c>
      <c r="HQW27" t="s">
        <v>7202</v>
      </c>
      <c r="HQX27" t="s">
        <v>7202</v>
      </c>
      <c r="HQY27" t="s">
        <v>7202</v>
      </c>
      <c r="HQZ27" t="s">
        <v>7202</v>
      </c>
      <c r="HRA27" t="s">
        <v>7202</v>
      </c>
      <c r="HRB27" t="s">
        <v>7202</v>
      </c>
      <c r="HRC27" t="s">
        <v>7202</v>
      </c>
      <c r="HRD27" t="s">
        <v>7202</v>
      </c>
      <c r="HRE27" t="s">
        <v>7202</v>
      </c>
      <c r="HRF27" t="s">
        <v>7202</v>
      </c>
      <c r="HRG27" t="s">
        <v>7202</v>
      </c>
      <c r="HRH27" t="s">
        <v>7202</v>
      </c>
      <c r="HRI27" t="s">
        <v>7202</v>
      </c>
      <c r="HRJ27" t="s">
        <v>7202</v>
      </c>
      <c r="HRK27" t="s">
        <v>7202</v>
      </c>
      <c r="HRL27" t="s">
        <v>7202</v>
      </c>
      <c r="HRM27" t="s">
        <v>7202</v>
      </c>
      <c r="HRN27" t="s">
        <v>7202</v>
      </c>
      <c r="HRO27" t="s">
        <v>7202</v>
      </c>
      <c r="HRP27" t="s">
        <v>7202</v>
      </c>
      <c r="HRQ27" t="s">
        <v>7202</v>
      </c>
      <c r="HRR27" t="s">
        <v>7202</v>
      </c>
      <c r="HRS27" t="s">
        <v>7202</v>
      </c>
      <c r="HRT27" t="s">
        <v>7202</v>
      </c>
      <c r="HRU27" t="s">
        <v>7202</v>
      </c>
      <c r="HRV27" t="s">
        <v>7202</v>
      </c>
      <c r="HRW27" t="s">
        <v>7202</v>
      </c>
      <c r="HRX27" t="s">
        <v>7202</v>
      </c>
      <c r="HRY27" t="s">
        <v>7202</v>
      </c>
      <c r="HRZ27" t="s">
        <v>7202</v>
      </c>
      <c r="HSA27" t="s">
        <v>7202</v>
      </c>
      <c r="HSB27" t="s">
        <v>7202</v>
      </c>
      <c r="HSC27" t="s">
        <v>7202</v>
      </c>
      <c r="HSD27" t="s">
        <v>7202</v>
      </c>
      <c r="HSE27" t="s">
        <v>7202</v>
      </c>
      <c r="HSF27" t="s">
        <v>7202</v>
      </c>
      <c r="HSG27" t="s">
        <v>7202</v>
      </c>
      <c r="HSH27" t="s">
        <v>7202</v>
      </c>
      <c r="HSI27" t="s">
        <v>7202</v>
      </c>
      <c r="HSJ27" t="s">
        <v>7202</v>
      </c>
      <c r="HSK27" t="s">
        <v>7202</v>
      </c>
      <c r="HSL27" t="s">
        <v>7202</v>
      </c>
      <c r="HSM27" t="s">
        <v>7202</v>
      </c>
      <c r="HSN27" t="s">
        <v>7202</v>
      </c>
      <c r="HSO27" t="s">
        <v>7202</v>
      </c>
      <c r="HSP27" t="s">
        <v>7202</v>
      </c>
      <c r="HSQ27" t="s">
        <v>7202</v>
      </c>
      <c r="HSR27" t="s">
        <v>7202</v>
      </c>
      <c r="HSS27" t="s">
        <v>7202</v>
      </c>
      <c r="HST27" t="s">
        <v>7202</v>
      </c>
      <c r="HSU27" t="s">
        <v>7202</v>
      </c>
      <c r="HSV27" t="s">
        <v>7202</v>
      </c>
      <c r="HSW27" t="s">
        <v>7202</v>
      </c>
      <c r="HSX27" t="s">
        <v>7202</v>
      </c>
      <c r="HSY27" t="s">
        <v>7202</v>
      </c>
      <c r="HSZ27" t="s">
        <v>7202</v>
      </c>
      <c r="HTA27" t="s">
        <v>7202</v>
      </c>
      <c r="HTB27" t="s">
        <v>7202</v>
      </c>
      <c r="HTC27" t="s">
        <v>7202</v>
      </c>
      <c r="HTD27" t="s">
        <v>7202</v>
      </c>
      <c r="HTE27" t="s">
        <v>7202</v>
      </c>
      <c r="HTF27" t="s">
        <v>7202</v>
      </c>
      <c r="HTG27" t="s">
        <v>7202</v>
      </c>
      <c r="HTH27" t="s">
        <v>7202</v>
      </c>
      <c r="HTI27" t="s">
        <v>7202</v>
      </c>
      <c r="HTJ27" t="s">
        <v>7202</v>
      </c>
      <c r="HTK27" t="s">
        <v>7202</v>
      </c>
      <c r="HTL27" t="s">
        <v>7202</v>
      </c>
      <c r="HTM27" t="s">
        <v>7202</v>
      </c>
      <c r="HTN27" t="s">
        <v>7202</v>
      </c>
      <c r="HTO27" t="s">
        <v>7202</v>
      </c>
      <c r="HTP27" t="s">
        <v>7202</v>
      </c>
      <c r="HTQ27" t="s">
        <v>7202</v>
      </c>
      <c r="HTR27" t="s">
        <v>7202</v>
      </c>
      <c r="HTS27" t="s">
        <v>7202</v>
      </c>
      <c r="HTT27" t="s">
        <v>7202</v>
      </c>
      <c r="HTU27" t="s">
        <v>7202</v>
      </c>
      <c r="HTV27" t="s">
        <v>7202</v>
      </c>
      <c r="HTW27" t="s">
        <v>7202</v>
      </c>
      <c r="HTX27" t="s">
        <v>7202</v>
      </c>
      <c r="HTY27" t="s">
        <v>7202</v>
      </c>
      <c r="HTZ27" t="s">
        <v>7202</v>
      </c>
      <c r="HUA27" t="s">
        <v>7202</v>
      </c>
      <c r="HUB27" t="s">
        <v>7202</v>
      </c>
      <c r="HUC27" t="s">
        <v>7202</v>
      </c>
      <c r="HUD27" t="s">
        <v>7202</v>
      </c>
      <c r="HUE27" t="s">
        <v>7202</v>
      </c>
      <c r="HUF27" t="s">
        <v>7202</v>
      </c>
      <c r="HUG27" t="s">
        <v>7202</v>
      </c>
      <c r="HUH27" t="s">
        <v>7202</v>
      </c>
      <c r="HUI27" t="s">
        <v>7202</v>
      </c>
      <c r="HUJ27" t="s">
        <v>7202</v>
      </c>
      <c r="HUK27" t="s">
        <v>7202</v>
      </c>
      <c r="HUL27" t="s">
        <v>7202</v>
      </c>
      <c r="HUM27" t="s">
        <v>7202</v>
      </c>
      <c r="HUN27" t="s">
        <v>7202</v>
      </c>
      <c r="HUO27" t="s">
        <v>7202</v>
      </c>
      <c r="HUP27" t="s">
        <v>7202</v>
      </c>
      <c r="HUQ27" t="s">
        <v>7202</v>
      </c>
      <c r="HUR27" t="s">
        <v>7202</v>
      </c>
      <c r="HUS27" t="s">
        <v>7202</v>
      </c>
      <c r="HUT27" t="s">
        <v>7202</v>
      </c>
      <c r="HUU27" t="s">
        <v>7202</v>
      </c>
      <c r="HUV27" t="s">
        <v>7202</v>
      </c>
      <c r="HUW27" t="s">
        <v>7202</v>
      </c>
      <c r="HUX27" t="s">
        <v>7202</v>
      </c>
      <c r="HUY27" t="s">
        <v>7202</v>
      </c>
      <c r="HUZ27" t="s">
        <v>7202</v>
      </c>
      <c r="HVA27" t="s">
        <v>7202</v>
      </c>
      <c r="HVB27" t="s">
        <v>7202</v>
      </c>
      <c r="HVC27" t="s">
        <v>7202</v>
      </c>
      <c r="HVD27" t="s">
        <v>7202</v>
      </c>
      <c r="HVE27" t="s">
        <v>7202</v>
      </c>
      <c r="HVF27" t="s">
        <v>7202</v>
      </c>
      <c r="HVG27" t="s">
        <v>7202</v>
      </c>
      <c r="HVH27" t="s">
        <v>7202</v>
      </c>
      <c r="HVI27" t="s">
        <v>7202</v>
      </c>
      <c r="HVJ27" t="s">
        <v>7202</v>
      </c>
      <c r="HVK27" t="s">
        <v>7202</v>
      </c>
      <c r="HVL27" t="s">
        <v>7202</v>
      </c>
      <c r="HVM27" t="s">
        <v>7202</v>
      </c>
      <c r="HVN27" t="s">
        <v>7202</v>
      </c>
      <c r="HVO27" t="s">
        <v>7202</v>
      </c>
      <c r="HVP27" t="s">
        <v>7202</v>
      </c>
      <c r="HVQ27" t="s">
        <v>7202</v>
      </c>
      <c r="HVR27" t="s">
        <v>7202</v>
      </c>
      <c r="HVS27" t="s">
        <v>7202</v>
      </c>
      <c r="HVT27" t="s">
        <v>7202</v>
      </c>
      <c r="HVU27" t="s">
        <v>7202</v>
      </c>
      <c r="HVV27" t="s">
        <v>7202</v>
      </c>
      <c r="HVW27" t="s">
        <v>7202</v>
      </c>
      <c r="HVX27" t="s">
        <v>7202</v>
      </c>
      <c r="HVY27" t="s">
        <v>7202</v>
      </c>
      <c r="HVZ27" t="s">
        <v>7202</v>
      </c>
      <c r="HWA27" t="s">
        <v>7202</v>
      </c>
      <c r="HWB27" t="s">
        <v>7202</v>
      </c>
      <c r="HWC27" t="s">
        <v>7202</v>
      </c>
      <c r="HWD27" t="s">
        <v>7202</v>
      </c>
      <c r="HWE27" t="s">
        <v>7202</v>
      </c>
      <c r="HWF27" t="s">
        <v>7202</v>
      </c>
      <c r="HWG27" t="s">
        <v>7202</v>
      </c>
      <c r="HWH27" t="s">
        <v>7202</v>
      </c>
      <c r="HWI27" t="s">
        <v>7202</v>
      </c>
      <c r="HWJ27" t="s">
        <v>7202</v>
      </c>
      <c r="HWK27" t="s">
        <v>7202</v>
      </c>
      <c r="HWL27" t="s">
        <v>7202</v>
      </c>
      <c r="HWM27" t="s">
        <v>7202</v>
      </c>
      <c r="HWN27" t="s">
        <v>7202</v>
      </c>
      <c r="HWO27" t="s">
        <v>7202</v>
      </c>
      <c r="HWP27" t="s">
        <v>7202</v>
      </c>
      <c r="HWQ27" t="s">
        <v>7202</v>
      </c>
      <c r="HWR27" t="s">
        <v>7202</v>
      </c>
      <c r="HWS27" t="s">
        <v>7202</v>
      </c>
      <c r="HWT27" t="s">
        <v>7202</v>
      </c>
      <c r="HWU27" t="s">
        <v>7202</v>
      </c>
      <c r="HWV27" t="s">
        <v>7202</v>
      </c>
      <c r="HWW27" t="s">
        <v>7202</v>
      </c>
      <c r="HWX27" t="s">
        <v>7202</v>
      </c>
      <c r="HWY27" t="s">
        <v>7202</v>
      </c>
      <c r="HWZ27" t="s">
        <v>7202</v>
      </c>
      <c r="HXA27" t="s">
        <v>7202</v>
      </c>
      <c r="HXB27" t="s">
        <v>7202</v>
      </c>
      <c r="HXC27" t="s">
        <v>7202</v>
      </c>
      <c r="HXD27" t="s">
        <v>7202</v>
      </c>
      <c r="HXE27" t="s">
        <v>7202</v>
      </c>
      <c r="HXF27" t="s">
        <v>7202</v>
      </c>
      <c r="HXG27" t="s">
        <v>7202</v>
      </c>
      <c r="HXH27" t="s">
        <v>7202</v>
      </c>
      <c r="HXI27" t="s">
        <v>7202</v>
      </c>
      <c r="HXJ27" t="s">
        <v>7202</v>
      </c>
      <c r="HXK27" t="s">
        <v>7202</v>
      </c>
      <c r="HXL27" t="s">
        <v>7202</v>
      </c>
      <c r="HXM27" t="s">
        <v>7202</v>
      </c>
      <c r="HXN27" t="s">
        <v>7202</v>
      </c>
      <c r="HXO27" t="s">
        <v>7202</v>
      </c>
      <c r="HXP27" t="s">
        <v>7202</v>
      </c>
      <c r="HXQ27" t="s">
        <v>7202</v>
      </c>
      <c r="HXR27" t="s">
        <v>7202</v>
      </c>
      <c r="HXS27" t="s">
        <v>7202</v>
      </c>
      <c r="HXT27" t="s">
        <v>7202</v>
      </c>
      <c r="HXU27" t="s">
        <v>7202</v>
      </c>
      <c r="HXV27" t="s">
        <v>7202</v>
      </c>
      <c r="HXW27" t="s">
        <v>7202</v>
      </c>
      <c r="HXX27" t="s">
        <v>7202</v>
      </c>
      <c r="HXY27" t="s">
        <v>7202</v>
      </c>
      <c r="HXZ27" t="s">
        <v>7202</v>
      </c>
      <c r="HYA27" t="s">
        <v>7202</v>
      </c>
      <c r="HYB27" t="s">
        <v>7202</v>
      </c>
      <c r="HYC27" t="s">
        <v>7202</v>
      </c>
      <c r="HYD27" t="s">
        <v>7202</v>
      </c>
      <c r="HYE27" t="s">
        <v>7202</v>
      </c>
      <c r="HYF27" t="s">
        <v>7202</v>
      </c>
      <c r="HYG27" t="s">
        <v>7202</v>
      </c>
      <c r="HYH27" t="s">
        <v>7202</v>
      </c>
      <c r="HYI27" t="s">
        <v>7202</v>
      </c>
      <c r="HYJ27" t="s">
        <v>7202</v>
      </c>
      <c r="HYK27" t="s">
        <v>7202</v>
      </c>
      <c r="HYL27" t="s">
        <v>7202</v>
      </c>
      <c r="HYM27" t="s">
        <v>7202</v>
      </c>
      <c r="HYN27" t="s">
        <v>7202</v>
      </c>
      <c r="HYO27" t="s">
        <v>7202</v>
      </c>
      <c r="HYP27" t="s">
        <v>7202</v>
      </c>
      <c r="HYQ27" t="s">
        <v>7202</v>
      </c>
      <c r="HYR27" t="s">
        <v>7202</v>
      </c>
      <c r="HYS27" t="s">
        <v>7202</v>
      </c>
      <c r="HYT27" t="s">
        <v>7202</v>
      </c>
      <c r="HYU27" t="s">
        <v>7202</v>
      </c>
      <c r="HYV27" t="s">
        <v>7202</v>
      </c>
      <c r="HYW27" t="s">
        <v>7202</v>
      </c>
      <c r="HYX27" t="s">
        <v>7202</v>
      </c>
      <c r="HYY27" t="s">
        <v>7202</v>
      </c>
      <c r="HYZ27" t="s">
        <v>7202</v>
      </c>
      <c r="HZA27" t="s">
        <v>7202</v>
      </c>
      <c r="HZB27" t="s">
        <v>7202</v>
      </c>
      <c r="HZC27" t="s">
        <v>7202</v>
      </c>
      <c r="HZD27" t="s">
        <v>7202</v>
      </c>
      <c r="HZE27" t="s">
        <v>7202</v>
      </c>
      <c r="HZF27" t="s">
        <v>7202</v>
      </c>
      <c r="HZG27" t="s">
        <v>7202</v>
      </c>
      <c r="HZH27" t="s">
        <v>7202</v>
      </c>
      <c r="HZI27" t="s">
        <v>7202</v>
      </c>
      <c r="HZJ27" t="s">
        <v>7202</v>
      </c>
      <c r="HZK27" t="s">
        <v>7202</v>
      </c>
      <c r="HZL27" t="s">
        <v>7202</v>
      </c>
      <c r="HZM27" t="s">
        <v>7202</v>
      </c>
      <c r="HZN27" t="s">
        <v>7202</v>
      </c>
      <c r="HZO27" t="s">
        <v>7202</v>
      </c>
      <c r="HZP27" t="s">
        <v>7202</v>
      </c>
      <c r="HZQ27" t="s">
        <v>7202</v>
      </c>
      <c r="HZR27" t="s">
        <v>7202</v>
      </c>
      <c r="HZS27" t="s">
        <v>7202</v>
      </c>
      <c r="HZT27" t="s">
        <v>7202</v>
      </c>
      <c r="HZU27" t="s">
        <v>7202</v>
      </c>
      <c r="HZV27" t="s">
        <v>7202</v>
      </c>
      <c r="HZW27" t="s">
        <v>7202</v>
      </c>
      <c r="HZX27" t="s">
        <v>7202</v>
      </c>
      <c r="HZY27" t="s">
        <v>7202</v>
      </c>
      <c r="HZZ27" t="s">
        <v>7202</v>
      </c>
      <c r="IAA27" t="s">
        <v>7202</v>
      </c>
      <c r="IAB27" t="s">
        <v>7202</v>
      </c>
      <c r="IAC27" t="s">
        <v>7202</v>
      </c>
      <c r="IAD27" t="s">
        <v>7202</v>
      </c>
      <c r="IAE27" t="s">
        <v>7202</v>
      </c>
      <c r="IAF27" t="s">
        <v>7202</v>
      </c>
      <c r="IAG27" t="s">
        <v>7202</v>
      </c>
      <c r="IAH27" t="s">
        <v>7202</v>
      </c>
      <c r="IAI27" t="s">
        <v>7202</v>
      </c>
      <c r="IAJ27" t="s">
        <v>7202</v>
      </c>
      <c r="IAK27" t="s">
        <v>7202</v>
      </c>
      <c r="IAL27" t="s">
        <v>7202</v>
      </c>
      <c r="IAM27" t="s">
        <v>7202</v>
      </c>
      <c r="IAN27" t="s">
        <v>7202</v>
      </c>
      <c r="IAO27" t="s">
        <v>7202</v>
      </c>
      <c r="IAP27" t="s">
        <v>7202</v>
      </c>
      <c r="IAQ27" t="s">
        <v>7202</v>
      </c>
      <c r="IAR27" t="s">
        <v>7202</v>
      </c>
      <c r="IAS27" t="s">
        <v>7202</v>
      </c>
      <c r="IAT27" t="s">
        <v>7202</v>
      </c>
      <c r="IAU27" t="s">
        <v>7202</v>
      </c>
      <c r="IAV27" t="s">
        <v>7202</v>
      </c>
      <c r="IAW27" t="s">
        <v>7202</v>
      </c>
      <c r="IAX27" t="s">
        <v>7202</v>
      </c>
      <c r="IAY27" t="s">
        <v>7202</v>
      </c>
      <c r="IAZ27" t="s">
        <v>7202</v>
      </c>
      <c r="IBA27" t="s">
        <v>7202</v>
      </c>
      <c r="IBB27" t="s">
        <v>7202</v>
      </c>
      <c r="IBC27" t="s">
        <v>7202</v>
      </c>
      <c r="IBD27" t="s">
        <v>7202</v>
      </c>
      <c r="IBE27" t="s">
        <v>7202</v>
      </c>
      <c r="IBF27" t="s">
        <v>7202</v>
      </c>
      <c r="IBG27" t="s">
        <v>7202</v>
      </c>
      <c r="IBH27" t="s">
        <v>7202</v>
      </c>
      <c r="IBI27" t="s">
        <v>7202</v>
      </c>
      <c r="IBJ27" t="s">
        <v>7202</v>
      </c>
      <c r="IBK27" t="s">
        <v>7202</v>
      </c>
      <c r="IBL27" t="s">
        <v>7202</v>
      </c>
      <c r="IBM27" t="s">
        <v>7202</v>
      </c>
      <c r="IBN27" t="s">
        <v>7202</v>
      </c>
      <c r="IBO27" t="s">
        <v>7202</v>
      </c>
      <c r="IBP27" t="s">
        <v>7202</v>
      </c>
      <c r="IBQ27" t="s">
        <v>7202</v>
      </c>
      <c r="IBR27" t="s">
        <v>7202</v>
      </c>
      <c r="IBS27" t="s">
        <v>7202</v>
      </c>
      <c r="IBT27" t="s">
        <v>7202</v>
      </c>
      <c r="IBU27" t="s">
        <v>7202</v>
      </c>
      <c r="IBV27" t="s">
        <v>7202</v>
      </c>
      <c r="IBW27" t="s">
        <v>7202</v>
      </c>
      <c r="IBX27" t="s">
        <v>7202</v>
      </c>
      <c r="IBY27" t="s">
        <v>7202</v>
      </c>
      <c r="IBZ27" t="s">
        <v>7202</v>
      </c>
      <c r="ICA27" t="s">
        <v>7202</v>
      </c>
      <c r="ICB27" t="s">
        <v>7202</v>
      </c>
      <c r="ICC27" t="s">
        <v>7202</v>
      </c>
      <c r="ICD27" t="s">
        <v>7202</v>
      </c>
      <c r="ICE27" t="s">
        <v>7202</v>
      </c>
      <c r="ICF27" t="s">
        <v>7202</v>
      </c>
      <c r="ICG27" t="s">
        <v>7202</v>
      </c>
      <c r="ICH27" t="s">
        <v>7202</v>
      </c>
      <c r="ICI27" t="s">
        <v>7202</v>
      </c>
      <c r="ICJ27" t="s">
        <v>7202</v>
      </c>
      <c r="ICK27" t="s">
        <v>7202</v>
      </c>
      <c r="ICL27" t="s">
        <v>7202</v>
      </c>
      <c r="ICM27" t="s">
        <v>7202</v>
      </c>
      <c r="ICN27" t="s">
        <v>7202</v>
      </c>
      <c r="ICO27" t="s">
        <v>7202</v>
      </c>
      <c r="ICP27" t="s">
        <v>7202</v>
      </c>
      <c r="ICQ27" t="s">
        <v>7202</v>
      </c>
      <c r="ICR27" t="s">
        <v>7202</v>
      </c>
      <c r="ICS27" t="s">
        <v>7202</v>
      </c>
      <c r="ICT27" t="s">
        <v>7202</v>
      </c>
      <c r="ICU27" t="s">
        <v>7202</v>
      </c>
      <c r="ICV27" t="s">
        <v>7202</v>
      </c>
      <c r="ICW27" t="s">
        <v>7202</v>
      </c>
      <c r="ICX27" t="s">
        <v>7202</v>
      </c>
      <c r="ICY27" t="s">
        <v>7202</v>
      </c>
      <c r="ICZ27" t="s">
        <v>7202</v>
      </c>
      <c r="IDA27" t="s">
        <v>7202</v>
      </c>
      <c r="IDB27" t="s">
        <v>7202</v>
      </c>
      <c r="IDC27" t="s">
        <v>7202</v>
      </c>
      <c r="IDD27" t="s">
        <v>7202</v>
      </c>
      <c r="IDE27" t="s">
        <v>7202</v>
      </c>
      <c r="IDF27" t="s">
        <v>7202</v>
      </c>
      <c r="IDG27" t="s">
        <v>7202</v>
      </c>
      <c r="IDH27" t="s">
        <v>7202</v>
      </c>
      <c r="IDI27" t="s">
        <v>7202</v>
      </c>
      <c r="IDJ27" t="s">
        <v>7202</v>
      </c>
      <c r="IDK27" t="s">
        <v>7202</v>
      </c>
      <c r="IDL27" t="s">
        <v>7202</v>
      </c>
      <c r="IDM27" t="s">
        <v>7202</v>
      </c>
      <c r="IDN27" t="s">
        <v>7202</v>
      </c>
      <c r="IDO27" t="s">
        <v>7202</v>
      </c>
      <c r="IDP27" t="s">
        <v>7202</v>
      </c>
      <c r="IDQ27" t="s">
        <v>7202</v>
      </c>
      <c r="IDR27" t="s">
        <v>7202</v>
      </c>
      <c r="IDS27" t="s">
        <v>7202</v>
      </c>
      <c r="IDT27" t="s">
        <v>7202</v>
      </c>
      <c r="IDU27" t="s">
        <v>7202</v>
      </c>
      <c r="IDV27" t="s">
        <v>7202</v>
      </c>
      <c r="IDW27" t="s">
        <v>7202</v>
      </c>
      <c r="IDX27" t="s">
        <v>7202</v>
      </c>
      <c r="IDY27" t="s">
        <v>7202</v>
      </c>
      <c r="IDZ27" t="s">
        <v>7202</v>
      </c>
      <c r="IEA27" t="s">
        <v>7202</v>
      </c>
      <c r="IEB27" t="s">
        <v>7202</v>
      </c>
      <c r="IEC27" t="s">
        <v>7202</v>
      </c>
      <c r="IED27" t="s">
        <v>7202</v>
      </c>
      <c r="IEE27" t="s">
        <v>7202</v>
      </c>
      <c r="IEF27" t="s">
        <v>7202</v>
      </c>
      <c r="IEG27" t="s">
        <v>7202</v>
      </c>
      <c r="IEH27" t="s">
        <v>7202</v>
      </c>
      <c r="IEI27" t="s">
        <v>7202</v>
      </c>
      <c r="IEJ27" t="s">
        <v>7202</v>
      </c>
      <c r="IEK27" t="s">
        <v>7202</v>
      </c>
      <c r="IEL27" t="s">
        <v>7202</v>
      </c>
      <c r="IEM27" t="s">
        <v>7202</v>
      </c>
      <c r="IEN27" t="s">
        <v>7202</v>
      </c>
      <c r="IEO27" t="s">
        <v>7202</v>
      </c>
      <c r="IEP27" t="s">
        <v>7202</v>
      </c>
      <c r="IEQ27" t="s">
        <v>7202</v>
      </c>
      <c r="IER27" t="s">
        <v>7202</v>
      </c>
      <c r="IES27" t="s">
        <v>7202</v>
      </c>
      <c r="IET27" t="s">
        <v>7202</v>
      </c>
      <c r="IEU27" t="s">
        <v>7202</v>
      </c>
      <c r="IEV27" t="s">
        <v>7202</v>
      </c>
      <c r="IEW27" t="s">
        <v>7202</v>
      </c>
      <c r="IEX27" t="s">
        <v>7202</v>
      </c>
      <c r="IEY27" t="s">
        <v>7202</v>
      </c>
      <c r="IEZ27" t="s">
        <v>7202</v>
      </c>
      <c r="IFA27" t="s">
        <v>7202</v>
      </c>
      <c r="IFB27" t="s">
        <v>7202</v>
      </c>
      <c r="IFC27" t="s">
        <v>7202</v>
      </c>
      <c r="IFD27" t="s">
        <v>7202</v>
      </c>
      <c r="IFE27" t="s">
        <v>7202</v>
      </c>
      <c r="IFF27" t="s">
        <v>7202</v>
      </c>
      <c r="IFG27" t="s">
        <v>7202</v>
      </c>
      <c r="IFH27" t="s">
        <v>7202</v>
      </c>
      <c r="IFI27" t="s">
        <v>7202</v>
      </c>
      <c r="IFJ27" t="s">
        <v>7202</v>
      </c>
      <c r="IFK27" t="s">
        <v>7202</v>
      </c>
      <c r="IFL27" t="s">
        <v>7202</v>
      </c>
      <c r="IFM27" t="s">
        <v>7202</v>
      </c>
      <c r="IFN27" t="s">
        <v>7202</v>
      </c>
      <c r="IFO27" t="s">
        <v>7202</v>
      </c>
      <c r="IFP27" t="s">
        <v>7202</v>
      </c>
      <c r="IFQ27" t="s">
        <v>7202</v>
      </c>
      <c r="IFR27" t="s">
        <v>7202</v>
      </c>
      <c r="IFS27" t="s">
        <v>7202</v>
      </c>
      <c r="IFT27" t="s">
        <v>7202</v>
      </c>
      <c r="IFU27" t="s">
        <v>7202</v>
      </c>
      <c r="IFV27" t="s">
        <v>7202</v>
      </c>
      <c r="IFW27" t="s">
        <v>7202</v>
      </c>
      <c r="IFX27" t="s">
        <v>7202</v>
      </c>
      <c r="IFY27" t="s">
        <v>7202</v>
      </c>
      <c r="IFZ27" t="s">
        <v>7202</v>
      </c>
      <c r="IGA27" t="s">
        <v>7202</v>
      </c>
      <c r="IGB27" t="s">
        <v>7202</v>
      </c>
      <c r="IGC27" t="s">
        <v>7202</v>
      </c>
      <c r="IGD27" t="s">
        <v>7202</v>
      </c>
      <c r="IGE27" t="s">
        <v>7202</v>
      </c>
      <c r="IGF27" t="s">
        <v>7202</v>
      </c>
      <c r="IGG27" t="s">
        <v>7202</v>
      </c>
      <c r="IGH27" t="s">
        <v>7202</v>
      </c>
      <c r="IGI27" t="s">
        <v>7202</v>
      </c>
      <c r="IGJ27" t="s">
        <v>7202</v>
      </c>
      <c r="IGK27" t="s">
        <v>7202</v>
      </c>
      <c r="IGL27" t="s">
        <v>7202</v>
      </c>
      <c r="IGM27" t="s">
        <v>7202</v>
      </c>
      <c r="IGN27" t="s">
        <v>7202</v>
      </c>
      <c r="IGO27" t="s">
        <v>7202</v>
      </c>
      <c r="IGP27" t="s">
        <v>7202</v>
      </c>
      <c r="IGQ27" t="s">
        <v>7202</v>
      </c>
      <c r="IGR27" t="s">
        <v>7202</v>
      </c>
      <c r="IGS27" t="s">
        <v>7202</v>
      </c>
      <c r="IGT27" t="s">
        <v>7202</v>
      </c>
      <c r="IGU27" t="s">
        <v>7202</v>
      </c>
      <c r="IGV27" t="s">
        <v>7202</v>
      </c>
      <c r="IGW27" t="s">
        <v>7202</v>
      </c>
      <c r="IGX27" t="s">
        <v>7202</v>
      </c>
      <c r="IGY27" t="s">
        <v>7202</v>
      </c>
      <c r="IGZ27" t="s">
        <v>7202</v>
      </c>
      <c r="IHA27" t="s">
        <v>7202</v>
      </c>
      <c r="IHB27" t="s">
        <v>7202</v>
      </c>
      <c r="IHC27" t="s">
        <v>7202</v>
      </c>
      <c r="IHD27" t="s">
        <v>7202</v>
      </c>
      <c r="IHE27" t="s">
        <v>7202</v>
      </c>
      <c r="IHF27" t="s">
        <v>7202</v>
      </c>
      <c r="IHG27" t="s">
        <v>7202</v>
      </c>
      <c r="IHH27" t="s">
        <v>7202</v>
      </c>
      <c r="IHI27" t="s">
        <v>7202</v>
      </c>
      <c r="IHJ27" t="s">
        <v>7202</v>
      </c>
      <c r="IHK27" t="s">
        <v>7202</v>
      </c>
      <c r="IHL27" t="s">
        <v>7202</v>
      </c>
      <c r="IHM27" t="s">
        <v>7202</v>
      </c>
      <c r="IHN27" t="s">
        <v>7202</v>
      </c>
      <c r="IHO27" t="s">
        <v>7202</v>
      </c>
      <c r="IHP27" t="s">
        <v>7202</v>
      </c>
      <c r="IHQ27" t="s">
        <v>7202</v>
      </c>
      <c r="IHR27" t="s">
        <v>7202</v>
      </c>
      <c r="IHS27" t="s">
        <v>7202</v>
      </c>
      <c r="IHT27" t="s">
        <v>7202</v>
      </c>
      <c r="IHU27" t="s">
        <v>7202</v>
      </c>
      <c r="IHV27" t="s">
        <v>7202</v>
      </c>
      <c r="IHW27" t="s">
        <v>7202</v>
      </c>
      <c r="IHX27" t="s">
        <v>7202</v>
      </c>
      <c r="IHY27" t="s">
        <v>7202</v>
      </c>
      <c r="IHZ27" t="s">
        <v>7202</v>
      </c>
      <c r="IIA27" t="s">
        <v>7202</v>
      </c>
      <c r="IIB27" t="s">
        <v>7202</v>
      </c>
      <c r="IIC27" t="s">
        <v>7202</v>
      </c>
      <c r="IID27" t="s">
        <v>7202</v>
      </c>
      <c r="IIE27" t="s">
        <v>7202</v>
      </c>
      <c r="IIF27" t="s">
        <v>7202</v>
      </c>
      <c r="IIG27" t="s">
        <v>7202</v>
      </c>
      <c r="IIH27" t="s">
        <v>7202</v>
      </c>
      <c r="III27" t="s">
        <v>7202</v>
      </c>
      <c r="IIJ27" t="s">
        <v>7202</v>
      </c>
      <c r="IIK27" t="s">
        <v>7202</v>
      </c>
      <c r="IIL27" t="s">
        <v>7202</v>
      </c>
      <c r="IIM27" t="s">
        <v>7202</v>
      </c>
      <c r="IIN27" t="s">
        <v>7202</v>
      </c>
      <c r="IIO27" t="s">
        <v>7202</v>
      </c>
      <c r="IIP27" t="s">
        <v>7202</v>
      </c>
      <c r="IIQ27" t="s">
        <v>7202</v>
      </c>
      <c r="IIR27" t="s">
        <v>7202</v>
      </c>
      <c r="IIS27" t="s">
        <v>7202</v>
      </c>
      <c r="IIT27" t="s">
        <v>7202</v>
      </c>
      <c r="IIU27" t="s">
        <v>7202</v>
      </c>
      <c r="IIV27" t="s">
        <v>7202</v>
      </c>
      <c r="IIW27" t="s">
        <v>7202</v>
      </c>
      <c r="IIX27" t="s">
        <v>7202</v>
      </c>
      <c r="IIY27" t="s">
        <v>7202</v>
      </c>
      <c r="IIZ27" t="s">
        <v>7202</v>
      </c>
      <c r="IJA27" t="s">
        <v>7202</v>
      </c>
      <c r="IJB27" t="s">
        <v>7202</v>
      </c>
      <c r="IJC27" t="s">
        <v>7202</v>
      </c>
      <c r="IJD27" t="s">
        <v>7202</v>
      </c>
      <c r="IJE27" t="s">
        <v>7202</v>
      </c>
      <c r="IJF27" t="s">
        <v>7202</v>
      </c>
      <c r="IJG27" t="s">
        <v>7202</v>
      </c>
      <c r="IJH27" t="s">
        <v>7202</v>
      </c>
      <c r="IJI27" t="s">
        <v>7202</v>
      </c>
      <c r="IJJ27" t="s">
        <v>7202</v>
      </c>
      <c r="IJK27" t="s">
        <v>7202</v>
      </c>
      <c r="IJL27" t="s">
        <v>7202</v>
      </c>
      <c r="IJM27" t="s">
        <v>7202</v>
      </c>
      <c r="IJN27" t="s">
        <v>7202</v>
      </c>
      <c r="IJO27" t="s">
        <v>7202</v>
      </c>
      <c r="IJP27" t="s">
        <v>7202</v>
      </c>
      <c r="IJQ27" t="s">
        <v>7202</v>
      </c>
      <c r="IJR27" t="s">
        <v>7202</v>
      </c>
      <c r="IJS27" t="s">
        <v>7202</v>
      </c>
      <c r="IJT27" t="s">
        <v>7202</v>
      </c>
      <c r="IJU27" t="s">
        <v>7202</v>
      </c>
      <c r="IJV27" t="s">
        <v>7202</v>
      </c>
      <c r="IJW27" t="s">
        <v>7202</v>
      </c>
      <c r="IJX27" t="s">
        <v>7202</v>
      </c>
      <c r="IJY27" t="s">
        <v>7202</v>
      </c>
      <c r="IJZ27" t="s">
        <v>7202</v>
      </c>
      <c r="IKA27" t="s">
        <v>7202</v>
      </c>
      <c r="IKB27" t="s">
        <v>7202</v>
      </c>
      <c r="IKC27" t="s">
        <v>7202</v>
      </c>
      <c r="IKD27" t="s">
        <v>7202</v>
      </c>
      <c r="IKE27" t="s">
        <v>7202</v>
      </c>
      <c r="IKF27" t="s">
        <v>7202</v>
      </c>
      <c r="IKG27" t="s">
        <v>7202</v>
      </c>
      <c r="IKH27" t="s">
        <v>7202</v>
      </c>
      <c r="IKI27" t="s">
        <v>7202</v>
      </c>
      <c r="IKJ27" t="s">
        <v>7202</v>
      </c>
      <c r="IKK27" t="s">
        <v>7202</v>
      </c>
      <c r="IKL27" t="s">
        <v>7202</v>
      </c>
      <c r="IKM27" t="s">
        <v>7202</v>
      </c>
      <c r="IKN27" t="s">
        <v>7202</v>
      </c>
      <c r="IKO27" t="s">
        <v>7202</v>
      </c>
      <c r="IKP27" t="s">
        <v>7202</v>
      </c>
      <c r="IKQ27" t="s">
        <v>7202</v>
      </c>
      <c r="IKR27" t="s">
        <v>7202</v>
      </c>
      <c r="IKS27" t="s">
        <v>7202</v>
      </c>
      <c r="IKT27" t="s">
        <v>7202</v>
      </c>
      <c r="IKU27" t="s">
        <v>7202</v>
      </c>
      <c r="IKV27" t="s">
        <v>7202</v>
      </c>
      <c r="IKW27" t="s">
        <v>7202</v>
      </c>
      <c r="IKX27" t="s">
        <v>7202</v>
      </c>
      <c r="IKY27" t="s">
        <v>7202</v>
      </c>
      <c r="IKZ27" t="s">
        <v>7202</v>
      </c>
      <c r="ILA27" t="s">
        <v>7202</v>
      </c>
      <c r="ILB27" t="s">
        <v>7202</v>
      </c>
      <c r="ILC27" t="s">
        <v>7202</v>
      </c>
      <c r="ILD27" t="s">
        <v>7202</v>
      </c>
      <c r="ILE27" t="s">
        <v>7202</v>
      </c>
      <c r="ILF27" t="s">
        <v>7202</v>
      </c>
      <c r="ILG27" t="s">
        <v>7202</v>
      </c>
      <c r="ILH27" t="s">
        <v>7202</v>
      </c>
      <c r="ILI27" t="s">
        <v>7202</v>
      </c>
      <c r="ILJ27" t="s">
        <v>7202</v>
      </c>
      <c r="ILK27" t="s">
        <v>7202</v>
      </c>
      <c r="ILL27" t="s">
        <v>7202</v>
      </c>
      <c r="ILM27" t="s">
        <v>7202</v>
      </c>
      <c r="ILN27" t="s">
        <v>7202</v>
      </c>
      <c r="ILO27" t="s">
        <v>7202</v>
      </c>
      <c r="ILP27" t="s">
        <v>7202</v>
      </c>
      <c r="ILQ27" t="s">
        <v>7202</v>
      </c>
      <c r="ILR27" t="s">
        <v>7202</v>
      </c>
      <c r="ILS27" t="s">
        <v>7202</v>
      </c>
      <c r="ILT27" t="s">
        <v>7202</v>
      </c>
      <c r="ILU27" t="s">
        <v>7202</v>
      </c>
      <c r="ILV27" t="s">
        <v>7202</v>
      </c>
      <c r="ILW27" t="s">
        <v>7202</v>
      </c>
      <c r="ILX27" t="s">
        <v>7202</v>
      </c>
      <c r="ILY27" t="s">
        <v>7202</v>
      </c>
      <c r="ILZ27" t="s">
        <v>7202</v>
      </c>
      <c r="IMA27" t="s">
        <v>7202</v>
      </c>
      <c r="IMB27" t="s">
        <v>7202</v>
      </c>
      <c r="IMC27" t="s">
        <v>7202</v>
      </c>
      <c r="IMD27" t="s">
        <v>7202</v>
      </c>
      <c r="IME27" t="s">
        <v>7202</v>
      </c>
      <c r="IMF27" t="s">
        <v>7202</v>
      </c>
      <c r="IMG27" t="s">
        <v>7202</v>
      </c>
      <c r="IMH27" t="s">
        <v>7202</v>
      </c>
      <c r="IMI27" t="s">
        <v>7202</v>
      </c>
      <c r="IMJ27" t="s">
        <v>7202</v>
      </c>
      <c r="IMK27" t="s">
        <v>7202</v>
      </c>
      <c r="IML27" t="s">
        <v>7202</v>
      </c>
      <c r="IMM27" t="s">
        <v>7202</v>
      </c>
      <c r="IMN27" t="s">
        <v>7202</v>
      </c>
      <c r="IMO27" t="s">
        <v>7202</v>
      </c>
      <c r="IMP27" t="s">
        <v>7202</v>
      </c>
      <c r="IMQ27" t="s">
        <v>7202</v>
      </c>
      <c r="IMR27" t="s">
        <v>7202</v>
      </c>
      <c r="IMS27" t="s">
        <v>7202</v>
      </c>
      <c r="IMT27" t="s">
        <v>7202</v>
      </c>
      <c r="IMU27" t="s">
        <v>7202</v>
      </c>
      <c r="IMV27" t="s">
        <v>7202</v>
      </c>
      <c r="IMW27" t="s">
        <v>7202</v>
      </c>
      <c r="IMX27" t="s">
        <v>7202</v>
      </c>
      <c r="IMY27" t="s">
        <v>7202</v>
      </c>
      <c r="IMZ27" t="s">
        <v>7202</v>
      </c>
      <c r="INA27" t="s">
        <v>7202</v>
      </c>
      <c r="INB27" t="s">
        <v>7202</v>
      </c>
      <c r="INC27" t="s">
        <v>7202</v>
      </c>
      <c r="IND27" t="s">
        <v>7202</v>
      </c>
      <c r="INE27" t="s">
        <v>7202</v>
      </c>
      <c r="INF27" t="s">
        <v>7202</v>
      </c>
      <c r="ING27" t="s">
        <v>7202</v>
      </c>
      <c r="INH27" t="s">
        <v>7202</v>
      </c>
      <c r="INI27" t="s">
        <v>7202</v>
      </c>
      <c r="INJ27" t="s">
        <v>7202</v>
      </c>
      <c r="INK27" t="s">
        <v>7202</v>
      </c>
      <c r="INL27" t="s">
        <v>7202</v>
      </c>
      <c r="INM27" t="s">
        <v>7202</v>
      </c>
      <c r="INN27" t="s">
        <v>7202</v>
      </c>
      <c r="INO27" t="s">
        <v>7202</v>
      </c>
      <c r="INP27" t="s">
        <v>7202</v>
      </c>
      <c r="INQ27" t="s">
        <v>7202</v>
      </c>
      <c r="INR27" t="s">
        <v>7202</v>
      </c>
      <c r="INS27" t="s">
        <v>7202</v>
      </c>
      <c r="INT27" t="s">
        <v>7202</v>
      </c>
      <c r="INU27" t="s">
        <v>7202</v>
      </c>
      <c r="INV27" t="s">
        <v>7202</v>
      </c>
      <c r="INW27" t="s">
        <v>7202</v>
      </c>
      <c r="INX27" t="s">
        <v>7202</v>
      </c>
      <c r="INY27" t="s">
        <v>7202</v>
      </c>
      <c r="INZ27" t="s">
        <v>7202</v>
      </c>
      <c r="IOA27" t="s">
        <v>7202</v>
      </c>
      <c r="IOB27" t="s">
        <v>7202</v>
      </c>
      <c r="IOC27" t="s">
        <v>7202</v>
      </c>
      <c r="IOD27" t="s">
        <v>7202</v>
      </c>
      <c r="IOE27" t="s">
        <v>7202</v>
      </c>
      <c r="IOF27" t="s">
        <v>7202</v>
      </c>
      <c r="IOG27" t="s">
        <v>7202</v>
      </c>
      <c r="IOH27" t="s">
        <v>7202</v>
      </c>
      <c r="IOI27" t="s">
        <v>7202</v>
      </c>
      <c r="IOJ27" t="s">
        <v>7202</v>
      </c>
      <c r="IOK27" t="s">
        <v>7202</v>
      </c>
      <c r="IOL27" t="s">
        <v>7202</v>
      </c>
      <c r="IOM27" t="s">
        <v>7202</v>
      </c>
      <c r="ION27" t="s">
        <v>7202</v>
      </c>
      <c r="IOO27" t="s">
        <v>7202</v>
      </c>
      <c r="IOP27" t="s">
        <v>7202</v>
      </c>
      <c r="IOQ27" t="s">
        <v>7202</v>
      </c>
      <c r="IOR27" t="s">
        <v>7202</v>
      </c>
      <c r="IOS27" t="s">
        <v>7202</v>
      </c>
      <c r="IOT27" t="s">
        <v>7202</v>
      </c>
      <c r="IOU27" t="s">
        <v>7202</v>
      </c>
      <c r="IOV27" t="s">
        <v>7202</v>
      </c>
      <c r="IOW27" t="s">
        <v>7202</v>
      </c>
      <c r="IOX27" t="s">
        <v>7202</v>
      </c>
      <c r="IOY27" t="s">
        <v>7202</v>
      </c>
      <c r="IOZ27" t="s">
        <v>7202</v>
      </c>
      <c r="IPA27" t="s">
        <v>7202</v>
      </c>
      <c r="IPB27" t="s">
        <v>7202</v>
      </c>
      <c r="IPC27" t="s">
        <v>7202</v>
      </c>
      <c r="IPD27" t="s">
        <v>7202</v>
      </c>
      <c r="IPE27" t="s">
        <v>7202</v>
      </c>
      <c r="IPF27" t="s">
        <v>7202</v>
      </c>
      <c r="IPG27" t="s">
        <v>7202</v>
      </c>
      <c r="IPH27" t="s">
        <v>7202</v>
      </c>
      <c r="IPI27" t="s">
        <v>7202</v>
      </c>
      <c r="IPJ27" t="s">
        <v>7202</v>
      </c>
      <c r="IPK27" t="s">
        <v>7202</v>
      </c>
      <c r="IPL27" t="s">
        <v>7202</v>
      </c>
      <c r="IPM27" t="s">
        <v>7202</v>
      </c>
      <c r="IPN27" t="s">
        <v>7202</v>
      </c>
      <c r="IPO27" t="s">
        <v>7202</v>
      </c>
      <c r="IPP27" t="s">
        <v>7202</v>
      </c>
      <c r="IPQ27" t="s">
        <v>7202</v>
      </c>
      <c r="IPR27" t="s">
        <v>7202</v>
      </c>
      <c r="IPS27" t="s">
        <v>7202</v>
      </c>
      <c r="IPT27" t="s">
        <v>7202</v>
      </c>
      <c r="IPU27" t="s">
        <v>7202</v>
      </c>
      <c r="IPV27" t="s">
        <v>7202</v>
      </c>
      <c r="IPW27" t="s">
        <v>7202</v>
      </c>
      <c r="IPX27" t="s">
        <v>7202</v>
      </c>
      <c r="IPY27" t="s">
        <v>7202</v>
      </c>
      <c r="IPZ27" t="s">
        <v>7202</v>
      </c>
      <c r="IQA27" t="s">
        <v>7202</v>
      </c>
      <c r="IQB27" t="s">
        <v>7202</v>
      </c>
      <c r="IQC27" t="s">
        <v>7202</v>
      </c>
      <c r="IQD27" t="s">
        <v>7202</v>
      </c>
      <c r="IQE27" t="s">
        <v>7202</v>
      </c>
      <c r="IQF27" t="s">
        <v>7202</v>
      </c>
      <c r="IQG27" t="s">
        <v>7202</v>
      </c>
      <c r="IQH27" t="s">
        <v>7202</v>
      </c>
      <c r="IQI27" t="s">
        <v>7202</v>
      </c>
      <c r="IQJ27" t="s">
        <v>7202</v>
      </c>
      <c r="IQK27" t="s">
        <v>7202</v>
      </c>
      <c r="IQL27" t="s">
        <v>7202</v>
      </c>
      <c r="IQM27" t="s">
        <v>7202</v>
      </c>
      <c r="IQN27" t="s">
        <v>7202</v>
      </c>
      <c r="IQO27" t="s">
        <v>7202</v>
      </c>
      <c r="IQP27" t="s">
        <v>7202</v>
      </c>
      <c r="IQQ27" t="s">
        <v>7202</v>
      </c>
      <c r="IQR27" t="s">
        <v>7202</v>
      </c>
      <c r="IQS27" t="s">
        <v>7202</v>
      </c>
      <c r="IQT27" t="s">
        <v>7202</v>
      </c>
      <c r="IQU27" t="s">
        <v>7202</v>
      </c>
      <c r="IQV27" t="s">
        <v>7202</v>
      </c>
      <c r="IQW27" t="s">
        <v>7202</v>
      </c>
      <c r="IQX27" t="s">
        <v>7202</v>
      </c>
      <c r="IQY27" t="s">
        <v>7202</v>
      </c>
      <c r="IQZ27" t="s">
        <v>7202</v>
      </c>
      <c r="IRA27" t="s">
        <v>7202</v>
      </c>
      <c r="IRB27" t="s">
        <v>7202</v>
      </c>
      <c r="IRC27" t="s">
        <v>7202</v>
      </c>
      <c r="IRD27" t="s">
        <v>7202</v>
      </c>
      <c r="IRE27" t="s">
        <v>7202</v>
      </c>
      <c r="IRF27" t="s">
        <v>7202</v>
      </c>
      <c r="IRG27" t="s">
        <v>7202</v>
      </c>
      <c r="IRH27" t="s">
        <v>7202</v>
      </c>
      <c r="IRI27" t="s">
        <v>7202</v>
      </c>
      <c r="IRJ27" t="s">
        <v>7202</v>
      </c>
      <c r="IRK27" t="s">
        <v>7202</v>
      </c>
      <c r="IRL27" t="s">
        <v>7202</v>
      </c>
      <c r="IRM27" t="s">
        <v>7202</v>
      </c>
      <c r="IRN27" t="s">
        <v>7202</v>
      </c>
      <c r="IRO27" t="s">
        <v>7202</v>
      </c>
      <c r="IRP27" t="s">
        <v>7202</v>
      </c>
      <c r="IRQ27" t="s">
        <v>7202</v>
      </c>
      <c r="IRR27" t="s">
        <v>7202</v>
      </c>
      <c r="IRS27" t="s">
        <v>7202</v>
      </c>
      <c r="IRT27" t="s">
        <v>7202</v>
      </c>
      <c r="IRU27" t="s">
        <v>7202</v>
      </c>
      <c r="IRV27" t="s">
        <v>7202</v>
      </c>
      <c r="IRW27" t="s">
        <v>7202</v>
      </c>
      <c r="IRX27" t="s">
        <v>7202</v>
      </c>
      <c r="IRY27" t="s">
        <v>7202</v>
      </c>
      <c r="IRZ27" t="s">
        <v>7202</v>
      </c>
      <c r="ISA27" t="s">
        <v>7202</v>
      </c>
      <c r="ISB27" t="s">
        <v>7202</v>
      </c>
      <c r="ISC27" t="s">
        <v>7202</v>
      </c>
      <c r="ISD27" t="s">
        <v>7202</v>
      </c>
      <c r="ISE27" t="s">
        <v>7202</v>
      </c>
      <c r="ISF27" t="s">
        <v>7202</v>
      </c>
      <c r="ISG27" t="s">
        <v>7202</v>
      </c>
      <c r="ISH27" t="s">
        <v>7202</v>
      </c>
      <c r="ISI27" t="s">
        <v>7202</v>
      </c>
      <c r="ISJ27" t="s">
        <v>7202</v>
      </c>
      <c r="ISK27" t="s">
        <v>7202</v>
      </c>
      <c r="ISL27" t="s">
        <v>7202</v>
      </c>
      <c r="ISM27" t="s">
        <v>7202</v>
      </c>
      <c r="ISN27" t="s">
        <v>7202</v>
      </c>
      <c r="ISO27" t="s">
        <v>7202</v>
      </c>
      <c r="ISP27" t="s">
        <v>7202</v>
      </c>
      <c r="ISQ27" t="s">
        <v>7202</v>
      </c>
      <c r="ISR27" t="s">
        <v>7202</v>
      </c>
      <c r="ISS27" t="s">
        <v>7202</v>
      </c>
      <c r="IST27" t="s">
        <v>7202</v>
      </c>
      <c r="ISU27" t="s">
        <v>7202</v>
      </c>
      <c r="ISV27" t="s">
        <v>7202</v>
      </c>
      <c r="ISW27" t="s">
        <v>7202</v>
      </c>
      <c r="ISX27" t="s">
        <v>7202</v>
      </c>
      <c r="ISY27" t="s">
        <v>7202</v>
      </c>
      <c r="ISZ27" t="s">
        <v>7202</v>
      </c>
      <c r="ITA27" t="s">
        <v>7202</v>
      </c>
      <c r="ITB27" t="s">
        <v>7202</v>
      </c>
      <c r="ITC27" t="s">
        <v>7202</v>
      </c>
      <c r="ITD27" t="s">
        <v>7202</v>
      </c>
      <c r="ITE27" t="s">
        <v>7202</v>
      </c>
      <c r="ITF27" t="s">
        <v>7202</v>
      </c>
      <c r="ITG27" t="s">
        <v>7202</v>
      </c>
      <c r="ITH27" t="s">
        <v>7202</v>
      </c>
      <c r="ITI27" t="s">
        <v>7202</v>
      </c>
      <c r="ITJ27" t="s">
        <v>7202</v>
      </c>
      <c r="ITK27" t="s">
        <v>7202</v>
      </c>
      <c r="ITL27" t="s">
        <v>7202</v>
      </c>
      <c r="ITM27" t="s">
        <v>7202</v>
      </c>
      <c r="ITN27" t="s">
        <v>7202</v>
      </c>
      <c r="ITO27" t="s">
        <v>7202</v>
      </c>
      <c r="ITP27" t="s">
        <v>7202</v>
      </c>
      <c r="ITQ27" t="s">
        <v>7202</v>
      </c>
      <c r="ITR27" t="s">
        <v>7202</v>
      </c>
      <c r="ITS27" t="s">
        <v>7202</v>
      </c>
      <c r="ITT27" t="s">
        <v>7202</v>
      </c>
      <c r="ITU27" t="s">
        <v>7202</v>
      </c>
      <c r="ITV27" t="s">
        <v>7202</v>
      </c>
      <c r="ITW27" t="s">
        <v>7202</v>
      </c>
      <c r="ITX27" t="s">
        <v>7202</v>
      </c>
      <c r="ITY27" t="s">
        <v>7202</v>
      </c>
      <c r="ITZ27" t="s">
        <v>7202</v>
      </c>
      <c r="IUA27" t="s">
        <v>7202</v>
      </c>
      <c r="IUB27" t="s">
        <v>7202</v>
      </c>
      <c r="IUC27" t="s">
        <v>7202</v>
      </c>
      <c r="IUD27" t="s">
        <v>7202</v>
      </c>
      <c r="IUE27" t="s">
        <v>7202</v>
      </c>
      <c r="IUF27" t="s">
        <v>7202</v>
      </c>
      <c r="IUG27" t="s">
        <v>7202</v>
      </c>
      <c r="IUH27" t="s">
        <v>7202</v>
      </c>
      <c r="IUI27" t="s">
        <v>7202</v>
      </c>
      <c r="IUJ27" t="s">
        <v>7202</v>
      </c>
      <c r="IUK27" t="s">
        <v>7202</v>
      </c>
      <c r="IUL27" t="s">
        <v>7202</v>
      </c>
      <c r="IUM27" t="s">
        <v>7202</v>
      </c>
      <c r="IUN27" t="s">
        <v>7202</v>
      </c>
      <c r="IUO27" t="s">
        <v>7202</v>
      </c>
      <c r="IUP27" t="s">
        <v>7202</v>
      </c>
      <c r="IUQ27" t="s">
        <v>7202</v>
      </c>
      <c r="IUR27" t="s">
        <v>7202</v>
      </c>
      <c r="IUS27" t="s">
        <v>7202</v>
      </c>
      <c r="IUT27" t="s">
        <v>7202</v>
      </c>
      <c r="IUU27" t="s">
        <v>7202</v>
      </c>
      <c r="IUV27" t="s">
        <v>7202</v>
      </c>
      <c r="IUW27" t="s">
        <v>7202</v>
      </c>
      <c r="IUX27" t="s">
        <v>7202</v>
      </c>
      <c r="IUY27" t="s">
        <v>7202</v>
      </c>
      <c r="IUZ27" t="s">
        <v>7202</v>
      </c>
      <c r="IVA27" t="s">
        <v>7202</v>
      </c>
      <c r="IVB27" t="s">
        <v>7202</v>
      </c>
      <c r="IVC27" t="s">
        <v>7202</v>
      </c>
      <c r="IVD27" t="s">
        <v>7202</v>
      </c>
      <c r="IVE27" t="s">
        <v>7202</v>
      </c>
      <c r="IVF27" t="s">
        <v>7202</v>
      </c>
      <c r="IVG27" t="s">
        <v>7202</v>
      </c>
      <c r="IVH27" t="s">
        <v>7202</v>
      </c>
      <c r="IVI27" t="s">
        <v>7202</v>
      </c>
      <c r="IVJ27" t="s">
        <v>7202</v>
      </c>
      <c r="IVK27" t="s">
        <v>7202</v>
      </c>
      <c r="IVL27" t="s">
        <v>7202</v>
      </c>
      <c r="IVM27" t="s">
        <v>7202</v>
      </c>
      <c r="IVN27" t="s">
        <v>7202</v>
      </c>
      <c r="IVO27" t="s">
        <v>7202</v>
      </c>
      <c r="IVP27" t="s">
        <v>7202</v>
      </c>
      <c r="IVQ27" t="s">
        <v>7202</v>
      </c>
      <c r="IVR27" t="s">
        <v>7202</v>
      </c>
      <c r="IVS27" t="s">
        <v>7202</v>
      </c>
      <c r="IVT27" t="s">
        <v>7202</v>
      </c>
      <c r="IVU27" t="s">
        <v>7202</v>
      </c>
      <c r="IVV27" t="s">
        <v>7202</v>
      </c>
      <c r="IVW27" t="s">
        <v>7202</v>
      </c>
      <c r="IVX27" t="s">
        <v>7202</v>
      </c>
      <c r="IVY27" t="s">
        <v>7202</v>
      </c>
      <c r="IVZ27" t="s">
        <v>7202</v>
      </c>
      <c r="IWA27" t="s">
        <v>7202</v>
      </c>
      <c r="IWB27" t="s">
        <v>7202</v>
      </c>
      <c r="IWC27" t="s">
        <v>7202</v>
      </c>
      <c r="IWD27" t="s">
        <v>7202</v>
      </c>
      <c r="IWE27" t="s">
        <v>7202</v>
      </c>
      <c r="IWF27" t="s">
        <v>7202</v>
      </c>
      <c r="IWG27" t="s">
        <v>7202</v>
      </c>
      <c r="IWH27" t="s">
        <v>7202</v>
      </c>
      <c r="IWI27" t="s">
        <v>7202</v>
      </c>
      <c r="IWJ27" t="s">
        <v>7202</v>
      </c>
      <c r="IWK27" t="s">
        <v>7202</v>
      </c>
      <c r="IWL27" t="s">
        <v>7202</v>
      </c>
      <c r="IWM27" t="s">
        <v>7202</v>
      </c>
      <c r="IWN27" t="s">
        <v>7202</v>
      </c>
      <c r="IWO27" t="s">
        <v>7202</v>
      </c>
      <c r="IWP27" t="s">
        <v>7202</v>
      </c>
      <c r="IWQ27" t="s">
        <v>7202</v>
      </c>
      <c r="IWR27" t="s">
        <v>7202</v>
      </c>
      <c r="IWS27" t="s">
        <v>7202</v>
      </c>
      <c r="IWT27" t="s">
        <v>7202</v>
      </c>
      <c r="IWU27" t="s">
        <v>7202</v>
      </c>
      <c r="IWV27" t="s">
        <v>7202</v>
      </c>
      <c r="IWW27" t="s">
        <v>7202</v>
      </c>
      <c r="IWX27" t="s">
        <v>7202</v>
      </c>
      <c r="IWY27" t="s">
        <v>7202</v>
      </c>
      <c r="IWZ27" t="s">
        <v>7202</v>
      </c>
      <c r="IXA27" t="s">
        <v>7202</v>
      </c>
      <c r="IXB27" t="s">
        <v>7202</v>
      </c>
      <c r="IXC27" t="s">
        <v>7202</v>
      </c>
      <c r="IXD27" t="s">
        <v>7202</v>
      </c>
      <c r="IXE27" t="s">
        <v>7202</v>
      </c>
      <c r="IXF27" t="s">
        <v>7202</v>
      </c>
      <c r="IXG27" t="s">
        <v>7202</v>
      </c>
      <c r="IXH27" t="s">
        <v>7202</v>
      </c>
      <c r="IXI27" t="s">
        <v>7202</v>
      </c>
      <c r="IXJ27" t="s">
        <v>7202</v>
      </c>
      <c r="IXK27" t="s">
        <v>7202</v>
      </c>
      <c r="IXL27" t="s">
        <v>7202</v>
      </c>
      <c r="IXM27" t="s">
        <v>7202</v>
      </c>
      <c r="IXN27" t="s">
        <v>7202</v>
      </c>
      <c r="IXO27" t="s">
        <v>7202</v>
      </c>
      <c r="IXP27" t="s">
        <v>7202</v>
      </c>
      <c r="IXQ27" t="s">
        <v>7202</v>
      </c>
      <c r="IXR27" t="s">
        <v>7202</v>
      </c>
      <c r="IXS27" t="s">
        <v>7202</v>
      </c>
      <c r="IXT27" t="s">
        <v>7202</v>
      </c>
      <c r="IXU27" t="s">
        <v>7202</v>
      </c>
      <c r="IXV27" t="s">
        <v>7202</v>
      </c>
      <c r="IXW27" t="s">
        <v>7202</v>
      </c>
      <c r="IXX27" t="s">
        <v>7202</v>
      </c>
      <c r="IXY27" t="s">
        <v>7202</v>
      </c>
      <c r="IXZ27" t="s">
        <v>7202</v>
      </c>
      <c r="IYA27" t="s">
        <v>7202</v>
      </c>
      <c r="IYB27" t="s">
        <v>7202</v>
      </c>
      <c r="IYC27" t="s">
        <v>7202</v>
      </c>
      <c r="IYD27" t="s">
        <v>7202</v>
      </c>
      <c r="IYE27" t="s">
        <v>7202</v>
      </c>
      <c r="IYF27" t="s">
        <v>7202</v>
      </c>
      <c r="IYG27" t="s">
        <v>7202</v>
      </c>
      <c r="IYH27" t="s">
        <v>7202</v>
      </c>
      <c r="IYI27" t="s">
        <v>7202</v>
      </c>
      <c r="IYJ27" t="s">
        <v>7202</v>
      </c>
      <c r="IYK27" t="s">
        <v>7202</v>
      </c>
      <c r="IYL27" t="s">
        <v>7202</v>
      </c>
      <c r="IYM27" t="s">
        <v>7202</v>
      </c>
      <c r="IYN27" t="s">
        <v>7202</v>
      </c>
      <c r="IYO27" t="s">
        <v>7202</v>
      </c>
      <c r="IYP27" t="s">
        <v>7202</v>
      </c>
      <c r="IYQ27" t="s">
        <v>7202</v>
      </c>
      <c r="IYR27" t="s">
        <v>7202</v>
      </c>
      <c r="IYS27" t="s">
        <v>7202</v>
      </c>
      <c r="IYT27" t="s">
        <v>7202</v>
      </c>
      <c r="IYU27" t="s">
        <v>7202</v>
      </c>
      <c r="IYV27" t="s">
        <v>7202</v>
      </c>
      <c r="IYW27" t="s">
        <v>7202</v>
      </c>
      <c r="IYX27" t="s">
        <v>7202</v>
      </c>
      <c r="IYY27" t="s">
        <v>7202</v>
      </c>
      <c r="IYZ27" t="s">
        <v>7202</v>
      </c>
      <c r="IZA27" t="s">
        <v>7202</v>
      </c>
      <c r="IZB27" t="s">
        <v>7202</v>
      </c>
      <c r="IZC27" t="s">
        <v>7202</v>
      </c>
      <c r="IZD27" t="s">
        <v>7202</v>
      </c>
      <c r="IZE27" t="s">
        <v>7202</v>
      </c>
      <c r="IZF27" t="s">
        <v>7202</v>
      </c>
      <c r="IZG27" t="s">
        <v>7202</v>
      </c>
      <c r="IZH27" t="s">
        <v>7202</v>
      </c>
      <c r="IZI27" t="s">
        <v>7202</v>
      </c>
      <c r="IZJ27" t="s">
        <v>7202</v>
      </c>
      <c r="IZK27" t="s">
        <v>7202</v>
      </c>
      <c r="IZL27" t="s">
        <v>7202</v>
      </c>
      <c r="IZM27" t="s">
        <v>7202</v>
      </c>
      <c r="IZN27" t="s">
        <v>7202</v>
      </c>
      <c r="IZO27" t="s">
        <v>7202</v>
      </c>
      <c r="IZP27" t="s">
        <v>7202</v>
      </c>
      <c r="IZQ27" t="s">
        <v>7202</v>
      </c>
      <c r="IZR27" t="s">
        <v>7202</v>
      </c>
      <c r="IZS27" t="s">
        <v>7202</v>
      </c>
      <c r="IZT27" t="s">
        <v>7202</v>
      </c>
      <c r="IZU27" t="s">
        <v>7202</v>
      </c>
      <c r="IZV27" t="s">
        <v>7202</v>
      </c>
      <c r="IZW27" t="s">
        <v>7202</v>
      </c>
      <c r="IZX27" t="s">
        <v>7202</v>
      </c>
      <c r="IZY27" t="s">
        <v>7202</v>
      </c>
      <c r="IZZ27" t="s">
        <v>7202</v>
      </c>
      <c r="JAA27" t="s">
        <v>7202</v>
      </c>
      <c r="JAB27" t="s">
        <v>7202</v>
      </c>
      <c r="JAC27" t="s">
        <v>7202</v>
      </c>
      <c r="JAD27" t="s">
        <v>7202</v>
      </c>
      <c r="JAE27" t="s">
        <v>7202</v>
      </c>
      <c r="JAF27" t="s">
        <v>7202</v>
      </c>
      <c r="JAG27" t="s">
        <v>7202</v>
      </c>
      <c r="JAH27" t="s">
        <v>7202</v>
      </c>
      <c r="JAI27" t="s">
        <v>7202</v>
      </c>
      <c r="JAJ27" t="s">
        <v>7202</v>
      </c>
      <c r="JAK27" t="s">
        <v>7202</v>
      </c>
      <c r="JAL27" t="s">
        <v>7202</v>
      </c>
      <c r="JAM27" t="s">
        <v>7202</v>
      </c>
      <c r="JAN27" t="s">
        <v>7202</v>
      </c>
      <c r="JAO27" t="s">
        <v>7202</v>
      </c>
      <c r="JAP27" t="s">
        <v>7202</v>
      </c>
      <c r="JAQ27" t="s">
        <v>7202</v>
      </c>
      <c r="JAR27" t="s">
        <v>7202</v>
      </c>
      <c r="JAS27" t="s">
        <v>7202</v>
      </c>
      <c r="JAT27" t="s">
        <v>7202</v>
      </c>
      <c r="JAU27" t="s">
        <v>7202</v>
      </c>
      <c r="JAV27" t="s">
        <v>7202</v>
      </c>
      <c r="JAW27" t="s">
        <v>7202</v>
      </c>
      <c r="JAX27" t="s">
        <v>7202</v>
      </c>
      <c r="JAY27" t="s">
        <v>7202</v>
      </c>
      <c r="JAZ27" t="s">
        <v>7202</v>
      </c>
      <c r="JBA27" t="s">
        <v>7202</v>
      </c>
      <c r="JBB27" t="s">
        <v>7202</v>
      </c>
      <c r="JBC27" t="s">
        <v>7202</v>
      </c>
      <c r="JBD27" t="s">
        <v>7202</v>
      </c>
      <c r="JBE27" t="s">
        <v>7202</v>
      </c>
      <c r="JBF27" t="s">
        <v>7202</v>
      </c>
      <c r="JBG27" t="s">
        <v>7202</v>
      </c>
      <c r="JBH27" t="s">
        <v>7202</v>
      </c>
      <c r="JBI27" t="s">
        <v>7202</v>
      </c>
      <c r="JBJ27" t="s">
        <v>7202</v>
      </c>
      <c r="JBK27" t="s">
        <v>7202</v>
      </c>
      <c r="JBL27" t="s">
        <v>7202</v>
      </c>
      <c r="JBM27" t="s">
        <v>7202</v>
      </c>
      <c r="JBN27" t="s">
        <v>7202</v>
      </c>
      <c r="JBO27" t="s">
        <v>7202</v>
      </c>
      <c r="JBP27" t="s">
        <v>7202</v>
      </c>
      <c r="JBQ27" t="s">
        <v>7202</v>
      </c>
      <c r="JBR27" t="s">
        <v>7202</v>
      </c>
      <c r="JBS27" t="s">
        <v>7202</v>
      </c>
      <c r="JBT27" t="s">
        <v>7202</v>
      </c>
      <c r="JBU27" t="s">
        <v>7202</v>
      </c>
      <c r="JBV27" t="s">
        <v>7202</v>
      </c>
      <c r="JBW27" t="s">
        <v>7202</v>
      </c>
      <c r="JBX27" t="s">
        <v>7202</v>
      </c>
      <c r="JBY27" t="s">
        <v>7202</v>
      </c>
      <c r="JBZ27" t="s">
        <v>7202</v>
      </c>
      <c r="JCA27" t="s">
        <v>7202</v>
      </c>
      <c r="JCB27" t="s">
        <v>7202</v>
      </c>
      <c r="JCC27" t="s">
        <v>7202</v>
      </c>
      <c r="JCD27" t="s">
        <v>7202</v>
      </c>
      <c r="JCE27" t="s">
        <v>7202</v>
      </c>
      <c r="JCF27" t="s">
        <v>7202</v>
      </c>
      <c r="JCG27" t="s">
        <v>7202</v>
      </c>
      <c r="JCH27" t="s">
        <v>7202</v>
      </c>
      <c r="JCI27" t="s">
        <v>7202</v>
      </c>
      <c r="JCJ27" t="s">
        <v>7202</v>
      </c>
      <c r="JCK27" t="s">
        <v>7202</v>
      </c>
      <c r="JCL27" t="s">
        <v>7202</v>
      </c>
      <c r="JCM27" t="s">
        <v>7202</v>
      </c>
      <c r="JCN27" t="s">
        <v>7202</v>
      </c>
      <c r="JCO27" t="s">
        <v>7202</v>
      </c>
      <c r="JCP27" t="s">
        <v>7202</v>
      </c>
      <c r="JCQ27" t="s">
        <v>7202</v>
      </c>
      <c r="JCR27" t="s">
        <v>7202</v>
      </c>
      <c r="JCS27" t="s">
        <v>7202</v>
      </c>
      <c r="JCT27" t="s">
        <v>7202</v>
      </c>
      <c r="JCU27" t="s">
        <v>7202</v>
      </c>
      <c r="JCV27" t="s">
        <v>7202</v>
      </c>
      <c r="JCW27" t="s">
        <v>7202</v>
      </c>
      <c r="JCX27" t="s">
        <v>7202</v>
      </c>
      <c r="JCY27" t="s">
        <v>7202</v>
      </c>
      <c r="JCZ27" t="s">
        <v>7202</v>
      </c>
      <c r="JDA27" t="s">
        <v>7202</v>
      </c>
      <c r="JDB27" t="s">
        <v>7202</v>
      </c>
      <c r="JDC27" t="s">
        <v>7202</v>
      </c>
      <c r="JDD27" t="s">
        <v>7202</v>
      </c>
      <c r="JDE27" t="s">
        <v>7202</v>
      </c>
      <c r="JDF27" t="s">
        <v>7202</v>
      </c>
      <c r="JDG27" t="s">
        <v>7202</v>
      </c>
      <c r="JDH27" t="s">
        <v>7202</v>
      </c>
      <c r="JDI27" t="s">
        <v>7202</v>
      </c>
      <c r="JDJ27" t="s">
        <v>7202</v>
      </c>
      <c r="JDK27" t="s">
        <v>7202</v>
      </c>
      <c r="JDL27" t="s">
        <v>7202</v>
      </c>
      <c r="JDM27" t="s">
        <v>7202</v>
      </c>
      <c r="JDN27" t="s">
        <v>7202</v>
      </c>
      <c r="JDO27" t="s">
        <v>7202</v>
      </c>
      <c r="JDP27" t="s">
        <v>7202</v>
      </c>
      <c r="JDQ27" t="s">
        <v>7202</v>
      </c>
      <c r="JDR27" t="s">
        <v>7202</v>
      </c>
      <c r="JDS27" t="s">
        <v>7202</v>
      </c>
      <c r="JDT27" t="s">
        <v>7202</v>
      </c>
      <c r="JDU27" t="s">
        <v>7202</v>
      </c>
      <c r="JDV27" t="s">
        <v>7202</v>
      </c>
      <c r="JDW27" t="s">
        <v>7202</v>
      </c>
      <c r="JDX27" t="s">
        <v>7202</v>
      </c>
      <c r="JDY27" t="s">
        <v>7202</v>
      </c>
      <c r="JDZ27" t="s">
        <v>7202</v>
      </c>
      <c r="JEA27" t="s">
        <v>7202</v>
      </c>
      <c r="JEB27" t="s">
        <v>7202</v>
      </c>
      <c r="JEC27" t="s">
        <v>7202</v>
      </c>
      <c r="JED27" t="s">
        <v>7202</v>
      </c>
      <c r="JEE27" t="s">
        <v>7202</v>
      </c>
      <c r="JEF27" t="s">
        <v>7202</v>
      </c>
      <c r="JEG27" t="s">
        <v>7202</v>
      </c>
      <c r="JEH27" t="s">
        <v>7202</v>
      </c>
      <c r="JEI27" t="s">
        <v>7202</v>
      </c>
      <c r="JEJ27" t="s">
        <v>7202</v>
      </c>
      <c r="JEK27" t="s">
        <v>7202</v>
      </c>
      <c r="JEL27" t="s">
        <v>7202</v>
      </c>
      <c r="JEM27" t="s">
        <v>7202</v>
      </c>
      <c r="JEN27" t="s">
        <v>7202</v>
      </c>
      <c r="JEO27" t="s">
        <v>7202</v>
      </c>
      <c r="JEP27" t="s">
        <v>7202</v>
      </c>
      <c r="JEQ27" t="s">
        <v>7202</v>
      </c>
      <c r="JER27" t="s">
        <v>7202</v>
      </c>
      <c r="JES27" t="s">
        <v>7202</v>
      </c>
      <c r="JET27" t="s">
        <v>7202</v>
      </c>
      <c r="JEU27" t="s">
        <v>7202</v>
      </c>
      <c r="JEV27" t="s">
        <v>7202</v>
      </c>
      <c r="JEW27" t="s">
        <v>7202</v>
      </c>
      <c r="JEX27" t="s">
        <v>7202</v>
      </c>
      <c r="JEY27" t="s">
        <v>7202</v>
      </c>
      <c r="JEZ27" t="s">
        <v>7202</v>
      </c>
      <c r="JFA27" t="s">
        <v>7202</v>
      </c>
      <c r="JFB27" t="s">
        <v>7202</v>
      </c>
      <c r="JFC27" t="s">
        <v>7202</v>
      </c>
      <c r="JFD27" t="s">
        <v>7202</v>
      </c>
      <c r="JFE27" t="s">
        <v>7202</v>
      </c>
      <c r="JFF27" t="s">
        <v>7202</v>
      </c>
      <c r="JFG27" t="s">
        <v>7202</v>
      </c>
      <c r="JFH27" t="s">
        <v>7202</v>
      </c>
      <c r="JFI27" t="s">
        <v>7202</v>
      </c>
      <c r="JFJ27" t="s">
        <v>7202</v>
      </c>
      <c r="JFK27" t="s">
        <v>7202</v>
      </c>
      <c r="JFL27" t="s">
        <v>7202</v>
      </c>
      <c r="JFM27" t="s">
        <v>7202</v>
      </c>
      <c r="JFN27" t="s">
        <v>7202</v>
      </c>
      <c r="JFO27" t="s">
        <v>7202</v>
      </c>
      <c r="JFP27" t="s">
        <v>7202</v>
      </c>
      <c r="JFQ27" t="s">
        <v>7202</v>
      </c>
      <c r="JFR27" t="s">
        <v>7202</v>
      </c>
      <c r="JFS27" t="s">
        <v>7202</v>
      </c>
      <c r="JFT27" t="s">
        <v>7202</v>
      </c>
      <c r="JFU27" t="s">
        <v>7202</v>
      </c>
      <c r="JFV27" t="s">
        <v>7202</v>
      </c>
      <c r="JFW27" t="s">
        <v>7202</v>
      </c>
      <c r="JFX27" t="s">
        <v>7202</v>
      </c>
      <c r="JFY27" t="s">
        <v>7202</v>
      </c>
      <c r="JFZ27" t="s">
        <v>7202</v>
      </c>
      <c r="JGA27" t="s">
        <v>7202</v>
      </c>
      <c r="JGB27" t="s">
        <v>7202</v>
      </c>
      <c r="JGC27" t="s">
        <v>7202</v>
      </c>
      <c r="JGD27" t="s">
        <v>7202</v>
      </c>
      <c r="JGE27" t="s">
        <v>7202</v>
      </c>
      <c r="JGF27" t="s">
        <v>7202</v>
      </c>
      <c r="JGG27" t="s">
        <v>7202</v>
      </c>
      <c r="JGH27" t="s">
        <v>7202</v>
      </c>
      <c r="JGI27" t="s">
        <v>7202</v>
      </c>
      <c r="JGJ27" t="s">
        <v>7202</v>
      </c>
      <c r="JGK27" t="s">
        <v>7202</v>
      </c>
      <c r="JGL27" t="s">
        <v>7202</v>
      </c>
      <c r="JGM27" t="s">
        <v>7202</v>
      </c>
      <c r="JGN27" t="s">
        <v>7202</v>
      </c>
      <c r="JGO27" t="s">
        <v>7202</v>
      </c>
      <c r="JGP27" t="s">
        <v>7202</v>
      </c>
      <c r="JGQ27" t="s">
        <v>7202</v>
      </c>
      <c r="JGR27" t="s">
        <v>7202</v>
      </c>
      <c r="JGS27" t="s">
        <v>7202</v>
      </c>
      <c r="JGT27" t="s">
        <v>7202</v>
      </c>
      <c r="JGU27" t="s">
        <v>7202</v>
      </c>
      <c r="JGV27" t="s">
        <v>7202</v>
      </c>
      <c r="JGW27" t="s">
        <v>7202</v>
      </c>
      <c r="JGX27" t="s">
        <v>7202</v>
      </c>
      <c r="JGY27" t="s">
        <v>7202</v>
      </c>
      <c r="JGZ27" t="s">
        <v>7202</v>
      </c>
      <c r="JHA27" t="s">
        <v>7202</v>
      </c>
      <c r="JHB27" t="s">
        <v>7202</v>
      </c>
      <c r="JHC27" t="s">
        <v>7202</v>
      </c>
      <c r="JHD27" t="s">
        <v>7202</v>
      </c>
      <c r="JHE27" t="s">
        <v>7202</v>
      </c>
      <c r="JHF27" t="s">
        <v>7202</v>
      </c>
      <c r="JHG27" t="s">
        <v>7202</v>
      </c>
      <c r="JHH27" t="s">
        <v>7202</v>
      </c>
      <c r="JHI27" t="s">
        <v>7202</v>
      </c>
      <c r="JHJ27" t="s">
        <v>7202</v>
      </c>
      <c r="JHK27" t="s">
        <v>7202</v>
      </c>
      <c r="JHL27" t="s">
        <v>7202</v>
      </c>
      <c r="JHM27" t="s">
        <v>7202</v>
      </c>
      <c r="JHN27" t="s">
        <v>7202</v>
      </c>
      <c r="JHO27" t="s">
        <v>7202</v>
      </c>
      <c r="JHP27" t="s">
        <v>7202</v>
      </c>
      <c r="JHQ27" t="s">
        <v>7202</v>
      </c>
      <c r="JHR27" t="s">
        <v>7202</v>
      </c>
      <c r="JHS27" t="s">
        <v>7202</v>
      </c>
      <c r="JHT27" t="s">
        <v>7202</v>
      </c>
      <c r="JHU27" t="s">
        <v>7202</v>
      </c>
      <c r="JHV27" t="s">
        <v>7202</v>
      </c>
      <c r="JHW27" t="s">
        <v>7202</v>
      </c>
      <c r="JHX27" t="s">
        <v>7202</v>
      </c>
      <c r="JHY27" t="s">
        <v>7202</v>
      </c>
      <c r="JHZ27" t="s">
        <v>7202</v>
      </c>
      <c r="JIA27" t="s">
        <v>7202</v>
      </c>
      <c r="JIB27" t="s">
        <v>7202</v>
      </c>
      <c r="JIC27" t="s">
        <v>7202</v>
      </c>
      <c r="JID27" t="s">
        <v>7202</v>
      </c>
      <c r="JIE27" t="s">
        <v>7202</v>
      </c>
      <c r="JIF27" t="s">
        <v>7202</v>
      </c>
      <c r="JIG27" t="s">
        <v>7202</v>
      </c>
      <c r="JIH27" t="s">
        <v>7202</v>
      </c>
      <c r="JII27" t="s">
        <v>7202</v>
      </c>
      <c r="JIJ27" t="s">
        <v>7202</v>
      </c>
      <c r="JIK27" t="s">
        <v>7202</v>
      </c>
      <c r="JIL27" t="s">
        <v>7202</v>
      </c>
      <c r="JIM27" t="s">
        <v>7202</v>
      </c>
      <c r="JIN27" t="s">
        <v>7202</v>
      </c>
      <c r="JIO27" t="s">
        <v>7202</v>
      </c>
      <c r="JIP27" t="s">
        <v>7202</v>
      </c>
      <c r="JIQ27" t="s">
        <v>7202</v>
      </c>
      <c r="JIR27" t="s">
        <v>7202</v>
      </c>
      <c r="JIS27" t="s">
        <v>7202</v>
      </c>
      <c r="JIT27" t="s">
        <v>7202</v>
      </c>
      <c r="JIU27" t="s">
        <v>7202</v>
      </c>
      <c r="JIV27" t="s">
        <v>7202</v>
      </c>
      <c r="JIW27" t="s">
        <v>7202</v>
      </c>
      <c r="JIX27" t="s">
        <v>7202</v>
      </c>
      <c r="JIY27" t="s">
        <v>7202</v>
      </c>
      <c r="JIZ27" t="s">
        <v>7202</v>
      </c>
      <c r="JJA27" t="s">
        <v>7202</v>
      </c>
      <c r="JJB27" t="s">
        <v>7202</v>
      </c>
      <c r="JJC27" t="s">
        <v>7202</v>
      </c>
      <c r="JJD27" t="s">
        <v>7202</v>
      </c>
      <c r="JJE27" t="s">
        <v>7202</v>
      </c>
      <c r="JJF27" t="s">
        <v>7202</v>
      </c>
      <c r="JJG27" t="s">
        <v>7202</v>
      </c>
      <c r="JJH27" t="s">
        <v>7202</v>
      </c>
      <c r="JJI27" t="s">
        <v>7202</v>
      </c>
      <c r="JJJ27" t="s">
        <v>7202</v>
      </c>
      <c r="JJK27" t="s">
        <v>7202</v>
      </c>
      <c r="JJL27" t="s">
        <v>7202</v>
      </c>
      <c r="JJM27" t="s">
        <v>7202</v>
      </c>
      <c r="JJN27" t="s">
        <v>7202</v>
      </c>
      <c r="JJO27" t="s">
        <v>7202</v>
      </c>
      <c r="JJP27" t="s">
        <v>7202</v>
      </c>
      <c r="JJQ27" t="s">
        <v>7202</v>
      </c>
      <c r="JJR27" t="s">
        <v>7202</v>
      </c>
      <c r="JJS27" t="s">
        <v>7202</v>
      </c>
      <c r="JJT27" t="s">
        <v>7202</v>
      </c>
      <c r="JJU27" t="s">
        <v>7202</v>
      </c>
      <c r="JJV27" t="s">
        <v>7202</v>
      </c>
      <c r="JJW27" t="s">
        <v>7202</v>
      </c>
      <c r="JJX27" t="s">
        <v>7202</v>
      </c>
      <c r="JJY27" t="s">
        <v>7202</v>
      </c>
      <c r="JJZ27" t="s">
        <v>7202</v>
      </c>
      <c r="JKA27" t="s">
        <v>7202</v>
      </c>
      <c r="JKB27" t="s">
        <v>7202</v>
      </c>
      <c r="JKC27" t="s">
        <v>7202</v>
      </c>
      <c r="JKD27" t="s">
        <v>7202</v>
      </c>
      <c r="JKE27" t="s">
        <v>7202</v>
      </c>
      <c r="JKF27" t="s">
        <v>7202</v>
      </c>
      <c r="JKG27" t="s">
        <v>7202</v>
      </c>
      <c r="JKH27" t="s">
        <v>7202</v>
      </c>
      <c r="JKI27" t="s">
        <v>7202</v>
      </c>
      <c r="JKJ27" t="s">
        <v>7202</v>
      </c>
      <c r="JKK27" t="s">
        <v>7202</v>
      </c>
      <c r="JKL27" t="s">
        <v>7202</v>
      </c>
      <c r="JKM27" t="s">
        <v>7202</v>
      </c>
      <c r="JKN27" t="s">
        <v>7202</v>
      </c>
      <c r="JKO27" t="s">
        <v>7202</v>
      </c>
      <c r="JKP27" t="s">
        <v>7202</v>
      </c>
      <c r="JKQ27" t="s">
        <v>7202</v>
      </c>
      <c r="JKR27" t="s">
        <v>7202</v>
      </c>
      <c r="JKS27" t="s">
        <v>7202</v>
      </c>
      <c r="JKT27" t="s">
        <v>7202</v>
      </c>
      <c r="JKU27" t="s">
        <v>7202</v>
      </c>
      <c r="JKV27" t="s">
        <v>7202</v>
      </c>
      <c r="JKW27" t="s">
        <v>7202</v>
      </c>
      <c r="JKX27" t="s">
        <v>7202</v>
      </c>
      <c r="JKY27" t="s">
        <v>7202</v>
      </c>
      <c r="JKZ27" t="s">
        <v>7202</v>
      </c>
      <c r="JLA27" t="s">
        <v>7202</v>
      </c>
      <c r="JLB27" t="s">
        <v>7202</v>
      </c>
      <c r="JLC27" t="s">
        <v>7202</v>
      </c>
      <c r="JLD27" t="s">
        <v>7202</v>
      </c>
      <c r="JLE27" t="s">
        <v>7202</v>
      </c>
      <c r="JLF27" t="s">
        <v>7202</v>
      </c>
      <c r="JLG27" t="s">
        <v>7202</v>
      </c>
      <c r="JLH27" t="s">
        <v>7202</v>
      </c>
      <c r="JLI27" t="s">
        <v>7202</v>
      </c>
      <c r="JLJ27" t="s">
        <v>7202</v>
      </c>
      <c r="JLK27" t="s">
        <v>7202</v>
      </c>
      <c r="JLL27" t="s">
        <v>7202</v>
      </c>
      <c r="JLM27" t="s">
        <v>7202</v>
      </c>
      <c r="JLN27" t="s">
        <v>7202</v>
      </c>
      <c r="JLO27" t="s">
        <v>7202</v>
      </c>
      <c r="JLP27" t="s">
        <v>7202</v>
      </c>
      <c r="JLQ27" t="s">
        <v>7202</v>
      </c>
      <c r="JLR27" t="s">
        <v>7202</v>
      </c>
      <c r="JLS27" t="s">
        <v>7202</v>
      </c>
      <c r="JLT27" t="s">
        <v>7202</v>
      </c>
      <c r="JLU27" t="s">
        <v>7202</v>
      </c>
      <c r="JLV27" t="s">
        <v>7202</v>
      </c>
      <c r="JLW27" t="s">
        <v>7202</v>
      </c>
      <c r="JLX27" t="s">
        <v>7202</v>
      </c>
      <c r="JLY27" t="s">
        <v>7202</v>
      </c>
      <c r="JLZ27" t="s">
        <v>7202</v>
      </c>
      <c r="JMA27" t="s">
        <v>7202</v>
      </c>
      <c r="JMB27" t="s">
        <v>7202</v>
      </c>
      <c r="JMC27" t="s">
        <v>7202</v>
      </c>
      <c r="JMD27" t="s">
        <v>7202</v>
      </c>
      <c r="JME27" t="s">
        <v>7202</v>
      </c>
      <c r="JMF27" t="s">
        <v>7202</v>
      </c>
      <c r="JMG27" t="s">
        <v>7202</v>
      </c>
      <c r="JMH27" t="s">
        <v>7202</v>
      </c>
      <c r="JMI27" t="s">
        <v>7202</v>
      </c>
      <c r="JMJ27" t="s">
        <v>7202</v>
      </c>
      <c r="JMK27" t="s">
        <v>7202</v>
      </c>
      <c r="JML27" t="s">
        <v>7202</v>
      </c>
      <c r="JMM27" t="s">
        <v>7202</v>
      </c>
      <c r="JMN27" t="s">
        <v>7202</v>
      </c>
      <c r="JMO27" t="s">
        <v>7202</v>
      </c>
      <c r="JMP27" t="s">
        <v>7202</v>
      </c>
      <c r="JMQ27" t="s">
        <v>7202</v>
      </c>
      <c r="JMR27" t="s">
        <v>7202</v>
      </c>
      <c r="JMS27" t="s">
        <v>7202</v>
      </c>
      <c r="JMT27" t="s">
        <v>7202</v>
      </c>
      <c r="JMU27" t="s">
        <v>7202</v>
      </c>
      <c r="JMV27" t="s">
        <v>7202</v>
      </c>
      <c r="JMW27" t="s">
        <v>7202</v>
      </c>
      <c r="JMX27" t="s">
        <v>7202</v>
      </c>
      <c r="JMY27" t="s">
        <v>7202</v>
      </c>
      <c r="JMZ27" t="s">
        <v>7202</v>
      </c>
      <c r="JNA27" t="s">
        <v>7202</v>
      </c>
      <c r="JNB27" t="s">
        <v>7202</v>
      </c>
      <c r="JNC27" t="s">
        <v>7202</v>
      </c>
      <c r="JND27" t="s">
        <v>7202</v>
      </c>
      <c r="JNE27" t="s">
        <v>7202</v>
      </c>
      <c r="JNF27" t="s">
        <v>7202</v>
      </c>
      <c r="JNG27" t="s">
        <v>7202</v>
      </c>
      <c r="JNH27" t="s">
        <v>7202</v>
      </c>
      <c r="JNI27" t="s">
        <v>7202</v>
      </c>
      <c r="JNJ27" t="s">
        <v>7202</v>
      </c>
      <c r="JNK27" t="s">
        <v>7202</v>
      </c>
      <c r="JNL27" t="s">
        <v>7202</v>
      </c>
      <c r="JNM27" t="s">
        <v>7202</v>
      </c>
      <c r="JNN27" t="s">
        <v>7202</v>
      </c>
      <c r="JNO27" t="s">
        <v>7202</v>
      </c>
      <c r="JNP27" t="s">
        <v>7202</v>
      </c>
      <c r="JNQ27" t="s">
        <v>7202</v>
      </c>
      <c r="JNR27" t="s">
        <v>7202</v>
      </c>
      <c r="JNS27" t="s">
        <v>7202</v>
      </c>
      <c r="JNT27" t="s">
        <v>7202</v>
      </c>
      <c r="JNU27" t="s">
        <v>7202</v>
      </c>
      <c r="JNV27" t="s">
        <v>7202</v>
      </c>
      <c r="JNW27" t="s">
        <v>7202</v>
      </c>
      <c r="JNX27" t="s">
        <v>7202</v>
      </c>
      <c r="JNY27" t="s">
        <v>7202</v>
      </c>
      <c r="JNZ27" t="s">
        <v>7202</v>
      </c>
      <c r="JOA27" t="s">
        <v>7202</v>
      </c>
      <c r="JOB27" t="s">
        <v>7202</v>
      </c>
      <c r="JOC27" t="s">
        <v>7202</v>
      </c>
      <c r="JOD27" t="s">
        <v>7202</v>
      </c>
      <c r="JOE27" t="s">
        <v>7202</v>
      </c>
      <c r="JOF27" t="s">
        <v>7202</v>
      </c>
      <c r="JOG27" t="s">
        <v>7202</v>
      </c>
      <c r="JOH27" t="s">
        <v>7202</v>
      </c>
      <c r="JOI27" t="s">
        <v>7202</v>
      </c>
      <c r="JOJ27" t="s">
        <v>7202</v>
      </c>
      <c r="JOK27" t="s">
        <v>7202</v>
      </c>
      <c r="JOL27" t="s">
        <v>7202</v>
      </c>
      <c r="JOM27" t="s">
        <v>7202</v>
      </c>
      <c r="JON27" t="s">
        <v>7202</v>
      </c>
      <c r="JOO27" t="s">
        <v>7202</v>
      </c>
      <c r="JOP27" t="s">
        <v>7202</v>
      </c>
      <c r="JOQ27" t="s">
        <v>7202</v>
      </c>
      <c r="JOR27" t="s">
        <v>7202</v>
      </c>
      <c r="JOS27" t="s">
        <v>7202</v>
      </c>
      <c r="JOT27" t="s">
        <v>7202</v>
      </c>
      <c r="JOU27" t="s">
        <v>7202</v>
      </c>
      <c r="JOV27" t="s">
        <v>7202</v>
      </c>
      <c r="JOW27" t="s">
        <v>7202</v>
      </c>
      <c r="JOX27" t="s">
        <v>7202</v>
      </c>
      <c r="JOY27" t="s">
        <v>7202</v>
      </c>
      <c r="JOZ27" t="s">
        <v>7202</v>
      </c>
      <c r="JPA27" t="s">
        <v>7202</v>
      </c>
      <c r="JPB27" t="s">
        <v>7202</v>
      </c>
      <c r="JPC27" t="s">
        <v>7202</v>
      </c>
      <c r="JPD27" t="s">
        <v>7202</v>
      </c>
      <c r="JPE27" t="s">
        <v>7202</v>
      </c>
      <c r="JPF27" t="s">
        <v>7202</v>
      </c>
      <c r="JPG27" t="s">
        <v>7202</v>
      </c>
      <c r="JPH27" t="s">
        <v>7202</v>
      </c>
      <c r="JPI27" t="s">
        <v>7202</v>
      </c>
      <c r="JPJ27" t="s">
        <v>7202</v>
      </c>
      <c r="JPK27" t="s">
        <v>7202</v>
      </c>
      <c r="JPL27" t="s">
        <v>7202</v>
      </c>
      <c r="JPM27" t="s">
        <v>7202</v>
      </c>
      <c r="JPN27" t="s">
        <v>7202</v>
      </c>
      <c r="JPO27" t="s">
        <v>7202</v>
      </c>
      <c r="JPP27" t="s">
        <v>7202</v>
      </c>
      <c r="JPQ27" t="s">
        <v>7202</v>
      </c>
      <c r="JPR27" t="s">
        <v>7202</v>
      </c>
      <c r="JPS27" t="s">
        <v>7202</v>
      </c>
      <c r="JPT27" t="s">
        <v>7202</v>
      </c>
      <c r="JPU27" t="s">
        <v>7202</v>
      </c>
      <c r="JPV27" t="s">
        <v>7202</v>
      </c>
      <c r="JPW27" t="s">
        <v>7202</v>
      </c>
      <c r="JPX27" t="s">
        <v>7202</v>
      </c>
      <c r="JPY27" t="s">
        <v>7202</v>
      </c>
      <c r="JPZ27" t="s">
        <v>7202</v>
      </c>
      <c r="JQA27" t="s">
        <v>7202</v>
      </c>
      <c r="JQB27" t="s">
        <v>7202</v>
      </c>
      <c r="JQC27" t="s">
        <v>7202</v>
      </c>
      <c r="JQD27" t="s">
        <v>7202</v>
      </c>
      <c r="JQE27" t="s">
        <v>7202</v>
      </c>
      <c r="JQF27" t="s">
        <v>7202</v>
      </c>
      <c r="JQG27" t="s">
        <v>7202</v>
      </c>
      <c r="JQH27" t="s">
        <v>7202</v>
      </c>
      <c r="JQI27" t="s">
        <v>7202</v>
      </c>
      <c r="JQJ27" t="s">
        <v>7202</v>
      </c>
      <c r="JQK27" t="s">
        <v>7202</v>
      </c>
      <c r="JQL27" t="s">
        <v>7202</v>
      </c>
      <c r="JQM27" t="s">
        <v>7202</v>
      </c>
      <c r="JQN27" t="s">
        <v>7202</v>
      </c>
      <c r="JQO27" t="s">
        <v>7202</v>
      </c>
      <c r="JQP27" t="s">
        <v>7202</v>
      </c>
      <c r="JQQ27" t="s">
        <v>7202</v>
      </c>
      <c r="JQR27" t="s">
        <v>7202</v>
      </c>
      <c r="JQS27" t="s">
        <v>7202</v>
      </c>
      <c r="JQT27" t="s">
        <v>7202</v>
      </c>
      <c r="JQU27" t="s">
        <v>7202</v>
      </c>
      <c r="JQV27" t="s">
        <v>7202</v>
      </c>
      <c r="JQW27" t="s">
        <v>7202</v>
      </c>
      <c r="JQX27" t="s">
        <v>7202</v>
      </c>
      <c r="JQY27" t="s">
        <v>7202</v>
      </c>
      <c r="JQZ27" t="s">
        <v>7202</v>
      </c>
      <c r="JRA27" t="s">
        <v>7202</v>
      </c>
      <c r="JRB27" t="s">
        <v>7202</v>
      </c>
      <c r="JRC27" t="s">
        <v>7202</v>
      </c>
      <c r="JRD27" t="s">
        <v>7202</v>
      </c>
      <c r="JRE27" t="s">
        <v>7202</v>
      </c>
      <c r="JRF27" t="s">
        <v>7202</v>
      </c>
      <c r="JRG27" t="s">
        <v>7202</v>
      </c>
      <c r="JRH27" t="s">
        <v>7202</v>
      </c>
      <c r="JRI27" t="s">
        <v>7202</v>
      </c>
      <c r="JRJ27" t="s">
        <v>7202</v>
      </c>
      <c r="JRK27" t="s">
        <v>7202</v>
      </c>
      <c r="JRL27" t="s">
        <v>7202</v>
      </c>
      <c r="JRM27" t="s">
        <v>7202</v>
      </c>
      <c r="JRN27" t="s">
        <v>7202</v>
      </c>
      <c r="JRO27" t="s">
        <v>7202</v>
      </c>
      <c r="JRP27" t="s">
        <v>7202</v>
      </c>
      <c r="JRQ27" t="s">
        <v>7202</v>
      </c>
      <c r="JRR27" t="s">
        <v>7202</v>
      </c>
      <c r="JRS27" t="s">
        <v>7202</v>
      </c>
      <c r="JRT27" t="s">
        <v>7202</v>
      </c>
      <c r="JRU27" t="s">
        <v>7202</v>
      </c>
      <c r="JRV27" t="s">
        <v>7202</v>
      </c>
      <c r="JRW27" t="s">
        <v>7202</v>
      </c>
      <c r="JRX27" t="s">
        <v>7202</v>
      </c>
      <c r="JRY27" t="s">
        <v>7202</v>
      </c>
      <c r="JRZ27" t="s">
        <v>7202</v>
      </c>
      <c r="JSA27" t="s">
        <v>7202</v>
      </c>
      <c r="JSB27" t="s">
        <v>7202</v>
      </c>
      <c r="JSC27" t="s">
        <v>7202</v>
      </c>
      <c r="JSD27" t="s">
        <v>7202</v>
      </c>
      <c r="JSE27" t="s">
        <v>7202</v>
      </c>
      <c r="JSF27" t="s">
        <v>7202</v>
      </c>
      <c r="JSG27" t="s">
        <v>7202</v>
      </c>
      <c r="JSH27" t="s">
        <v>7202</v>
      </c>
      <c r="JSI27" t="s">
        <v>7202</v>
      </c>
      <c r="JSJ27" t="s">
        <v>7202</v>
      </c>
      <c r="JSK27" t="s">
        <v>7202</v>
      </c>
      <c r="JSL27" t="s">
        <v>7202</v>
      </c>
      <c r="JSM27" t="s">
        <v>7202</v>
      </c>
      <c r="JSN27" t="s">
        <v>7202</v>
      </c>
      <c r="JSO27" t="s">
        <v>7202</v>
      </c>
      <c r="JSP27" t="s">
        <v>7202</v>
      </c>
      <c r="JSQ27" t="s">
        <v>7202</v>
      </c>
      <c r="JSR27" t="s">
        <v>7202</v>
      </c>
      <c r="JSS27" t="s">
        <v>7202</v>
      </c>
      <c r="JST27" t="s">
        <v>7202</v>
      </c>
      <c r="JSU27" t="s">
        <v>7202</v>
      </c>
      <c r="JSV27" t="s">
        <v>7202</v>
      </c>
      <c r="JSW27" t="s">
        <v>7202</v>
      </c>
      <c r="JSX27" t="s">
        <v>7202</v>
      </c>
      <c r="JSY27" t="s">
        <v>7202</v>
      </c>
      <c r="JSZ27" t="s">
        <v>7202</v>
      </c>
      <c r="JTA27" t="s">
        <v>7202</v>
      </c>
      <c r="JTB27" t="s">
        <v>7202</v>
      </c>
      <c r="JTC27" t="s">
        <v>7202</v>
      </c>
      <c r="JTD27" t="s">
        <v>7202</v>
      </c>
      <c r="JTE27" t="s">
        <v>7202</v>
      </c>
      <c r="JTF27" t="s">
        <v>7202</v>
      </c>
      <c r="JTG27" t="s">
        <v>7202</v>
      </c>
      <c r="JTH27" t="s">
        <v>7202</v>
      </c>
      <c r="JTI27" t="s">
        <v>7202</v>
      </c>
      <c r="JTJ27" t="s">
        <v>7202</v>
      </c>
      <c r="JTK27" t="s">
        <v>7202</v>
      </c>
      <c r="JTL27" t="s">
        <v>7202</v>
      </c>
      <c r="JTM27" t="s">
        <v>7202</v>
      </c>
      <c r="JTN27" t="s">
        <v>7202</v>
      </c>
      <c r="JTO27" t="s">
        <v>7202</v>
      </c>
      <c r="JTP27" t="s">
        <v>7202</v>
      </c>
      <c r="JTQ27" t="s">
        <v>7202</v>
      </c>
      <c r="JTR27" t="s">
        <v>7202</v>
      </c>
      <c r="JTS27" t="s">
        <v>7202</v>
      </c>
      <c r="JTT27" t="s">
        <v>7202</v>
      </c>
      <c r="JTU27" t="s">
        <v>7202</v>
      </c>
      <c r="JTV27" t="s">
        <v>7202</v>
      </c>
      <c r="JTW27" t="s">
        <v>7202</v>
      </c>
    </row>
    <row r="28" spans="1:7303" x14ac:dyDescent="0.25">
      <c r="A28" t="s">
        <v>7203</v>
      </c>
      <c r="B28">
        <v>7</v>
      </c>
      <c r="C28">
        <v>7</v>
      </c>
      <c r="D28">
        <v>7</v>
      </c>
      <c r="E28">
        <v>7</v>
      </c>
      <c r="F28">
        <v>7</v>
      </c>
      <c r="G28">
        <v>7</v>
      </c>
      <c r="H28">
        <v>7</v>
      </c>
      <c r="I28">
        <v>7</v>
      </c>
      <c r="J28">
        <v>4</v>
      </c>
      <c r="K28">
        <v>4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2413132</v>
      </c>
      <c r="X28">
        <v>2413132</v>
      </c>
      <c r="Y28">
        <v>2413132</v>
      </c>
      <c r="Z28">
        <v>2401025</v>
      </c>
      <c r="AA28">
        <v>2407541</v>
      </c>
      <c r="AB28">
        <v>2417377</v>
      </c>
      <c r="AC28">
        <v>2407147</v>
      </c>
      <c r="AD28">
        <v>2402242</v>
      </c>
      <c r="AE28">
        <v>2411964</v>
      </c>
      <c r="AF28">
        <v>2405633</v>
      </c>
      <c r="AG28">
        <v>2401679</v>
      </c>
      <c r="AH28">
        <v>2403558</v>
      </c>
      <c r="AI28">
        <v>2405696</v>
      </c>
      <c r="AJ28">
        <v>2395479</v>
      </c>
      <c r="AK28">
        <v>2391612</v>
      </c>
      <c r="AL28">
        <v>2385871</v>
      </c>
      <c r="AM28">
        <v>2381992</v>
      </c>
      <c r="AN28">
        <v>2374957</v>
      </c>
      <c r="AO28">
        <v>2353379</v>
      </c>
      <c r="AP28">
        <v>2151685</v>
      </c>
      <c r="AQ28">
        <v>1307805</v>
      </c>
      <c r="AR28">
        <v>1307805</v>
      </c>
      <c r="AS28">
        <v>899213</v>
      </c>
      <c r="AT28">
        <v>313077</v>
      </c>
      <c r="AU28">
        <v>198441</v>
      </c>
      <c r="AV28">
        <v>112247</v>
      </c>
      <c r="AW28">
        <v>96663</v>
      </c>
      <c r="AX28">
        <v>80682</v>
      </c>
      <c r="AY28">
        <v>60976</v>
      </c>
      <c r="AZ28">
        <v>44956</v>
      </c>
      <c r="BA28">
        <v>42726</v>
      </c>
      <c r="BB28">
        <v>14354</v>
      </c>
      <c r="BC28">
        <v>7639</v>
      </c>
      <c r="BD28">
        <v>6574</v>
      </c>
      <c r="BE28">
        <v>5186</v>
      </c>
      <c r="BF28">
        <v>227</v>
      </c>
      <c r="BG28">
        <v>72</v>
      </c>
      <c r="BH28">
        <v>75</v>
      </c>
      <c r="BI28">
        <v>29</v>
      </c>
      <c r="BJ28">
        <v>30</v>
      </c>
      <c r="BK28">
        <v>24</v>
      </c>
      <c r="BL28">
        <v>24</v>
      </c>
      <c r="BM28">
        <v>24</v>
      </c>
      <c r="BN28">
        <v>22</v>
      </c>
      <c r="BO28">
        <v>22</v>
      </c>
      <c r="BP28">
        <v>22</v>
      </c>
      <c r="BQ28">
        <v>23</v>
      </c>
      <c r="BR28">
        <v>22</v>
      </c>
      <c r="BS28">
        <v>21</v>
      </c>
      <c r="BT28">
        <v>9</v>
      </c>
      <c r="BU28">
        <v>10</v>
      </c>
      <c r="BV28">
        <v>10</v>
      </c>
      <c r="BW28">
        <v>10</v>
      </c>
      <c r="BX28">
        <v>7</v>
      </c>
      <c r="BY28">
        <v>6</v>
      </c>
      <c r="BZ28">
        <v>6</v>
      </c>
      <c r="CA28">
        <v>6</v>
      </c>
      <c r="CB28">
        <v>6</v>
      </c>
      <c r="CC28">
        <v>5</v>
      </c>
      <c r="CD28">
        <v>5</v>
      </c>
      <c r="CE28">
        <v>4</v>
      </c>
      <c r="CF28">
        <v>4</v>
      </c>
      <c r="CG28">
        <v>4</v>
      </c>
      <c r="CH28">
        <v>4</v>
      </c>
      <c r="CI28">
        <v>4</v>
      </c>
      <c r="CJ28">
        <v>4</v>
      </c>
      <c r="CK28">
        <v>2377800</v>
      </c>
      <c r="CL28">
        <v>2346542</v>
      </c>
      <c r="CM28">
        <v>2353686</v>
      </c>
      <c r="CN28">
        <v>2359695</v>
      </c>
      <c r="CO28">
        <v>2340727</v>
      </c>
      <c r="CP28">
        <v>2329146</v>
      </c>
      <c r="CQ28">
        <v>2348679</v>
      </c>
      <c r="CR28">
        <v>2348364</v>
      </c>
      <c r="CS28">
        <v>2360295</v>
      </c>
      <c r="CT28">
        <v>2373832</v>
      </c>
      <c r="CU28">
        <v>2363859</v>
      </c>
      <c r="CV28">
        <v>2394099</v>
      </c>
      <c r="CW28">
        <v>2428542</v>
      </c>
      <c r="CX28">
        <v>2447410</v>
      </c>
      <c r="CY28">
        <v>2454286</v>
      </c>
      <c r="CZ28">
        <v>2474536</v>
      </c>
      <c r="DA28">
        <v>2482050</v>
      </c>
      <c r="DB28">
        <v>2424216</v>
      </c>
      <c r="DC28">
        <v>2109334</v>
      </c>
      <c r="DD28">
        <v>1445128</v>
      </c>
      <c r="DE28">
        <v>602776</v>
      </c>
      <c r="DF28">
        <v>247092</v>
      </c>
      <c r="DG28">
        <v>118882</v>
      </c>
      <c r="DH28">
        <v>56099</v>
      </c>
      <c r="DI28">
        <v>29738</v>
      </c>
      <c r="DJ28">
        <v>29738</v>
      </c>
      <c r="DK28">
        <v>21785</v>
      </c>
      <c r="DL28">
        <v>16679</v>
      </c>
      <c r="DM28">
        <v>12859</v>
      </c>
      <c r="DN28">
        <v>9949</v>
      </c>
      <c r="DO28">
        <v>8731</v>
      </c>
      <c r="DP28">
        <v>8550</v>
      </c>
      <c r="DQ28">
        <v>8397</v>
      </c>
      <c r="DR28">
        <v>8371</v>
      </c>
      <c r="DS28">
        <v>4803</v>
      </c>
      <c r="DT28">
        <v>4540</v>
      </c>
      <c r="DU28">
        <v>3463</v>
      </c>
      <c r="DV28">
        <v>3456</v>
      </c>
      <c r="DW28">
        <v>2481</v>
      </c>
      <c r="DX28">
        <v>1981</v>
      </c>
      <c r="DY28">
        <v>1786</v>
      </c>
      <c r="DZ28">
        <v>1786</v>
      </c>
      <c r="EA28">
        <v>1786</v>
      </c>
      <c r="EB28">
        <v>1509</v>
      </c>
      <c r="EC28">
        <v>1669</v>
      </c>
      <c r="ED28">
        <v>1669</v>
      </c>
      <c r="EE28">
        <v>1266</v>
      </c>
      <c r="EF28">
        <v>1266</v>
      </c>
      <c r="EG28">
        <v>1266</v>
      </c>
      <c r="EH28">
        <v>1266</v>
      </c>
      <c r="EI28">
        <v>1266</v>
      </c>
      <c r="EJ28">
        <v>1222</v>
      </c>
      <c r="EK28">
        <v>1119</v>
      </c>
      <c r="EL28">
        <v>1119</v>
      </c>
      <c r="EM28">
        <v>1119</v>
      </c>
      <c r="EN28">
        <v>1119</v>
      </c>
      <c r="EO28">
        <v>219</v>
      </c>
      <c r="EP28">
        <v>219</v>
      </c>
      <c r="EQ28">
        <v>219</v>
      </c>
      <c r="ER28">
        <v>219</v>
      </c>
      <c r="ES28">
        <v>219</v>
      </c>
      <c r="ET28">
        <v>219</v>
      </c>
      <c r="EU28">
        <v>219</v>
      </c>
      <c r="EV28">
        <v>218</v>
      </c>
      <c r="EW28">
        <v>218</v>
      </c>
      <c r="EX28">
        <v>2515246</v>
      </c>
      <c r="EY28">
        <v>2513848</v>
      </c>
      <c r="EZ28">
        <v>2516267</v>
      </c>
      <c r="FA28">
        <v>2515753</v>
      </c>
      <c r="FB28">
        <v>2504545</v>
      </c>
      <c r="FC28">
        <v>2495888</v>
      </c>
      <c r="FD28">
        <v>2504991</v>
      </c>
      <c r="FE28">
        <v>2513642</v>
      </c>
      <c r="FF28">
        <v>2529218</v>
      </c>
      <c r="FG28">
        <v>2535029</v>
      </c>
      <c r="FH28">
        <v>2549073</v>
      </c>
      <c r="FI28">
        <v>2549307</v>
      </c>
      <c r="FJ28">
        <v>2551289</v>
      </c>
      <c r="FK28">
        <v>2536363</v>
      </c>
      <c r="FL28">
        <v>2526108</v>
      </c>
      <c r="FM28">
        <v>2510110</v>
      </c>
      <c r="FN28">
        <v>2477957</v>
      </c>
      <c r="FO28">
        <v>2477957</v>
      </c>
      <c r="FP28">
        <v>2422571</v>
      </c>
      <c r="FQ28">
        <v>2123029</v>
      </c>
      <c r="FR28">
        <v>1422765</v>
      </c>
      <c r="FS28">
        <v>652333</v>
      </c>
      <c r="FT28">
        <v>296676</v>
      </c>
      <c r="FU28">
        <v>109500</v>
      </c>
      <c r="FV28">
        <v>65476</v>
      </c>
      <c r="FW28">
        <v>29186</v>
      </c>
      <c r="FX28">
        <v>21263</v>
      </c>
      <c r="FY28">
        <v>14437</v>
      </c>
      <c r="FZ28">
        <v>8271</v>
      </c>
      <c r="GA28">
        <v>8248</v>
      </c>
      <c r="GB28">
        <v>4424</v>
      </c>
      <c r="GC28">
        <v>4341</v>
      </c>
      <c r="GD28">
        <v>4269</v>
      </c>
      <c r="GE28">
        <v>4170</v>
      </c>
      <c r="GF28">
        <v>4185</v>
      </c>
      <c r="GG28">
        <v>4160</v>
      </c>
      <c r="GH28">
        <v>4157</v>
      </c>
      <c r="GI28">
        <v>4155</v>
      </c>
      <c r="GJ28">
        <v>4153</v>
      </c>
      <c r="GK28">
        <v>4103</v>
      </c>
      <c r="GL28">
        <v>4104</v>
      </c>
      <c r="GM28">
        <v>4095</v>
      </c>
      <c r="GN28">
        <v>4095</v>
      </c>
      <c r="GO28">
        <v>2012</v>
      </c>
      <c r="GP28">
        <v>22</v>
      </c>
      <c r="GQ28">
        <v>17</v>
      </c>
      <c r="GR28">
        <v>16</v>
      </c>
      <c r="GS28">
        <v>16</v>
      </c>
      <c r="GT28">
        <v>16</v>
      </c>
      <c r="GU28">
        <v>16</v>
      </c>
      <c r="GV28">
        <v>16</v>
      </c>
      <c r="GW28">
        <v>16</v>
      </c>
      <c r="GX28">
        <v>6</v>
      </c>
      <c r="GY28">
        <v>6</v>
      </c>
      <c r="GZ28">
        <v>6</v>
      </c>
      <c r="HA28">
        <v>6</v>
      </c>
      <c r="HB28">
        <v>6</v>
      </c>
      <c r="HC28">
        <v>6</v>
      </c>
      <c r="HD28">
        <v>6</v>
      </c>
      <c r="HE28">
        <v>6</v>
      </c>
      <c r="HF28">
        <v>6</v>
      </c>
      <c r="HG28">
        <v>5</v>
      </c>
      <c r="HH28">
        <v>5</v>
      </c>
      <c r="HI28">
        <v>5</v>
      </c>
      <c r="HJ28">
        <v>1</v>
      </c>
      <c r="HK28">
        <v>2373451</v>
      </c>
      <c r="HL28">
        <v>2378248</v>
      </c>
      <c r="HM28">
        <v>2373523</v>
      </c>
      <c r="HN28">
        <v>2373575</v>
      </c>
      <c r="HO28">
        <v>2372002</v>
      </c>
      <c r="HP28">
        <v>2365591</v>
      </c>
      <c r="HQ28">
        <v>2372134</v>
      </c>
      <c r="HR28">
        <v>2373674</v>
      </c>
      <c r="HS28">
        <v>2365244</v>
      </c>
      <c r="HT28">
        <v>2358821</v>
      </c>
      <c r="HU28">
        <v>2359912</v>
      </c>
      <c r="HV28">
        <v>2337857</v>
      </c>
      <c r="HW28">
        <v>2323373</v>
      </c>
      <c r="HX28">
        <v>2325815</v>
      </c>
      <c r="HY28">
        <v>2333333</v>
      </c>
      <c r="HZ28">
        <v>2333505</v>
      </c>
      <c r="IA28">
        <v>2348479</v>
      </c>
      <c r="IB28">
        <v>2328464</v>
      </c>
      <c r="IC28">
        <v>2171734</v>
      </c>
      <c r="ID28">
        <v>1624566</v>
      </c>
      <c r="IE28">
        <v>891957</v>
      </c>
      <c r="IF28">
        <v>520017</v>
      </c>
      <c r="IG28">
        <v>231183</v>
      </c>
      <c r="IH28">
        <v>65232</v>
      </c>
      <c r="II28">
        <v>34456</v>
      </c>
      <c r="IJ28">
        <v>17502</v>
      </c>
      <c r="IK28">
        <v>11663</v>
      </c>
      <c r="IL28">
        <v>6721</v>
      </c>
      <c r="IM28">
        <v>1194</v>
      </c>
      <c r="IN28">
        <v>494</v>
      </c>
      <c r="IO28">
        <v>386</v>
      </c>
      <c r="IP28">
        <v>273</v>
      </c>
      <c r="IQ28">
        <v>219</v>
      </c>
      <c r="IR28">
        <v>176</v>
      </c>
      <c r="IS28">
        <v>176</v>
      </c>
      <c r="IT28">
        <v>176</v>
      </c>
      <c r="IU28">
        <v>161</v>
      </c>
      <c r="IV28">
        <v>150</v>
      </c>
      <c r="IW28">
        <v>96</v>
      </c>
      <c r="IX28">
        <v>51</v>
      </c>
      <c r="IY28">
        <v>64</v>
      </c>
      <c r="IZ28">
        <v>2367543</v>
      </c>
      <c r="JA28">
        <v>2367543</v>
      </c>
      <c r="JB28">
        <v>2367543</v>
      </c>
      <c r="JC28">
        <v>2367543</v>
      </c>
      <c r="JD28">
        <v>2367543</v>
      </c>
      <c r="JE28">
        <v>2367543</v>
      </c>
      <c r="JF28">
        <v>2367543</v>
      </c>
      <c r="JG28">
        <v>2367543</v>
      </c>
      <c r="JH28">
        <v>2367543</v>
      </c>
      <c r="JI28">
        <v>2367543</v>
      </c>
      <c r="JJ28">
        <v>2367543</v>
      </c>
      <c r="JK28">
        <v>2367543</v>
      </c>
      <c r="JL28">
        <v>2367543</v>
      </c>
      <c r="JM28">
        <v>2367543</v>
      </c>
      <c r="JN28">
        <v>2367543</v>
      </c>
      <c r="JO28">
        <v>2367543</v>
      </c>
      <c r="JP28">
        <v>2367543</v>
      </c>
      <c r="JQ28">
        <v>2367543</v>
      </c>
      <c r="JR28">
        <v>2367543</v>
      </c>
      <c r="JS28">
        <v>2367543</v>
      </c>
      <c r="JT28">
        <v>2367543</v>
      </c>
      <c r="JU28">
        <v>2367543</v>
      </c>
      <c r="JV28">
        <v>2367543</v>
      </c>
      <c r="JW28">
        <v>2367543</v>
      </c>
      <c r="JX28">
        <v>2367543</v>
      </c>
      <c r="JY28">
        <v>2367543</v>
      </c>
      <c r="JZ28">
        <v>2367543</v>
      </c>
      <c r="KA28">
        <v>2366604</v>
      </c>
      <c r="KB28">
        <v>2346803</v>
      </c>
      <c r="KC28">
        <v>2346995</v>
      </c>
      <c r="KD28">
        <v>2345800</v>
      </c>
      <c r="KE28">
        <v>2316146</v>
      </c>
      <c r="KF28">
        <v>2299434</v>
      </c>
      <c r="KG28">
        <v>2301029</v>
      </c>
      <c r="KH28">
        <v>2293709</v>
      </c>
      <c r="KI28">
        <v>2279795</v>
      </c>
      <c r="KJ28">
        <v>2285954</v>
      </c>
      <c r="KK28">
        <v>2264024</v>
      </c>
      <c r="KL28">
        <v>2265189</v>
      </c>
      <c r="KM28">
        <v>2265911</v>
      </c>
      <c r="KN28">
        <v>2265283</v>
      </c>
      <c r="KO28">
        <v>2238156</v>
      </c>
      <c r="KP28">
        <v>1951491</v>
      </c>
      <c r="KQ28">
        <v>1078314</v>
      </c>
      <c r="KR28">
        <v>1078314</v>
      </c>
      <c r="KS28">
        <v>763428</v>
      </c>
      <c r="KT28">
        <v>320282</v>
      </c>
      <c r="KU28">
        <v>107972</v>
      </c>
      <c r="KV28">
        <v>42875</v>
      </c>
      <c r="KW28">
        <v>36212</v>
      </c>
      <c r="KX28">
        <v>29244</v>
      </c>
      <c r="KY28">
        <v>27026</v>
      </c>
      <c r="KZ28">
        <v>14764</v>
      </c>
      <c r="LA28">
        <v>3665</v>
      </c>
      <c r="LB28">
        <v>1624</v>
      </c>
      <c r="LC28">
        <v>910</v>
      </c>
      <c r="LD28">
        <v>822</v>
      </c>
      <c r="LE28">
        <v>880</v>
      </c>
      <c r="LF28">
        <v>345</v>
      </c>
      <c r="LG28">
        <v>321</v>
      </c>
      <c r="LH28">
        <v>4</v>
      </c>
      <c r="LI28">
        <v>2</v>
      </c>
      <c r="LJ28">
        <v>2</v>
      </c>
      <c r="LK28">
        <v>2</v>
      </c>
      <c r="LL28">
        <v>2</v>
      </c>
      <c r="LM28">
        <v>2</v>
      </c>
      <c r="LN28">
        <v>2</v>
      </c>
      <c r="LO28">
        <v>2275511</v>
      </c>
      <c r="LP28">
        <v>2275511</v>
      </c>
      <c r="LQ28">
        <v>2275511</v>
      </c>
      <c r="LR28">
        <v>2275511</v>
      </c>
      <c r="LS28">
        <v>2275511</v>
      </c>
      <c r="LT28">
        <v>2275511</v>
      </c>
      <c r="LU28">
        <v>2275511</v>
      </c>
      <c r="LV28">
        <v>2275511</v>
      </c>
      <c r="LW28">
        <v>2275511</v>
      </c>
      <c r="LX28">
        <v>2275511</v>
      </c>
      <c r="LY28">
        <v>2275511</v>
      </c>
      <c r="LZ28">
        <v>2275511</v>
      </c>
      <c r="MA28">
        <v>2275511</v>
      </c>
      <c r="MB28">
        <v>2275511</v>
      </c>
      <c r="MC28">
        <v>2275511</v>
      </c>
      <c r="MD28">
        <v>2275511</v>
      </c>
      <c r="ME28">
        <v>2275511</v>
      </c>
      <c r="MF28">
        <v>2275511</v>
      </c>
      <c r="MG28">
        <v>2275511</v>
      </c>
      <c r="MH28">
        <v>2275511</v>
      </c>
      <c r="MI28">
        <v>2275511</v>
      </c>
      <c r="MJ28">
        <v>2275511</v>
      </c>
      <c r="MK28">
        <v>2275511</v>
      </c>
      <c r="ML28">
        <v>2275511</v>
      </c>
      <c r="MM28">
        <v>2272258</v>
      </c>
      <c r="MN28">
        <v>2273795</v>
      </c>
      <c r="MO28">
        <v>2266807</v>
      </c>
      <c r="MP28">
        <v>2269424</v>
      </c>
      <c r="MQ28">
        <v>2245818</v>
      </c>
      <c r="MR28">
        <v>2237432</v>
      </c>
      <c r="MS28">
        <v>2215908</v>
      </c>
      <c r="MT28">
        <v>2227328</v>
      </c>
      <c r="MU28">
        <v>2217924</v>
      </c>
      <c r="MV28">
        <v>2206335</v>
      </c>
      <c r="MW28">
        <v>2220202</v>
      </c>
      <c r="MX28">
        <v>2226780</v>
      </c>
      <c r="MY28">
        <v>2232457</v>
      </c>
      <c r="MZ28">
        <v>2226898</v>
      </c>
      <c r="NA28">
        <v>2246210</v>
      </c>
      <c r="NB28">
        <v>2208854</v>
      </c>
      <c r="NC28">
        <v>2055968</v>
      </c>
      <c r="ND28">
        <v>1344666</v>
      </c>
      <c r="NE28">
        <v>608051</v>
      </c>
      <c r="NF28">
        <v>285394</v>
      </c>
      <c r="NG28">
        <v>117961</v>
      </c>
      <c r="NH28">
        <v>58036</v>
      </c>
      <c r="NI28">
        <v>19453</v>
      </c>
      <c r="NJ28">
        <v>19453</v>
      </c>
      <c r="NK28">
        <v>14972</v>
      </c>
      <c r="NL28">
        <v>7854</v>
      </c>
      <c r="NM28">
        <v>3069</v>
      </c>
      <c r="NN28">
        <v>2541</v>
      </c>
      <c r="NO28">
        <v>1080</v>
      </c>
      <c r="NP28">
        <v>71</v>
      </c>
      <c r="NQ28">
        <v>58</v>
      </c>
      <c r="NR28">
        <v>17</v>
      </c>
      <c r="NS28">
        <v>16</v>
      </c>
      <c r="NT28">
        <v>6</v>
      </c>
      <c r="NU28">
        <v>6</v>
      </c>
      <c r="NV28">
        <v>6</v>
      </c>
      <c r="NW28">
        <v>6</v>
      </c>
      <c r="NX28">
        <v>2</v>
      </c>
      <c r="NY28">
        <v>1</v>
      </c>
      <c r="NZ28">
        <v>1</v>
      </c>
      <c r="OA28">
        <v>1</v>
      </c>
      <c r="OB28">
        <v>1</v>
      </c>
      <c r="OC28">
        <v>1</v>
      </c>
      <c r="OD28">
        <v>1</v>
      </c>
      <c r="OE28">
        <v>1</v>
      </c>
      <c r="OF28">
        <v>1</v>
      </c>
      <c r="OG28">
        <v>1</v>
      </c>
      <c r="OH28">
        <v>1</v>
      </c>
      <c r="OI28">
        <v>1</v>
      </c>
      <c r="OJ28">
        <v>1</v>
      </c>
      <c r="OK28">
        <v>1</v>
      </c>
      <c r="OL28">
        <v>1</v>
      </c>
      <c r="OM28">
        <v>1</v>
      </c>
      <c r="ON28">
        <v>1</v>
      </c>
      <c r="OO28">
        <v>1</v>
      </c>
      <c r="OP28">
        <v>1</v>
      </c>
      <c r="OQ28">
        <v>1</v>
      </c>
      <c r="OR28">
        <v>1</v>
      </c>
      <c r="OS28">
        <v>1</v>
      </c>
      <c r="OT28">
        <v>2153444</v>
      </c>
      <c r="OU28">
        <v>2153444</v>
      </c>
      <c r="OV28">
        <v>2153444</v>
      </c>
      <c r="OW28">
        <v>2153444</v>
      </c>
      <c r="OX28">
        <v>2153444</v>
      </c>
      <c r="OY28">
        <v>2153444</v>
      </c>
      <c r="OZ28">
        <v>2159407</v>
      </c>
      <c r="PA28">
        <v>2160880</v>
      </c>
      <c r="PB28">
        <v>2163275</v>
      </c>
      <c r="PC28">
        <v>2174559</v>
      </c>
      <c r="PD28">
        <v>2183668</v>
      </c>
      <c r="PE28">
        <v>2188022</v>
      </c>
      <c r="PF28">
        <v>2198221</v>
      </c>
      <c r="PG28">
        <v>2203635</v>
      </c>
      <c r="PH28">
        <v>2215977</v>
      </c>
      <c r="PI28">
        <v>2187606</v>
      </c>
      <c r="PJ28">
        <v>2145215</v>
      </c>
      <c r="PK28">
        <v>2156416</v>
      </c>
      <c r="PL28">
        <v>2161289</v>
      </c>
      <c r="PM28">
        <v>2164255</v>
      </c>
      <c r="PN28">
        <v>2124486</v>
      </c>
      <c r="PO28">
        <v>2124486</v>
      </c>
      <c r="PP28">
        <v>2103057</v>
      </c>
      <c r="PQ28">
        <v>1907450</v>
      </c>
      <c r="PR28">
        <v>1156245</v>
      </c>
      <c r="PS28">
        <v>642666</v>
      </c>
      <c r="PT28">
        <v>212123</v>
      </c>
      <c r="PU28">
        <v>78276</v>
      </c>
      <c r="PV28">
        <v>44028</v>
      </c>
      <c r="PW28">
        <v>18925</v>
      </c>
      <c r="PX28">
        <v>9755</v>
      </c>
      <c r="PY28">
        <v>3414</v>
      </c>
      <c r="PZ28">
        <v>1122</v>
      </c>
      <c r="QA28">
        <v>379</v>
      </c>
      <c r="QB28">
        <v>230</v>
      </c>
      <c r="QC28">
        <v>126</v>
      </c>
      <c r="QD28">
        <v>53</v>
      </c>
      <c r="QE28">
        <v>30</v>
      </c>
      <c r="QF28">
        <v>29</v>
      </c>
      <c r="QG28">
        <v>29</v>
      </c>
      <c r="QH28">
        <v>21</v>
      </c>
      <c r="QI28">
        <v>21</v>
      </c>
      <c r="QJ28">
        <v>18</v>
      </c>
      <c r="QK28">
        <v>18</v>
      </c>
      <c r="QL28">
        <v>17</v>
      </c>
      <c r="QM28">
        <v>17</v>
      </c>
      <c r="QN28">
        <v>14</v>
      </c>
      <c r="QO28">
        <v>14</v>
      </c>
      <c r="QP28">
        <v>14</v>
      </c>
      <c r="QQ28">
        <v>6</v>
      </c>
      <c r="QR28">
        <v>5</v>
      </c>
      <c r="QS28">
        <v>5</v>
      </c>
      <c r="QT28">
        <v>5</v>
      </c>
      <c r="QU28">
        <v>5</v>
      </c>
      <c r="QV28">
        <v>5</v>
      </c>
      <c r="QW28">
        <v>5</v>
      </c>
      <c r="QX28">
        <v>5</v>
      </c>
      <c r="QY28">
        <v>5</v>
      </c>
      <c r="QZ28">
        <v>5</v>
      </c>
      <c r="RA28">
        <v>5</v>
      </c>
      <c r="RB28">
        <v>3</v>
      </c>
      <c r="RC28">
        <v>3</v>
      </c>
      <c r="RD28">
        <v>3</v>
      </c>
      <c r="RE28">
        <v>3</v>
      </c>
      <c r="RF28">
        <v>3</v>
      </c>
      <c r="RG28">
        <v>3</v>
      </c>
      <c r="RH28">
        <v>1</v>
      </c>
      <c r="RI28">
        <v>1</v>
      </c>
      <c r="RJ28">
        <v>1</v>
      </c>
      <c r="RK28">
        <v>2133812</v>
      </c>
      <c r="RL28">
        <v>2133812</v>
      </c>
      <c r="RM28">
        <v>2141398</v>
      </c>
      <c r="RN28">
        <v>2111941</v>
      </c>
      <c r="RO28">
        <v>2120975</v>
      </c>
      <c r="RP28">
        <v>2119009</v>
      </c>
      <c r="RQ28">
        <v>2122848</v>
      </c>
      <c r="RR28">
        <v>2125962</v>
      </c>
      <c r="RS28">
        <v>2103099</v>
      </c>
      <c r="RT28">
        <v>2093642</v>
      </c>
      <c r="RU28">
        <v>2093715</v>
      </c>
      <c r="RV28">
        <v>2106499</v>
      </c>
      <c r="RW28">
        <v>2107007</v>
      </c>
      <c r="RX28">
        <v>2096975</v>
      </c>
      <c r="RY28">
        <v>2095245</v>
      </c>
      <c r="RZ28">
        <v>2095245</v>
      </c>
      <c r="SA28">
        <v>2082672</v>
      </c>
      <c r="SB28">
        <v>2039530</v>
      </c>
      <c r="SC28">
        <v>1825830</v>
      </c>
      <c r="SD28">
        <v>1210373</v>
      </c>
      <c r="SE28">
        <v>682400</v>
      </c>
      <c r="SF28">
        <v>368354</v>
      </c>
      <c r="SG28">
        <v>150496</v>
      </c>
      <c r="SH28">
        <v>98216</v>
      </c>
      <c r="SI28">
        <v>58160</v>
      </c>
      <c r="SJ28">
        <v>36856</v>
      </c>
      <c r="SK28">
        <v>31262</v>
      </c>
      <c r="SL28">
        <v>17099</v>
      </c>
      <c r="SM28">
        <v>7645</v>
      </c>
      <c r="SN28">
        <v>3746</v>
      </c>
      <c r="SO28">
        <v>1054</v>
      </c>
      <c r="SP28">
        <v>793</v>
      </c>
      <c r="SQ28">
        <v>550</v>
      </c>
      <c r="SR28">
        <v>549</v>
      </c>
      <c r="SS28">
        <v>550</v>
      </c>
      <c r="ST28">
        <v>47</v>
      </c>
      <c r="SU28">
        <v>32</v>
      </c>
      <c r="SV28">
        <v>18</v>
      </c>
      <c r="SW28">
        <v>18</v>
      </c>
      <c r="SX28">
        <v>18</v>
      </c>
      <c r="SY28">
        <v>18</v>
      </c>
      <c r="SZ28">
        <v>18</v>
      </c>
      <c r="TA28">
        <v>18</v>
      </c>
      <c r="TB28">
        <v>17</v>
      </c>
      <c r="TC28">
        <v>7</v>
      </c>
      <c r="TD28">
        <v>6</v>
      </c>
      <c r="TE28">
        <v>6</v>
      </c>
      <c r="TF28">
        <v>4</v>
      </c>
      <c r="TG28">
        <v>4</v>
      </c>
      <c r="TH28">
        <v>3</v>
      </c>
      <c r="TI28">
        <v>3</v>
      </c>
      <c r="TJ28">
        <v>3</v>
      </c>
      <c r="TK28">
        <v>1</v>
      </c>
      <c r="TL28">
        <v>1</v>
      </c>
      <c r="TM28">
        <v>1</v>
      </c>
      <c r="TN28">
        <v>2049060</v>
      </c>
      <c r="TO28">
        <v>2049060</v>
      </c>
      <c r="TP28">
        <v>2049060</v>
      </c>
      <c r="TQ28">
        <v>2049060</v>
      </c>
      <c r="TR28">
        <v>2049060</v>
      </c>
      <c r="TS28">
        <v>2049060</v>
      </c>
      <c r="TT28">
        <v>2049060</v>
      </c>
      <c r="TU28">
        <v>2049060</v>
      </c>
      <c r="TV28">
        <v>2049060</v>
      </c>
      <c r="TW28">
        <v>2049060</v>
      </c>
      <c r="TX28">
        <v>2049060</v>
      </c>
      <c r="TY28">
        <v>2049060</v>
      </c>
      <c r="TZ28">
        <v>2049060</v>
      </c>
      <c r="UA28">
        <v>2049060</v>
      </c>
      <c r="UB28">
        <v>2048932</v>
      </c>
      <c r="UC28">
        <v>2058322</v>
      </c>
      <c r="UD28">
        <v>2053967</v>
      </c>
      <c r="UE28">
        <v>2037648</v>
      </c>
      <c r="UF28">
        <v>2019686</v>
      </c>
      <c r="UG28">
        <v>2026136</v>
      </c>
      <c r="UH28">
        <v>2025577</v>
      </c>
      <c r="UI28">
        <v>2029694</v>
      </c>
      <c r="UJ28">
        <v>2029305</v>
      </c>
      <c r="UK28">
        <v>2022399</v>
      </c>
      <c r="UL28">
        <v>2050094</v>
      </c>
      <c r="UM28">
        <v>2038670</v>
      </c>
      <c r="UN28">
        <v>2027632</v>
      </c>
      <c r="UO28">
        <v>2033609</v>
      </c>
      <c r="UP28">
        <v>1762032</v>
      </c>
      <c r="UQ28">
        <v>1068788</v>
      </c>
      <c r="UR28">
        <v>1068788</v>
      </c>
      <c r="US28">
        <v>723729</v>
      </c>
      <c r="UT28">
        <v>306853</v>
      </c>
      <c r="UU28">
        <v>162503</v>
      </c>
      <c r="UV28">
        <v>94284</v>
      </c>
      <c r="UW28">
        <v>50302</v>
      </c>
      <c r="UX28">
        <v>41809</v>
      </c>
      <c r="UY28">
        <v>28573</v>
      </c>
      <c r="UZ28">
        <v>23736</v>
      </c>
      <c r="VA28">
        <v>18019</v>
      </c>
      <c r="VB28">
        <v>5554</v>
      </c>
      <c r="VC28">
        <v>3984</v>
      </c>
      <c r="VD28">
        <v>1860</v>
      </c>
      <c r="VE28">
        <v>112</v>
      </c>
      <c r="VF28">
        <v>21</v>
      </c>
      <c r="VG28">
        <v>18</v>
      </c>
      <c r="VH28">
        <v>14</v>
      </c>
      <c r="VI28">
        <v>14</v>
      </c>
      <c r="VJ28">
        <v>11</v>
      </c>
      <c r="VK28">
        <v>11</v>
      </c>
      <c r="VL28">
        <v>12</v>
      </c>
      <c r="VM28">
        <v>11</v>
      </c>
      <c r="VN28">
        <v>2</v>
      </c>
      <c r="VO28">
        <v>1</v>
      </c>
      <c r="VP28">
        <v>1</v>
      </c>
      <c r="VQ28">
        <v>1</v>
      </c>
      <c r="VR28">
        <v>1</v>
      </c>
      <c r="VS28">
        <v>1</v>
      </c>
      <c r="VT28">
        <v>1</v>
      </c>
      <c r="VU28">
        <v>1</v>
      </c>
      <c r="VV28">
        <v>2032111</v>
      </c>
      <c r="VW28">
        <v>2032111</v>
      </c>
      <c r="VX28">
        <v>2032111</v>
      </c>
      <c r="VY28">
        <v>2032111</v>
      </c>
      <c r="VZ28">
        <v>2032111</v>
      </c>
      <c r="WA28">
        <v>2032111</v>
      </c>
      <c r="WB28">
        <v>2032111</v>
      </c>
      <c r="WC28">
        <v>2032111</v>
      </c>
      <c r="WD28">
        <v>2032111</v>
      </c>
      <c r="WE28">
        <v>2032111</v>
      </c>
      <c r="WF28">
        <v>2032111</v>
      </c>
      <c r="WG28">
        <v>2032111</v>
      </c>
      <c r="WH28">
        <v>2032111</v>
      </c>
      <c r="WI28">
        <v>2032111</v>
      </c>
      <c r="WJ28">
        <v>2032111</v>
      </c>
      <c r="WK28">
        <v>2032111</v>
      </c>
      <c r="WL28">
        <v>2032111</v>
      </c>
      <c r="WM28">
        <v>2032111</v>
      </c>
      <c r="WN28">
        <v>2032111</v>
      </c>
      <c r="WO28">
        <v>2034308</v>
      </c>
      <c r="WP28">
        <v>2030631</v>
      </c>
      <c r="WQ28">
        <v>2033306</v>
      </c>
      <c r="WR28">
        <v>2029433</v>
      </c>
      <c r="WS28">
        <v>2034933</v>
      </c>
      <c r="WT28">
        <v>2036871</v>
      </c>
      <c r="WU28">
        <v>2039387</v>
      </c>
      <c r="WV28">
        <v>2045343</v>
      </c>
      <c r="WW28">
        <v>2039975</v>
      </c>
      <c r="WX28">
        <v>2046420</v>
      </c>
      <c r="WY28">
        <v>2049191</v>
      </c>
      <c r="WZ28">
        <v>2045301</v>
      </c>
      <c r="XA28">
        <v>2046242</v>
      </c>
      <c r="XB28">
        <v>2037303</v>
      </c>
      <c r="XC28">
        <v>2018911</v>
      </c>
      <c r="XD28">
        <v>1678482</v>
      </c>
      <c r="XE28">
        <v>953228</v>
      </c>
      <c r="XF28">
        <v>563664</v>
      </c>
      <c r="XG28">
        <v>171201</v>
      </c>
      <c r="XH28">
        <v>77177</v>
      </c>
      <c r="XI28">
        <v>21870</v>
      </c>
      <c r="XJ28">
        <v>21870</v>
      </c>
      <c r="XK28">
        <v>16358</v>
      </c>
      <c r="XL28">
        <v>15020</v>
      </c>
      <c r="XM28">
        <v>11333</v>
      </c>
      <c r="XN28">
        <v>7186</v>
      </c>
      <c r="XO28">
        <v>600</v>
      </c>
      <c r="XP28">
        <v>54</v>
      </c>
      <c r="XQ28">
        <v>47</v>
      </c>
      <c r="XR28">
        <v>47</v>
      </c>
      <c r="XS28">
        <v>44</v>
      </c>
      <c r="XT28">
        <v>39</v>
      </c>
      <c r="XU28">
        <v>39</v>
      </c>
      <c r="XV28">
        <v>3</v>
      </c>
      <c r="XW28">
        <v>3</v>
      </c>
      <c r="XX28">
        <v>3</v>
      </c>
      <c r="XY28">
        <v>3</v>
      </c>
      <c r="XZ28">
        <v>3</v>
      </c>
      <c r="YA28">
        <v>3</v>
      </c>
      <c r="YB28">
        <v>3</v>
      </c>
      <c r="YC28">
        <v>3</v>
      </c>
      <c r="YD28">
        <v>3</v>
      </c>
      <c r="YE28">
        <v>3</v>
      </c>
      <c r="YF28">
        <v>3</v>
      </c>
      <c r="YG28">
        <v>3</v>
      </c>
      <c r="YH28">
        <v>3</v>
      </c>
      <c r="YI28">
        <v>3</v>
      </c>
      <c r="YJ28">
        <v>3</v>
      </c>
      <c r="YK28">
        <v>3</v>
      </c>
      <c r="YL28">
        <v>3</v>
      </c>
      <c r="YM28">
        <v>3</v>
      </c>
      <c r="YN28">
        <v>3</v>
      </c>
      <c r="YO28">
        <v>3</v>
      </c>
      <c r="YP28">
        <v>3</v>
      </c>
      <c r="YQ28">
        <v>3</v>
      </c>
      <c r="YR28">
        <v>3</v>
      </c>
      <c r="YS28">
        <v>3</v>
      </c>
      <c r="YT28">
        <v>3</v>
      </c>
      <c r="YU28">
        <v>3</v>
      </c>
      <c r="YV28">
        <v>3</v>
      </c>
      <c r="YW28">
        <v>3</v>
      </c>
      <c r="YX28">
        <v>3</v>
      </c>
      <c r="YY28">
        <v>3</v>
      </c>
      <c r="YZ28">
        <v>3</v>
      </c>
      <c r="ZA28">
        <v>2024618</v>
      </c>
      <c r="ZB28">
        <v>2014058</v>
      </c>
      <c r="ZC28">
        <v>2018204</v>
      </c>
      <c r="ZD28">
        <v>2002328</v>
      </c>
      <c r="ZE28">
        <v>1994112</v>
      </c>
      <c r="ZF28">
        <v>1981715</v>
      </c>
      <c r="ZG28">
        <v>1982609</v>
      </c>
      <c r="ZH28">
        <v>1975621</v>
      </c>
      <c r="ZI28">
        <v>1993138</v>
      </c>
      <c r="ZJ28">
        <v>1997620</v>
      </c>
      <c r="ZK28">
        <v>1990876</v>
      </c>
      <c r="ZL28">
        <v>2014442</v>
      </c>
      <c r="ZM28">
        <v>2006949</v>
      </c>
      <c r="ZN28">
        <v>1993947</v>
      </c>
      <c r="ZO28">
        <v>1963494</v>
      </c>
      <c r="ZP28">
        <v>1857663</v>
      </c>
      <c r="ZQ28">
        <v>1579629</v>
      </c>
      <c r="ZR28">
        <v>937705</v>
      </c>
      <c r="ZS28">
        <v>834634</v>
      </c>
      <c r="ZT28">
        <v>834634</v>
      </c>
      <c r="ZU28">
        <v>488923</v>
      </c>
      <c r="ZV28">
        <v>241913</v>
      </c>
      <c r="ZW28">
        <v>77530</v>
      </c>
      <c r="ZX28">
        <v>39465</v>
      </c>
      <c r="ZY28">
        <v>14252</v>
      </c>
      <c r="ZZ28">
        <v>8800</v>
      </c>
      <c r="AAA28">
        <v>4370</v>
      </c>
      <c r="AAB28">
        <v>2281</v>
      </c>
      <c r="AAC28">
        <v>1032</v>
      </c>
      <c r="AAD28">
        <v>1009</v>
      </c>
      <c r="AAE28">
        <v>399</v>
      </c>
      <c r="AAF28">
        <v>37</v>
      </c>
      <c r="AAG28">
        <v>34</v>
      </c>
      <c r="AAH28">
        <v>33</v>
      </c>
      <c r="AAI28">
        <v>30</v>
      </c>
      <c r="AAJ28">
        <v>17</v>
      </c>
      <c r="AAK28">
        <v>15</v>
      </c>
      <c r="AAL28">
        <v>15</v>
      </c>
      <c r="AAM28">
        <v>14</v>
      </c>
      <c r="AAN28">
        <v>14</v>
      </c>
      <c r="AAO28">
        <v>14</v>
      </c>
      <c r="AAP28">
        <v>14</v>
      </c>
      <c r="AAQ28">
        <v>14</v>
      </c>
      <c r="AAR28">
        <v>1</v>
      </c>
      <c r="AAS28">
        <v>1824682</v>
      </c>
      <c r="AAT28">
        <v>1824682</v>
      </c>
      <c r="AAU28">
        <v>1824682</v>
      </c>
      <c r="AAV28">
        <v>1824682</v>
      </c>
      <c r="AAW28">
        <v>1824682</v>
      </c>
      <c r="AAX28">
        <v>1824682</v>
      </c>
      <c r="AAY28">
        <v>1824682</v>
      </c>
      <c r="AAZ28">
        <v>1824682</v>
      </c>
      <c r="ABA28">
        <v>1824682</v>
      </c>
      <c r="ABB28">
        <v>1824682</v>
      </c>
      <c r="ABC28">
        <v>1824682</v>
      </c>
      <c r="ABD28">
        <v>1824682</v>
      </c>
      <c r="ABE28">
        <v>1824682</v>
      </c>
      <c r="ABF28">
        <v>1824682</v>
      </c>
      <c r="ABG28">
        <v>1824682</v>
      </c>
      <c r="ABH28">
        <v>1824682</v>
      </c>
      <c r="ABI28">
        <v>1824682</v>
      </c>
      <c r="ABJ28">
        <v>1824682</v>
      </c>
      <c r="ABK28">
        <v>1824682</v>
      </c>
      <c r="ABL28">
        <v>1824682</v>
      </c>
      <c r="ABM28">
        <v>1824682</v>
      </c>
      <c r="ABN28">
        <v>1825798</v>
      </c>
      <c r="ABO28">
        <v>1817248</v>
      </c>
      <c r="ABP28">
        <v>1829496</v>
      </c>
      <c r="ABQ28">
        <v>1808581</v>
      </c>
      <c r="ABR28">
        <v>1794875</v>
      </c>
      <c r="ABS28">
        <v>1780033</v>
      </c>
      <c r="ABT28">
        <v>1773343</v>
      </c>
      <c r="ABU28">
        <v>1769149</v>
      </c>
      <c r="ABV28">
        <v>1760166</v>
      </c>
      <c r="ABW28">
        <v>1750938</v>
      </c>
      <c r="ABX28">
        <v>1745871</v>
      </c>
      <c r="ABY28">
        <v>1758846</v>
      </c>
      <c r="ABZ28">
        <v>1758846</v>
      </c>
      <c r="ACA28">
        <v>1764247</v>
      </c>
      <c r="ACB28">
        <v>1755542</v>
      </c>
      <c r="ACC28">
        <v>1730427</v>
      </c>
      <c r="ACD28">
        <v>1592673</v>
      </c>
      <c r="ACE28">
        <v>1113390</v>
      </c>
      <c r="ACF28">
        <v>695885</v>
      </c>
      <c r="ACG28">
        <v>310245</v>
      </c>
      <c r="ACH28">
        <v>121323</v>
      </c>
      <c r="ACI28">
        <v>63165</v>
      </c>
      <c r="ACJ28">
        <v>16897</v>
      </c>
      <c r="ACK28">
        <v>14691</v>
      </c>
      <c r="ACL28">
        <v>8914</v>
      </c>
      <c r="ACM28">
        <v>8730</v>
      </c>
      <c r="ACN28">
        <v>6733</v>
      </c>
      <c r="ACO28">
        <v>5175</v>
      </c>
      <c r="ACP28">
        <v>2440</v>
      </c>
      <c r="ACQ28">
        <v>1961</v>
      </c>
      <c r="ACR28">
        <v>1164</v>
      </c>
      <c r="ACS28">
        <v>150</v>
      </c>
      <c r="ACT28">
        <v>81</v>
      </c>
      <c r="ACU28">
        <v>4</v>
      </c>
      <c r="ACV28">
        <v>2</v>
      </c>
      <c r="ACW28">
        <v>2</v>
      </c>
      <c r="ACX28">
        <v>2</v>
      </c>
      <c r="ACY28">
        <v>2</v>
      </c>
      <c r="ACZ28">
        <v>2</v>
      </c>
      <c r="ADA28">
        <v>1</v>
      </c>
      <c r="ADB28">
        <v>1</v>
      </c>
      <c r="ADC28">
        <v>1</v>
      </c>
      <c r="ADD28">
        <v>1</v>
      </c>
      <c r="ADE28">
        <v>1</v>
      </c>
      <c r="ADF28">
        <v>1</v>
      </c>
      <c r="ADG28">
        <v>1703486</v>
      </c>
      <c r="ADH28">
        <v>1703486</v>
      </c>
      <c r="ADI28">
        <v>1703486</v>
      </c>
      <c r="ADJ28">
        <v>1703486</v>
      </c>
      <c r="ADK28">
        <v>1703486</v>
      </c>
      <c r="ADL28">
        <v>1703486</v>
      </c>
      <c r="ADM28">
        <v>1703486</v>
      </c>
      <c r="ADN28">
        <v>1703486</v>
      </c>
      <c r="ADO28">
        <v>1703486</v>
      </c>
      <c r="ADP28">
        <v>1703486</v>
      </c>
      <c r="ADQ28">
        <v>1703486</v>
      </c>
      <c r="ADR28">
        <v>1703486</v>
      </c>
      <c r="ADS28">
        <v>1703486</v>
      </c>
      <c r="ADT28">
        <v>1703486</v>
      </c>
      <c r="ADU28">
        <v>1703486</v>
      </c>
      <c r="ADV28">
        <v>1703486</v>
      </c>
      <c r="ADW28">
        <v>1703486</v>
      </c>
      <c r="ADX28">
        <v>1703486</v>
      </c>
      <c r="ADY28">
        <v>1703486</v>
      </c>
      <c r="ADZ28">
        <v>1703486</v>
      </c>
      <c r="AEA28">
        <v>1700403</v>
      </c>
      <c r="AEB28">
        <v>1693440</v>
      </c>
      <c r="AEC28">
        <v>1693440</v>
      </c>
      <c r="AED28">
        <v>1693359</v>
      </c>
      <c r="AEE28">
        <v>1685644</v>
      </c>
      <c r="AEF28">
        <v>1674091</v>
      </c>
      <c r="AEG28">
        <v>1664718</v>
      </c>
      <c r="AEH28">
        <v>1658793</v>
      </c>
      <c r="AEI28">
        <v>1658644</v>
      </c>
      <c r="AEJ28">
        <v>1650916</v>
      </c>
      <c r="AEK28">
        <v>1648485</v>
      </c>
      <c r="AEL28">
        <v>1653569</v>
      </c>
      <c r="AEM28">
        <v>1654433</v>
      </c>
      <c r="AEN28">
        <v>1660568</v>
      </c>
      <c r="AEO28">
        <v>1655887</v>
      </c>
      <c r="AEP28">
        <v>1640657</v>
      </c>
      <c r="AEQ28">
        <v>1610057</v>
      </c>
      <c r="AER28">
        <v>1610057</v>
      </c>
      <c r="AES28">
        <v>1509884</v>
      </c>
      <c r="AET28">
        <v>1137250</v>
      </c>
      <c r="AEU28">
        <v>601223</v>
      </c>
      <c r="AEV28">
        <v>239528</v>
      </c>
      <c r="AEW28">
        <v>136893</v>
      </c>
      <c r="AEX28">
        <v>110504</v>
      </c>
      <c r="AEY28">
        <v>75919</v>
      </c>
      <c r="AEZ28">
        <v>33639</v>
      </c>
      <c r="AFA28">
        <v>28293</v>
      </c>
      <c r="AFB28">
        <v>18134</v>
      </c>
      <c r="AFC28">
        <v>8054</v>
      </c>
      <c r="AFD28">
        <v>1300</v>
      </c>
      <c r="AFE28">
        <v>170</v>
      </c>
      <c r="AFF28">
        <v>78</v>
      </c>
      <c r="AFG28">
        <v>78</v>
      </c>
      <c r="AFH28">
        <v>53</v>
      </c>
      <c r="AFI28">
        <v>9</v>
      </c>
      <c r="AFJ28">
        <v>7</v>
      </c>
      <c r="AFK28">
        <v>6</v>
      </c>
      <c r="AFL28">
        <v>6</v>
      </c>
      <c r="AFM28">
        <v>5</v>
      </c>
      <c r="AFN28">
        <v>2</v>
      </c>
      <c r="AFO28">
        <v>1570904</v>
      </c>
      <c r="AFP28">
        <v>1570904</v>
      </c>
      <c r="AFQ28">
        <v>1570904</v>
      </c>
      <c r="AFR28">
        <v>1570904</v>
      </c>
      <c r="AFS28">
        <v>1570904</v>
      </c>
      <c r="AFT28">
        <v>1570904</v>
      </c>
      <c r="AFU28">
        <v>1570904</v>
      </c>
      <c r="AFV28">
        <v>1570904</v>
      </c>
      <c r="AFW28">
        <v>1570904</v>
      </c>
      <c r="AFX28">
        <v>1570904</v>
      </c>
      <c r="AFY28">
        <v>1570904</v>
      </c>
      <c r="AFZ28">
        <v>1570904</v>
      </c>
      <c r="AGA28">
        <v>1570904</v>
      </c>
      <c r="AGB28">
        <v>1570904</v>
      </c>
      <c r="AGC28">
        <v>1570904</v>
      </c>
      <c r="AGD28">
        <v>1570904</v>
      </c>
      <c r="AGE28">
        <v>1570904</v>
      </c>
      <c r="AGF28">
        <v>1570904</v>
      </c>
      <c r="AGG28">
        <v>1570904</v>
      </c>
      <c r="AGH28">
        <v>1570904</v>
      </c>
      <c r="AGI28">
        <v>1570904</v>
      </c>
      <c r="AGJ28">
        <v>1570904</v>
      </c>
      <c r="AGK28">
        <v>1570904</v>
      </c>
      <c r="AGL28">
        <v>1570904</v>
      </c>
      <c r="AGM28">
        <v>1570904</v>
      </c>
      <c r="AGN28">
        <v>1576272</v>
      </c>
      <c r="AGO28">
        <v>1549172</v>
      </c>
      <c r="AGP28">
        <v>1565885</v>
      </c>
      <c r="AGQ28">
        <v>1558256</v>
      </c>
      <c r="AGR28">
        <v>1539675</v>
      </c>
      <c r="AGS28">
        <v>1556104</v>
      </c>
      <c r="AGT28">
        <v>1539295</v>
      </c>
      <c r="AGU28">
        <v>1556243</v>
      </c>
      <c r="AGV28">
        <v>1558495</v>
      </c>
      <c r="AGW28">
        <v>1555767</v>
      </c>
      <c r="AGX28">
        <v>1543038</v>
      </c>
      <c r="AGY28">
        <v>1555443</v>
      </c>
      <c r="AGZ28">
        <v>1553724</v>
      </c>
      <c r="AHA28">
        <v>1555771</v>
      </c>
      <c r="AHB28">
        <v>1541067</v>
      </c>
      <c r="AHC28">
        <v>1515614</v>
      </c>
      <c r="AHD28">
        <v>1506604</v>
      </c>
      <c r="AHE28">
        <v>1489724</v>
      </c>
      <c r="AHF28">
        <v>1213059</v>
      </c>
      <c r="AHG28">
        <v>756608</v>
      </c>
      <c r="AHH28">
        <v>245691</v>
      </c>
      <c r="AHI28">
        <v>48683</v>
      </c>
      <c r="AHJ28">
        <v>48683</v>
      </c>
      <c r="AHK28">
        <v>22745</v>
      </c>
      <c r="AHL28">
        <v>12926</v>
      </c>
      <c r="AHM28">
        <v>10233</v>
      </c>
      <c r="AHN28">
        <v>7677</v>
      </c>
      <c r="AHO28">
        <v>6722</v>
      </c>
      <c r="AHP28">
        <v>4874</v>
      </c>
      <c r="AHQ28">
        <v>2457</v>
      </c>
      <c r="AHR28">
        <v>1205</v>
      </c>
      <c r="AHS28">
        <v>1008</v>
      </c>
      <c r="AHT28">
        <v>234</v>
      </c>
      <c r="AHU28">
        <v>217</v>
      </c>
      <c r="AHV28">
        <v>202</v>
      </c>
      <c r="AHW28">
        <v>190</v>
      </c>
      <c r="AHX28">
        <v>117</v>
      </c>
      <c r="AHY28">
        <v>115</v>
      </c>
      <c r="AHZ28">
        <v>111</v>
      </c>
      <c r="AIA28">
        <v>111</v>
      </c>
      <c r="AIB28">
        <v>100</v>
      </c>
      <c r="AIC28">
        <v>91</v>
      </c>
      <c r="AID28">
        <v>82</v>
      </c>
      <c r="AIE28">
        <v>80</v>
      </c>
      <c r="AIF28">
        <v>11</v>
      </c>
      <c r="AIG28">
        <v>7</v>
      </c>
      <c r="AIH28">
        <v>3</v>
      </c>
      <c r="AII28">
        <v>3</v>
      </c>
      <c r="AIJ28">
        <v>3</v>
      </c>
      <c r="AIK28">
        <v>1</v>
      </c>
      <c r="AIL28">
        <v>1</v>
      </c>
      <c r="AIM28">
        <v>1427538</v>
      </c>
      <c r="AIN28">
        <v>1427538</v>
      </c>
      <c r="AIO28">
        <v>1427538</v>
      </c>
      <c r="AIP28">
        <v>1427538</v>
      </c>
      <c r="AIQ28">
        <v>1427538</v>
      </c>
      <c r="AIR28">
        <v>1427538</v>
      </c>
      <c r="AIS28">
        <v>1427538</v>
      </c>
      <c r="AIT28">
        <v>1427538</v>
      </c>
      <c r="AIU28">
        <v>1427538</v>
      </c>
      <c r="AIV28">
        <v>1427538</v>
      </c>
      <c r="AIW28">
        <v>1427538</v>
      </c>
      <c r="AIX28">
        <v>1427538</v>
      </c>
      <c r="AIY28">
        <v>1427538</v>
      </c>
      <c r="AIZ28">
        <v>1427538</v>
      </c>
      <c r="AJA28">
        <v>1427538</v>
      </c>
      <c r="AJB28">
        <v>1420630</v>
      </c>
      <c r="AJC28">
        <v>1422714</v>
      </c>
      <c r="AJD28">
        <v>1423773</v>
      </c>
      <c r="AJE28">
        <v>1435003</v>
      </c>
      <c r="AJF28">
        <v>1431215</v>
      </c>
      <c r="AJG28">
        <v>1412004</v>
      </c>
      <c r="AJH28">
        <v>1399107</v>
      </c>
      <c r="AJI28">
        <v>1400975</v>
      </c>
      <c r="AJJ28">
        <v>1403700</v>
      </c>
      <c r="AJK28">
        <v>1408084</v>
      </c>
      <c r="AJL28">
        <v>1395520</v>
      </c>
      <c r="AJM28">
        <v>1398298</v>
      </c>
      <c r="AJN28">
        <v>1392306</v>
      </c>
      <c r="AJO28">
        <v>1375914</v>
      </c>
      <c r="AJP28">
        <v>1341404</v>
      </c>
      <c r="AJQ28">
        <v>1341322</v>
      </c>
      <c r="AJR28">
        <v>1193031</v>
      </c>
      <c r="AJS28">
        <v>1128232</v>
      </c>
      <c r="AJT28">
        <v>1128232</v>
      </c>
      <c r="AJU28">
        <v>775338</v>
      </c>
      <c r="AJV28">
        <v>262098</v>
      </c>
      <c r="AJW28">
        <v>64895</v>
      </c>
      <c r="AJX28">
        <v>17539</v>
      </c>
      <c r="AJY28">
        <v>9086</v>
      </c>
      <c r="AJZ28">
        <v>4173</v>
      </c>
      <c r="AKA28">
        <v>2819</v>
      </c>
      <c r="AKB28">
        <v>361</v>
      </c>
      <c r="AKC28">
        <v>284</v>
      </c>
      <c r="AKD28">
        <v>123</v>
      </c>
      <c r="AKE28">
        <v>106</v>
      </c>
      <c r="AKF28">
        <v>106</v>
      </c>
      <c r="AKG28">
        <v>106</v>
      </c>
      <c r="AKH28">
        <v>106</v>
      </c>
      <c r="AKI28">
        <v>96</v>
      </c>
      <c r="AKJ28">
        <v>73</v>
      </c>
      <c r="AKK28">
        <v>71</v>
      </c>
      <c r="AKL28">
        <v>7</v>
      </c>
      <c r="AKM28">
        <v>5</v>
      </c>
      <c r="AKN28">
        <v>1</v>
      </c>
      <c r="AKO28">
        <v>1359783</v>
      </c>
      <c r="AKP28">
        <v>1359783</v>
      </c>
      <c r="AKQ28">
        <v>1359783</v>
      </c>
      <c r="AKR28">
        <v>1359783</v>
      </c>
      <c r="AKS28">
        <v>1359783</v>
      </c>
      <c r="AKT28">
        <v>1359783</v>
      </c>
      <c r="AKU28">
        <v>1359783</v>
      </c>
      <c r="AKV28">
        <v>1359783</v>
      </c>
      <c r="AKW28">
        <v>1359783</v>
      </c>
      <c r="AKX28">
        <v>1359783</v>
      </c>
      <c r="AKY28">
        <v>1359783</v>
      </c>
      <c r="AKZ28">
        <v>1359783</v>
      </c>
      <c r="ALA28">
        <v>1359783</v>
      </c>
      <c r="ALB28">
        <v>1359783</v>
      </c>
      <c r="ALC28">
        <v>1359783</v>
      </c>
      <c r="ALD28">
        <v>1359783</v>
      </c>
      <c r="ALE28">
        <v>1359783</v>
      </c>
      <c r="ALF28">
        <v>1359783</v>
      </c>
      <c r="ALG28">
        <v>1359783</v>
      </c>
      <c r="ALH28">
        <v>1359783</v>
      </c>
      <c r="ALI28">
        <v>1359783</v>
      </c>
      <c r="ALJ28">
        <v>1359783</v>
      </c>
      <c r="ALK28">
        <v>1359783</v>
      </c>
      <c r="ALL28">
        <v>1359783</v>
      </c>
      <c r="ALM28">
        <v>1359783</v>
      </c>
      <c r="ALN28">
        <v>1350087</v>
      </c>
      <c r="ALO28">
        <v>1358737</v>
      </c>
      <c r="ALP28">
        <v>1360703</v>
      </c>
      <c r="ALQ28">
        <v>1357194</v>
      </c>
      <c r="ALR28">
        <v>1352195</v>
      </c>
      <c r="ALS28">
        <v>1349177</v>
      </c>
      <c r="ALT28">
        <v>1342694</v>
      </c>
      <c r="ALU28">
        <v>1317909</v>
      </c>
      <c r="ALV28">
        <v>1312199</v>
      </c>
      <c r="ALW28">
        <v>1308546</v>
      </c>
      <c r="ALX28">
        <v>1292741</v>
      </c>
      <c r="ALY28">
        <v>1280218</v>
      </c>
      <c r="ALZ28">
        <v>1280218</v>
      </c>
      <c r="AMA28">
        <v>1274019</v>
      </c>
      <c r="AMB28">
        <v>1252048</v>
      </c>
      <c r="AMC28">
        <v>1246392</v>
      </c>
      <c r="AMD28">
        <v>1223405</v>
      </c>
      <c r="AME28">
        <v>1132677</v>
      </c>
      <c r="AMF28">
        <v>984987</v>
      </c>
      <c r="AMG28">
        <v>545860</v>
      </c>
      <c r="AMH28">
        <v>186619</v>
      </c>
      <c r="AMI28">
        <v>36553</v>
      </c>
      <c r="AMJ28">
        <v>9237</v>
      </c>
      <c r="AMK28">
        <v>6233</v>
      </c>
      <c r="AML28">
        <v>2656</v>
      </c>
      <c r="AMM28">
        <v>2164</v>
      </c>
      <c r="AMN28">
        <v>1336</v>
      </c>
      <c r="AMO28">
        <v>1179</v>
      </c>
      <c r="AMP28">
        <v>137</v>
      </c>
      <c r="AMQ28">
        <v>111</v>
      </c>
      <c r="AMR28">
        <v>111</v>
      </c>
      <c r="AMS28">
        <v>111</v>
      </c>
      <c r="AMT28">
        <v>111</v>
      </c>
      <c r="AMU28">
        <v>109</v>
      </c>
      <c r="AMV28">
        <v>5</v>
      </c>
      <c r="AMW28">
        <v>4</v>
      </c>
      <c r="AMX28">
        <v>2</v>
      </c>
      <c r="AMY28">
        <v>2</v>
      </c>
      <c r="AMZ28">
        <v>2</v>
      </c>
      <c r="ANA28">
        <v>1</v>
      </c>
      <c r="ANB28">
        <v>1</v>
      </c>
      <c r="ANC28">
        <v>1</v>
      </c>
      <c r="AND28">
        <v>1</v>
      </c>
      <c r="ANE28">
        <v>1</v>
      </c>
      <c r="ANF28">
        <v>1</v>
      </c>
      <c r="ANG28">
        <v>1</v>
      </c>
      <c r="ANH28">
        <v>1</v>
      </c>
      <c r="ANI28">
        <v>1</v>
      </c>
      <c r="ANJ28">
        <v>1</v>
      </c>
      <c r="ANK28">
        <v>1</v>
      </c>
      <c r="ANL28">
        <v>1</v>
      </c>
      <c r="ANM28">
        <v>1</v>
      </c>
      <c r="ANN28">
        <v>1</v>
      </c>
      <c r="ANO28">
        <v>1</v>
      </c>
      <c r="ANP28">
        <v>1208739</v>
      </c>
      <c r="ANQ28">
        <v>1208739</v>
      </c>
      <c r="ANR28">
        <v>1208739</v>
      </c>
      <c r="ANS28">
        <v>1208739</v>
      </c>
      <c r="ANT28">
        <v>1208739</v>
      </c>
      <c r="ANU28">
        <v>1208739</v>
      </c>
      <c r="ANV28">
        <v>1208739</v>
      </c>
      <c r="ANW28">
        <v>1208739</v>
      </c>
      <c r="ANX28">
        <v>1208739</v>
      </c>
      <c r="ANY28">
        <v>1208739</v>
      </c>
      <c r="ANZ28">
        <v>1208739</v>
      </c>
      <c r="AOA28">
        <v>1208739</v>
      </c>
      <c r="AOB28">
        <v>1211585</v>
      </c>
      <c r="AOC28">
        <v>1211585</v>
      </c>
      <c r="AOD28">
        <v>1210730</v>
      </c>
      <c r="AOE28">
        <v>1204685</v>
      </c>
      <c r="AOF28">
        <v>1227184</v>
      </c>
      <c r="AOG28">
        <v>1230197</v>
      </c>
      <c r="AOH28">
        <v>1255888</v>
      </c>
      <c r="AOI28">
        <v>1241435</v>
      </c>
      <c r="AOJ28">
        <v>1242940</v>
      </c>
      <c r="AOK28">
        <v>1235058</v>
      </c>
      <c r="AOL28">
        <v>1235442</v>
      </c>
      <c r="AOM28">
        <v>1231935</v>
      </c>
      <c r="AON28">
        <v>1224762</v>
      </c>
      <c r="AOO28">
        <v>1226847</v>
      </c>
      <c r="AOP28">
        <v>1218439</v>
      </c>
      <c r="AOQ28">
        <v>1209218</v>
      </c>
      <c r="AOR28">
        <v>1209218</v>
      </c>
      <c r="AOS28">
        <v>1191407</v>
      </c>
      <c r="AOT28">
        <v>1014055</v>
      </c>
      <c r="AOU28">
        <v>631669</v>
      </c>
      <c r="AOV28">
        <v>144227</v>
      </c>
      <c r="AOW28">
        <v>59383</v>
      </c>
      <c r="AOX28">
        <v>25000</v>
      </c>
      <c r="AOY28">
        <v>17753</v>
      </c>
      <c r="AOZ28">
        <v>14511</v>
      </c>
      <c r="APA28">
        <v>13324</v>
      </c>
      <c r="APB28">
        <v>7591</v>
      </c>
      <c r="APC28">
        <v>7842</v>
      </c>
      <c r="APD28">
        <v>30</v>
      </c>
      <c r="APE28">
        <v>3</v>
      </c>
      <c r="APF28">
        <v>3</v>
      </c>
      <c r="APG28">
        <v>3</v>
      </c>
      <c r="APH28">
        <v>3</v>
      </c>
      <c r="API28">
        <v>3</v>
      </c>
      <c r="APJ28">
        <v>3</v>
      </c>
      <c r="APK28">
        <v>3</v>
      </c>
      <c r="APL28">
        <v>3</v>
      </c>
      <c r="APM28">
        <v>3</v>
      </c>
      <c r="APN28">
        <v>3</v>
      </c>
      <c r="APO28">
        <v>3</v>
      </c>
      <c r="APP28">
        <v>3</v>
      </c>
      <c r="APQ28">
        <v>3</v>
      </c>
      <c r="APR28">
        <v>3</v>
      </c>
      <c r="APS28">
        <v>3</v>
      </c>
      <c r="APT28">
        <v>2</v>
      </c>
      <c r="APU28">
        <v>2</v>
      </c>
      <c r="APV28">
        <v>2</v>
      </c>
      <c r="APW28">
        <v>2</v>
      </c>
      <c r="APX28">
        <v>2</v>
      </c>
      <c r="APY28">
        <v>2</v>
      </c>
      <c r="APZ28">
        <v>2</v>
      </c>
      <c r="AQA28">
        <v>1299837</v>
      </c>
      <c r="AQB28">
        <v>1299837</v>
      </c>
      <c r="AQC28">
        <v>1299837</v>
      </c>
      <c r="AQD28">
        <v>1299837</v>
      </c>
      <c r="AQE28">
        <v>1299837</v>
      </c>
      <c r="AQF28">
        <v>1299837</v>
      </c>
      <c r="AQG28">
        <v>1299837</v>
      </c>
      <c r="AQH28">
        <v>1299837</v>
      </c>
      <c r="AQI28">
        <v>1299837</v>
      </c>
      <c r="AQJ28">
        <v>1299837</v>
      </c>
      <c r="AQK28">
        <v>1299837</v>
      </c>
      <c r="AQL28">
        <v>1299837</v>
      </c>
      <c r="AQM28">
        <v>1299837</v>
      </c>
      <c r="AQN28">
        <v>1299837</v>
      </c>
      <c r="AQO28">
        <v>1301306</v>
      </c>
      <c r="AQP28">
        <v>1303313</v>
      </c>
      <c r="AQQ28">
        <v>1303333</v>
      </c>
      <c r="AQR28">
        <v>1301586</v>
      </c>
      <c r="AQS28">
        <v>1295169</v>
      </c>
      <c r="AQT28">
        <v>1290118</v>
      </c>
      <c r="AQU28">
        <v>1283841</v>
      </c>
      <c r="AQV28">
        <v>1282712</v>
      </c>
      <c r="AQW28">
        <v>1278796</v>
      </c>
      <c r="AQX28">
        <v>1285541</v>
      </c>
      <c r="AQY28">
        <v>1279430</v>
      </c>
      <c r="AQZ28">
        <v>1283261</v>
      </c>
      <c r="ARA28">
        <v>1298176</v>
      </c>
      <c r="ARB28">
        <v>1302885</v>
      </c>
      <c r="ARC28">
        <v>1310373</v>
      </c>
      <c r="ARD28">
        <v>1330519</v>
      </c>
      <c r="ARE28">
        <v>1330140</v>
      </c>
      <c r="ARF28">
        <v>1280539</v>
      </c>
      <c r="ARG28">
        <v>1059522</v>
      </c>
      <c r="ARH28">
        <v>467312</v>
      </c>
      <c r="ARI28">
        <v>117604</v>
      </c>
      <c r="ARJ28">
        <v>117604</v>
      </c>
      <c r="ARK28">
        <v>73133</v>
      </c>
      <c r="ARL28">
        <v>64779</v>
      </c>
      <c r="ARM28">
        <v>56691</v>
      </c>
      <c r="ARN28">
        <v>40414</v>
      </c>
      <c r="ARO28">
        <v>36050</v>
      </c>
      <c r="ARP28">
        <v>37304</v>
      </c>
      <c r="ARQ28">
        <v>28789</v>
      </c>
      <c r="ARR28">
        <v>9498</v>
      </c>
      <c r="ARS28">
        <v>7900</v>
      </c>
      <c r="ART28">
        <v>27</v>
      </c>
      <c r="ARU28">
        <v>11</v>
      </c>
      <c r="ARV28">
        <v>8</v>
      </c>
      <c r="ARW28">
        <v>2</v>
      </c>
      <c r="ARX28">
        <v>6</v>
      </c>
      <c r="ARY28">
        <v>1</v>
      </c>
      <c r="ARZ28">
        <v>1</v>
      </c>
      <c r="ASA28">
        <v>10</v>
      </c>
      <c r="ASB28">
        <v>10</v>
      </c>
      <c r="ASC28">
        <v>10</v>
      </c>
      <c r="ASD28">
        <v>10</v>
      </c>
      <c r="ASE28">
        <v>1</v>
      </c>
      <c r="ASF28">
        <v>1</v>
      </c>
      <c r="ASG28">
        <v>1</v>
      </c>
      <c r="ASH28">
        <v>1</v>
      </c>
      <c r="ASI28">
        <v>1</v>
      </c>
      <c r="ASJ28">
        <v>3</v>
      </c>
      <c r="ASK28">
        <v>1350594</v>
      </c>
      <c r="ASL28">
        <v>1350594</v>
      </c>
      <c r="ASM28">
        <v>1350594</v>
      </c>
      <c r="ASN28">
        <v>1350594</v>
      </c>
      <c r="ASO28">
        <v>1350594</v>
      </c>
      <c r="ASP28">
        <v>1350594</v>
      </c>
      <c r="ASQ28">
        <v>1350594</v>
      </c>
      <c r="ASR28">
        <v>1350594</v>
      </c>
      <c r="ASS28">
        <v>1350594</v>
      </c>
      <c r="AST28">
        <v>1350594</v>
      </c>
      <c r="ASU28">
        <v>1350594</v>
      </c>
      <c r="ASV28">
        <v>1350594</v>
      </c>
      <c r="ASW28">
        <v>1350594</v>
      </c>
      <c r="ASX28">
        <v>1350594</v>
      </c>
      <c r="ASY28">
        <v>1350594</v>
      </c>
      <c r="ASZ28">
        <v>1350594</v>
      </c>
      <c r="ATA28">
        <v>1350594</v>
      </c>
      <c r="ATB28">
        <v>1352569</v>
      </c>
      <c r="ATC28">
        <v>1359276</v>
      </c>
      <c r="ATD28">
        <v>1359993</v>
      </c>
      <c r="ATE28">
        <v>1364726</v>
      </c>
      <c r="ATF28">
        <v>1357326</v>
      </c>
      <c r="ATG28">
        <v>1352513</v>
      </c>
      <c r="ATH28">
        <v>1345444</v>
      </c>
      <c r="ATI28">
        <v>1357183</v>
      </c>
      <c r="ATJ28">
        <v>1360731</v>
      </c>
      <c r="ATK28">
        <v>1354043</v>
      </c>
      <c r="ATL28">
        <v>1359339</v>
      </c>
      <c r="ATM28">
        <v>1359326</v>
      </c>
      <c r="ATN28">
        <v>1360052</v>
      </c>
      <c r="ATO28">
        <v>1373046</v>
      </c>
      <c r="ATP28">
        <v>1388234</v>
      </c>
      <c r="ATQ28">
        <v>1414449</v>
      </c>
      <c r="ATR28">
        <v>1392034</v>
      </c>
      <c r="ATS28">
        <v>1324360</v>
      </c>
      <c r="ATT28">
        <v>1324360</v>
      </c>
      <c r="ATU28">
        <v>1005140</v>
      </c>
      <c r="ATV28">
        <v>476664</v>
      </c>
      <c r="ATW28">
        <v>181583</v>
      </c>
      <c r="ATX28">
        <v>91547</v>
      </c>
      <c r="ATY28">
        <v>29490</v>
      </c>
      <c r="ATZ28">
        <v>15178</v>
      </c>
      <c r="AUA28">
        <v>10476</v>
      </c>
      <c r="AUB28">
        <v>5183</v>
      </c>
      <c r="AUC28">
        <v>2083</v>
      </c>
      <c r="AUD28">
        <v>2129</v>
      </c>
      <c r="AUE28">
        <v>1568</v>
      </c>
      <c r="AUF28">
        <v>1435</v>
      </c>
      <c r="AUG28">
        <v>1377</v>
      </c>
      <c r="AUH28">
        <v>1204</v>
      </c>
      <c r="AUI28">
        <v>827</v>
      </c>
      <c r="AUJ28">
        <v>820</v>
      </c>
      <c r="AUK28">
        <v>788</v>
      </c>
      <c r="AUL28">
        <v>756</v>
      </c>
      <c r="AUM28">
        <v>747</v>
      </c>
      <c r="AUN28">
        <v>647</v>
      </c>
      <c r="AUO28">
        <v>641</v>
      </c>
      <c r="AUP28">
        <v>640</v>
      </c>
      <c r="AUQ28">
        <v>639</v>
      </c>
      <c r="AUR28">
        <v>627</v>
      </c>
      <c r="AUS28">
        <v>627</v>
      </c>
      <c r="AUT28">
        <v>625</v>
      </c>
      <c r="AUU28">
        <v>626</v>
      </c>
      <c r="AUV28">
        <v>626</v>
      </c>
      <c r="AUW28">
        <v>626</v>
      </c>
      <c r="AUX28">
        <v>624</v>
      </c>
      <c r="AUY28">
        <v>624</v>
      </c>
      <c r="AUZ28">
        <v>622</v>
      </c>
      <c r="AVA28">
        <v>622</v>
      </c>
      <c r="AVB28">
        <v>79</v>
      </c>
      <c r="AVC28">
        <v>3</v>
      </c>
      <c r="AVD28">
        <v>3</v>
      </c>
      <c r="AVE28">
        <v>3</v>
      </c>
      <c r="AVF28">
        <v>3</v>
      </c>
      <c r="AVG28">
        <v>1</v>
      </c>
      <c r="AVH28">
        <v>1440100</v>
      </c>
      <c r="AVI28">
        <v>1440100</v>
      </c>
      <c r="AVJ28">
        <v>1440100</v>
      </c>
      <c r="AVK28">
        <v>1440100</v>
      </c>
      <c r="AVL28">
        <v>1440100</v>
      </c>
      <c r="AVM28">
        <v>1440100</v>
      </c>
      <c r="AVN28">
        <v>1440100</v>
      </c>
      <c r="AVO28">
        <v>1443309</v>
      </c>
      <c r="AVP28">
        <v>1455312</v>
      </c>
      <c r="AVQ28">
        <v>1448932</v>
      </c>
      <c r="AVR28">
        <v>1440723</v>
      </c>
      <c r="AVS28">
        <v>1445447</v>
      </c>
      <c r="AVT28">
        <v>1448183</v>
      </c>
      <c r="AVU28">
        <v>1446659</v>
      </c>
      <c r="AVV28">
        <v>1437009</v>
      </c>
      <c r="AVW28">
        <v>1433960</v>
      </c>
      <c r="AVX28">
        <v>1428444</v>
      </c>
      <c r="AVY28">
        <v>1412804</v>
      </c>
      <c r="AVZ28">
        <v>1412804</v>
      </c>
      <c r="AWA28">
        <v>1410107</v>
      </c>
      <c r="AWB28">
        <v>1409501</v>
      </c>
      <c r="AWC28">
        <v>1406179</v>
      </c>
      <c r="AWD28">
        <v>1410222</v>
      </c>
      <c r="AWE28">
        <v>1403927</v>
      </c>
      <c r="AWF28">
        <v>1291066</v>
      </c>
      <c r="AWG28">
        <v>999232</v>
      </c>
      <c r="AWH28">
        <v>586111</v>
      </c>
      <c r="AWI28">
        <v>302909</v>
      </c>
      <c r="AWJ28">
        <v>155553</v>
      </c>
      <c r="AWK28">
        <v>109890</v>
      </c>
      <c r="AWL28">
        <v>93633</v>
      </c>
      <c r="AWM28">
        <v>65294</v>
      </c>
      <c r="AWN28">
        <v>59127</v>
      </c>
      <c r="AWO28">
        <v>53914</v>
      </c>
      <c r="AWP28">
        <v>39059</v>
      </c>
      <c r="AWQ28">
        <v>24374</v>
      </c>
      <c r="AWR28">
        <v>17224</v>
      </c>
      <c r="AWS28">
        <v>12320</v>
      </c>
      <c r="AWT28">
        <v>11995</v>
      </c>
      <c r="AWU28">
        <v>7184</v>
      </c>
      <c r="AWV28">
        <v>5546</v>
      </c>
      <c r="AWW28">
        <v>5501</v>
      </c>
      <c r="AWX28">
        <v>5500</v>
      </c>
      <c r="AWY28">
        <v>5453</v>
      </c>
      <c r="AWZ28">
        <v>5341</v>
      </c>
      <c r="AXA28">
        <v>1711</v>
      </c>
      <c r="AXB28">
        <v>20</v>
      </c>
      <c r="AXC28">
        <v>17</v>
      </c>
      <c r="AXD28">
        <v>1528296</v>
      </c>
      <c r="AXE28">
        <v>1528296</v>
      </c>
      <c r="AXF28">
        <v>1528296</v>
      </c>
      <c r="AXG28">
        <v>1528296</v>
      </c>
      <c r="AXH28">
        <v>1528296</v>
      </c>
      <c r="AXI28">
        <v>1528296</v>
      </c>
      <c r="AXJ28">
        <v>1528296</v>
      </c>
      <c r="AXK28">
        <v>1528296</v>
      </c>
      <c r="AXL28">
        <v>1528296</v>
      </c>
      <c r="AXM28">
        <v>1528296</v>
      </c>
      <c r="AXN28">
        <v>1528296</v>
      </c>
      <c r="AXO28">
        <v>1528296</v>
      </c>
      <c r="AXP28">
        <v>1528296</v>
      </c>
      <c r="AXQ28">
        <v>1528296</v>
      </c>
      <c r="AXR28">
        <v>1528296</v>
      </c>
      <c r="AXS28">
        <v>1528296</v>
      </c>
      <c r="AXT28">
        <v>1528296</v>
      </c>
      <c r="AXU28">
        <v>1528296</v>
      </c>
      <c r="AXV28">
        <v>1528296</v>
      </c>
      <c r="AXW28">
        <v>1528296</v>
      </c>
      <c r="AXX28">
        <v>1528296</v>
      </c>
      <c r="AXY28">
        <v>1528296</v>
      </c>
      <c r="AXZ28">
        <v>1528296</v>
      </c>
      <c r="AYA28">
        <v>1528296</v>
      </c>
      <c r="AYB28">
        <v>1528296</v>
      </c>
      <c r="AYC28">
        <v>1530560</v>
      </c>
      <c r="AYD28">
        <v>1553870</v>
      </c>
      <c r="AYE28">
        <v>1538851</v>
      </c>
      <c r="AYF28">
        <v>1547597</v>
      </c>
      <c r="AYG28">
        <v>1547638</v>
      </c>
      <c r="AYH28">
        <v>1573805</v>
      </c>
      <c r="AYI28">
        <v>1571919</v>
      </c>
      <c r="AYJ28">
        <v>1593349</v>
      </c>
      <c r="AYK28">
        <v>1610004</v>
      </c>
      <c r="AYL28">
        <v>1618044</v>
      </c>
      <c r="AYM28">
        <v>1609610</v>
      </c>
      <c r="AYN28">
        <v>1599304</v>
      </c>
      <c r="AYO28">
        <v>1607179</v>
      </c>
      <c r="AYP28">
        <v>1595617</v>
      </c>
      <c r="AYQ28">
        <v>1591908</v>
      </c>
      <c r="AYR28">
        <v>1591908</v>
      </c>
      <c r="AYS28">
        <v>1573506</v>
      </c>
      <c r="AYT28">
        <v>1484938</v>
      </c>
      <c r="AYU28">
        <v>1046985</v>
      </c>
      <c r="AYV28">
        <v>520423</v>
      </c>
      <c r="AYW28">
        <v>236813</v>
      </c>
      <c r="AYX28">
        <v>146556</v>
      </c>
      <c r="AYY28">
        <v>85910</v>
      </c>
      <c r="AYZ28">
        <v>27990</v>
      </c>
      <c r="AZA28">
        <v>21037</v>
      </c>
      <c r="AZB28">
        <v>18027</v>
      </c>
      <c r="AZC28">
        <v>16781</v>
      </c>
      <c r="AZD28">
        <v>9768</v>
      </c>
      <c r="AZE28">
        <v>8813</v>
      </c>
      <c r="AZF28">
        <v>8003</v>
      </c>
      <c r="AZG28">
        <v>7976</v>
      </c>
      <c r="AZH28">
        <v>7936</v>
      </c>
      <c r="AZI28">
        <v>2002</v>
      </c>
      <c r="AZJ28">
        <v>2002</v>
      </c>
      <c r="AZK28">
        <v>2002</v>
      </c>
      <c r="AZL28">
        <v>2002</v>
      </c>
      <c r="AZM28">
        <v>2000</v>
      </c>
      <c r="AZN28">
        <v>1014</v>
      </c>
      <c r="AZO28">
        <v>986</v>
      </c>
      <c r="AZP28">
        <v>1298317</v>
      </c>
      <c r="AZQ28">
        <v>1298317</v>
      </c>
      <c r="AZR28">
        <v>1298317</v>
      </c>
      <c r="AZS28">
        <v>1298317</v>
      </c>
      <c r="AZT28">
        <v>1298317</v>
      </c>
      <c r="AZU28">
        <v>1298317</v>
      </c>
      <c r="AZV28">
        <v>1298317</v>
      </c>
      <c r="AZW28">
        <v>1298317</v>
      </c>
      <c r="AZX28">
        <v>1298317</v>
      </c>
      <c r="AZY28">
        <v>1298317</v>
      </c>
      <c r="AZZ28">
        <v>1298317</v>
      </c>
      <c r="BAA28">
        <v>1298317</v>
      </c>
      <c r="BAB28">
        <v>1298317</v>
      </c>
      <c r="BAC28">
        <v>1298317</v>
      </c>
      <c r="BAD28">
        <v>1298317</v>
      </c>
      <c r="BAE28">
        <v>1298317</v>
      </c>
      <c r="BAF28">
        <v>1298317</v>
      </c>
      <c r="BAG28">
        <v>1298317</v>
      </c>
      <c r="BAH28">
        <v>1298317</v>
      </c>
      <c r="BAI28">
        <v>1298317</v>
      </c>
      <c r="BAJ28">
        <v>1298317</v>
      </c>
      <c r="BAK28">
        <v>1298317</v>
      </c>
      <c r="BAL28">
        <v>1298317</v>
      </c>
      <c r="BAM28">
        <v>1298317</v>
      </c>
      <c r="BAN28">
        <v>1298317</v>
      </c>
      <c r="BAO28">
        <v>1298317</v>
      </c>
      <c r="BAP28">
        <v>1281959</v>
      </c>
      <c r="BAQ28">
        <v>1281301</v>
      </c>
      <c r="BAR28">
        <v>1281020</v>
      </c>
      <c r="BAS28">
        <v>1262085</v>
      </c>
      <c r="BAT28">
        <v>1267133</v>
      </c>
      <c r="BAU28">
        <v>1266944</v>
      </c>
      <c r="BAV28">
        <v>1265576</v>
      </c>
      <c r="BAW28">
        <v>1280969</v>
      </c>
      <c r="BAX28">
        <v>1288422</v>
      </c>
      <c r="BAY28">
        <v>1303031</v>
      </c>
      <c r="BAZ28">
        <v>1306560</v>
      </c>
      <c r="BBA28">
        <v>1298813</v>
      </c>
      <c r="BBB28">
        <v>1280272</v>
      </c>
      <c r="BBC28">
        <v>1261238</v>
      </c>
      <c r="BBD28">
        <v>1265711</v>
      </c>
      <c r="BBE28">
        <v>1243466</v>
      </c>
      <c r="BBF28">
        <v>1216671</v>
      </c>
      <c r="BBG28">
        <v>1157985</v>
      </c>
      <c r="BBH28">
        <v>862384</v>
      </c>
      <c r="BBI28">
        <v>477691</v>
      </c>
      <c r="BBJ28">
        <v>210593</v>
      </c>
      <c r="BBK28">
        <v>72713</v>
      </c>
      <c r="BBL28">
        <v>35413</v>
      </c>
      <c r="BBM28">
        <v>24404</v>
      </c>
      <c r="BBN28">
        <v>14564</v>
      </c>
      <c r="BBO28">
        <v>14564</v>
      </c>
      <c r="BBP28">
        <v>13042</v>
      </c>
      <c r="BBQ28">
        <v>6246</v>
      </c>
      <c r="BBR28">
        <v>6252</v>
      </c>
      <c r="BBS28">
        <v>6219</v>
      </c>
      <c r="BBT28">
        <v>5172</v>
      </c>
      <c r="BBU28">
        <v>5168</v>
      </c>
      <c r="BBV28">
        <v>3747</v>
      </c>
      <c r="BBW28">
        <v>3265</v>
      </c>
      <c r="BBX28">
        <v>997196</v>
      </c>
      <c r="BBY28">
        <v>997196</v>
      </c>
      <c r="BBZ28">
        <v>997196</v>
      </c>
      <c r="BCA28">
        <v>997196</v>
      </c>
      <c r="BCB28">
        <v>997196</v>
      </c>
      <c r="BCC28">
        <v>997196</v>
      </c>
      <c r="BCD28">
        <v>997196</v>
      </c>
      <c r="BCE28">
        <v>997196</v>
      </c>
      <c r="BCF28">
        <v>997196</v>
      </c>
      <c r="BCG28">
        <v>997196</v>
      </c>
      <c r="BCH28">
        <v>997196</v>
      </c>
      <c r="BCI28">
        <v>997196</v>
      </c>
      <c r="BCJ28">
        <v>997196</v>
      </c>
      <c r="BCK28">
        <v>997196</v>
      </c>
      <c r="BCL28">
        <v>997196</v>
      </c>
      <c r="BCM28">
        <v>997196</v>
      </c>
      <c r="BCN28">
        <v>997196</v>
      </c>
      <c r="BCO28">
        <v>997196</v>
      </c>
      <c r="BCP28">
        <v>997196</v>
      </c>
      <c r="BCQ28">
        <v>997196</v>
      </c>
      <c r="BCR28">
        <v>997196</v>
      </c>
      <c r="BCS28">
        <v>997196</v>
      </c>
      <c r="BCT28">
        <v>997196</v>
      </c>
      <c r="BCU28">
        <v>997196</v>
      </c>
      <c r="BCV28">
        <v>997196</v>
      </c>
      <c r="BCW28">
        <v>997196</v>
      </c>
      <c r="BCX28">
        <v>997196</v>
      </c>
      <c r="BCY28">
        <v>997196</v>
      </c>
      <c r="BCZ28">
        <v>997196</v>
      </c>
      <c r="BDA28">
        <v>997196</v>
      </c>
      <c r="BDB28">
        <v>997196</v>
      </c>
      <c r="BDC28">
        <v>1002206</v>
      </c>
      <c r="BDD28">
        <v>999647</v>
      </c>
      <c r="BDE28">
        <v>997624</v>
      </c>
      <c r="BDF28">
        <v>992634</v>
      </c>
      <c r="BDG28">
        <v>988754</v>
      </c>
      <c r="BDH28">
        <v>981013</v>
      </c>
      <c r="BDI28">
        <v>974063</v>
      </c>
      <c r="BDJ28">
        <v>963826</v>
      </c>
      <c r="BDK28">
        <v>963655</v>
      </c>
      <c r="BDL28">
        <v>963360</v>
      </c>
      <c r="BDM28">
        <v>958432</v>
      </c>
      <c r="BDN28">
        <v>948582</v>
      </c>
      <c r="BDO28">
        <v>942274</v>
      </c>
      <c r="BDP28">
        <v>931112</v>
      </c>
      <c r="BDQ28">
        <v>929406</v>
      </c>
      <c r="BDR28">
        <v>934484</v>
      </c>
      <c r="BDS28">
        <v>917464</v>
      </c>
      <c r="BDT28">
        <v>917464</v>
      </c>
      <c r="BDU28">
        <v>790925</v>
      </c>
      <c r="BDV28">
        <v>482984</v>
      </c>
      <c r="BDW28">
        <v>248909</v>
      </c>
      <c r="BDX28">
        <v>136253</v>
      </c>
      <c r="BDY28">
        <v>41301</v>
      </c>
      <c r="BDZ28">
        <v>6458</v>
      </c>
      <c r="BEA28">
        <v>1098</v>
      </c>
      <c r="BEB28">
        <v>73</v>
      </c>
      <c r="BEC28">
        <v>64</v>
      </c>
      <c r="BED28">
        <v>61</v>
      </c>
      <c r="BEE28">
        <v>61</v>
      </c>
      <c r="BEF28">
        <v>61</v>
      </c>
      <c r="BEG28">
        <v>61</v>
      </c>
      <c r="BEH28">
        <v>61</v>
      </c>
      <c r="BEI28">
        <v>61</v>
      </c>
      <c r="BEJ28">
        <v>61</v>
      </c>
      <c r="BEK28">
        <v>61</v>
      </c>
      <c r="BEL28">
        <v>2</v>
      </c>
      <c r="BEM28">
        <v>2</v>
      </c>
      <c r="BEN28">
        <v>2</v>
      </c>
      <c r="BEO28">
        <v>2</v>
      </c>
      <c r="BEP28">
        <v>2</v>
      </c>
      <c r="BEQ28">
        <v>2</v>
      </c>
      <c r="BER28">
        <v>2</v>
      </c>
      <c r="BES28">
        <v>2</v>
      </c>
      <c r="BET28">
        <v>2</v>
      </c>
      <c r="BEU28">
        <v>2</v>
      </c>
      <c r="BEV28">
        <v>888070</v>
      </c>
      <c r="BEW28">
        <v>888070</v>
      </c>
      <c r="BEX28">
        <v>888070</v>
      </c>
      <c r="BEY28">
        <v>888070</v>
      </c>
      <c r="BEZ28">
        <v>888070</v>
      </c>
      <c r="BFA28">
        <v>888070</v>
      </c>
      <c r="BFB28">
        <v>888070</v>
      </c>
      <c r="BFC28">
        <v>888070</v>
      </c>
      <c r="BFD28">
        <v>888070</v>
      </c>
      <c r="BFE28">
        <v>888070</v>
      </c>
      <c r="BFF28">
        <v>888070</v>
      </c>
      <c r="BFG28">
        <v>888070</v>
      </c>
      <c r="BFH28">
        <v>888070</v>
      </c>
      <c r="BFI28">
        <v>888070</v>
      </c>
      <c r="BFJ28">
        <v>888070</v>
      </c>
      <c r="BFK28">
        <v>888070</v>
      </c>
      <c r="BFL28">
        <v>888070</v>
      </c>
      <c r="BFM28">
        <v>888070</v>
      </c>
      <c r="BFN28">
        <v>888070</v>
      </c>
      <c r="BFO28">
        <v>888070</v>
      </c>
      <c r="BFP28">
        <v>889606</v>
      </c>
      <c r="BFQ28">
        <v>881799</v>
      </c>
      <c r="BFR28">
        <v>879688</v>
      </c>
      <c r="BFS28">
        <v>879747</v>
      </c>
      <c r="BFT28">
        <v>878004</v>
      </c>
      <c r="BFU28">
        <v>882360</v>
      </c>
      <c r="BFV28">
        <v>877454</v>
      </c>
      <c r="BFW28">
        <v>875748</v>
      </c>
      <c r="BFX28">
        <v>879018</v>
      </c>
      <c r="BFY28">
        <v>878837</v>
      </c>
      <c r="BFZ28">
        <v>878837</v>
      </c>
      <c r="BGA28">
        <v>883492</v>
      </c>
      <c r="BGB28">
        <v>877756</v>
      </c>
      <c r="BGC28">
        <v>873683</v>
      </c>
      <c r="BGD28">
        <v>872529</v>
      </c>
      <c r="BGE28">
        <v>861441</v>
      </c>
      <c r="BGF28">
        <v>830228</v>
      </c>
      <c r="BGG28">
        <v>697516</v>
      </c>
      <c r="BGH28">
        <v>460794</v>
      </c>
      <c r="BGI28">
        <v>189106</v>
      </c>
      <c r="BGJ28">
        <v>75426</v>
      </c>
      <c r="BGK28">
        <v>52893</v>
      </c>
      <c r="BGL28">
        <v>17030</v>
      </c>
      <c r="BGM28">
        <v>5275</v>
      </c>
      <c r="BGN28">
        <v>2230</v>
      </c>
      <c r="BGO28">
        <v>1566</v>
      </c>
      <c r="BGP28">
        <v>1026</v>
      </c>
      <c r="BGQ28">
        <v>335</v>
      </c>
      <c r="BGR28">
        <v>222</v>
      </c>
      <c r="BGS28">
        <v>222</v>
      </c>
      <c r="BGT28">
        <v>222</v>
      </c>
      <c r="BGU28">
        <v>217</v>
      </c>
      <c r="BGV28">
        <v>210</v>
      </c>
      <c r="BGW28">
        <v>210</v>
      </c>
      <c r="BGX28">
        <v>194</v>
      </c>
      <c r="BGY28">
        <v>194</v>
      </c>
      <c r="BGZ28">
        <v>187</v>
      </c>
      <c r="BHA28">
        <v>157</v>
      </c>
      <c r="BHB28">
        <v>155</v>
      </c>
      <c r="BHC28">
        <v>91</v>
      </c>
      <c r="BHD28">
        <v>91</v>
      </c>
      <c r="BHE28">
        <v>90</v>
      </c>
      <c r="BHF28">
        <v>91</v>
      </c>
      <c r="BHG28">
        <v>91</v>
      </c>
      <c r="BHH28">
        <v>91</v>
      </c>
      <c r="BHI28">
        <v>91</v>
      </c>
      <c r="BHJ28">
        <v>91</v>
      </c>
      <c r="BHK28">
        <v>91</v>
      </c>
      <c r="BHL28">
        <v>89</v>
      </c>
      <c r="BHM28">
        <v>89</v>
      </c>
      <c r="BHN28">
        <v>89</v>
      </c>
      <c r="BHO28">
        <v>89</v>
      </c>
      <c r="BHP28">
        <v>89</v>
      </c>
      <c r="BHQ28">
        <v>86</v>
      </c>
      <c r="BHR28">
        <v>86</v>
      </c>
      <c r="BHS28">
        <v>86</v>
      </c>
      <c r="BHT28">
        <v>86</v>
      </c>
      <c r="BHU28">
        <v>86</v>
      </c>
      <c r="BHV28">
        <v>85</v>
      </c>
      <c r="BHW28">
        <v>85</v>
      </c>
      <c r="BHX28">
        <v>85</v>
      </c>
      <c r="BHY28">
        <v>85</v>
      </c>
      <c r="BHZ28">
        <v>85</v>
      </c>
      <c r="BIA28">
        <v>85</v>
      </c>
      <c r="BIB28">
        <v>85</v>
      </c>
      <c r="BIC28">
        <v>943451</v>
      </c>
      <c r="BID28">
        <v>943182</v>
      </c>
      <c r="BIE28">
        <v>947970</v>
      </c>
      <c r="BIF28">
        <v>943359</v>
      </c>
      <c r="BIG28">
        <v>940724</v>
      </c>
      <c r="BIH28">
        <v>939915</v>
      </c>
      <c r="BII28">
        <v>938181</v>
      </c>
      <c r="BIJ28">
        <v>945223</v>
      </c>
      <c r="BIK28">
        <v>943607</v>
      </c>
      <c r="BIL28">
        <v>921050</v>
      </c>
      <c r="BIM28">
        <v>919086</v>
      </c>
      <c r="BIN28">
        <v>901644</v>
      </c>
      <c r="BIO28">
        <v>885821</v>
      </c>
      <c r="BIP28">
        <v>864794</v>
      </c>
      <c r="BIQ28">
        <v>864744</v>
      </c>
      <c r="BIR28">
        <v>869731</v>
      </c>
      <c r="BIS28">
        <v>871315</v>
      </c>
      <c r="BIT28">
        <v>821303</v>
      </c>
      <c r="BIU28">
        <v>566060</v>
      </c>
      <c r="BIV28">
        <v>264060</v>
      </c>
      <c r="BIW28">
        <v>264060</v>
      </c>
      <c r="BIX28">
        <v>173611</v>
      </c>
      <c r="BIY28">
        <v>88214</v>
      </c>
      <c r="BIZ28">
        <v>37946</v>
      </c>
      <c r="BJA28">
        <v>26767</v>
      </c>
      <c r="BJB28">
        <v>10976</v>
      </c>
      <c r="BJC28">
        <v>7730</v>
      </c>
      <c r="BJD28">
        <v>5187</v>
      </c>
      <c r="BJE28">
        <v>3992</v>
      </c>
      <c r="BJF28">
        <v>3785</v>
      </c>
      <c r="BJG28">
        <v>2554</v>
      </c>
      <c r="BJH28">
        <v>52</v>
      </c>
      <c r="BJI28">
        <v>52</v>
      </c>
      <c r="BJJ28">
        <v>59</v>
      </c>
      <c r="BJK28">
        <v>52</v>
      </c>
      <c r="BJL28">
        <v>50</v>
      </c>
      <c r="BJM28">
        <v>50</v>
      </c>
      <c r="BJN28">
        <v>5</v>
      </c>
      <c r="BJO28">
        <v>5</v>
      </c>
      <c r="BJP28">
        <v>5</v>
      </c>
      <c r="BJQ28">
        <v>5</v>
      </c>
      <c r="BJR28">
        <v>5</v>
      </c>
      <c r="BJS28">
        <v>5</v>
      </c>
      <c r="BJT28">
        <v>5</v>
      </c>
      <c r="BJU28">
        <v>5</v>
      </c>
      <c r="BJV28">
        <v>5</v>
      </c>
      <c r="BJW28">
        <v>5</v>
      </c>
      <c r="BJX28">
        <v>5</v>
      </c>
      <c r="BJY28">
        <v>846172</v>
      </c>
      <c r="BJZ28">
        <v>846172</v>
      </c>
      <c r="BKA28">
        <v>846172</v>
      </c>
      <c r="BKB28">
        <v>846172</v>
      </c>
      <c r="BKC28">
        <v>846172</v>
      </c>
      <c r="BKD28">
        <v>846172</v>
      </c>
      <c r="BKE28">
        <v>846172</v>
      </c>
      <c r="BKF28">
        <v>846172</v>
      </c>
      <c r="BKG28">
        <v>846172</v>
      </c>
      <c r="BKH28">
        <v>846172</v>
      </c>
      <c r="BKI28">
        <v>846172</v>
      </c>
      <c r="BKJ28">
        <v>846172</v>
      </c>
      <c r="BKK28">
        <v>846172</v>
      </c>
      <c r="BKL28">
        <v>846172</v>
      </c>
      <c r="BKM28">
        <v>846172</v>
      </c>
      <c r="BKN28">
        <v>846172</v>
      </c>
      <c r="BKO28">
        <v>846172</v>
      </c>
      <c r="BKP28">
        <v>846172</v>
      </c>
      <c r="BKQ28">
        <v>860483</v>
      </c>
      <c r="BKR28">
        <v>864402</v>
      </c>
      <c r="BKS28">
        <v>861278</v>
      </c>
      <c r="BKT28">
        <v>868754</v>
      </c>
      <c r="BKU28">
        <v>878025</v>
      </c>
      <c r="BKV28">
        <v>880025</v>
      </c>
      <c r="BKW28">
        <v>875065</v>
      </c>
      <c r="BKX28">
        <v>885624</v>
      </c>
      <c r="BKY28">
        <v>903542</v>
      </c>
      <c r="BKZ28">
        <v>905398</v>
      </c>
      <c r="BLA28">
        <v>902056</v>
      </c>
      <c r="BLB28">
        <v>898995</v>
      </c>
      <c r="BLC28">
        <v>889362</v>
      </c>
      <c r="BLD28">
        <v>882301</v>
      </c>
      <c r="BLE28">
        <v>889870</v>
      </c>
      <c r="BLF28">
        <v>887920</v>
      </c>
      <c r="BLG28">
        <v>830768</v>
      </c>
      <c r="BLH28">
        <v>688784</v>
      </c>
      <c r="BLI28">
        <v>370721</v>
      </c>
      <c r="BLJ28">
        <v>165170</v>
      </c>
      <c r="BLK28">
        <v>94556</v>
      </c>
      <c r="BLL28">
        <v>39633</v>
      </c>
      <c r="BLM28">
        <v>17980</v>
      </c>
      <c r="BLN28">
        <v>14677</v>
      </c>
      <c r="BLO28">
        <v>14677</v>
      </c>
      <c r="BLP28">
        <v>9550</v>
      </c>
      <c r="BLQ28">
        <v>6294</v>
      </c>
      <c r="BLR28">
        <v>5375</v>
      </c>
      <c r="BLS28">
        <v>2687</v>
      </c>
      <c r="BLT28">
        <v>2152</v>
      </c>
      <c r="BLU28">
        <v>714</v>
      </c>
      <c r="BLV28">
        <v>616</v>
      </c>
      <c r="BLW28">
        <v>40</v>
      </c>
      <c r="BLX28">
        <v>14</v>
      </c>
      <c r="BLY28">
        <v>36</v>
      </c>
      <c r="BLZ28">
        <v>2</v>
      </c>
      <c r="BMA28">
        <v>2</v>
      </c>
      <c r="BMB28">
        <v>926672</v>
      </c>
      <c r="BMC28">
        <v>926672</v>
      </c>
      <c r="BMD28">
        <v>926672</v>
      </c>
      <c r="BME28">
        <v>926672</v>
      </c>
      <c r="BMF28">
        <v>926672</v>
      </c>
      <c r="BMG28">
        <v>926672</v>
      </c>
      <c r="BMH28">
        <v>926672</v>
      </c>
      <c r="BMI28">
        <v>926672</v>
      </c>
      <c r="BMJ28">
        <v>926672</v>
      </c>
      <c r="BMK28">
        <v>926672</v>
      </c>
      <c r="BML28">
        <v>926672</v>
      </c>
      <c r="BMM28">
        <v>926672</v>
      </c>
      <c r="BMN28">
        <v>926672</v>
      </c>
      <c r="BMO28">
        <v>926672</v>
      </c>
      <c r="BMP28">
        <v>926672</v>
      </c>
      <c r="BMQ28">
        <v>926672</v>
      </c>
      <c r="BMR28">
        <v>926672</v>
      </c>
      <c r="BMS28">
        <v>926672</v>
      </c>
      <c r="BMT28">
        <v>926672</v>
      </c>
      <c r="BMU28">
        <v>926672</v>
      </c>
      <c r="BMV28">
        <v>926672</v>
      </c>
      <c r="BMW28">
        <v>926672</v>
      </c>
      <c r="BMX28">
        <v>926672</v>
      </c>
      <c r="BMY28">
        <v>926672</v>
      </c>
      <c r="BMZ28">
        <v>926672</v>
      </c>
      <c r="BNA28">
        <v>926672</v>
      </c>
      <c r="BNB28">
        <v>926672</v>
      </c>
      <c r="BNC28">
        <v>926672</v>
      </c>
      <c r="BND28">
        <v>926672</v>
      </c>
      <c r="BNE28">
        <v>925766</v>
      </c>
      <c r="BNF28">
        <v>918128</v>
      </c>
      <c r="BNG28">
        <v>916970</v>
      </c>
      <c r="BNH28">
        <v>913055</v>
      </c>
      <c r="BNI28">
        <v>915949</v>
      </c>
      <c r="BNJ28">
        <v>915715</v>
      </c>
      <c r="BNK28">
        <v>906623</v>
      </c>
      <c r="BNL28">
        <v>900168</v>
      </c>
      <c r="BNM28">
        <v>892565</v>
      </c>
      <c r="BNN28">
        <v>892014</v>
      </c>
      <c r="BNO28">
        <v>887402</v>
      </c>
      <c r="BNP28">
        <v>883292</v>
      </c>
      <c r="BNQ28">
        <v>878700</v>
      </c>
      <c r="BNR28">
        <v>872213</v>
      </c>
      <c r="BNS28">
        <v>860291</v>
      </c>
      <c r="BNT28">
        <v>860291</v>
      </c>
      <c r="BNU28">
        <v>780699</v>
      </c>
      <c r="BNV28">
        <v>534730</v>
      </c>
      <c r="BNW28">
        <v>280495</v>
      </c>
      <c r="BNX28">
        <v>178405</v>
      </c>
      <c r="BNY28">
        <v>75974</v>
      </c>
      <c r="BNZ28">
        <v>42540</v>
      </c>
      <c r="BOA28">
        <v>22486</v>
      </c>
      <c r="BOB28">
        <v>9255</v>
      </c>
      <c r="BOC28">
        <v>5472</v>
      </c>
      <c r="BOD28">
        <v>1022</v>
      </c>
      <c r="BOE28">
        <v>445</v>
      </c>
      <c r="BOF28">
        <v>53</v>
      </c>
      <c r="BOG28">
        <v>53</v>
      </c>
      <c r="BOH28">
        <v>38</v>
      </c>
      <c r="BOI28">
        <v>28</v>
      </c>
      <c r="BOJ28">
        <v>28</v>
      </c>
      <c r="BOK28">
        <v>28</v>
      </c>
      <c r="BOL28">
        <v>28</v>
      </c>
      <c r="BOM28">
        <v>28</v>
      </c>
      <c r="BON28">
        <v>3</v>
      </c>
      <c r="BOO28">
        <v>3</v>
      </c>
      <c r="BOP28">
        <v>3</v>
      </c>
      <c r="BOQ28">
        <v>3</v>
      </c>
      <c r="BOR28">
        <v>3</v>
      </c>
      <c r="BOS28">
        <v>3</v>
      </c>
      <c r="BOT28">
        <v>3</v>
      </c>
      <c r="BOU28">
        <v>3</v>
      </c>
      <c r="BOV28">
        <v>3</v>
      </c>
      <c r="BOW28">
        <v>3</v>
      </c>
      <c r="BOX28">
        <v>2</v>
      </c>
      <c r="BOY28">
        <v>1</v>
      </c>
      <c r="BOZ28">
        <v>1</v>
      </c>
      <c r="BPA28">
        <v>1</v>
      </c>
      <c r="BPB28">
        <v>1</v>
      </c>
      <c r="BPC28">
        <v>1</v>
      </c>
      <c r="BPD28">
        <v>1</v>
      </c>
      <c r="BPE28">
        <v>1</v>
      </c>
      <c r="BPF28">
        <v>1</v>
      </c>
      <c r="BPG28">
        <v>1</v>
      </c>
      <c r="BPH28">
        <v>1</v>
      </c>
      <c r="BPI28">
        <v>1</v>
      </c>
      <c r="BPJ28">
        <v>1</v>
      </c>
      <c r="BPK28">
        <v>1</v>
      </c>
      <c r="BPL28">
        <v>1</v>
      </c>
      <c r="BPM28">
        <v>1</v>
      </c>
      <c r="BPN28">
        <v>1</v>
      </c>
      <c r="BPO28">
        <v>820822</v>
      </c>
      <c r="BPP28">
        <v>820822</v>
      </c>
      <c r="BPQ28">
        <v>820822</v>
      </c>
      <c r="BPR28">
        <v>815639</v>
      </c>
      <c r="BPS28">
        <v>815740</v>
      </c>
      <c r="BPT28">
        <v>806360</v>
      </c>
      <c r="BPU28">
        <v>813298</v>
      </c>
      <c r="BPV28">
        <v>811192</v>
      </c>
      <c r="BPW28">
        <v>813479</v>
      </c>
      <c r="BPX28">
        <v>807564</v>
      </c>
      <c r="BPY28">
        <v>804022</v>
      </c>
      <c r="BPZ28">
        <v>799464</v>
      </c>
      <c r="BQA28">
        <v>799141</v>
      </c>
      <c r="BQB28">
        <v>799455</v>
      </c>
      <c r="BQC28">
        <v>805803</v>
      </c>
      <c r="BQD28">
        <v>794830</v>
      </c>
      <c r="BQE28">
        <v>794830</v>
      </c>
      <c r="BQF28">
        <v>775214</v>
      </c>
      <c r="BQG28">
        <v>753135</v>
      </c>
      <c r="BQH28">
        <v>591906</v>
      </c>
      <c r="BQI28">
        <v>354220</v>
      </c>
      <c r="BQJ28">
        <v>171729</v>
      </c>
      <c r="BQK28">
        <v>92118</v>
      </c>
      <c r="BQL28">
        <v>67048</v>
      </c>
      <c r="BQM28">
        <v>20139</v>
      </c>
      <c r="BQN28">
        <v>12015</v>
      </c>
      <c r="BQO28">
        <v>4950</v>
      </c>
      <c r="BQP28">
        <v>3652</v>
      </c>
      <c r="BQQ28">
        <v>2725</v>
      </c>
      <c r="BQR28">
        <v>1262</v>
      </c>
      <c r="BQS28">
        <v>843</v>
      </c>
      <c r="BQT28">
        <v>781</v>
      </c>
      <c r="BQU28">
        <v>664</v>
      </c>
      <c r="BQV28">
        <v>658</v>
      </c>
      <c r="BQW28">
        <v>160</v>
      </c>
      <c r="BQX28">
        <v>159</v>
      </c>
      <c r="BQY28">
        <v>48</v>
      </c>
      <c r="BQZ28">
        <v>46</v>
      </c>
      <c r="BRA28">
        <v>44</v>
      </c>
      <c r="BRB28">
        <v>44</v>
      </c>
      <c r="BRC28">
        <v>34</v>
      </c>
      <c r="BRD28">
        <v>33</v>
      </c>
      <c r="BRE28">
        <v>33</v>
      </c>
      <c r="BRF28">
        <v>33</v>
      </c>
      <c r="BRG28">
        <v>20</v>
      </c>
      <c r="BRH28">
        <v>23</v>
      </c>
      <c r="BRI28">
        <v>18</v>
      </c>
      <c r="BRJ28">
        <v>18</v>
      </c>
      <c r="BRK28">
        <v>18</v>
      </c>
      <c r="BRL28">
        <v>1</v>
      </c>
      <c r="BRM28">
        <v>1</v>
      </c>
      <c r="BRN28">
        <v>1</v>
      </c>
      <c r="BRO28">
        <v>1</v>
      </c>
      <c r="BRP28">
        <v>1</v>
      </c>
      <c r="BRQ28">
        <v>1</v>
      </c>
      <c r="BRR28">
        <v>1</v>
      </c>
      <c r="BRS28">
        <v>1</v>
      </c>
      <c r="BRT28">
        <v>1</v>
      </c>
      <c r="BRU28">
        <v>1</v>
      </c>
      <c r="BRV28">
        <v>1</v>
      </c>
      <c r="BRW28">
        <v>1</v>
      </c>
      <c r="BRX28">
        <v>1</v>
      </c>
      <c r="BRY28">
        <v>1</v>
      </c>
      <c r="BRZ28">
        <v>747157</v>
      </c>
      <c r="BSA28">
        <v>747157</v>
      </c>
      <c r="BSB28">
        <v>747157</v>
      </c>
      <c r="BSC28">
        <v>747157</v>
      </c>
      <c r="BSD28">
        <v>747157</v>
      </c>
      <c r="BSE28">
        <v>747157</v>
      </c>
      <c r="BSF28">
        <v>739107</v>
      </c>
      <c r="BSG28">
        <v>727983</v>
      </c>
      <c r="BSH28">
        <v>728713</v>
      </c>
      <c r="BSI28">
        <v>718605</v>
      </c>
      <c r="BSJ28">
        <v>711683</v>
      </c>
      <c r="BSK28">
        <v>708361</v>
      </c>
      <c r="BSL28">
        <v>713179</v>
      </c>
      <c r="BSM28">
        <v>717126</v>
      </c>
      <c r="BSN28">
        <v>716849</v>
      </c>
      <c r="BSO28">
        <v>705558</v>
      </c>
      <c r="BSP28">
        <v>719433</v>
      </c>
      <c r="BSQ28">
        <v>724572</v>
      </c>
      <c r="BSR28">
        <v>707750</v>
      </c>
      <c r="BSS28">
        <v>707160</v>
      </c>
      <c r="BST28">
        <v>676761</v>
      </c>
      <c r="BSU28">
        <v>530179</v>
      </c>
      <c r="BSV28">
        <v>290201</v>
      </c>
      <c r="BSW28">
        <v>290201</v>
      </c>
      <c r="BSX28">
        <v>230626</v>
      </c>
      <c r="BSY28">
        <v>118986</v>
      </c>
      <c r="BSZ28">
        <v>48916</v>
      </c>
      <c r="BTA28">
        <v>36267</v>
      </c>
      <c r="BTB28">
        <v>20334</v>
      </c>
      <c r="BTC28">
        <v>15197</v>
      </c>
      <c r="BTD28">
        <v>8958</v>
      </c>
      <c r="BTE28">
        <v>6038</v>
      </c>
      <c r="BTF28">
        <v>3531</v>
      </c>
      <c r="BTG28">
        <v>3</v>
      </c>
      <c r="BTH28">
        <v>3</v>
      </c>
      <c r="BTI28">
        <v>3</v>
      </c>
      <c r="BTJ28">
        <v>1</v>
      </c>
      <c r="BTK28">
        <v>1</v>
      </c>
      <c r="BTL28">
        <v>1</v>
      </c>
      <c r="BTM28">
        <v>1</v>
      </c>
      <c r="BTN28">
        <v>1</v>
      </c>
      <c r="BTO28">
        <v>1</v>
      </c>
      <c r="BTP28">
        <v>1</v>
      </c>
      <c r="BTQ28">
        <v>1</v>
      </c>
      <c r="BTR28">
        <v>1</v>
      </c>
      <c r="BTS28">
        <v>1</v>
      </c>
      <c r="BTT28">
        <v>1</v>
      </c>
      <c r="BTU28">
        <v>1</v>
      </c>
      <c r="BTV28">
        <v>1</v>
      </c>
      <c r="BTW28">
        <v>1</v>
      </c>
      <c r="BTX28">
        <v>1</v>
      </c>
      <c r="BTY28">
        <v>1</v>
      </c>
      <c r="BTZ28">
        <v>1</v>
      </c>
      <c r="BUA28">
        <v>1</v>
      </c>
      <c r="BUB28">
        <v>1</v>
      </c>
      <c r="BUC28">
        <v>1</v>
      </c>
      <c r="BUD28">
        <v>1</v>
      </c>
      <c r="BUE28">
        <v>1</v>
      </c>
      <c r="BUF28">
        <v>1</v>
      </c>
      <c r="BUG28">
        <v>1</v>
      </c>
      <c r="BUH28">
        <v>1</v>
      </c>
      <c r="BUI28">
        <v>696379</v>
      </c>
      <c r="BUJ28">
        <v>696379</v>
      </c>
      <c r="BUK28">
        <v>696379</v>
      </c>
      <c r="BUL28">
        <v>696379</v>
      </c>
      <c r="BUM28">
        <v>696379</v>
      </c>
      <c r="BUN28">
        <v>696379</v>
      </c>
      <c r="BUO28">
        <v>696379</v>
      </c>
      <c r="BUP28">
        <v>696379</v>
      </c>
      <c r="BUQ28">
        <v>696379</v>
      </c>
      <c r="BUR28">
        <v>696379</v>
      </c>
      <c r="BUS28">
        <v>674788</v>
      </c>
      <c r="BUT28">
        <v>665721</v>
      </c>
      <c r="BUU28">
        <v>658215</v>
      </c>
      <c r="BUV28">
        <v>652253</v>
      </c>
      <c r="BUW28">
        <v>655992</v>
      </c>
      <c r="BUX28">
        <v>659589</v>
      </c>
      <c r="BUY28">
        <v>657673</v>
      </c>
      <c r="BUZ28">
        <v>655797</v>
      </c>
      <c r="BVA28">
        <v>653703</v>
      </c>
      <c r="BVB28">
        <v>651746</v>
      </c>
      <c r="BVC28">
        <v>648126</v>
      </c>
      <c r="BVD28">
        <v>654142</v>
      </c>
      <c r="BVE28">
        <v>651693</v>
      </c>
      <c r="BVF28">
        <v>635988</v>
      </c>
      <c r="BVG28">
        <v>621649</v>
      </c>
      <c r="BVH28">
        <v>572503</v>
      </c>
      <c r="BVI28">
        <v>432717</v>
      </c>
      <c r="BVJ28">
        <v>246291</v>
      </c>
      <c r="BVK28">
        <v>131756</v>
      </c>
      <c r="BVL28">
        <v>36163</v>
      </c>
      <c r="BVM28">
        <v>4685</v>
      </c>
      <c r="BVN28">
        <v>182</v>
      </c>
      <c r="BVO28">
        <v>182</v>
      </c>
      <c r="BVP28">
        <v>71</v>
      </c>
      <c r="BVQ28">
        <v>27</v>
      </c>
      <c r="BVR28">
        <v>26</v>
      </c>
      <c r="BVS28">
        <v>26</v>
      </c>
      <c r="BVT28">
        <v>26</v>
      </c>
      <c r="BVU28">
        <v>26</v>
      </c>
      <c r="BVV28">
        <v>26</v>
      </c>
      <c r="BVW28">
        <v>16</v>
      </c>
      <c r="BVX28">
        <v>11</v>
      </c>
      <c r="BVY28">
        <v>10</v>
      </c>
      <c r="BVZ28">
        <v>10</v>
      </c>
      <c r="BWA28">
        <v>10</v>
      </c>
      <c r="BWB28">
        <v>6</v>
      </c>
      <c r="BWC28">
        <v>6</v>
      </c>
      <c r="BWD28">
        <v>2</v>
      </c>
      <c r="BWE28">
        <v>2</v>
      </c>
      <c r="BWF28">
        <v>2</v>
      </c>
      <c r="BWG28">
        <v>2</v>
      </c>
      <c r="BWH28">
        <v>700929</v>
      </c>
      <c r="BWI28">
        <v>700929</v>
      </c>
      <c r="BWJ28">
        <v>700929</v>
      </c>
      <c r="BWK28">
        <v>700929</v>
      </c>
      <c r="BWL28">
        <v>700929</v>
      </c>
      <c r="BWM28">
        <v>700929</v>
      </c>
      <c r="BWN28">
        <v>700929</v>
      </c>
      <c r="BWO28">
        <v>700929</v>
      </c>
      <c r="BWP28">
        <v>700929</v>
      </c>
      <c r="BWQ28">
        <v>700929</v>
      </c>
      <c r="BWR28">
        <v>700929</v>
      </c>
      <c r="BWS28">
        <v>700929</v>
      </c>
      <c r="BWT28">
        <v>700929</v>
      </c>
      <c r="BWU28">
        <v>700929</v>
      </c>
      <c r="BWV28">
        <v>700929</v>
      </c>
      <c r="BWW28">
        <v>700929</v>
      </c>
      <c r="BWX28">
        <v>700929</v>
      </c>
      <c r="BWY28">
        <v>700929</v>
      </c>
      <c r="BWZ28">
        <v>700929</v>
      </c>
      <c r="BXA28">
        <v>700929</v>
      </c>
      <c r="BXB28">
        <v>700929</v>
      </c>
      <c r="BXC28">
        <v>700929</v>
      </c>
      <c r="BXD28">
        <v>700929</v>
      </c>
      <c r="BXE28">
        <v>700929</v>
      </c>
      <c r="BXF28">
        <v>696933</v>
      </c>
      <c r="BXG28">
        <v>717067</v>
      </c>
      <c r="BXH28">
        <v>720341</v>
      </c>
      <c r="BXI28">
        <v>714180</v>
      </c>
      <c r="BXJ28">
        <v>709224</v>
      </c>
      <c r="BXK28">
        <v>704934</v>
      </c>
      <c r="BXL28">
        <v>701728</v>
      </c>
      <c r="BXM28">
        <v>700453</v>
      </c>
      <c r="BXN28">
        <v>685909</v>
      </c>
      <c r="BXO28">
        <v>674356</v>
      </c>
      <c r="BXP28">
        <v>674852</v>
      </c>
      <c r="BXQ28">
        <v>646028</v>
      </c>
      <c r="BXR28">
        <v>636308</v>
      </c>
      <c r="BXS28">
        <v>611254</v>
      </c>
      <c r="BXT28">
        <v>557661</v>
      </c>
      <c r="BXU28">
        <v>410865</v>
      </c>
      <c r="BXV28">
        <v>161963</v>
      </c>
      <c r="BXW28">
        <v>49713</v>
      </c>
      <c r="BXX28">
        <v>44722</v>
      </c>
      <c r="BXY28">
        <v>44722</v>
      </c>
      <c r="BXZ28">
        <v>38317</v>
      </c>
      <c r="BYA28">
        <v>22338</v>
      </c>
      <c r="BYB28">
        <v>6533</v>
      </c>
      <c r="BYC28">
        <v>3805</v>
      </c>
      <c r="BYD28">
        <v>1690</v>
      </c>
      <c r="BYE28">
        <v>638</v>
      </c>
      <c r="BYF28">
        <v>217</v>
      </c>
      <c r="BYG28">
        <v>217</v>
      </c>
      <c r="BYH28">
        <v>221</v>
      </c>
      <c r="BYI28">
        <v>221</v>
      </c>
      <c r="BYJ28">
        <v>221</v>
      </c>
      <c r="BYK28">
        <v>21</v>
      </c>
      <c r="BYL28">
        <v>21</v>
      </c>
      <c r="BYM28">
        <v>2</v>
      </c>
      <c r="BYN28">
        <v>2</v>
      </c>
      <c r="BYO28">
        <v>1</v>
      </c>
      <c r="BYP28">
        <v>1</v>
      </c>
      <c r="BYQ28">
        <v>1</v>
      </c>
      <c r="BYR28">
        <v>1</v>
      </c>
      <c r="BYS28">
        <v>1</v>
      </c>
      <c r="BYT28">
        <v>606592</v>
      </c>
      <c r="BYU28">
        <v>606592</v>
      </c>
      <c r="BYV28">
        <v>606592</v>
      </c>
      <c r="BYW28">
        <v>606592</v>
      </c>
      <c r="BYX28">
        <v>606592</v>
      </c>
      <c r="BYY28">
        <v>606592</v>
      </c>
      <c r="BYZ28">
        <v>606592</v>
      </c>
      <c r="BZA28">
        <v>606592</v>
      </c>
      <c r="BZB28">
        <v>606592</v>
      </c>
      <c r="BZC28">
        <v>606592</v>
      </c>
      <c r="BZD28">
        <v>606592</v>
      </c>
      <c r="BZE28">
        <v>606592</v>
      </c>
      <c r="BZF28">
        <v>606592</v>
      </c>
      <c r="BZG28">
        <v>606592</v>
      </c>
      <c r="BZH28">
        <v>606592</v>
      </c>
      <c r="BZI28">
        <v>606592</v>
      </c>
      <c r="BZJ28">
        <v>606592</v>
      </c>
      <c r="BZK28">
        <v>606592</v>
      </c>
      <c r="BZL28">
        <v>606592</v>
      </c>
      <c r="BZM28">
        <v>606592</v>
      </c>
      <c r="BZN28">
        <v>606592</v>
      </c>
      <c r="BZO28">
        <v>606592</v>
      </c>
      <c r="BZP28">
        <v>606592</v>
      </c>
      <c r="BZQ28">
        <v>606592</v>
      </c>
      <c r="BZR28">
        <v>606592</v>
      </c>
      <c r="BZS28">
        <v>607788</v>
      </c>
      <c r="BZT28">
        <v>605162</v>
      </c>
      <c r="BZU28">
        <v>597122</v>
      </c>
      <c r="BZV28">
        <v>593699</v>
      </c>
      <c r="BZW28">
        <v>587351</v>
      </c>
      <c r="BZX28">
        <v>573089</v>
      </c>
      <c r="BZY28">
        <v>572184</v>
      </c>
      <c r="BZZ28">
        <v>563984</v>
      </c>
      <c r="CAA28">
        <v>563632</v>
      </c>
      <c r="CAB28">
        <v>561415</v>
      </c>
      <c r="CAC28">
        <v>562924</v>
      </c>
      <c r="CAD28">
        <v>546214</v>
      </c>
      <c r="CAE28">
        <v>546214</v>
      </c>
      <c r="CAF28">
        <v>533649</v>
      </c>
      <c r="CAG28">
        <v>491588</v>
      </c>
      <c r="CAH28">
        <v>419578</v>
      </c>
      <c r="CAI28">
        <v>244310</v>
      </c>
      <c r="CAJ28">
        <v>143423</v>
      </c>
      <c r="CAK28">
        <v>86060</v>
      </c>
      <c r="CAL28">
        <v>55239</v>
      </c>
      <c r="CAM28">
        <v>34422</v>
      </c>
      <c r="CAN28">
        <v>18039</v>
      </c>
      <c r="CAO28">
        <v>6681</v>
      </c>
      <c r="CAP28">
        <v>5531</v>
      </c>
      <c r="CAQ28">
        <v>4029</v>
      </c>
      <c r="CAR28">
        <v>2852</v>
      </c>
      <c r="CAS28">
        <v>300</v>
      </c>
      <c r="CAT28">
        <v>263</v>
      </c>
      <c r="CAU28">
        <v>210</v>
      </c>
      <c r="CAV28">
        <v>210</v>
      </c>
      <c r="CAW28">
        <v>118</v>
      </c>
      <c r="CAX28">
        <v>118</v>
      </c>
      <c r="CAY28">
        <v>118</v>
      </c>
      <c r="CAZ28">
        <v>118</v>
      </c>
      <c r="CBA28">
        <v>118</v>
      </c>
      <c r="CBB28">
        <v>143</v>
      </c>
      <c r="CBC28">
        <v>13</v>
      </c>
      <c r="CBD28">
        <v>13</v>
      </c>
      <c r="CBE28">
        <v>13</v>
      </c>
      <c r="CBF28">
        <v>13</v>
      </c>
      <c r="CBG28">
        <v>13</v>
      </c>
      <c r="CBH28">
        <v>13</v>
      </c>
      <c r="CBI28">
        <v>11</v>
      </c>
      <c r="CBJ28">
        <v>11</v>
      </c>
      <c r="CBK28">
        <v>11</v>
      </c>
      <c r="CBL28">
        <v>534463</v>
      </c>
      <c r="CBM28">
        <v>534463</v>
      </c>
      <c r="CBN28">
        <v>534463</v>
      </c>
      <c r="CBO28">
        <v>534463</v>
      </c>
      <c r="CBP28">
        <v>534463</v>
      </c>
      <c r="CBQ28">
        <v>534463</v>
      </c>
      <c r="CBR28">
        <v>534463</v>
      </c>
      <c r="CBS28">
        <v>534463</v>
      </c>
      <c r="CBT28">
        <v>534463</v>
      </c>
      <c r="CBU28">
        <v>534463</v>
      </c>
      <c r="CBV28">
        <v>534463</v>
      </c>
      <c r="CBW28">
        <v>534463</v>
      </c>
      <c r="CBX28">
        <v>534463</v>
      </c>
      <c r="CBY28">
        <v>534463</v>
      </c>
      <c r="CBZ28">
        <v>534463</v>
      </c>
      <c r="CCA28">
        <v>534463</v>
      </c>
      <c r="CCB28">
        <v>534463</v>
      </c>
      <c r="CCC28">
        <v>534463</v>
      </c>
      <c r="CCD28">
        <v>534463</v>
      </c>
      <c r="CCE28">
        <v>534463</v>
      </c>
      <c r="CCF28">
        <v>528852</v>
      </c>
      <c r="CCG28">
        <v>529575</v>
      </c>
      <c r="CCH28">
        <v>534010</v>
      </c>
      <c r="CCI28">
        <v>540677</v>
      </c>
      <c r="CCJ28">
        <v>533473</v>
      </c>
      <c r="CCK28">
        <v>527291</v>
      </c>
      <c r="CCL28">
        <v>528671</v>
      </c>
      <c r="CCM28">
        <v>529950</v>
      </c>
      <c r="CCN28">
        <v>524849</v>
      </c>
      <c r="CCO28">
        <v>515429</v>
      </c>
      <c r="CCP28">
        <v>512629</v>
      </c>
      <c r="CCQ28">
        <v>510781</v>
      </c>
      <c r="CCR28">
        <v>499874</v>
      </c>
      <c r="CCS28">
        <v>496955</v>
      </c>
      <c r="CCT28">
        <v>493171</v>
      </c>
      <c r="CCU28">
        <v>424173</v>
      </c>
      <c r="CCV28">
        <v>286550</v>
      </c>
      <c r="CCW28">
        <v>286550</v>
      </c>
      <c r="CCX28">
        <v>175551</v>
      </c>
      <c r="CCY28">
        <v>76351</v>
      </c>
      <c r="CCZ28">
        <v>43116</v>
      </c>
      <c r="CDA28">
        <v>19979</v>
      </c>
      <c r="CDB28">
        <v>7247</v>
      </c>
      <c r="CDC28">
        <v>5757</v>
      </c>
      <c r="CDD28">
        <v>3478</v>
      </c>
      <c r="CDE28">
        <v>416</v>
      </c>
      <c r="CDF28">
        <v>388</v>
      </c>
      <c r="CDG28">
        <v>297</v>
      </c>
      <c r="CDH28">
        <v>298</v>
      </c>
      <c r="CDI28">
        <v>4</v>
      </c>
      <c r="CDJ28">
        <v>4</v>
      </c>
      <c r="CDK28">
        <v>4</v>
      </c>
      <c r="CDL28">
        <v>4</v>
      </c>
      <c r="CDM28">
        <v>1</v>
      </c>
      <c r="CDN28">
        <v>1</v>
      </c>
      <c r="CDO28">
        <v>1</v>
      </c>
      <c r="CDP28">
        <v>1</v>
      </c>
      <c r="CDQ28">
        <v>1</v>
      </c>
      <c r="CDR28">
        <v>1</v>
      </c>
      <c r="CDS28">
        <v>1</v>
      </c>
      <c r="CDT28">
        <v>552464</v>
      </c>
      <c r="CDU28">
        <v>552464</v>
      </c>
      <c r="CDV28">
        <v>552464</v>
      </c>
      <c r="CDW28">
        <v>552464</v>
      </c>
      <c r="CDX28">
        <v>552464</v>
      </c>
      <c r="CDY28">
        <v>552464</v>
      </c>
      <c r="CDZ28">
        <v>552464</v>
      </c>
      <c r="CEA28">
        <v>552464</v>
      </c>
      <c r="CEB28">
        <v>552464</v>
      </c>
      <c r="CEC28">
        <v>552464</v>
      </c>
      <c r="CED28">
        <v>552464</v>
      </c>
      <c r="CEE28">
        <v>552464</v>
      </c>
      <c r="CEF28">
        <v>552464</v>
      </c>
      <c r="CEG28">
        <v>552464</v>
      </c>
      <c r="CEH28">
        <v>552464</v>
      </c>
      <c r="CEI28">
        <v>552464</v>
      </c>
      <c r="CEJ28">
        <v>552464</v>
      </c>
      <c r="CEK28">
        <v>552464</v>
      </c>
      <c r="CEL28">
        <v>552464</v>
      </c>
      <c r="CEM28">
        <v>552464</v>
      </c>
      <c r="CEN28">
        <v>552464</v>
      </c>
      <c r="CEO28">
        <v>552464</v>
      </c>
      <c r="CEP28">
        <v>552464</v>
      </c>
      <c r="CEQ28">
        <v>552464</v>
      </c>
      <c r="CER28">
        <v>552464</v>
      </c>
      <c r="CES28">
        <v>552464</v>
      </c>
      <c r="CET28">
        <v>551197</v>
      </c>
      <c r="CEU28">
        <v>549389</v>
      </c>
      <c r="CEV28">
        <v>549420</v>
      </c>
      <c r="CEW28">
        <v>545164</v>
      </c>
      <c r="CEX28">
        <v>537316</v>
      </c>
      <c r="CEY28">
        <v>538521</v>
      </c>
      <c r="CEZ28">
        <v>539785</v>
      </c>
      <c r="CFA28">
        <v>539268</v>
      </c>
      <c r="CFB28">
        <v>533287</v>
      </c>
      <c r="CFC28">
        <v>531809</v>
      </c>
      <c r="CFD28">
        <v>531879</v>
      </c>
      <c r="CFE28">
        <v>532484</v>
      </c>
      <c r="CFF28">
        <v>525346</v>
      </c>
      <c r="CFG28">
        <v>523914</v>
      </c>
      <c r="CFH28">
        <v>516939</v>
      </c>
      <c r="CFI28">
        <v>452798</v>
      </c>
      <c r="CFJ28">
        <v>338145</v>
      </c>
      <c r="CFK28">
        <v>176254</v>
      </c>
      <c r="CFL28">
        <v>71947</v>
      </c>
      <c r="CFM28">
        <v>24833</v>
      </c>
      <c r="CFN28">
        <v>9903</v>
      </c>
      <c r="CFO28">
        <v>9903</v>
      </c>
      <c r="CFP28">
        <v>4698</v>
      </c>
      <c r="CFQ28">
        <v>2285</v>
      </c>
      <c r="CFR28">
        <v>557</v>
      </c>
      <c r="CFS28">
        <v>532</v>
      </c>
      <c r="CFT28">
        <v>316</v>
      </c>
      <c r="CFU28">
        <v>316</v>
      </c>
      <c r="CFV28">
        <v>317</v>
      </c>
      <c r="CFW28">
        <v>15</v>
      </c>
      <c r="CFX28">
        <v>15</v>
      </c>
      <c r="CFY28">
        <v>10</v>
      </c>
      <c r="CFZ28">
        <v>5</v>
      </c>
      <c r="CGA28">
        <v>512438</v>
      </c>
      <c r="CGB28">
        <v>512438</v>
      </c>
      <c r="CGC28">
        <v>512438</v>
      </c>
      <c r="CGD28">
        <v>512438</v>
      </c>
      <c r="CGE28">
        <v>512438</v>
      </c>
      <c r="CGF28">
        <v>512438</v>
      </c>
      <c r="CGG28">
        <v>512438</v>
      </c>
      <c r="CGH28">
        <v>512438</v>
      </c>
      <c r="CGI28">
        <v>512438</v>
      </c>
      <c r="CGJ28">
        <v>512438</v>
      </c>
      <c r="CGK28">
        <v>512438</v>
      </c>
      <c r="CGL28">
        <v>512438</v>
      </c>
      <c r="CGM28">
        <v>512438</v>
      </c>
      <c r="CGN28">
        <v>512438</v>
      </c>
      <c r="CGO28">
        <v>512438</v>
      </c>
      <c r="CGP28">
        <v>512438</v>
      </c>
      <c r="CGQ28">
        <v>512438</v>
      </c>
      <c r="CGR28">
        <v>512438</v>
      </c>
      <c r="CGS28">
        <v>512438</v>
      </c>
      <c r="CGT28">
        <v>512438</v>
      </c>
      <c r="CGU28">
        <v>512438</v>
      </c>
      <c r="CGV28">
        <v>512438</v>
      </c>
      <c r="CGW28">
        <v>512438</v>
      </c>
      <c r="CGX28">
        <v>512438</v>
      </c>
      <c r="CGY28">
        <v>512438</v>
      </c>
      <c r="CGZ28">
        <v>512438</v>
      </c>
      <c r="CHA28">
        <v>512438</v>
      </c>
      <c r="CHB28">
        <v>512438</v>
      </c>
      <c r="CHC28">
        <v>512438</v>
      </c>
      <c r="CHD28">
        <v>512438</v>
      </c>
      <c r="CHE28">
        <v>512438</v>
      </c>
      <c r="CHF28">
        <v>512438</v>
      </c>
      <c r="CHG28">
        <v>502647</v>
      </c>
      <c r="CHH28">
        <v>502575</v>
      </c>
      <c r="CHI28">
        <v>504348</v>
      </c>
      <c r="CHJ28">
        <v>501168</v>
      </c>
      <c r="CHK28">
        <v>503302</v>
      </c>
      <c r="CHL28">
        <v>503493</v>
      </c>
      <c r="CHM28">
        <v>506459</v>
      </c>
      <c r="CHN28">
        <v>511070</v>
      </c>
      <c r="CHO28">
        <v>514489</v>
      </c>
      <c r="CHP28">
        <v>516908</v>
      </c>
      <c r="CHQ28">
        <v>500301</v>
      </c>
      <c r="CHR28">
        <v>486876</v>
      </c>
      <c r="CHS28">
        <v>474264</v>
      </c>
      <c r="CHT28">
        <v>461574</v>
      </c>
      <c r="CHU28">
        <v>402963</v>
      </c>
      <c r="CHV28">
        <v>305448</v>
      </c>
      <c r="CHW28">
        <v>133550</v>
      </c>
      <c r="CHX28">
        <v>114024</v>
      </c>
      <c r="CHY28">
        <v>114024</v>
      </c>
      <c r="CHZ28">
        <v>65305</v>
      </c>
      <c r="CIA28">
        <v>35142</v>
      </c>
      <c r="CIB28">
        <v>7923</v>
      </c>
      <c r="CIC28">
        <v>3260</v>
      </c>
      <c r="CID28">
        <v>3150</v>
      </c>
      <c r="CIE28">
        <v>1357</v>
      </c>
      <c r="CIF28">
        <v>646</v>
      </c>
      <c r="CIG28">
        <v>345</v>
      </c>
      <c r="CIH28">
        <v>345</v>
      </c>
      <c r="CII28">
        <v>345</v>
      </c>
      <c r="CIJ28">
        <v>333</v>
      </c>
      <c r="CIK28">
        <v>333</v>
      </c>
      <c r="CIL28">
        <v>430834</v>
      </c>
      <c r="CIM28">
        <v>430834</v>
      </c>
      <c r="CIN28">
        <v>430834</v>
      </c>
      <c r="CIO28">
        <v>430834</v>
      </c>
      <c r="CIP28">
        <v>430834</v>
      </c>
      <c r="CIQ28">
        <v>430834</v>
      </c>
      <c r="CIR28">
        <v>430834</v>
      </c>
      <c r="CIS28">
        <v>430834</v>
      </c>
      <c r="CIT28">
        <v>430834</v>
      </c>
      <c r="CIU28">
        <v>430834</v>
      </c>
      <c r="CIV28">
        <v>430834</v>
      </c>
      <c r="CIW28">
        <v>430834</v>
      </c>
      <c r="CIX28">
        <v>430834</v>
      </c>
      <c r="CIY28">
        <v>430834</v>
      </c>
      <c r="CIZ28">
        <v>430834</v>
      </c>
      <c r="CJA28">
        <v>430834</v>
      </c>
      <c r="CJB28">
        <v>430834</v>
      </c>
      <c r="CJC28">
        <v>430834</v>
      </c>
      <c r="CJD28">
        <v>430834</v>
      </c>
      <c r="CJE28">
        <v>430834</v>
      </c>
      <c r="CJF28">
        <v>430834</v>
      </c>
      <c r="CJG28">
        <v>430834</v>
      </c>
      <c r="CJH28">
        <v>430834</v>
      </c>
      <c r="CJI28">
        <v>430834</v>
      </c>
      <c r="CJJ28">
        <v>430834</v>
      </c>
      <c r="CJK28">
        <v>430834</v>
      </c>
      <c r="CJL28">
        <v>430834</v>
      </c>
      <c r="CJM28">
        <v>430834</v>
      </c>
      <c r="CJN28">
        <v>430834</v>
      </c>
      <c r="CJO28">
        <v>430834</v>
      </c>
      <c r="CJP28">
        <v>430834</v>
      </c>
      <c r="CJQ28">
        <v>430834</v>
      </c>
      <c r="CJR28">
        <v>430834</v>
      </c>
      <c r="CJS28">
        <v>423587</v>
      </c>
      <c r="CJT28">
        <v>417352</v>
      </c>
      <c r="CJU28">
        <v>417264</v>
      </c>
      <c r="CJV28">
        <v>416306</v>
      </c>
      <c r="CJW28">
        <v>419553</v>
      </c>
      <c r="CJX28">
        <v>420013</v>
      </c>
      <c r="CJY28">
        <v>428110</v>
      </c>
      <c r="CJZ28">
        <v>433199</v>
      </c>
      <c r="CKA28">
        <v>438505</v>
      </c>
      <c r="CKB28">
        <v>431299</v>
      </c>
      <c r="CKC28">
        <v>421724</v>
      </c>
      <c r="CKD28">
        <v>424413</v>
      </c>
      <c r="CKE28">
        <v>424413</v>
      </c>
      <c r="CKF28">
        <v>414176</v>
      </c>
      <c r="CKG28">
        <v>397628</v>
      </c>
      <c r="CKH28">
        <v>381086</v>
      </c>
      <c r="CKI28">
        <v>336998</v>
      </c>
      <c r="CKJ28">
        <v>269265</v>
      </c>
      <c r="CKK28">
        <v>131914</v>
      </c>
      <c r="CKL28">
        <v>46658</v>
      </c>
      <c r="CKM28">
        <v>30325</v>
      </c>
      <c r="CKN28">
        <v>6092</v>
      </c>
      <c r="CKO28">
        <v>1444</v>
      </c>
      <c r="CKP28">
        <v>728</v>
      </c>
      <c r="CKQ28">
        <v>165</v>
      </c>
      <c r="CKR28">
        <v>29</v>
      </c>
      <c r="CKS28">
        <v>29</v>
      </c>
      <c r="CKT28">
        <v>9</v>
      </c>
      <c r="CKU28">
        <v>9</v>
      </c>
      <c r="CKV28">
        <v>1</v>
      </c>
      <c r="CKW28">
        <v>1</v>
      </c>
      <c r="CKX28">
        <v>1</v>
      </c>
      <c r="CKY28">
        <v>1</v>
      </c>
      <c r="CKZ28">
        <v>1</v>
      </c>
      <c r="CLA28">
        <v>1</v>
      </c>
      <c r="CLB28">
        <v>1</v>
      </c>
      <c r="CLC28">
        <v>1</v>
      </c>
      <c r="CLD28">
        <v>1</v>
      </c>
      <c r="CLE28">
        <v>1</v>
      </c>
      <c r="CLF28">
        <v>1</v>
      </c>
      <c r="CLG28">
        <v>1</v>
      </c>
      <c r="CLH28">
        <v>1</v>
      </c>
      <c r="CLI28">
        <v>1</v>
      </c>
      <c r="CLJ28">
        <v>1</v>
      </c>
      <c r="CLK28">
        <v>1</v>
      </c>
      <c r="CLL28">
        <v>1</v>
      </c>
      <c r="CLM28">
        <v>1</v>
      </c>
      <c r="CLN28">
        <v>1</v>
      </c>
      <c r="CLO28">
        <v>1</v>
      </c>
      <c r="CLP28">
        <v>1</v>
      </c>
      <c r="CLQ28">
        <v>1</v>
      </c>
      <c r="CLR28">
        <v>1</v>
      </c>
      <c r="CLS28">
        <v>375293</v>
      </c>
      <c r="CLT28">
        <v>375293</v>
      </c>
      <c r="CLU28">
        <v>375293</v>
      </c>
      <c r="CLV28">
        <v>375293</v>
      </c>
      <c r="CLW28">
        <v>375293</v>
      </c>
      <c r="CLX28">
        <v>375293</v>
      </c>
      <c r="CLY28">
        <v>375293</v>
      </c>
      <c r="CLZ28">
        <v>375293</v>
      </c>
      <c r="CMA28">
        <v>375293</v>
      </c>
      <c r="CMB28">
        <v>375293</v>
      </c>
      <c r="CMC28">
        <v>375293</v>
      </c>
      <c r="CMD28">
        <v>375293</v>
      </c>
      <c r="CME28">
        <v>375293</v>
      </c>
      <c r="CMF28">
        <v>378363</v>
      </c>
      <c r="CMG28">
        <v>378519</v>
      </c>
      <c r="CMH28">
        <v>380625</v>
      </c>
      <c r="CMI28">
        <v>380933</v>
      </c>
      <c r="CMJ28">
        <v>378494</v>
      </c>
      <c r="CMK28">
        <v>364349</v>
      </c>
      <c r="CML28">
        <v>361906</v>
      </c>
      <c r="CMM28">
        <v>362533</v>
      </c>
      <c r="CMN28">
        <v>364616</v>
      </c>
      <c r="CMO28">
        <v>364451</v>
      </c>
      <c r="CMP28">
        <v>359869</v>
      </c>
      <c r="CMQ28">
        <v>359303</v>
      </c>
      <c r="CMR28">
        <v>359908</v>
      </c>
      <c r="CMS28">
        <v>356606</v>
      </c>
      <c r="CMT28">
        <v>357119</v>
      </c>
      <c r="CMU28">
        <v>353251</v>
      </c>
      <c r="CMV28">
        <v>315870</v>
      </c>
      <c r="CMW28">
        <v>315870</v>
      </c>
      <c r="CMX28">
        <v>279177</v>
      </c>
      <c r="CMY28">
        <v>198394</v>
      </c>
      <c r="CMZ28">
        <v>111974</v>
      </c>
      <c r="CNA28">
        <v>50775</v>
      </c>
      <c r="CNB28">
        <v>19003</v>
      </c>
      <c r="CNC28">
        <v>17005</v>
      </c>
      <c r="CND28">
        <v>14808</v>
      </c>
      <c r="CNE28">
        <v>4323</v>
      </c>
      <c r="CNF28">
        <v>61</v>
      </c>
      <c r="CNG28">
        <v>332601</v>
      </c>
      <c r="CNH28">
        <v>332601</v>
      </c>
      <c r="CNI28">
        <v>332601</v>
      </c>
      <c r="CNJ28">
        <v>332601</v>
      </c>
      <c r="CNK28">
        <v>332601</v>
      </c>
      <c r="CNL28">
        <v>332601</v>
      </c>
      <c r="CNM28">
        <v>332601</v>
      </c>
      <c r="CNN28">
        <v>332601</v>
      </c>
      <c r="CNO28">
        <v>332601</v>
      </c>
      <c r="CNP28">
        <v>332601</v>
      </c>
      <c r="CNQ28">
        <v>332601</v>
      </c>
      <c r="CNR28">
        <v>332601</v>
      </c>
      <c r="CNS28">
        <v>332601</v>
      </c>
      <c r="CNT28">
        <v>332601</v>
      </c>
      <c r="CNU28">
        <v>332601</v>
      </c>
      <c r="CNV28">
        <v>332601</v>
      </c>
      <c r="CNW28">
        <v>332601</v>
      </c>
      <c r="CNX28">
        <v>332601</v>
      </c>
      <c r="CNY28">
        <v>332601</v>
      </c>
      <c r="CNZ28">
        <v>332601</v>
      </c>
      <c r="COA28">
        <v>332601</v>
      </c>
      <c r="COB28">
        <v>332601</v>
      </c>
      <c r="COC28">
        <v>332601</v>
      </c>
      <c r="COD28">
        <v>332601</v>
      </c>
      <c r="COE28">
        <v>332601</v>
      </c>
      <c r="COF28">
        <v>332601</v>
      </c>
      <c r="COG28">
        <v>332601</v>
      </c>
      <c r="COH28">
        <v>332601</v>
      </c>
      <c r="COI28">
        <v>332601</v>
      </c>
      <c r="COJ28">
        <v>332601</v>
      </c>
      <c r="COK28">
        <v>332601</v>
      </c>
      <c r="COL28">
        <v>332601</v>
      </c>
      <c r="COM28">
        <v>332601</v>
      </c>
      <c r="CON28">
        <v>332601</v>
      </c>
      <c r="COO28">
        <v>332601</v>
      </c>
      <c r="COP28">
        <v>332601</v>
      </c>
      <c r="COQ28">
        <v>332601</v>
      </c>
      <c r="COR28">
        <v>332601</v>
      </c>
      <c r="COS28">
        <v>330531</v>
      </c>
      <c r="COT28">
        <v>328861</v>
      </c>
      <c r="COU28">
        <v>330448</v>
      </c>
      <c r="COV28">
        <v>325820</v>
      </c>
      <c r="COW28">
        <v>323228</v>
      </c>
      <c r="COX28">
        <v>324224</v>
      </c>
      <c r="COY28">
        <v>324763</v>
      </c>
      <c r="COZ28">
        <v>325512</v>
      </c>
      <c r="CPA28">
        <v>326378</v>
      </c>
      <c r="CPB28">
        <v>328520</v>
      </c>
      <c r="CPC28">
        <v>330911</v>
      </c>
      <c r="CPD28">
        <v>328828</v>
      </c>
      <c r="CPE28">
        <v>331129</v>
      </c>
      <c r="CPF28">
        <v>330988</v>
      </c>
      <c r="CPG28">
        <v>328414</v>
      </c>
      <c r="CPH28">
        <v>326562</v>
      </c>
      <c r="CPI28">
        <v>314788</v>
      </c>
      <c r="CPJ28">
        <v>274936</v>
      </c>
      <c r="CPK28">
        <v>223271</v>
      </c>
      <c r="CPL28">
        <v>128416</v>
      </c>
      <c r="CPM28">
        <v>32785</v>
      </c>
      <c r="CPN28">
        <v>13573</v>
      </c>
      <c r="CPO28">
        <v>13573</v>
      </c>
      <c r="CPP28">
        <v>4547</v>
      </c>
      <c r="CPQ28">
        <v>1558</v>
      </c>
      <c r="CPR28">
        <v>41</v>
      </c>
      <c r="CPS28">
        <v>30</v>
      </c>
      <c r="CPT28">
        <v>286487</v>
      </c>
      <c r="CPU28">
        <v>286487</v>
      </c>
      <c r="CPV28">
        <v>286487</v>
      </c>
      <c r="CPW28">
        <v>286487</v>
      </c>
      <c r="CPX28">
        <v>286487</v>
      </c>
      <c r="CPY28">
        <v>286487</v>
      </c>
      <c r="CPZ28">
        <v>286487</v>
      </c>
      <c r="CQA28">
        <v>286487</v>
      </c>
      <c r="CQB28">
        <v>286487</v>
      </c>
      <c r="CQC28">
        <v>286487</v>
      </c>
      <c r="CQD28">
        <v>286487</v>
      </c>
      <c r="CQE28">
        <v>286487</v>
      </c>
      <c r="CQF28">
        <v>286487</v>
      </c>
      <c r="CQG28">
        <v>286487</v>
      </c>
      <c r="CQH28">
        <v>286487</v>
      </c>
      <c r="CQI28">
        <v>286487</v>
      </c>
      <c r="CQJ28">
        <v>286487</v>
      </c>
      <c r="CQK28">
        <v>286487</v>
      </c>
      <c r="CQL28">
        <v>286487</v>
      </c>
      <c r="CQM28">
        <v>286487</v>
      </c>
      <c r="CQN28">
        <v>286487</v>
      </c>
      <c r="CQO28">
        <v>286487</v>
      </c>
      <c r="CQP28">
        <v>286487</v>
      </c>
      <c r="CQQ28">
        <v>286487</v>
      </c>
      <c r="CQR28">
        <v>286487</v>
      </c>
      <c r="CQS28">
        <v>286487</v>
      </c>
      <c r="CQT28">
        <v>286487</v>
      </c>
      <c r="CQU28">
        <v>286487</v>
      </c>
      <c r="CQV28">
        <v>286487</v>
      </c>
      <c r="CQW28">
        <v>286487</v>
      </c>
      <c r="CQX28">
        <v>286487</v>
      </c>
      <c r="CQY28">
        <v>286487</v>
      </c>
      <c r="CQZ28">
        <v>286487</v>
      </c>
      <c r="CRA28">
        <v>286487</v>
      </c>
      <c r="CRB28">
        <v>286487</v>
      </c>
      <c r="CRC28">
        <v>286487</v>
      </c>
      <c r="CRD28">
        <v>286487</v>
      </c>
      <c r="CRE28">
        <v>286487</v>
      </c>
      <c r="CRF28">
        <v>286487</v>
      </c>
      <c r="CRG28">
        <v>286129</v>
      </c>
      <c r="CRH28">
        <v>285915</v>
      </c>
      <c r="CRI28">
        <v>291010</v>
      </c>
      <c r="CRJ28">
        <v>293653</v>
      </c>
      <c r="CRK28">
        <v>295980</v>
      </c>
      <c r="CRL28">
        <v>312681</v>
      </c>
      <c r="CRM28">
        <v>321884</v>
      </c>
      <c r="CRN28">
        <v>320076</v>
      </c>
      <c r="CRO28">
        <v>310164</v>
      </c>
      <c r="CRP28">
        <v>305602</v>
      </c>
      <c r="CRQ28">
        <v>302204</v>
      </c>
      <c r="CRR28">
        <v>299349</v>
      </c>
      <c r="CRS28">
        <v>298065</v>
      </c>
      <c r="CRT28">
        <v>298165</v>
      </c>
      <c r="CRU28">
        <v>286597</v>
      </c>
      <c r="CRV28">
        <v>256963</v>
      </c>
      <c r="CRW28">
        <v>166386</v>
      </c>
      <c r="CRX28">
        <v>139239</v>
      </c>
      <c r="CRY28">
        <v>139239</v>
      </c>
      <c r="CRZ28">
        <v>80094</v>
      </c>
      <c r="CSA28">
        <v>16053</v>
      </c>
      <c r="CSB28">
        <v>1268</v>
      </c>
      <c r="CSC28">
        <v>48</v>
      </c>
      <c r="CSD28">
        <v>1</v>
      </c>
      <c r="CSE28">
        <v>1</v>
      </c>
      <c r="CSF28">
        <v>1</v>
      </c>
      <c r="CSG28">
        <v>1</v>
      </c>
      <c r="CSH28">
        <v>1</v>
      </c>
      <c r="CSI28">
        <v>1</v>
      </c>
      <c r="CSJ28">
        <v>1</v>
      </c>
      <c r="CSK28">
        <v>1</v>
      </c>
      <c r="CSL28">
        <v>211423</v>
      </c>
      <c r="CSM28">
        <v>211423</v>
      </c>
      <c r="CSN28">
        <v>211423</v>
      </c>
      <c r="CSO28">
        <v>211423</v>
      </c>
      <c r="CSP28">
        <v>211423</v>
      </c>
      <c r="CSQ28">
        <v>211423</v>
      </c>
      <c r="CSR28">
        <v>211423</v>
      </c>
      <c r="CSS28">
        <v>211423</v>
      </c>
      <c r="CST28">
        <v>211423</v>
      </c>
      <c r="CSU28">
        <v>211423</v>
      </c>
      <c r="CSV28">
        <v>211423</v>
      </c>
      <c r="CSW28">
        <v>211423</v>
      </c>
      <c r="CSX28">
        <v>211423</v>
      </c>
      <c r="CSY28">
        <v>211423</v>
      </c>
      <c r="CSZ28">
        <v>211423</v>
      </c>
      <c r="CTA28">
        <v>211423</v>
      </c>
      <c r="CTB28">
        <v>211423</v>
      </c>
      <c r="CTC28">
        <v>211423</v>
      </c>
      <c r="CTD28">
        <v>211423</v>
      </c>
      <c r="CTE28">
        <v>211423</v>
      </c>
      <c r="CTF28">
        <v>211423</v>
      </c>
      <c r="CTG28">
        <v>211423</v>
      </c>
      <c r="CTH28">
        <v>211423</v>
      </c>
      <c r="CTI28">
        <v>211423</v>
      </c>
      <c r="CTJ28">
        <v>211423</v>
      </c>
      <c r="CTK28">
        <v>211423</v>
      </c>
      <c r="CTL28">
        <v>211423</v>
      </c>
      <c r="CTM28">
        <v>211423</v>
      </c>
      <c r="CTN28">
        <v>211423</v>
      </c>
      <c r="CTO28">
        <v>211423</v>
      </c>
      <c r="CTP28">
        <v>211423</v>
      </c>
      <c r="CTQ28">
        <v>211423</v>
      </c>
      <c r="CTR28">
        <v>211423</v>
      </c>
      <c r="CTS28">
        <v>207855</v>
      </c>
      <c r="CTT28">
        <v>207878</v>
      </c>
      <c r="CTU28">
        <v>204661</v>
      </c>
      <c r="CTV28">
        <v>204367</v>
      </c>
      <c r="CTW28">
        <v>210608</v>
      </c>
      <c r="CTX28">
        <v>204321</v>
      </c>
      <c r="CTY28">
        <v>204175</v>
      </c>
      <c r="CTZ28">
        <v>200673</v>
      </c>
      <c r="CUA28">
        <v>201610</v>
      </c>
      <c r="CUB28">
        <v>197388</v>
      </c>
      <c r="CUC28">
        <v>193652</v>
      </c>
      <c r="CUD28">
        <v>189775</v>
      </c>
      <c r="CUE28">
        <v>189775</v>
      </c>
      <c r="CUF28">
        <v>184726</v>
      </c>
      <c r="CUG28">
        <v>181199</v>
      </c>
      <c r="CUH28">
        <v>183319</v>
      </c>
      <c r="CUI28">
        <v>164592</v>
      </c>
      <c r="CUJ28">
        <v>129365</v>
      </c>
      <c r="CUK28">
        <v>88748</v>
      </c>
      <c r="CUL28">
        <v>37577</v>
      </c>
      <c r="CUM28">
        <v>9589</v>
      </c>
      <c r="CUN28">
        <v>1712</v>
      </c>
      <c r="CUO28">
        <v>140</v>
      </c>
      <c r="CUP28">
        <v>139</v>
      </c>
      <c r="CUQ28">
        <v>139</v>
      </c>
      <c r="CUR28">
        <v>139</v>
      </c>
      <c r="CUS28">
        <v>139</v>
      </c>
      <c r="CUT28">
        <v>139</v>
      </c>
      <c r="CUU28">
        <v>139</v>
      </c>
      <c r="CUV28">
        <v>139</v>
      </c>
      <c r="CUW28">
        <v>144842</v>
      </c>
      <c r="CUX28">
        <v>144842</v>
      </c>
      <c r="CUY28">
        <v>144842</v>
      </c>
      <c r="CUZ28">
        <v>144842</v>
      </c>
      <c r="CVA28">
        <v>144842</v>
      </c>
      <c r="CVB28">
        <v>144842</v>
      </c>
      <c r="CVC28">
        <v>144842</v>
      </c>
      <c r="CVD28">
        <v>144842</v>
      </c>
      <c r="CVE28">
        <v>144842</v>
      </c>
      <c r="CVF28">
        <v>144842</v>
      </c>
      <c r="CVG28">
        <v>144842</v>
      </c>
      <c r="CVH28">
        <v>144842</v>
      </c>
      <c r="CVI28">
        <v>144842</v>
      </c>
      <c r="CVJ28">
        <v>144842</v>
      </c>
      <c r="CVK28">
        <v>144842</v>
      </c>
      <c r="CVL28">
        <v>144842</v>
      </c>
      <c r="CVM28">
        <v>144842</v>
      </c>
      <c r="CVN28">
        <v>144842</v>
      </c>
      <c r="CVO28">
        <v>144842</v>
      </c>
      <c r="CVP28">
        <v>144842</v>
      </c>
      <c r="CVQ28">
        <v>144842</v>
      </c>
      <c r="CVR28">
        <v>144842</v>
      </c>
      <c r="CVS28">
        <v>144842</v>
      </c>
      <c r="CVT28">
        <v>144842</v>
      </c>
      <c r="CVU28">
        <v>144842</v>
      </c>
      <c r="CVV28">
        <v>144842</v>
      </c>
      <c r="CVW28">
        <v>144842</v>
      </c>
      <c r="CVX28">
        <v>144842</v>
      </c>
      <c r="CVY28">
        <v>144842</v>
      </c>
      <c r="CVZ28">
        <v>144842</v>
      </c>
      <c r="CWA28">
        <v>144842</v>
      </c>
      <c r="CWB28">
        <v>144842</v>
      </c>
      <c r="CWC28">
        <v>144842</v>
      </c>
      <c r="CWD28">
        <v>144842</v>
      </c>
      <c r="CWE28">
        <v>144842</v>
      </c>
      <c r="CWF28">
        <v>144842</v>
      </c>
      <c r="CWG28">
        <v>143239</v>
      </c>
      <c r="CWH28">
        <v>138732</v>
      </c>
      <c r="CWI28">
        <v>133437</v>
      </c>
      <c r="CWJ28">
        <v>127257</v>
      </c>
      <c r="CWK28">
        <v>128169</v>
      </c>
      <c r="CWL28">
        <v>132312</v>
      </c>
      <c r="CWM28">
        <v>135566</v>
      </c>
      <c r="CWN28">
        <v>137356</v>
      </c>
      <c r="CWO28">
        <v>135459</v>
      </c>
      <c r="CWP28">
        <v>132666</v>
      </c>
      <c r="CWQ28">
        <v>134757</v>
      </c>
      <c r="CWR28">
        <v>138808</v>
      </c>
      <c r="CWS28">
        <v>138803</v>
      </c>
      <c r="CWT28">
        <v>135515</v>
      </c>
      <c r="CWU28">
        <v>131241</v>
      </c>
      <c r="CWV28">
        <v>131387</v>
      </c>
      <c r="CWW28">
        <v>131387</v>
      </c>
      <c r="CWX28">
        <v>119973</v>
      </c>
      <c r="CWY28">
        <v>74220</v>
      </c>
      <c r="CWZ28">
        <v>35191</v>
      </c>
      <c r="CXA28">
        <v>10042</v>
      </c>
      <c r="CXB28">
        <v>5957</v>
      </c>
      <c r="CXC28">
        <v>3589</v>
      </c>
      <c r="CXD28">
        <v>1190</v>
      </c>
      <c r="CXE28">
        <v>861</v>
      </c>
      <c r="CXF28">
        <v>677</v>
      </c>
      <c r="CXG28">
        <v>629</v>
      </c>
      <c r="CXH28">
        <v>605</v>
      </c>
      <c r="CXI28">
        <v>198</v>
      </c>
      <c r="CXJ28">
        <v>168</v>
      </c>
      <c r="CXK28">
        <v>168</v>
      </c>
      <c r="CXL28">
        <v>168</v>
      </c>
      <c r="CXM28">
        <v>168</v>
      </c>
      <c r="CXN28">
        <v>168</v>
      </c>
      <c r="CXO28">
        <v>168</v>
      </c>
      <c r="CXP28">
        <v>168</v>
      </c>
      <c r="CXQ28">
        <v>93579</v>
      </c>
      <c r="CXR28">
        <v>93579</v>
      </c>
      <c r="CXS28">
        <v>93579</v>
      </c>
      <c r="CXT28">
        <v>93579</v>
      </c>
      <c r="CXU28">
        <v>93579</v>
      </c>
      <c r="CXV28">
        <v>93579</v>
      </c>
      <c r="CXW28">
        <v>93579</v>
      </c>
      <c r="CXX28">
        <v>93579</v>
      </c>
      <c r="CXY28">
        <v>93579</v>
      </c>
      <c r="CXZ28">
        <v>93579</v>
      </c>
      <c r="CYA28">
        <v>93579</v>
      </c>
      <c r="CYB28">
        <v>93579</v>
      </c>
      <c r="CYC28">
        <v>93579</v>
      </c>
      <c r="CYD28">
        <v>93579</v>
      </c>
      <c r="CYE28">
        <v>93579</v>
      </c>
      <c r="CYF28">
        <v>93579</v>
      </c>
      <c r="CYG28">
        <v>93579</v>
      </c>
      <c r="CYH28">
        <v>93579</v>
      </c>
      <c r="CYI28">
        <v>93579</v>
      </c>
      <c r="CYJ28">
        <v>93579</v>
      </c>
      <c r="CYK28">
        <v>93579</v>
      </c>
      <c r="CYL28">
        <v>93579</v>
      </c>
      <c r="CYM28">
        <v>93579</v>
      </c>
      <c r="CYN28">
        <v>93579</v>
      </c>
      <c r="CYO28">
        <v>93579</v>
      </c>
      <c r="CYP28">
        <v>93579</v>
      </c>
      <c r="CYQ28">
        <v>93579</v>
      </c>
      <c r="CYR28">
        <v>93579</v>
      </c>
      <c r="CYS28">
        <v>93579</v>
      </c>
      <c r="CYT28">
        <v>93579</v>
      </c>
      <c r="CYU28">
        <v>95153</v>
      </c>
      <c r="CYV28">
        <v>95016</v>
      </c>
      <c r="CYW28">
        <v>96352</v>
      </c>
      <c r="CYX28">
        <v>94902</v>
      </c>
      <c r="CYY28">
        <v>94951</v>
      </c>
      <c r="CYZ28">
        <v>93343</v>
      </c>
      <c r="CZA28">
        <v>91534</v>
      </c>
      <c r="CZB28">
        <v>91789</v>
      </c>
      <c r="CZC28">
        <v>91654</v>
      </c>
      <c r="CZD28">
        <v>88242</v>
      </c>
      <c r="CZE28">
        <v>85270</v>
      </c>
      <c r="CZF28">
        <v>77006</v>
      </c>
      <c r="CZG28">
        <v>73205</v>
      </c>
      <c r="CZH28">
        <v>66647</v>
      </c>
      <c r="CZI28">
        <v>61609</v>
      </c>
      <c r="CZJ28">
        <v>51673</v>
      </c>
      <c r="CZK28">
        <v>39189</v>
      </c>
      <c r="CZL28">
        <v>26071</v>
      </c>
      <c r="CZM28">
        <v>12621</v>
      </c>
      <c r="CZN28">
        <v>4369</v>
      </c>
      <c r="CZO28">
        <v>906</v>
      </c>
      <c r="CZP28">
        <v>872</v>
      </c>
      <c r="CZQ28">
        <v>89</v>
      </c>
      <c r="CZR28">
        <v>110</v>
      </c>
      <c r="CZS28">
        <v>79</v>
      </c>
      <c r="CZT28">
        <v>79</v>
      </c>
      <c r="CZU28">
        <v>79</v>
      </c>
      <c r="CZV28">
        <v>79</v>
      </c>
      <c r="CZW28">
        <v>74</v>
      </c>
      <c r="CZX28">
        <v>74</v>
      </c>
      <c r="CZY28">
        <v>74</v>
      </c>
      <c r="CZZ28">
        <v>74</v>
      </c>
      <c r="DAA28">
        <v>74</v>
      </c>
      <c r="DAB28">
        <v>74</v>
      </c>
      <c r="DAC28">
        <v>74</v>
      </c>
      <c r="DAD28">
        <v>74</v>
      </c>
      <c r="DAE28">
        <v>74</v>
      </c>
      <c r="DAF28">
        <v>74</v>
      </c>
      <c r="DAG28">
        <v>74</v>
      </c>
      <c r="DAH28">
        <v>74</v>
      </c>
    </row>
    <row r="29" spans="1:7303" x14ac:dyDescent="0.25">
      <c r="A29" t="s">
        <v>7821</v>
      </c>
      <c r="B29">
        <v>2444382</v>
      </c>
      <c r="C29">
        <v>2444382</v>
      </c>
      <c r="D29">
        <v>2442509</v>
      </c>
      <c r="E29">
        <v>2440419</v>
      </c>
      <c r="F29">
        <v>2452207</v>
      </c>
      <c r="G29">
        <v>2449646</v>
      </c>
      <c r="H29">
        <v>2444031</v>
      </c>
      <c r="I29">
        <v>2454627</v>
      </c>
      <c r="J29">
        <v>2452999</v>
      </c>
      <c r="K29">
        <v>2453893</v>
      </c>
      <c r="L29">
        <v>2456400</v>
      </c>
      <c r="M29">
        <v>2451809</v>
      </c>
      <c r="N29">
        <v>2463901</v>
      </c>
      <c r="O29">
        <v>2439791</v>
      </c>
      <c r="P29">
        <v>2436195</v>
      </c>
      <c r="Q29">
        <v>2456590</v>
      </c>
      <c r="R29">
        <v>2451198</v>
      </c>
      <c r="S29">
        <v>2448219</v>
      </c>
      <c r="T29">
        <v>2448021</v>
      </c>
      <c r="U29">
        <v>2457305</v>
      </c>
      <c r="V29">
        <v>2420754</v>
      </c>
      <c r="W29">
        <v>4832603</v>
      </c>
      <c r="X29">
        <v>2431970</v>
      </c>
      <c r="Y29">
        <v>2431970</v>
      </c>
      <c r="Z29">
        <v>2421866</v>
      </c>
      <c r="AA29">
        <v>2428600</v>
      </c>
      <c r="AB29">
        <v>2439126</v>
      </c>
      <c r="AC29">
        <v>2428910</v>
      </c>
      <c r="AD29">
        <v>2424303</v>
      </c>
      <c r="AE29">
        <v>2434265</v>
      </c>
      <c r="AF29">
        <v>2428052</v>
      </c>
      <c r="AG29">
        <v>2424264</v>
      </c>
      <c r="AH29">
        <v>2426216</v>
      </c>
      <c r="AI29">
        <v>2432477</v>
      </c>
      <c r="AJ29">
        <v>2424595</v>
      </c>
      <c r="AK29">
        <v>2419726</v>
      </c>
      <c r="AL29">
        <v>2415424</v>
      </c>
      <c r="AM29">
        <v>2423366</v>
      </c>
      <c r="AN29">
        <v>2419739</v>
      </c>
      <c r="AO29">
        <v>2470906</v>
      </c>
      <c r="AP29">
        <v>2733278</v>
      </c>
      <c r="AQ29">
        <v>2724366</v>
      </c>
      <c r="AR29">
        <v>2724366</v>
      </c>
      <c r="AS29">
        <v>2689692</v>
      </c>
      <c r="AT29">
        <v>2671749</v>
      </c>
      <c r="AU29">
        <v>2615042</v>
      </c>
      <c r="AV29">
        <v>2552184</v>
      </c>
      <c r="AW29">
        <v>2540844</v>
      </c>
      <c r="AX29">
        <v>2514989</v>
      </c>
      <c r="AY29">
        <v>2483472</v>
      </c>
      <c r="AZ29">
        <v>2487175</v>
      </c>
      <c r="BA29">
        <v>2478352</v>
      </c>
      <c r="BB29">
        <v>2456279</v>
      </c>
      <c r="BC29">
        <v>2426113</v>
      </c>
      <c r="BD29">
        <v>2430084</v>
      </c>
      <c r="BE29">
        <v>2420440</v>
      </c>
      <c r="BF29">
        <v>2416195</v>
      </c>
      <c r="BG29">
        <v>2416638</v>
      </c>
      <c r="BH29">
        <v>2419505</v>
      </c>
      <c r="BI29">
        <v>2423013</v>
      </c>
      <c r="BJ29">
        <v>2406104</v>
      </c>
      <c r="BK29">
        <v>2399701</v>
      </c>
      <c r="BL29">
        <v>2388536</v>
      </c>
      <c r="BM29">
        <v>2391001</v>
      </c>
      <c r="BN29">
        <v>2425567</v>
      </c>
      <c r="BO29">
        <v>2431877</v>
      </c>
      <c r="BP29">
        <v>2424900</v>
      </c>
      <c r="BQ29">
        <v>2419307</v>
      </c>
      <c r="BR29">
        <v>2393424</v>
      </c>
      <c r="BS29">
        <v>2395639</v>
      </c>
      <c r="BT29">
        <v>2392800</v>
      </c>
      <c r="BU29">
        <v>2386725</v>
      </c>
      <c r="BV29">
        <v>2388203</v>
      </c>
      <c r="BW29">
        <v>2387081</v>
      </c>
      <c r="BX29">
        <v>2373969</v>
      </c>
      <c r="BY29">
        <v>2360849</v>
      </c>
      <c r="BZ29">
        <v>2359890</v>
      </c>
      <c r="CA29">
        <v>2353645</v>
      </c>
      <c r="CB29">
        <v>2356326</v>
      </c>
      <c r="CC29">
        <v>2346436</v>
      </c>
      <c r="CD29">
        <v>2352973</v>
      </c>
      <c r="CE29">
        <v>2356287</v>
      </c>
      <c r="CF29">
        <v>2370352</v>
      </c>
      <c r="CG29">
        <v>2366463</v>
      </c>
      <c r="CH29">
        <v>2367037</v>
      </c>
      <c r="CI29">
        <v>2353654</v>
      </c>
      <c r="CJ29">
        <v>2365822</v>
      </c>
      <c r="CK29">
        <v>2382824</v>
      </c>
      <c r="CL29">
        <v>2360536</v>
      </c>
      <c r="CM29">
        <v>2367986</v>
      </c>
      <c r="CN29">
        <v>2378370</v>
      </c>
      <c r="CO29">
        <v>2359461</v>
      </c>
      <c r="CP29">
        <v>2348061</v>
      </c>
      <c r="CQ29">
        <v>2367596</v>
      </c>
      <c r="CR29">
        <v>2367312</v>
      </c>
      <c r="CS29">
        <v>2379463</v>
      </c>
      <c r="CT29">
        <v>2402587</v>
      </c>
      <c r="CU29">
        <v>2393754</v>
      </c>
      <c r="CV29">
        <v>2425993</v>
      </c>
      <c r="CW29">
        <v>2460671</v>
      </c>
      <c r="CX29">
        <v>2483117</v>
      </c>
      <c r="CY29">
        <v>2499030</v>
      </c>
      <c r="CZ29">
        <v>2537558</v>
      </c>
      <c r="DA29">
        <v>2553995</v>
      </c>
      <c r="DB29">
        <v>2596268</v>
      </c>
      <c r="DC29">
        <v>2690727</v>
      </c>
      <c r="DD29">
        <v>2827088</v>
      </c>
      <c r="DE29">
        <v>2698704</v>
      </c>
      <c r="DF29">
        <v>2682127</v>
      </c>
      <c r="DG29">
        <v>2641172</v>
      </c>
      <c r="DH29">
        <v>2586178</v>
      </c>
      <c r="DI29">
        <v>2580855</v>
      </c>
      <c r="DJ29">
        <v>2580855</v>
      </c>
      <c r="DK29">
        <v>2569966</v>
      </c>
      <c r="DL29">
        <v>2552382</v>
      </c>
      <c r="DM29">
        <v>2559366</v>
      </c>
      <c r="DN29">
        <v>2586820</v>
      </c>
      <c r="DO29">
        <v>2559969</v>
      </c>
      <c r="DP29">
        <v>2573776</v>
      </c>
      <c r="DQ29">
        <v>2606852</v>
      </c>
      <c r="DR29">
        <v>2617654</v>
      </c>
      <c r="DS29">
        <v>2608634</v>
      </c>
      <c r="DT29">
        <v>2616935</v>
      </c>
      <c r="DU29">
        <v>2636057</v>
      </c>
      <c r="DV29">
        <v>2610325</v>
      </c>
      <c r="DW29">
        <v>2618046</v>
      </c>
      <c r="DX29">
        <v>2616239</v>
      </c>
      <c r="DY29">
        <v>2620611</v>
      </c>
      <c r="DZ29">
        <v>2597356</v>
      </c>
      <c r="EA29">
        <v>2577219</v>
      </c>
      <c r="EB29">
        <v>2573395</v>
      </c>
      <c r="EC29">
        <v>2612326</v>
      </c>
      <c r="ED29">
        <v>2612326</v>
      </c>
      <c r="EE29">
        <v>2615366</v>
      </c>
      <c r="EF29">
        <v>2605605</v>
      </c>
      <c r="EG29">
        <v>2589911</v>
      </c>
      <c r="EH29">
        <v>2583968</v>
      </c>
      <c r="EI29">
        <v>2574363</v>
      </c>
      <c r="EJ29">
        <v>2567426</v>
      </c>
      <c r="EK29">
        <v>2582744</v>
      </c>
      <c r="EL29">
        <v>2573779</v>
      </c>
      <c r="EM29">
        <v>2578618</v>
      </c>
      <c r="EN29">
        <v>2572842</v>
      </c>
      <c r="EO29">
        <v>2543324</v>
      </c>
      <c r="EP29">
        <v>2543324</v>
      </c>
      <c r="EQ29">
        <v>2530262</v>
      </c>
      <c r="ER29">
        <v>2527954</v>
      </c>
      <c r="ES29">
        <v>2520313</v>
      </c>
      <c r="ET29">
        <v>2527929</v>
      </c>
      <c r="EU29">
        <v>2527929</v>
      </c>
      <c r="EV29">
        <v>2523549</v>
      </c>
      <c r="EW29">
        <v>2522809</v>
      </c>
      <c r="EX29">
        <v>2534813</v>
      </c>
      <c r="EY29">
        <v>2533151</v>
      </c>
      <c r="EZ29">
        <v>2535572</v>
      </c>
      <c r="FA29">
        <v>2535276</v>
      </c>
      <c r="FB29">
        <v>2524078</v>
      </c>
      <c r="FC29">
        <v>2516332</v>
      </c>
      <c r="FD29">
        <v>2525435</v>
      </c>
      <c r="FE29">
        <v>2548196</v>
      </c>
      <c r="FF29">
        <v>2565041</v>
      </c>
      <c r="FG29">
        <v>2571232</v>
      </c>
      <c r="FH29">
        <v>2590325</v>
      </c>
      <c r="FI29">
        <v>2591465</v>
      </c>
      <c r="FJ29">
        <v>2593688</v>
      </c>
      <c r="FK29">
        <v>2585922</v>
      </c>
      <c r="FL29">
        <v>2582730</v>
      </c>
      <c r="FM29">
        <v>2574331</v>
      </c>
      <c r="FN29">
        <v>2594635</v>
      </c>
      <c r="FO29">
        <v>2594635</v>
      </c>
      <c r="FP29">
        <v>2630348</v>
      </c>
      <c r="FQ29">
        <v>2858176</v>
      </c>
      <c r="FR29">
        <v>2778585</v>
      </c>
      <c r="FS29">
        <v>2649730</v>
      </c>
      <c r="FT29">
        <v>2582145</v>
      </c>
      <c r="FU29">
        <v>2559534</v>
      </c>
      <c r="FV29">
        <v>2533002</v>
      </c>
      <c r="FW29">
        <v>2518710</v>
      </c>
      <c r="FX29">
        <v>2521052</v>
      </c>
      <c r="FY29">
        <v>2520754</v>
      </c>
      <c r="FZ29">
        <v>2507932</v>
      </c>
      <c r="GA29">
        <v>2509665</v>
      </c>
      <c r="GB29">
        <v>2497960</v>
      </c>
      <c r="GC29">
        <v>2483562</v>
      </c>
      <c r="GD29">
        <v>2482000</v>
      </c>
      <c r="GE29">
        <v>2474595</v>
      </c>
      <c r="GF29">
        <v>2476290</v>
      </c>
      <c r="GG29">
        <v>2487802</v>
      </c>
      <c r="GH29">
        <v>2493510</v>
      </c>
      <c r="GI29">
        <v>2488217</v>
      </c>
      <c r="GJ29">
        <v>2501935</v>
      </c>
      <c r="GK29">
        <v>2506297</v>
      </c>
      <c r="GL29">
        <v>2505513</v>
      </c>
      <c r="GM29">
        <v>2488931</v>
      </c>
      <c r="GN29">
        <v>2483525</v>
      </c>
      <c r="GO29">
        <v>2476758</v>
      </c>
      <c r="GP29">
        <v>2488192</v>
      </c>
      <c r="GQ29">
        <v>2471480</v>
      </c>
      <c r="GR29">
        <v>2479778</v>
      </c>
      <c r="GS29">
        <v>2462133</v>
      </c>
      <c r="GT29">
        <v>2466201</v>
      </c>
      <c r="GU29">
        <v>2452645</v>
      </c>
      <c r="GV29">
        <v>2452650</v>
      </c>
      <c r="GW29">
        <v>2457650</v>
      </c>
      <c r="GX29">
        <v>2461837</v>
      </c>
      <c r="GY29">
        <v>2460789</v>
      </c>
      <c r="GZ29">
        <v>2462159</v>
      </c>
      <c r="HA29">
        <v>2464473</v>
      </c>
      <c r="HB29">
        <v>2463584</v>
      </c>
      <c r="HC29">
        <v>2458912</v>
      </c>
      <c r="HD29">
        <v>2449316</v>
      </c>
      <c r="HE29">
        <v>2429250</v>
      </c>
      <c r="HF29">
        <v>2413955</v>
      </c>
      <c r="HG29">
        <v>2403977</v>
      </c>
      <c r="HH29">
        <v>2387630</v>
      </c>
      <c r="HI29">
        <v>2373991</v>
      </c>
      <c r="HJ29">
        <v>2370889</v>
      </c>
      <c r="HK29">
        <v>2373946</v>
      </c>
      <c r="HL29">
        <v>2379642</v>
      </c>
      <c r="HM29">
        <v>2379377</v>
      </c>
      <c r="HN29">
        <v>2379429</v>
      </c>
      <c r="HO29">
        <v>2377879</v>
      </c>
      <c r="HP29">
        <v>2372613</v>
      </c>
      <c r="HQ29">
        <v>2381647</v>
      </c>
      <c r="HR29">
        <v>2383187</v>
      </c>
      <c r="HS29">
        <v>2375456</v>
      </c>
      <c r="HT29">
        <v>2369766</v>
      </c>
      <c r="HU29">
        <v>2371600</v>
      </c>
      <c r="HV29">
        <v>2353390</v>
      </c>
      <c r="HW29">
        <v>2339800</v>
      </c>
      <c r="HX29">
        <v>2343957</v>
      </c>
      <c r="HY29">
        <v>2359371</v>
      </c>
      <c r="HZ29">
        <v>2359543</v>
      </c>
      <c r="IA29">
        <v>2379709</v>
      </c>
      <c r="IB29">
        <v>2433712</v>
      </c>
      <c r="IC29">
        <v>2715304</v>
      </c>
      <c r="ID29">
        <v>2647594</v>
      </c>
      <c r="IE29">
        <v>2576422</v>
      </c>
      <c r="IF29">
        <v>2558991</v>
      </c>
      <c r="IG29">
        <v>2535904</v>
      </c>
      <c r="IH29">
        <v>2490813</v>
      </c>
      <c r="II29">
        <v>2480592</v>
      </c>
      <c r="IJ29">
        <v>2479223</v>
      </c>
      <c r="IK29">
        <v>2476796</v>
      </c>
      <c r="IL29">
        <v>2479145</v>
      </c>
      <c r="IM29">
        <v>2459302</v>
      </c>
      <c r="IN29">
        <v>2465680</v>
      </c>
      <c r="IO29">
        <v>2465880</v>
      </c>
      <c r="IP29">
        <v>2462783</v>
      </c>
      <c r="IQ29">
        <v>2452393</v>
      </c>
      <c r="IR29">
        <v>2457584</v>
      </c>
      <c r="IS29">
        <v>2460396</v>
      </c>
      <c r="IT29">
        <v>2449108</v>
      </c>
      <c r="IU29">
        <v>2425610</v>
      </c>
      <c r="IV29">
        <v>2425043</v>
      </c>
      <c r="IW29">
        <v>2417538</v>
      </c>
      <c r="IX29">
        <v>2412845</v>
      </c>
      <c r="IY29">
        <v>2408713</v>
      </c>
      <c r="IZ29">
        <v>4780417</v>
      </c>
      <c r="JA29">
        <v>4774263</v>
      </c>
      <c r="JB29">
        <v>4781545</v>
      </c>
      <c r="JC29">
        <v>4778620</v>
      </c>
      <c r="JD29">
        <v>4766364</v>
      </c>
      <c r="JE29">
        <v>4761523</v>
      </c>
      <c r="JF29">
        <v>4772998</v>
      </c>
      <c r="JG29">
        <v>4785438</v>
      </c>
      <c r="JH29">
        <v>4799498</v>
      </c>
      <c r="JI29">
        <v>4802117</v>
      </c>
      <c r="JJ29">
        <v>4809770</v>
      </c>
      <c r="JK29">
        <v>4783514</v>
      </c>
      <c r="JL29">
        <v>4783353</v>
      </c>
      <c r="JM29">
        <v>4788468</v>
      </c>
      <c r="JN29">
        <v>4789064</v>
      </c>
      <c r="JO29">
        <v>4789278</v>
      </c>
      <c r="JP29">
        <v>4793886</v>
      </c>
      <c r="JQ29">
        <v>4811725</v>
      </c>
      <c r="JR29">
        <v>4796545</v>
      </c>
      <c r="JS29">
        <v>4778948</v>
      </c>
      <c r="JT29">
        <v>4772377</v>
      </c>
      <c r="JU29">
        <v>4746504</v>
      </c>
      <c r="JV29">
        <v>4745143</v>
      </c>
      <c r="JW29">
        <v>4743103</v>
      </c>
      <c r="JX29">
        <v>4736843</v>
      </c>
      <c r="JY29">
        <v>2383907</v>
      </c>
      <c r="JZ29">
        <v>2383907</v>
      </c>
      <c r="KA29">
        <v>2381798</v>
      </c>
      <c r="KB29">
        <v>2361998</v>
      </c>
      <c r="KC29">
        <v>2369488</v>
      </c>
      <c r="KD29">
        <v>2371594</v>
      </c>
      <c r="KE29">
        <v>2344176</v>
      </c>
      <c r="KF29">
        <v>2328650</v>
      </c>
      <c r="KG29">
        <v>2331842</v>
      </c>
      <c r="KH29">
        <v>2327210</v>
      </c>
      <c r="KI29">
        <v>2313804</v>
      </c>
      <c r="KJ29">
        <v>2321262</v>
      </c>
      <c r="KK29">
        <v>2300998</v>
      </c>
      <c r="KL29">
        <v>2305494</v>
      </c>
      <c r="KM29">
        <v>2314057</v>
      </c>
      <c r="KN29">
        <v>2326327</v>
      </c>
      <c r="KO29">
        <v>2386135</v>
      </c>
      <c r="KP29">
        <v>2440727</v>
      </c>
      <c r="KQ29">
        <v>2537048</v>
      </c>
      <c r="KR29">
        <v>2537048</v>
      </c>
      <c r="KS29">
        <v>2549754</v>
      </c>
      <c r="KT29">
        <v>2466141</v>
      </c>
      <c r="KU29">
        <v>2373665</v>
      </c>
      <c r="KV29">
        <v>2324770</v>
      </c>
      <c r="KW29">
        <v>2327622</v>
      </c>
      <c r="KX29">
        <v>2330100</v>
      </c>
      <c r="KY29">
        <v>2321250</v>
      </c>
      <c r="KZ29">
        <v>2326068</v>
      </c>
      <c r="LA29">
        <v>2306121</v>
      </c>
      <c r="LB29">
        <v>2288299</v>
      </c>
      <c r="LC29">
        <v>2283019</v>
      </c>
      <c r="LD29">
        <v>2285371</v>
      </c>
      <c r="LE29">
        <v>2292230</v>
      </c>
      <c r="LF29">
        <v>2290846</v>
      </c>
      <c r="LG29">
        <v>2297594</v>
      </c>
      <c r="LH29">
        <v>2288207</v>
      </c>
      <c r="LI29">
        <v>2296687</v>
      </c>
      <c r="LJ29">
        <v>2284842</v>
      </c>
      <c r="LK29">
        <v>2271752</v>
      </c>
      <c r="LL29">
        <v>2255472</v>
      </c>
      <c r="LM29">
        <v>2246832</v>
      </c>
      <c r="LN29">
        <v>2248142</v>
      </c>
      <c r="LO29">
        <v>4521558</v>
      </c>
      <c r="LP29">
        <v>4519379</v>
      </c>
      <c r="LQ29">
        <v>4517017</v>
      </c>
      <c r="LR29">
        <v>4517017</v>
      </c>
      <c r="LS29">
        <v>4508768</v>
      </c>
      <c r="LT29">
        <v>4495397</v>
      </c>
      <c r="LU29">
        <v>4496144</v>
      </c>
      <c r="LV29">
        <v>4496264</v>
      </c>
      <c r="LW29">
        <v>4554257</v>
      </c>
      <c r="LX29">
        <v>4581460</v>
      </c>
      <c r="LY29">
        <v>4630302</v>
      </c>
      <c r="LZ29">
        <v>4632245</v>
      </c>
      <c r="MA29">
        <v>4628687</v>
      </c>
      <c r="MB29">
        <v>4617382</v>
      </c>
      <c r="MC29">
        <v>4599791</v>
      </c>
      <c r="MD29">
        <v>4598217</v>
      </c>
      <c r="ME29">
        <v>4594376</v>
      </c>
      <c r="MF29">
        <v>4580390</v>
      </c>
      <c r="MG29">
        <v>4564018</v>
      </c>
      <c r="MH29">
        <v>4551645</v>
      </c>
      <c r="MI29">
        <v>4561633</v>
      </c>
      <c r="MJ29">
        <v>4566630</v>
      </c>
      <c r="MK29">
        <v>4556894</v>
      </c>
      <c r="ML29">
        <v>2275727</v>
      </c>
      <c r="MM29">
        <v>2273226</v>
      </c>
      <c r="MN29">
        <v>2274784</v>
      </c>
      <c r="MO29">
        <v>2268036</v>
      </c>
      <c r="MP29">
        <v>2270774</v>
      </c>
      <c r="MQ29">
        <v>2247169</v>
      </c>
      <c r="MR29">
        <v>2239100</v>
      </c>
      <c r="MS29">
        <v>2217799</v>
      </c>
      <c r="MT29">
        <v>2229461</v>
      </c>
      <c r="MU29">
        <v>2219995</v>
      </c>
      <c r="MV29">
        <v>2209069</v>
      </c>
      <c r="MW29">
        <v>2223081</v>
      </c>
      <c r="MX29">
        <v>2230299</v>
      </c>
      <c r="MY29">
        <v>2237280</v>
      </c>
      <c r="MZ29">
        <v>2246368</v>
      </c>
      <c r="NA29">
        <v>2327873</v>
      </c>
      <c r="NB29">
        <v>2375237</v>
      </c>
      <c r="NC29">
        <v>2454387</v>
      </c>
      <c r="ND29">
        <v>2573741</v>
      </c>
      <c r="NE29">
        <v>2603461</v>
      </c>
      <c r="NF29">
        <v>2465401</v>
      </c>
      <c r="NG29">
        <v>2416170</v>
      </c>
      <c r="NH29">
        <v>2359389</v>
      </c>
      <c r="NI29">
        <v>2312234</v>
      </c>
      <c r="NJ29">
        <v>2312234</v>
      </c>
      <c r="NK29">
        <v>2302692</v>
      </c>
      <c r="NL29">
        <v>2275230</v>
      </c>
      <c r="NM29">
        <v>2260817</v>
      </c>
      <c r="NN29">
        <v>2275163</v>
      </c>
      <c r="NO29">
        <v>2267486</v>
      </c>
      <c r="NP29">
        <v>2263026</v>
      </c>
      <c r="NQ29">
        <v>2313117</v>
      </c>
      <c r="NR29">
        <v>2311385</v>
      </c>
      <c r="NS29">
        <v>2311514</v>
      </c>
      <c r="NT29">
        <v>2319763</v>
      </c>
      <c r="NU29">
        <v>2294922</v>
      </c>
      <c r="NV29">
        <v>2277890</v>
      </c>
      <c r="NW29">
        <v>2275093</v>
      </c>
      <c r="NX29">
        <v>2273542</v>
      </c>
      <c r="NY29">
        <v>2281050</v>
      </c>
      <c r="NZ29">
        <v>2285726</v>
      </c>
      <c r="OA29">
        <v>2265933</v>
      </c>
      <c r="OB29">
        <v>2270589</v>
      </c>
      <c r="OC29">
        <v>2266719</v>
      </c>
      <c r="OD29">
        <v>2266719</v>
      </c>
      <c r="OE29">
        <v>2257137</v>
      </c>
      <c r="OF29">
        <v>2234424</v>
      </c>
      <c r="OG29">
        <v>2219557</v>
      </c>
      <c r="OH29">
        <v>2225318</v>
      </c>
      <c r="OI29">
        <v>2220461</v>
      </c>
      <c r="OJ29">
        <v>2212169</v>
      </c>
      <c r="OK29">
        <v>2208736</v>
      </c>
      <c r="OL29">
        <v>2203500</v>
      </c>
      <c r="OM29">
        <v>2204149</v>
      </c>
      <c r="ON29">
        <v>2183893</v>
      </c>
      <c r="OO29">
        <v>2162261</v>
      </c>
      <c r="OP29">
        <v>2161249</v>
      </c>
      <c r="OQ29">
        <v>2161249</v>
      </c>
      <c r="OR29">
        <v>2147557</v>
      </c>
      <c r="OS29">
        <v>2146513</v>
      </c>
      <c r="OT29">
        <v>4301132</v>
      </c>
      <c r="OU29">
        <v>4301387</v>
      </c>
      <c r="OV29">
        <v>4301387</v>
      </c>
      <c r="OW29">
        <v>4304113</v>
      </c>
      <c r="OX29">
        <v>4301550</v>
      </c>
      <c r="OY29">
        <v>2163600</v>
      </c>
      <c r="OZ29">
        <v>2169699</v>
      </c>
      <c r="PA29">
        <v>2171686</v>
      </c>
      <c r="PB29">
        <v>2173863</v>
      </c>
      <c r="PC29">
        <v>2185492</v>
      </c>
      <c r="PD29">
        <v>2194645</v>
      </c>
      <c r="PE29">
        <v>2199277</v>
      </c>
      <c r="PF29">
        <v>2209868</v>
      </c>
      <c r="PG29">
        <v>2215365</v>
      </c>
      <c r="PH29">
        <v>2230613</v>
      </c>
      <c r="PI29">
        <v>2205224</v>
      </c>
      <c r="PJ29">
        <v>2163012</v>
      </c>
      <c r="PK29">
        <v>2175884</v>
      </c>
      <c r="PL29">
        <v>2180893</v>
      </c>
      <c r="PM29">
        <v>2200923</v>
      </c>
      <c r="PN29">
        <v>2165726</v>
      </c>
      <c r="PO29">
        <v>2165726</v>
      </c>
      <c r="PP29">
        <v>2278808</v>
      </c>
      <c r="PQ29">
        <v>2306206</v>
      </c>
      <c r="PR29">
        <v>2319128</v>
      </c>
      <c r="PS29">
        <v>2333393</v>
      </c>
      <c r="PT29">
        <v>2308002</v>
      </c>
      <c r="PU29">
        <v>2257305</v>
      </c>
      <c r="PV29">
        <v>2235686</v>
      </c>
      <c r="PW29">
        <v>2221269</v>
      </c>
      <c r="PX29">
        <v>2214517</v>
      </c>
      <c r="PY29">
        <v>2195639</v>
      </c>
      <c r="PZ29">
        <v>2210065</v>
      </c>
      <c r="QA29">
        <v>2215047</v>
      </c>
      <c r="QB29">
        <v>2206652</v>
      </c>
      <c r="QC29">
        <v>2195339</v>
      </c>
      <c r="QD29">
        <v>2192516</v>
      </c>
      <c r="QE29">
        <v>2180479</v>
      </c>
      <c r="QF29">
        <v>2186887</v>
      </c>
      <c r="QG29">
        <v>2195874</v>
      </c>
      <c r="QH29">
        <v>2200284</v>
      </c>
      <c r="QI29">
        <v>2220084</v>
      </c>
      <c r="QJ29">
        <v>2196958</v>
      </c>
      <c r="QK29">
        <v>2173937</v>
      </c>
      <c r="QL29">
        <v>2156647</v>
      </c>
      <c r="QM29">
        <v>2142631</v>
      </c>
      <c r="QN29">
        <v>2160689</v>
      </c>
      <c r="QO29">
        <v>2163065</v>
      </c>
      <c r="QP29">
        <v>2148976</v>
      </c>
      <c r="QQ29">
        <v>2146230</v>
      </c>
      <c r="QR29">
        <v>2145686</v>
      </c>
      <c r="QS29">
        <v>2169841</v>
      </c>
      <c r="QT29">
        <v>2191510</v>
      </c>
      <c r="QU29">
        <v>2198703</v>
      </c>
      <c r="QV29">
        <v>2196962</v>
      </c>
      <c r="QW29">
        <v>2195293</v>
      </c>
      <c r="QX29">
        <v>2220086</v>
      </c>
      <c r="QY29">
        <v>2205594</v>
      </c>
      <c r="QZ29">
        <v>2209703</v>
      </c>
      <c r="RA29">
        <v>2201920</v>
      </c>
      <c r="RB29">
        <v>2163118</v>
      </c>
      <c r="RC29">
        <v>2154426</v>
      </c>
      <c r="RD29">
        <v>2146045</v>
      </c>
      <c r="RE29">
        <v>2128813</v>
      </c>
      <c r="RF29">
        <v>2128243</v>
      </c>
      <c r="RG29">
        <v>2116799</v>
      </c>
      <c r="RH29">
        <v>2115957</v>
      </c>
      <c r="RI29">
        <v>2121928</v>
      </c>
      <c r="RJ29">
        <v>2120112</v>
      </c>
      <c r="RK29">
        <v>4257008</v>
      </c>
      <c r="RL29">
        <v>2133814</v>
      </c>
      <c r="RM29">
        <v>2141402</v>
      </c>
      <c r="RN29">
        <v>2112106</v>
      </c>
      <c r="RO29">
        <v>2121154</v>
      </c>
      <c r="RP29">
        <v>2119204</v>
      </c>
      <c r="RQ29">
        <v>2123216</v>
      </c>
      <c r="RR29">
        <v>2126461</v>
      </c>
      <c r="RS29">
        <v>2103541</v>
      </c>
      <c r="RT29">
        <v>2094288</v>
      </c>
      <c r="RU29">
        <v>2094827</v>
      </c>
      <c r="RV29">
        <v>2108579</v>
      </c>
      <c r="RW29">
        <v>2111896</v>
      </c>
      <c r="RX29">
        <v>2113485</v>
      </c>
      <c r="RY29">
        <v>2120524</v>
      </c>
      <c r="RZ29">
        <v>2120524</v>
      </c>
      <c r="SA29">
        <v>2115151</v>
      </c>
      <c r="SB29">
        <v>2211025</v>
      </c>
      <c r="SC29">
        <v>2198049</v>
      </c>
      <c r="SD29">
        <v>2321293</v>
      </c>
      <c r="SE29">
        <v>2230431</v>
      </c>
      <c r="SF29">
        <v>2237566</v>
      </c>
      <c r="SG29">
        <v>2197260</v>
      </c>
      <c r="SH29">
        <v>2196148</v>
      </c>
      <c r="SI29">
        <v>2206047</v>
      </c>
      <c r="SJ29">
        <v>2197028</v>
      </c>
      <c r="SK29">
        <v>2184348</v>
      </c>
      <c r="SL29">
        <v>2169611</v>
      </c>
      <c r="SM29">
        <v>2172647</v>
      </c>
      <c r="SN29">
        <v>2161685</v>
      </c>
      <c r="SO29">
        <v>2151689</v>
      </c>
      <c r="SP29">
        <v>2157847</v>
      </c>
      <c r="SQ29">
        <v>2155097</v>
      </c>
      <c r="SR29">
        <v>2120288</v>
      </c>
      <c r="SS29">
        <v>2141019</v>
      </c>
      <c r="ST29">
        <v>2147410</v>
      </c>
      <c r="SU29">
        <v>2147300</v>
      </c>
      <c r="SV29">
        <v>2123834</v>
      </c>
      <c r="SW29">
        <v>2099513</v>
      </c>
      <c r="SX29">
        <v>2091271</v>
      </c>
      <c r="SY29">
        <v>2088742</v>
      </c>
      <c r="SZ29">
        <v>2095959</v>
      </c>
      <c r="TA29">
        <v>2103136</v>
      </c>
      <c r="TB29">
        <v>2085826</v>
      </c>
      <c r="TC29">
        <v>2087341</v>
      </c>
      <c r="TD29">
        <v>2088920</v>
      </c>
      <c r="TE29">
        <v>2091602</v>
      </c>
      <c r="TF29">
        <v>2079881</v>
      </c>
      <c r="TG29">
        <v>2084893</v>
      </c>
      <c r="TH29">
        <v>2091744</v>
      </c>
      <c r="TI29">
        <v>2094450</v>
      </c>
      <c r="TJ29">
        <v>2078342</v>
      </c>
      <c r="TK29">
        <v>2071941</v>
      </c>
      <c r="TL29">
        <v>2072623</v>
      </c>
      <c r="TM29">
        <v>2087474</v>
      </c>
      <c r="TN29">
        <v>4134626</v>
      </c>
      <c r="TO29">
        <v>4132122</v>
      </c>
      <c r="TP29">
        <v>4132122</v>
      </c>
      <c r="TQ29">
        <v>4130119</v>
      </c>
      <c r="TR29">
        <v>4134390</v>
      </c>
      <c r="TS29">
        <v>4129424</v>
      </c>
      <c r="TT29">
        <v>4112179</v>
      </c>
      <c r="TU29">
        <v>4098673</v>
      </c>
      <c r="TV29">
        <v>4102496</v>
      </c>
      <c r="TW29">
        <v>4104580</v>
      </c>
      <c r="TX29">
        <v>4093169</v>
      </c>
      <c r="TY29">
        <v>4084806</v>
      </c>
      <c r="TZ29">
        <v>2049072</v>
      </c>
      <c r="UA29">
        <v>2049072</v>
      </c>
      <c r="UB29">
        <v>2049062</v>
      </c>
      <c r="UC29">
        <v>2058533</v>
      </c>
      <c r="UD29">
        <v>2056834</v>
      </c>
      <c r="UE29">
        <v>2038427</v>
      </c>
      <c r="UF29">
        <v>2020471</v>
      </c>
      <c r="UG29">
        <v>2027984</v>
      </c>
      <c r="UH29">
        <v>2027425</v>
      </c>
      <c r="UI29">
        <v>2032162</v>
      </c>
      <c r="UJ29">
        <v>2032369</v>
      </c>
      <c r="UK29">
        <v>2026469</v>
      </c>
      <c r="UL29">
        <v>2060242</v>
      </c>
      <c r="UM29">
        <v>2084429</v>
      </c>
      <c r="UN29">
        <v>2096737</v>
      </c>
      <c r="UO29">
        <v>2198189</v>
      </c>
      <c r="UP29">
        <v>2283472</v>
      </c>
      <c r="UQ29">
        <v>2328695</v>
      </c>
      <c r="UR29">
        <v>2328695</v>
      </c>
      <c r="US29">
        <v>2272986</v>
      </c>
      <c r="UT29">
        <v>2281126</v>
      </c>
      <c r="UU29">
        <v>2248409</v>
      </c>
      <c r="UV29">
        <v>2220204</v>
      </c>
      <c r="UW29">
        <v>2188855</v>
      </c>
      <c r="UX29">
        <v>2179326</v>
      </c>
      <c r="UY29">
        <v>2156918</v>
      </c>
      <c r="UZ29">
        <v>2167372</v>
      </c>
      <c r="VA29">
        <v>2168170</v>
      </c>
      <c r="VB29">
        <v>2154029</v>
      </c>
      <c r="VC29">
        <v>2157984</v>
      </c>
      <c r="VD29">
        <v>2146928</v>
      </c>
      <c r="VE29">
        <v>2143284</v>
      </c>
      <c r="VF29">
        <v>2147980</v>
      </c>
      <c r="VG29">
        <v>2136602</v>
      </c>
      <c r="VH29">
        <v>2117654</v>
      </c>
      <c r="VI29">
        <v>2078365</v>
      </c>
      <c r="VJ29">
        <v>2067414</v>
      </c>
      <c r="VK29">
        <v>2067504</v>
      </c>
      <c r="VL29">
        <v>2056619</v>
      </c>
      <c r="VM29">
        <v>2052831</v>
      </c>
      <c r="VN29">
        <v>2060259</v>
      </c>
      <c r="VO29">
        <v>2057576</v>
      </c>
      <c r="VP29">
        <v>2062002</v>
      </c>
      <c r="VQ29">
        <v>2059858</v>
      </c>
      <c r="VR29">
        <v>2056952</v>
      </c>
      <c r="VS29">
        <v>2064947</v>
      </c>
      <c r="VT29">
        <v>2062118</v>
      </c>
      <c r="VU29">
        <v>2056416</v>
      </c>
      <c r="VV29">
        <v>4096664</v>
      </c>
      <c r="VW29">
        <v>4086053</v>
      </c>
      <c r="VX29">
        <v>4103231</v>
      </c>
      <c r="VY29">
        <v>4073804</v>
      </c>
      <c r="VZ29">
        <v>4072163</v>
      </c>
      <c r="WA29">
        <v>4066747</v>
      </c>
      <c r="WB29">
        <v>4066044</v>
      </c>
      <c r="WC29">
        <v>4062878</v>
      </c>
      <c r="WD29">
        <v>4078714</v>
      </c>
      <c r="WE29">
        <v>4075085</v>
      </c>
      <c r="WF29">
        <v>4068222</v>
      </c>
      <c r="WG29">
        <v>4068222</v>
      </c>
      <c r="WH29">
        <v>4081189</v>
      </c>
      <c r="WI29">
        <v>4066921</v>
      </c>
      <c r="WJ29">
        <v>4067544</v>
      </c>
      <c r="WK29">
        <v>4062800</v>
      </c>
      <c r="WL29">
        <v>4068767</v>
      </c>
      <c r="WM29">
        <v>4071098</v>
      </c>
      <c r="WN29">
        <v>2032146</v>
      </c>
      <c r="WO29">
        <v>2037074</v>
      </c>
      <c r="WP29">
        <v>2033490</v>
      </c>
      <c r="WQ29">
        <v>2036167</v>
      </c>
      <c r="WR29">
        <v>2032303</v>
      </c>
      <c r="WS29">
        <v>2037874</v>
      </c>
      <c r="WT29">
        <v>2045831</v>
      </c>
      <c r="WU29">
        <v>2059462</v>
      </c>
      <c r="WV29">
        <v>2070977</v>
      </c>
      <c r="WW29">
        <v>2076735</v>
      </c>
      <c r="WX29">
        <v>2086852</v>
      </c>
      <c r="WY29">
        <v>2101849</v>
      </c>
      <c r="WZ29">
        <v>2099566</v>
      </c>
      <c r="XA29">
        <v>2120981</v>
      </c>
      <c r="XB29">
        <v>2145729</v>
      </c>
      <c r="XC29">
        <v>2247370</v>
      </c>
      <c r="XD29">
        <v>2314759</v>
      </c>
      <c r="XE29">
        <v>2284579</v>
      </c>
      <c r="XF29">
        <v>2277805</v>
      </c>
      <c r="XG29">
        <v>2241899</v>
      </c>
      <c r="XH29">
        <v>2211361</v>
      </c>
      <c r="XI29">
        <v>2190562</v>
      </c>
      <c r="XJ29">
        <v>2190562</v>
      </c>
      <c r="XK29">
        <v>2206840</v>
      </c>
      <c r="XL29">
        <v>2213675</v>
      </c>
      <c r="XM29">
        <v>2202726</v>
      </c>
      <c r="XN29">
        <v>2202975</v>
      </c>
      <c r="XO29">
        <v>2187022</v>
      </c>
      <c r="XP29">
        <v>2182244</v>
      </c>
      <c r="XQ29">
        <v>2187744</v>
      </c>
      <c r="XR29">
        <v>2183493</v>
      </c>
      <c r="XS29">
        <v>2185198</v>
      </c>
      <c r="XT29">
        <v>2175486</v>
      </c>
      <c r="XU29">
        <v>2167258</v>
      </c>
      <c r="XV29">
        <v>2168989</v>
      </c>
      <c r="XW29">
        <v>2105686</v>
      </c>
      <c r="XX29">
        <v>2097403</v>
      </c>
      <c r="XY29">
        <v>2104809</v>
      </c>
      <c r="XZ29">
        <v>2119506</v>
      </c>
      <c r="YA29">
        <v>2125107</v>
      </c>
      <c r="YB29">
        <v>2130264</v>
      </c>
      <c r="YC29">
        <v>2118527</v>
      </c>
      <c r="YD29">
        <v>2101429</v>
      </c>
      <c r="YE29">
        <v>2092695</v>
      </c>
      <c r="YF29">
        <v>2086054</v>
      </c>
      <c r="YG29">
        <v>2094117</v>
      </c>
      <c r="YH29">
        <v>2090006</v>
      </c>
      <c r="YI29">
        <v>2090006</v>
      </c>
      <c r="YJ29">
        <v>2092420</v>
      </c>
      <c r="YK29">
        <v>2097519</v>
      </c>
      <c r="YL29">
        <v>2098436</v>
      </c>
      <c r="YM29">
        <v>2087848</v>
      </c>
      <c r="YN29">
        <v>2094503</v>
      </c>
      <c r="YO29">
        <v>2082814</v>
      </c>
      <c r="YP29">
        <v>2081580</v>
      </c>
      <c r="YQ29">
        <v>2082311</v>
      </c>
      <c r="YR29">
        <v>2065913</v>
      </c>
      <c r="YS29">
        <v>2065913</v>
      </c>
      <c r="YT29">
        <v>2057605</v>
      </c>
      <c r="YU29">
        <v>2049485</v>
      </c>
      <c r="YV29">
        <v>2043847</v>
      </c>
      <c r="YW29">
        <v>2043439</v>
      </c>
      <c r="YX29">
        <v>2043439</v>
      </c>
      <c r="YY29">
        <v>2038713</v>
      </c>
      <c r="YZ29">
        <v>2040199</v>
      </c>
      <c r="ZA29">
        <v>2024622</v>
      </c>
      <c r="ZB29">
        <v>2014064</v>
      </c>
      <c r="ZC29">
        <v>2018214</v>
      </c>
      <c r="ZD29">
        <v>2002349</v>
      </c>
      <c r="ZE29">
        <v>1994133</v>
      </c>
      <c r="ZF29">
        <v>1981736</v>
      </c>
      <c r="ZG29">
        <v>1982634</v>
      </c>
      <c r="ZH29">
        <v>1975815</v>
      </c>
      <c r="ZI29">
        <v>1993332</v>
      </c>
      <c r="ZJ29">
        <v>1998123</v>
      </c>
      <c r="ZK29">
        <v>1991406</v>
      </c>
      <c r="ZL29">
        <v>2015862</v>
      </c>
      <c r="ZM29">
        <v>2011551</v>
      </c>
      <c r="ZN29">
        <v>2007444</v>
      </c>
      <c r="ZO29">
        <v>2017712</v>
      </c>
      <c r="ZP29">
        <v>2024009</v>
      </c>
      <c r="ZQ29">
        <v>2127946</v>
      </c>
      <c r="ZR29">
        <v>2243252</v>
      </c>
      <c r="ZS29">
        <v>2256898</v>
      </c>
      <c r="ZT29">
        <v>2256898</v>
      </c>
      <c r="ZU29">
        <v>2268144</v>
      </c>
      <c r="ZV29">
        <v>2210107</v>
      </c>
      <c r="ZW29">
        <v>2086753</v>
      </c>
      <c r="ZX29">
        <v>2048972</v>
      </c>
      <c r="ZY29">
        <v>2028369</v>
      </c>
      <c r="ZZ29">
        <v>2042924</v>
      </c>
      <c r="AAA29">
        <v>2031942</v>
      </c>
      <c r="AAB29">
        <v>2025261</v>
      </c>
      <c r="AAC29">
        <v>2011537</v>
      </c>
      <c r="AAD29">
        <v>2008851</v>
      </c>
      <c r="AAE29">
        <v>2011801</v>
      </c>
      <c r="AAF29">
        <v>2010208</v>
      </c>
      <c r="AAG29">
        <v>2000138</v>
      </c>
      <c r="AAH29">
        <v>2003704</v>
      </c>
      <c r="AAI29">
        <v>2012892</v>
      </c>
      <c r="AAJ29">
        <v>2012883</v>
      </c>
      <c r="AAK29">
        <v>1998187</v>
      </c>
      <c r="AAL29">
        <v>1986099</v>
      </c>
      <c r="AAM29">
        <v>1980216</v>
      </c>
      <c r="AAN29">
        <v>1982433</v>
      </c>
      <c r="AAO29">
        <v>1967632</v>
      </c>
      <c r="AAP29">
        <v>1965701</v>
      </c>
      <c r="AAQ29">
        <v>1949132</v>
      </c>
      <c r="AAR29">
        <v>1938660</v>
      </c>
      <c r="AAS29">
        <v>3762870</v>
      </c>
      <c r="AAT29">
        <v>3747527</v>
      </c>
      <c r="AAU29">
        <v>3733157</v>
      </c>
      <c r="AAV29">
        <v>3734105</v>
      </c>
      <c r="AAW29">
        <v>3732885</v>
      </c>
      <c r="AAX29">
        <v>3721488</v>
      </c>
      <c r="AAY29">
        <v>3722044</v>
      </c>
      <c r="AAZ29">
        <v>3729369</v>
      </c>
      <c r="ABA29">
        <v>3727083</v>
      </c>
      <c r="ABB29">
        <v>3720329</v>
      </c>
      <c r="ABC29">
        <v>3709902</v>
      </c>
      <c r="ABD29">
        <v>3717234</v>
      </c>
      <c r="ABE29">
        <v>3716283</v>
      </c>
      <c r="ABF29">
        <v>3708465</v>
      </c>
      <c r="ABG29">
        <v>3706192</v>
      </c>
      <c r="ABH29">
        <v>3698307</v>
      </c>
      <c r="ABI29">
        <v>3685166</v>
      </c>
      <c r="ABJ29">
        <v>3684742</v>
      </c>
      <c r="ABK29">
        <v>3672839</v>
      </c>
      <c r="ABL29">
        <v>3670743</v>
      </c>
      <c r="ABM29">
        <v>1824752</v>
      </c>
      <c r="ABN29">
        <v>1825874</v>
      </c>
      <c r="ABO29">
        <v>1817649</v>
      </c>
      <c r="ABP29">
        <v>1829914</v>
      </c>
      <c r="ABQ29">
        <v>1809698</v>
      </c>
      <c r="ABR29">
        <v>1796099</v>
      </c>
      <c r="ABS29">
        <v>1781260</v>
      </c>
      <c r="ABT29">
        <v>1774710</v>
      </c>
      <c r="ABU29">
        <v>1770679</v>
      </c>
      <c r="ABV29">
        <v>1762300</v>
      </c>
      <c r="ABW29">
        <v>1770915</v>
      </c>
      <c r="ABX29">
        <v>1772231</v>
      </c>
      <c r="ABY29">
        <v>1790253</v>
      </c>
      <c r="ABZ29">
        <v>1790253</v>
      </c>
      <c r="ACA29">
        <v>1810241</v>
      </c>
      <c r="ACB29">
        <v>1838235</v>
      </c>
      <c r="ACC29">
        <v>1852744</v>
      </c>
      <c r="ACD29">
        <v>1993053</v>
      </c>
      <c r="ACE29">
        <v>1933031</v>
      </c>
      <c r="ACF29">
        <v>1950906</v>
      </c>
      <c r="ACG29">
        <v>1970487</v>
      </c>
      <c r="ACH29">
        <v>1903313</v>
      </c>
      <c r="ACI29">
        <v>1886098</v>
      </c>
      <c r="ACJ29">
        <v>1863489</v>
      </c>
      <c r="ACK29">
        <v>1858065</v>
      </c>
      <c r="ACL29">
        <v>1852663</v>
      </c>
      <c r="ACM29">
        <v>1847110</v>
      </c>
      <c r="ACN29">
        <v>1841374</v>
      </c>
      <c r="ACO29">
        <v>1836218</v>
      </c>
      <c r="ACP29">
        <v>1826808</v>
      </c>
      <c r="ACQ29">
        <v>1816438</v>
      </c>
      <c r="ACR29">
        <v>1805906</v>
      </c>
      <c r="ACS29">
        <v>1811911</v>
      </c>
      <c r="ACT29">
        <v>1809103</v>
      </c>
      <c r="ACU29">
        <v>1796531</v>
      </c>
      <c r="ACV29">
        <v>1795763</v>
      </c>
      <c r="ACW29">
        <v>1786959</v>
      </c>
      <c r="ACX29">
        <v>1786248</v>
      </c>
      <c r="ACY29">
        <v>1762064</v>
      </c>
      <c r="ACZ29">
        <v>1761086</v>
      </c>
      <c r="ADA29">
        <v>1761338</v>
      </c>
      <c r="ADB29">
        <v>1753301</v>
      </c>
      <c r="ADC29">
        <v>1753511</v>
      </c>
      <c r="ADD29">
        <v>1743216</v>
      </c>
      <c r="ADE29">
        <v>1744856</v>
      </c>
      <c r="ADF29">
        <v>1742913</v>
      </c>
      <c r="ADG29">
        <v>3447302</v>
      </c>
      <c r="ADH29">
        <v>3453883</v>
      </c>
      <c r="ADI29">
        <v>3453159</v>
      </c>
      <c r="ADJ29">
        <v>3452986</v>
      </c>
      <c r="ADK29">
        <v>3446080</v>
      </c>
      <c r="ADL29">
        <v>3444640</v>
      </c>
      <c r="ADM29">
        <v>3442145</v>
      </c>
      <c r="ADN29">
        <v>3429248</v>
      </c>
      <c r="ADO29">
        <v>3425299</v>
      </c>
      <c r="ADP29">
        <v>3407150</v>
      </c>
      <c r="ADQ29">
        <v>3403349</v>
      </c>
      <c r="ADR29">
        <v>3403349</v>
      </c>
      <c r="ADS29">
        <v>3398510</v>
      </c>
      <c r="ADT29">
        <v>3410749</v>
      </c>
      <c r="ADU29">
        <v>3405221</v>
      </c>
      <c r="ADV29">
        <v>3408656</v>
      </c>
      <c r="ADW29">
        <v>3416444</v>
      </c>
      <c r="ADX29">
        <v>3414269</v>
      </c>
      <c r="ADY29">
        <v>3412361</v>
      </c>
      <c r="ADZ29">
        <v>1703488</v>
      </c>
      <c r="AEA29">
        <v>1701208</v>
      </c>
      <c r="AEB29">
        <v>1694252</v>
      </c>
      <c r="AEC29">
        <v>1694252</v>
      </c>
      <c r="AED29">
        <v>1695000</v>
      </c>
      <c r="AEE29">
        <v>1687363</v>
      </c>
      <c r="AEF29">
        <v>1675555</v>
      </c>
      <c r="AEG29">
        <v>1666895</v>
      </c>
      <c r="AEH29">
        <v>1660978</v>
      </c>
      <c r="AEI29">
        <v>1660851</v>
      </c>
      <c r="AEJ29">
        <v>1653172</v>
      </c>
      <c r="AEK29">
        <v>1661225</v>
      </c>
      <c r="AEL29">
        <v>1668894</v>
      </c>
      <c r="AEM29">
        <v>1671033</v>
      </c>
      <c r="AEN29">
        <v>1680109</v>
      </c>
      <c r="AEO29">
        <v>1681137</v>
      </c>
      <c r="AEP29">
        <v>1676170</v>
      </c>
      <c r="AEQ29">
        <v>1690210</v>
      </c>
      <c r="AER29">
        <v>1690210</v>
      </c>
      <c r="AES29">
        <v>1731394</v>
      </c>
      <c r="AET29">
        <v>1712454</v>
      </c>
      <c r="AEU29">
        <v>1735640</v>
      </c>
      <c r="AEV29">
        <v>1740916</v>
      </c>
      <c r="AEW29">
        <v>1739557</v>
      </c>
      <c r="AEX29">
        <v>1738279</v>
      </c>
      <c r="AEY29">
        <v>1729513</v>
      </c>
      <c r="AEZ29">
        <v>1726991</v>
      </c>
      <c r="AFA29">
        <v>1718846</v>
      </c>
      <c r="AFB29">
        <v>1715061</v>
      </c>
      <c r="AFC29">
        <v>1716557</v>
      </c>
      <c r="AFD29">
        <v>1694270</v>
      </c>
      <c r="AFE29">
        <v>1674638</v>
      </c>
      <c r="AFF29">
        <v>1661563</v>
      </c>
      <c r="AFG29">
        <v>1655806</v>
      </c>
      <c r="AFH29">
        <v>1650553</v>
      </c>
      <c r="AFI29">
        <v>1640228</v>
      </c>
      <c r="AFJ29">
        <v>1634769</v>
      </c>
      <c r="AFK29">
        <v>1629472</v>
      </c>
      <c r="AFL29">
        <v>1624714</v>
      </c>
      <c r="AFM29">
        <v>1593506</v>
      </c>
      <c r="AFN29">
        <v>1593614</v>
      </c>
      <c r="AFO29">
        <v>3173238</v>
      </c>
      <c r="AFP29">
        <v>3172690</v>
      </c>
      <c r="AFQ29">
        <v>3166026</v>
      </c>
      <c r="AFR29">
        <v>3171769</v>
      </c>
      <c r="AFS29">
        <v>3178379</v>
      </c>
      <c r="AFT29">
        <v>3183359</v>
      </c>
      <c r="AFU29">
        <v>3179369</v>
      </c>
      <c r="AFV29">
        <v>3170533</v>
      </c>
      <c r="AFW29">
        <v>3172039</v>
      </c>
      <c r="AFX29">
        <v>3166622</v>
      </c>
      <c r="AFY29">
        <v>3162726</v>
      </c>
      <c r="AFZ29">
        <v>3156453</v>
      </c>
      <c r="AGA29">
        <v>3152817</v>
      </c>
      <c r="AGB29">
        <v>3151829</v>
      </c>
      <c r="AGC29">
        <v>3155890</v>
      </c>
      <c r="AGD29">
        <v>3150959</v>
      </c>
      <c r="AGE29">
        <v>3152593</v>
      </c>
      <c r="AGF29">
        <v>3145044</v>
      </c>
      <c r="AGG29">
        <v>3143897</v>
      </c>
      <c r="AGH29">
        <v>3141859</v>
      </c>
      <c r="AGI29">
        <v>3129357</v>
      </c>
      <c r="AGJ29">
        <v>3135543</v>
      </c>
      <c r="AGK29">
        <v>3132264</v>
      </c>
      <c r="AGL29">
        <v>3136411</v>
      </c>
      <c r="AGM29">
        <v>1570907</v>
      </c>
      <c r="AGN29">
        <v>1576275</v>
      </c>
      <c r="AGO29">
        <v>1549512</v>
      </c>
      <c r="AGP29">
        <v>1566336</v>
      </c>
      <c r="AGQ29">
        <v>1558708</v>
      </c>
      <c r="AGR29">
        <v>1540133</v>
      </c>
      <c r="AGS29">
        <v>1559504</v>
      </c>
      <c r="AGT29">
        <v>1547879</v>
      </c>
      <c r="AGU29">
        <v>1564880</v>
      </c>
      <c r="AGV29">
        <v>1567283</v>
      </c>
      <c r="AGW29">
        <v>1565247</v>
      </c>
      <c r="AGX29">
        <v>1552496</v>
      </c>
      <c r="AGY29">
        <v>1565634</v>
      </c>
      <c r="AGZ29">
        <v>1564176</v>
      </c>
      <c r="AHA29">
        <v>1567335</v>
      </c>
      <c r="AHB29">
        <v>1554086</v>
      </c>
      <c r="AHC29">
        <v>1530947</v>
      </c>
      <c r="AHD29">
        <v>1536619</v>
      </c>
      <c r="AHE29">
        <v>1571500</v>
      </c>
      <c r="AHF29">
        <v>1623231</v>
      </c>
      <c r="AHG29">
        <v>1600441</v>
      </c>
      <c r="AHH29">
        <v>1572571</v>
      </c>
      <c r="AHI29">
        <v>1523729</v>
      </c>
      <c r="AHJ29">
        <v>1523729</v>
      </c>
      <c r="AHK29">
        <v>1518832</v>
      </c>
      <c r="AHL29">
        <v>1496005</v>
      </c>
      <c r="AHM29">
        <v>1488959</v>
      </c>
      <c r="AHN29">
        <v>1486567</v>
      </c>
      <c r="AHO29">
        <v>1457124</v>
      </c>
      <c r="AHP29">
        <v>1455637</v>
      </c>
      <c r="AHQ29">
        <v>1466224</v>
      </c>
      <c r="AHR29">
        <v>1464476</v>
      </c>
      <c r="AHS29">
        <v>1465665</v>
      </c>
      <c r="AHT29">
        <v>1442749</v>
      </c>
      <c r="AHU29">
        <v>1452670</v>
      </c>
      <c r="AHV29">
        <v>1458296</v>
      </c>
      <c r="AHW29">
        <v>1459929</v>
      </c>
      <c r="AHX29">
        <v>1467454</v>
      </c>
      <c r="AHY29">
        <v>1469513</v>
      </c>
      <c r="AHZ29">
        <v>1479595</v>
      </c>
      <c r="AIA29">
        <v>1481234</v>
      </c>
      <c r="AIB29">
        <v>1481851</v>
      </c>
      <c r="AIC29">
        <v>1489273</v>
      </c>
      <c r="AID29">
        <v>1510694</v>
      </c>
      <c r="AIE29">
        <v>1522061</v>
      </c>
      <c r="AIF29">
        <v>1522343</v>
      </c>
      <c r="AIG29">
        <v>1503689</v>
      </c>
      <c r="AIH29">
        <v>1493177</v>
      </c>
      <c r="AII29">
        <v>1493177</v>
      </c>
      <c r="AIJ29">
        <v>1482441</v>
      </c>
      <c r="AIK29">
        <v>1455754</v>
      </c>
      <c r="AIL29">
        <v>1448252</v>
      </c>
      <c r="AIM29">
        <v>2872839</v>
      </c>
      <c r="AIN29">
        <v>2854825</v>
      </c>
      <c r="AIO29">
        <v>2847194</v>
      </c>
      <c r="AIP29">
        <v>2851252</v>
      </c>
      <c r="AIQ29">
        <v>2850062</v>
      </c>
      <c r="AIR29">
        <v>2843587</v>
      </c>
      <c r="AIS29">
        <v>2843587</v>
      </c>
      <c r="AIT29">
        <v>2844749</v>
      </c>
      <c r="AIU29">
        <v>2851029</v>
      </c>
      <c r="AIV29">
        <v>2854281</v>
      </c>
      <c r="AIW29">
        <v>2852797</v>
      </c>
      <c r="AIX29">
        <v>2852797</v>
      </c>
      <c r="AIY29">
        <v>2853448</v>
      </c>
      <c r="AIZ29">
        <v>2859844</v>
      </c>
      <c r="AJA29">
        <v>1427542</v>
      </c>
      <c r="AJB29">
        <v>1420832</v>
      </c>
      <c r="AJC29">
        <v>1422917</v>
      </c>
      <c r="AJD29">
        <v>1423984</v>
      </c>
      <c r="AJE29">
        <v>1437162</v>
      </c>
      <c r="AJF29">
        <v>1433431</v>
      </c>
      <c r="AJG29">
        <v>1414221</v>
      </c>
      <c r="AJH29">
        <v>1401322</v>
      </c>
      <c r="AJI29">
        <v>1403105</v>
      </c>
      <c r="AJJ29">
        <v>1406126</v>
      </c>
      <c r="AJK29">
        <v>1410571</v>
      </c>
      <c r="AJL29">
        <v>1398078</v>
      </c>
      <c r="AJM29">
        <v>1401945</v>
      </c>
      <c r="AJN29">
        <v>1396095</v>
      </c>
      <c r="AJO29">
        <v>1395661</v>
      </c>
      <c r="AJP29">
        <v>1363269</v>
      </c>
      <c r="AJQ29">
        <v>1381813</v>
      </c>
      <c r="AJR29">
        <v>1413332</v>
      </c>
      <c r="AJS29">
        <v>1430472</v>
      </c>
      <c r="AJT29">
        <v>1430472</v>
      </c>
      <c r="AJU29">
        <v>1428968</v>
      </c>
      <c r="AJV29">
        <v>1421008</v>
      </c>
      <c r="AJW29">
        <v>1393593</v>
      </c>
      <c r="AJX29">
        <v>1399352</v>
      </c>
      <c r="AJY29">
        <v>1395440</v>
      </c>
      <c r="AJZ29">
        <v>1395878</v>
      </c>
      <c r="AKA29">
        <v>1396131</v>
      </c>
      <c r="AKB29">
        <v>1400122</v>
      </c>
      <c r="AKC29">
        <v>1400358</v>
      </c>
      <c r="AKD29">
        <v>1392380</v>
      </c>
      <c r="AKE29">
        <v>1383399</v>
      </c>
      <c r="AKF29">
        <v>1360891</v>
      </c>
      <c r="AKG29">
        <v>1361594</v>
      </c>
      <c r="AKH29">
        <v>1383017</v>
      </c>
      <c r="AKI29">
        <v>1388584</v>
      </c>
      <c r="AKJ29">
        <v>1392475</v>
      </c>
      <c r="AKK29">
        <v>1402316</v>
      </c>
      <c r="AKL29">
        <v>1395060</v>
      </c>
      <c r="AKM29">
        <v>1401113</v>
      </c>
      <c r="AKN29">
        <v>1388081</v>
      </c>
      <c r="AKO29">
        <v>2745782</v>
      </c>
      <c r="AKP29">
        <v>2742532</v>
      </c>
      <c r="AKQ29">
        <v>2725838</v>
      </c>
      <c r="AKR29">
        <v>2728461</v>
      </c>
      <c r="AKS29">
        <v>2718777</v>
      </c>
      <c r="AKT29">
        <v>2708880</v>
      </c>
      <c r="AKU29">
        <v>2715456</v>
      </c>
      <c r="AKV29">
        <v>2719704</v>
      </c>
      <c r="AKW29">
        <v>2726064</v>
      </c>
      <c r="AKX29">
        <v>2739006</v>
      </c>
      <c r="AKY29">
        <v>2745164</v>
      </c>
      <c r="AKZ29">
        <v>2737229</v>
      </c>
      <c r="ALA29">
        <v>2731955</v>
      </c>
      <c r="ALB29">
        <v>2723445</v>
      </c>
      <c r="ALC29">
        <v>2718190</v>
      </c>
      <c r="ALD29">
        <v>2715864</v>
      </c>
      <c r="ALE29">
        <v>2716201</v>
      </c>
      <c r="ALF29">
        <v>2727330</v>
      </c>
      <c r="ALG29">
        <v>2724221</v>
      </c>
      <c r="ALH29">
        <v>2734633</v>
      </c>
      <c r="ALI29">
        <v>2732577</v>
      </c>
      <c r="ALJ29">
        <v>2742982</v>
      </c>
      <c r="ALK29">
        <v>2723640</v>
      </c>
      <c r="ALL29">
        <v>2729550</v>
      </c>
      <c r="ALM29">
        <v>1359804</v>
      </c>
      <c r="ALN29">
        <v>1367014</v>
      </c>
      <c r="ALO29">
        <v>1375320</v>
      </c>
      <c r="ALP29">
        <v>1377297</v>
      </c>
      <c r="ALQ29">
        <v>1377426</v>
      </c>
      <c r="ALR29">
        <v>1372115</v>
      </c>
      <c r="ALS29">
        <v>1377376</v>
      </c>
      <c r="ALT29">
        <v>1379947</v>
      </c>
      <c r="ALU29">
        <v>1359970</v>
      </c>
      <c r="ALV29">
        <v>1354179</v>
      </c>
      <c r="ALW29">
        <v>1350644</v>
      </c>
      <c r="ALX29">
        <v>1334781</v>
      </c>
      <c r="ALY29">
        <v>1322974</v>
      </c>
      <c r="ALZ29">
        <v>1322974</v>
      </c>
      <c r="AMA29">
        <v>1318514</v>
      </c>
      <c r="AMB29">
        <v>1300946</v>
      </c>
      <c r="AMC29">
        <v>1297273</v>
      </c>
      <c r="AMD29">
        <v>1292224</v>
      </c>
      <c r="AME29">
        <v>1288115</v>
      </c>
      <c r="AMF29">
        <v>1282161</v>
      </c>
      <c r="AMG29">
        <v>1284602</v>
      </c>
      <c r="AMH29">
        <v>1267444</v>
      </c>
      <c r="AMI29">
        <v>1219270</v>
      </c>
      <c r="AMJ29">
        <v>1207094</v>
      </c>
      <c r="AMK29">
        <v>1207616</v>
      </c>
      <c r="AML29">
        <v>1203462</v>
      </c>
      <c r="AMM29">
        <v>1200916</v>
      </c>
      <c r="AMN29">
        <v>1200396</v>
      </c>
      <c r="AMO29">
        <v>1199249</v>
      </c>
      <c r="AMP29">
        <v>1196180</v>
      </c>
      <c r="AMQ29">
        <v>1185239</v>
      </c>
      <c r="AMR29">
        <v>1181269</v>
      </c>
      <c r="AMS29">
        <v>1177656</v>
      </c>
      <c r="AMT29">
        <v>1171393</v>
      </c>
      <c r="AMU29">
        <v>1164898</v>
      </c>
      <c r="AMV29">
        <v>1166696</v>
      </c>
      <c r="AMW29">
        <v>1168636</v>
      </c>
      <c r="AMX29">
        <v>1167735</v>
      </c>
      <c r="AMY29">
        <v>1166780</v>
      </c>
      <c r="AMZ29">
        <v>1169341</v>
      </c>
      <c r="ANA29">
        <v>1181940</v>
      </c>
      <c r="ANB29">
        <v>1165276</v>
      </c>
      <c r="ANC29">
        <v>1167273</v>
      </c>
      <c r="AND29">
        <v>1174594</v>
      </c>
      <c r="ANE29">
        <v>1173317</v>
      </c>
      <c r="ANF29">
        <v>1176175</v>
      </c>
      <c r="ANG29">
        <v>1176679</v>
      </c>
      <c r="ANH29">
        <v>1178584</v>
      </c>
      <c r="ANI29">
        <v>1186632</v>
      </c>
      <c r="ANJ29">
        <v>1176007</v>
      </c>
      <c r="ANK29">
        <v>1188975</v>
      </c>
      <c r="ANL29">
        <v>1183495</v>
      </c>
      <c r="ANM29">
        <v>1183964</v>
      </c>
      <c r="ANN29">
        <v>1176386</v>
      </c>
      <c r="ANO29">
        <v>1168652</v>
      </c>
      <c r="ANP29">
        <v>2377956</v>
      </c>
      <c r="ANQ29">
        <v>2372529</v>
      </c>
      <c r="ANR29">
        <v>2387482</v>
      </c>
      <c r="ANS29">
        <v>2387482</v>
      </c>
      <c r="ANT29">
        <v>2399554</v>
      </c>
      <c r="ANU29">
        <v>2405499</v>
      </c>
      <c r="ANV29">
        <v>2406998</v>
      </c>
      <c r="ANW29">
        <v>2400192</v>
      </c>
      <c r="ANX29">
        <v>2404853</v>
      </c>
      <c r="ANY29">
        <v>2415279</v>
      </c>
      <c r="ANZ29">
        <v>2424083</v>
      </c>
      <c r="AOA29">
        <v>1208742</v>
      </c>
      <c r="AOB29">
        <v>1211612</v>
      </c>
      <c r="AOC29">
        <v>1211612</v>
      </c>
      <c r="AOD29">
        <v>1210793</v>
      </c>
      <c r="AOE29">
        <v>1205190</v>
      </c>
      <c r="AOF29">
        <v>1228000</v>
      </c>
      <c r="AOG29">
        <v>1231026</v>
      </c>
      <c r="AOH29">
        <v>1259604</v>
      </c>
      <c r="AOI29">
        <v>1248137</v>
      </c>
      <c r="AOJ29">
        <v>1249543</v>
      </c>
      <c r="AOK29">
        <v>1241841</v>
      </c>
      <c r="AOL29">
        <v>1242546</v>
      </c>
      <c r="AOM29">
        <v>1239331</v>
      </c>
      <c r="AON29">
        <v>1233912</v>
      </c>
      <c r="AOO29">
        <v>1238653</v>
      </c>
      <c r="AOP29">
        <v>1235646</v>
      </c>
      <c r="AOQ29">
        <v>1235619</v>
      </c>
      <c r="AOR29">
        <v>1235619</v>
      </c>
      <c r="AOS29">
        <v>1261961</v>
      </c>
      <c r="AOT29">
        <v>1268774</v>
      </c>
      <c r="AOU29">
        <v>1290336</v>
      </c>
      <c r="AOV29">
        <v>1248591</v>
      </c>
      <c r="AOW29">
        <v>1235913</v>
      </c>
      <c r="AOX29">
        <v>1239850</v>
      </c>
      <c r="AOY29">
        <v>1238845</v>
      </c>
      <c r="AOZ29">
        <v>1225195</v>
      </c>
      <c r="APA29">
        <v>1226822</v>
      </c>
      <c r="APB29">
        <v>1235153</v>
      </c>
      <c r="APC29">
        <v>1247375</v>
      </c>
      <c r="APD29">
        <v>1257906</v>
      </c>
      <c r="APE29">
        <v>1248012</v>
      </c>
      <c r="APF29">
        <v>1272281</v>
      </c>
      <c r="APG29">
        <v>1272072</v>
      </c>
      <c r="APH29">
        <v>1283656</v>
      </c>
      <c r="API29">
        <v>1269219</v>
      </c>
      <c r="APJ29">
        <v>1272865</v>
      </c>
      <c r="APK29">
        <v>1271460</v>
      </c>
      <c r="APL29">
        <v>1271103</v>
      </c>
      <c r="APM29">
        <v>1276210</v>
      </c>
      <c r="APN29">
        <v>1280211</v>
      </c>
      <c r="APO29">
        <v>1279725</v>
      </c>
      <c r="APP29">
        <v>1296999</v>
      </c>
      <c r="APQ29">
        <v>1276177</v>
      </c>
      <c r="APR29">
        <v>1286594</v>
      </c>
      <c r="APS29">
        <v>1279632</v>
      </c>
      <c r="APT29">
        <v>1288776</v>
      </c>
      <c r="APU29">
        <v>1291713</v>
      </c>
      <c r="APV29">
        <v>1292890</v>
      </c>
      <c r="APW29">
        <v>1292890</v>
      </c>
      <c r="APX29">
        <v>1302654</v>
      </c>
      <c r="APY29">
        <v>1308091</v>
      </c>
      <c r="APZ29">
        <v>1324640</v>
      </c>
      <c r="AQA29">
        <v>2636913</v>
      </c>
      <c r="AQB29">
        <v>2630195</v>
      </c>
      <c r="AQC29">
        <v>2638271</v>
      </c>
      <c r="AQD29">
        <v>2650032</v>
      </c>
      <c r="AQE29">
        <v>2644583</v>
      </c>
      <c r="AQF29">
        <v>2651032</v>
      </c>
      <c r="AQG29">
        <v>2642695</v>
      </c>
      <c r="AQH29">
        <v>2630008</v>
      </c>
      <c r="AQI29">
        <v>2628087</v>
      </c>
      <c r="AQJ29">
        <v>2623817</v>
      </c>
      <c r="AQK29">
        <v>2618753</v>
      </c>
      <c r="AQL29">
        <v>2618117</v>
      </c>
      <c r="AQM29">
        <v>2609032</v>
      </c>
      <c r="AQN29">
        <v>1299876</v>
      </c>
      <c r="AQO29">
        <v>1305829</v>
      </c>
      <c r="AQP29">
        <v>1307945</v>
      </c>
      <c r="AQQ29">
        <v>1309964</v>
      </c>
      <c r="AQR29">
        <v>1308450</v>
      </c>
      <c r="AQS29">
        <v>1302403</v>
      </c>
      <c r="AQT29">
        <v>1297553</v>
      </c>
      <c r="AQU29">
        <v>1291318</v>
      </c>
      <c r="AQV29">
        <v>1290395</v>
      </c>
      <c r="AQW29">
        <v>1287816</v>
      </c>
      <c r="AQX29">
        <v>1295966</v>
      </c>
      <c r="AQY29">
        <v>1290710</v>
      </c>
      <c r="AQZ29">
        <v>1296248</v>
      </c>
      <c r="ARA29">
        <v>1317356</v>
      </c>
      <c r="ARB29">
        <v>1324975</v>
      </c>
      <c r="ARC29">
        <v>1336363</v>
      </c>
      <c r="ARD29">
        <v>1358144</v>
      </c>
      <c r="ARE29">
        <v>1372602</v>
      </c>
      <c r="ARF29">
        <v>1397507</v>
      </c>
      <c r="ARG29">
        <v>1460905</v>
      </c>
      <c r="ARH29">
        <v>1466298</v>
      </c>
      <c r="ARI29">
        <v>1463759</v>
      </c>
      <c r="ARJ29">
        <v>1463759</v>
      </c>
      <c r="ARK29">
        <v>1454959</v>
      </c>
      <c r="ARL29">
        <v>1452806</v>
      </c>
      <c r="ARM29">
        <v>1452226</v>
      </c>
      <c r="ARN29">
        <v>1449808</v>
      </c>
      <c r="ARO29">
        <v>1455734</v>
      </c>
      <c r="ARP29">
        <v>1462177</v>
      </c>
      <c r="ARQ29">
        <v>1441021</v>
      </c>
      <c r="ARR29">
        <v>1410203</v>
      </c>
      <c r="ARS29">
        <v>1407559</v>
      </c>
      <c r="ART29">
        <v>1395874</v>
      </c>
      <c r="ARU29">
        <v>1394119</v>
      </c>
      <c r="ARV29">
        <v>1377808</v>
      </c>
      <c r="ARW29">
        <v>1376130</v>
      </c>
      <c r="ARX29">
        <v>1373520</v>
      </c>
      <c r="ARY29">
        <v>1379260</v>
      </c>
      <c r="ARZ29">
        <v>1379774</v>
      </c>
      <c r="ASA29">
        <v>1380050</v>
      </c>
      <c r="ASB29">
        <v>1371199</v>
      </c>
      <c r="ASC29">
        <v>1372779</v>
      </c>
      <c r="ASD29">
        <v>1375313</v>
      </c>
      <c r="ASE29">
        <v>1409100</v>
      </c>
      <c r="ASF29">
        <v>1394858</v>
      </c>
      <c r="ASG29">
        <v>1394068</v>
      </c>
      <c r="ASH29">
        <v>1367174</v>
      </c>
      <c r="ASI29">
        <v>1367174</v>
      </c>
      <c r="ASJ29">
        <v>1372552</v>
      </c>
      <c r="ASK29">
        <v>2725530</v>
      </c>
      <c r="ASL29">
        <v>2738152</v>
      </c>
      <c r="ASM29">
        <v>2746285</v>
      </c>
      <c r="ASN29">
        <v>2752175</v>
      </c>
      <c r="ASO29">
        <v>2747146</v>
      </c>
      <c r="ASP29">
        <v>2745744</v>
      </c>
      <c r="ASQ29">
        <v>2732411</v>
      </c>
      <c r="ASR29">
        <v>2724986</v>
      </c>
      <c r="ASS29">
        <v>2719359</v>
      </c>
      <c r="AST29">
        <v>2715766</v>
      </c>
      <c r="ASU29">
        <v>2717131</v>
      </c>
      <c r="ASV29">
        <v>2714937</v>
      </c>
      <c r="ASW29">
        <v>2710362</v>
      </c>
      <c r="ASX29">
        <v>2702384</v>
      </c>
      <c r="ASY29">
        <v>2702384</v>
      </c>
      <c r="ASZ29">
        <v>2694170</v>
      </c>
      <c r="ATA29">
        <v>1353497</v>
      </c>
      <c r="ATB29">
        <v>1355738</v>
      </c>
      <c r="ATC29">
        <v>1366407</v>
      </c>
      <c r="ATD29">
        <v>1368007</v>
      </c>
      <c r="ATE29">
        <v>1374093</v>
      </c>
      <c r="ATF29">
        <v>1368110</v>
      </c>
      <c r="ATG29">
        <v>1364781</v>
      </c>
      <c r="ATH29">
        <v>1358849</v>
      </c>
      <c r="ATI29">
        <v>1372932</v>
      </c>
      <c r="ATJ29">
        <v>1378154</v>
      </c>
      <c r="ATK29">
        <v>1374429</v>
      </c>
      <c r="ATL29">
        <v>1380290</v>
      </c>
      <c r="ATM29">
        <v>1381401</v>
      </c>
      <c r="ATN29">
        <v>1383025</v>
      </c>
      <c r="ATO29">
        <v>1400988</v>
      </c>
      <c r="ATP29">
        <v>1428740</v>
      </c>
      <c r="ATQ29">
        <v>1475189</v>
      </c>
      <c r="ATR29">
        <v>1514510</v>
      </c>
      <c r="ATS29">
        <v>1533530</v>
      </c>
      <c r="ATT29">
        <v>1533530</v>
      </c>
      <c r="ATU29">
        <v>1570048</v>
      </c>
      <c r="ATV29">
        <v>1620282</v>
      </c>
      <c r="ATW29">
        <v>1630353</v>
      </c>
      <c r="ATX29">
        <v>1640524</v>
      </c>
      <c r="ATY29">
        <v>1626848</v>
      </c>
      <c r="ATZ29">
        <v>1613716</v>
      </c>
      <c r="AUA29">
        <v>1606057</v>
      </c>
      <c r="AUB29">
        <v>1576938</v>
      </c>
      <c r="AUC29">
        <v>1567243</v>
      </c>
      <c r="AUD29">
        <v>1569541</v>
      </c>
      <c r="AUE29">
        <v>1616203</v>
      </c>
      <c r="AUF29">
        <v>1587293</v>
      </c>
      <c r="AUG29">
        <v>1592779</v>
      </c>
      <c r="AUH29">
        <v>1601849</v>
      </c>
      <c r="AUI29">
        <v>1586996</v>
      </c>
      <c r="AUJ29">
        <v>1579463</v>
      </c>
      <c r="AUK29">
        <v>1573179</v>
      </c>
      <c r="AUL29">
        <v>1557859</v>
      </c>
      <c r="AUM29">
        <v>1553300</v>
      </c>
      <c r="AUN29">
        <v>1554647</v>
      </c>
      <c r="AUO29">
        <v>1536861</v>
      </c>
      <c r="AUP29">
        <v>1545350</v>
      </c>
      <c r="AUQ29">
        <v>1545716</v>
      </c>
      <c r="AUR29">
        <v>1548350</v>
      </c>
      <c r="AUS29">
        <v>1534753</v>
      </c>
      <c r="AUT29">
        <v>1526764</v>
      </c>
      <c r="AUU29">
        <v>1509349</v>
      </c>
      <c r="AUV29">
        <v>1488393</v>
      </c>
      <c r="AUW29">
        <v>1485652</v>
      </c>
      <c r="AUX29">
        <v>1480512</v>
      </c>
      <c r="AUY29">
        <v>1478239</v>
      </c>
      <c r="AUZ29">
        <v>1483648</v>
      </c>
      <c r="AVA29">
        <v>1479529</v>
      </c>
      <c r="AVB29">
        <v>1468564</v>
      </c>
      <c r="AVC29">
        <v>1460594</v>
      </c>
      <c r="AVD29">
        <v>1450958</v>
      </c>
      <c r="AVE29">
        <v>1455592</v>
      </c>
      <c r="AVF29">
        <v>1452457</v>
      </c>
      <c r="AVG29">
        <v>1440110</v>
      </c>
      <c r="AVH29">
        <v>2893719</v>
      </c>
      <c r="AVI29">
        <v>2888187</v>
      </c>
      <c r="AVJ29">
        <v>2887688</v>
      </c>
      <c r="AVK29">
        <v>2887784</v>
      </c>
      <c r="AVL29">
        <v>2872355</v>
      </c>
      <c r="AVM29">
        <v>2864734</v>
      </c>
      <c r="AVN29">
        <v>1441200</v>
      </c>
      <c r="AVO29">
        <v>1446325</v>
      </c>
      <c r="AVP29">
        <v>1458462</v>
      </c>
      <c r="AVQ29">
        <v>1452744</v>
      </c>
      <c r="AVR29">
        <v>1450153</v>
      </c>
      <c r="AVS29">
        <v>1456391</v>
      </c>
      <c r="AVT29">
        <v>1460443</v>
      </c>
      <c r="AVU29">
        <v>1459591</v>
      </c>
      <c r="AVV29">
        <v>1450855</v>
      </c>
      <c r="AVW29">
        <v>1450027</v>
      </c>
      <c r="AVX29">
        <v>1446999</v>
      </c>
      <c r="AVY29">
        <v>1433224</v>
      </c>
      <c r="AVZ29">
        <v>1433224</v>
      </c>
      <c r="AWA29">
        <v>1436927</v>
      </c>
      <c r="AWB29">
        <v>1445205</v>
      </c>
      <c r="AWC29">
        <v>1453090</v>
      </c>
      <c r="AWD29">
        <v>1471807</v>
      </c>
      <c r="AWE29">
        <v>1508945</v>
      </c>
      <c r="AWF29">
        <v>1573209</v>
      </c>
      <c r="AWG29">
        <v>1625223</v>
      </c>
      <c r="AWH29">
        <v>1674889</v>
      </c>
      <c r="AWI29">
        <v>1617552</v>
      </c>
      <c r="AWJ29">
        <v>1542731</v>
      </c>
      <c r="AWK29">
        <v>1505745</v>
      </c>
      <c r="AWL29">
        <v>1516007</v>
      </c>
      <c r="AWM29">
        <v>1500864</v>
      </c>
      <c r="AWN29">
        <v>1494268</v>
      </c>
      <c r="AWO29">
        <v>1494341</v>
      </c>
      <c r="AWP29">
        <v>1475024</v>
      </c>
      <c r="AWQ29">
        <v>1472133</v>
      </c>
      <c r="AWR29">
        <v>1451508</v>
      </c>
      <c r="AWS29">
        <v>1447396</v>
      </c>
      <c r="AWT29">
        <v>1443816</v>
      </c>
      <c r="AWU29">
        <v>1451383</v>
      </c>
      <c r="AWV29">
        <v>1451297</v>
      </c>
      <c r="AWW29">
        <v>1458798</v>
      </c>
      <c r="AWX29">
        <v>1465987</v>
      </c>
      <c r="AWY29">
        <v>1462845</v>
      </c>
      <c r="AWZ29">
        <v>1475971</v>
      </c>
      <c r="AXA29">
        <v>1479793</v>
      </c>
      <c r="AXB29">
        <v>1488304</v>
      </c>
      <c r="AXC29">
        <v>1496731</v>
      </c>
      <c r="AXD29">
        <v>3028817</v>
      </c>
      <c r="AXE29">
        <v>3043523</v>
      </c>
      <c r="AXF29">
        <v>3032621</v>
      </c>
      <c r="AXG29">
        <v>3034526</v>
      </c>
      <c r="AXH29">
        <v>3048047</v>
      </c>
      <c r="AXI29">
        <v>3065502</v>
      </c>
      <c r="AXJ29">
        <v>3057691</v>
      </c>
      <c r="AXK29">
        <v>3065855</v>
      </c>
      <c r="AXL29">
        <v>3066247</v>
      </c>
      <c r="AXM29">
        <v>3065698</v>
      </c>
      <c r="AXN29">
        <v>3051657</v>
      </c>
      <c r="AXO29">
        <v>3065485</v>
      </c>
      <c r="AXP29">
        <v>3078316</v>
      </c>
      <c r="AXQ29">
        <v>3068651</v>
      </c>
      <c r="AXR29">
        <v>3066996</v>
      </c>
      <c r="AXS29">
        <v>3066996</v>
      </c>
      <c r="AXT29">
        <v>3072596</v>
      </c>
      <c r="AXU29">
        <v>3079929</v>
      </c>
      <c r="AXV29">
        <v>3070515</v>
      </c>
      <c r="AXW29">
        <v>3062830</v>
      </c>
      <c r="AXX29">
        <v>3043950</v>
      </c>
      <c r="AXY29">
        <v>3043173</v>
      </c>
      <c r="AXZ29">
        <v>3040447</v>
      </c>
      <c r="AYA29">
        <v>3046308</v>
      </c>
      <c r="AYB29">
        <v>1528331</v>
      </c>
      <c r="AYC29">
        <v>1536318</v>
      </c>
      <c r="AYD29">
        <v>1560968</v>
      </c>
      <c r="AYE29">
        <v>1546325</v>
      </c>
      <c r="AYF29">
        <v>1556218</v>
      </c>
      <c r="AYG29">
        <v>1557489</v>
      </c>
      <c r="AYH29">
        <v>1584807</v>
      </c>
      <c r="AYI29">
        <v>1608739</v>
      </c>
      <c r="AYJ29">
        <v>1633621</v>
      </c>
      <c r="AYK29">
        <v>1654384</v>
      </c>
      <c r="AYL29">
        <v>1667366</v>
      </c>
      <c r="AYM29">
        <v>1662034</v>
      </c>
      <c r="AYN29">
        <v>1654820</v>
      </c>
      <c r="AYO29">
        <v>1665901</v>
      </c>
      <c r="AYP29">
        <v>1659205</v>
      </c>
      <c r="AYQ29">
        <v>1660484</v>
      </c>
      <c r="AYR29">
        <v>1660484</v>
      </c>
      <c r="AYS29">
        <v>1662800</v>
      </c>
      <c r="AYT29">
        <v>1656975</v>
      </c>
      <c r="AYU29">
        <v>1641596</v>
      </c>
      <c r="AYV29">
        <v>1644722</v>
      </c>
      <c r="AYW29">
        <v>1641242</v>
      </c>
      <c r="AYX29">
        <v>1642049</v>
      </c>
      <c r="AYY29">
        <v>1618905</v>
      </c>
      <c r="AYZ29">
        <v>1590951</v>
      </c>
      <c r="AZA29">
        <v>1563347</v>
      </c>
      <c r="AZB29">
        <v>1563019</v>
      </c>
      <c r="AZC29">
        <v>1562471</v>
      </c>
      <c r="AZD29">
        <v>1565261</v>
      </c>
      <c r="AZE29">
        <v>1571953</v>
      </c>
      <c r="AZF29">
        <v>1575580</v>
      </c>
      <c r="AZG29">
        <v>1573129</v>
      </c>
      <c r="AZH29">
        <v>1562203</v>
      </c>
      <c r="AZI29">
        <v>1546837</v>
      </c>
      <c r="AZJ29">
        <v>1531803</v>
      </c>
      <c r="AZK29">
        <v>1520898</v>
      </c>
      <c r="AZL29">
        <v>1504186</v>
      </c>
      <c r="AZM29">
        <v>1498887</v>
      </c>
      <c r="AZN29">
        <v>1475336</v>
      </c>
      <c r="AZO29">
        <v>1462998</v>
      </c>
      <c r="AZP29">
        <v>2760108</v>
      </c>
      <c r="AZQ29">
        <v>2753544</v>
      </c>
      <c r="AZR29">
        <v>2750464</v>
      </c>
      <c r="AZS29">
        <v>2749814</v>
      </c>
      <c r="AZT29">
        <v>2749358</v>
      </c>
      <c r="AZU29">
        <v>2748724</v>
      </c>
      <c r="AZV29">
        <v>2745308</v>
      </c>
      <c r="AZW29">
        <v>2751502</v>
      </c>
      <c r="AZX29">
        <v>2746824</v>
      </c>
      <c r="AZY29">
        <v>2749062</v>
      </c>
      <c r="AZZ29">
        <v>2739280</v>
      </c>
      <c r="BAA29">
        <v>2751685</v>
      </c>
      <c r="BAB29">
        <v>2744045</v>
      </c>
      <c r="BAC29">
        <v>2729075</v>
      </c>
      <c r="BAD29">
        <v>2728620</v>
      </c>
      <c r="BAE29">
        <v>2721763</v>
      </c>
      <c r="BAF29">
        <v>2696267</v>
      </c>
      <c r="BAG29">
        <v>2705926</v>
      </c>
      <c r="BAH29">
        <v>2692421</v>
      </c>
      <c r="BAI29">
        <v>2646923</v>
      </c>
      <c r="BAJ29">
        <v>2631151</v>
      </c>
      <c r="BAK29">
        <v>2621818</v>
      </c>
      <c r="BAL29">
        <v>2604630</v>
      </c>
      <c r="BAM29">
        <v>2594566</v>
      </c>
      <c r="BAN29">
        <v>2596459</v>
      </c>
      <c r="BAO29">
        <v>1298369</v>
      </c>
      <c r="BAP29">
        <v>1282643</v>
      </c>
      <c r="BAQ29">
        <v>1285113</v>
      </c>
      <c r="BAR29">
        <v>1284833</v>
      </c>
      <c r="BAS29">
        <v>1265898</v>
      </c>
      <c r="BAT29">
        <v>1270945</v>
      </c>
      <c r="BAU29">
        <v>1270756</v>
      </c>
      <c r="BAV29">
        <v>1269478</v>
      </c>
      <c r="BAW29">
        <v>1285548</v>
      </c>
      <c r="BAX29">
        <v>1294071</v>
      </c>
      <c r="BAY29">
        <v>1309411</v>
      </c>
      <c r="BAZ29">
        <v>1313345</v>
      </c>
      <c r="BBA29">
        <v>1306253</v>
      </c>
      <c r="BBB29">
        <v>1288256</v>
      </c>
      <c r="BBC29">
        <v>1269560</v>
      </c>
      <c r="BBD29">
        <v>1275591</v>
      </c>
      <c r="BBE29">
        <v>1275334</v>
      </c>
      <c r="BBF29">
        <v>1272375</v>
      </c>
      <c r="BBG29">
        <v>1325607</v>
      </c>
      <c r="BBH29">
        <v>1362907</v>
      </c>
      <c r="BBI29">
        <v>1378457</v>
      </c>
      <c r="BBJ29">
        <v>1321597</v>
      </c>
      <c r="BBK29">
        <v>1258095</v>
      </c>
      <c r="BBL29">
        <v>1253549</v>
      </c>
      <c r="BBM29">
        <v>1256251</v>
      </c>
      <c r="BBN29">
        <v>1253189</v>
      </c>
      <c r="BBO29">
        <v>1253189</v>
      </c>
      <c r="BBP29">
        <v>1243667</v>
      </c>
      <c r="BBQ29">
        <v>1231541</v>
      </c>
      <c r="BBR29">
        <v>1221917</v>
      </c>
      <c r="BBS29">
        <v>1211776</v>
      </c>
      <c r="BBT29">
        <v>1202298</v>
      </c>
      <c r="BBU29">
        <v>1185688</v>
      </c>
      <c r="BBV29">
        <v>1174354</v>
      </c>
      <c r="BBW29">
        <v>1166311</v>
      </c>
      <c r="BBX29">
        <v>2142303</v>
      </c>
      <c r="BBY29">
        <v>2138614</v>
      </c>
      <c r="BBZ29">
        <v>2132285</v>
      </c>
      <c r="BCA29">
        <v>2116378</v>
      </c>
      <c r="BCB29">
        <v>2096695</v>
      </c>
      <c r="BCC29">
        <v>2077347</v>
      </c>
      <c r="BCD29">
        <v>2080936</v>
      </c>
      <c r="BCE29">
        <v>2071238</v>
      </c>
      <c r="BCF29">
        <v>2060410</v>
      </c>
      <c r="BCG29">
        <v>2053630</v>
      </c>
      <c r="BCH29">
        <v>2049413</v>
      </c>
      <c r="BCI29">
        <v>2049413</v>
      </c>
      <c r="BCJ29">
        <v>2048365</v>
      </c>
      <c r="BCK29">
        <v>2041772</v>
      </c>
      <c r="BCL29">
        <v>2059892</v>
      </c>
      <c r="BCM29">
        <v>2045540</v>
      </c>
      <c r="BCN29">
        <v>2044730</v>
      </c>
      <c r="BCO29">
        <v>2029207</v>
      </c>
      <c r="BCP29">
        <v>2020064</v>
      </c>
      <c r="BCQ29">
        <v>2000986</v>
      </c>
      <c r="BCR29">
        <v>1998628</v>
      </c>
      <c r="BCS29">
        <v>2001225</v>
      </c>
      <c r="BCT29">
        <v>2001225</v>
      </c>
      <c r="BCU29">
        <v>1999413</v>
      </c>
      <c r="BCV29">
        <v>1999215</v>
      </c>
      <c r="BCW29">
        <v>2003554</v>
      </c>
      <c r="BCX29">
        <v>1997457</v>
      </c>
      <c r="BCY29">
        <v>1997457</v>
      </c>
      <c r="BCZ29">
        <v>1995265</v>
      </c>
      <c r="BDA29">
        <v>1991712</v>
      </c>
      <c r="BDB29">
        <v>998050</v>
      </c>
      <c r="BDC29">
        <v>1003040</v>
      </c>
      <c r="BDD29">
        <v>1000481</v>
      </c>
      <c r="BDE29">
        <v>998458</v>
      </c>
      <c r="BDF29">
        <v>997012</v>
      </c>
      <c r="BDG29">
        <v>993165</v>
      </c>
      <c r="BDH29">
        <v>988819</v>
      </c>
      <c r="BDI29">
        <v>982090</v>
      </c>
      <c r="BDJ29">
        <v>972756</v>
      </c>
      <c r="BDK29">
        <v>972585</v>
      </c>
      <c r="BDL29">
        <v>974412</v>
      </c>
      <c r="BDM29">
        <v>971288</v>
      </c>
      <c r="BDN29">
        <v>962296</v>
      </c>
      <c r="BDO29">
        <v>956021</v>
      </c>
      <c r="BDP29">
        <v>950027</v>
      </c>
      <c r="BDQ29">
        <v>963339</v>
      </c>
      <c r="BDR29">
        <v>976371</v>
      </c>
      <c r="BDS29">
        <v>991278</v>
      </c>
      <c r="BDT29">
        <v>991278</v>
      </c>
      <c r="BDU29">
        <v>1021091</v>
      </c>
      <c r="BDV29">
        <v>1054082</v>
      </c>
      <c r="BDW29">
        <v>1059050</v>
      </c>
      <c r="BDX29">
        <v>1041998</v>
      </c>
      <c r="BDY29">
        <v>990934</v>
      </c>
      <c r="BDZ29">
        <v>973592</v>
      </c>
      <c r="BEA29">
        <v>972943</v>
      </c>
      <c r="BEB29">
        <v>967069</v>
      </c>
      <c r="BEC29">
        <v>962612</v>
      </c>
      <c r="BED29">
        <v>948332</v>
      </c>
      <c r="BEE29">
        <v>946568</v>
      </c>
      <c r="BEF29">
        <v>938358</v>
      </c>
      <c r="BEG29">
        <v>918233</v>
      </c>
      <c r="BEH29">
        <v>907952</v>
      </c>
      <c r="BEI29">
        <v>908642</v>
      </c>
      <c r="BEJ29">
        <v>923000</v>
      </c>
      <c r="BEK29">
        <v>935601</v>
      </c>
      <c r="BEL29">
        <v>935854</v>
      </c>
      <c r="BEM29">
        <v>941822</v>
      </c>
      <c r="BEN29">
        <v>940947</v>
      </c>
      <c r="BEO29">
        <v>947513</v>
      </c>
      <c r="BEP29">
        <v>940701</v>
      </c>
      <c r="BEQ29">
        <v>941952</v>
      </c>
      <c r="BER29">
        <v>929794</v>
      </c>
      <c r="BES29">
        <v>921674</v>
      </c>
      <c r="BET29">
        <v>914253</v>
      </c>
      <c r="BEU29">
        <v>906727</v>
      </c>
      <c r="BEV29">
        <v>1792317</v>
      </c>
      <c r="BEW29">
        <v>1786050</v>
      </c>
      <c r="BEX29">
        <v>1789543</v>
      </c>
      <c r="BEY29">
        <v>1790405</v>
      </c>
      <c r="BEZ29">
        <v>1790529</v>
      </c>
      <c r="BFA29">
        <v>1787796</v>
      </c>
      <c r="BFB29">
        <v>1784914</v>
      </c>
      <c r="BFC29">
        <v>1783708</v>
      </c>
      <c r="BFD29">
        <v>1786972</v>
      </c>
      <c r="BFE29">
        <v>1792786</v>
      </c>
      <c r="BFF29">
        <v>1797924</v>
      </c>
      <c r="BFG29">
        <v>1789130</v>
      </c>
      <c r="BFH29">
        <v>1790281</v>
      </c>
      <c r="BFI29">
        <v>1788779</v>
      </c>
      <c r="BFJ29">
        <v>1786936</v>
      </c>
      <c r="BFK29">
        <v>1779300</v>
      </c>
      <c r="BFL29">
        <v>1773887</v>
      </c>
      <c r="BFM29">
        <v>1771913</v>
      </c>
      <c r="BFN29">
        <v>1774530</v>
      </c>
      <c r="BFO29">
        <v>892354</v>
      </c>
      <c r="BFP29">
        <v>896368</v>
      </c>
      <c r="BFQ29">
        <v>915209</v>
      </c>
      <c r="BFR29">
        <v>915156</v>
      </c>
      <c r="BFS29">
        <v>925176</v>
      </c>
      <c r="BFT29">
        <v>929076</v>
      </c>
      <c r="BFU29">
        <v>943405</v>
      </c>
      <c r="BFV29">
        <v>959981</v>
      </c>
      <c r="BFW29">
        <v>962112</v>
      </c>
      <c r="BFX29">
        <v>973523</v>
      </c>
      <c r="BFY29">
        <v>974452</v>
      </c>
      <c r="BFZ29">
        <v>974452</v>
      </c>
      <c r="BGA29">
        <v>988800</v>
      </c>
      <c r="BGB29">
        <v>992658</v>
      </c>
      <c r="BGC29">
        <v>1000189</v>
      </c>
      <c r="BGD29">
        <v>1000964</v>
      </c>
      <c r="BGE29">
        <v>1002411</v>
      </c>
      <c r="BGF29">
        <v>1019121</v>
      </c>
      <c r="BGG29">
        <v>1054227</v>
      </c>
      <c r="BGH29">
        <v>1087583</v>
      </c>
      <c r="BGI29">
        <v>1078766</v>
      </c>
      <c r="BGJ29">
        <v>1068850</v>
      </c>
      <c r="BGK29">
        <v>1054981</v>
      </c>
      <c r="BGL29">
        <v>1039354</v>
      </c>
      <c r="BGM29">
        <v>1041668</v>
      </c>
      <c r="BGN29">
        <v>1038071</v>
      </c>
      <c r="BGO29">
        <v>1033623</v>
      </c>
      <c r="BGP29">
        <v>1035903</v>
      </c>
      <c r="BGQ29">
        <v>1040684</v>
      </c>
      <c r="BGR29">
        <v>1033440</v>
      </c>
      <c r="BGS29">
        <v>1024868</v>
      </c>
      <c r="BGT29">
        <v>1023118</v>
      </c>
      <c r="BGU29">
        <v>1015701</v>
      </c>
      <c r="BGV29">
        <v>1014242</v>
      </c>
      <c r="BGW29">
        <v>1002123</v>
      </c>
      <c r="BGX29">
        <v>996230</v>
      </c>
      <c r="BGY29">
        <v>994965</v>
      </c>
      <c r="BGZ29">
        <v>995662</v>
      </c>
      <c r="BHA29">
        <v>993800</v>
      </c>
      <c r="BHB29">
        <v>999605</v>
      </c>
      <c r="BHC29">
        <v>996330</v>
      </c>
      <c r="BHD29">
        <v>985041</v>
      </c>
      <c r="BHE29">
        <v>986347</v>
      </c>
      <c r="BHF29">
        <v>983735</v>
      </c>
      <c r="BHG29">
        <v>985350</v>
      </c>
      <c r="BHH29">
        <v>983700</v>
      </c>
      <c r="BHI29">
        <v>985053</v>
      </c>
      <c r="BHJ29">
        <v>977365</v>
      </c>
      <c r="BHK29">
        <v>973104</v>
      </c>
      <c r="BHL29">
        <v>975924</v>
      </c>
      <c r="BHM29">
        <v>974842</v>
      </c>
      <c r="BHN29">
        <v>973050</v>
      </c>
      <c r="BHO29">
        <v>976684</v>
      </c>
      <c r="BHP29">
        <v>973497</v>
      </c>
      <c r="BHQ29">
        <v>973672</v>
      </c>
      <c r="BHR29">
        <v>969924</v>
      </c>
      <c r="BHS29">
        <v>964788</v>
      </c>
      <c r="BHT29">
        <v>964788</v>
      </c>
      <c r="BHU29">
        <v>967780</v>
      </c>
      <c r="BHV29">
        <v>970366</v>
      </c>
      <c r="BHW29">
        <v>960598</v>
      </c>
      <c r="BHX29">
        <v>955570</v>
      </c>
      <c r="BHY29">
        <v>951402</v>
      </c>
      <c r="BHZ29">
        <v>948103</v>
      </c>
      <c r="BIA29">
        <v>942235</v>
      </c>
      <c r="BIB29">
        <v>936447</v>
      </c>
      <c r="BIC29">
        <v>956964</v>
      </c>
      <c r="BID29">
        <v>956526</v>
      </c>
      <c r="BIE29">
        <v>965236</v>
      </c>
      <c r="BIF29">
        <v>962229</v>
      </c>
      <c r="BIG29">
        <v>961147</v>
      </c>
      <c r="BIH29">
        <v>960478</v>
      </c>
      <c r="BII29">
        <v>958758</v>
      </c>
      <c r="BIJ29">
        <v>969115</v>
      </c>
      <c r="BIK29">
        <v>972264</v>
      </c>
      <c r="BIL29">
        <v>951128</v>
      </c>
      <c r="BIM29">
        <v>950937</v>
      </c>
      <c r="BIN29">
        <v>936536</v>
      </c>
      <c r="BIO29">
        <v>922084</v>
      </c>
      <c r="BIP29">
        <v>905147</v>
      </c>
      <c r="BIQ29">
        <v>915500</v>
      </c>
      <c r="BIR29">
        <v>925616</v>
      </c>
      <c r="BIS29">
        <v>953445</v>
      </c>
      <c r="BIT29">
        <v>1052295</v>
      </c>
      <c r="BIU29">
        <v>1006571</v>
      </c>
      <c r="BIV29">
        <v>990992</v>
      </c>
      <c r="BIW29">
        <v>990992</v>
      </c>
      <c r="BIX29">
        <v>986752</v>
      </c>
      <c r="BIY29">
        <v>974459</v>
      </c>
      <c r="BIZ29">
        <v>956045</v>
      </c>
      <c r="BJA29">
        <v>938674</v>
      </c>
      <c r="BJB29">
        <v>928280</v>
      </c>
      <c r="BJC29">
        <v>922545</v>
      </c>
      <c r="BJD29">
        <v>921018</v>
      </c>
      <c r="BJE29">
        <v>908486</v>
      </c>
      <c r="BJF29">
        <v>896493</v>
      </c>
      <c r="BJG29">
        <v>888267</v>
      </c>
      <c r="BJH29">
        <v>883577</v>
      </c>
      <c r="BJI29">
        <v>875537</v>
      </c>
      <c r="BJJ29">
        <v>870705</v>
      </c>
      <c r="BJK29">
        <v>870541</v>
      </c>
      <c r="BJL29">
        <v>868104</v>
      </c>
      <c r="BJM29">
        <v>866642</v>
      </c>
      <c r="BJN29">
        <v>847128</v>
      </c>
      <c r="BJO29">
        <v>844657</v>
      </c>
      <c r="BJP29">
        <v>838927</v>
      </c>
      <c r="BJQ29">
        <v>825668</v>
      </c>
      <c r="BJR29">
        <v>810250</v>
      </c>
      <c r="BJS29">
        <v>803227</v>
      </c>
      <c r="BJT29">
        <v>789714</v>
      </c>
      <c r="BJU29">
        <v>777437</v>
      </c>
      <c r="BJV29">
        <v>773749</v>
      </c>
      <c r="BJW29">
        <v>763633</v>
      </c>
      <c r="BJX29">
        <v>764476</v>
      </c>
      <c r="BJY29">
        <v>1620197</v>
      </c>
      <c r="BJZ29">
        <v>1620721</v>
      </c>
      <c r="BKA29">
        <v>1613000</v>
      </c>
      <c r="BKB29">
        <v>1613000</v>
      </c>
      <c r="BKC29">
        <v>1608491</v>
      </c>
      <c r="BKD29">
        <v>1605240</v>
      </c>
      <c r="BKE29">
        <v>1595315</v>
      </c>
      <c r="BKF29">
        <v>1589954</v>
      </c>
      <c r="BKG29">
        <v>1593326</v>
      </c>
      <c r="BKH29">
        <v>1593095</v>
      </c>
      <c r="BKI29">
        <v>1601702</v>
      </c>
      <c r="BKJ29">
        <v>1609626</v>
      </c>
      <c r="BKK29">
        <v>1619143</v>
      </c>
      <c r="BKL29">
        <v>1644240</v>
      </c>
      <c r="BKM29">
        <v>1658488</v>
      </c>
      <c r="BKN29">
        <v>1659329</v>
      </c>
      <c r="BKO29">
        <v>1672734</v>
      </c>
      <c r="BKP29">
        <v>846939</v>
      </c>
      <c r="BKQ29">
        <v>861320</v>
      </c>
      <c r="BKR29">
        <v>865270</v>
      </c>
      <c r="BKS29">
        <v>862146</v>
      </c>
      <c r="BKT29">
        <v>869667</v>
      </c>
      <c r="BKU29">
        <v>878938</v>
      </c>
      <c r="BKV29">
        <v>881411</v>
      </c>
      <c r="BKW29">
        <v>876461</v>
      </c>
      <c r="BKX29">
        <v>887515</v>
      </c>
      <c r="BKY29">
        <v>905636</v>
      </c>
      <c r="BKZ29">
        <v>907590</v>
      </c>
      <c r="BLA29">
        <v>905841</v>
      </c>
      <c r="BLB29">
        <v>905874</v>
      </c>
      <c r="BLC29">
        <v>896614</v>
      </c>
      <c r="BLD29">
        <v>890856</v>
      </c>
      <c r="BLE29">
        <v>906864</v>
      </c>
      <c r="BLF29">
        <v>923560</v>
      </c>
      <c r="BLG29">
        <v>944602</v>
      </c>
      <c r="BLH29">
        <v>1030086</v>
      </c>
      <c r="BLI29">
        <v>979513</v>
      </c>
      <c r="BLJ29">
        <v>970842</v>
      </c>
      <c r="BLK29">
        <v>962285</v>
      </c>
      <c r="BLL29">
        <v>960167</v>
      </c>
      <c r="BLM29">
        <v>956377</v>
      </c>
      <c r="BLN29">
        <v>963184</v>
      </c>
      <c r="BLO29">
        <v>963184</v>
      </c>
      <c r="BLP29">
        <v>955606</v>
      </c>
      <c r="BLQ29">
        <v>946756</v>
      </c>
      <c r="BLR29">
        <v>937254</v>
      </c>
      <c r="BLS29">
        <v>929417</v>
      </c>
      <c r="BLT29">
        <v>934449</v>
      </c>
      <c r="BLU29">
        <v>925131</v>
      </c>
      <c r="BLV29">
        <v>934050</v>
      </c>
      <c r="BLW29">
        <v>934513</v>
      </c>
      <c r="BLX29">
        <v>938923</v>
      </c>
      <c r="BLY29">
        <v>927358</v>
      </c>
      <c r="BLZ29">
        <v>924544</v>
      </c>
      <c r="BMA29">
        <v>922311</v>
      </c>
      <c r="BMB29">
        <v>1849271</v>
      </c>
      <c r="BMC29">
        <v>1846585</v>
      </c>
      <c r="BMD29">
        <v>1851295</v>
      </c>
      <c r="BME29">
        <v>1859990</v>
      </c>
      <c r="BMF29">
        <v>1856714</v>
      </c>
      <c r="BMG29">
        <v>1860882</v>
      </c>
      <c r="BMH29">
        <v>1865689</v>
      </c>
      <c r="BMI29">
        <v>1865689</v>
      </c>
      <c r="BMJ29">
        <v>1854397</v>
      </c>
      <c r="BMK29">
        <v>1854871</v>
      </c>
      <c r="BML29">
        <v>1850264</v>
      </c>
      <c r="BMM29">
        <v>1845386</v>
      </c>
      <c r="BMN29">
        <v>1837439</v>
      </c>
      <c r="BMO29">
        <v>1841613</v>
      </c>
      <c r="BMP29">
        <v>1847415</v>
      </c>
      <c r="BMQ29">
        <v>1843403</v>
      </c>
      <c r="BMR29">
        <v>1843258</v>
      </c>
      <c r="BMS29">
        <v>1847375</v>
      </c>
      <c r="BMT29">
        <v>1849028</v>
      </c>
      <c r="BMU29">
        <v>1850209</v>
      </c>
      <c r="BMV29">
        <v>1850209</v>
      </c>
      <c r="BMW29">
        <v>1842793</v>
      </c>
      <c r="BMX29">
        <v>1841248</v>
      </c>
      <c r="BMY29">
        <v>1833523</v>
      </c>
      <c r="BMZ29">
        <v>1835660</v>
      </c>
      <c r="BNA29">
        <v>1835660</v>
      </c>
      <c r="BNB29">
        <v>1836303</v>
      </c>
      <c r="BNC29">
        <v>1849953</v>
      </c>
      <c r="BND29">
        <v>927409</v>
      </c>
      <c r="BNE29">
        <v>926504</v>
      </c>
      <c r="BNF29">
        <v>919069</v>
      </c>
      <c r="BNG29">
        <v>918679</v>
      </c>
      <c r="BNH29">
        <v>915031</v>
      </c>
      <c r="BNI29">
        <v>918440</v>
      </c>
      <c r="BNJ29">
        <v>918758</v>
      </c>
      <c r="BNK29">
        <v>911533</v>
      </c>
      <c r="BNL29">
        <v>906477</v>
      </c>
      <c r="BNM29">
        <v>898957</v>
      </c>
      <c r="BNN29">
        <v>898657</v>
      </c>
      <c r="BNO29">
        <v>896453</v>
      </c>
      <c r="BNP29">
        <v>895429</v>
      </c>
      <c r="BNQ29">
        <v>895793</v>
      </c>
      <c r="BNR29">
        <v>892643</v>
      </c>
      <c r="BNS29">
        <v>886832</v>
      </c>
      <c r="BNT29">
        <v>886832</v>
      </c>
      <c r="BNU29">
        <v>911269</v>
      </c>
      <c r="BNV29">
        <v>954692</v>
      </c>
      <c r="BNW29">
        <v>902248</v>
      </c>
      <c r="BNX29">
        <v>901799</v>
      </c>
      <c r="BNY29">
        <v>895565</v>
      </c>
      <c r="BNZ29">
        <v>888339</v>
      </c>
      <c r="BOA29">
        <v>890355</v>
      </c>
      <c r="BOB29">
        <v>873715</v>
      </c>
      <c r="BOC29">
        <v>874479</v>
      </c>
      <c r="BOD29">
        <v>868703</v>
      </c>
      <c r="BOE29">
        <v>867973</v>
      </c>
      <c r="BOF29">
        <v>860261</v>
      </c>
      <c r="BOG29">
        <v>858858</v>
      </c>
      <c r="BOH29">
        <v>842577</v>
      </c>
      <c r="BOI29">
        <v>843840</v>
      </c>
      <c r="BOJ29">
        <v>830856</v>
      </c>
      <c r="BOK29">
        <v>831680</v>
      </c>
      <c r="BOL29">
        <v>828293</v>
      </c>
      <c r="BOM29">
        <v>832934</v>
      </c>
      <c r="BON29">
        <v>829194</v>
      </c>
      <c r="BOO29">
        <v>836246</v>
      </c>
      <c r="BOP29">
        <v>838531</v>
      </c>
      <c r="BOQ29">
        <v>838382</v>
      </c>
      <c r="BOR29">
        <v>829295</v>
      </c>
      <c r="BOS29">
        <v>831132</v>
      </c>
      <c r="BOT29">
        <v>832832</v>
      </c>
      <c r="BOU29">
        <v>838113</v>
      </c>
      <c r="BOV29">
        <v>835434</v>
      </c>
      <c r="BOW29">
        <v>831112</v>
      </c>
      <c r="BOX29">
        <v>833447</v>
      </c>
      <c r="BOY29">
        <v>827185</v>
      </c>
      <c r="BOZ29">
        <v>824397</v>
      </c>
      <c r="BPA29">
        <v>825421</v>
      </c>
      <c r="BPB29">
        <v>829999</v>
      </c>
      <c r="BPC29">
        <v>831466</v>
      </c>
      <c r="BPD29">
        <v>827005</v>
      </c>
      <c r="BPE29">
        <v>828079</v>
      </c>
      <c r="BPF29">
        <v>824936</v>
      </c>
      <c r="BPG29">
        <v>819630</v>
      </c>
      <c r="BPH29">
        <v>814233</v>
      </c>
      <c r="BPI29">
        <v>817083</v>
      </c>
      <c r="BPJ29">
        <v>817182</v>
      </c>
      <c r="BPK29">
        <v>822294</v>
      </c>
      <c r="BPL29">
        <v>826824</v>
      </c>
      <c r="BPM29">
        <v>825496</v>
      </c>
      <c r="BPN29">
        <v>822862</v>
      </c>
      <c r="BPO29">
        <v>1641178</v>
      </c>
      <c r="BPP29">
        <v>1641664</v>
      </c>
      <c r="BPQ29">
        <v>821277</v>
      </c>
      <c r="BPR29">
        <v>816175</v>
      </c>
      <c r="BPS29">
        <v>818322</v>
      </c>
      <c r="BPT29">
        <v>811439</v>
      </c>
      <c r="BPU29">
        <v>819020</v>
      </c>
      <c r="BPV29">
        <v>817105</v>
      </c>
      <c r="BPW29">
        <v>822433</v>
      </c>
      <c r="BPX29">
        <v>819095</v>
      </c>
      <c r="BPY29">
        <v>815643</v>
      </c>
      <c r="BPZ29">
        <v>811199</v>
      </c>
      <c r="BQA29">
        <v>819315</v>
      </c>
      <c r="BQB29">
        <v>821647</v>
      </c>
      <c r="BQC29">
        <v>831356</v>
      </c>
      <c r="BQD29">
        <v>825613</v>
      </c>
      <c r="BQE29">
        <v>825613</v>
      </c>
      <c r="BQF29">
        <v>812432</v>
      </c>
      <c r="BQG29">
        <v>845427</v>
      </c>
      <c r="BQH29">
        <v>882468</v>
      </c>
      <c r="BQI29">
        <v>835610</v>
      </c>
      <c r="BQJ29">
        <v>814944</v>
      </c>
      <c r="BQK29">
        <v>803561</v>
      </c>
      <c r="BQL29">
        <v>807937</v>
      </c>
      <c r="BQM29">
        <v>799512</v>
      </c>
      <c r="BQN29">
        <v>800734</v>
      </c>
      <c r="BQO29">
        <v>792943</v>
      </c>
      <c r="BQP29">
        <v>797249</v>
      </c>
      <c r="BQQ29">
        <v>797226</v>
      </c>
      <c r="BQR29">
        <v>797138</v>
      </c>
      <c r="BQS29">
        <v>799004</v>
      </c>
      <c r="BQT29">
        <v>788446</v>
      </c>
      <c r="BQU29">
        <v>798607</v>
      </c>
      <c r="BQV29">
        <v>793238</v>
      </c>
      <c r="BQW29">
        <v>787192</v>
      </c>
      <c r="BQX29">
        <v>783750</v>
      </c>
      <c r="BQY29">
        <v>774676</v>
      </c>
      <c r="BQZ29">
        <v>783575</v>
      </c>
      <c r="BRA29">
        <v>783083</v>
      </c>
      <c r="BRB29">
        <v>772455</v>
      </c>
      <c r="BRC29">
        <v>769635</v>
      </c>
      <c r="BRD29">
        <v>763602</v>
      </c>
      <c r="BRE29">
        <v>764345</v>
      </c>
      <c r="BRF29">
        <v>763669</v>
      </c>
      <c r="BRG29">
        <v>768641</v>
      </c>
      <c r="BRH29">
        <v>769558</v>
      </c>
      <c r="BRI29">
        <v>770482</v>
      </c>
      <c r="BRJ29">
        <v>769832</v>
      </c>
      <c r="BRK29">
        <v>771346</v>
      </c>
      <c r="BRL29">
        <v>768743</v>
      </c>
      <c r="BRM29">
        <v>764601</v>
      </c>
      <c r="BRN29">
        <v>759984</v>
      </c>
      <c r="BRO29">
        <v>762276</v>
      </c>
      <c r="BRP29">
        <v>757469</v>
      </c>
      <c r="BRQ29">
        <v>758178</v>
      </c>
      <c r="BRR29">
        <v>761562</v>
      </c>
      <c r="BRS29">
        <v>760475</v>
      </c>
      <c r="BRT29">
        <v>754028</v>
      </c>
      <c r="BRU29">
        <v>754028</v>
      </c>
      <c r="BRV29">
        <v>756775</v>
      </c>
      <c r="BRW29">
        <v>761079</v>
      </c>
      <c r="BRX29">
        <v>759781</v>
      </c>
      <c r="BRY29">
        <v>760209</v>
      </c>
      <c r="BRZ29">
        <v>1502929</v>
      </c>
      <c r="BSA29">
        <v>1498701</v>
      </c>
      <c r="BSB29">
        <v>1510997</v>
      </c>
      <c r="BSC29">
        <v>1505741</v>
      </c>
      <c r="BSD29">
        <v>1500875</v>
      </c>
      <c r="BSE29">
        <v>747477</v>
      </c>
      <c r="BSF29">
        <v>741109</v>
      </c>
      <c r="BSG29">
        <v>731151</v>
      </c>
      <c r="BSH29">
        <v>737195</v>
      </c>
      <c r="BSI29">
        <v>727432</v>
      </c>
      <c r="BSJ29">
        <v>720566</v>
      </c>
      <c r="BSK29">
        <v>717293</v>
      </c>
      <c r="BSL29">
        <v>722183</v>
      </c>
      <c r="BSM29">
        <v>726158</v>
      </c>
      <c r="BSN29">
        <v>726010</v>
      </c>
      <c r="BSO29">
        <v>715213</v>
      </c>
      <c r="BSP29">
        <v>729092</v>
      </c>
      <c r="BSQ29">
        <v>735835</v>
      </c>
      <c r="BSR29">
        <v>735300</v>
      </c>
      <c r="BSS29">
        <v>750273</v>
      </c>
      <c r="BST29">
        <v>770208</v>
      </c>
      <c r="BSU29">
        <v>778223</v>
      </c>
      <c r="BSV29">
        <v>769297</v>
      </c>
      <c r="BSW29">
        <v>769297</v>
      </c>
      <c r="BSX29">
        <v>776326</v>
      </c>
      <c r="BSY29">
        <v>774032</v>
      </c>
      <c r="BSZ29">
        <v>770172</v>
      </c>
      <c r="BTA29">
        <v>774628</v>
      </c>
      <c r="BTB29">
        <v>768700</v>
      </c>
      <c r="BTC29">
        <v>759316</v>
      </c>
      <c r="BTD29">
        <v>763351</v>
      </c>
      <c r="BTE29">
        <v>765965</v>
      </c>
      <c r="BTF29">
        <v>760680</v>
      </c>
      <c r="BTG29">
        <v>751295</v>
      </c>
      <c r="BTH29">
        <v>744321</v>
      </c>
      <c r="BTI29">
        <v>747750</v>
      </c>
      <c r="BTJ29">
        <v>745839</v>
      </c>
      <c r="BTK29">
        <v>744760</v>
      </c>
      <c r="BTL29">
        <v>748741</v>
      </c>
      <c r="BTM29">
        <v>750362</v>
      </c>
      <c r="BTN29">
        <v>754154</v>
      </c>
      <c r="BTO29">
        <v>765123</v>
      </c>
      <c r="BTP29">
        <v>757532</v>
      </c>
      <c r="BTQ29">
        <v>758821</v>
      </c>
      <c r="BTR29">
        <v>756875</v>
      </c>
      <c r="BTS29">
        <v>758103</v>
      </c>
      <c r="BTT29">
        <v>754063</v>
      </c>
      <c r="BTU29">
        <v>749303</v>
      </c>
      <c r="BTV29">
        <v>750262</v>
      </c>
      <c r="BTW29">
        <v>750262</v>
      </c>
      <c r="BTX29">
        <v>750672</v>
      </c>
      <c r="BTY29">
        <v>748216</v>
      </c>
      <c r="BTZ29">
        <v>738722</v>
      </c>
      <c r="BUA29">
        <v>734848</v>
      </c>
      <c r="BUB29">
        <v>731101</v>
      </c>
      <c r="BUC29">
        <v>725721</v>
      </c>
      <c r="BUD29">
        <v>734234</v>
      </c>
      <c r="BUE29">
        <v>729101</v>
      </c>
      <c r="BUF29">
        <v>727156</v>
      </c>
      <c r="BUG29">
        <v>729782</v>
      </c>
      <c r="BUH29">
        <v>732056</v>
      </c>
      <c r="BUI29">
        <v>1429168</v>
      </c>
      <c r="BUJ29">
        <v>1430966</v>
      </c>
      <c r="BUK29">
        <v>1426769</v>
      </c>
      <c r="BUL29">
        <v>1414282</v>
      </c>
      <c r="BUM29">
        <v>1410251</v>
      </c>
      <c r="BUN29">
        <v>1408121</v>
      </c>
      <c r="BUO29">
        <v>1407861</v>
      </c>
      <c r="BUP29">
        <v>1407893</v>
      </c>
      <c r="BUQ29">
        <v>1397498</v>
      </c>
      <c r="BUR29">
        <v>698840</v>
      </c>
      <c r="BUS29">
        <v>677231</v>
      </c>
      <c r="BUT29">
        <v>669506</v>
      </c>
      <c r="BUU29">
        <v>664187</v>
      </c>
      <c r="BUV29">
        <v>659267</v>
      </c>
      <c r="BUW29">
        <v>665054</v>
      </c>
      <c r="BUX29">
        <v>668656</v>
      </c>
      <c r="BUY29">
        <v>668515</v>
      </c>
      <c r="BUZ29">
        <v>667099</v>
      </c>
      <c r="BVA29">
        <v>665793</v>
      </c>
      <c r="BVB29">
        <v>664650</v>
      </c>
      <c r="BVC29">
        <v>664646</v>
      </c>
      <c r="BVD29">
        <v>674964</v>
      </c>
      <c r="BVE29">
        <v>675259</v>
      </c>
      <c r="BVF29">
        <v>665277</v>
      </c>
      <c r="BVG29">
        <v>685563</v>
      </c>
      <c r="BVH29">
        <v>744615</v>
      </c>
      <c r="BVI29">
        <v>740444</v>
      </c>
      <c r="BVJ29">
        <v>726562</v>
      </c>
      <c r="BVK29">
        <v>712855</v>
      </c>
      <c r="BVL29">
        <v>700116</v>
      </c>
      <c r="BVM29">
        <v>690339</v>
      </c>
      <c r="BVN29">
        <v>688713</v>
      </c>
      <c r="BVO29">
        <v>688713</v>
      </c>
      <c r="BVP29">
        <v>686432</v>
      </c>
      <c r="BVQ29">
        <v>683365</v>
      </c>
      <c r="BVR29">
        <v>683695</v>
      </c>
      <c r="BVS29">
        <v>687208</v>
      </c>
      <c r="BVT29">
        <v>691545</v>
      </c>
      <c r="BVU29">
        <v>697948</v>
      </c>
      <c r="BVV29">
        <v>689081</v>
      </c>
      <c r="BVW29">
        <v>693042</v>
      </c>
      <c r="BVX29">
        <v>692035</v>
      </c>
      <c r="BVY29">
        <v>690213</v>
      </c>
      <c r="BVZ29">
        <v>686870</v>
      </c>
      <c r="BWA29">
        <v>686612</v>
      </c>
      <c r="BWB29">
        <v>689095</v>
      </c>
      <c r="BWC29">
        <v>692011</v>
      </c>
      <c r="BWD29">
        <v>693895</v>
      </c>
      <c r="BWE29">
        <v>698569</v>
      </c>
      <c r="BWF29">
        <v>698097</v>
      </c>
      <c r="BWG29">
        <v>702826</v>
      </c>
      <c r="BWH29">
        <v>1410803</v>
      </c>
      <c r="BWI29">
        <v>1410803</v>
      </c>
      <c r="BWJ29">
        <v>1413582</v>
      </c>
      <c r="BWK29">
        <v>1413173</v>
      </c>
      <c r="BWL29">
        <v>1412080</v>
      </c>
      <c r="BWM29">
        <v>1418861</v>
      </c>
      <c r="BWN29">
        <v>1419390</v>
      </c>
      <c r="BWO29">
        <v>1418594</v>
      </c>
      <c r="BWP29">
        <v>1421826</v>
      </c>
      <c r="BWQ29">
        <v>1413398</v>
      </c>
      <c r="BWR29">
        <v>1428319</v>
      </c>
      <c r="BWS29">
        <v>1431397</v>
      </c>
      <c r="BWT29">
        <v>1434209</v>
      </c>
      <c r="BWU29">
        <v>1423928</v>
      </c>
      <c r="BWV29">
        <v>1412364</v>
      </c>
      <c r="BWW29">
        <v>1412364</v>
      </c>
      <c r="BWX29">
        <v>1412349</v>
      </c>
      <c r="BWY29">
        <v>1403973</v>
      </c>
      <c r="BWZ29">
        <v>1396905</v>
      </c>
      <c r="BXA29">
        <v>1398021</v>
      </c>
      <c r="BXB29">
        <v>1398021</v>
      </c>
      <c r="BXC29">
        <v>1399544</v>
      </c>
      <c r="BXD29">
        <v>1405426</v>
      </c>
      <c r="BXE29">
        <v>700980</v>
      </c>
      <c r="BXF29">
        <v>699450</v>
      </c>
      <c r="BXG29">
        <v>720680</v>
      </c>
      <c r="BXH29">
        <v>726280</v>
      </c>
      <c r="BXI29">
        <v>720212</v>
      </c>
      <c r="BXJ29">
        <v>715451</v>
      </c>
      <c r="BXK29">
        <v>711189</v>
      </c>
      <c r="BXL29">
        <v>709770</v>
      </c>
      <c r="BXM29">
        <v>708890</v>
      </c>
      <c r="BXN29">
        <v>697934</v>
      </c>
      <c r="BXO29">
        <v>688882</v>
      </c>
      <c r="BXP29">
        <v>691205</v>
      </c>
      <c r="BXQ29">
        <v>679485</v>
      </c>
      <c r="BXR29">
        <v>690005</v>
      </c>
      <c r="BXS29">
        <v>697619</v>
      </c>
      <c r="BXT29">
        <v>715375</v>
      </c>
      <c r="BXU29">
        <v>737997</v>
      </c>
      <c r="BXV29">
        <v>740590</v>
      </c>
      <c r="BXW29">
        <v>729323</v>
      </c>
      <c r="BXX29">
        <v>728063</v>
      </c>
      <c r="BXY29">
        <v>728063</v>
      </c>
      <c r="BXZ29">
        <v>724405</v>
      </c>
      <c r="BYA29">
        <v>708341</v>
      </c>
      <c r="BYB29">
        <v>697898</v>
      </c>
      <c r="BYC29">
        <v>692902</v>
      </c>
      <c r="BYD29">
        <v>687775</v>
      </c>
      <c r="BYE29">
        <v>682015</v>
      </c>
      <c r="BYF29">
        <v>675361</v>
      </c>
      <c r="BYG29">
        <v>674603</v>
      </c>
      <c r="BYH29">
        <v>670198</v>
      </c>
      <c r="BYI29">
        <v>667558</v>
      </c>
      <c r="BYJ29">
        <v>667290</v>
      </c>
      <c r="BYK29">
        <v>665824</v>
      </c>
      <c r="BYL29">
        <v>667471</v>
      </c>
      <c r="BYM29">
        <v>666305</v>
      </c>
      <c r="BYN29">
        <v>661885</v>
      </c>
      <c r="BYO29">
        <v>650820</v>
      </c>
      <c r="BYP29">
        <v>653046</v>
      </c>
      <c r="BYQ29">
        <v>650304</v>
      </c>
      <c r="BYR29">
        <v>652982</v>
      </c>
      <c r="BYS29">
        <v>657479</v>
      </c>
      <c r="BYT29">
        <v>1254824</v>
      </c>
      <c r="BYU29">
        <v>1251312</v>
      </c>
      <c r="BYV29">
        <v>1247970</v>
      </c>
      <c r="BYW29">
        <v>1246450</v>
      </c>
      <c r="BYX29">
        <v>1241375</v>
      </c>
      <c r="BYY29">
        <v>1234505</v>
      </c>
      <c r="BYZ29">
        <v>1234508</v>
      </c>
      <c r="BZA29">
        <v>1230833</v>
      </c>
      <c r="BZB29">
        <v>1229110</v>
      </c>
      <c r="BZC29">
        <v>1223284</v>
      </c>
      <c r="BZD29">
        <v>1224498</v>
      </c>
      <c r="BZE29">
        <v>1225020</v>
      </c>
      <c r="BZF29">
        <v>1226984</v>
      </c>
      <c r="BZG29">
        <v>1235098</v>
      </c>
      <c r="BZH29">
        <v>1228620</v>
      </c>
      <c r="BZI29">
        <v>1226349</v>
      </c>
      <c r="BZJ29">
        <v>1223765</v>
      </c>
      <c r="BZK29">
        <v>1223212</v>
      </c>
      <c r="BZL29">
        <v>1215479</v>
      </c>
      <c r="BZM29">
        <v>1210587</v>
      </c>
      <c r="BZN29">
        <v>1213356</v>
      </c>
      <c r="BZO29">
        <v>1214908</v>
      </c>
      <c r="BZP29">
        <v>1217831</v>
      </c>
      <c r="BZQ29">
        <v>1215782</v>
      </c>
      <c r="BZR29">
        <v>607935</v>
      </c>
      <c r="BZS29">
        <v>609132</v>
      </c>
      <c r="BZT29">
        <v>606934</v>
      </c>
      <c r="BZU29">
        <v>599035</v>
      </c>
      <c r="BZV29">
        <v>595861</v>
      </c>
      <c r="BZW29">
        <v>589568</v>
      </c>
      <c r="BZX29">
        <v>575530</v>
      </c>
      <c r="BZY29">
        <v>575541</v>
      </c>
      <c r="BZZ29">
        <v>568663</v>
      </c>
      <c r="CAA29">
        <v>569424</v>
      </c>
      <c r="CAB29">
        <v>571792</v>
      </c>
      <c r="CAC29">
        <v>579786</v>
      </c>
      <c r="CAD29">
        <v>569418</v>
      </c>
      <c r="CAE29">
        <v>569418</v>
      </c>
      <c r="CAF29">
        <v>568286</v>
      </c>
      <c r="CAG29">
        <v>605621</v>
      </c>
      <c r="CAH29">
        <v>644424</v>
      </c>
      <c r="CAI29">
        <v>630061</v>
      </c>
      <c r="CAJ29">
        <v>627865</v>
      </c>
      <c r="CAK29">
        <v>628025</v>
      </c>
      <c r="CAL29">
        <v>626682</v>
      </c>
      <c r="CAM29">
        <v>617194</v>
      </c>
      <c r="CAN29">
        <v>609672</v>
      </c>
      <c r="CAO29">
        <v>597672</v>
      </c>
      <c r="CAP29">
        <v>599478</v>
      </c>
      <c r="CAQ29">
        <v>596309</v>
      </c>
      <c r="CAR29">
        <v>596316</v>
      </c>
      <c r="CAS29">
        <v>593839</v>
      </c>
      <c r="CAT29">
        <v>582612</v>
      </c>
      <c r="CAU29">
        <v>574569</v>
      </c>
      <c r="CAV29">
        <v>575210</v>
      </c>
      <c r="CAW29">
        <v>572410</v>
      </c>
      <c r="CAX29">
        <v>572744</v>
      </c>
      <c r="CAY29">
        <v>570905</v>
      </c>
      <c r="CAZ29">
        <v>574794</v>
      </c>
      <c r="CBA29">
        <v>577571</v>
      </c>
      <c r="CBB29">
        <v>583389</v>
      </c>
      <c r="CBC29">
        <v>586270</v>
      </c>
      <c r="CBD29">
        <v>575840</v>
      </c>
      <c r="CBE29">
        <v>575550</v>
      </c>
      <c r="CBF29">
        <v>576299</v>
      </c>
      <c r="CBG29">
        <v>579162</v>
      </c>
      <c r="CBH29">
        <v>581121</v>
      </c>
      <c r="CBI29">
        <v>580510</v>
      </c>
      <c r="CBJ29">
        <v>585055</v>
      </c>
      <c r="CBK29">
        <v>577864</v>
      </c>
      <c r="CBL29">
        <v>1112575</v>
      </c>
      <c r="CBM29">
        <v>1111075</v>
      </c>
      <c r="CBN29">
        <v>1107955</v>
      </c>
      <c r="CBO29">
        <v>1108007</v>
      </c>
      <c r="CBP29">
        <v>1104360</v>
      </c>
      <c r="CBQ29">
        <v>1104497</v>
      </c>
      <c r="CBR29">
        <v>1103600</v>
      </c>
      <c r="CBS29">
        <v>1096685</v>
      </c>
      <c r="CBT29">
        <v>1093044</v>
      </c>
      <c r="CBU29">
        <v>1084171</v>
      </c>
      <c r="CBV29">
        <v>1084171</v>
      </c>
      <c r="CBW29">
        <v>1080560</v>
      </c>
      <c r="CBX29">
        <v>1076252</v>
      </c>
      <c r="CBY29">
        <v>1075088</v>
      </c>
      <c r="CBZ29">
        <v>1079488</v>
      </c>
      <c r="CCA29">
        <v>1077924</v>
      </c>
      <c r="CCB29">
        <v>1074593</v>
      </c>
      <c r="CCC29">
        <v>1070869</v>
      </c>
      <c r="CCD29">
        <v>1077129</v>
      </c>
      <c r="CCE29">
        <v>534465</v>
      </c>
      <c r="CCF29">
        <v>528920</v>
      </c>
      <c r="CCG29">
        <v>533129</v>
      </c>
      <c r="CCH29">
        <v>538623</v>
      </c>
      <c r="CCI29">
        <v>545352</v>
      </c>
      <c r="CCJ29">
        <v>538697</v>
      </c>
      <c r="CCK29">
        <v>535746</v>
      </c>
      <c r="CCL29">
        <v>537183</v>
      </c>
      <c r="CCM29">
        <v>538801</v>
      </c>
      <c r="CCN29">
        <v>534433</v>
      </c>
      <c r="CCO29">
        <v>528007</v>
      </c>
      <c r="CCP29">
        <v>525972</v>
      </c>
      <c r="CCQ29">
        <v>529427</v>
      </c>
      <c r="CCR29">
        <v>532308</v>
      </c>
      <c r="CCS29">
        <v>534696</v>
      </c>
      <c r="CCT29">
        <v>542764</v>
      </c>
      <c r="CCU29">
        <v>579887</v>
      </c>
      <c r="CCV29">
        <v>605068</v>
      </c>
      <c r="CCW29">
        <v>605068</v>
      </c>
      <c r="CCX29">
        <v>560758</v>
      </c>
      <c r="CCY29">
        <v>560167</v>
      </c>
      <c r="CCZ29">
        <v>558775</v>
      </c>
      <c r="CDA29">
        <v>554250</v>
      </c>
      <c r="CDB29">
        <v>552399</v>
      </c>
      <c r="CDC29">
        <v>566169</v>
      </c>
      <c r="CDD29">
        <v>554725</v>
      </c>
      <c r="CDE29">
        <v>547968</v>
      </c>
      <c r="CDF29">
        <v>542923</v>
      </c>
      <c r="CDG29">
        <v>545201</v>
      </c>
      <c r="CDH29">
        <v>545490</v>
      </c>
      <c r="CDI29">
        <v>537784</v>
      </c>
      <c r="CDJ29">
        <v>538736</v>
      </c>
      <c r="CDK29">
        <v>533568</v>
      </c>
      <c r="CDL29">
        <v>536009</v>
      </c>
      <c r="CDM29">
        <v>526248</v>
      </c>
      <c r="CDN29">
        <v>526822</v>
      </c>
      <c r="CDO29">
        <v>531858</v>
      </c>
      <c r="CDP29">
        <v>536644</v>
      </c>
      <c r="CDQ29">
        <v>532946</v>
      </c>
      <c r="CDR29">
        <v>536521</v>
      </c>
      <c r="CDS29">
        <v>543431</v>
      </c>
      <c r="CDT29">
        <v>1091646</v>
      </c>
      <c r="CDU29">
        <v>1095064</v>
      </c>
      <c r="CDV29">
        <v>1094506</v>
      </c>
      <c r="CDW29">
        <v>1096042</v>
      </c>
      <c r="CDX29">
        <v>1099022</v>
      </c>
      <c r="CDY29">
        <v>1098752</v>
      </c>
      <c r="CDZ29">
        <v>1102152</v>
      </c>
      <c r="CEA29">
        <v>1101048</v>
      </c>
      <c r="CEB29">
        <v>1100950</v>
      </c>
      <c r="CEC29">
        <v>1105752</v>
      </c>
      <c r="CED29">
        <v>1104917</v>
      </c>
      <c r="CEE29">
        <v>1104629</v>
      </c>
      <c r="CEF29">
        <v>1105053</v>
      </c>
      <c r="CEG29">
        <v>1104924</v>
      </c>
      <c r="CEH29">
        <v>1100265</v>
      </c>
      <c r="CEI29">
        <v>1105599</v>
      </c>
      <c r="CEJ29">
        <v>1097026</v>
      </c>
      <c r="CEK29">
        <v>1113161</v>
      </c>
      <c r="CEL29">
        <v>1113161</v>
      </c>
      <c r="CEM29">
        <v>1123387</v>
      </c>
      <c r="CEN29">
        <v>1101804</v>
      </c>
      <c r="CEO29">
        <v>1101449</v>
      </c>
      <c r="CEP29">
        <v>1102710</v>
      </c>
      <c r="CEQ29">
        <v>1102576</v>
      </c>
      <c r="CER29">
        <v>1099684</v>
      </c>
      <c r="CES29">
        <v>553389</v>
      </c>
      <c r="CET29">
        <v>555961</v>
      </c>
      <c r="CEU29">
        <v>554478</v>
      </c>
      <c r="CEV29">
        <v>554721</v>
      </c>
      <c r="CEW29">
        <v>552490</v>
      </c>
      <c r="CEX29">
        <v>545430</v>
      </c>
      <c r="CEY29">
        <v>547108</v>
      </c>
      <c r="CEZ29">
        <v>549316</v>
      </c>
      <c r="CFA29">
        <v>549484</v>
      </c>
      <c r="CFB29">
        <v>545742</v>
      </c>
      <c r="CFC29">
        <v>555916</v>
      </c>
      <c r="CFD29">
        <v>557792</v>
      </c>
      <c r="CFE29">
        <v>563970</v>
      </c>
      <c r="CFF29">
        <v>564375</v>
      </c>
      <c r="CFG29">
        <v>568461</v>
      </c>
      <c r="CFH29">
        <v>578845</v>
      </c>
      <c r="CFI29">
        <v>605710</v>
      </c>
      <c r="CFJ29">
        <v>625108</v>
      </c>
      <c r="CFK29">
        <v>628603</v>
      </c>
      <c r="CFL29">
        <v>602205</v>
      </c>
      <c r="CFM29">
        <v>571612</v>
      </c>
      <c r="CFN29">
        <v>565868</v>
      </c>
      <c r="CFO29">
        <v>565868</v>
      </c>
      <c r="CFP29">
        <v>561876</v>
      </c>
      <c r="CFQ29">
        <v>568909</v>
      </c>
      <c r="CFR29">
        <v>562786</v>
      </c>
      <c r="CFS29">
        <v>561901</v>
      </c>
      <c r="CFT29">
        <v>558706</v>
      </c>
      <c r="CFU29">
        <v>558452</v>
      </c>
      <c r="CFV29">
        <v>572060</v>
      </c>
      <c r="CFW29">
        <v>572572</v>
      </c>
      <c r="CFX29">
        <v>579901</v>
      </c>
      <c r="CFY29">
        <v>579701</v>
      </c>
      <c r="CFZ29">
        <v>582473</v>
      </c>
      <c r="CGA29">
        <v>1077045</v>
      </c>
      <c r="CGB29">
        <v>1066306</v>
      </c>
      <c r="CGC29">
        <v>1065882</v>
      </c>
      <c r="CGD29">
        <v>1064081</v>
      </c>
      <c r="CGE29">
        <v>1061689</v>
      </c>
      <c r="CGF29">
        <v>1049975</v>
      </c>
      <c r="CGG29">
        <v>1048573</v>
      </c>
      <c r="CGH29">
        <v>1048483</v>
      </c>
      <c r="CGI29">
        <v>1055712</v>
      </c>
      <c r="CGJ29">
        <v>1052027</v>
      </c>
      <c r="CGK29">
        <v>1044985</v>
      </c>
      <c r="CGL29">
        <v>1039296</v>
      </c>
      <c r="CGM29">
        <v>1039612</v>
      </c>
      <c r="CGN29">
        <v>1039612</v>
      </c>
      <c r="CGO29">
        <v>1038661</v>
      </c>
      <c r="CGP29">
        <v>1042148</v>
      </c>
      <c r="CGQ29">
        <v>1032517</v>
      </c>
      <c r="CGR29">
        <v>1026245</v>
      </c>
      <c r="CGS29">
        <v>1027662</v>
      </c>
      <c r="CGT29">
        <v>1023620</v>
      </c>
      <c r="CGU29">
        <v>1022925</v>
      </c>
      <c r="CGV29">
        <v>1031913</v>
      </c>
      <c r="CGW29">
        <v>1029350</v>
      </c>
      <c r="CGX29">
        <v>1029350</v>
      </c>
      <c r="CGY29">
        <v>1023427</v>
      </c>
      <c r="CGZ29">
        <v>1018909</v>
      </c>
      <c r="CHA29">
        <v>1020712</v>
      </c>
      <c r="CHB29">
        <v>1021693</v>
      </c>
      <c r="CHC29">
        <v>1021693</v>
      </c>
      <c r="CHD29">
        <v>1025687</v>
      </c>
      <c r="CHE29">
        <v>1023783</v>
      </c>
      <c r="CHF29">
        <v>513063</v>
      </c>
      <c r="CHG29">
        <v>503272</v>
      </c>
      <c r="CHH29">
        <v>503394</v>
      </c>
      <c r="CHI29">
        <v>505473</v>
      </c>
      <c r="CHJ29">
        <v>504454</v>
      </c>
      <c r="CHK29">
        <v>507248</v>
      </c>
      <c r="CHL29">
        <v>509150</v>
      </c>
      <c r="CHM29">
        <v>512810</v>
      </c>
      <c r="CHN29">
        <v>518033</v>
      </c>
      <c r="CHO29">
        <v>521664</v>
      </c>
      <c r="CHP29">
        <v>530075</v>
      </c>
      <c r="CHQ29">
        <v>519014</v>
      </c>
      <c r="CHR29">
        <v>509988</v>
      </c>
      <c r="CHS29">
        <v>503125</v>
      </c>
      <c r="CHT29">
        <v>503864</v>
      </c>
      <c r="CHU29">
        <v>485745</v>
      </c>
      <c r="CHV29">
        <v>485826</v>
      </c>
      <c r="CHW29">
        <v>467042</v>
      </c>
      <c r="CHX29">
        <v>461238</v>
      </c>
      <c r="CHY29">
        <v>461238</v>
      </c>
      <c r="CHZ29">
        <v>455448</v>
      </c>
      <c r="CIA29">
        <v>467738</v>
      </c>
      <c r="CIB29">
        <v>446143</v>
      </c>
      <c r="CIC29">
        <v>439949</v>
      </c>
      <c r="CID29">
        <v>437809</v>
      </c>
      <c r="CIE29">
        <v>437165</v>
      </c>
      <c r="CIF29">
        <v>435507</v>
      </c>
      <c r="CIG29">
        <v>431461</v>
      </c>
      <c r="CIH29">
        <v>435262</v>
      </c>
      <c r="CII29">
        <v>432179</v>
      </c>
      <c r="CIJ29">
        <v>431536</v>
      </c>
      <c r="CIK29">
        <v>433120</v>
      </c>
      <c r="CIL29">
        <v>865666</v>
      </c>
      <c r="CIM29">
        <v>864778</v>
      </c>
      <c r="CIN29">
        <v>864786</v>
      </c>
      <c r="CIO29">
        <v>865899</v>
      </c>
      <c r="CIP29">
        <v>865019</v>
      </c>
      <c r="CIQ29">
        <v>862948</v>
      </c>
      <c r="CIR29">
        <v>866805</v>
      </c>
      <c r="CIS29">
        <v>866827</v>
      </c>
      <c r="CIT29">
        <v>860707</v>
      </c>
      <c r="CIU29">
        <v>855493</v>
      </c>
      <c r="CIV29">
        <v>863916</v>
      </c>
      <c r="CIW29">
        <v>858410</v>
      </c>
      <c r="CIX29">
        <v>860187</v>
      </c>
      <c r="CIY29">
        <v>857119</v>
      </c>
      <c r="CIZ29">
        <v>856821</v>
      </c>
      <c r="CJA29">
        <v>852584</v>
      </c>
      <c r="CJB29">
        <v>849679</v>
      </c>
      <c r="CJC29">
        <v>848929</v>
      </c>
      <c r="CJD29">
        <v>857043</v>
      </c>
      <c r="CJE29">
        <v>857613</v>
      </c>
      <c r="CJF29">
        <v>857423</v>
      </c>
      <c r="CJG29">
        <v>857534</v>
      </c>
      <c r="CJH29">
        <v>862960</v>
      </c>
      <c r="CJI29">
        <v>862645</v>
      </c>
      <c r="CJJ29">
        <v>868480</v>
      </c>
      <c r="CJK29">
        <v>870778</v>
      </c>
      <c r="CJL29">
        <v>870411</v>
      </c>
      <c r="CJM29">
        <v>860595</v>
      </c>
      <c r="CJN29">
        <v>852904</v>
      </c>
      <c r="CJO29">
        <v>856720</v>
      </c>
      <c r="CJP29">
        <v>861641</v>
      </c>
      <c r="CJQ29">
        <v>864471</v>
      </c>
      <c r="CJR29">
        <v>431361</v>
      </c>
      <c r="CJS29">
        <v>424252</v>
      </c>
      <c r="CJT29">
        <v>418066</v>
      </c>
      <c r="CJU29">
        <v>418148</v>
      </c>
      <c r="CJV29">
        <v>417418</v>
      </c>
      <c r="CJW29">
        <v>420821</v>
      </c>
      <c r="CJX29">
        <v>421713</v>
      </c>
      <c r="CJY29">
        <v>430078</v>
      </c>
      <c r="CJZ29">
        <v>435248</v>
      </c>
      <c r="CKA29">
        <v>441155</v>
      </c>
      <c r="CKB29">
        <v>435157</v>
      </c>
      <c r="CKC29">
        <v>427155</v>
      </c>
      <c r="CKD29">
        <v>434894</v>
      </c>
      <c r="CKE29">
        <v>434894</v>
      </c>
      <c r="CKF29">
        <v>426409</v>
      </c>
      <c r="CKG29">
        <v>416908</v>
      </c>
      <c r="CKH29">
        <v>427575</v>
      </c>
      <c r="CKI29">
        <v>461036</v>
      </c>
      <c r="CKJ29">
        <v>442558</v>
      </c>
      <c r="CKK29">
        <v>428348</v>
      </c>
      <c r="CKL29">
        <v>428187</v>
      </c>
      <c r="CKM29">
        <v>420002</v>
      </c>
      <c r="CKN29">
        <v>420383</v>
      </c>
      <c r="CKO29">
        <v>417747</v>
      </c>
      <c r="CKP29">
        <v>415817</v>
      </c>
      <c r="CKQ29">
        <v>419429</v>
      </c>
      <c r="CKR29">
        <v>417963</v>
      </c>
      <c r="CKS29">
        <v>413791</v>
      </c>
      <c r="CKT29">
        <v>410946</v>
      </c>
      <c r="CKU29">
        <v>409757</v>
      </c>
      <c r="CKV29">
        <v>412592</v>
      </c>
      <c r="CKW29">
        <v>416341</v>
      </c>
      <c r="CKX29">
        <v>409901</v>
      </c>
      <c r="CKY29">
        <v>409066</v>
      </c>
      <c r="CKZ29">
        <v>405321</v>
      </c>
      <c r="CLA29">
        <v>401598</v>
      </c>
      <c r="CLB29">
        <v>403258</v>
      </c>
      <c r="CLC29">
        <v>406976</v>
      </c>
      <c r="CLD29">
        <v>410042</v>
      </c>
      <c r="CLE29">
        <v>405916</v>
      </c>
      <c r="CLF29">
        <v>400819</v>
      </c>
      <c r="CLG29">
        <v>401907</v>
      </c>
      <c r="CLH29">
        <v>391127</v>
      </c>
      <c r="CLI29">
        <v>395176</v>
      </c>
      <c r="CLJ29">
        <v>393254</v>
      </c>
      <c r="CLK29">
        <v>391588</v>
      </c>
      <c r="CLL29">
        <v>390687</v>
      </c>
      <c r="CLM29">
        <v>395196</v>
      </c>
      <c r="CLN29">
        <v>390421</v>
      </c>
      <c r="CLO29">
        <v>395047</v>
      </c>
      <c r="CLP29">
        <v>393365</v>
      </c>
      <c r="CLQ29">
        <v>392806</v>
      </c>
      <c r="CLR29">
        <v>395185</v>
      </c>
      <c r="CLS29">
        <v>766844</v>
      </c>
      <c r="CLT29">
        <v>763431</v>
      </c>
      <c r="CLU29">
        <v>764375</v>
      </c>
      <c r="CLV29">
        <v>771144</v>
      </c>
      <c r="CLW29">
        <v>771144</v>
      </c>
      <c r="CLX29">
        <v>766743</v>
      </c>
      <c r="CLY29">
        <v>769446</v>
      </c>
      <c r="CLZ29">
        <v>765261</v>
      </c>
      <c r="CMA29">
        <v>761943</v>
      </c>
      <c r="CMB29">
        <v>759562</v>
      </c>
      <c r="CMC29">
        <v>755703</v>
      </c>
      <c r="CMD29">
        <v>752325</v>
      </c>
      <c r="CME29">
        <v>375505</v>
      </c>
      <c r="CMF29">
        <v>378892</v>
      </c>
      <c r="CMG29">
        <v>379134</v>
      </c>
      <c r="CMH29">
        <v>381314</v>
      </c>
      <c r="CMI29">
        <v>381715</v>
      </c>
      <c r="CMJ29">
        <v>379330</v>
      </c>
      <c r="CMK29">
        <v>366075</v>
      </c>
      <c r="CML29">
        <v>363638</v>
      </c>
      <c r="CMM29">
        <v>364474</v>
      </c>
      <c r="CMN29">
        <v>366762</v>
      </c>
      <c r="CMO29">
        <v>367484</v>
      </c>
      <c r="CMP29">
        <v>364722</v>
      </c>
      <c r="CMQ29">
        <v>367231</v>
      </c>
      <c r="CMR29">
        <v>369833</v>
      </c>
      <c r="CMS29">
        <v>369007</v>
      </c>
      <c r="CMT29">
        <v>373234</v>
      </c>
      <c r="CMU29">
        <v>374990</v>
      </c>
      <c r="CMV29">
        <v>369993</v>
      </c>
      <c r="CMW29">
        <v>369993</v>
      </c>
      <c r="CMX29">
        <v>393486</v>
      </c>
      <c r="CMY29">
        <v>388409</v>
      </c>
      <c r="CMZ29">
        <v>370752</v>
      </c>
      <c r="CNA29">
        <v>360419</v>
      </c>
      <c r="CNB29">
        <v>356147</v>
      </c>
      <c r="CNC29">
        <v>357179</v>
      </c>
      <c r="CND29">
        <v>354549</v>
      </c>
      <c r="CNE29">
        <v>352291</v>
      </c>
      <c r="CNF29">
        <v>348859</v>
      </c>
      <c r="CNG29">
        <v>677289</v>
      </c>
      <c r="CNH29">
        <v>678178</v>
      </c>
      <c r="CNI29">
        <v>678261</v>
      </c>
      <c r="CNJ29">
        <v>677697</v>
      </c>
      <c r="CNK29">
        <v>678469</v>
      </c>
      <c r="CNL29">
        <v>676890</v>
      </c>
      <c r="CNM29">
        <v>678389</v>
      </c>
      <c r="CNN29">
        <v>684614</v>
      </c>
      <c r="CNO29">
        <v>679414</v>
      </c>
      <c r="CNP29">
        <v>675895</v>
      </c>
      <c r="CNQ29">
        <v>680348</v>
      </c>
      <c r="CNR29">
        <v>686903</v>
      </c>
      <c r="CNS29">
        <v>686477</v>
      </c>
      <c r="CNT29">
        <v>684287</v>
      </c>
      <c r="CNU29">
        <v>682830</v>
      </c>
      <c r="CNV29">
        <v>683819</v>
      </c>
      <c r="CNW29">
        <v>683119</v>
      </c>
      <c r="CNX29">
        <v>684955</v>
      </c>
      <c r="CNY29">
        <v>684056</v>
      </c>
      <c r="CNZ29">
        <v>685185</v>
      </c>
      <c r="COA29">
        <v>689099</v>
      </c>
      <c r="COB29">
        <v>689099</v>
      </c>
      <c r="COC29">
        <v>689172</v>
      </c>
      <c r="COD29">
        <v>691326</v>
      </c>
      <c r="COE29">
        <v>692137</v>
      </c>
      <c r="COF29">
        <v>687942</v>
      </c>
      <c r="COG29">
        <v>681964</v>
      </c>
      <c r="COH29">
        <v>684484</v>
      </c>
      <c r="COI29">
        <v>678036</v>
      </c>
      <c r="COJ29">
        <v>674153</v>
      </c>
      <c r="COK29">
        <v>669933</v>
      </c>
      <c r="COL29">
        <v>670785</v>
      </c>
      <c r="COM29">
        <v>665356</v>
      </c>
      <c r="CON29">
        <v>666805</v>
      </c>
      <c r="COO29">
        <v>666666</v>
      </c>
      <c r="COP29">
        <v>666116</v>
      </c>
      <c r="COQ29">
        <v>667526</v>
      </c>
      <c r="COR29">
        <v>333010</v>
      </c>
      <c r="COS29">
        <v>332751</v>
      </c>
      <c r="COT29">
        <v>334296</v>
      </c>
      <c r="COU29">
        <v>336000</v>
      </c>
      <c r="COV29">
        <v>332128</v>
      </c>
      <c r="COW29">
        <v>330011</v>
      </c>
      <c r="COX29">
        <v>330778</v>
      </c>
      <c r="COY29">
        <v>331346</v>
      </c>
      <c r="COZ29">
        <v>332109</v>
      </c>
      <c r="CPA29">
        <v>332995</v>
      </c>
      <c r="CPB29">
        <v>335964</v>
      </c>
      <c r="CPC29">
        <v>338916</v>
      </c>
      <c r="CPD29">
        <v>337176</v>
      </c>
      <c r="CPE29">
        <v>340168</v>
      </c>
      <c r="CPF29">
        <v>341032</v>
      </c>
      <c r="CPG29">
        <v>338348</v>
      </c>
      <c r="CPH29">
        <v>339202</v>
      </c>
      <c r="CPI29">
        <v>337705</v>
      </c>
      <c r="CPJ29">
        <v>342050</v>
      </c>
      <c r="CPK29">
        <v>347119</v>
      </c>
      <c r="CPL29">
        <v>342191</v>
      </c>
      <c r="CPM29">
        <v>335555</v>
      </c>
      <c r="CPN29">
        <v>325055</v>
      </c>
      <c r="CPO29">
        <v>325055</v>
      </c>
      <c r="CPP29">
        <v>316135</v>
      </c>
      <c r="CPQ29">
        <v>313950</v>
      </c>
      <c r="CPR29">
        <v>318065</v>
      </c>
      <c r="CPS29">
        <v>320534</v>
      </c>
      <c r="CPT29">
        <v>606375</v>
      </c>
      <c r="CPU29">
        <v>606151</v>
      </c>
      <c r="CPV29">
        <v>604633</v>
      </c>
      <c r="CPW29">
        <v>604292</v>
      </c>
      <c r="CPX29">
        <v>602339</v>
      </c>
      <c r="CPY29">
        <v>604580</v>
      </c>
      <c r="CPZ29">
        <v>603566</v>
      </c>
      <c r="CQA29">
        <v>598507</v>
      </c>
      <c r="CQB29">
        <v>599039</v>
      </c>
      <c r="CQC29">
        <v>597324</v>
      </c>
      <c r="CQD29">
        <v>597765</v>
      </c>
      <c r="CQE29">
        <v>601004</v>
      </c>
      <c r="CQF29">
        <v>604907</v>
      </c>
      <c r="CQG29">
        <v>595755</v>
      </c>
      <c r="CQH29">
        <v>596637</v>
      </c>
      <c r="CQI29">
        <v>594007</v>
      </c>
      <c r="CQJ29">
        <v>593845</v>
      </c>
      <c r="CQK29">
        <v>587621</v>
      </c>
      <c r="CQL29">
        <v>584710</v>
      </c>
      <c r="CQM29">
        <v>578640</v>
      </c>
      <c r="CQN29">
        <v>578640</v>
      </c>
      <c r="CQO29">
        <v>578483</v>
      </c>
      <c r="CQP29">
        <v>580472</v>
      </c>
      <c r="CQQ29">
        <v>575224</v>
      </c>
      <c r="CQR29">
        <v>577781</v>
      </c>
      <c r="CQS29">
        <v>575680</v>
      </c>
      <c r="CQT29">
        <v>577486</v>
      </c>
      <c r="CQU29">
        <v>579404</v>
      </c>
      <c r="CQV29">
        <v>578898</v>
      </c>
      <c r="CQW29">
        <v>577862</v>
      </c>
      <c r="CQX29">
        <v>577862</v>
      </c>
      <c r="CQY29">
        <v>576928</v>
      </c>
      <c r="CQZ29">
        <v>575365</v>
      </c>
      <c r="CRA29">
        <v>575383</v>
      </c>
      <c r="CRB29">
        <v>572348</v>
      </c>
      <c r="CRC29">
        <v>572348</v>
      </c>
      <c r="CRD29">
        <v>572501</v>
      </c>
      <c r="CRE29">
        <v>573731</v>
      </c>
      <c r="CRF29">
        <v>286504</v>
      </c>
      <c r="CRG29">
        <v>287218</v>
      </c>
      <c r="CRH29">
        <v>287018</v>
      </c>
      <c r="CRI29">
        <v>292321</v>
      </c>
      <c r="CRJ29">
        <v>295129</v>
      </c>
      <c r="CRK29">
        <v>297466</v>
      </c>
      <c r="CRL29">
        <v>314233</v>
      </c>
      <c r="CRM29">
        <v>325774</v>
      </c>
      <c r="CRN29">
        <v>326035</v>
      </c>
      <c r="CRO29">
        <v>315781</v>
      </c>
      <c r="CRP29">
        <v>311749</v>
      </c>
      <c r="CRQ29">
        <v>307581</v>
      </c>
      <c r="CRR29">
        <v>309328</v>
      </c>
      <c r="CRS29">
        <v>310291</v>
      </c>
      <c r="CRT29">
        <v>314868</v>
      </c>
      <c r="CRU29">
        <v>315299</v>
      </c>
      <c r="CRV29">
        <v>313432</v>
      </c>
      <c r="CRW29">
        <v>312179</v>
      </c>
      <c r="CRX29">
        <v>305318</v>
      </c>
      <c r="CRY29">
        <v>305318</v>
      </c>
      <c r="CRZ29">
        <v>302833</v>
      </c>
      <c r="CSA29">
        <v>295818</v>
      </c>
      <c r="CSB29">
        <v>297474</v>
      </c>
      <c r="CSC29">
        <v>287291</v>
      </c>
      <c r="CSD29">
        <v>281161</v>
      </c>
      <c r="CSE29">
        <v>278384</v>
      </c>
      <c r="CSF29">
        <v>275614</v>
      </c>
      <c r="CSG29">
        <v>269689</v>
      </c>
      <c r="CSH29">
        <v>268786</v>
      </c>
      <c r="CSI29">
        <v>262103</v>
      </c>
      <c r="CSJ29">
        <v>256767</v>
      </c>
      <c r="CSK29">
        <v>259488</v>
      </c>
      <c r="CSL29">
        <v>470407</v>
      </c>
      <c r="CSM29">
        <v>469627</v>
      </c>
      <c r="CSN29">
        <v>466607</v>
      </c>
      <c r="CSO29">
        <v>470486</v>
      </c>
      <c r="CSP29">
        <v>452977</v>
      </c>
      <c r="CSQ29">
        <v>449836</v>
      </c>
      <c r="CSR29">
        <v>448788</v>
      </c>
      <c r="CSS29">
        <v>449308</v>
      </c>
      <c r="CST29">
        <v>448771</v>
      </c>
      <c r="CSU29">
        <v>444897</v>
      </c>
      <c r="CSV29">
        <v>444812</v>
      </c>
      <c r="CSW29">
        <v>443491</v>
      </c>
      <c r="CSX29">
        <v>445195</v>
      </c>
      <c r="CSY29">
        <v>444550</v>
      </c>
      <c r="CSZ29">
        <v>442140</v>
      </c>
      <c r="CTA29">
        <v>438039</v>
      </c>
      <c r="CTB29">
        <v>431296</v>
      </c>
      <c r="CTC29">
        <v>433367</v>
      </c>
      <c r="CTD29">
        <v>435714</v>
      </c>
      <c r="CTE29">
        <v>436723</v>
      </c>
      <c r="CTF29">
        <v>436326</v>
      </c>
      <c r="CTG29">
        <v>434591</v>
      </c>
      <c r="CTH29">
        <v>434634</v>
      </c>
      <c r="CTI29">
        <v>437511</v>
      </c>
      <c r="CTJ29">
        <v>438354</v>
      </c>
      <c r="CTK29">
        <v>438774</v>
      </c>
      <c r="CTL29">
        <v>448214</v>
      </c>
      <c r="CTM29">
        <v>439097</v>
      </c>
      <c r="CTN29">
        <v>436358</v>
      </c>
      <c r="CTO29">
        <v>436111</v>
      </c>
      <c r="CTP29">
        <v>432995</v>
      </c>
      <c r="CTQ29">
        <v>430904</v>
      </c>
      <c r="CTR29">
        <v>211868</v>
      </c>
      <c r="CTS29">
        <v>209689</v>
      </c>
      <c r="CTT29">
        <v>209735</v>
      </c>
      <c r="CTU29">
        <v>207376</v>
      </c>
      <c r="CTV29">
        <v>206951</v>
      </c>
      <c r="CTW29">
        <v>214338</v>
      </c>
      <c r="CTX29">
        <v>208252</v>
      </c>
      <c r="CTY29">
        <v>208982</v>
      </c>
      <c r="CTZ29">
        <v>206332</v>
      </c>
      <c r="CUA29">
        <v>208781</v>
      </c>
      <c r="CUB29">
        <v>206395</v>
      </c>
      <c r="CUC29">
        <v>207226</v>
      </c>
      <c r="CUD29">
        <v>204931</v>
      </c>
      <c r="CUE29">
        <v>204931</v>
      </c>
      <c r="CUF29">
        <v>200315</v>
      </c>
      <c r="CUG29">
        <v>199939</v>
      </c>
      <c r="CUH29">
        <v>208085</v>
      </c>
      <c r="CUI29">
        <v>224144</v>
      </c>
      <c r="CUJ29">
        <v>227080</v>
      </c>
      <c r="CUK29">
        <v>210611</v>
      </c>
      <c r="CUL29">
        <v>203621</v>
      </c>
      <c r="CUM29">
        <v>192768</v>
      </c>
      <c r="CUN29">
        <v>193900</v>
      </c>
      <c r="CUO29">
        <v>194527</v>
      </c>
      <c r="CUP29">
        <v>188457</v>
      </c>
      <c r="CUQ29">
        <v>187395</v>
      </c>
      <c r="CUR29">
        <v>186607</v>
      </c>
      <c r="CUS29">
        <v>184354</v>
      </c>
      <c r="CUT29">
        <v>182834</v>
      </c>
      <c r="CUU29">
        <v>183913</v>
      </c>
      <c r="CUV29">
        <v>180906</v>
      </c>
      <c r="CUW29">
        <v>321737</v>
      </c>
      <c r="CUX29">
        <v>321234</v>
      </c>
      <c r="CUY29">
        <v>320701</v>
      </c>
      <c r="CUZ29">
        <v>322295</v>
      </c>
      <c r="CVA29">
        <v>321353</v>
      </c>
      <c r="CVB29">
        <v>318501</v>
      </c>
      <c r="CVC29">
        <v>321016</v>
      </c>
      <c r="CVD29">
        <v>316941</v>
      </c>
      <c r="CVE29">
        <v>320330</v>
      </c>
      <c r="CVF29">
        <v>318793</v>
      </c>
      <c r="CVG29">
        <v>319803</v>
      </c>
      <c r="CVH29">
        <v>316398</v>
      </c>
      <c r="CVI29">
        <v>315922</v>
      </c>
      <c r="CVJ29">
        <v>317152</v>
      </c>
      <c r="CVK29">
        <v>313401</v>
      </c>
      <c r="CVL29">
        <v>313378</v>
      </c>
      <c r="CVM29">
        <v>311867</v>
      </c>
      <c r="CVN29">
        <v>310769</v>
      </c>
      <c r="CVO29">
        <v>309037</v>
      </c>
      <c r="CVP29">
        <v>307292</v>
      </c>
      <c r="CVQ29">
        <v>298571</v>
      </c>
      <c r="CVR29">
        <v>300358</v>
      </c>
      <c r="CVS29">
        <v>296827</v>
      </c>
      <c r="CVT29">
        <v>292653</v>
      </c>
      <c r="CVU29">
        <v>291073</v>
      </c>
      <c r="CVV29">
        <v>284055</v>
      </c>
      <c r="CVW29">
        <v>283119</v>
      </c>
      <c r="CVX29">
        <v>283119</v>
      </c>
      <c r="CVY29">
        <v>283754</v>
      </c>
      <c r="CVZ29">
        <v>285649</v>
      </c>
      <c r="CWA29">
        <v>284051</v>
      </c>
      <c r="CWB29">
        <v>285652</v>
      </c>
      <c r="CWC29">
        <v>287839</v>
      </c>
      <c r="CWD29">
        <v>288031</v>
      </c>
      <c r="CWE29">
        <v>290451</v>
      </c>
      <c r="CWF29">
        <v>149081</v>
      </c>
      <c r="CWG29">
        <v>147478</v>
      </c>
      <c r="CWH29">
        <v>144044</v>
      </c>
      <c r="CWI29">
        <v>138749</v>
      </c>
      <c r="CWJ29">
        <v>132853</v>
      </c>
      <c r="CWK29">
        <v>135264</v>
      </c>
      <c r="CWL29">
        <v>139412</v>
      </c>
      <c r="CWM29">
        <v>143410</v>
      </c>
      <c r="CWN29">
        <v>145683</v>
      </c>
      <c r="CWO29">
        <v>145445</v>
      </c>
      <c r="CWP29">
        <v>142745</v>
      </c>
      <c r="CWQ29">
        <v>145051</v>
      </c>
      <c r="CWR29">
        <v>150895</v>
      </c>
      <c r="CWS29">
        <v>151993</v>
      </c>
      <c r="CWT29">
        <v>149567</v>
      </c>
      <c r="CWU29">
        <v>158870</v>
      </c>
      <c r="CWV29">
        <v>174275</v>
      </c>
      <c r="CWW29">
        <v>174275</v>
      </c>
      <c r="CWX29">
        <v>174170</v>
      </c>
      <c r="CWY29">
        <v>159903</v>
      </c>
      <c r="CWZ29">
        <v>150582</v>
      </c>
      <c r="CXA29">
        <v>148825</v>
      </c>
      <c r="CXB29">
        <v>148881</v>
      </c>
      <c r="CXC29">
        <v>146705</v>
      </c>
      <c r="CXD29">
        <v>140592</v>
      </c>
      <c r="CXE29">
        <v>138981</v>
      </c>
      <c r="CXF29">
        <v>131800</v>
      </c>
      <c r="CXG29">
        <v>129920</v>
      </c>
      <c r="CXH29">
        <v>128580</v>
      </c>
      <c r="CXI29">
        <v>127349</v>
      </c>
      <c r="CXJ29">
        <v>124390</v>
      </c>
      <c r="CXK29">
        <v>123810</v>
      </c>
      <c r="CXL29">
        <v>121021</v>
      </c>
      <c r="CXM29">
        <v>117884</v>
      </c>
      <c r="CXN29">
        <v>117407</v>
      </c>
      <c r="CXO29">
        <v>113480</v>
      </c>
      <c r="CXP29">
        <v>115570</v>
      </c>
      <c r="CXQ29">
        <v>208995</v>
      </c>
      <c r="CXR29">
        <v>211712</v>
      </c>
      <c r="CXS29">
        <v>209045</v>
      </c>
      <c r="CXT29">
        <v>206144</v>
      </c>
      <c r="CXU29">
        <v>205445</v>
      </c>
      <c r="CXV29">
        <v>205229</v>
      </c>
      <c r="CXW29">
        <v>207488</v>
      </c>
      <c r="CXX29">
        <v>206661</v>
      </c>
      <c r="CXY29">
        <v>204955</v>
      </c>
      <c r="CXZ29">
        <v>205271</v>
      </c>
      <c r="CYA29">
        <v>202318</v>
      </c>
      <c r="CYB29">
        <v>201179</v>
      </c>
      <c r="CYC29">
        <v>200794</v>
      </c>
      <c r="CYD29">
        <v>198247</v>
      </c>
      <c r="CYE29">
        <v>198122</v>
      </c>
      <c r="CYF29">
        <v>198296</v>
      </c>
      <c r="CYG29">
        <v>198183</v>
      </c>
      <c r="CYH29">
        <v>199713</v>
      </c>
      <c r="CYI29">
        <v>200746</v>
      </c>
      <c r="CYJ29">
        <v>201093</v>
      </c>
      <c r="CYK29">
        <v>198463</v>
      </c>
      <c r="CYL29">
        <v>200139</v>
      </c>
      <c r="CYM29">
        <v>197311</v>
      </c>
      <c r="CYN29">
        <v>194096</v>
      </c>
      <c r="CYO29">
        <v>189025</v>
      </c>
      <c r="CYP29">
        <v>187528</v>
      </c>
      <c r="CYQ29">
        <v>187528</v>
      </c>
      <c r="CYR29">
        <v>188301</v>
      </c>
      <c r="CYS29">
        <v>188538</v>
      </c>
      <c r="CYT29">
        <v>93938</v>
      </c>
      <c r="CYU29">
        <v>95523</v>
      </c>
      <c r="CYV29">
        <v>95440</v>
      </c>
      <c r="CYW29">
        <v>102854</v>
      </c>
      <c r="CYX29">
        <v>102883</v>
      </c>
      <c r="CYY29">
        <v>103560</v>
      </c>
      <c r="CYZ29">
        <v>103010</v>
      </c>
      <c r="CZA29">
        <v>101331</v>
      </c>
      <c r="CZB29">
        <v>101600</v>
      </c>
      <c r="CZC29">
        <v>101730</v>
      </c>
      <c r="CZD29">
        <v>98340</v>
      </c>
      <c r="CZE29">
        <v>95399</v>
      </c>
      <c r="CZF29">
        <v>88731</v>
      </c>
      <c r="CZG29">
        <v>84527</v>
      </c>
      <c r="CZH29">
        <v>80212</v>
      </c>
      <c r="CZI29">
        <v>76617</v>
      </c>
      <c r="CZJ29">
        <v>67942</v>
      </c>
      <c r="CZK29">
        <v>62143</v>
      </c>
      <c r="CZL29">
        <v>60580</v>
      </c>
      <c r="CZM29">
        <v>57610</v>
      </c>
      <c r="CZN29">
        <v>52601</v>
      </c>
      <c r="CZO29">
        <v>50446</v>
      </c>
      <c r="CZP29">
        <v>50421</v>
      </c>
      <c r="CZQ29">
        <v>49217</v>
      </c>
      <c r="CZR29">
        <v>51718</v>
      </c>
      <c r="CZS29">
        <v>52027</v>
      </c>
      <c r="CZT29">
        <v>52027</v>
      </c>
      <c r="CZU29">
        <v>52715</v>
      </c>
      <c r="CZV29">
        <v>55940</v>
      </c>
      <c r="CZW29">
        <v>56028</v>
      </c>
      <c r="CZX29">
        <v>57617</v>
      </c>
      <c r="CZY29">
        <v>55996</v>
      </c>
      <c r="CZZ29">
        <v>58701</v>
      </c>
      <c r="DAA29">
        <v>57388</v>
      </c>
      <c r="DAB29">
        <v>57174</v>
      </c>
      <c r="DAC29">
        <v>56723</v>
      </c>
      <c r="DAD29">
        <v>56390</v>
      </c>
      <c r="DAE29">
        <v>51974</v>
      </c>
      <c r="DAF29">
        <v>53158</v>
      </c>
      <c r="DAG29">
        <v>50461</v>
      </c>
      <c r="DAH29">
        <v>45414</v>
      </c>
      <c r="DAI29">
        <v>39329</v>
      </c>
      <c r="DAJ29">
        <v>38885</v>
      </c>
      <c r="DAK29">
        <v>35044</v>
      </c>
      <c r="DAL29">
        <v>28295</v>
      </c>
      <c r="DAM29">
        <v>25422</v>
      </c>
      <c r="DAN29">
        <v>25422</v>
      </c>
      <c r="DAO29">
        <v>20101</v>
      </c>
      <c r="DAP29">
        <v>11710</v>
      </c>
      <c r="DAQ29">
        <v>6257</v>
      </c>
      <c r="DAR29">
        <v>3224</v>
      </c>
      <c r="DAS29">
        <v>0</v>
      </c>
      <c r="DAT29">
        <v>0</v>
      </c>
      <c r="DAU29">
        <v>0</v>
      </c>
      <c r="DAV29">
        <v>0</v>
      </c>
      <c r="DAW29">
        <v>0</v>
      </c>
      <c r="DAX29">
        <v>0</v>
      </c>
      <c r="DAY29">
        <v>0</v>
      </c>
      <c r="DAZ29">
        <v>0</v>
      </c>
      <c r="DBA29">
        <v>0</v>
      </c>
      <c r="DBB29">
        <v>0</v>
      </c>
      <c r="DBC29">
        <v>0</v>
      </c>
      <c r="DBD29">
        <v>0</v>
      </c>
      <c r="DBE29">
        <v>0</v>
      </c>
      <c r="DBF29">
        <v>0</v>
      </c>
      <c r="DBG29">
        <v>0</v>
      </c>
      <c r="DBH29">
        <v>0</v>
      </c>
      <c r="DBI29">
        <v>0</v>
      </c>
      <c r="DBJ29">
        <v>0</v>
      </c>
      <c r="DBK29">
        <v>0</v>
      </c>
      <c r="DBL29">
        <v>0</v>
      </c>
      <c r="DBM29">
        <v>0</v>
      </c>
      <c r="DBN29">
        <v>0</v>
      </c>
      <c r="DBO29">
        <v>0</v>
      </c>
      <c r="DBP29">
        <v>0</v>
      </c>
      <c r="DBQ29">
        <v>0</v>
      </c>
      <c r="DBR29">
        <v>0</v>
      </c>
      <c r="DBS29">
        <v>0</v>
      </c>
      <c r="DBT29">
        <v>0</v>
      </c>
      <c r="DBU29">
        <v>0</v>
      </c>
      <c r="DBV29">
        <v>0</v>
      </c>
      <c r="DBW29">
        <v>0</v>
      </c>
      <c r="DBX29">
        <v>0</v>
      </c>
      <c r="DBY29">
        <v>0</v>
      </c>
      <c r="DBZ29">
        <v>0</v>
      </c>
      <c r="DCA29">
        <v>0</v>
      </c>
      <c r="DCB29">
        <v>0</v>
      </c>
      <c r="DCC29">
        <v>0</v>
      </c>
      <c r="DCD29">
        <v>0</v>
      </c>
      <c r="DCE29">
        <v>0</v>
      </c>
      <c r="DCF29">
        <v>0</v>
      </c>
      <c r="DCG29">
        <v>0</v>
      </c>
      <c r="DCH29">
        <v>0</v>
      </c>
      <c r="DCI29">
        <v>0</v>
      </c>
      <c r="DCJ29">
        <v>0</v>
      </c>
      <c r="DCK29">
        <v>0</v>
      </c>
      <c r="DCL29">
        <v>0</v>
      </c>
      <c r="DCM29">
        <v>0</v>
      </c>
      <c r="DCN29">
        <v>0</v>
      </c>
      <c r="DCO29">
        <v>0</v>
      </c>
      <c r="DCP29">
        <v>0</v>
      </c>
      <c r="DCQ29">
        <v>0</v>
      </c>
      <c r="DCR29">
        <v>0</v>
      </c>
      <c r="DCS29">
        <v>0</v>
      </c>
      <c r="DCT29">
        <v>0</v>
      </c>
      <c r="DCU29">
        <v>0</v>
      </c>
      <c r="DCV29">
        <v>0</v>
      </c>
      <c r="DCW29">
        <v>0</v>
      </c>
      <c r="DCX29">
        <v>0</v>
      </c>
      <c r="DCY29">
        <v>0</v>
      </c>
      <c r="DCZ29">
        <v>0</v>
      </c>
      <c r="DDA29">
        <v>0</v>
      </c>
      <c r="DDB29">
        <v>0</v>
      </c>
      <c r="DDC29">
        <v>0</v>
      </c>
      <c r="DDD29">
        <v>0</v>
      </c>
      <c r="DDE29">
        <v>0</v>
      </c>
      <c r="DDF29">
        <v>0</v>
      </c>
      <c r="DDG29">
        <v>0</v>
      </c>
      <c r="DDH29">
        <v>0</v>
      </c>
      <c r="DDI29">
        <v>0</v>
      </c>
      <c r="DDJ29">
        <v>0</v>
      </c>
      <c r="DDK29">
        <v>0</v>
      </c>
      <c r="DDL29">
        <v>0</v>
      </c>
      <c r="DDM29">
        <v>0</v>
      </c>
      <c r="DDN29">
        <v>0</v>
      </c>
      <c r="DDO29">
        <v>0</v>
      </c>
      <c r="DDP29">
        <v>0</v>
      </c>
      <c r="DDQ29">
        <v>0</v>
      </c>
      <c r="DDR29">
        <v>0</v>
      </c>
      <c r="DDS29">
        <v>0</v>
      </c>
      <c r="DDT29">
        <v>0</v>
      </c>
      <c r="DDU29">
        <v>0</v>
      </c>
      <c r="DDV29">
        <v>0</v>
      </c>
      <c r="DDW29">
        <v>0</v>
      </c>
      <c r="DDX29">
        <v>0</v>
      </c>
      <c r="DDY29">
        <v>0</v>
      </c>
      <c r="DDZ29">
        <v>0</v>
      </c>
      <c r="DEA29">
        <v>0</v>
      </c>
      <c r="DEB29">
        <v>0</v>
      </c>
      <c r="DEC29">
        <v>0</v>
      </c>
      <c r="DED29">
        <v>0</v>
      </c>
      <c r="DEE29">
        <v>0</v>
      </c>
      <c r="DEF29">
        <v>0</v>
      </c>
      <c r="DEG29">
        <v>0</v>
      </c>
      <c r="DEH29">
        <v>0</v>
      </c>
      <c r="DEI29">
        <v>0</v>
      </c>
      <c r="DEJ29">
        <v>0</v>
      </c>
      <c r="DEK29">
        <v>0</v>
      </c>
      <c r="DEL29">
        <v>0</v>
      </c>
      <c r="DEM29">
        <v>0</v>
      </c>
      <c r="DEN29">
        <v>0</v>
      </c>
      <c r="DEO29">
        <v>0</v>
      </c>
      <c r="DEP29">
        <v>0</v>
      </c>
      <c r="DEQ29">
        <v>0</v>
      </c>
      <c r="DER29">
        <v>0</v>
      </c>
      <c r="DES29">
        <v>0</v>
      </c>
      <c r="DET29">
        <v>0</v>
      </c>
      <c r="DEU29">
        <v>0</v>
      </c>
      <c r="DEV29">
        <v>0</v>
      </c>
      <c r="DEW29">
        <v>0</v>
      </c>
      <c r="DEX29">
        <v>0</v>
      </c>
      <c r="DEY29">
        <v>0</v>
      </c>
      <c r="DEZ29">
        <v>0</v>
      </c>
      <c r="DFA29">
        <v>0</v>
      </c>
      <c r="DFB29">
        <v>0</v>
      </c>
      <c r="DFC29">
        <v>0</v>
      </c>
      <c r="DFD29">
        <v>0</v>
      </c>
      <c r="DFE29">
        <v>0</v>
      </c>
      <c r="DFF29">
        <v>0</v>
      </c>
      <c r="DFG29">
        <v>0</v>
      </c>
      <c r="DFH29">
        <v>0</v>
      </c>
      <c r="DFI29">
        <v>0</v>
      </c>
      <c r="DFJ29">
        <v>0</v>
      </c>
      <c r="DFK29">
        <v>0</v>
      </c>
      <c r="DFL29">
        <v>0</v>
      </c>
      <c r="DFM29">
        <v>0</v>
      </c>
      <c r="DFN29">
        <v>0</v>
      </c>
      <c r="DFO29">
        <v>0</v>
      </c>
      <c r="DFP29">
        <v>0</v>
      </c>
      <c r="DFQ29">
        <v>0</v>
      </c>
      <c r="DFR29">
        <v>0</v>
      </c>
      <c r="DFS29">
        <v>0</v>
      </c>
      <c r="DFT29">
        <v>0</v>
      </c>
      <c r="DFU29">
        <v>0</v>
      </c>
      <c r="DFV29">
        <v>0</v>
      </c>
      <c r="DFW29">
        <v>0</v>
      </c>
      <c r="DFX29">
        <v>0</v>
      </c>
      <c r="DFY29">
        <v>0</v>
      </c>
      <c r="DFZ29">
        <v>0</v>
      </c>
      <c r="DGA29">
        <v>0</v>
      </c>
      <c r="DGB29">
        <v>0</v>
      </c>
      <c r="DGC29">
        <v>0</v>
      </c>
      <c r="DGD29">
        <v>0</v>
      </c>
      <c r="DGE29">
        <v>0</v>
      </c>
      <c r="DGF29">
        <v>0</v>
      </c>
      <c r="DGG29">
        <v>0</v>
      </c>
      <c r="DGH29">
        <v>0</v>
      </c>
      <c r="DGI29">
        <v>0</v>
      </c>
      <c r="DGJ29">
        <v>0</v>
      </c>
      <c r="DGK29">
        <v>0</v>
      </c>
      <c r="DGL29">
        <v>0</v>
      </c>
      <c r="DGM29">
        <v>0</v>
      </c>
      <c r="DGN29">
        <v>0</v>
      </c>
      <c r="DGO29">
        <v>0</v>
      </c>
      <c r="DGP29">
        <v>0</v>
      </c>
      <c r="DGQ29">
        <v>0</v>
      </c>
      <c r="DGR29">
        <v>0</v>
      </c>
      <c r="DGS29">
        <v>0</v>
      </c>
      <c r="DGT29">
        <v>0</v>
      </c>
      <c r="DGU29">
        <v>0</v>
      </c>
      <c r="DGV29">
        <v>0</v>
      </c>
      <c r="DGW29">
        <v>0</v>
      </c>
      <c r="DGX29">
        <v>0</v>
      </c>
      <c r="DGY29">
        <v>0</v>
      </c>
      <c r="DGZ29">
        <v>0</v>
      </c>
      <c r="DHA29">
        <v>0</v>
      </c>
      <c r="DHB29">
        <v>0</v>
      </c>
      <c r="DHC29">
        <v>0</v>
      </c>
      <c r="DHD29">
        <v>0</v>
      </c>
      <c r="DHE29">
        <v>0</v>
      </c>
      <c r="DHF29">
        <v>0</v>
      </c>
      <c r="DHG29">
        <v>0</v>
      </c>
      <c r="DHH29">
        <v>0</v>
      </c>
      <c r="DHI29">
        <v>0</v>
      </c>
      <c r="DHJ29">
        <v>0</v>
      </c>
      <c r="DHK29">
        <v>0</v>
      </c>
      <c r="DHL29">
        <v>0</v>
      </c>
      <c r="DHM29">
        <v>0</v>
      </c>
      <c r="DHN29">
        <v>0</v>
      </c>
      <c r="DHO29">
        <v>0</v>
      </c>
      <c r="DHP29">
        <v>0</v>
      </c>
      <c r="DHQ29">
        <v>0</v>
      </c>
      <c r="DHR29">
        <v>0</v>
      </c>
      <c r="DHS29">
        <v>0</v>
      </c>
      <c r="DHT29">
        <v>0</v>
      </c>
      <c r="DHU29">
        <v>0</v>
      </c>
      <c r="DHV29">
        <v>0</v>
      </c>
      <c r="DHW29">
        <v>0</v>
      </c>
      <c r="DHX29">
        <v>0</v>
      </c>
      <c r="DHY29">
        <v>0</v>
      </c>
      <c r="DHZ29">
        <v>0</v>
      </c>
      <c r="DIA29">
        <v>0</v>
      </c>
      <c r="DIB29">
        <v>0</v>
      </c>
      <c r="DIC29">
        <v>0</v>
      </c>
      <c r="DID29">
        <v>0</v>
      </c>
      <c r="DIE29">
        <v>0</v>
      </c>
      <c r="DIF29">
        <v>0</v>
      </c>
      <c r="DIG29">
        <v>0</v>
      </c>
      <c r="DIH29">
        <v>0</v>
      </c>
      <c r="DII29">
        <v>0</v>
      </c>
      <c r="DIJ29">
        <v>0</v>
      </c>
      <c r="DIK29">
        <v>0</v>
      </c>
      <c r="DIL29">
        <v>0</v>
      </c>
      <c r="DIM29">
        <v>0</v>
      </c>
      <c r="DIN29">
        <v>0</v>
      </c>
      <c r="DIO29">
        <v>0</v>
      </c>
      <c r="DIP29">
        <v>0</v>
      </c>
      <c r="DIQ29">
        <v>0</v>
      </c>
      <c r="DIR29">
        <v>0</v>
      </c>
      <c r="DIS29">
        <v>0</v>
      </c>
      <c r="DIT29">
        <v>0</v>
      </c>
      <c r="DIU29">
        <v>0</v>
      </c>
      <c r="DIV29">
        <v>0</v>
      </c>
      <c r="DIW29">
        <v>0</v>
      </c>
      <c r="DIX29">
        <v>0</v>
      </c>
      <c r="DIY29">
        <v>0</v>
      </c>
      <c r="DIZ29">
        <v>0</v>
      </c>
      <c r="DJA29">
        <v>0</v>
      </c>
      <c r="DJB29">
        <v>0</v>
      </c>
      <c r="DJC29">
        <v>0</v>
      </c>
      <c r="DJD29">
        <v>0</v>
      </c>
      <c r="DJE29">
        <v>0</v>
      </c>
      <c r="DJF29">
        <v>0</v>
      </c>
      <c r="DJG29">
        <v>0</v>
      </c>
      <c r="DJH29">
        <v>0</v>
      </c>
      <c r="DJI29">
        <v>0</v>
      </c>
      <c r="DJJ29">
        <v>0</v>
      </c>
      <c r="DJK29">
        <v>0</v>
      </c>
      <c r="DJL29">
        <v>0</v>
      </c>
      <c r="DJM29">
        <v>0</v>
      </c>
      <c r="DJN29">
        <v>0</v>
      </c>
      <c r="DJO29">
        <v>0</v>
      </c>
      <c r="DJP29">
        <v>0</v>
      </c>
      <c r="DJQ29">
        <v>0</v>
      </c>
      <c r="DJR29">
        <v>0</v>
      </c>
      <c r="DJS29">
        <v>0</v>
      </c>
      <c r="DJT29">
        <v>0</v>
      </c>
      <c r="DJU29">
        <v>0</v>
      </c>
      <c r="DJV29">
        <v>0</v>
      </c>
      <c r="DJW29">
        <v>0</v>
      </c>
      <c r="DJX29">
        <v>0</v>
      </c>
      <c r="DJY29">
        <v>0</v>
      </c>
      <c r="DJZ29">
        <v>0</v>
      </c>
      <c r="DKA29">
        <v>0</v>
      </c>
      <c r="DKB29">
        <v>0</v>
      </c>
      <c r="DKC29">
        <v>0</v>
      </c>
      <c r="DKD29">
        <v>0</v>
      </c>
      <c r="DKE29">
        <v>0</v>
      </c>
      <c r="DKF29">
        <v>0</v>
      </c>
      <c r="DKG29">
        <v>0</v>
      </c>
      <c r="DKH29">
        <v>0</v>
      </c>
      <c r="DKI29">
        <v>0</v>
      </c>
      <c r="DKJ29">
        <v>0</v>
      </c>
      <c r="DKK29">
        <v>0</v>
      </c>
      <c r="DKL29">
        <v>0</v>
      </c>
      <c r="DKM29">
        <v>0</v>
      </c>
      <c r="DKN29">
        <v>0</v>
      </c>
      <c r="DKO29">
        <v>0</v>
      </c>
      <c r="DKP29">
        <v>0</v>
      </c>
      <c r="DKQ29">
        <v>0</v>
      </c>
      <c r="DKR29">
        <v>0</v>
      </c>
      <c r="DKS29">
        <v>0</v>
      </c>
      <c r="DKT29">
        <v>0</v>
      </c>
      <c r="DKU29">
        <v>0</v>
      </c>
      <c r="DKV29">
        <v>0</v>
      </c>
      <c r="DKW29">
        <v>0</v>
      </c>
      <c r="DKX29">
        <v>0</v>
      </c>
      <c r="DKY29">
        <v>0</v>
      </c>
      <c r="DKZ29">
        <v>0</v>
      </c>
      <c r="DLA29">
        <v>0</v>
      </c>
      <c r="DLB29">
        <v>0</v>
      </c>
      <c r="DLC29">
        <v>0</v>
      </c>
      <c r="DLD29">
        <v>0</v>
      </c>
      <c r="DLE29">
        <v>0</v>
      </c>
      <c r="DLF29">
        <v>0</v>
      </c>
      <c r="DLG29">
        <v>0</v>
      </c>
      <c r="DLH29">
        <v>0</v>
      </c>
      <c r="DLI29">
        <v>0</v>
      </c>
      <c r="DLJ29">
        <v>0</v>
      </c>
      <c r="DLK29">
        <v>0</v>
      </c>
      <c r="DLL29">
        <v>0</v>
      </c>
      <c r="DLM29">
        <v>0</v>
      </c>
      <c r="DLN29">
        <v>0</v>
      </c>
      <c r="DLO29">
        <v>0</v>
      </c>
      <c r="DLP29">
        <v>0</v>
      </c>
      <c r="DLQ29">
        <v>0</v>
      </c>
      <c r="DLR29">
        <v>0</v>
      </c>
      <c r="DLS29">
        <v>0</v>
      </c>
      <c r="DLT29">
        <v>0</v>
      </c>
      <c r="DLU29">
        <v>0</v>
      </c>
      <c r="DLV29">
        <v>0</v>
      </c>
      <c r="DLW29">
        <v>0</v>
      </c>
      <c r="DLX29">
        <v>0</v>
      </c>
      <c r="DLY29">
        <v>0</v>
      </c>
      <c r="DLZ29">
        <v>0</v>
      </c>
      <c r="DMA29">
        <v>0</v>
      </c>
      <c r="DMB29">
        <v>0</v>
      </c>
      <c r="DMC29">
        <v>0</v>
      </c>
      <c r="DMD29">
        <v>0</v>
      </c>
      <c r="DME29">
        <v>0</v>
      </c>
      <c r="DMF29">
        <v>0</v>
      </c>
      <c r="DMG29">
        <v>0</v>
      </c>
      <c r="DMH29">
        <v>0</v>
      </c>
      <c r="DMI29">
        <v>0</v>
      </c>
      <c r="DMJ29">
        <v>0</v>
      </c>
      <c r="DMK29">
        <v>0</v>
      </c>
      <c r="DML29">
        <v>0</v>
      </c>
      <c r="DMM29">
        <v>0</v>
      </c>
      <c r="DMN29">
        <v>0</v>
      </c>
      <c r="DMO29">
        <v>0</v>
      </c>
      <c r="DMP29">
        <v>0</v>
      </c>
      <c r="DMQ29">
        <v>0</v>
      </c>
      <c r="DMR29">
        <v>0</v>
      </c>
      <c r="DMS29">
        <v>0</v>
      </c>
      <c r="DMT29">
        <v>0</v>
      </c>
      <c r="DMU29">
        <v>0</v>
      </c>
      <c r="DMV29">
        <v>0</v>
      </c>
      <c r="DMW29">
        <v>0</v>
      </c>
      <c r="DMX29">
        <v>0</v>
      </c>
      <c r="DMY29">
        <v>0</v>
      </c>
      <c r="DMZ29">
        <v>0</v>
      </c>
      <c r="DNA29">
        <v>0</v>
      </c>
      <c r="DNB29">
        <v>0</v>
      </c>
      <c r="DNC29">
        <v>0</v>
      </c>
      <c r="DND29">
        <v>0</v>
      </c>
      <c r="DNE29">
        <v>0</v>
      </c>
      <c r="DNF29">
        <v>0</v>
      </c>
      <c r="DNG29">
        <v>0</v>
      </c>
      <c r="DNH29">
        <v>0</v>
      </c>
      <c r="DNI29">
        <v>0</v>
      </c>
      <c r="DNJ29">
        <v>0</v>
      </c>
      <c r="DNK29">
        <v>0</v>
      </c>
      <c r="DNL29">
        <v>0</v>
      </c>
      <c r="DNM29">
        <v>0</v>
      </c>
      <c r="DNN29">
        <v>0</v>
      </c>
      <c r="DNO29">
        <v>0</v>
      </c>
      <c r="DNP29">
        <v>0</v>
      </c>
      <c r="DNQ29">
        <v>0</v>
      </c>
      <c r="DNR29">
        <v>0</v>
      </c>
      <c r="DNS29">
        <v>0</v>
      </c>
      <c r="DNT29">
        <v>0</v>
      </c>
      <c r="DNU29">
        <v>0</v>
      </c>
      <c r="DNV29">
        <v>0</v>
      </c>
      <c r="DNW29">
        <v>0</v>
      </c>
      <c r="DNX29">
        <v>0</v>
      </c>
      <c r="DNY29">
        <v>0</v>
      </c>
      <c r="DNZ29">
        <v>0</v>
      </c>
      <c r="DOA29">
        <v>0</v>
      </c>
      <c r="DOB29">
        <v>0</v>
      </c>
      <c r="DOC29">
        <v>0</v>
      </c>
      <c r="DOD29">
        <v>0</v>
      </c>
      <c r="DOE29">
        <v>0</v>
      </c>
      <c r="DOF29">
        <v>0</v>
      </c>
      <c r="DOG29">
        <v>0</v>
      </c>
      <c r="DOH29">
        <v>0</v>
      </c>
      <c r="DOI29">
        <v>0</v>
      </c>
      <c r="DOJ29">
        <v>0</v>
      </c>
      <c r="DOK29">
        <v>0</v>
      </c>
      <c r="DOL29">
        <v>0</v>
      </c>
      <c r="DOM29">
        <v>0</v>
      </c>
      <c r="DON29">
        <v>0</v>
      </c>
      <c r="DOO29">
        <v>0</v>
      </c>
      <c r="DOP29">
        <v>0</v>
      </c>
      <c r="DOQ29">
        <v>0</v>
      </c>
      <c r="DOR29">
        <v>0</v>
      </c>
      <c r="DOS29">
        <v>0</v>
      </c>
      <c r="DOT29">
        <v>0</v>
      </c>
      <c r="DOU29">
        <v>0</v>
      </c>
      <c r="DOV29">
        <v>0</v>
      </c>
      <c r="DOW29">
        <v>0</v>
      </c>
      <c r="DOX29">
        <v>0</v>
      </c>
      <c r="DOY29">
        <v>0</v>
      </c>
      <c r="DOZ29">
        <v>0</v>
      </c>
      <c r="DPA29">
        <v>0</v>
      </c>
      <c r="DPB29">
        <v>0</v>
      </c>
      <c r="DPC29">
        <v>0</v>
      </c>
      <c r="DPD29">
        <v>0</v>
      </c>
      <c r="DPE29">
        <v>0</v>
      </c>
      <c r="DPF29">
        <v>0</v>
      </c>
      <c r="DPG29">
        <v>0</v>
      </c>
      <c r="DPH29">
        <v>0</v>
      </c>
      <c r="DPI29">
        <v>0</v>
      </c>
      <c r="DPJ29">
        <v>0</v>
      </c>
      <c r="DPK29">
        <v>0</v>
      </c>
      <c r="DPL29">
        <v>0</v>
      </c>
      <c r="DPM29">
        <v>0</v>
      </c>
      <c r="DPN29">
        <v>0</v>
      </c>
      <c r="DPO29">
        <v>0</v>
      </c>
      <c r="DPP29">
        <v>0</v>
      </c>
      <c r="DPQ29">
        <v>0</v>
      </c>
      <c r="DPR29">
        <v>0</v>
      </c>
      <c r="DPS29">
        <v>0</v>
      </c>
      <c r="DPT29">
        <v>0</v>
      </c>
      <c r="DPU29">
        <v>0</v>
      </c>
      <c r="DPV29">
        <v>0</v>
      </c>
      <c r="DPW29">
        <v>0</v>
      </c>
      <c r="DPX29">
        <v>0</v>
      </c>
      <c r="DPY29">
        <v>0</v>
      </c>
      <c r="DPZ29">
        <v>0</v>
      </c>
      <c r="DQA29">
        <v>0</v>
      </c>
      <c r="DQB29">
        <v>0</v>
      </c>
      <c r="DQC29">
        <v>0</v>
      </c>
      <c r="DQD29">
        <v>0</v>
      </c>
      <c r="DQE29">
        <v>0</v>
      </c>
      <c r="DQF29">
        <v>0</v>
      </c>
      <c r="DQG29">
        <v>0</v>
      </c>
      <c r="DQH29">
        <v>0</v>
      </c>
      <c r="DQI29">
        <v>0</v>
      </c>
      <c r="DQJ29">
        <v>0</v>
      </c>
      <c r="DQK29">
        <v>0</v>
      </c>
      <c r="DQL29">
        <v>0</v>
      </c>
      <c r="DQM29">
        <v>0</v>
      </c>
      <c r="DQN29">
        <v>0</v>
      </c>
      <c r="DQO29">
        <v>0</v>
      </c>
      <c r="DQP29">
        <v>0</v>
      </c>
      <c r="DQQ29">
        <v>0</v>
      </c>
      <c r="DQR29">
        <v>0</v>
      </c>
      <c r="DQS29">
        <v>0</v>
      </c>
      <c r="DQT29">
        <v>0</v>
      </c>
      <c r="DQU29">
        <v>0</v>
      </c>
      <c r="DQV29">
        <v>0</v>
      </c>
      <c r="DQW29">
        <v>0</v>
      </c>
      <c r="DQX29">
        <v>0</v>
      </c>
      <c r="DQY29">
        <v>0</v>
      </c>
      <c r="DQZ29">
        <v>0</v>
      </c>
      <c r="DRA29">
        <v>0</v>
      </c>
      <c r="DRB29">
        <v>0</v>
      </c>
      <c r="DRC29">
        <v>0</v>
      </c>
      <c r="DRD29">
        <v>0</v>
      </c>
      <c r="DRE29">
        <v>0</v>
      </c>
      <c r="DRF29">
        <v>0</v>
      </c>
      <c r="DRG29">
        <v>0</v>
      </c>
      <c r="DRH29">
        <v>0</v>
      </c>
      <c r="DRI29">
        <v>0</v>
      </c>
      <c r="DRJ29">
        <v>0</v>
      </c>
      <c r="DRK29">
        <v>0</v>
      </c>
      <c r="DRL29">
        <v>0</v>
      </c>
      <c r="DRM29">
        <v>0</v>
      </c>
      <c r="DRN29">
        <v>0</v>
      </c>
      <c r="DRO29">
        <v>0</v>
      </c>
      <c r="DRP29">
        <v>0</v>
      </c>
      <c r="DRQ29">
        <v>0</v>
      </c>
      <c r="DRR29">
        <v>0</v>
      </c>
      <c r="DRS29">
        <v>0</v>
      </c>
      <c r="DRT29">
        <v>0</v>
      </c>
      <c r="DRU29">
        <v>0</v>
      </c>
      <c r="DRV29">
        <v>0</v>
      </c>
      <c r="DRW29">
        <v>0</v>
      </c>
      <c r="DRX29">
        <v>0</v>
      </c>
      <c r="DRY29">
        <v>0</v>
      </c>
      <c r="DRZ29">
        <v>0</v>
      </c>
      <c r="DSA29">
        <v>0</v>
      </c>
      <c r="DSB29">
        <v>0</v>
      </c>
      <c r="DSC29">
        <v>0</v>
      </c>
      <c r="DSD29">
        <v>0</v>
      </c>
      <c r="DSE29">
        <v>0</v>
      </c>
      <c r="DSF29">
        <v>0</v>
      </c>
      <c r="DSG29">
        <v>0</v>
      </c>
      <c r="DSH29">
        <v>0</v>
      </c>
      <c r="DSI29">
        <v>0</v>
      </c>
      <c r="DSJ29">
        <v>0</v>
      </c>
      <c r="DSK29">
        <v>0</v>
      </c>
      <c r="DSL29">
        <v>0</v>
      </c>
      <c r="DSM29">
        <v>0</v>
      </c>
      <c r="DSN29">
        <v>0</v>
      </c>
      <c r="DSO29">
        <v>0</v>
      </c>
      <c r="DSP29">
        <v>0</v>
      </c>
      <c r="DSQ29">
        <v>0</v>
      </c>
      <c r="DSR29">
        <v>0</v>
      </c>
      <c r="DSS29">
        <v>0</v>
      </c>
      <c r="DST29">
        <v>0</v>
      </c>
      <c r="DSU29">
        <v>0</v>
      </c>
      <c r="DSV29">
        <v>0</v>
      </c>
      <c r="DSW29">
        <v>0</v>
      </c>
      <c r="DSX29">
        <v>0</v>
      </c>
      <c r="DSY29">
        <v>0</v>
      </c>
      <c r="DSZ29">
        <v>0</v>
      </c>
      <c r="DTA29">
        <v>0</v>
      </c>
      <c r="DTB29">
        <v>0</v>
      </c>
      <c r="DTC29">
        <v>0</v>
      </c>
      <c r="DTD29">
        <v>0</v>
      </c>
      <c r="DTE29">
        <v>0</v>
      </c>
      <c r="DTF29">
        <v>0</v>
      </c>
      <c r="DTG29">
        <v>0</v>
      </c>
      <c r="DTH29">
        <v>0</v>
      </c>
      <c r="DTI29">
        <v>0</v>
      </c>
      <c r="DTJ29">
        <v>0</v>
      </c>
      <c r="DTK29">
        <v>0</v>
      </c>
      <c r="DTL29">
        <v>0</v>
      </c>
      <c r="DTM29">
        <v>0</v>
      </c>
      <c r="DTN29">
        <v>0</v>
      </c>
      <c r="DTO29">
        <v>0</v>
      </c>
      <c r="DTP29">
        <v>0</v>
      </c>
      <c r="DTQ29">
        <v>0</v>
      </c>
      <c r="DTR29">
        <v>0</v>
      </c>
      <c r="DTS29">
        <v>0</v>
      </c>
      <c r="DTT29">
        <v>0</v>
      </c>
      <c r="DTU29">
        <v>0</v>
      </c>
      <c r="DTV29">
        <v>0</v>
      </c>
      <c r="DTW29">
        <v>0</v>
      </c>
      <c r="DTX29">
        <v>0</v>
      </c>
      <c r="DTY29">
        <v>0</v>
      </c>
      <c r="DTZ29">
        <v>0</v>
      </c>
      <c r="DUA29">
        <v>0</v>
      </c>
      <c r="DUB29">
        <v>0</v>
      </c>
      <c r="DUC29">
        <v>0</v>
      </c>
      <c r="DUD29">
        <v>0</v>
      </c>
      <c r="DUE29">
        <v>0</v>
      </c>
      <c r="DUF29">
        <v>0</v>
      </c>
      <c r="DUG29">
        <v>0</v>
      </c>
      <c r="DUH29">
        <v>0</v>
      </c>
      <c r="DUI29">
        <v>0</v>
      </c>
      <c r="DUJ29">
        <v>0</v>
      </c>
      <c r="DUK29">
        <v>0</v>
      </c>
      <c r="DUL29">
        <v>0</v>
      </c>
      <c r="DUM29">
        <v>0</v>
      </c>
      <c r="DUN29">
        <v>0</v>
      </c>
      <c r="DUO29">
        <v>0</v>
      </c>
      <c r="DUP29">
        <v>0</v>
      </c>
      <c r="DUQ29">
        <v>0</v>
      </c>
      <c r="DUR29">
        <v>0</v>
      </c>
      <c r="DUS29">
        <v>0</v>
      </c>
      <c r="DUT29">
        <v>0</v>
      </c>
      <c r="DUU29">
        <v>0</v>
      </c>
      <c r="DUV29">
        <v>0</v>
      </c>
      <c r="DUW29">
        <v>0</v>
      </c>
      <c r="DUX29">
        <v>0</v>
      </c>
      <c r="DUY29">
        <v>0</v>
      </c>
      <c r="DUZ29">
        <v>0</v>
      </c>
      <c r="DVA29">
        <v>0</v>
      </c>
      <c r="DVB29">
        <v>0</v>
      </c>
      <c r="DVC29">
        <v>0</v>
      </c>
      <c r="DVD29">
        <v>0</v>
      </c>
      <c r="DVE29">
        <v>0</v>
      </c>
      <c r="DVF29">
        <v>0</v>
      </c>
      <c r="DVG29">
        <v>0</v>
      </c>
      <c r="DVH29">
        <v>0</v>
      </c>
      <c r="DVI29">
        <v>0</v>
      </c>
      <c r="DVJ29">
        <v>0</v>
      </c>
      <c r="DVK29">
        <v>0</v>
      </c>
      <c r="DVL29">
        <v>0</v>
      </c>
      <c r="DVM29">
        <v>0</v>
      </c>
      <c r="DVN29">
        <v>0</v>
      </c>
      <c r="DVO29">
        <v>0</v>
      </c>
      <c r="DVP29">
        <v>0</v>
      </c>
      <c r="DVQ29">
        <v>0</v>
      </c>
      <c r="DVR29">
        <v>0</v>
      </c>
      <c r="DVS29">
        <v>0</v>
      </c>
      <c r="DVT29">
        <v>0</v>
      </c>
      <c r="DVU29">
        <v>0</v>
      </c>
      <c r="DVV29">
        <v>0</v>
      </c>
      <c r="DVW29">
        <v>0</v>
      </c>
      <c r="DVX29">
        <v>0</v>
      </c>
      <c r="DVY29">
        <v>0</v>
      </c>
      <c r="DVZ29">
        <v>0</v>
      </c>
      <c r="DWA29">
        <v>0</v>
      </c>
      <c r="DWB29">
        <v>0</v>
      </c>
      <c r="DWC29">
        <v>0</v>
      </c>
      <c r="DWD29">
        <v>0</v>
      </c>
      <c r="DWE29">
        <v>0</v>
      </c>
      <c r="DWF29">
        <v>0</v>
      </c>
      <c r="DWG29">
        <v>0</v>
      </c>
      <c r="DWH29">
        <v>0</v>
      </c>
      <c r="DWI29">
        <v>0</v>
      </c>
      <c r="DWJ29">
        <v>0</v>
      </c>
      <c r="DWK29">
        <v>0</v>
      </c>
      <c r="DWL29">
        <v>0</v>
      </c>
      <c r="DWM29">
        <v>0</v>
      </c>
      <c r="DWN29">
        <v>0</v>
      </c>
      <c r="DWO29">
        <v>0</v>
      </c>
      <c r="DWP29">
        <v>0</v>
      </c>
      <c r="DWQ29">
        <v>0</v>
      </c>
      <c r="DWR29">
        <v>0</v>
      </c>
      <c r="DWS29">
        <v>0</v>
      </c>
      <c r="DWT29">
        <v>0</v>
      </c>
      <c r="DWU29">
        <v>0</v>
      </c>
      <c r="DWV29">
        <v>0</v>
      </c>
      <c r="DWW29">
        <v>0</v>
      </c>
      <c r="DWX29">
        <v>0</v>
      </c>
      <c r="DWY29">
        <v>0</v>
      </c>
      <c r="DWZ29">
        <v>0</v>
      </c>
      <c r="DXA29">
        <v>0</v>
      </c>
      <c r="DXB29">
        <v>0</v>
      </c>
      <c r="DXC29">
        <v>0</v>
      </c>
      <c r="DXD29">
        <v>0</v>
      </c>
      <c r="DXE29">
        <v>0</v>
      </c>
      <c r="DXF29">
        <v>0</v>
      </c>
      <c r="DXG29">
        <v>0</v>
      </c>
      <c r="DXH29">
        <v>0</v>
      </c>
      <c r="DXI29">
        <v>0</v>
      </c>
      <c r="DXJ29">
        <v>0</v>
      </c>
      <c r="DXK29">
        <v>0</v>
      </c>
      <c r="DXL29">
        <v>0</v>
      </c>
      <c r="DXM29">
        <v>0</v>
      </c>
      <c r="DXN29">
        <v>0</v>
      </c>
      <c r="DXO29">
        <v>0</v>
      </c>
      <c r="DXP29">
        <v>0</v>
      </c>
      <c r="DXQ29">
        <v>0</v>
      </c>
      <c r="DXR29">
        <v>0</v>
      </c>
      <c r="DXS29">
        <v>0</v>
      </c>
      <c r="DXT29">
        <v>0</v>
      </c>
      <c r="DXU29">
        <v>0</v>
      </c>
      <c r="DXV29">
        <v>0</v>
      </c>
      <c r="DXW29">
        <v>0</v>
      </c>
      <c r="DXX29">
        <v>0</v>
      </c>
      <c r="DXY29">
        <v>0</v>
      </c>
      <c r="DXZ29">
        <v>0</v>
      </c>
      <c r="DYA29">
        <v>0</v>
      </c>
      <c r="DYB29">
        <v>0</v>
      </c>
      <c r="DYC29">
        <v>0</v>
      </c>
      <c r="DYD29">
        <v>0</v>
      </c>
      <c r="DYE29">
        <v>0</v>
      </c>
      <c r="DYF29">
        <v>0</v>
      </c>
      <c r="DYG29">
        <v>0</v>
      </c>
      <c r="DYH29">
        <v>0</v>
      </c>
      <c r="DYI29">
        <v>0</v>
      </c>
      <c r="DYJ29">
        <v>0</v>
      </c>
      <c r="DYK29">
        <v>0</v>
      </c>
      <c r="DYL29">
        <v>0</v>
      </c>
      <c r="DYM29">
        <v>0</v>
      </c>
      <c r="DYN29">
        <v>0</v>
      </c>
      <c r="DYO29">
        <v>0</v>
      </c>
      <c r="DYP29">
        <v>0</v>
      </c>
      <c r="DYQ29">
        <v>0</v>
      </c>
      <c r="DYR29">
        <v>0</v>
      </c>
      <c r="DYS29">
        <v>0</v>
      </c>
      <c r="DYT29">
        <v>0</v>
      </c>
      <c r="DYU29">
        <v>0</v>
      </c>
      <c r="DYV29">
        <v>0</v>
      </c>
      <c r="DYW29">
        <v>0</v>
      </c>
      <c r="DYX29">
        <v>0</v>
      </c>
      <c r="DYY29">
        <v>0</v>
      </c>
      <c r="DYZ29">
        <v>0</v>
      </c>
      <c r="DZA29">
        <v>0</v>
      </c>
      <c r="DZB29">
        <v>0</v>
      </c>
      <c r="DZC29">
        <v>0</v>
      </c>
      <c r="DZD29">
        <v>0</v>
      </c>
      <c r="DZE29">
        <v>0</v>
      </c>
      <c r="DZF29">
        <v>0</v>
      </c>
      <c r="DZG29">
        <v>0</v>
      </c>
      <c r="DZH29">
        <v>0</v>
      </c>
      <c r="DZI29">
        <v>0</v>
      </c>
      <c r="DZJ29">
        <v>0</v>
      </c>
      <c r="DZK29">
        <v>0</v>
      </c>
      <c r="DZL29">
        <v>0</v>
      </c>
      <c r="DZM29">
        <v>0</v>
      </c>
      <c r="DZN29">
        <v>0</v>
      </c>
      <c r="DZO29">
        <v>0</v>
      </c>
      <c r="DZP29">
        <v>0</v>
      </c>
      <c r="DZQ29">
        <v>0</v>
      </c>
      <c r="DZR29">
        <v>0</v>
      </c>
      <c r="DZS29">
        <v>0</v>
      </c>
      <c r="DZT29">
        <v>0</v>
      </c>
      <c r="DZU29">
        <v>0</v>
      </c>
      <c r="DZV29">
        <v>0</v>
      </c>
      <c r="DZW29">
        <v>0</v>
      </c>
      <c r="DZX29">
        <v>0</v>
      </c>
      <c r="DZY29">
        <v>0</v>
      </c>
      <c r="DZZ29">
        <v>0</v>
      </c>
      <c r="EAA29">
        <v>0</v>
      </c>
      <c r="EAB29">
        <v>0</v>
      </c>
      <c r="EAC29">
        <v>0</v>
      </c>
      <c r="EAD29">
        <v>0</v>
      </c>
      <c r="EAE29">
        <v>0</v>
      </c>
      <c r="EAF29">
        <v>0</v>
      </c>
      <c r="EAG29">
        <v>0</v>
      </c>
      <c r="EAH29">
        <v>0</v>
      </c>
      <c r="EAI29">
        <v>0</v>
      </c>
      <c r="EAJ29">
        <v>0</v>
      </c>
      <c r="EAK29">
        <v>0</v>
      </c>
      <c r="EAL29">
        <v>0</v>
      </c>
      <c r="EAM29">
        <v>0</v>
      </c>
      <c r="EAN29">
        <v>0</v>
      </c>
      <c r="EAO29">
        <v>0</v>
      </c>
      <c r="EAP29">
        <v>0</v>
      </c>
      <c r="EAQ29">
        <v>0</v>
      </c>
      <c r="EAR29">
        <v>0</v>
      </c>
      <c r="EAS29">
        <v>0</v>
      </c>
      <c r="EAT29">
        <v>0</v>
      </c>
      <c r="EAU29">
        <v>0</v>
      </c>
      <c r="EAV29">
        <v>0</v>
      </c>
      <c r="EAW29">
        <v>0</v>
      </c>
      <c r="EAX29">
        <v>0</v>
      </c>
      <c r="EAY29">
        <v>0</v>
      </c>
      <c r="EAZ29">
        <v>0</v>
      </c>
      <c r="EBA29">
        <v>0</v>
      </c>
      <c r="EBB29">
        <v>0</v>
      </c>
      <c r="EBC29">
        <v>0</v>
      </c>
      <c r="EBD29">
        <v>0</v>
      </c>
      <c r="EBE29">
        <v>0</v>
      </c>
      <c r="EBF29">
        <v>0</v>
      </c>
      <c r="EBG29">
        <v>0</v>
      </c>
      <c r="EBH29">
        <v>0</v>
      </c>
      <c r="EBI29">
        <v>0</v>
      </c>
      <c r="EBJ29">
        <v>0</v>
      </c>
      <c r="EBK29">
        <v>0</v>
      </c>
      <c r="EBL29">
        <v>0</v>
      </c>
      <c r="EBM29">
        <v>0</v>
      </c>
      <c r="EBN29">
        <v>0</v>
      </c>
      <c r="EBO29">
        <v>0</v>
      </c>
      <c r="EBP29">
        <v>0</v>
      </c>
      <c r="EBQ29">
        <v>0</v>
      </c>
      <c r="EBR29">
        <v>0</v>
      </c>
      <c r="EBS29">
        <v>0</v>
      </c>
      <c r="EBT29">
        <v>0</v>
      </c>
      <c r="EBU29">
        <v>0</v>
      </c>
      <c r="EBV29">
        <v>0</v>
      </c>
      <c r="EBW29">
        <v>0</v>
      </c>
      <c r="EBX29">
        <v>0</v>
      </c>
      <c r="EBY29">
        <v>0</v>
      </c>
      <c r="EBZ29">
        <v>0</v>
      </c>
      <c r="ECA29">
        <v>0</v>
      </c>
      <c r="ECB29">
        <v>0</v>
      </c>
      <c r="ECC29">
        <v>0</v>
      </c>
      <c r="ECD29">
        <v>0</v>
      </c>
      <c r="ECE29">
        <v>0</v>
      </c>
      <c r="ECF29">
        <v>0</v>
      </c>
      <c r="ECG29">
        <v>0</v>
      </c>
      <c r="ECH29">
        <v>0</v>
      </c>
      <c r="ECI29">
        <v>0</v>
      </c>
      <c r="ECJ29">
        <v>0</v>
      </c>
      <c r="ECK29">
        <v>0</v>
      </c>
      <c r="ECL29">
        <v>0</v>
      </c>
      <c r="ECM29">
        <v>0</v>
      </c>
      <c r="ECN29">
        <v>0</v>
      </c>
      <c r="ECO29">
        <v>0</v>
      </c>
      <c r="ECP29">
        <v>0</v>
      </c>
      <c r="ECQ29">
        <v>0</v>
      </c>
      <c r="ECR29">
        <v>0</v>
      </c>
      <c r="ECS29">
        <v>0</v>
      </c>
      <c r="ECT29">
        <v>0</v>
      </c>
      <c r="ECU29">
        <v>0</v>
      </c>
      <c r="ECV29">
        <v>0</v>
      </c>
      <c r="ECW29">
        <v>0</v>
      </c>
      <c r="ECX29">
        <v>0</v>
      </c>
      <c r="ECY29">
        <v>0</v>
      </c>
      <c r="ECZ29">
        <v>0</v>
      </c>
      <c r="EDA29">
        <v>0</v>
      </c>
      <c r="EDB29">
        <v>0</v>
      </c>
      <c r="EDC29">
        <v>0</v>
      </c>
      <c r="EDD29">
        <v>0</v>
      </c>
      <c r="EDE29">
        <v>0</v>
      </c>
      <c r="EDF29">
        <v>0</v>
      </c>
      <c r="EDG29">
        <v>0</v>
      </c>
      <c r="EDH29">
        <v>0</v>
      </c>
      <c r="EDI29">
        <v>0</v>
      </c>
      <c r="EDJ29">
        <v>0</v>
      </c>
      <c r="EDK29">
        <v>0</v>
      </c>
      <c r="EDL29">
        <v>0</v>
      </c>
      <c r="EDM29">
        <v>0</v>
      </c>
      <c r="EDN29">
        <v>0</v>
      </c>
      <c r="EDO29">
        <v>0</v>
      </c>
      <c r="EDP29">
        <v>0</v>
      </c>
      <c r="EDQ29">
        <v>0</v>
      </c>
      <c r="EDR29">
        <v>0</v>
      </c>
      <c r="EDS29">
        <v>0</v>
      </c>
      <c r="EDT29">
        <v>0</v>
      </c>
      <c r="EDU29">
        <v>0</v>
      </c>
      <c r="EDV29">
        <v>0</v>
      </c>
      <c r="EDW29">
        <v>0</v>
      </c>
      <c r="EDX29">
        <v>0</v>
      </c>
      <c r="EDY29">
        <v>0</v>
      </c>
      <c r="EDZ29">
        <v>0</v>
      </c>
      <c r="EEA29">
        <v>0</v>
      </c>
      <c r="EEB29">
        <v>0</v>
      </c>
      <c r="EEC29">
        <v>0</v>
      </c>
      <c r="EED29">
        <v>0</v>
      </c>
      <c r="EEE29">
        <v>0</v>
      </c>
      <c r="EEF29">
        <v>0</v>
      </c>
      <c r="EEG29">
        <v>0</v>
      </c>
      <c r="EEH29">
        <v>0</v>
      </c>
      <c r="EEI29">
        <v>0</v>
      </c>
      <c r="EEJ29">
        <v>0</v>
      </c>
      <c r="EEK29">
        <v>0</v>
      </c>
      <c r="EEL29">
        <v>0</v>
      </c>
      <c r="EEM29">
        <v>0</v>
      </c>
      <c r="EEN29">
        <v>0</v>
      </c>
      <c r="EEO29">
        <v>0</v>
      </c>
      <c r="EEP29">
        <v>0</v>
      </c>
      <c r="EEQ29">
        <v>0</v>
      </c>
      <c r="EER29">
        <v>0</v>
      </c>
      <c r="EES29">
        <v>0</v>
      </c>
      <c r="EET29">
        <v>0</v>
      </c>
      <c r="EEU29">
        <v>0</v>
      </c>
      <c r="EEV29">
        <v>0</v>
      </c>
      <c r="EEW29">
        <v>0</v>
      </c>
      <c r="EEX29">
        <v>0</v>
      </c>
      <c r="EEY29">
        <v>0</v>
      </c>
      <c r="EEZ29">
        <v>0</v>
      </c>
      <c r="EFA29">
        <v>0</v>
      </c>
      <c r="EFB29">
        <v>0</v>
      </c>
      <c r="EFC29">
        <v>0</v>
      </c>
      <c r="EFD29">
        <v>0</v>
      </c>
      <c r="EFE29">
        <v>0</v>
      </c>
      <c r="EFF29">
        <v>0</v>
      </c>
      <c r="EFG29">
        <v>0</v>
      </c>
      <c r="EFH29">
        <v>0</v>
      </c>
      <c r="EFI29">
        <v>0</v>
      </c>
      <c r="EFJ29">
        <v>0</v>
      </c>
      <c r="EFK29">
        <v>0</v>
      </c>
      <c r="EFL29">
        <v>0</v>
      </c>
      <c r="EFM29">
        <v>0</v>
      </c>
      <c r="EFN29">
        <v>0</v>
      </c>
      <c r="EFO29">
        <v>0</v>
      </c>
      <c r="EFP29">
        <v>0</v>
      </c>
      <c r="EFQ29">
        <v>0</v>
      </c>
      <c r="EFR29">
        <v>0</v>
      </c>
      <c r="EFS29">
        <v>0</v>
      </c>
      <c r="EFT29">
        <v>0</v>
      </c>
      <c r="EFU29">
        <v>0</v>
      </c>
      <c r="EFV29">
        <v>0</v>
      </c>
      <c r="EFW29">
        <v>0</v>
      </c>
      <c r="EFX29">
        <v>0</v>
      </c>
      <c r="EFY29">
        <v>0</v>
      </c>
      <c r="EFZ29">
        <v>0</v>
      </c>
      <c r="EGA29">
        <v>0</v>
      </c>
      <c r="EGB29">
        <v>0</v>
      </c>
      <c r="EGC29">
        <v>0</v>
      </c>
      <c r="EGD29">
        <v>0</v>
      </c>
      <c r="EGE29">
        <v>0</v>
      </c>
      <c r="EGF29">
        <v>0</v>
      </c>
      <c r="EGG29">
        <v>0</v>
      </c>
      <c r="EGH29">
        <v>0</v>
      </c>
      <c r="EGI29">
        <v>0</v>
      </c>
      <c r="EGJ29">
        <v>0</v>
      </c>
      <c r="EGK29">
        <v>0</v>
      </c>
      <c r="EGL29">
        <v>0</v>
      </c>
      <c r="EGM29">
        <v>0</v>
      </c>
      <c r="EGN29">
        <v>0</v>
      </c>
      <c r="EGO29">
        <v>0</v>
      </c>
      <c r="EGP29">
        <v>0</v>
      </c>
      <c r="EGQ29">
        <v>0</v>
      </c>
      <c r="EGR29">
        <v>0</v>
      </c>
      <c r="EGS29">
        <v>0</v>
      </c>
      <c r="EGT29">
        <v>0</v>
      </c>
      <c r="EGU29">
        <v>0</v>
      </c>
      <c r="EGV29">
        <v>0</v>
      </c>
      <c r="EGW29">
        <v>0</v>
      </c>
      <c r="EGX29">
        <v>0</v>
      </c>
      <c r="EGY29">
        <v>0</v>
      </c>
      <c r="EGZ29">
        <v>0</v>
      </c>
      <c r="EHA29">
        <v>0</v>
      </c>
      <c r="EHB29">
        <v>0</v>
      </c>
      <c r="EHC29">
        <v>0</v>
      </c>
      <c r="EHD29">
        <v>0</v>
      </c>
      <c r="EHE29">
        <v>0</v>
      </c>
      <c r="EHF29">
        <v>0</v>
      </c>
      <c r="EHG29">
        <v>0</v>
      </c>
      <c r="EHH29">
        <v>0</v>
      </c>
      <c r="EHI29">
        <v>0</v>
      </c>
      <c r="EHJ29">
        <v>0</v>
      </c>
      <c r="EHK29">
        <v>0</v>
      </c>
      <c r="EHL29">
        <v>0</v>
      </c>
      <c r="EHM29">
        <v>0</v>
      </c>
      <c r="EHN29">
        <v>0</v>
      </c>
      <c r="EHO29">
        <v>0</v>
      </c>
      <c r="EHP29">
        <v>0</v>
      </c>
      <c r="EHQ29">
        <v>0</v>
      </c>
      <c r="EHR29">
        <v>0</v>
      </c>
      <c r="EHS29">
        <v>0</v>
      </c>
      <c r="EHT29">
        <v>0</v>
      </c>
      <c r="EHU29">
        <v>0</v>
      </c>
      <c r="EHV29">
        <v>0</v>
      </c>
      <c r="EHW29">
        <v>0</v>
      </c>
      <c r="EHX29">
        <v>0</v>
      </c>
      <c r="EHY29">
        <v>0</v>
      </c>
      <c r="EHZ29">
        <v>0</v>
      </c>
      <c r="EIA29">
        <v>0</v>
      </c>
      <c r="EIB29">
        <v>0</v>
      </c>
      <c r="EIC29">
        <v>0</v>
      </c>
      <c r="EID29">
        <v>0</v>
      </c>
      <c r="EIE29">
        <v>0</v>
      </c>
      <c r="EIF29">
        <v>0</v>
      </c>
      <c r="EIG29">
        <v>0</v>
      </c>
      <c r="EIH29">
        <v>0</v>
      </c>
      <c r="EII29">
        <v>0</v>
      </c>
      <c r="EIJ29">
        <v>0</v>
      </c>
      <c r="EIK29">
        <v>0</v>
      </c>
      <c r="EIL29">
        <v>0</v>
      </c>
      <c r="EIM29">
        <v>0</v>
      </c>
      <c r="EIN29">
        <v>0</v>
      </c>
      <c r="EIO29">
        <v>0</v>
      </c>
      <c r="EIP29">
        <v>0</v>
      </c>
      <c r="EIQ29">
        <v>0</v>
      </c>
      <c r="EIR29">
        <v>0</v>
      </c>
      <c r="EIS29">
        <v>0</v>
      </c>
      <c r="EIT29">
        <v>0</v>
      </c>
      <c r="EIU29">
        <v>0</v>
      </c>
      <c r="EIV29">
        <v>0</v>
      </c>
      <c r="EIW29">
        <v>0</v>
      </c>
      <c r="EIX29">
        <v>0</v>
      </c>
      <c r="EIY29">
        <v>0</v>
      </c>
      <c r="EIZ29">
        <v>0</v>
      </c>
      <c r="EJA29">
        <v>0</v>
      </c>
      <c r="EJB29">
        <v>0</v>
      </c>
      <c r="EJC29">
        <v>0</v>
      </c>
      <c r="EJD29">
        <v>0</v>
      </c>
      <c r="EJE29">
        <v>0</v>
      </c>
      <c r="EJF29">
        <v>0</v>
      </c>
      <c r="EJG29">
        <v>0</v>
      </c>
      <c r="EJH29">
        <v>0</v>
      </c>
      <c r="EJI29">
        <v>0</v>
      </c>
      <c r="EJJ29">
        <v>0</v>
      </c>
      <c r="EJK29">
        <v>0</v>
      </c>
      <c r="EJL29">
        <v>0</v>
      </c>
      <c r="EJM29">
        <v>0</v>
      </c>
      <c r="EJN29">
        <v>0</v>
      </c>
      <c r="EJO29">
        <v>0</v>
      </c>
      <c r="EJP29">
        <v>0</v>
      </c>
      <c r="EJQ29">
        <v>0</v>
      </c>
      <c r="EJR29">
        <v>0</v>
      </c>
      <c r="EJS29">
        <v>0</v>
      </c>
      <c r="EJT29">
        <v>0</v>
      </c>
      <c r="EJU29">
        <v>0</v>
      </c>
      <c r="EJV29">
        <v>0</v>
      </c>
      <c r="EJW29">
        <v>0</v>
      </c>
      <c r="EJX29">
        <v>0</v>
      </c>
      <c r="EJY29">
        <v>0</v>
      </c>
      <c r="EJZ29">
        <v>0</v>
      </c>
      <c r="EKA29">
        <v>0</v>
      </c>
      <c r="EKB29">
        <v>0</v>
      </c>
      <c r="EKC29">
        <v>0</v>
      </c>
      <c r="EKD29">
        <v>0</v>
      </c>
      <c r="EKE29">
        <v>0</v>
      </c>
      <c r="EKF29">
        <v>0</v>
      </c>
      <c r="EKG29">
        <v>0</v>
      </c>
      <c r="EKH29">
        <v>0</v>
      </c>
      <c r="EKI29">
        <v>0</v>
      </c>
      <c r="EKJ29">
        <v>0</v>
      </c>
      <c r="EKK29">
        <v>0</v>
      </c>
      <c r="EKL29">
        <v>0</v>
      </c>
      <c r="EKM29">
        <v>0</v>
      </c>
      <c r="EKN29">
        <v>0</v>
      </c>
      <c r="EKO29">
        <v>0</v>
      </c>
      <c r="EKP29">
        <v>0</v>
      </c>
      <c r="EKQ29">
        <v>0</v>
      </c>
      <c r="EKR29">
        <v>0</v>
      </c>
      <c r="EKS29">
        <v>0</v>
      </c>
      <c r="EKT29">
        <v>0</v>
      </c>
      <c r="EKU29">
        <v>0</v>
      </c>
      <c r="EKV29">
        <v>0</v>
      </c>
      <c r="EKW29">
        <v>0</v>
      </c>
      <c r="EKX29">
        <v>0</v>
      </c>
      <c r="EKY29">
        <v>0</v>
      </c>
      <c r="EKZ29">
        <v>0</v>
      </c>
      <c r="ELA29">
        <v>0</v>
      </c>
      <c r="ELB29">
        <v>0</v>
      </c>
      <c r="ELC29">
        <v>0</v>
      </c>
      <c r="ELD29">
        <v>0</v>
      </c>
      <c r="ELE29">
        <v>0</v>
      </c>
      <c r="ELF29">
        <v>0</v>
      </c>
      <c r="ELG29">
        <v>0</v>
      </c>
      <c r="ELH29">
        <v>0</v>
      </c>
      <c r="ELI29">
        <v>0</v>
      </c>
      <c r="ELJ29">
        <v>0</v>
      </c>
      <c r="ELK29">
        <v>0</v>
      </c>
      <c r="ELL29">
        <v>0</v>
      </c>
      <c r="ELM29">
        <v>0</v>
      </c>
      <c r="ELN29">
        <v>0</v>
      </c>
      <c r="ELO29">
        <v>0</v>
      </c>
      <c r="ELP29">
        <v>0</v>
      </c>
      <c r="ELQ29">
        <v>0</v>
      </c>
      <c r="ELR29">
        <v>0</v>
      </c>
      <c r="ELS29">
        <v>0</v>
      </c>
      <c r="ELT29">
        <v>0</v>
      </c>
      <c r="ELU29">
        <v>0</v>
      </c>
      <c r="ELV29">
        <v>0</v>
      </c>
      <c r="ELW29">
        <v>0</v>
      </c>
      <c r="ELX29">
        <v>0</v>
      </c>
      <c r="ELY29">
        <v>0</v>
      </c>
      <c r="ELZ29">
        <v>0</v>
      </c>
      <c r="EMA29">
        <v>0</v>
      </c>
      <c r="EMB29">
        <v>0</v>
      </c>
      <c r="EMC29">
        <v>0</v>
      </c>
      <c r="EMD29">
        <v>0</v>
      </c>
      <c r="EME29">
        <v>0</v>
      </c>
      <c r="EMF29">
        <v>0</v>
      </c>
      <c r="EMG29">
        <v>0</v>
      </c>
      <c r="EMH29">
        <v>0</v>
      </c>
      <c r="EMI29">
        <v>0</v>
      </c>
      <c r="EMJ29">
        <v>0</v>
      </c>
      <c r="EMK29">
        <v>0</v>
      </c>
      <c r="EML29">
        <v>0</v>
      </c>
      <c r="EMM29">
        <v>0</v>
      </c>
      <c r="EMN29">
        <v>0</v>
      </c>
      <c r="EMO29">
        <v>0</v>
      </c>
      <c r="EMP29">
        <v>0</v>
      </c>
      <c r="EMQ29">
        <v>0</v>
      </c>
      <c r="EMR29">
        <v>0</v>
      </c>
      <c r="EMS29">
        <v>0</v>
      </c>
      <c r="EMT29">
        <v>0</v>
      </c>
      <c r="EMU29">
        <v>0</v>
      </c>
      <c r="EMV29">
        <v>0</v>
      </c>
      <c r="EMW29">
        <v>0</v>
      </c>
      <c r="EMX29">
        <v>0</v>
      </c>
      <c r="EMY29">
        <v>0</v>
      </c>
      <c r="EMZ29">
        <v>0</v>
      </c>
      <c r="ENA29">
        <v>0</v>
      </c>
      <c r="ENB29">
        <v>0</v>
      </c>
      <c r="ENC29">
        <v>0</v>
      </c>
      <c r="END29">
        <v>0</v>
      </c>
      <c r="ENE29">
        <v>0</v>
      </c>
      <c r="ENF29">
        <v>0</v>
      </c>
      <c r="ENG29">
        <v>0</v>
      </c>
      <c r="ENH29">
        <v>0</v>
      </c>
      <c r="ENI29">
        <v>0</v>
      </c>
      <c r="ENJ29">
        <v>0</v>
      </c>
      <c r="ENK29">
        <v>0</v>
      </c>
      <c r="ENL29">
        <v>0</v>
      </c>
      <c r="ENM29">
        <v>0</v>
      </c>
      <c r="ENN29">
        <v>0</v>
      </c>
      <c r="ENO29">
        <v>0</v>
      </c>
      <c r="ENP29">
        <v>0</v>
      </c>
      <c r="ENQ29">
        <v>0</v>
      </c>
      <c r="ENR29">
        <v>0</v>
      </c>
      <c r="ENS29">
        <v>0</v>
      </c>
      <c r="ENT29">
        <v>0</v>
      </c>
      <c r="ENU29">
        <v>0</v>
      </c>
      <c r="ENV29">
        <v>0</v>
      </c>
      <c r="ENW29">
        <v>0</v>
      </c>
      <c r="ENX29">
        <v>0</v>
      </c>
      <c r="ENY29">
        <v>0</v>
      </c>
      <c r="ENZ29">
        <v>0</v>
      </c>
      <c r="EOA29">
        <v>0</v>
      </c>
      <c r="EOB29">
        <v>0</v>
      </c>
      <c r="EOC29">
        <v>0</v>
      </c>
      <c r="EOD29">
        <v>0</v>
      </c>
      <c r="EOE29">
        <v>0</v>
      </c>
      <c r="EOF29">
        <v>0</v>
      </c>
      <c r="EOG29">
        <v>0</v>
      </c>
      <c r="EOH29">
        <v>0</v>
      </c>
      <c r="EOI29">
        <v>0</v>
      </c>
      <c r="EOJ29">
        <v>0</v>
      </c>
      <c r="EOK29">
        <v>0</v>
      </c>
      <c r="EOL29">
        <v>0</v>
      </c>
      <c r="EOM29">
        <v>0</v>
      </c>
      <c r="EON29">
        <v>0</v>
      </c>
      <c r="EOO29">
        <v>0</v>
      </c>
      <c r="EOP29">
        <v>0</v>
      </c>
      <c r="EOQ29">
        <v>0</v>
      </c>
      <c r="EOR29">
        <v>0</v>
      </c>
      <c r="EOS29">
        <v>0</v>
      </c>
      <c r="EOT29">
        <v>0</v>
      </c>
      <c r="EOU29">
        <v>0</v>
      </c>
      <c r="EOV29">
        <v>0</v>
      </c>
      <c r="EOW29">
        <v>0</v>
      </c>
      <c r="EOX29">
        <v>0</v>
      </c>
      <c r="EOY29">
        <v>0</v>
      </c>
      <c r="EOZ29">
        <v>0</v>
      </c>
      <c r="EPA29">
        <v>0</v>
      </c>
      <c r="EPB29">
        <v>0</v>
      </c>
      <c r="EPC29">
        <v>0</v>
      </c>
      <c r="EPD29">
        <v>0</v>
      </c>
      <c r="EPE29">
        <v>0</v>
      </c>
      <c r="EPF29">
        <v>0</v>
      </c>
      <c r="EPG29">
        <v>0</v>
      </c>
      <c r="EPH29">
        <v>0</v>
      </c>
      <c r="EPI29">
        <v>0</v>
      </c>
      <c r="EPJ29">
        <v>0</v>
      </c>
      <c r="EPK29">
        <v>0</v>
      </c>
      <c r="EPL29">
        <v>0</v>
      </c>
      <c r="EPM29">
        <v>0</v>
      </c>
      <c r="EPN29">
        <v>0</v>
      </c>
      <c r="EPO29">
        <v>0</v>
      </c>
      <c r="EPP29">
        <v>0</v>
      </c>
      <c r="EPQ29">
        <v>0</v>
      </c>
      <c r="EPR29">
        <v>0</v>
      </c>
      <c r="EPS29">
        <v>0</v>
      </c>
      <c r="EPT29">
        <v>0</v>
      </c>
      <c r="EPU29">
        <v>0</v>
      </c>
      <c r="EPV29">
        <v>0</v>
      </c>
      <c r="EPW29">
        <v>0</v>
      </c>
      <c r="EPX29">
        <v>0</v>
      </c>
      <c r="EPY29">
        <v>0</v>
      </c>
      <c r="EPZ29">
        <v>0</v>
      </c>
      <c r="EQA29">
        <v>0</v>
      </c>
      <c r="EQB29">
        <v>0</v>
      </c>
      <c r="EQC29">
        <v>0</v>
      </c>
      <c r="EQD29">
        <v>0</v>
      </c>
      <c r="EQE29">
        <v>0</v>
      </c>
      <c r="EQF29">
        <v>0</v>
      </c>
      <c r="EQG29">
        <v>0</v>
      </c>
      <c r="EQH29">
        <v>0</v>
      </c>
      <c r="EQI29">
        <v>0</v>
      </c>
      <c r="EQJ29">
        <v>0</v>
      </c>
      <c r="EQK29">
        <v>0</v>
      </c>
      <c r="EQL29">
        <v>0</v>
      </c>
      <c r="EQM29">
        <v>0</v>
      </c>
      <c r="EQN29">
        <v>0</v>
      </c>
      <c r="EQO29">
        <v>0</v>
      </c>
      <c r="EQP29">
        <v>0</v>
      </c>
      <c r="EQQ29">
        <v>0</v>
      </c>
      <c r="EQR29">
        <v>0</v>
      </c>
      <c r="EQS29">
        <v>0</v>
      </c>
      <c r="EQT29">
        <v>0</v>
      </c>
      <c r="EQU29">
        <v>0</v>
      </c>
      <c r="EQV29">
        <v>0</v>
      </c>
      <c r="EQW29">
        <v>0</v>
      </c>
      <c r="EQX29">
        <v>0</v>
      </c>
      <c r="EQY29">
        <v>0</v>
      </c>
      <c r="EQZ29">
        <v>0</v>
      </c>
      <c r="ERA29">
        <v>0</v>
      </c>
      <c r="ERB29">
        <v>0</v>
      </c>
      <c r="ERC29">
        <v>0</v>
      </c>
      <c r="ERD29">
        <v>0</v>
      </c>
      <c r="ERE29">
        <v>0</v>
      </c>
      <c r="ERF29">
        <v>0</v>
      </c>
      <c r="ERG29">
        <v>0</v>
      </c>
      <c r="ERH29">
        <v>0</v>
      </c>
      <c r="ERI29">
        <v>0</v>
      </c>
      <c r="ERJ29">
        <v>0</v>
      </c>
      <c r="ERK29">
        <v>0</v>
      </c>
      <c r="ERL29">
        <v>0</v>
      </c>
      <c r="ERM29">
        <v>0</v>
      </c>
      <c r="ERN29">
        <v>0</v>
      </c>
      <c r="ERO29">
        <v>0</v>
      </c>
      <c r="ERP29">
        <v>0</v>
      </c>
      <c r="ERQ29">
        <v>0</v>
      </c>
      <c r="ERR29">
        <v>0</v>
      </c>
      <c r="ERS29">
        <v>0</v>
      </c>
      <c r="ERT29">
        <v>0</v>
      </c>
      <c r="ERU29">
        <v>0</v>
      </c>
      <c r="ERV29">
        <v>0</v>
      </c>
      <c r="ERW29">
        <v>0</v>
      </c>
      <c r="ERX29">
        <v>0</v>
      </c>
      <c r="ERY29">
        <v>0</v>
      </c>
      <c r="ERZ29">
        <v>0</v>
      </c>
      <c r="ESA29">
        <v>0</v>
      </c>
      <c r="ESB29">
        <v>0</v>
      </c>
      <c r="ESC29">
        <v>0</v>
      </c>
      <c r="ESD29">
        <v>0</v>
      </c>
      <c r="ESE29">
        <v>0</v>
      </c>
      <c r="ESF29">
        <v>0</v>
      </c>
      <c r="ESG29">
        <v>0</v>
      </c>
      <c r="ESH29">
        <v>0</v>
      </c>
      <c r="ESI29">
        <v>0</v>
      </c>
      <c r="ESJ29">
        <v>0</v>
      </c>
      <c r="ESK29">
        <v>0</v>
      </c>
      <c r="ESL29">
        <v>0</v>
      </c>
      <c r="ESM29">
        <v>0</v>
      </c>
      <c r="ESN29">
        <v>0</v>
      </c>
      <c r="ESO29">
        <v>0</v>
      </c>
      <c r="ESP29">
        <v>0</v>
      </c>
      <c r="ESQ29">
        <v>0</v>
      </c>
      <c r="ESR29">
        <v>0</v>
      </c>
      <c r="ESS29">
        <v>0</v>
      </c>
      <c r="EST29">
        <v>0</v>
      </c>
      <c r="ESU29">
        <v>0</v>
      </c>
      <c r="ESV29">
        <v>0</v>
      </c>
      <c r="ESW29">
        <v>0</v>
      </c>
      <c r="ESX29">
        <v>0</v>
      </c>
      <c r="ESY29">
        <v>0</v>
      </c>
      <c r="ESZ29">
        <v>0</v>
      </c>
      <c r="ETA29">
        <v>0</v>
      </c>
      <c r="ETB29">
        <v>0</v>
      </c>
      <c r="ETC29">
        <v>0</v>
      </c>
      <c r="ETD29">
        <v>0</v>
      </c>
      <c r="ETE29">
        <v>0</v>
      </c>
      <c r="ETF29">
        <v>0</v>
      </c>
      <c r="ETG29">
        <v>0</v>
      </c>
      <c r="ETH29">
        <v>0</v>
      </c>
      <c r="ETI29">
        <v>0</v>
      </c>
      <c r="ETJ29">
        <v>0</v>
      </c>
      <c r="ETK29">
        <v>0</v>
      </c>
      <c r="ETL29">
        <v>0</v>
      </c>
      <c r="ETM29">
        <v>0</v>
      </c>
      <c r="ETN29">
        <v>0</v>
      </c>
      <c r="ETO29">
        <v>0</v>
      </c>
      <c r="ETP29">
        <v>0</v>
      </c>
      <c r="ETQ29">
        <v>0</v>
      </c>
      <c r="ETR29">
        <v>0</v>
      </c>
      <c r="ETS29">
        <v>0</v>
      </c>
      <c r="ETT29">
        <v>0</v>
      </c>
      <c r="ETU29">
        <v>0</v>
      </c>
      <c r="ETV29">
        <v>0</v>
      </c>
      <c r="ETW29">
        <v>0</v>
      </c>
      <c r="ETX29">
        <v>0</v>
      </c>
      <c r="ETY29">
        <v>0</v>
      </c>
      <c r="ETZ29">
        <v>0</v>
      </c>
      <c r="EUA29">
        <v>0</v>
      </c>
      <c r="EUB29">
        <v>0</v>
      </c>
      <c r="EUC29">
        <v>0</v>
      </c>
      <c r="EUD29">
        <v>0</v>
      </c>
      <c r="EUE29">
        <v>0</v>
      </c>
      <c r="EUF29">
        <v>0</v>
      </c>
      <c r="EUG29">
        <v>0</v>
      </c>
      <c r="EUH29">
        <v>0</v>
      </c>
      <c r="EUI29">
        <v>0</v>
      </c>
      <c r="EUJ29">
        <v>0</v>
      </c>
      <c r="EUK29">
        <v>0</v>
      </c>
      <c r="EUL29">
        <v>0</v>
      </c>
      <c r="EUM29">
        <v>0</v>
      </c>
      <c r="EUN29">
        <v>0</v>
      </c>
      <c r="EUO29">
        <v>0</v>
      </c>
      <c r="EUP29">
        <v>0</v>
      </c>
      <c r="EUQ29">
        <v>0</v>
      </c>
      <c r="EUR29">
        <v>0</v>
      </c>
      <c r="EUS29">
        <v>0</v>
      </c>
      <c r="EUT29">
        <v>0</v>
      </c>
      <c r="EUU29">
        <v>0</v>
      </c>
      <c r="EUV29">
        <v>0</v>
      </c>
      <c r="EUW29">
        <v>0</v>
      </c>
      <c r="EUX29">
        <v>0</v>
      </c>
      <c r="EUY29">
        <v>0</v>
      </c>
      <c r="EUZ29">
        <v>0</v>
      </c>
      <c r="EVA29">
        <v>0</v>
      </c>
      <c r="EVB29">
        <v>0</v>
      </c>
      <c r="EVC29">
        <v>0</v>
      </c>
      <c r="EVD29">
        <v>0</v>
      </c>
      <c r="EVE29">
        <v>0</v>
      </c>
      <c r="EVF29">
        <v>0</v>
      </c>
      <c r="EVG29">
        <v>0</v>
      </c>
      <c r="EVH29">
        <v>0</v>
      </c>
      <c r="EVI29">
        <v>0</v>
      </c>
      <c r="EVJ29">
        <v>0</v>
      </c>
      <c r="EVK29">
        <v>0</v>
      </c>
      <c r="EVL29">
        <v>0</v>
      </c>
      <c r="EVM29">
        <v>0</v>
      </c>
      <c r="EVN29">
        <v>0</v>
      </c>
      <c r="EVO29">
        <v>0</v>
      </c>
      <c r="EVP29">
        <v>0</v>
      </c>
      <c r="EVQ29">
        <v>0</v>
      </c>
      <c r="EVR29">
        <v>0</v>
      </c>
      <c r="EVS29">
        <v>0</v>
      </c>
      <c r="EVT29">
        <v>0</v>
      </c>
      <c r="EVU29">
        <v>0</v>
      </c>
      <c r="EVV29">
        <v>0</v>
      </c>
      <c r="EVW29">
        <v>0</v>
      </c>
      <c r="EVX29">
        <v>0</v>
      </c>
      <c r="EVY29">
        <v>0</v>
      </c>
      <c r="EVZ29">
        <v>0</v>
      </c>
      <c r="EWA29">
        <v>0</v>
      </c>
      <c r="EWB29">
        <v>0</v>
      </c>
      <c r="EWC29">
        <v>0</v>
      </c>
      <c r="EWD29">
        <v>0</v>
      </c>
      <c r="EWE29">
        <v>0</v>
      </c>
      <c r="EWF29">
        <v>0</v>
      </c>
      <c r="EWG29">
        <v>0</v>
      </c>
      <c r="EWH29">
        <v>0</v>
      </c>
      <c r="EWI29">
        <v>0</v>
      </c>
      <c r="EWJ29">
        <v>0</v>
      </c>
      <c r="EWK29">
        <v>0</v>
      </c>
      <c r="EWL29">
        <v>0</v>
      </c>
      <c r="EWM29">
        <v>0</v>
      </c>
      <c r="EWN29">
        <v>0</v>
      </c>
      <c r="EWO29">
        <v>0</v>
      </c>
      <c r="EWP29">
        <v>0</v>
      </c>
      <c r="EWQ29">
        <v>0</v>
      </c>
      <c r="EWR29">
        <v>0</v>
      </c>
      <c r="EWS29">
        <v>0</v>
      </c>
      <c r="EWT29">
        <v>0</v>
      </c>
      <c r="EWU29">
        <v>0</v>
      </c>
      <c r="EWV29">
        <v>0</v>
      </c>
      <c r="EWW29">
        <v>0</v>
      </c>
      <c r="EWX29">
        <v>0</v>
      </c>
      <c r="EWY29">
        <v>0</v>
      </c>
      <c r="EWZ29">
        <v>0</v>
      </c>
      <c r="EXA29">
        <v>0</v>
      </c>
      <c r="EXB29">
        <v>0</v>
      </c>
      <c r="EXC29">
        <v>0</v>
      </c>
      <c r="EXD29">
        <v>0</v>
      </c>
      <c r="EXE29">
        <v>0</v>
      </c>
      <c r="EXF29">
        <v>0</v>
      </c>
      <c r="EXG29">
        <v>0</v>
      </c>
      <c r="EXH29">
        <v>0</v>
      </c>
      <c r="EXI29">
        <v>0</v>
      </c>
      <c r="EXJ29">
        <v>0</v>
      </c>
      <c r="EXK29">
        <v>0</v>
      </c>
      <c r="EXL29">
        <v>0</v>
      </c>
      <c r="EXM29">
        <v>0</v>
      </c>
      <c r="EXN29">
        <v>0</v>
      </c>
      <c r="EXO29">
        <v>0</v>
      </c>
      <c r="EXP29">
        <v>0</v>
      </c>
      <c r="EXQ29">
        <v>0</v>
      </c>
      <c r="EXR29">
        <v>0</v>
      </c>
      <c r="EXS29">
        <v>0</v>
      </c>
      <c r="EXT29">
        <v>0</v>
      </c>
      <c r="EXU29">
        <v>0</v>
      </c>
      <c r="EXV29">
        <v>0</v>
      </c>
      <c r="EXW29">
        <v>0</v>
      </c>
      <c r="EXX29">
        <v>0</v>
      </c>
      <c r="EXY29">
        <v>0</v>
      </c>
      <c r="EXZ29">
        <v>0</v>
      </c>
      <c r="EYA29">
        <v>0</v>
      </c>
      <c r="EYB29">
        <v>0</v>
      </c>
      <c r="EYC29">
        <v>0</v>
      </c>
      <c r="EYD29">
        <v>0</v>
      </c>
      <c r="EYE29">
        <v>0</v>
      </c>
      <c r="EYF29">
        <v>0</v>
      </c>
      <c r="EYG29">
        <v>0</v>
      </c>
      <c r="EYH29">
        <v>0</v>
      </c>
      <c r="EYI29">
        <v>0</v>
      </c>
      <c r="EYJ29">
        <v>0</v>
      </c>
      <c r="EYK29">
        <v>0</v>
      </c>
      <c r="EYL29">
        <v>0</v>
      </c>
      <c r="EYM29">
        <v>0</v>
      </c>
      <c r="EYN29">
        <v>0</v>
      </c>
      <c r="EYO29">
        <v>0</v>
      </c>
      <c r="EYP29">
        <v>0</v>
      </c>
      <c r="EYQ29">
        <v>0</v>
      </c>
      <c r="EYR29">
        <v>0</v>
      </c>
      <c r="EYS29">
        <v>0</v>
      </c>
      <c r="EYT29">
        <v>0</v>
      </c>
      <c r="EYU29">
        <v>0</v>
      </c>
      <c r="EYV29">
        <v>0</v>
      </c>
      <c r="EYW29">
        <v>0</v>
      </c>
      <c r="EYX29">
        <v>0</v>
      </c>
      <c r="EYY29">
        <v>0</v>
      </c>
      <c r="EYZ29">
        <v>0</v>
      </c>
      <c r="EZA29">
        <v>0</v>
      </c>
      <c r="EZB29">
        <v>0</v>
      </c>
      <c r="EZC29">
        <v>0</v>
      </c>
      <c r="EZD29">
        <v>0</v>
      </c>
      <c r="EZE29">
        <v>0</v>
      </c>
      <c r="EZF29">
        <v>0</v>
      </c>
      <c r="EZG29">
        <v>0</v>
      </c>
      <c r="EZH29">
        <v>0</v>
      </c>
      <c r="EZI29">
        <v>0</v>
      </c>
      <c r="EZJ29">
        <v>0</v>
      </c>
      <c r="EZK29">
        <v>0</v>
      </c>
      <c r="EZL29">
        <v>0</v>
      </c>
      <c r="EZM29">
        <v>0</v>
      </c>
      <c r="EZN29">
        <v>0</v>
      </c>
      <c r="EZO29">
        <v>0</v>
      </c>
      <c r="EZP29">
        <v>0</v>
      </c>
      <c r="EZQ29">
        <v>0</v>
      </c>
      <c r="EZR29">
        <v>0</v>
      </c>
      <c r="EZS29">
        <v>0</v>
      </c>
      <c r="EZT29">
        <v>0</v>
      </c>
      <c r="EZU29">
        <v>0</v>
      </c>
      <c r="EZV29">
        <v>0</v>
      </c>
      <c r="EZW29">
        <v>0</v>
      </c>
      <c r="EZX29">
        <v>0</v>
      </c>
      <c r="EZY29">
        <v>0</v>
      </c>
      <c r="EZZ29">
        <v>0</v>
      </c>
      <c r="FAA29">
        <v>0</v>
      </c>
      <c r="FAB29">
        <v>0</v>
      </c>
      <c r="FAC29">
        <v>0</v>
      </c>
      <c r="FAD29">
        <v>0</v>
      </c>
      <c r="FAE29">
        <v>0</v>
      </c>
      <c r="FAF29">
        <v>0</v>
      </c>
      <c r="FAG29">
        <v>0</v>
      </c>
      <c r="FAH29">
        <v>0</v>
      </c>
      <c r="FAI29">
        <v>0</v>
      </c>
      <c r="FAJ29">
        <v>0</v>
      </c>
      <c r="FAK29">
        <v>0</v>
      </c>
      <c r="FAL29">
        <v>0</v>
      </c>
      <c r="FAM29">
        <v>0</v>
      </c>
      <c r="FAN29">
        <v>0</v>
      </c>
      <c r="FAO29">
        <v>0</v>
      </c>
      <c r="FAP29">
        <v>0</v>
      </c>
      <c r="FAQ29">
        <v>0</v>
      </c>
      <c r="FAR29">
        <v>0</v>
      </c>
      <c r="FAS29">
        <v>0</v>
      </c>
      <c r="FAT29">
        <v>0</v>
      </c>
      <c r="FAU29">
        <v>0</v>
      </c>
      <c r="FAV29">
        <v>0</v>
      </c>
      <c r="FAW29">
        <v>0</v>
      </c>
      <c r="FAX29">
        <v>0</v>
      </c>
      <c r="FAY29">
        <v>0</v>
      </c>
      <c r="FAZ29">
        <v>0</v>
      </c>
      <c r="FBA29">
        <v>0</v>
      </c>
      <c r="FBB29">
        <v>0</v>
      </c>
      <c r="FBC29">
        <v>0</v>
      </c>
      <c r="FBD29">
        <v>0</v>
      </c>
      <c r="FBE29">
        <v>0</v>
      </c>
      <c r="FBF29">
        <v>0</v>
      </c>
      <c r="FBG29">
        <v>0</v>
      </c>
      <c r="FBH29">
        <v>0</v>
      </c>
      <c r="FBI29">
        <v>0</v>
      </c>
      <c r="FBJ29">
        <v>0</v>
      </c>
      <c r="FBK29">
        <v>0</v>
      </c>
      <c r="FBL29">
        <v>0</v>
      </c>
      <c r="FBM29">
        <v>0</v>
      </c>
      <c r="FBN29">
        <v>0</v>
      </c>
      <c r="FBO29">
        <v>0</v>
      </c>
      <c r="FBP29">
        <v>0</v>
      </c>
      <c r="FBQ29">
        <v>0</v>
      </c>
      <c r="FBR29">
        <v>0</v>
      </c>
      <c r="FBS29">
        <v>0</v>
      </c>
      <c r="FBT29">
        <v>0</v>
      </c>
      <c r="FBU29">
        <v>0</v>
      </c>
      <c r="FBV29">
        <v>0</v>
      </c>
      <c r="FBW29">
        <v>0</v>
      </c>
      <c r="FBX29">
        <v>0</v>
      </c>
      <c r="FBY29">
        <v>0</v>
      </c>
      <c r="FBZ29">
        <v>0</v>
      </c>
      <c r="FCA29">
        <v>0</v>
      </c>
      <c r="FCB29">
        <v>0</v>
      </c>
      <c r="FCC29">
        <v>0</v>
      </c>
      <c r="FCD29">
        <v>0</v>
      </c>
      <c r="FCE29">
        <v>0</v>
      </c>
      <c r="FCF29">
        <v>0</v>
      </c>
      <c r="FCG29">
        <v>0</v>
      </c>
      <c r="FCH29">
        <v>0</v>
      </c>
      <c r="FCI29">
        <v>0</v>
      </c>
      <c r="FCJ29">
        <v>0</v>
      </c>
      <c r="FCK29">
        <v>0</v>
      </c>
      <c r="FCL29">
        <v>0</v>
      </c>
      <c r="FCM29">
        <v>0</v>
      </c>
      <c r="FCN29">
        <v>0</v>
      </c>
      <c r="FCO29">
        <v>0</v>
      </c>
      <c r="FCP29">
        <v>0</v>
      </c>
      <c r="FCQ29">
        <v>0</v>
      </c>
      <c r="FCR29">
        <v>0</v>
      </c>
      <c r="FCS29">
        <v>0</v>
      </c>
      <c r="FCT29">
        <v>0</v>
      </c>
      <c r="FCU29">
        <v>0</v>
      </c>
      <c r="FCV29">
        <v>0</v>
      </c>
      <c r="FCW29">
        <v>0</v>
      </c>
      <c r="FCX29">
        <v>0</v>
      </c>
      <c r="FCY29">
        <v>0</v>
      </c>
      <c r="FCZ29">
        <v>0</v>
      </c>
      <c r="FDA29">
        <v>0</v>
      </c>
      <c r="FDB29">
        <v>0</v>
      </c>
      <c r="FDC29">
        <v>0</v>
      </c>
      <c r="FDD29">
        <v>0</v>
      </c>
      <c r="FDE29">
        <v>0</v>
      </c>
      <c r="FDF29">
        <v>0</v>
      </c>
      <c r="FDG29">
        <v>0</v>
      </c>
      <c r="FDH29">
        <v>0</v>
      </c>
      <c r="FDI29">
        <v>0</v>
      </c>
      <c r="FDJ29">
        <v>0</v>
      </c>
      <c r="FDK29">
        <v>0</v>
      </c>
      <c r="FDL29">
        <v>0</v>
      </c>
      <c r="FDM29">
        <v>0</v>
      </c>
      <c r="FDN29">
        <v>0</v>
      </c>
      <c r="FDO29">
        <v>0</v>
      </c>
      <c r="FDP29">
        <v>0</v>
      </c>
      <c r="FDQ29">
        <v>0</v>
      </c>
      <c r="FDR29">
        <v>0</v>
      </c>
      <c r="FDS29">
        <v>0</v>
      </c>
      <c r="FDT29">
        <v>0</v>
      </c>
      <c r="FDU29">
        <v>0</v>
      </c>
      <c r="FDV29">
        <v>0</v>
      </c>
      <c r="FDW29">
        <v>0</v>
      </c>
      <c r="FDX29">
        <v>0</v>
      </c>
      <c r="FDY29">
        <v>0</v>
      </c>
      <c r="FDZ29">
        <v>0</v>
      </c>
      <c r="FEA29">
        <v>0</v>
      </c>
      <c r="FEB29">
        <v>0</v>
      </c>
      <c r="FEC29">
        <v>0</v>
      </c>
      <c r="FED29">
        <v>0</v>
      </c>
      <c r="FEE29">
        <v>0</v>
      </c>
      <c r="FEF29">
        <v>0</v>
      </c>
      <c r="FEG29">
        <v>0</v>
      </c>
      <c r="FEH29">
        <v>0</v>
      </c>
      <c r="FEI29">
        <v>0</v>
      </c>
      <c r="FEJ29">
        <v>0</v>
      </c>
      <c r="FEK29">
        <v>0</v>
      </c>
      <c r="FEL29">
        <v>0</v>
      </c>
      <c r="FEM29">
        <v>0</v>
      </c>
      <c r="FEN29">
        <v>0</v>
      </c>
      <c r="FEO29">
        <v>0</v>
      </c>
      <c r="FEP29">
        <v>0</v>
      </c>
      <c r="FEQ29">
        <v>0</v>
      </c>
      <c r="FER29">
        <v>0</v>
      </c>
      <c r="FES29">
        <v>0</v>
      </c>
      <c r="FET29">
        <v>0</v>
      </c>
      <c r="FEU29">
        <v>0</v>
      </c>
      <c r="FEV29">
        <v>0</v>
      </c>
      <c r="FEW29">
        <v>0</v>
      </c>
      <c r="FEX29">
        <v>0</v>
      </c>
      <c r="FEY29">
        <v>0</v>
      </c>
      <c r="FEZ29">
        <v>0</v>
      </c>
      <c r="FFA29">
        <v>0</v>
      </c>
      <c r="FFB29">
        <v>0</v>
      </c>
      <c r="FFC29">
        <v>0</v>
      </c>
      <c r="FFD29">
        <v>0</v>
      </c>
      <c r="FFE29">
        <v>0</v>
      </c>
      <c r="FFF29">
        <v>0</v>
      </c>
      <c r="FFG29">
        <v>0</v>
      </c>
      <c r="FFH29">
        <v>0</v>
      </c>
      <c r="FFI29">
        <v>0</v>
      </c>
      <c r="FFJ29">
        <v>0</v>
      </c>
      <c r="FFK29">
        <v>0</v>
      </c>
      <c r="FFL29">
        <v>0</v>
      </c>
      <c r="FFM29">
        <v>0</v>
      </c>
      <c r="FFN29">
        <v>0</v>
      </c>
      <c r="FFO29">
        <v>0</v>
      </c>
      <c r="FFP29">
        <v>0</v>
      </c>
      <c r="FFQ29">
        <v>0</v>
      </c>
      <c r="FFR29">
        <v>0</v>
      </c>
      <c r="FFS29">
        <v>0</v>
      </c>
      <c r="FFT29">
        <v>0</v>
      </c>
      <c r="FFU29">
        <v>0</v>
      </c>
      <c r="FFV29">
        <v>0</v>
      </c>
      <c r="FFW29">
        <v>0</v>
      </c>
      <c r="FFX29">
        <v>0</v>
      </c>
      <c r="FFY29">
        <v>0</v>
      </c>
      <c r="FFZ29">
        <v>0</v>
      </c>
      <c r="FGA29">
        <v>0</v>
      </c>
      <c r="FGB29">
        <v>0</v>
      </c>
      <c r="FGC29">
        <v>0</v>
      </c>
      <c r="FGD29">
        <v>0</v>
      </c>
      <c r="FGE29">
        <v>0</v>
      </c>
      <c r="FGF29">
        <v>0</v>
      </c>
      <c r="FGG29">
        <v>0</v>
      </c>
      <c r="FGH29">
        <v>0</v>
      </c>
      <c r="FGI29">
        <v>0</v>
      </c>
      <c r="FGJ29">
        <v>0</v>
      </c>
      <c r="FGK29">
        <v>0</v>
      </c>
      <c r="FGL29">
        <v>0</v>
      </c>
      <c r="FGM29">
        <v>0</v>
      </c>
      <c r="FGN29">
        <v>0</v>
      </c>
      <c r="FGO29">
        <v>0</v>
      </c>
      <c r="FGP29">
        <v>0</v>
      </c>
      <c r="FGQ29">
        <v>0</v>
      </c>
      <c r="FGR29">
        <v>0</v>
      </c>
      <c r="FGS29">
        <v>0</v>
      </c>
      <c r="FGT29">
        <v>0</v>
      </c>
      <c r="FGU29">
        <v>0</v>
      </c>
      <c r="FGV29">
        <v>0</v>
      </c>
      <c r="FGW29">
        <v>0</v>
      </c>
      <c r="FGX29">
        <v>0</v>
      </c>
      <c r="FGY29">
        <v>0</v>
      </c>
      <c r="FGZ29">
        <v>0</v>
      </c>
      <c r="FHA29">
        <v>0</v>
      </c>
      <c r="FHB29">
        <v>0</v>
      </c>
      <c r="FHC29">
        <v>0</v>
      </c>
      <c r="FHD29">
        <v>0</v>
      </c>
      <c r="FHE29">
        <v>0</v>
      </c>
      <c r="FHF29">
        <v>0</v>
      </c>
      <c r="FHG29">
        <v>0</v>
      </c>
      <c r="FHH29">
        <v>0</v>
      </c>
      <c r="FHI29">
        <v>0</v>
      </c>
      <c r="FHJ29">
        <v>0</v>
      </c>
      <c r="FHK29">
        <v>0</v>
      </c>
      <c r="FHL29">
        <v>0</v>
      </c>
      <c r="FHM29">
        <v>0</v>
      </c>
      <c r="FHN29">
        <v>0</v>
      </c>
      <c r="FHO29">
        <v>0</v>
      </c>
      <c r="FHP29">
        <v>0</v>
      </c>
      <c r="FHQ29">
        <v>0</v>
      </c>
      <c r="FHR29">
        <v>0</v>
      </c>
      <c r="FHS29">
        <v>0</v>
      </c>
      <c r="FHT29">
        <v>0</v>
      </c>
      <c r="FHU29">
        <v>0</v>
      </c>
      <c r="FHV29">
        <v>0</v>
      </c>
      <c r="FHW29">
        <v>0</v>
      </c>
      <c r="FHX29">
        <v>0</v>
      </c>
      <c r="FHY29">
        <v>0</v>
      </c>
      <c r="FHZ29">
        <v>0</v>
      </c>
      <c r="FIA29">
        <v>0</v>
      </c>
      <c r="FIB29">
        <v>0</v>
      </c>
      <c r="FIC29">
        <v>0</v>
      </c>
      <c r="FID29">
        <v>0</v>
      </c>
      <c r="FIE29">
        <v>0</v>
      </c>
      <c r="FIF29">
        <v>0</v>
      </c>
      <c r="FIG29">
        <v>0</v>
      </c>
      <c r="FIH29">
        <v>0</v>
      </c>
      <c r="FII29">
        <v>0</v>
      </c>
      <c r="FIJ29">
        <v>0</v>
      </c>
      <c r="FIK29">
        <v>0</v>
      </c>
      <c r="FIL29">
        <v>0</v>
      </c>
      <c r="FIM29">
        <v>0</v>
      </c>
      <c r="FIN29">
        <v>0</v>
      </c>
      <c r="FIO29">
        <v>0</v>
      </c>
      <c r="FIP29">
        <v>0</v>
      </c>
      <c r="FIQ29">
        <v>0</v>
      </c>
      <c r="FIR29">
        <v>0</v>
      </c>
      <c r="FIS29">
        <v>0</v>
      </c>
      <c r="FIT29">
        <v>0</v>
      </c>
      <c r="FIU29">
        <v>0</v>
      </c>
      <c r="FIV29">
        <v>0</v>
      </c>
      <c r="FIW29">
        <v>0</v>
      </c>
      <c r="FIX29">
        <v>0</v>
      </c>
      <c r="FIY29">
        <v>0</v>
      </c>
      <c r="FIZ29">
        <v>0</v>
      </c>
      <c r="FJA29">
        <v>0</v>
      </c>
      <c r="FJB29">
        <v>0</v>
      </c>
      <c r="FJC29">
        <v>0</v>
      </c>
      <c r="FJD29">
        <v>0</v>
      </c>
      <c r="FJE29">
        <v>0</v>
      </c>
      <c r="FJF29">
        <v>0</v>
      </c>
      <c r="FJG29">
        <v>0</v>
      </c>
      <c r="FJH29">
        <v>0</v>
      </c>
      <c r="FJI29">
        <v>0</v>
      </c>
      <c r="FJJ29">
        <v>0</v>
      </c>
      <c r="FJK29">
        <v>0</v>
      </c>
      <c r="FJL29">
        <v>0</v>
      </c>
      <c r="FJM29">
        <v>0</v>
      </c>
      <c r="FJN29">
        <v>0</v>
      </c>
      <c r="FJO29">
        <v>0</v>
      </c>
      <c r="FJP29">
        <v>0</v>
      </c>
      <c r="FJQ29">
        <v>0</v>
      </c>
      <c r="FJR29">
        <v>0</v>
      </c>
      <c r="FJS29">
        <v>0</v>
      </c>
      <c r="FJT29">
        <v>0</v>
      </c>
      <c r="FJU29">
        <v>0</v>
      </c>
      <c r="FJV29">
        <v>0</v>
      </c>
      <c r="FJW29">
        <v>0</v>
      </c>
      <c r="FJX29">
        <v>0</v>
      </c>
      <c r="FJY29">
        <v>0</v>
      </c>
      <c r="FJZ29">
        <v>0</v>
      </c>
      <c r="FKA29">
        <v>0</v>
      </c>
      <c r="FKB29">
        <v>0</v>
      </c>
      <c r="FKC29">
        <v>0</v>
      </c>
      <c r="FKD29">
        <v>0</v>
      </c>
      <c r="FKE29">
        <v>0</v>
      </c>
      <c r="FKF29">
        <v>0</v>
      </c>
      <c r="FKG29">
        <v>0</v>
      </c>
      <c r="FKH29">
        <v>0</v>
      </c>
      <c r="FKI29">
        <v>0</v>
      </c>
      <c r="FKJ29">
        <v>0</v>
      </c>
      <c r="FKK29">
        <v>0</v>
      </c>
      <c r="FKL29">
        <v>0</v>
      </c>
      <c r="FKM29">
        <v>0</v>
      </c>
      <c r="FKN29">
        <v>0</v>
      </c>
      <c r="FKO29">
        <v>0</v>
      </c>
      <c r="FKP29">
        <v>0</v>
      </c>
      <c r="FKQ29">
        <v>0</v>
      </c>
      <c r="FKR29">
        <v>0</v>
      </c>
      <c r="FKS29">
        <v>0</v>
      </c>
      <c r="FKT29">
        <v>0</v>
      </c>
      <c r="FKU29">
        <v>0</v>
      </c>
      <c r="FKV29">
        <v>0</v>
      </c>
      <c r="FKW29">
        <v>0</v>
      </c>
      <c r="FKX29">
        <v>0</v>
      </c>
      <c r="FKY29">
        <v>0</v>
      </c>
      <c r="FKZ29">
        <v>0</v>
      </c>
      <c r="FLA29">
        <v>0</v>
      </c>
      <c r="FLB29">
        <v>0</v>
      </c>
      <c r="FLC29">
        <v>0</v>
      </c>
      <c r="FLD29">
        <v>0</v>
      </c>
      <c r="FLE29">
        <v>0</v>
      </c>
      <c r="FLF29">
        <v>0</v>
      </c>
      <c r="FLG29">
        <v>0</v>
      </c>
      <c r="FLH29">
        <v>0</v>
      </c>
      <c r="FLI29">
        <v>0</v>
      </c>
      <c r="FLJ29">
        <v>0</v>
      </c>
      <c r="FLK29">
        <v>0</v>
      </c>
      <c r="FLL29">
        <v>0</v>
      </c>
      <c r="FLM29">
        <v>0</v>
      </c>
      <c r="FLN29">
        <v>0</v>
      </c>
      <c r="FLO29">
        <v>0</v>
      </c>
      <c r="FLP29">
        <v>0</v>
      </c>
      <c r="FLQ29">
        <v>0</v>
      </c>
      <c r="FLR29">
        <v>0</v>
      </c>
      <c r="FLS29">
        <v>0</v>
      </c>
      <c r="FLT29">
        <v>0</v>
      </c>
      <c r="FLU29">
        <v>0</v>
      </c>
      <c r="FLV29">
        <v>0</v>
      </c>
      <c r="FLW29">
        <v>0</v>
      </c>
      <c r="FLX29">
        <v>0</v>
      </c>
      <c r="FLY29">
        <v>0</v>
      </c>
      <c r="FLZ29">
        <v>0</v>
      </c>
      <c r="FMA29">
        <v>0</v>
      </c>
      <c r="FMB29">
        <v>0</v>
      </c>
      <c r="FMC29">
        <v>0</v>
      </c>
      <c r="FMD29">
        <v>0</v>
      </c>
      <c r="FME29">
        <v>0</v>
      </c>
      <c r="FMF29">
        <v>0</v>
      </c>
      <c r="FMG29">
        <v>0</v>
      </c>
      <c r="FMH29">
        <v>0</v>
      </c>
      <c r="FMI29">
        <v>0</v>
      </c>
      <c r="FMJ29">
        <v>0</v>
      </c>
      <c r="FMK29">
        <v>0</v>
      </c>
      <c r="FML29">
        <v>0</v>
      </c>
      <c r="FMM29">
        <v>0</v>
      </c>
      <c r="FMN29">
        <v>0</v>
      </c>
      <c r="FMO29">
        <v>0</v>
      </c>
      <c r="FMP29">
        <v>0</v>
      </c>
      <c r="FMQ29">
        <v>0</v>
      </c>
      <c r="FMR29">
        <v>0</v>
      </c>
      <c r="FMS29">
        <v>0</v>
      </c>
      <c r="FMT29">
        <v>0</v>
      </c>
      <c r="FMU29">
        <v>0</v>
      </c>
      <c r="FMV29">
        <v>0</v>
      </c>
      <c r="FMW29">
        <v>0</v>
      </c>
      <c r="FMX29">
        <v>0</v>
      </c>
      <c r="FMY29">
        <v>0</v>
      </c>
      <c r="FMZ29">
        <v>0</v>
      </c>
      <c r="FNA29">
        <v>0</v>
      </c>
      <c r="FNB29">
        <v>0</v>
      </c>
      <c r="FNC29">
        <v>0</v>
      </c>
      <c r="FND29">
        <v>0</v>
      </c>
      <c r="FNE29">
        <v>0</v>
      </c>
      <c r="FNF29">
        <v>0</v>
      </c>
      <c r="FNG29">
        <v>0</v>
      </c>
      <c r="FNH29">
        <v>0</v>
      </c>
      <c r="FNI29">
        <v>0</v>
      </c>
      <c r="FNJ29">
        <v>0</v>
      </c>
      <c r="FNK29">
        <v>0</v>
      </c>
      <c r="FNL29">
        <v>0</v>
      </c>
      <c r="FNM29">
        <v>0</v>
      </c>
      <c r="FNN29">
        <v>0</v>
      </c>
      <c r="FNO29">
        <v>0</v>
      </c>
      <c r="FNP29">
        <v>0</v>
      </c>
      <c r="FNQ29">
        <v>0</v>
      </c>
      <c r="FNR29">
        <v>0</v>
      </c>
      <c r="FNS29">
        <v>0</v>
      </c>
      <c r="FNT29">
        <v>0</v>
      </c>
      <c r="FNU29">
        <v>0</v>
      </c>
      <c r="FNV29">
        <v>0</v>
      </c>
      <c r="FNW29">
        <v>0</v>
      </c>
      <c r="FNX29">
        <v>0</v>
      </c>
      <c r="FNY29">
        <v>0</v>
      </c>
      <c r="FNZ29">
        <v>0</v>
      </c>
      <c r="FOA29">
        <v>0</v>
      </c>
      <c r="FOB29">
        <v>0</v>
      </c>
      <c r="FOC29">
        <v>0</v>
      </c>
      <c r="FOD29">
        <v>0</v>
      </c>
      <c r="FOE29">
        <v>0</v>
      </c>
      <c r="FOF29">
        <v>0</v>
      </c>
      <c r="FOG29">
        <v>0</v>
      </c>
      <c r="FOH29">
        <v>0</v>
      </c>
      <c r="FOI29">
        <v>0</v>
      </c>
      <c r="FOJ29">
        <v>0</v>
      </c>
      <c r="FOK29">
        <v>0</v>
      </c>
      <c r="FOL29">
        <v>0</v>
      </c>
      <c r="FOM29">
        <v>0</v>
      </c>
      <c r="FON29">
        <v>0</v>
      </c>
      <c r="FOO29">
        <v>0</v>
      </c>
      <c r="FOP29">
        <v>0</v>
      </c>
      <c r="FOQ29">
        <v>0</v>
      </c>
      <c r="FOR29">
        <v>0</v>
      </c>
      <c r="FOS29">
        <v>0</v>
      </c>
      <c r="FOT29">
        <v>0</v>
      </c>
      <c r="FOU29">
        <v>0</v>
      </c>
      <c r="FOV29">
        <v>0</v>
      </c>
      <c r="FOW29">
        <v>0</v>
      </c>
      <c r="FOX29">
        <v>0</v>
      </c>
      <c r="FOY29">
        <v>0</v>
      </c>
      <c r="FOZ29">
        <v>0</v>
      </c>
      <c r="FPA29">
        <v>0</v>
      </c>
      <c r="FPB29">
        <v>0</v>
      </c>
      <c r="FPC29">
        <v>0</v>
      </c>
      <c r="FPD29">
        <v>0</v>
      </c>
      <c r="FPE29">
        <v>0</v>
      </c>
      <c r="FPF29">
        <v>0</v>
      </c>
      <c r="FPG29">
        <v>0</v>
      </c>
      <c r="FPH29">
        <v>0</v>
      </c>
      <c r="FPI29">
        <v>0</v>
      </c>
      <c r="FPJ29">
        <v>0</v>
      </c>
      <c r="FPK29">
        <v>0</v>
      </c>
      <c r="FPL29">
        <v>0</v>
      </c>
      <c r="FPM29">
        <v>0</v>
      </c>
      <c r="FPN29">
        <v>0</v>
      </c>
      <c r="FPO29">
        <v>0</v>
      </c>
      <c r="FPP29">
        <v>0</v>
      </c>
      <c r="FPQ29">
        <v>0</v>
      </c>
      <c r="FPR29">
        <v>0</v>
      </c>
      <c r="FPS29">
        <v>0</v>
      </c>
      <c r="FPT29">
        <v>0</v>
      </c>
      <c r="FPU29">
        <v>0</v>
      </c>
      <c r="FPV29">
        <v>0</v>
      </c>
      <c r="FPW29">
        <v>0</v>
      </c>
      <c r="FPX29">
        <v>0</v>
      </c>
      <c r="FPY29">
        <v>0</v>
      </c>
      <c r="FPZ29">
        <v>0</v>
      </c>
      <c r="FQA29">
        <v>0</v>
      </c>
      <c r="FQB29">
        <v>0</v>
      </c>
      <c r="FQC29">
        <v>0</v>
      </c>
      <c r="FQD29">
        <v>0</v>
      </c>
      <c r="FQE29">
        <v>0</v>
      </c>
      <c r="FQF29">
        <v>0</v>
      </c>
      <c r="FQG29">
        <v>0</v>
      </c>
      <c r="FQH29">
        <v>0</v>
      </c>
      <c r="FQI29">
        <v>0</v>
      </c>
      <c r="FQJ29">
        <v>0</v>
      </c>
      <c r="FQK29">
        <v>0</v>
      </c>
      <c r="FQL29">
        <v>0</v>
      </c>
      <c r="FQM29">
        <v>0</v>
      </c>
      <c r="FQN29">
        <v>0</v>
      </c>
      <c r="FQO29">
        <v>0</v>
      </c>
      <c r="FQP29">
        <v>0</v>
      </c>
      <c r="FQQ29">
        <v>0</v>
      </c>
      <c r="FQR29">
        <v>0</v>
      </c>
      <c r="FQS29">
        <v>0</v>
      </c>
      <c r="FQT29">
        <v>0</v>
      </c>
      <c r="FQU29">
        <v>0</v>
      </c>
      <c r="FQV29">
        <v>0</v>
      </c>
      <c r="FQW29">
        <v>0</v>
      </c>
      <c r="FQX29">
        <v>0</v>
      </c>
      <c r="FQY29">
        <v>0</v>
      </c>
      <c r="FQZ29">
        <v>0</v>
      </c>
      <c r="FRA29">
        <v>0</v>
      </c>
      <c r="FRB29">
        <v>0</v>
      </c>
      <c r="FRC29">
        <v>0</v>
      </c>
      <c r="FRD29">
        <v>0</v>
      </c>
      <c r="FRE29">
        <v>0</v>
      </c>
      <c r="FRF29">
        <v>0</v>
      </c>
      <c r="FRG29">
        <v>0</v>
      </c>
      <c r="FRH29">
        <v>0</v>
      </c>
      <c r="FRI29">
        <v>0</v>
      </c>
      <c r="FRJ29">
        <v>0</v>
      </c>
      <c r="FRK29">
        <v>0</v>
      </c>
      <c r="FRL29">
        <v>0</v>
      </c>
      <c r="FRM29">
        <v>0</v>
      </c>
      <c r="FRN29">
        <v>0</v>
      </c>
      <c r="FRO29">
        <v>0</v>
      </c>
      <c r="FRP29">
        <v>0</v>
      </c>
      <c r="FRQ29">
        <v>0</v>
      </c>
      <c r="FRR29">
        <v>0</v>
      </c>
      <c r="FRS29">
        <v>0</v>
      </c>
      <c r="FRT29">
        <v>0</v>
      </c>
      <c r="FRU29">
        <v>0</v>
      </c>
      <c r="FRV29">
        <v>0</v>
      </c>
      <c r="FRW29">
        <v>0</v>
      </c>
      <c r="FRX29">
        <v>0</v>
      </c>
      <c r="FRY29">
        <v>0</v>
      </c>
      <c r="FRZ29">
        <v>0</v>
      </c>
      <c r="FSA29">
        <v>0</v>
      </c>
      <c r="FSB29">
        <v>0</v>
      </c>
      <c r="FSC29">
        <v>0</v>
      </c>
      <c r="FSD29">
        <v>0</v>
      </c>
      <c r="FSE29">
        <v>0</v>
      </c>
      <c r="FSF29">
        <v>0</v>
      </c>
      <c r="FSG29">
        <v>0</v>
      </c>
      <c r="FSH29">
        <v>0</v>
      </c>
      <c r="FSI29">
        <v>0</v>
      </c>
      <c r="FSJ29">
        <v>0</v>
      </c>
      <c r="FSK29">
        <v>0</v>
      </c>
      <c r="FSL29">
        <v>0</v>
      </c>
      <c r="FSM29">
        <v>0</v>
      </c>
      <c r="FSN29">
        <v>0</v>
      </c>
      <c r="FSO29">
        <v>0</v>
      </c>
      <c r="FSP29">
        <v>0</v>
      </c>
      <c r="FSQ29">
        <v>0</v>
      </c>
      <c r="FSR29">
        <v>0</v>
      </c>
      <c r="FSS29">
        <v>0</v>
      </c>
      <c r="FST29">
        <v>0</v>
      </c>
      <c r="FSU29">
        <v>0</v>
      </c>
      <c r="FSV29">
        <v>0</v>
      </c>
      <c r="FSW29">
        <v>0</v>
      </c>
      <c r="FSX29">
        <v>0</v>
      </c>
      <c r="FSY29">
        <v>0</v>
      </c>
      <c r="FSZ29">
        <v>0</v>
      </c>
      <c r="FTA29">
        <v>0</v>
      </c>
      <c r="FTB29">
        <v>0</v>
      </c>
      <c r="FTC29">
        <v>0</v>
      </c>
      <c r="FTD29">
        <v>0</v>
      </c>
      <c r="FTE29">
        <v>0</v>
      </c>
      <c r="FTF29">
        <v>0</v>
      </c>
      <c r="FTG29">
        <v>0</v>
      </c>
      <c r="FTH29">
        <v>0</v>
      </c>
      <c r="FTI29">
        <v>0</v>
      </c>
      <c r="FTJ29">
        <v>0</v>
      </c>
      <c r="FTK29">
        <v>0</v>
      </c>
      <c r="FTL29">
        <v>0</v>
      </c>
      <c r="FTM29">
        <v>0</v>
      </c>
      <c r="FTN29">
        <v>0</v>
      </c>
      <c r="FTO29">
        <v>0</v>
      </c>
      <c r="FTP29">
        <v>0</v>
      </c>
      <c r="FTQ29">
        <v>0</v>
      </c>
      <c r="FTR29">
        <v>0</v>
      </c>
      <c r="FTS29">
        <v>0</v>
      </c>
      <c r="FTT29">
        <v>0</v>
      </c>
      <c r="FTU29">
        <v>0</v>
      </c>
      <c r="FTV29">
        <v>0</v>
      </c>
      <c r="FTW29">
        <v>0</v>
      </c>
      <c r="FTX29">
        <v>0</v>
      </c>
      <c r="FTY29">
        <v>0</v>
      </c>
      <c r="FTZ29">
        <v>0</v>
      </c>
      <c r="FUA29">
        <v>0</v>
      </c>
      <c r="FUB29">
        <v>0</v>
      </c>
      <c r="FUC29">
        <v>0</v>
      </c>
      <c r="FUD29">
        <v>0</v>
      </c>
      <c r="FUE29">
        <v>0</v>
      </c>
      <c r="FUF29">
        <v>0</v>
      </c>
      <c r="FUG29">
        <v>0</v>
      </c>
      <c r="FUH29">
        <v>0</v>
      </c>
      <c r="FUI29">
        <v>0</v>
      </c>
      <c r="FUJ29">
        <v>0</v>
      </c>
      <c r="FUK29">
        <v>0</v>
      </c>
      <c r="FUL29">
        <v>0</v>
      </c>
      <c r="FUM29">
        <v>0</v>
      </c>
      <c r="FUN29">
        <v>0</v>
      </c>
      <c r="FUO29">
        <v>0</v>
      </c>
      <c r="FUP29">
        <v>0</v>
      </c>
      <c r="FUQ29">
        <v>0</v>
      </c>
      <c r="FUR29">
        <v>0</v>
      </c>
      <c r="FUS29">
        <v>0</v>
      </c>
      <c r="FUT29">
        <v>0</v>
      </c>
      <c r="FUU29">
        <v>0</v>
      </c>
      <c r="FUV29">
        <v>0</v>
      </c>
      <c r="FUW29">
        <v>0</v>
      </c>
      <c r="FUX29">
        <v>0</v>
      </c>
      <c r="FUY29">
        <v>0</v>
      </c>
      <c r="FUZ29">
        <v>0</v>
      </c>
      <c r="FVA29">
        <v>0</v>
      </c>
      <c r="FVB29">
        <v>0</v>
      </c>
      <c r="FVC29">
        <v>0</v>
      </c>
      <c r="FVD29">
        <v>0</v>
      </c>
      <c r="FVE29">
        <v>0</v>
      </c>
      <c r="FVF29">
        <v>0</v>
      </c>
      <c r="FVG29">
        <v>0</v>
      </c>
      <c r="FVH29">
        <v>0</v>
      </c>
      <c r="FVI29">
        <v>0</v>
      </c>
      <c r="FVJ29">
        <v>0</v>
      </c>
      <c r="FVK29">
        <v>0</v>
      </c>
      <c r="FVL29">
        <v>0</v>
      </c>
      <c r="FVM29">
        <v>0</v>
      </c>
      <c r="FVN29">
        <v>0</v>
      </c>
      <c r="FVO29">
        <v>0</v>
      </c>
      <c r="FVP29">
        <v>0</v>
      </c>
      <c r="FVQ29">
        <v>0</v>
      </c>
      <c r="FVR29">
        <v>0</v>
      </c>
      <c r="FVS29">
        <v>0</v>
      </c>
      <c r="FVT29">
        <v>0</v>
      </c>
      <c r="FVU29">
        <v>0</v>
      </c>
      <c r="FVV29">
        <v>0</v>
      </c>
      <c r="FVW29">
        <v>0</v>
      </c>
      <c r="FVX29">
        <v>0</v>
      </c>
      <c r="FVY29">
        <v>0</v>
      </c>
      <c r="FVZ29">
        <v>0</v>
      </c>
      <c r="FWA29">
        <v>0</v>
      </c>
      <c r="FWB29">
        <v>0</v>
      </c>
      <c r="FWC29">
        <v>0</v>
      </c>
      <c r="FWD29">
        <v>0</v>
      </c>
      <c r="FWE29">
        <v>0</v>
      </c>
      <c r="FWF29">
        <v>0</v>
      </c>
      <c r="FWG29">
        <v>0</v>
      </c>
      <c r="FWH29">
        <v>0</v>
      </c>
      <c r="FWI29">
        <v>0</v>
      </c>
      <c r="FWJ29">
        <v>0</v>
      </c>
      <c r="FWK29">
        <v>0</v>
      </c>
      <c r="FWL29">
        <v>0</v>
      </c>
      <c r="FWM29">
        <v>0</v>
      </c>
      <c r="FWN29">
        <v>0</v>
      </c>
      <c r="FWO29">
        <v>0</v>
      </c>
      <c r="FWP29">
        <v>0</v>
      </c>
      <c r="FWQ29">
        <v>0</v>
      </c>
      <c r="FWR29">
        <v>0</v>
      </c>
      <c r="FWS29">
        <v>0</v>
      </c>
      <c r="FWT29">
        <v>0</v>
      </c>
      <c r="FWU29">
        <v>0</v>
      </c>
      <c r="FWV29">
        <v>0</v>
      </c>
      <c r="FWW29">
        <v>0</v>
      </c>
      <c r="FWX29">
        <v>0</v>
      </c>
      <c r="FWY29">
        <v>0</v>
      </c>
      <c r="FWZ29">
        <v>0</v>
      </c>
      <c r="FXA29">
        <v>0</v>
      </c>
      <c r="FXB29">
        <v>0</v>
      </c>
      <c r="FXC29">
        <v>0</v>
      </c>
      <c r="FXD29">
        <v>0</v>
      </c>
      <c r="FXE29">
        <v>0</v>
      </c>
      <c r="FXF29">
        <v>0</v>
      </c>
      <c r="FXG29">
        <v>0</v>
      </c>
      <c r="FXH29">
        <v>0</v>
      </c>
      <c r="FXI29">
        <v>0</v>
      </c>
      <c r="FXJ29">
        <v>0</v>
      </c>
      <c r="FXK29">
        <v>0</v>
      </c>
      <c r="FXL29">
        <v>0</v>
      </c>
      <c r="FXM29">
        <v>0</v>
      </c>
      <c r="FXN29">
        <v>0</v>
      </c>
      <c r="FXO29">
        <v>0</v>
      </c>
      <c r="FXP29">
        <v>0</v>
      </c>
      <c r="FXQ29">
        <v>0</v>
      </c>
      <c r="FXR29">
        <v>0</v>
      </c>
      <c r="FXS29">
        <v>0</v>
      </c>
      <c r="FXT29">
        <v>0</v>
      </c>
      <c r="FXU29">
        <v>0</v>
      </c>
      <c r="FXV29">
        <v>0</v>
      </c>
      <c r="FXW29">
        <v>0</v>
      </c>
      <c r="FXX29">
        <v>0</v>
      </c>
      <c r="FXY29">
        <v>0</v>
      </c>
      <c r="FXZ29">
        <v>0</v>
      </c>
      <c r="FYA29">
        <v>0</v>
      </c>
      <c r="FYB29">
        <v>0</v>
      </c>
      <c r="FYC29">
        <v>0</v>
      </c>
      <c r="FYD29">
        <v>0</v>
      </c>
      <c r="FYE29">
        <v>0</v>
      </c>
      <c r="FYF29">
        <v>0</v>
      </c>
      <c r="FYG29">
        <v>0</v>
      </c>
      <c r="FYH29">
        <v>0</v>
      </c>
      <c r="FYI29">
        <v>0</v>
      </c>
      <c r="FYJ29">
        <v>0</v>
      </c>
      <c r="FYK29">
        <v>0</v>
      </c>
      <c r="FYL29">
        <v>0</v>
      </c>
      <c r="FYM29">
        <v>0</v>
      </c>
      <c r="FYN29">
        <v>0</v>
      </c>
      <c r="FYO29">
        <v>0</v>
      </c>
      <c r="FYP29">
        <v>0</v>
      </c>
      <c r="FYQ29">
        <v>0</v>
      </c>
      <c r="FYR29">
        <v>0</v>
      </c>
      <c r="FYS29">
        <v>0</v>
      </c>
      <c r="FYT29">
        <v>0</v>
      </c>
      <c r="FYU29">
        <v>0</v>
      </c>
      <c r="FYV29">
        <v>0</v>
      </c>
      <c r="FYW29">
        <v>0</v>
      </c>
      <c r="FYX29">
        <v>0</v>
      </c>
      <c r="FYY29">
        <v>0</v>
      </c>
      <c r="FYZ29">
        <v>0</v>
      </c>
      <c r="FZA29">
        <v>0</v>
      </c>
      <c r="FZB29">
        <v>0</v>
      </c>
      <c r="FZC29">
        <v>0</v>
      </c>
      <c r="FZD29">
        <v>0</v>
      </c>
      <c r="FZE29">
        <v>0</v>
      </c>
      <c r="FZF29">
        <v>0</v>
      </c>
      <c r="FZG29">
        <v>0</v>
      </c>
      <c r="FZH29">
        <v>0</v>
      </c>
      <c r="FZI29">
        <v>0</v>
      </c>
      <c r="FZJ29">
        <v>0</v>
      </c>
      <c r="FZK29">
        <v>0</v>
      </c>
      <c r="FZL29">
        <v>0</v>
      </c>
      <c r="FZM29">
        <v>0</v>
      </c>
      <c r="FZN29">
        <v>0</v>
      </c>
      <c r="FZO29">
        <v>0</v>
      </c>
      <c r="FZP29">
        <v>0</v>
      </c>
      <c r="FZQ29">
        <v>0</v>
      </c>
      <c r="FZR29">
        <v>0</v>
      </c>
      <c r="FZS29">
        <v>0</v>
      </c>
      <c r="FZT29">
        <v>0</v>
      </c>
      <c r="FZU29">
        <v>0</v>
      </c>
      <c r="FZV29">
        <v>0</v>
      </c>
      <c r="FZW29">
        <v>0</v>
      </c>
      <c r="FZX29">
        <v>0</v>
      </c>
      <c r="FZY29">
        <v>0</v>
      </c>
      <c r="FZZ29">
        <v>0</v>
      </c>
      <c r="GAA29">
        <v>0</v>
      </c>
      <c r="GAB29">
        <v>0</v>
      </c>
      <c r="GAC29">
        <v>0</v>
      </c>
      <c r="GAD29">
        <v>0</v>
      </c>
      <c r="GAE29">
        <v>0</v>
      </c>
      <c r="GAF29">
        <v>0</v>
      </c>
      <c r="GAG29">
        <v>0</v>
      </c>
      <c r="GAH29">
        <v>0</v>
      </c>
      <c r="GAI29">
        <v>0</v>
      </c>
      <c r="GAJ29">
        <v>0</v>
      </c>
      <c r="GAK29">
        <v>0</v>
      </c>
      <c r="GAL29">
        <v>0</v>
      </c>
      <c r="GAM29">
        <v>0</v>
      </c>
      <c r="GAN29">
        <v>0</v>
      </c>
      <c r="GAO29">
        <v>0</v>
      </c>
      <c r="GAP29">
        <v>0</v>
      </c>
      <c r="GAQ29">
        <v>0</v>
      </c>
      <c r="GAR29">
        <v>0</v>
      </c>
      <c r="GAS29">
        <v>0</v>
      </c>
      <c r="GAT29">
        <v>0</v>
      </c>
      <c r="GAU29">
        <v>0</v>
      </c>
      <c r="GAV29">
        <v>0</v>
      </c>
      <c r="GAW29">
        <v>0</v>
      </c>
      <c r="GAX29">
        <v>0</v>
      </c>
      <c r="GAY29">
        <v>0</v>
      </c>
      <c r="GAZ29">
        <v>0</v>
      </c>
      <c r="GBA29">
        <v>0</v>
      </c>
      <c r="GBB29">
        <v>0</v>
      </c>
      <c r="GBC29">
        <v>0</v>
      </c>
      <c r="GBD29">
        <v>0</v>
      </c>
      <c r="GBE29">
        <v>0</v>
      </c>
      <c r="GBF29">
        <v>0</v>
      </c>
      <c r="GBG29">
        <v>0</v>
      </c>
      <c r="GBH29">
        <v>0</v>
      </c>
      <c r="GBI29">
        <v>0</v>
      </c>
      <c r="GBJ29">
        <v>0</v>
      </c>
      <c r="GBK29">
        <v>0</v>
      </c>
      <c r="GBL29">
        <v>0</v>
      </c>
      <c r="GBM29">
        <v>0</v>
      </c>
      <c r="GBN29">
        <v>0</v>
      </c>
      <c r="GBO29">
        <v>0</v>
      </c>
      <c r="GBP29">
        <v>0</v>
      </c>
      <c r="GBQ29">
        <v>0</v>
      </c>
      <c r="GBR29">
        <v>0</v>
      </c>
      <c r="GBS29">
        <v>0</v>
      </c>
      <c r="GBT29">
        <v>0</v>
      </c>
      <c r="GBU29">
        <v>0</v>
      </c>
      <c r="GBV29">
        <v>0</v>
      </c>
      <c r="GBW29">
        <v>0</v>
      </c>
      <c r="GBX29">
        <v>0</v>
      </c>
      <c r="GBY29">
        <v>0</v>
      </c>
      <c r="GBZ29">
        <v>0</v>
      </c>
      <c r="GCA29">
        <v>0</v>
      </c>
      <c r="GCB29">
        <v>0</v>
      </c>
      <c r="GCC29">
        <v>0</v>
      </c>
      <c r="GCD29">
        <v>0</v>
      </c>
      <c r="GCE29">
        <v>0</v>
      </c>
      <c r="GCF29">
        <v>0</v>
      </c>
      <c r="GCG29">
        <v>0</v>
      </c>
      <c r="GCH29">
        <v>0</v>
      </c>
      <c r="GCI29">
        <v>0</v>
      </c>
      <c r="GCJ29">
        <v>0</v>
      </c>
      <c r="GCK29">
        <v>0</v>
      </c>
      <c r="GCL29">
        <v>0</v>
      </c>
      <c r="GCM29">
        <v>0</v>
      </c>
      <c r="GCN29">
        <v>0</v>
      </c>
      <c r="GCO29">
        <v>0</v>
      </c>
      <c r="GCP29">
        <v>0</v>
      </c>
      <c r="GCQ29">
        <v>0</v>
      </c>
      <c r="GCR29">
        <v>0</v>
      </c>
      <c r="GCS29">
        <v>0</v>
      </c>
      <c r="GCT29">
        <v>0</v>
      </c>
      <c r="GCU29">
        <v>0</v>
      </c>
      <c r="GCV29">
        <v>0</v>
      </c>
      <c r="GCW29">
        <v>0</v>
      </c>
      <c r="GCX29">
        <v>0</v>
      </c>
      <c r="GCY29">
        <v>0</v>
      </c>
      <c r="GCZ29">
        <v>0</v>
      </c>
      <c r="GDA29">
        <v>0</v>
      </c>
      <c r="GDB29">
        <v>0</v>
      </c>
      <c r="GDC29">
        <v>0</v>
      </c>
      <c r="GDD29">
        <v>0</v>
      </c>
      <c r="GDE29">
        <v>0</v>
      </c>
      <c r="GDF29">
        <v>0</v>
      </c>
      <c r="GDG29">
        <v>0</v>
      </c>
      <c r="GDH29">
        <v>0</v>
      </c>
      <c r="GDI29">
        <v>0</v>
      </c>
      <c r="GDJ29">
        <v>0</v>
      </c>
      <c r="GDK29">
        <v>0</v>
      </c>
      <c r="GDL29">
        <v>0</v>
      </c>
      <c r="GDM29">
        <v>0</v>
      </c>
      <c r="GDN29">
        <v>0</v>
      </c>
      <c r="GDO29">
        <v>0</v>
      </c>
      <c r="GDP29">
        <v>0</v>
      </c>
      <c r="GDQ29">
        <v>0</v>
      </c>
      <c r="GDR29">
        <v>0</v>
      </c>
      <c r="GDS29">
        <v>0</v>
      </c>
      <c r="GDT29">
        <v>0</v>
      </c>
      <c r="GDU29">
        <v>0</v>
      </c>
      <c r="GDV29">
        <v>0</v>
      </c>
      <c r="GDW29">
        <v>0</v>
      </c>
      <c r="GDX29">
        <v>0</v>
      </c>
      <c r="GDY29">
        <v>0</v>
      </c>
      <c r="GDZ29">
        <v>0</v>
      </c>
      <c r="GEA29">
        <v>0</v>
      </c>
      <c r="GEB29">
        <v>0</v>
      </c>
      <c r="GEC29">
        <v>0</v>
      </c>
      <c r="GED29">
        <v>0</v>
      </c>
      <c r="GEE29">
        <v>0</v>
      </c>
      <c r="GEF29">
        <v>0</v>
      </c>
      <c r="GEG29">
        <v>0</v>
      </c>
      <c r="GEH29">
        <v>0</v>
      </c>
      <c r="GEI29">
        <v>0</v>
      </c>
      <c r="GEJ29">
        <v>0</v>
      </c>
      <c r="GEK29">
        <v>0</v>
      </c>
      <c r="GEL29">
        <v>0</v>
      </c>
      <c r="GEM29">
        <v>0</v>
      </c>
      <c r="GEN29">
        <v>0</v>
      </c>
      <c r="GEO29">
        <v>0</v>
      </c>
      <c r="GEP29">
        <v>0</v>
      </c>
      <c r="GEQ29">
        <v>0</v>
      </c>
      <c r="GER29">
        <v>0</v>
      </c>
      <c r="GES29">
        <v>0</v>
      </c>
      <c r="GET29">
        <v>0</v>
      </c>
      <c r="GEU29">
        <v>0</v>
      </c>
      <c r="GEV29">
        <v>0</v>
      </c>
      <c r="GEW29">
        <v>0</v>
      </c>
      <c r="GEX29">
        <v>0</v>
      </c>
      <c r="GEY29">
        <v>0</v>
      </c>
      <c r="GEZ29">
        <v>0</v>
      </c>
      <c r="GFA29">
        <v>0</v>
      </c>
      <c r="GFB29">
        <v>0</v>
      </c>
      <c r="GFC29">
        <v>0</v>
      </c>
      <c r="GFD29">
        <v>0</v>
      </c>
      <c r="GFE29">
        <v>0</v>
      </c>
      <c r="GFF29">
        <v>0</v>
      </c>
      <c r="GFG29">
        <v>0</v>
      </c>
      <c r="GFH29">
        <v>0</v>
      </c>
      <c r="GFI29">
        <v>0</v>
      </c>
      <c r="GFJ29">
        <v>0</v>
      </c>
      <c r="GFK29">
        <v>0</v>
      </c>
      <c r="GFL29">
        <v>0</v>
      </c>
      <c r="GFM29">
        <v>0</v>
      </c>
      <c r="GFN29">
        <v>0</v>
      </c>
      <c r="GFO29">
        <v>0</v>
      </c>
      <c r="GFP29">
        <v>0</v>
      </c>
      <c r="GFQ29">
        <v>0</v>
      </c>
      <c r="GFR29">
        <v>0</v>
      </c>
      <c r="GFS29">
        <v>0</v>
      </c>
      <c r="GFT29">
        <v>0</v>
      </c>
      <c r="GFU29">
        <v>0</v>
      </c>
      <c r="GFV29">
        <v>0</v>
      </c>
      <c r="GFW29">
        <v>0</v>
      </c>
      <c r="GFX29">
        <v>0</v>
      </c>
      <c r="GFY29">
        <v>0</v>
      </c>
      <c r="GFZ29">
        <v>0</v>
      </c>
      <c r="GGA29">
        <v>0</v>
      </c>
      <c r="GGB29">
        <v>0</v>
      </c>
      <c r="GGC29">
        <v>0</v>
      </c>
      <c r="GGD29">
        <v>0</v>
      </c>
      <c r="GGE29">
        <v>0</v>
      </c>
      <c r="GGF29">
        <v>0</v>
      </c>
      <c r="GGG29">
        <v>0</v>
      </c>
      <c r="GGH29">
        <v>0</v>
      </c>
      <c r="GGI29">
        <v>0</v>
      </c>
      <c r="GGJ29">
        <v>0</v>
      </c>
      <c r="GGK29">
        <v>0</v>
      </c>
      <c r="GGL29">
        <v>0</v>
      </c>
      <c r="GGM29">
        <v>0</v>
      </c>
      <c r="GGN29">
        <v>0</v>
      </c>
      <c r="GGO29">
        <v>0</v>
      </c>
      <c r="GGP29">
        <v>0</v>
      </c>
      <c r="GGQ29">
        <v>0</v>
      </c>
      <c r="GGR29">
        <v>0</v>
      </c>
      <c r="GGS29">
        <v>0</v>
      </c>
      <c r="GGT29">
        <v>0</v>
      </c>
      <c r="GGU29">
        <v>0</v>
      </c>
      <c r="GGV29">
        <v>0</v>
      </c>
      <c r="GGW29">
        <v>0</v>
      </c>
      <c r="GGX29">
        <v>0</v>
      </c>
      <c r="GGY29">
        <v>0</v>
      </c>
      <c r="GGZ29">
        <v>0</v>
      </c>
      <c r="GHA29">
        <v>0</v>
      </c>
      <c r="GHB29">
        <v>0</v>
      </c>
      <c r="GHC29">
        <v>0</v>
      </c>
      <c r="GHD29">
        <v>0</v>
      </c>
      <c r="GHE29">
        <v>0</v>
      </c>
      <c r="GHF29">
        <v>0</v>
      </c>
      <c r="GHG29">
        <v>0</v>
      </c>
      <c r="GHH29">
        <v>0</v>
      </c>
      <c r="GHI29">
        <v>0</v>
      </c>
      <c r="GHJ29">
        <v>0</v>
      </c>
      <c r="GHK29">
        <v>0</v>
      </c>
      <c r="GHL29">
        <v>0</v>
      </c>
      <c r="GHM29">
        <v>0</v>
      </c>
      <c r="GHN29">
        <v>0</v>
      </c>
      <c r="GHO29">
        <v>0</v>
      </c>
      <c r="GHP29">
        <v>0</v>
      </c>
      <c r="GHQ29">
        <v>0</v>
      </c>
      <c r="GHR29">
        <v>0</v>
      </c>
      <c r="GHS29">
        <v>0</v>
      </c>
      <c r="GHT29">
        <v>0</v>
      </c>
      <c r="GHU29">
        <v>0</v>
      </c>
      <c r="GHV29">
        <v>0</v>
      </c>
      <c r="GHW29">
        <v>0</v>
      </c>
      <c r="GHX29">
        <v>0</v>
      </c>
      <c r="GHY29">
        <v>0</v>
      </c>
      <c r="GHZ29">
        <v>0</v>
      </c>
      <c r="GIA29">
        <v>0</v>
      </c>
      <c r="GIB29">
        <v>0</v>
      </c>
      <c r="GIC29">
        <v>0</v>
      </c>
      <c r="GID29">
        <v>0</v>
      </c>
      <c r="GIE29">
        <v>0</v>
      </c>
      <c r="GIF29">
        <v>0</v>
      </c>
      <c r="GIG29">
        <v>0</v>
      </c>
      <c r="GIH29">
        <v>0</v>
      </c>
      <c r="GII29">
        <v>0</v>
      </c>
      <c r="GIJ29">
        <v>0</v>
      </c>
      <c r="GIK29">
        <v>0</v>
      </c>
      <c r="GIL29">
        <v>0</v>
      </c>
      <c r="GIM29">
        <v>0</v>
      </c>
      <c r="GIN29">
        <v>0</v>
      </c>
      <c r="GIO29">
        <v>0</v>
      </c>
      <c r="GIP29">
        <v>0</v>
      </c>
      <c r="GIQ29">
        <v>0</v>
      </c>
      <c r="GIR29">
        <v>0</v>
      </c>
      <c r="GIS29">
        <v>0</v>
      </c>
      <c r="GIT29">
        <v>0</v>
      </c>
      <c r="GIU29">
        <v>0</v>
      </c>
      <c r="GIV29">
        <v>0</v>
      </c>
      <c r="GIW29">
        <v>0</v>
      </c>
      <c r="GIX29">
        <v>0</v>
      </c>
      <c r="GIY29">
        <v>0</v>
      </c>
      <c r="GIZ29">
        <v>0</v>
      </c>
      <c r="GJA29">
        <v>0</v>
      </c>
      <c r="GJB29">
        <v>0</v>
      </c>
      <c r="GJC29">
        <v>0</v>
      </c>
      <c r="GJD29">
        <v>0</v>
      </c>
      <c r="GJE29">
        <v>0</v>
      </c>
      <c r="GJF29">
        <v>0</v>
      </c>
      <c r="GJG29">
        <v>0</v>
      </c>
      <c r="GJH29">
        <v>0</v>
      </c>
      <c r="GJI29">
        <v>0</v>
      </c>
      <c r="GJJ29">
        <v>0</v>
      </c>
      <c r="GJK29">
        <v>0</v>
      </c>
      <c r="GJL29">
        <v>0</v>
      </c>
      <c r="GJM29">
        <v>0</v>
      </c>
      <c r="GJN29">
        <v>0</v>
      </c>
      <c r="GJO29">
        <v>0</v>
      </c>
      <c r="GJP29">
        <v>0</v>
      </c>
      <c r="GJQ29">
        <v>0</v>
      </c>
      <c r="GJR29">
        <v>0</v>
      </c>
      <c r="GJS29">
        <v>0</v>
      </c>
      <c r="GJT29">
        <v>0</v>
      </c>
      <c r="GJU29">
        <v>0</v>
      </c>
      <c r="GJV29">
        <v>0</v>
      </c>
      <c r="GJW29">
        <v>0</v>
      </c>
      <c r="GJX29">
        <v>0</v>
      </c>
      <c r="GJY29">
        <v>0</v>
      </c>
      <c r="GJZ29">
        <v>0</v>
      </c>
      <c r="GKA29">
        <v>0</v>
      </c>
      <c r="GKB29">
        <v>0</v>
      </c>
      <c r="GKC29">
        <v>0</v>
      </c>
      <c r="GKD29">
        <v>0</v>
      </c>
      <c r="GKE29">
        <v>0</v>
      </c>
      <c r="GKF29">
        <v>0</v>
      </c>
      <c r="GKG29">
        <v>0</v>
      </c>
      <c r="GKH29">
        <v>0</v>
      </c>
      <c r="GKI29">
        <v>0</v>
      </c>
      <c r="GKJ29">
        <v>0</v>
      </c>
      <c r="GKK29">
        <v>0</v>
      </c>
      <c r="GKL29">
        <v>0</v>
      </c>
      <c r="GKM29">
        <v>0</v>
      </c>
      <c r="GKN29">
        <v>0</v>
      </c>
      <c r="GKO29">
        <v>0</v>
      </c>
      <c r="GKP29">
        <v>0</v>
      </c>
      <c r="GKQ29">
        <v>0</v>
      </c>
      <c r="GKR29">
        <v>0</v>
      </c>
      <c r="GKS29">
        <v>0</v>
      </c>
      <c r="GKT29">
        <v>0</v>
      </c>
      <c r="GKU29">
        <v>0</v>
      </c>
      <c r="GKV29">
        <v>0</v>
      </c>
      <c r="GKW29">
        <v>0</v>
      </c>
      <c r="GKX29">
        <v>0</v>
      </c>
      <c r="GKY29">
        <v>0</v>
      </c>
      <c r="GKZ29">
        <v>0</v>
      </c>
      <c r="GLA29">
        <v>0</v>
      </c>
      <c r="GLB29">
        <v>0</v>
      </c>
      <c r="GLC29">
        <v>0</v>
      </c>
      <c r="GLD29">
        <v>0</v>
      </c>
      <c r="GLE29">
        <v>0</v>
      </c>
      <c r="GLF29">
        <v>0</v>
      </c>
      <c r="GLG29">
        <v>0</v>
      </c>
      <c r="GLH29">
        <v>0</v>
      </c>
      <c r="GLI29">
        <v>0</v>
      </c>
      <c r="GLJ29">
        <v>0</v>
      </c>
      <c r="GLK29">
        <v>0</v>
      </c>
      <c r="GLL29">
        <v>0</v>
      </c>
      <c r="GLM29">
        <v>0</v>
      </c>
      <c r="GLN29">
        <v>0</v>
      </c>
      <c r="GLO29">
        <v>0</v>
      </c>
      <c r="GLP29">
        <v>0</v>
      </c>
      <c r="GLQ29">
        <v>0</v>
      </c>
      <c r="GLR29">
        <v>0</v>
      </c>
      <c r="GLS29">
        <v>0</v>
      </c>
      <c r="GLT29">
        <v>0</v>
      </c>
      <c r="GLU29">
        <v>0</v>
      </c>
      <c r="GLV29">
        <v>0</v>
      </c>
      <c r="GLW29">
        <v>0</v>
      </c>
      <c r="GLX29">
        <v>0</v>
      </c>
      <c r="GLY29">
        <v>0</v>
      </c>
      <c r="GLZ29">
        <v>0</v>
      </c>
      <c r="GMA29">
        <v>0</v>
      </c>
      <c r="GMB29">
        <v>0</v>
      </c>
      <c r="GMC29">
        <v>0</v>
      </c>
      <c r="GMD29">
        <v>0</v>
      </c>
      <c r="GME29">
        <v>0</v>
      </c>
      <c r="GMF29">
        <v>0</v>
      </c>
      <c r="GMG29">
        <v>0</v>
      </c>
      <c r="GMH29">
        <v>0</v>
      </c>
      <c r="GMI29">
        <v>0</v>
      </c>
      <c r="GMJ29">
        <v>0</v>
      </c>
      <c r="GMK29">
        <v>0</v>
      </c>
      <c r="GML29">
        <v>0</v>
      </c>
      <c r="GMM29">
        <v>0</v>
      </c>
      <c r="GMN29">
        <v>0</v>
      </c>
      <c r="GMO29">
        <v>0</v>
      </c>
      <c r="GMP29">
        <v>0</v>
      </c>
      <c r="GMQ29">
        <v>0</v>
      </c>
      <c r="GMR29">
        <v>0</v>
      </c>
      <c r="GMS29">
        <v>0</v>
      </c>
      <c r="GMT29">
        <v>0</v>
      </c>
      <c r="GMU29">
        <v>0</v>
      </c>
      <c r="GMV29">
        <v>0</v>
      </c>
      <c r="GMW29">
        <v>0</v>
      </c>
      <c r="GMX29">
        <v>0</v>
      </c>
      <c r="GMY29">
        <v>0</v>
      </c>
      <c r="GMZ29">
        <v>0</v>
      </c>
      <c r="GNA29">
        <v>0</v>
      </c>
      <c r="GNB29">
        <v>0</v>
      </c>
      <c r="GNC29">
        <v>0</v>
      </c>
      <c r="GND29">
        <v>0</v>
      </c>
      <c r="GNE29">
        <v>0</v>
      </c>
      <c r="GNF29">
        <v>0</v>
      </c>
      <c r="GNG29">
        <v>0</v>
      </c>
      <c r="GNH29">
        <v>0</v>
      </c>
      <c r="GNI29">
        <v>0</v>
      </c>
      <c r="GNJ29">
        <v>0</v>
      </c>
      <c r="GNK29">
        <v>0</v>
      </c>
      <c r="GNL29">
        <v>0</v>
      </c>
      <c r="GNM29">
        <v>0</v>
      </c>
      <c r="GNN29">
        <v>0</v>
      </c>
      <c r="GNO29">
        <v>0</v>
      </c>
      <c r="GNP29">
        <v>0</v>
      </c>
      <c r="GNQ29">
        <v>0</v>
      </c>
      <c r="GNR29">
        <v>0</v>
      </c>
      <c r="GNS29">
        <v>0</v>
      </c>
      <c r="GNT29">
        <v>0</v>
      </c>
      <c r="GNU29">
        <v>0</v>
      </c>
      <c r="GNV29">
        <v>0</v>
      </c>
      <c r="GNW29">
        <v>0</v>
      </c>
      <c r="GNX29">
        <v>0</v>
      </c>
      <c r="GNY29">
        <v>0</v>
      </c>
      <c r="GNZ29">
        <v>0</v>
      </c>
      <c r="GOA29">
        <v>0</v>
      </c>
      <c r="GOB29">
        <v>0</v>
      </c>
      <c r="GOC29">
        <v>0</v>
      </c>
      <c r="GOD29">
        <v>0</v>
      </c>
      <c r="GOE29">
        <v>0</v>
      </c>
      <c r="GOF29">
        <v>0</v>
      </c>
      <c r="GOG29">
        <v>0</v>
      </c>
      <c r="GOH29">
        <v>0</v>
      </c>
      <c r="GOI29">
        <v>0</v>
      </c>
      <c r="GOJ29">
        <v>0</v>
      </c>
      <c r="GOK29">
        <v>0</v>
      </c>
      <c r="GOL29">
        <v>0</v>
      </c>
      <c r="GOM29">
        <v>0</v>
      </c>
      <c r="GON29">
        <v>0</v>
      </c>
      <c r="GOO29">
        <v>0</v>
      </c>
      <c r="GOP29">
        <v>0</v>
      </c>
      <c r="GOQ29">
        <v>0</v>
      </c>
      <c r="GOR29">
        <v>0</v>
      </c>
      <c r="GOS29">
        <v>0</v>
      </c>
      <c r="GOT29">
        <v>0</v>
      </c>
      <c r="GOU29">
        <v>0</v>
      </c>
      <c r="GOV29">
        <v>0</v>
      </c>
      <c r="GOW29">
        <v>0</v>
      </c>
      <c r="GOX29">
        <v>0</v>
      </c>
      <c r="GOY29">
        <v>0</v>
      </c>
      <c r="GOZ29">
        <v>0</v>
      </c>
      <c r="GPA29">
        <v>0</v>
      </c>
      <c r="GPB29">
        <v>0</v>
      </c>
      <c r="GPC29">
        <v>0</v>
      </c>
      <c r="GPD29">
        <v>0</v>
      </c>
      <c r="GPE29">
        <v>0</v>
      </c>
      <c r="GPF29">
        <v>0</v>
      </c>
      <c r="GPG29">
        <v>0</v>
      </c>
      <c r="GPH29">
        <v>0</v>
      </c>
      <c r="GPI29">
        <v>0</v>
      </c>
      <c r="GPJ29">
        <v>0</v>
      </c>
      <c r="GPK29">
        <v>0</v>
      </c>
      <c r="GPL29">
        <v>0</v>
      </c>
      <c r="GPM29">
        <v>0</v>
      </c>
      <c r="GPN29">
        <v>0</v>
      </c>
      <c r="GPO29">
        <v>0</v>
      </c>
      <c r="GPP29">
        <v>0</v>
      </c>
      <c r="GPQ29">
        <v>0</v>
      </c>
      <c r="GPR29">
        <v>0</v>
      </c>
      <c r="GPS29">
        <v>0</v>
      </c>
      <c r="GPT29">
        <v>0</v>
      </c>
      <c r="GPU29">
        <v>0</v>
      </c>
      <c r="GPV29">
        <v>0</v>
      </c>
      <c r="GPW29">
        <v>0</v>
      </c>
      <c r="GPX29">
        <v>0</v>
      </c>
      <c r="GPY29">
        <v>0</v>
      </c>
      <c r="GPZ29">
        <v>0</v>
      </c>
      <c r="GQA29">
        <v>0</v>
      </c>
      <c r="GQB29">
        <v>0</v>
      </c>
      <c r="GQC29">
        <v>0</v>
      </c>
      <c r="GQD29">
        <v>0</v>
      </c>
      <c r="GQE29">
        <v>0</v>
      </c>
      <c r="GQF29">
        <v>0</v>
      </c>
      <c r="GQG29">
        <v>0</v>
      </c>
      <c r="GQH29">
        <v>0</v>
      </c>
      <c r="GQI29">
        <v>0</v>
      </c>
      <c r="GQJ29">
        <v>0</v>
      </c>
      <c r="GQK29">
        <v>0</v>
      </c>
      <c r="GQL29">
        <v>0</v>
      </c>
      <c r="GQM29">
        <v>0</v>
      </c>
      <c r="GQN29">
        <v>0</v>
      </c>
      <c r="GQO29">
        <v>0</v>
      </c>
      <c r="GQP29">
        <v>0</v>
      </c>
      <c r="GQQ29">
        <v>0</v>
      </c>
      <c r="GQR29">
        <v>0</v>
      </c>
      <c r="GQS29">
        <v>0</v>
      </c>
      <c r="GQT29">
        <v>0</v>
      </c>
      <c r="GQU29">
        <v>0</v>
      </c>
      <c r="GQV29">
        <v>0</v>
      </c>
      <c r="GQW29">
        <v>0</v>
      </c>
      <c r="GQX29">
        <v>0</v>
      </c>
      <c r="GQY29">
        <v>0</v>
      </c>
      <c r="GQZ29">
        <v>0</v>
      </c>
      <c r="GRA29">
        <v>0</v>
      </c>
      <c r="GRB29">
        <v>0</v>
      </c>
      <c r="GRC29">
        <v>0</v>
      </c>
      <c r="GRD29">
        <v>0</v>
      </c>
      <c r="GRE29">
        <v>0</v>
      </c>
      <c r="GRF29">
        <v>0</v>
      </c>
      <c r="GRG29">
        <v>0</v>
      </c>
      <c r="GRH29">
        <v>0</v>
      </c>
      <c r="GRI29">
        <v>0</v>
      </c>
      <c r="GRJ29">
        <v>0</v>
      </c>
      <c r="GRK29">
        <v>0</v>
      </c>
      <c r="GRL29">
        <v>0</v>
      </c>
      <c r="GRM29">
        <v>0</v>
      </c>
      <c r="GRN29">
        <v>0</v>
      </c>
      <c r="GRO29">
        <v>0</v>
      </c>
      <c r="GRP29">
        <v>0</v>
      </c>
      <c r="GRQ29">
        <v>0</v>
      </c>
      <c r="GRR29">
        <v>0</v>
      </c>
      <c r="GRS29">
        <v>0</v>
      </c>
      <c r="GRT29">
        <v>0</v>
      </c>
      <c r="GRU29">
        <v>0</v>
      </c>
      <c r="GRV29">
        <v>0</v>
      </c>
      <c r="GRW29">
        <v>0</v>
      </c>
      <c r="GRX29">
        <v>0</v>
      </c>
      <c r="GRY29">
        <v>0</v>
      </c>
      <c r="GRZ29">
        <v>0</v>
      </c>
      <c r="GSA29">
        <v>0</v>
      </c>
      <c r="GSB29">
        <v>0</v>
      </c>
      <c r="GSC29">
        <v>0</v>
      </c>
      <c r="GSD29">
        <v>0</v>
      </c>
      <c r="GSE29">
        <v>0</v>
      </c>
      <c r="GSF29">
        <v>0</v>
      </c>
      <c r="GSG29">
        <v>0</v>
      </c>
      <c r="GSH29">
        <v>0</v>
      </c>
      <c r="GSI29">
        <v>0</v>
      </c>
      <c r="GSJ29">
        <v>0</v>
      </c>
      <c r="GSK29">
        <v>0</v>
      </c>
      <c r="GSL29">
        <v>0</v>
      </c>
      <c r="GSM29">
        <v>0</v>
      </c>
      <c r="GSN29">
        <v>0</v>
      </c>
      <c r="GSO29">
        <v>0</v>
      </c>
      <c r="GSP29">
        <v>0</v>
      </c>
      <c r="GSQ29">
        <v>0</v>
      </c>
      <c r="GSR29">
        <v>0</v>
      </c>
      <c r="GSS29">
        <v>0</v>
      </c>
      <c r="GST29">
        <v>0</v>
      </c>
      <c r="GSU29">
        <v>0</v>
      </c>
      <c r="GSV29">
        <v>0</v>
      </c>
      <c r="GSW29">
        <v>0</v>
      </c>
      <c r="GSX29">
        <v>0</v>
      </c>
      <c r="GSY29">
        <v>0</v>
      </c>
      <c r="GSZ29">
        <v>0</v>
      </c>
      <c r="GTA29">
        <v>0</v>
      </c>
      <c r="GTB29">
        <v>0</v>
      </c>
      <c r="GTC29">
        <v>0</v>
      </c>
      <c r="GTD29">
        <v>0</v>
      </c>
      <c r="GTE29">
        <v>0</v>
      </c>
      <c r="GTF29">
        <v>0</v>
      </c>
      <c r="GTG29">
        <v>0</v>
      </c>
      <c r="GTH29">
        <v>0</v>
      </c>
      <c r="GTI29">
        <v>0</v>
      </c>
      <c r="GTJ29">
        <v>0</v>
      </c>
      <c r="GTK29">
        <v>0</v>
      </c>
      <c r="GTL29">
        <v>0</v>
      </c>
      <c r="GTM29">
        <v>0</v>
      </c>
      <c r="GTN29">
        <v>0</v>
      </c>
      <c r="GTO29">
        <v>0</v>
      </c>
      <c r="GTP29">
        <v>0</v>
      </c>
      <c r="GTQ29">
        <v>0</v>
      </c>
      <c r="GTR29">
        <v>0</v>
      </c>
      <c r="GTS29">
        <v>0</v>
      </c>
      <c r="GTT29">
        <v>0</v>
      </c>
      <c r="GTU29">
        <v>0</v>
      </c>
      <c r="GTV29">
        <v>0</v>
      </c>
      <c r="GTW29">
        <v>0</v>
      </c>
      <c r="GTX29">
        <v>0</v>
      </c>
      <c r="GTY29">
        <v>0</v>
      </c>
      <c r="GTZ29">
        <v>0</v>
      </c>
      <c r="GUA29">
        <v>0</v>
      </c>
      <c r="GUB29">
        <v>0</v>
      </c>
      <c r="GUC29">
        <v>0</v>
      </c>
      <c r="GUD29">
        <v>0</v>
      </c>
      <c r="GUE29">
        <v>0</v>
      </c>
      <c r="GUF29">
        <v>0</v>
      </c>
      <c r="GUG29">
        <v>0</v>
      </c>
      <c r="GUH29">
        <v>0</v>
      </c>
      <c r="GUI29">
        <v>0</v>
      </c>
      <c r="GUJ29">
        <v>0</v>
      </c>
      <c r="GUK29">
        <v>0</v>
      </c>
      <c r="GUL29">
        <v>0</v>
      </c>
      <c r="GUM29">
        <v>0</v>
      </c>
      <c r="GUN29">
        <v>0</v>
      </c>
      <c r="GUO29">
        <v>0</v>
      </c>
      <c r="GUP29">
        <v>0</v>
      </c>
      <c r="GUQ29">
        <v>0</v>
      </c>
      <c r="GUR29">
        <v>0</v>
      </c>
      <c r="GUS29">
        <v>0</v>
      </c>
      <c r="GUT29">
        <v>0</v>
      </c>
      <c r="GUU29">
        <v>0</v>
      </c>
      <c r="GUV29">
        <v>0</v>
      </c>
      <c r="GUW29">
        <v>0</v>
      </c>
      <c r="GUX29">
        <v>0</v>
      </c>
      <c r="GUY29">
        <v>0</v>
      </c>
      <c r="GUZ29">
        <v>0</v>
      </c>
      <c r="GVA29">
        <v>0</v>
      </c>
      <c r="GVB29">
        <v>0</v>
      </c>
      <c r="GVC29">
        <v>0</v>
      </c>
      <c r="GVD29">
        <v>0</v>
      </c>
      <c r="GVE29">
        <v>0</v>
      </c>
      <c r="GVF29">
        <v>0</v>
      </c>
      <c r="GVG29">
        <v>0</v>
      </c>
      <c r="GVH29">
        <v>0</v>
      </c>
      <c r="GVI29">
        <v>0</v>
      </c>
      <c r="GVJ29">
        <v>0</v>
      </c>
      <c r="GVK29">
        <v>0</v>
      </c>
      <c r="GVL29">
        <v>0</v>
      </c>
      <c r="GVM29">
        <v>0</v>
      </c>
      <c r="GVN29">
        <v>0</v>
      </c>
      <c r="GVO29">
        <v>0</v>
      </c>
      <c r="GVP29">
        <v>0</v>
      </c>
      <c r="GVQ29">
        <v>0</v>
      </c>
      <c r="GVR29">
        <v>0</v>
      </c>
      <c r="GVS29">
        <v>0</v>
      </c>
      <c r="GVT29">
        <v>0</v>
      </c>
      <c r="GVU29">
        <v>0</v>
      </c>
      <c r="GVV29">
        <v>0</v>
      </c>
      <c r="GVW29">
        <v>0</v>
      </c>
      <c r="GVX29">
        <v>0</v>
      </c>
      <c r="GVY29">
        <v>0</v>
      </c>
      <c r="GVZ29">
        <v>0</v>
      </c>
      <c r="GWA29">
        <v>0</v>
      </c>
      <c r="GWB29">
        <v>0</v>
      </c>
      <c r="GWC29">
        <v>0</v>
      </c>
      <c r="GWD29">
        <v>0</v>
      </c>
      <c r="GWE29">
        <v>0</v>
      </c>
      <c r="GWF29">
        <v>0</v>
      </c>
      <c r="GWG29">
        <v>0</v>
      </c>
      <c r="GWH29">
        <v>0</v>
      </c>
      <c r="GWI29">
        <v>0</v>
      </c>
      <c r="GWJ29">
        <v>0</v>
      </c>
      <c r="GWK29">
        <v>0</v>
      </c>
      <c r="GWL29">
        <v>0</v>
      </c>
      <c r="GWM29">
        <v>0</v>
      </c>
      <c r="GWN29">
        <v>0</v>
      </c>
      <c r="GWO29">
        <v>0</v>
      </c>
      <c r="GWP29">
        <v>0</v>
      </c>
      <c r="GWQ29">
        <v>0</v>
      </c>
      <c r="GWR29">
        <v>0</v>
      </c>
      <c r="GWS29">
        <v>0</v>
      </c>
      <c r="GWT29">
        <v>0</v>
      </c>
      <c r="GWU29">
        <v>0</v>
      </c>
      <c r="GWV29">
        <v>0</v>
      </c>
      <c r="GWW29">
        <v>0</v>
      </c>
      <c r="GWX29">
        <v>0</v>
      </c>
      <c r="GWY29">
        <v>0</v>
      </c>
      <c r="GWZ29">
        <v>0</v>
      </c>
      <c r="GXA29">
        <v>0</v>
      </c>
      <c r="GXB29">
        <v>0</v>
      </c>
      <c r="GXC29">
        <v>0</v>
      </c>
      <c r="GXD29">
        <v>0</v>
      </c>
      <c r="GXE29">
        <v>0</v>
      </c>
      <c r="GXF29">
        <v>0</v>
      </c>
      <c r="GXG29">
        <v>0</v>
      </c>
      <c r="GXH29">
        <v>0</v>
      </c>
      <c r="GXI29">
        <v>0</v>
      </c>
      <c r="GXJ29">
        <v>0</v>
      </c>
      <c r="GXK29">
        <v>0</v>
      </c>
      <c r="GXL29">
        <v>0</v>
      </c>
      <c r="GXM29">
        <v>0</v>
      </c>
      <c r="GXN29">
        <v>0</v>
      </c>
      <c r="GXO29">
        <v>0</v>
      </c>
      <c r="GXP29">
        <v>0</v>
      </c>
      <c r="GXQ29">
        <v>0</v>
      </c>
      <c r="GXR29">
        <v>0</v>
      </c>
      <c r="GXS29">
        <v>0</v>
      </c>
      <c r="GXT29">
        <v>0</v>
      </c>
      <c r="GXU29">
        <v>0</v>
      </c>
      <c r="GXV29">
        <v>0</v>
      </c>
      <c r="GXW29">
        <v>0</v>
      </c>
      <c r="GXX29">
        <v>0</v>
      </c>
      <c r="GXY29">
        <v>0</v>
      </c>
      <c r="GXZ29">
        <v>0</v>
      </c>
      <c r="GYA29">
        <v>0</v>
      </c>
      <c r="GYB29">
        <v>0</v>
      </c>
      <c r="GYC29">
        <v>0</v>
      </c>
      <c r="GYD29">
        <v>0</v>
      </c>
      <c r="GYE29">
        <v>0</v>
      </c>
      <c r="GYF29">
        <v>0</v>
      </c>
      <c r="GYG29">
        <v>0</v>
      </c>
      <c r="GYH29">
        <v>0</v>
      </c>
      <c r="GYI29">
        <v>0</v>
      </c>
      <c r="GYJ29">
        <v>0</v>
      </c>
      <c r="GYK29">
        <v>0</v>
      </c>
      <c r="GYL29">
        <v>0</v>
      </c>
      <c r="GYM29">
        <v>0</v>
      </c>
      <c r="GYN29">
        <v>0</v>
      </c>
      <c r="GYO29">
        <v>0</v>
      </c>
      <c r="GYP29">
        <v>0</v>
      </c>
      <c r="GYQ29">
        <v>0</v>
      </c>
      <c r="GYR29">
        <v>0</v>
      </c>
      <c r="GYS29">
        <v>0</v>
      </c>
      <c r="GYT29">
        <v>0</v>
      </c>
      <c r="GYU29">
        <v>0</v>
      </c>
      <c r="GYV29">
        <v>0</v>
      </c>
      <c r="GYW29">
        <v>0</v>
      </c>
      <c r="GYX29">
        <v>0</v>
      </c>
      <c r="GYY29">
        <v>0</v>
      </c>
      <c r="GYZ29">
        <v>0</v>
      </c>
      <c r="GZA29">
        <v>0</v>
      </c>
      <c r="GZB29">
        <v>0</v>
      </c>
      <c r="GZC29">
        <v>0</v>
      </c>
      <c r="GZD29">
        <v>0</v>
      </c>
      <c r="GZE29">
        <v>0</v>
      </c>
      <c r="GZF29">
        <v>0</v>
      </c>
      <c r="GZG29">
        <v>0</v>
      </c>
      <c r="GZH29">
        <v>0</v>
      </c>
      <c r="GZI29">
        <v>0</v>
      </c>
      <c r="GZJ29">
        <v>0</v>
      </c>
      <c r="GZK29">
        <v>0</v>
      </c>
      <c r="GZL29">
        <v>0</v>
      </c>
      <c r="GZM29">
        <v>0</v>
      </c>
      <c r="GZN29">
        <v>0</v>
      </c>
      <c r="GZO29">
        <v>0</v>
      </c>
      <c r="GZP29">
        <v>0</v>
      </c>
      <c r="GZQ29">
        <v>0</v>
      </c>
      <c r="GZR29">
        <v>0</v>
      </c>
      <c r="GZS29">
        <v>0</v>
      </c>
      <c r="GZT29">
        <v>0</v>
      </c>
      <c r="GZU29">
        <v>0</v>
      </c>
      <c r="GZV29">
        <v>0</v>
      </c>
      <c r="GZW29">
        <v>0</v>
      </c>
      <c r="GZX29">
        <v>0</v>
      </c>
      <c r="GZY29">
        <v>0</v>
      </c>
      <c r="GZZ29">
        <v>0</v>
      </c>
      <c r="HAA29">
        <v>0</v>
      </c>
      <c r="HAB29">
        <v>0</v>
      </c>
      <c r="HAC29">
        <v>0</v>
      </c>
      <c r="HAD29">
        <v>0</v>
      </c>
      <c r="HAE29">
        <v>0</v>
      </c>
      <c r="HAF29">
        <v>0</v>
      </c>
      <c r="HAG29">
        <v>0</v>
      </c>
      <c r="HAH29">
        <v>0</v>
      </c>
      <c r="HAI29">
        <v>0</v>
      </c>
      <c r="HAJ29">
        <v>0</v>
      </c>
      <c r="HAK29">
        <v>0</v>
      </c>
      <c r="HAL29">
        <v>0</v>
      </c>
      <c r="HAM29">
        <v>0</v>
      </c>
      <c r="HAN29">
        <v>0</v>
      </c>
      <c r="HAO29">
        <v>0</v>
      </c>
      <c r="HAP29">
        <v>0</v>
      </c>
      <c r="HAQ29">
        <v>0</v>
      </c>
      <c r="HAR29">
        <v>0</v>
      </c>
      <c r="HAS29">
        <v>0</v>
      </c>
      <c r="HAT29">
        <v>0</v>
      </c>
      <c r="HAU29">
        <v>0</v>
      </c>
      <c r="HAV29">
        <v>0</v>
      </c>
      <c r="HAW29">
        <v>0</v>
      </c>
      <c r="HAX29">
        <v>0</v>
      </c>
      <c r="HAY29">
        <v>0</v>
      </c>
      <c r="HAZ29">
        <v>0</v>
      </c>
      <c r="HBA29">
        <v>0</v>
      </c>
      <c r="HBB29">
        <v>0</v>
      </c>
      <c r="HBC29">
        <v>0</v>
      </c>
      <c r="HBD29">
        <v>0</v>
      </c>
      <c r="HBE29">
        <v>0</v>
      </c>
      <c r="HBF29">
        <v>0</v>
      </c>
      <c r="HBG29">
        <v>0</v>
      </c>
      <c r="HBH29">
        <v>0</v>
      </c>
      <c r="HBI29">
        <v>0</v>
      </c>
      <c r="HBJ29">
        <v>0</v>
      </c>
      <c r="HBK29">
        <v>0</v>
      </c>
      <c r="HBL29">
        <v>0</v>
      </c>
      <c r="HBM29">
        <v>0</v>
      </c>
      <c r="HBN29">
        <v>0</v>
      </c>
      <c r="HBO29">
        <v>0</v>
      </c>
      <c r="HBP29">
        <v>0</v>
      </c>
      <c r="HBQ29">
        <v>0</v>
      </c>
      <c r="HBR29">
        <v>0</v>
      </c>
      <c r="HBS29">
        <v>0</v>
      </c>
      <c r="HBT29">
        <v>0</v>
      </c>
      <c r="HBU29">
        <v>0</v>
      </c>
      <c r="HBV29">
        <v>0</v>
      </c>
      <c r="HBW29">
        <v>0</v>
      </c>
      <c r="HBX29">
        <v>0</v>
      </c>
      <c r="HBY29">
        <v>0</v>
      </c>
      <c r="HBZ29">
        <v>0</v>
      </c>
      <c r="HCA29">
        <v>0</v>
      </c>
      <c r="HCB29">
        <v>0</v>
      </c>
      <c r="HCC29">
        <v>0</v>
      </c>
      <c r="HCD29">
        <v>0</v>
      </c>
      <c r="HCE29">
        <v>0</v>
      </c>
      <c r="HCF29">
        <v>0</v>
      </c>
      <c r="HCG29">
        <v>0</v>
      </c>
      <c r="HCH29">
        <v>0</v>
      </c>
      <c r="HCI29">
        <v>0</v>
      </c>
      <c r="HCJ29">
        <v>0</v>
      </c>
      <c r="HCK29">
        <v>0</v>
      </c>
      <c r="HCL29">
        <v>0</v>
      </c>
      <c r="HCM29">
        <v>0</v>
      </c>
      <c r="HCN29">
        <v>0</v>
      </c>
      <c r="HCO29">
        <v>0</v>
      </c>
      <c r="HCP29">
        <v>0</v>
      </c>
      <c r="HCQ29">
        <v>0</v>
      </c>
      <c r="HCR29">
        <v>0</v>
      </c>
      <c r="HCS29">
        <v>0</v>
      </c>
      <c r="HCT29">
        <v>0</v>
      </c>
      <c r="HCU29">
        <v>0</v>
      </c>
      <c r="HCV29">
        <v>0</v>
      </c>
      <c r="HCW29">
        <v>0</v>
      </c>
      <c r="HCX29">
        <v>0</v>
      </c>
      <c r="HCY29">
        <v>0</v>
      </c>
      <c r="HCZ29">
        <v>0</v>
      </c>
      <c r="HDA29">
        <v>0</v>
      </c>
      <c r="HDB29">
        <v>0</v>
      </c>
      <c r="HDC29">
        <v>0</v>
      </c>
      <c r="HDD29">
        <v>0</v>
      </c>
      <c r="HDE29">
        <v>0</v>
      </c>
      <c r="HDF29">
        <v>0</v>
      </c>
      <c r="HDG29">
        <v>0</v>
      </c>
      <c r="HDH29">
        <v>0</v>
      </c>
      <c r="HDI29">
        <v>0</v>
      </c>
      <c r="HDJ29">
        <v>0</v>
      </c>
      <c r="HDK29">
        <v>0</v>
      </c>
      <c r="HDL29">
        <v>0</v>
      </c>
      <c r="HDM29">
        <v>0</v>
      </c>
      <c r="HDN29">
        <v>0</v>
      </c>
      <c r="HDO29">
        <v>0</v>
      </c>
      <c r="HDP29">
        <v>0</v>
      </c>
      <c r="HDQ29">
        <v>0</v>
      </c>
      <c r="HDR29">
        <v>0</v>
      </c>
      <c r="HDS29">
        <v>0</v>
      </c>
      <c r="HDT29">
        <v>0</v>
      </c>
      <c r="HDU29">
        <v>0</v>
      </c>
      <c r="HDV29">
        <v>0</v>
      </c>
      <c r="HDW29">
        <v>0</v>
      </c>
      <c r="HDX29">
        <v>0</v>
      </c>
      <c r="HDY29">
        <v>0</v>
      </c>
      <c r="HDZ29">
        <v>0</v>
      </c>
      <c r="HEA29">
        <v>0</v>
      </c>
      <c r="HEB29">
        <v>0</v>
      </c>
      <c r="HEC29">
        <v>0</v>
      </c>
      <c r="HED29">
        <v>0</v>
      </c>
      <c r="HEE29">
        <v>0</v>
      </c>
      <c r="HEF29">
        <v>0</v>
      </c>
      <c r="HEG29">
        <v>0</v>
      </c>
      <c r="HEH29">
        <v>0</v>
      </c>
      <c r="HEI29">
        <v>0</v>
      </c>
      <c r="HEJ29">
        <v>0</v>
      </c>
      <c r="HEK29">
        <v>0</v>
      </c>
      <c r="HEL29">
        <v>0</v>
      </c>
      <c r="HEM29">
        <v>0</v>
      </c>
      <c r="HEN29">
        <v>0</v>
      </c>
      <c r="HEO29">
        <v>0</v>
      </c>
      <c r="HEP29">
        <v>0</v>
      </c>
      <c r="HEQ29">
        <v>0</v>
      </c>
      <c r="HER29">
        <v>0</v>
      </c>
      <c r="HES29">
        <v>0</v>
      </c>
      <c r="HET29">
        <v>0</v>
      </c>
      <c r="HEU29">
        <v>0</v>
      </c>
      <c r="HEV29">
        <v>0</v>
      </c>
      <c r="HEW29">
        <v>0</v>
      </c>
      <c r="HEX29">
        <v>0</v>
      </c>
      <c r="HEY29">
        <v>0</v>
      </c>
      <c r="HEZ29">
        <v>0</v>
      </c>
      <c r="HFA29">
        <v>0</v>
      </c>
      <c r="HFB29">
        <v>0</v>
      </c>
      <c r="HFC29">
        <v>0</v>
      </c>
      <c r="HFD29">
        <v>0</v>
      </c>
      <c r="HFE29">
        <v>0</v>
      </c>
      <c r="HFF29">
        <v>0</v>
      </c>
      <c r="HFG29">
        <v>0</v>
      </c>
      <c r="HFH29">
        <v>0</v>
      </c>
      <c r="HFI29">
        <v>0</v>
      </c>
      <c r="HFJ29">
        <v>0</v>
      </c>
      <c r="HFK29">
        <v>0</v>
      </c>
      <c r="HFL29">
        <v>0</v>
      </c>
      <c r="HFM29">
        <v>0</v>
      </c>
      <c r="HFN29">
        <v>0</v>
      </c>
      <c r="HFO29">
        <v>0</v>
      </c>
      <c r="HFP29">
        <v>0</v>
      </c>
      <c r="HFQ29">
        <v>0</v>
      </c>
      <c r="HFR29">
        <v>0</v>
      </c>
      <c r="HFS29">
        <v>0</v>
      </c>
      <c r="HFT29">
        <v>0</v>
      </c>
      <c r="HFU29">
        <v>0</v>
      </c>
      <c r="HFV29">
        <v>0</v>
      </c>
      <c r="HFW29">
        <v>0</v>
      </c>
      <c r="HFX29">
        <v>0</v>
      </c>
      <c r="HFY29">
        <v>0</v>
      </c>
      <c r="HFZ29">
        <v>0</v>
      </c>
      <c r="HGA29">
        <v>0</v>
      </c>
      <c r="HGB29">
        <v>0</v>
      </c>
      <c r="HGC29">
        <v>0</v>
      </c>
      <c r="HGD29">
        <v>0</v>
      </c>
      <c r="HGE29">
        <v>0</v>
      </c>
      <c r="HGF29">
        <v>0</v>
      </c>
      <c r="HGG29">
        <v>0</v>
      </c>
      <c r="HGH29">
        <v>0</v>
      </c>
      <c r="HGI29">
        <v>0</v>
      </c>
      <c r="HGJ29">
        <v>0</v>
      </c>
      <c r="HGK29">
        <v>0</v>
      </c>
      <c r="HGL29">
        <v>0</v>
      </c>
      <c r="HGM29">
        <v>0</v>
      </c>
      <c r="HGN29">
        <v>0</v>
      </c>
      <c r="HGO29">
        <v>0</v>
      </c>
      <c r="HGP29">
        <v>0</v>
      </c>
      <c r="HGQ29">
        <v>0</v>
      </c>
      <c r="HGR29">
        <v>0</v>
      </c>
      <c r="HGS29">
        <v>0</v>
      </c>
      <c r="HGT29">
        <v>0</v>
      </c>
      <c r="HGU29">
        <v>0</v>
      </c>
      <c r="HGV29">
        <v>0</v>
      </c>
      <c r="HGW29">
        <v>0</v>
      </c>
      <c r="HGX29">
        <v>0</v>
      </c>
      <c r="HGY29">
        <v>0</v>
      </c>
      <c r="HGZ29">
        <v>0</v>
      </c>
      <c r="HHA29">
        <v>0</v>
      </c>
      <c r="HHB29">
        <v>0</v>
      </c>
      <c r="HHC29">
        <v>0</v>
      </c>
      <c r="HHD29">
        <v>0</v>
      </c>
      <c r="HHE29">
        <v>0</v>
      </c>
      <c r="HHF29">
        <v>0</v>
      </c>
      <c r="HHG29">
        <v>0</v>
      </c>
      <c r="HHH29">
        <v>0</v>
      </c>
      <c r="HHI29">
        <v>0</v>
      </c>
      <c r="HHJ29">
        <v>0</v>
      </c>
      <c r="HHK29">
        <v>0</v>
      </c>
      <c r="HHL29">
        <v>0</v>
      </c>
      <c r="HHM29">
        <v>0</v>
      </c>
      <c r="HHN29">
        <v>0</v>
      </c>
      <c r="HHO29">
        <v>0</v>
      </c>
      <c r="HHP29">
        <v>0</v>
      </c>
      <c r="HHQ29">
        <v>0</v>
      </c>
      <c r="HHR29">
        <v>0</v>
      </c>
      <c r="HHS29">
        <v>0</v>
      </c>
      <c r="HHT29">
        <v>0</v>
      </c>
      <c r="HHU29">
        <v>0</v>
      </c>
      <c r="HHV29">
        <v>0</v>
      </c>
      <c r="HHW29">
        <v>0</v>
      </c>
      <c r="HHX29">
        <v>0</v>
      </c>
      <c r="HHY29">
        <v>0</v>
      </c>
      <c r="HHZ29">
        <v>0</v>
      </c>
      <c r="HIA29">
        <v>0</v>
      </c>
      <c r="HIB29">
        <v>0</v>
      </c>
      <c r="HIC29">
        <v>0</v>
      </c>
      <c r="HID29">
        <v>0</v>
      </c>
      <c r="HIE29">
        <v>0</v>
      </c>
      <c r="HIF29">
        <v>0</v>
      </c>
      <c r="HIG29">
        <v>0</v>
      </c>
      <c r="HIH29">
        <v>0</v>
      </c>
      <c r="HII29">
        <v>0</v>
      </c>
      <c r="HIJ29">
        <v>0</v>
      </c>
      <c r="HIK29">
        <v>0</v>
      </c>
      <c r="HIL29">
        <v>0</v>
      </c>
      <c r="HIM29">
        <v>0</v>
      </c>
      <c r="HIN29">
        <v>0</v>
      </c>
      <c r="HIO29">
        <v>0</v>
      </c>
      <c r="HIP29">
        <v>0</v>
      </c>
      <c r="HIQ29">
        <v>0</v>
      </c>
      <c r="HIR29">
        <v>0</v>
      </c>
      <c r="HIS29">
        <v>0</v>
      </c>
      <c r="HIT29">
        <v>0</v>
      </c>
      <c r="HIU29">
        <v>0</v>
      </c>
      <c r="HIV29">
        <v>0</v>
      </c>
      <c r="HIW29">
        <v>0</v>
      </c>
      <c r="HIX29">
        <v>0</v>
      </c>
      <c r="HIY29">
        <v>0</v>
      </c>
      <c r="HIZ29">
        <v>0</v>
      </c>
      <c r="HJA29">
        <v>0</v>
      </c>
      <c r="HJB29">
        <v>0</v>
      </c>
      <c r="HJC29">
        <v>0</v>
      </c>
      <c r="HJD29">
        <v>0</v>
      </c>
      <c r="HJE29">
        <v>0</v>
      </c>
      <c r="HJF29">
        <v>0</v>
      </c>
      <c r="HJG29">
        <v>0</v>
      </c>
      <c r="HJH29">
        <v>0</v>
      </c>
      <c r="HJI29">
        <v>0</v>
      </c>
      <c r="HJJ29">
        <v>0</v>
      </c>
      <c r="HJK29">
        <v>0</v>
      </c>
      <c r="HJL29">
        <v>0</v>
      </c>
      <c r="HJM29">
        <v>0</v>
      </c>
      <c r="HJN29">
        <v>0</v>
      </c>
      <c r="HJO29">
        <v>0</v>
      </c>
      <c r="HJP29">
        <v>0</v>
      </c>
      <c r="HJQ29">
        <v>0</v>
      </c>
      <c r="HJR29">
        <v>0</v>
      </c>
      <c r="HJS29">
        <v>0</v>
      </c>
      <c r="HJT29">
        <v>0</v>
      </c>
      <c r="HJU29">
        <v>0</v>
      </c>
      <c r="HJV29">
        <v>0</v>
      </c>
      <c r="HJW29">
        <v>0</v>
      </c>
      <c r="HJX29">
        <v>0</v>
      </c>
      <c r="HJY29">
        <v>0</v>
      </c>
      <c r="HJZ29">
        <v>0</v>
      </c>
      <c r="HKA29">
        <v>0</v>
      </c>
      <c r="HKB29">
        <v>0</v>
      </c>
      <c r="HKC29">
        <v>0</v>
      </c>
      <c r="HKD29">
        <v>0</v>
      </c>
      <c r="HKE29">
        <v>0</v>
      </c>
      <c r="HKF29">
        <v>0</v>
      </c>
      <c r="HKG29">
        <v>0</v>
      </c>
      <c r="HKH29">
        <v>0</v>
      </c>
      <c r="HKI29">
        <v>0</v>
      </c>
      <c r="HKJ29">
        <v>0</v>
      </c>
      <c r="HKK29">
        <v>0</v>
      </c>
      <c r="HKL29">
        <v>0</v>
      </c>
      <c r="HKM29">
        <v>0</v>
      </c>
      <c r="HKN29">
        <v>0</v>
      </c>
      <c r="HKO29">
        <v>0</v>
      </c>
      <c r="HKP29">
        <v>0</v>
      </c>
      <c r="HKQ29">
        <v>0</v>
      </c>
      <c r="HKR29">
        <v>0</v>
      </c>
      <c r="HKS29">
        <v>0</v>
      </c>
      <c r="HKT29">
        <v>0</v>
      </c>
      <c r="HKU29">
        <v>0</v>
      </c>
      <c r="HKV29">
        <v>0</v>
      </c>
      <c r="HKW29">
        <v>0</v>
      </c>
      <c r="HKX29">
        <v>0</v>
      </c>
      <c r="HKY29">
        <v>0</v>
      </c>
      <c r="HKZ29">
        <v>0</v>
      </c>
      <c r="HLA29">
        <v>0</v>
      </c>
      <c r="HLB29">
        <v>0</v>
      </c>
      <c r="HLC29">
        <v>0</v>
      </c>
      <c r="HLD29">
        <v>0</v>
      </c>
      <c r="HLE29">
        <v>0</v>
      </c>
      <c r="HLF29">
        <v>0</v>
      </c>
      <c r="HLG29">
        <v>0</v>
      </c>
      <c r="HLH29">
        <v>0</v>
      </c>
      <c r="HLI29">
        <v>0</v>
      </c>
      <c r="HLJ29">
        <v>0</v>
      </c>
      <c r="HLK29">
        <v>0</v>
      </c>
      <c r="HLL29">
        <v>0</v>
      </c>
      <c r="HLM29">
        <v>0</v>
      </c>
      <c r="HLN29">
        <v>0</v>
      </c>
      <c r="HLO29">
        <v>0</v>
      </c>
      <c r="HLP29">
        <v>0</v>
      </c>
      <c r="HLQ29">
        <v>0</v>
      </c>
      <c r="HLR29">
        <v>0</v>
      </c>
      <c r="HLS29">
        <v>0</v>
      </c>
      <c r="HLT29">
        <v>0</v>
      </c>
      <c r="HLU29">
        <v>0</v>
      </c>
      <c r="HLV29">
        <v>0</v>
      </c>
      <c r="HLW29">
        <v>0</v>
      </c>
      <c r="HLX29">
        <v>0</v>
      </c>
      <c r="HLY29">
        <v>0</v>
      </c>
      <c r="HLZ29">
        <v>0</v>
      </c>
      <c r="HMA29">
        <v>0</v>
      </c>
      <c r="HMB29">
        <v>0</v>
      </c>
      <c r="HMC29">
        <v>0</v>
      </c>
      <c r="HMD29">
        <v>0</v>
      </c>
      <c r="HME29">
        <v>0</v>
      </c>
      <c r="HMF29">
        <v>0</v>
      </c>
      <c r="HMG29">
        <v>0</v>
      </c>
      <c r="HMH29">
        <v>0</v>
      </c>
      <c r="HMI29">
        <v>0</v>
      </c>
      <c r="HMJ29">
        <v>0</v>
      </c>
      <c r="HMK29">
        <v>0</v>
      </c>
      <c r="HML29">
        <v>0</v>
      </c>
      <c r="HMM29">
        <v>0</v>
      </c>
      <c r="HMN29">
        <v>0</v>
      </c>
      <c r="HMO29">
        <v>0</v>
      </c>
      <c r="HMP29">
        <v>0</v>
      </c>
      <c r="HMQ29">
        <v>0</v>
      </c>
      <c r="HMR29">
        <v>0</v>
      </c>
      <c r="HMS29">
        <v>0</v>
      </c>
      <c r="HMT29">
        <v>0</v>
      </c>
      <c r="HMU29">
        <v>0</v>
      </c>
      <c r="HMV29">
        <v>0</v>
      </c>
      <c r="HMW29">
        <v>0</v>
      </c>
      <c r="HMX29">
        <v>0</v>
      </c>
      <c r="HMY29">
        <v>0</v>
      </c>
      <c r="HMZ29">
        <v>0</v>
      </c>
      <c r="HNA29">
        <v>0</v>
      </c>
      <c r="HNB29">
        <v>0</v>
      </c>
      <c r="HNC29">
        <v>0</v>
      </c>
      <c r="HND29">
        <v>0</v>
      </c>
      <c r="HNE29">
        <v>0</v>
      </c>
      <c r="HNF29">
        <v>0</v>
      </c>
      <c r="HNG29">
        <v>0</v>
      </c>
      <c r="HNH29">
        <v>0</v>
      </c>
      <c r="HNI29">
        <v>0</v>
      </c>
      <c r="HNJ29">
        <v>0</v>
      </c>
      <c r="HNK29">
        <v>0</v>
      </c>
      <c r="HNL29">
        <v>0</v>
      </c>
      <c r="HNM29">
        <v>0</v>
      </c>
      <c r="HNN29">
        <v>0</v>
      </c>
      <c r="HNO29">
        <v>0</v>
      </c>
      <c r="HNP29">
        <v>0</v>
      </c>
      <c r="HNQ29">
        <v>0</v>
      </c>
      <c r="HNR29">
        <v>0</v>
      </c>
      <c r="HNS29">
        <v>0</v>
      </c>
      <c r="HNT29">
        <v>0</v>
      </c>
      <c r="HNU29">
        <v>0</v>
      </c>
      <c r="HNV29">
        <v>0</v>
      </c>
      <c r="HNW29">
        <v>0</v>
      </c>
      <c r="HNX29">
        <v>0</v>
      </c>
      <c r="HNY29">
        <v>0</v>
      </c>
      <c r="HNZ29">
        <v>0</v>
      </c>
      <c r="HOA29">
        <v>0</v>
      </c>
      <c r="HOB29">
        <v>0</v>
      </c>
      <c r="HOC29">
        <v>0</v>
      </c>
      <c r="HOD29">
        <v>0</v>
      </c>
      <c r="HOE29">
        <v>0</v>
      </c>
      <c r="HOF29">
        <v>0</v>
      </c>
      <c r="HOG29">
        <v>0</v>
      </c>
      <c r="HOH29">
        <v>0</v>
      </c>
      <c r="HOI29">
        <v>0</v>
      </c>
      <c r="HOJ29">
        <v>0</v>
      </c>
      <c r="HOK29">
        <v>0</v>
      </c>
      <c r="HOL29">
        <v>0</v>
      </c>
      <c r="HOM29">
        <v>0</v>
      </c>
      <c r="HON29">
        <v>0</v>
      </c>
      <c r="HOO29">
        <v>0</v>
      </c>
      <c r="HOP29">
        <v>0</v>
      </c>
      <c r="HOQ29">
        <v>0</v>
      </c>
      <c r="HOR29">
        <v>0</v>
      </c>
      <c r="HOS29">
        <v>0</v>
      </c>
      <c r="HOT29">
        <v>0</v>
      </c>
      <c r="HOU29">
        <v>0</v>
      </c>
      <c r="HOV29">
        <v>0</v>
      </c>
      <c r="HOW29">
        <v>0</v>
      </c>
      <c r="HOX29">
        <v>0</v>
      </c>
      <c r="HOY29">
        <v>0</v>
      </c>
      <c r="HOZ29">
        <v>0</v>
      </c>
      <c r="HPA29">
        <v>0</v>
      </c>
      <c r="HPB29">
        <v>0</v>
      </c>
      <c r="HPC29">
        <v>0</v>
      </c>
      <c r="HPD29">
        <v>0</v>
      </c>
      <c r="HPE29">
        <v>0</v>
      </c>
      <c r="HPF29">
        <v>0</v>
      </c>
      <c r="HPG29">
        <v>0</v>
      </c>
      <c r="HPH29">
        <v>0</v>
      </c>
      <c r="HPI29">
        <v>0</v>
      </c>
      <c r="HPJ29">
        <v>0</v>
      </c>
      <c r="HPK29">
        <v>0</v>
      </c>
      <c r="HPL29">
        <v>0</v>
      </c>
      <c r="HPM29">
        <v>0</v>
      </c>
      <c r="HPN29">
        <v>0</v>
      </c>
      <c r="HPO29">
        <v>0</v>
      </c>
      <c r="HPP29">
        <v>0</v>
      </c>
      <c r="HPQ29">
        <v>0</v>
      </c>
      <c r="HPR29">
        <v>0</v>
      </c>
      <c r="HPS29">
        <v>0</v>
      </c>
      <c r="HPT29">
        <v>0</v>
      </c>
      <c r="HPU29">
        <v>0</v>
      </c>
      <c r="HPV29">
        <v>0</v>
      </c>
      <c r="HPW29">
        <v>0</v>
      </c>
      <c r="HPX29">
        <v>0</v>
      </c>
      <c r="HPY29">
        <v>0</v>
      </c>
      <c r="HPZ29">
        <v>0</v>
      </c>
      <c r="HQA29">
        <v>0</v>
      </c>
      <c r="HQB29">
        <v>0</v>
      </c>
      <c r="HQC29">
        <v>0</v>
      </c>
      <c r="HQD29">
        <v>0</v>
      </c>
      <c r="HQE29">
        <v>0</v>
      </c>
      <c r="HQF29">
        <v>0</v>
      </c>
      <c r="HQG29">
        <v>0</v>
      </c>
      <c r="HQH29">
        <v>0</v>
      </c>
      <c r="HQI29">
        <v>0</v>
      </c>
      <c r="HQJ29">
        <v>0</v>
      </c>
      <c r="HQK29">
        <v>0</v>
      </c>
      <c r="HQL29">
        <v>0</v>
      </c>
      <c r="HQM29">
        <v>0</v>
      </c>
      <c r="HQN29">
        <v>0</v>
      </c>
      <c r="HQO29">
        <v>0</v>
      </c>
      <c r="HQP29">
        <v>0</v>
      </c>
      <c r="HQQ29">
        <v>0</v>
      </c>
      <c r="HQR29">
        <v>0</v>
      </c>
      <c r="HQS29">
        <v>0</v>
      </c>
      <c r="HQT29">
        <v>0</v>
      </c>
      <c r="HQU29">
        <v>0</v>
      </c>
      <c r="HQV29">
        <v>0</v>
      </c>
      <c r="HQW29">
        <v>0</v>
      </c>
      <c r="HQX29">
        <v>0</v>
      </c>
      <c r="HQY29">
        <v>0</v>
      </c>
      <c r="HQZ29">
        <v>0</v>
      </c>
      <c r="HRA29">
        <v>0</v>
      </c>
      <c r="HRB29">
        <v>0</v>
      </c>
      <c r="HRC29">
        <v>0</v>
      </c>
      <c r="HRD29">
        <v>0</v>
      </c>
      <c r="HRE29">
        <v>0</v>
      </c>
      <c r="HRF29">
        <v>0</v>
      </c>
      <c r="HRG29">
        <v>0</v>
      </c>
      <c r="HRH29">
        <v>0</v>
      </c>
      <c r="HRI29">
        <v>0</v>
      </c>
      <c r="HRJ29">
        <v>0</v>
      </c>
      <c r="HRK29">
        <v>0</v>
      </c>
      <c r="HRL29">
        <v>0</v>
      </c>
      <c r="HRM29">
        <v>0</v>
      </c>
      <c r="HRN29">
        <v>0</v>
      </c>
      <c r="HRO29">
        <v>0</v>
      </c>
      <c r="HRP29">
        <v>0</v>
      </c>
      <c r="HRQ29">
        <v>0</v>
      </c>
      <c r="HRR29">
        <v>0</v>
      </c>
      <c r="HRS29">
        <v>0</v>
      </c>
      <c r="HRT29">
        <v>0</v>
      </c>
      <c r="HRU29">
        <v>0</v>
      </c>
      <c r="HRV29">
        <v>0</v>
      </c>
      <c r="HRW29">
        <v>0</v>
      </c>
      <c r="HRX29">
        <v>0</v>
      </c>
      <c r="HRY29">
        <v>0</v>
      </c>
      <c r="HRZ29">
        <v>0</v>
      </c>
      <c r="HSA29">
        <v>0</v>
      </c>
      <c r="HSB29">
        <v>0</v>
      </c>
      <c r="HSC29">
        <v>0</v>
      </c>
      <c r="HSD29">
        <v>0</v>
      </c>
      <c r="HSE29">
        <v>0</v>
      </c>
      <c r="HSF29">
        <v>0</v>
      </c>
      <c r="HSG29">
        <v>0</v>
      </c>
      <c r="HSH29">
        <v>0</v>
      </c>
      <c r="HSI29">
        <v>0</v>
      </c>
      <c r="HSJ29">
        <v>0</v>
      </c>
      <c r="HSK29">
        <v>0</v>
      </c>
      <c r="HSL29">
        <v>0</v>
      </c>
      <c r="HSM29">
        <v>0</v>
      </c>
      <c r="HSN29">
        <v>0</v>
      </c>
      <c r="HSO29">
        <v>0</v>
      </c>
      <c r="HSP29">
        <v>0</v>
      </c>
      <c r="HSQ29">
        <v>0</v>
      </c>
      <c r="HSR29">
        <v>0</v>
      </c>
      <c r="HSS29">
        <v>0</v>
      </c>
      <c r="HST29">
        <v>0</v>
      </c>
      <c r="HSU29">
        <v>0</v>
      </c>
      <c r="HSV29">
        <v>0</v>
      </c>
      <c r="HSW29">
        <v>0</v>
      </c>
      <c r="HSX29">
        <v>0</v>
      </c>
      <c r="HSY29">
        <v>0</v>
      </c>
      <c r="HSZ29">
        <v>0</v>
      </c>
      <c r="HTA29">
        <v>0</v>
      </c>
      <c r="HTB29">
        <v>0</v>
      </c>
      <c r="HTC29">
        <v>0</v>
      </c>
      <c r="HTD29">
        <v>0</v>
      </c>
      <c r="HTE29">
        <v>0</v>
      </c>
      <c r="HTF29">
        <v>0</v>
      </c>
      <c r="HTG29">
        <v>0</v>
      </c>
      <c r="HTH29">
        <v>0</v>
      </c>
      <c r="HTI29">
        <v>0</v>
      </c>
      <c r="HTJ29">
        <v>0</v>
      </c>
      <c r="HTK29">
        <v>0</v>
      </c>
      <c r="HTL29">
        <v>0</v>
      </c>
      <c r="HTM29">
        <v>0</v>
      </c>
      <c r="HTN29">
        <v>0</v>
      </c>
      <c r="HTO29">
        <v>0</v>
      </c>
      <c r="HTP29">
        <v>0</v>
      </c>
      <c r="HTQ29">
        <v>0</v>
      </c>
      <c r="HTR29">
        <v>0</v>
      </c>
      <c r="HTS29">
        <v>0</v>
      </c>
      <c r="HTT29">
        <v>0</v>
      </c>
      <c r="HTU29">
        <v>0</v>
      </c>
      <c r="HTV29">
        <v>0</v>
      </c>
      <c r="HTW29">
        <v>0</v>
      </c>
      <c r="HTX29">
        <v>0</v>
      </c>
      <c r="HTY29">
        <v>0</v>
      </c>
      <c r="HTZ29">
        <v>0</v>
      </c>
      <c r="HUA29">
        <v>0</v>
      </c>
      <c r="HUB29">
        <v>0</v>
      </c>
      <c r="HUC29">
        <v>0</v>
      </c>
      <c r="HUD29">
        <v>0</v>
      </c>
      <c r="HUE29">
        <v>0</v>
      </c>
      <c r="HUF29">
        <v>0</v>
      </c>
      <c r="HUG29">
        <v>0</v>
      </c>
      <c r="HUH29">
        <v>0</v>
      </c>
      <c r="HUI29">
        <v>0</v>
      </c>
      <c r="HUJ29">
        <v>0</v>
      </c>
      <c r="HUK29">
        <v>0</v>
      </c>
      <c r="HUL29">
        <v>0</v>
      </c>
      <c r="HUM29">
        <v>0</v>
      </c>
      <c r="HUN29">
        <v>0</v>
      </c>
      <c r="HUO29">
        <v>0</v>
      </c>
      <c r="HUP29">
        <v>0</v>
      </c>
      <c r="HUQ29">
        <v>0</v>
      </c>
      <c r="HUR29">
        <v>0</v>
      </c>
      <c r="HUS29">
        <v>0</v>
      </c>
      <c r="HUT29">
        <v>0</v>
      </c>
      <c r="HUU29">
        <v>0</v>
      </c>
      <c r="HUV29">
        <v>0</v>
      </c>
      <c r="HUW29">
        <v>0</v>
      </c>
      <c r="HUX29">
        <v>0</v>
      </c>
      <c r="HUY29">
        <v>0</v>
      </c>
      <c r="HUZ29">
        <v>0</v>
      </c>
      <c r="HVA29">
        <v>0</v>
      </c>
      <c r="HVB29">
        <v>0</v>
      </c>
      <c r="HVC29">
        <v>0</v>
      </c>
      <c r="HVD29">
        <v>0</v>
      </c>
      <c r="HVE29">
        <v>0</v>
      </c>
      <c r="HVF29">
        <v>0</v>
      </c>
      <c r="HVG29">
        <v>0</v>
      </c>
      <c r="HVH29">
        <v>0</v>
      </c>
      <c r="HVI29">
        <v>0</v>
      </c>
      <c r="HVJ29">
        <v>0</v>
      </c>
      <c r="HVK29">
        <v>0</v>
      </c>
      <c r="HVL29">
        <v>0</v>
      </c>
      <c r="HVM29">
        <v>0</v>
      </c>
      <c r="HVN29">
        <v>0</v>
      </c>
      <c r="HVO29">
        <v>0</v>
      </c>
      <c r="HVP29">
        <v>0</v>
      </c>
      <c r="HVQ29">
        <v>0</v>
      </c>
      <c r="HVR29">
        <v>0</v>
      </c>
      <c r="HVS29">
        <v>0</v>
      </c>
      <c r="HVT29">
        <v>0</v>
      </c>
      <c r="HVU29">
        <v>0</v>
      </c>
      <c r="HVV29">
        <v>0</v>
      </c>
      <c r="HVW29">
        <v>0</v>
      </c>
      <c r="HVX29">
        <v>0</v>
      </c>
      <c r="HVY29">
        <v>0</v>
      </c>
      <c r="HVZ29">
        <v>0</v>
      </c>
      <c r="HWA29">
        <v>0</v>
      </c>
      <c r="HWB29">
        <v>0</v>
      </c>
      <c r="HWC29">
        <v>0</v>
      </c>
      <c r="HWD29">
        <v>0</v>
      </c>
      <c r="HWE29">
        <v>0</v>
      </c>
      <c r="HWF29">
        <v>0</v>
      </c>
      <c r="HWG29">
        <v>0</v>
      </c>
      <c r="HWH29">
        <v>0</v>
      </c>
      <c r="HWI29">
        <v>0</v>
      </c>
      <c r="HWJ29">
        <v>0</v>
      </c>
      <c r="HWK29">
        <v>0</v>
      </c>
      <c r="HWL29">
        <v>0</v>
      </c>
      <c r="HWM29">
        <v>0</v>
      </c>
      <c r="HWN29">
        <v>0</v>
      </c>
      <c r="HWO29">
        <v>0</v>
      </c>
      <c r="HWP29">
        <v>0</v>
      </c>
      <c r="HWQ29">
        <v>0</v>
      </c>
      <c r="HWR29">
        <v>0</v>
      </c>
      <c r="HWS29">
        <v>0</v>
      </c>
      <c r="HWT29">
        <v>0</v>
      </c>
      <c r="HWU29">
        <v>0</v>
      </c>
      <c r="HWV29">
        <v>0</v>
      </c>
      <c r="HWW29">
        <v>0</v>
      </c>
      <c r="HWX29">
        <v>0</v>
      </c>
      <c r="HWY29">
        <v>0</v>
      </c>
      <c r="HWZ29">
        <v>0</v>
      </c>
      <c r="HXA29">
        <v>0</v>
      </c>
      <c r="HXB29">
        <v>0</v>
      </c>
      <c r="HXC29">
        <v>0</v>
      </c>
      <c r="HXD29">
        <v>0</v>
      </c>
      <c r="HXE29">
        <v>0</v>
      </c>
      <c r="HXF29">
        <v>0</v>
      </c>
      <c r="HXG29">
        <v>0</v>
      </c>
      <c r="HXH29">
        <v>0</v>
      </c>
      <c r="HXI29">
        <v>0</v>
      </c>
      <c r="HXJ29">
        <v>0</v>
      </c>
      <c r="HXK29">
        <v>0</v>
      </c>
      <c r="HXL29">
        <v>0</v>
      </c>
      <c r="HXM29">
        <v>0</v>
      </c>
      <c r="HXN29">
        <v>0</v>
      </c>
      <c r="HXO29">
        <v>0</v>
      </c>
      <c r="HXP29">
        <v>0</v>
      </c>
      <c r="HXQ29">
        <v>0</v>
      </c>
      <c r="HXR29">
        <v>0</v>
      </c>
      <c r="HXS29">
        <v>0</v>
      </c>
      <c r="HXT29">
        <v>0</v>
      </c>
      <c r="HXU29">
        <v>0</v>
      </c>
      <c r="HXV29">
        <v>0</v>
      </c>
      <c r="HXW29">
        <v>0</v>
      </c>
      <c r="HXX29">
        <v>0</v>
      </c>
      <c r="HXY29">
        <v>0</v>
      </c>
      <c r="HXZ29">
        <v>0</v>
      </c>
      <c r="HYA29">
        <v>0</v>
      </c>
      <c r="HYB29">
        <v>0</v>
      </c>
      <c r="HYC29">
        <v>0</v>
      </c>
      <c r="HYD29">
        <v>0</v>
      </c>
      <c r="HYE29">
        <v>0</v>
      </c>
      <c r="HYF29">
        <v>0</v>
      </c>
      <c r="HYG29">
        <v>0</v>
      </c>
      <c r="HYH29">
        <v>0</v>
      </c>
      <c r="HYI29">
        <v>0</v>
      </c>
      <c r="HYJ29">
        <v>0</v>
      </c>
      <c r="HYK29">
        <v>0</v>
      </c>
      <c r="HYL29">
        <v>0</v>
      </c>
      <c r="HYM29">
        <v>0</v>
      </c>
      <c r="HYN29">
        <v>0</v>
      </c>
      <c r="HYO29">
        <v>0</v>
      </c>
      <c r="HYP29">
        <v>0</v>
      </c>
      <c r="HYQ29">
        <v>0</v>
      </c>
      <c r="HYR29">
        <v>0</v>
      </c>
      <c r="HYS29">
        <v>0</v>
      </c>
      <c r="HYT29">
        <v>0</v>
      </c>
      <c r="HYU29">
        <v>0</v>
      </c>
      <c r="HYV29">
        <v>0</v>
      </c>
      <c r="HYW29">
        <v>0</v>
      </c>
      <c r="HYX29">
        <v>0</v>
      </c>
      <c r="HYY29">
        <v>0</v>
      </c>
      <c r="HYZ29">
        <v>0</v>
      </c>
      <c r="HZA29">
        <v>0</v>
      </c>
      <c r="HZB29">
        <v>0</v>
      </c>
      <c r="HZC29">
        <v>0</v>
      </c>
      <c r="HZD29">
        <v>0</v>
      </c>
      <c r="HZE29">
        <v>0</v>
      </c>
      <c r="HZF29">
        <v>0</v>
      </c>
      <c r="HZG29">
        <v>0</v>
      </c>
      <c r="HZH29">
        <v>0</v>
      </c>
      <c r="HZI29">
        <v>0</v>
      </c>
      <c r="HZJ29">
        <v>0</v>
      </c>
      <c r="HZK29">
        <v>0</v>
      </c>
      <c r="HZL29">
        <v>0</v>
      </c>
      <c r="HZM29">
        <v>0</v>
      </c>
      <c r="HZN29">
        <v>0</v>
      </c>
      <c r="HZO29">
        <v>0</v>
      </c>
      <c r="HZP29">
        <v>0</v>
      </c>
      <c r="HZQ29">
        <v>0</v>
      </c>
      <c r="HZR29">
        <v>0</v>
      </c>
      <c r="HZS29">
        <v>0</v>
      </c>
      <c r="HZT29">
        <v>0</v>
      </c>
      <c r="HZU29">
        <v>0</v>
      </c>
      <c r="HZV29">
        <v>0</v>
      </c>
      <c r="HZW29">
        <v>0</v>
      </c>
      <c r="HZX29">
        <v>0</v>
      </c>
      <c r="HZY29">
        <v>0</v>
      </c>
      <c r="HZZ29">
        <v>0</v>
      </c>
      <c r="IAA29">
        <v>0</v>
      </c>
      <c r="IAB29">
        <v>0</v>
      </c>
      <c r="IAC29">
        <v>0</v>
      </c>
      <c r="IAD29">
        <v>0</v>
      </c>
      <c r="IAE29">
        <v>0</v>
      </c>
      <c r="IAF29">
        <v>0</v>
      </c>
      <c r="IAG29">
        <v>0</v>
      </c>
      <c r="IAH29">
        <v>0</v>
      </c>
      <c r="IAI29">
        <v>0</v>
      </c>
      <c r="IAJ29">
        <v>0</v>
      </c>
      <c r="IAK29">
        <v>0</v>
      </c>
      <c r="IAL29">
        <v>0</v>
      </c>
      <c r="IAM29">
        <v>0</v>
      </c>
      <c r="IAN29">
        <v>0</v>
      </c>
      <c r="IAO29">
        <v>0</v>
      </c>
      <c r="IAP29">
        <v>0</v>
      </c>
      <c r="IAQ29">
        <v>0</v>
      </c>
      <c r="IAR29">
        <v>0</v>
      </c>
      <c r="IAS29">
        <v>0</v>
      </c>
      <c r="IAT29">
        <v>0</v>
      </c>
      <c r="IAU29">
        <v>0</v>
      </c>
      <c r="IAV29">
        <v>0</v>
      </c>
      <c r="IAW29">
        <v>0</v>
      </c>
      <c r="IAX29">
        <v>0</v>
      </c>
      <c r="IAY29">
        <v>0</v>
      </c>
      <c r="IAZ29">
        <v>0</v>
      </c>
      <c r="IBA29">
        <v>0</v>
      </c>
      <c r="IBB29">
        <v>0</v>
      </c>
      <c r="IBC29">
        <v>0</v>
      </c>
      <c r="IBD29">
        <v>0</v>
      </c>
      <c r="IBE29">
        <v>0</v>
      </c>
      <c r="IBF29">
        <v>0</v>
      </c>
      <c r="IBG29">
        <v>0</v>
      </c>
      <c r="IBH29">
        <v>0</v>
      </c>
      <c r="IBI29">
        <v>0</v>
      </c>
      <c r="IBJ29">
        <v>0</v>
      </c>
      <c r="IBK29">
        <v>0</v>
      </c>
      <c r="IBL29">
        <v>0</v>
      </c>
      <c r="IBM29">
        <v>0</v>
      </c>
      <c r="IBN29">
        <v>0</v>
      </c>
      <c r="IBO29">
        <v>0</v>
      </c>
      <c r="IBP29">
        <v>0</v>
      </c>
      <c r="IBQ29">
        <v>0</v>
      </c>
      <c r="IBR29">
        <v>0</v>
      </c>
      <c r="IBS29">
        <v>0</v>
      </c>
      <c r="IBT29">
        <v>0</v>
      </c>
      <c r="IBU29">
        <v>0</v>
      </c>
      <c r="IBV29">
        <v>0</v>
      </c>
      <c r="IBW29">
        <v>0</v>
      </c>
      <c r="IBX29">
        <v>0</v>
      </c>
      <c r="IBY29">
        <v>0</v>
      </c>
      <c r="IBZ29">
        <v>0</v>
      </c>
      <c r="ICA29">
        <v>0</v>
      </c>
      <c r="ICB29">
        <v>0</v>
      </c>
      <c r="ICC29">
        <v>0</v>
      </c>
      <c r="ICD29">
        <v>0</v>
      </c>
      <c r="ICE29">
        <v>0</v>
      </c>
      <c r="ICF29">
        <v>0</v>
      </c>
      <c r="ICG29">
        <v>0</v>
      </c>
      <c r="ICH29">
        <v>0</v>
      </c>
      <c r="ICI29">
        <v>0</v>
      </c>
      <c r="ICJ29">
        <v>0</v>
      </c>
      <c r="ICK29">
        <v>0</v>
      </c>
      <c r="ICL29">
        <v>0</v>
      </c>
      <c r="ICM29">
        <v>0</v>
      </c>
      <c r="ICN29">
        <v>0</v>
      </c>
      <c r="ICO29">
        <v>0</v>
      </c>
      <c r="ICP29">
        <v>0</v>
      </c>
      <c r="ICQ29">
        <v>0</v>
      </c>
      <c r="ICR29">
        <v>0</v>
      </c>
      <c r="ICS29">
        <v>0</v>
      </c>
      <c r="ICT29">
        <v>0</v>
      </c>
      <c r="ICU29">
        <v>0</v>
      </c>
      <c r="ICV29">
        <v>0</v>
      </c>
      <c r="ICW29">
        <v>0</v>
      </c>
      <c r="ICX29">
        <v>0</v>
      </c>
      <c r="ICY29">
        <v>0</v>
      </c>
      <c r="ICZ29">
        <v>0</v>
      </c>
      <c r="IDA29">
        <v>0</v>
      </c>
      <c r="IDB29">
        <v>0</v>
      </c>
      <c r="IDC29">
        <v>0</v>
      </c>
      <c r="IDD29">
        <v>0</v>
      </c>
      <c r="IDE29">
        <v>0</v>
      </c>
      <c r="IDF29">
        <v>0</v>
      </c>
      <c r="IDG29">
        <v>0</v>
      </c>
      <c r="IDH29">
        <v>0</v>
      </c>
      <c r="IDI29">
        <v>0</v>
      </c>
      <c r="IDJ29">
        <v>0</v>
      </c>
      <c r="IDK29">
        <v>0</v>
      </c>
      <c r="IDL29">
        <v>0</v>
      </c>
      <c r="IDM29">
        <v>0</v>
      </c>
      <c r="IDN29">
        <v>0</v>
      </c>
      <c r="IDO29">
        <v>0</v>
      </c>
      <c r="IDP29">
        <v>0</v>
      </c>
      <c r="IDQ29">
        <v>0</v>
      </c>
      <c r="IDR29">
        <v>0</v>
      </c>
      <c r="IDS29">
        <v>0</v>
      </c>
      <c r="IDT29">
        <v>0</v>
      </c>
      <c r="IDU29">
        <v>0</v>
      </c>
      <c r="IDV29">
        <v>0</v>
      </c>
      <c r="IDW29">
        <v>0</v>
      </c>
      <c r="IDX29">
        <v>0</v>
      </c>
      <c r="IDY29">
        <v>0</v>
      </c>
      <c r="IDZ29">
        <v>0</v>
      </c>
      <c r="IEA29">
        <v>0</v>
      </c>
      <c r="IEB29">
        <v>0</v>
      </c>
      <c r="IEC29">
        <v>0</v>
      </c>
      <c r="IED29">
        <v>0</v>
      </c>
      <c r="IEE29">
        <v>0</v>
      </c>
      <c r="IEF29">
        <v>0</v>
      </c>
      <c r="IEG29">
        <v>0</v>
      </c>
      <c r="IEH29">
        <v>0</v>
      </c>
      <c r="IEI29">
        <v>0</v>
      </c>
      <c r="IEJ29">
        <v>0</v>
      </c>
      <c r="IEK29">
        <v>0</v>
      </c>
      <c r="IEL29">
        <v>0</v>
      </c>
      <c r="IEM29">
        <v>0</v>
      </c>
      <c r="IEN29">
        <v>0</v>
      </c>
      <c r="IEO29">
        <v>0</v>
      </c>
      <c r="IEP29">
        <v>0</v>
      </c>
      <c r="IEQ29">
        <v>0</v>
      </c>
      <c r="IER29">
        <v>0</v>
      </c>
      <c r="IES29">
        <v>0</v>
      </c>
      <c r="IET29">
        <v>0</v>
      </c>
      <c r="IEU29">
        <v>0</v>
      </c>
      <c r="IEV29">
        <v>0</v>
      </c>
      <c r="IEW29">
        <v>0</v>
      </c>
      <c r="IEX29">
        <v>0</v>
      </c>
      <c r="IEY29">
        <v>0</v>
      </c>
      <c r="IEZ29">
        <v>0</v>
      </c>
      <c r="IFA29">
        <v>0</v>
      </c>
      <c r="IFB29">
        <v>0</v>
      </c>
      <c r="IFC29">
        <v>0</v>
      </c>
      <c r="IFD29">
        <v>0</v>
      </c>
      <c r="IFE29">
        <v>0</v>
      </c>
      <c r="IFF29">
        <v>0</v>
      </c>
      <c r="IFG29">
        <v>0</v>
      </c>
      <c r="IFH29">
        <v>0</v>
      </c>
      <c r="IFI29">
        <v>0</v>
      </c>
      <c r="IFJ29">
        <v>0</v>
      </c>
      <c r="IFK29">
        <v>0</v>
      </c>
      <c r="IFL29">
        <v>0</v>
      </c>
      <c r="IFM29">
        <v>0</v>
      </c>
      <c r="IFN29">
        <v>0</v>
      </c>
      <c r="IFO29">
        <v>0</v>
      </c>
      <c r="IFP29">
        <v>0</v>
      </c>
      <c r="IFQ29">
        <v>0</v>
      </c>
      <c r="IFR29">
        <v>0</v>
      </c>
      <c r="IFS29">
        <v>0</v>
      </c>
      <c r="IFT29">
        <v>0</v>
      </c>
      <c r="IFU29">
        <v>0</v>
      </c>
      <c r="IFV29">
        <v>0</v>
      </c>
      <c r="IFW29">
        <v>0</v>
      </c>
      <c r="IFX29">
        <v>0</v>
      </c>
      <c r="IFY29">
        <v>0</v>
      </c>
      <c r="IFZ29">
        <v>0</v>
      </c>
      <c r="IGA29">
        <v>0</v>
      </c>
      <c r="IGB29">
        <v>0</v>
      </c>
      <c r="IGC29">
        <v>0</v>
      </c>
      <c r="IGD29">
        <v>0</v>
      </c>
      <c r="IGE29">
        <v>0</v>
      </c>
      <c r="IGF29">
        <v>0</v>
      </c>
      <c r="IGG29">
        <v>0</v>
      </c>
      <c r="IGH29">
        <v>0</v>
      </c>
      <c r="IGI29">
        <v>0</v>
      </c>
      <c r="IGJ29">
        <v>0</v>
      </c>
      <c r="IGK29">
        <v>0</v>
      </c>
      <c r="IGL29">
        <v>0</v>
      </c>
      <c r="IGM29">
        <v>0</v>
      </c>
      <c r="IGN29">
        <v>0</v>
      </c>
      <c r="IGO29">
        <v>0</v>
      </c>
      <c r="IGP29">
        <v>0</v>
      </c>
      <c r="IGQ29">
        <v>0</v>
      </c>
      <c r="IGR29">
        <v>0</v>
      </c>
      <c r="IGS29">
        <v>0</v>
      </c>
      <c r="IGT29">
        <v>0</v>
      </c>
      <c r="IGU29">
        <v>0</v>
      </c>
      <c r="IGV29">
        <v>0</v>
      </c>
      <c r="IGW29">
        <v>0</v>
      </c>
      <c r="IGX29">
        <v>0</v>
      </c>
      <c r="IGY29">
        <v>0</v>
      </c>
      <c r="IGZ29">
        <v>0</v>
      </c>
      <c r="IHA29">
        <v>0</v>
      </c>
      <c r="IHB29">
        <v>0</v>
      </c>
      <c r="IHC29">
        <v>0</v>
      </c>
      <c r="IHD29">
        <v>0</v>
      </c>
      <c r="IHE29">
        <v>0</v>
      </c>
      <c r="IHF29">
        <v>0</v>
      </c>
      <c r="IHG29">
        <v>0</v>
      </c>
      <c r="IHH29">
        <v>0</v>
      </c>
      <c r="IHI29">
        <v>0</v>
      </c>
      <c r="IHJ29">
        <v>0</v>
      </c>
      <c r="IHK29">
        <v>0</v>
      </c>
      <c r="IHL29">
        <v>0</v>
      </c>
      <c r="IHM29">
        <v>0</v>
      </c>
      <c r="IHN29">
        <v>0</v>
      </c>
      <c r="IHO29">
        <v>0</v>
      </c>
      <c r="IHP29">
        <v>0</v>
      </c>
      <c r="IHQ29">
        <v>0</v>
      </c>
      <c r="IHR29">
        <v>0</v>
      </c>
      <c r="IHS29">
        <v>0</v>
      </c>
      <c r="IHT29">
        <v>0</v>
      </c>
      <c r="IHU29">
        <v>0</v>
      </c>
      <c r="IHV29">
        <v>0</v>
      </c>
      <c r="IHW29">
        <v>0</v>
      </c>
      <c r="IHX29">
        <v>0</v>
      </c>
      <c r="IHY29">
        <v>0</v>
      </c>
      <c r="IHZ29">
        <v>0</v>
      </c>
      <c r="IIA29">
        <v>0</v>
      </c>
      <c r="IIB29">
        <v>0</v>
      </c>
      <c r="IIC29">
        <v>0</v>
      </c>
      <c r="IID29">
        <v>0</v>
      </c>
      <c r="IIE29">
        <v>0</v>
      </c>
      <c r="IIF29">
        <v>0</v>
      </c>
      <c r="IIG29">
        <v>0</v>
      </c>
      <c r="IIH29">
        <v>0</v>
      </c>
      <c r="III29">
        <v>0</v>
      </c>
      <c r="IIJ29">
        <v>0</v>
      </c>
      <c r="IIK29">
        <v>0</v>
      </c>
      <c r="IIL29">
        <v>0</v>
      </c>
      <c r="IIM29">
        <v>0</v>
      </c>
      <c r="IIN29">
        <v>0</v>
      </c>
      <c r="IIO29">
        <v>0</v>
      </c>
      <c r="IIP29">
        <v>0</v>
      </c>
      <c r="IIQ29">
        <v>0</v>
      </c>
      <c r="IIR29">
        <v>0</v>
      </c>
      <c r="IIS29">
        <v>0</v>
      </c>
      <c r="IIT29">
        <v>0</v>
      </c>
      <c r="IIU29">
        <v>0</v>
      </c>
      <c r="IIV29">
        <v>0</v>
      </c>
      <c r="IIW29">
        <v>0</v>
      </c>
      <c r="IIX29">
        <v>0</v>
      </c>
      <c r="IIY29">
        <v>0</v>
      </c>
      <c r="IIZ29">
        <v>0</v>
      </c>
      <c r="IJA29">
        <v>0</v>
      </c>
      <c r="IJB29">
        <v>0</v>
      </c>
      <c r="IJC29">
        <v>0</v>
      </c>
      <c r="IJD29">
        <v>0</v>
      </c>
      <c r="IJE29">
        <v>0</v>
      </c>
      <c r="IJF29">
        <v>0</v>
      </c>
      <c r="IJG29">
        <v>0</v>
      </c>
      <c r="IJH29">
        <v>0</v>
      </c>
      <c r="IJI29">
        <v>0</v>
      </c>
      <c r="IJJ29">
        <v>0</v>
      </c>
      <c r="IJK29">
        <v>0</v>
      </c>
      <c r="IJL29">
        <v>0</v>
      </c>
      <c r="IJM29">
        <v>0</v>
      </c>
      <c r="IJN29">
        <v>0</v>
      </c>
      <c r="IJO29">
        <v>0</v>
      </c>
      <c r="IJP29">
        <v>0</v>
      </c>
      <c r="IJQ29">
        <v>0</v>
      </c>
      <c r="IJR29">
        <v>0</v>
      </c>
      <c r="IJS29">
        <v>0</v>
      </c>
      <c r="IJT29">
        <v>0</v>
      </c>
      <c r="IJU29">
        <v>0</v>
      </c>
      <c r="IJV29">
        <v>0</v>
      </c>
      <c r="IJW29">
        <v>0</v>
      </c>
      <c r="IJX29">
        <v>0</v>
      </c>
      <c r="IJY29">
        <v>0</v>
      </c>
      <c r="IJZ29">
        <v>0</v>
      </c>
      <c r="IKA29">
        <v>0</v>
      </c>
      <c r="IKB29">
        <v>0</v>
      </c>
      <c r="IKC29">
        <v>0</v>
      </c>
      <c r="IKD29">
        <v>0</v>
      </c>
      <c r="IKE29">
        <v>0</v>
      </c>
      <c r="IKF29">
        <v>0</v>
      </c>
      <c r="IKG29">
        <v>0</v>
      </c>
      <c r="IKH29">
        <v>0</v>
      </c>
      <c r="IKI29">
        <v>0</v>
      </c>
      <c r="IKJ29">
        <v>0</v>
      </c>
      <c r="IKK29">
        <v>0</v>
      </c>
      <c r="IKL29">
        <v>0</v>
      </c>
      <c r="IKM29">
        <v>0</v>
      </c>
      <c r="IKN29">
        <v>0</v>
      </c>
      <c r="IKO29">
        <v>0</v>
      </c>
      <c r="IKP29">
        <v>0</v>
      </c>
      <c r="IKQ29">
        <v>0</v>
      </c>
      <c r="IKR29">
        <v>0</v>
      </c>
      <c r="IKS29">
        <v>0</v>
      </c>
      <c r="IKT29">
        <v>0</v>
      </c>
      <c r="IKU29">
        <v>0</v>
      </c>
      <c r="IKV29">
        <v>0</v>
      </c>
      <c r="IKW29">
        <v>0</v>
      </c>
      <c r="IKX29">
        <v>0</v>
      </c>
      <c r="IKY29">
        <v>0</v>
      </c>
      <c r="IKZ29">
        <v>0</v>
      </c>
      <c r="ILA29">
        <v>0</v>
      </c>
      <c r="ILB29">
        <v>0</v>
      </c>
      <c r="ILC29">
        <v>0</v>
      </c>
      <c r="ILD29">
        <v>0</v>
      </c>
      <c r="ILE29">
        <v>0</v>
      </c>
      <c r="ILF29">
        <v>0</v>
      </c>
      <c r="ILG29">
        <v>0</v>
      </c>
      <c r="ILH29">
        <v>0</v>
      </c>
      <c r="ILI29">
        <v>0</v>
      </c>
      <c r="ILJ29">
        <v>0</v>
      </c>
      <c r="ILK29">
        <v>0</v>
      </c>
      <c r="ILL29">
        <v>0</v>
      </c>
      <c r="ILM29">
        <v>0</v>
      </c>
      <c r="ILN29">
        <v>0</v>
      </c>
      <c r="ILO29">
        <v>0</v>
      </c>
      <c r="ILP29">
        <v>0</v>
      </c>
      <c r="ILQ29">
        <v>0</v>
      </c>
      <c r="ILR29">
        <v>0</v>
      </c>
      <c r="ILS29">
        <v>0</v>
      </c>
      <c r="ILT29">
        <v>0</v>
      </c>
      <c r="ILU29">
        <v>0</v>
      </c>
      <c r="ILV29">
        <v>0</v>
      </c>
      <c r="ILW29">
        <v>0</v>
      </c>
      <c r="ILX29">
        <v>0</v>
      </c>
      <c r="ILY29">
        <v>0</v>
      </c>
      <c r="ILZ29">
        <v>0</v>
      </c>
      <c r="IMA29">
        <v>0</v>
      </c>
      <c r="IMB29">
        <v>0</v>
      </c>
      <c r="IMC29">
        <v>0</v>
      </c>
      <c r="IMD29">
        <v>0</v>
      </c>
      <c r="IME29">
        <v>0</v>
      </c>
      <c r="IMF29">
        <v>0</v>
      </c>
      <c r="IMG29">
        <v>0</v>
      </c>
      <c r="IMH29">
        <v>0</v>
      </c>
      <c r="IMI29">
        <v>0</v>
      </c>
      <c r="IMJ29">
        <v>0</v>
      </c>
      <c r="IMK29">
        <v>0</v>
      </c>
      <c r="IML29">
        <v>0</v>
      </c>
      <c r="IMM29">
        <v>0</v>
      </c>
      <c r="IMN29">
        <v>0</v>
      </c>
      <c r="IMO29">
        <v>0</v>
      </c>
      <c r="IMP29">
        <v>0</v>
      </c>
      <c r="IMQ29">
        <v>0</v>
      </c>
      <c r="IMR29">
        <v>0</v>
      </c>
      <c r="IMS29">
        <v>0</v>
      </c>
      <c r="IMT29">
        <v>0</v>
      </c>
      <c r="IMU29">
        <v>0</v>
      </c>
      <c r="IMV29">
        <v>0</v>
      </c>
      <c r="IMW29">
        <v>0</v>
      </c>
      <c r="IMX29">
        <v>0</v>
      </c>
      <c r="IMY29">
        <v>0</v>
      </c>
      <c r="IMZ29">
        <v>0</v>
      </c>
      <c r="INA29">
        <v>0</v>
      </c>
      <c r="INB29">
        <v>0</v>
      </c>
      <c r="INC29">
        <v>0</v>
      </c>
      <c r="IND29">
        <v>0</v>
      </c>
      <c r="INE29">
        <v>0</v>
      </c>
      <c r="INF29">
        <v>0</v>
      </c>
      <c r="ING29">
        <v>0</v>
      </c>
      <c r="INH29">
        <v>0</v>
      </c>
      <c r="INI29">
        <v>0</v>
      </c>
      <c r="INJ29">
        <v>0</v>
      </c>
      <c r="INK29">
        <v>0</v>
      </c>
      <c r="INL29">
        <v>0</v>
      </c>
      <c r="INM29">
        <v>0</v>
      </c>
      <c r="INN29">
        <v>0</v>
      </c>
      <c r="INO29">
        <v>0</v>
      </c>
      <c r="INP29">
        <v>0</v>
      </c>
      <c r="INQ29">
        <v>0</v>
      </c>
      <c r="INR29">
        <v>0</v>
      </c>
      <c r="INS29">
        <v>0</v>
      </c>
      <c r="INT29">
        <v>0</v>
      </c>
      <c r="INU29">
        <v>0</v>
      </c>
      <c r="INV29">
        <v>0</v>
      </c>
      <c r="INW29">
        <v>0</v>
      </c>
      <c r="INX29">
        <v>0</v>
      </c>
      <c r="INY29">
        <v>0</v>
      </c>
      <c r="INZ29">
        <v>0</v>
      </c>
      <c r="IOA29">
        <v>0</v>
      </c>
      <c r="IOB29">
        <v>0</v>
      </c>
      <c r="IOC29">
        <v>0</v>
      </c>
      <c r="IOD29">
        <v>0</v>
      </c>
      <c r="IOE29">
        <v>0</v>
      </c>
      <c r="IOF29">
        <v>0</v>
      </c>
      <c r="IOG29">
        <v>0</v>
      </c>
      <c r="IOH29">
        <v>0</v>
      </c>
      <c r="IOI29">
        <v>0</v>
      </c>
      <c r="IOJ29">
        <v>0</v>
      </c>
      <c r="IOK29">
        <v>0</v>
      </c>
      <c r="IOL29">
        <v>0</v>
      </c>
      <c r="IOM29">
        <v>0</v>
      </c>
      <c r="ION29">
        <v>0</v>
      </c>
      <c r="IOO29">
        <v>0</v>
      </c>
      <c r="IOP29">
        <v>0</v>
      </c>
      <c r="IOQ29">
        <v>0</v>
      </c>
      <c r="IOR29">
        <v>0</v>
      </c>
      <c r="IOS29">
        <v>0</v>
      </c>
      <c r="IOT29">
        <v>0</v>
      </c>
      <c r="IOU29">
        <v>0</v>
      </c>
      <c r="IOV29">
        <v>0</v>
      </c>
      <c r="IOW29">
        <v>0</v>
      </c>
      <c r="IOX29">
        <v>0</v>
      </c>
      <c r="IOY29">
        <v>0</v>
      </c>
      <c r="IOZ29">
        <v>0</v>
      </c>
      <c r="IPA29">
        <v>0</v>
      </c>
      <c r="IPB29">
        <v>0</v>
      </c>
      <c r="IPC29">
        <v>0</v>
      </c>
      <c r="IPD29">
        <v>0</v>
      </c>
      <c r="IPE29">
        <v>0</v>
      </c>
      <c r="IPF29">
        <v>0</v>
      </c>
      <c r="IPG29">
        <v>0</v>
      </c>
      <c r="IPH29">
        <v>0</v>
      </c>
      <c r="IPI29">
        <v>0</v>
      </c>
      <c r="IPJ29">
        <v>0</v>
      </c>
      <c r="IPK29">
        <v>0</v>
      </c>
      <c r="IPL29">
        <v>0</v>
      </c>
      <c r="IPM29">
        <v>0</v>
      </c>
      <c r="IPN29">
        <v>0</v>
      </c>
      <c r="IPO29">
        <v>0</v>
      </c>
      <c r="IPP29">
        <v>0</v>
      </c>
      <c r="IPQ29">
        <v>0</v>
      </c>
      <c r="IPR29">
        <v>0</v>
      </c>
      <c r="IPS29">
        <v>0</v>
      </c>
      <c r="IPT29">
        <v>0</v>
      </c>
      <c r="IPU29">
        <v>0</v>
      </c>
      <c r="IPV29">
        <v>0</v>
      </c>
      <c r="IPW29">
        <v>0</v>
      </c>
      <c r="IPX29">
        <v>0</v>
      </c>
      <c r="IPY29">
        <v>0</v>
      </c>
      <c r="IPZ29">
        <v>0</v>
      </c>
      <c r="IQA29">
        <v>0</v>
      </c>
      <c r="IQB29">
        <v>0</v>
      </c>
      <c r="IQC29">
        <v>0</v>
      </c>
      <c r="IQD29">
        <v>0</v>
      </c>
      <c r="IQE29">
        <v>0</v>
      </c>
      <c r="IQF29">
        <v>0</v>
      </c>
      <c r="IQG29">
        <v>0</v>
      </c>
      <c r="IQH29">
        <v>0</v>
      </c>
      <c r="IQI29">
        <v>0</v>
      </c>
      <c r="IQJ29">
        <v>0</v>
      </c>
      <c r="IQK29">
        <v>0</v>
      </c>
      <c r="IQL29">
        <v>0</v>
      </c>
      <c r="IQM29">
        <v>0</v>
      </c>
      <c r="IQN29">
        <v>0</v>
      </c>
      <c r="IQO29">
        <v>0</v>
      </c>
      <c r="IQP29">
        <v>0</v>
      </c>
      <c r="IQQ29">
        <v>0</v>
      </c>
      <c r="IQR29">
        <v>0</v>
      </c>
      <c r="IQS29">
        <v>0</v>
      </c>
      <c r="IQT29">
        <v>0</v>
      </c>
      <c r="IQU29">
        <v>0</v>
      </c>
      <c r="IQV29">
        <v>0</v>
      </c>
      <c r="IQW29">
        <v>0</v>
      </c>
      <c r="IQX29">
        <v>0</v>
      </c>
      <c r="IQY29">
        <v>0</v>
      </c>
      <c r="IQZ29">
        <v>0</v>
      </c>
      <c r="IRA29">
        <v>0</v>
      </c>
      <c r="IRB29">
        <v>0</v>
      </c>
      <c r="IRC29">
        <v>0</v>
      </c>
      <c r="IRD29">
        <v>0</v>
      </c>
      <c r="IRE29">
        <v>0</v>
      </c>
      <c r="IRF29">
        <v>0</v>
      </c>
      <c r="IRG29">
        <v>0</v>
      </c>
      <c r="IRH29">
        <v>0</v>
      </c>
      <c r="IRI29">
        <v>0</v>
      </c>
      <c r="IRJ29">
        <v>0</v>
      </c>
      <c r="IRK29">
        <v>0</v>
      </c>
      <c r="IRL29">
        <v>0</v>
      </c>
      <c r="IRM29">
        <v>0</v>
      </c>
      <c r="IRN29">
        <v>0</v>
      </c>
      <c r="IRO29">
        <v>0</v>
      </c>
      <c r="IRP29">
        <v>0</v>
      </c>
      <c r="IRQ29">
        <v>0</v>
      </c>
      <c r="IRR29">
        <v>0</v>
      </c>
      <c r="IRS29">
        <v>0</v>
      </c>
      <c r="IRT29">
        <v>0</v>
      </c>
      <c r="IRU29">
        <v>0</v>
      </c>
      <c r="IRV29">
        <v>0</v>
      </c>
      <c r="IRW29">
        <v>0</v>
      </c>
      <c r="IRX29">
        <v>0</v>
      </c>
      <c r="IRY29">
        <v>0</v>
      </c>
      <c r="IRZ29">
        <v>0</v>
      </c>
      <c r="ISA29">
        <v>0</v>
      </c>
      <c r="ISB29">
        <v>0</v>
      </c>
      <c r="ISC29">
        <v>0</v>
      </c>
      <c r="ISD29">
        <v>0</v>
      </c>
      <c r="ISE29">
        <v>0</v>
      </c>
      <c r="ISF29">
        <v>0</v>
      </c>
      <c r="ISG29">
        <v>0</v>
      </c>
      <c r="ISH29">
        <v>0</v>
      </c>
      <c r="ISI29">
        <v>0</v>
      </c>
      <c r="ISJ29">
        <v>0</v>
      </c>
      <c r="ISK29">
        <v>0</v>
      </c>
      <c r="ISL29">
        <v>0</v>
      </c>
      <c r="ISM29">
        <v>0</v>
      </c>
      <c r="ISN29">
        <v>0</v>
      </c>
      <c r="ISO29">
        <v>0</v>
      </c>
      <c r="ISP29">
        <v>0</v>
      </c>
      <c r="ISQ29">
        <v>0</v>
      </c>
      <c r="ISR29">
        <v>0</v>
      </c>
      <c r="ISS29">
        <v>0</v>
      </c>
      <c r="IST29">
        <v>0</v>
      </c>
      <c r="ISU29">
        <v>0</v>
      </c>
      <c r="ISV29">
        <v>0</v>
      </c>
      <c r="ISW29">
        <v>0</v>
      </c>
      <c r="ISX29">
        <v>0</v>
      </c>
      <c r="ISY29">
        <v>0</v>
      </c>
      <c r="ISZ29">
        <v>0</v>
      </c>
      <c r="ITA29">
        <v>0</v>
      </c>
      <c r="ITB29">
        <v>0</v>
      </c>
      <c r="ITC29">
        <v>0</v>
      </c>
      <c r="ITD29">
        <v>0</v>
      </c>
      <c r="ITE29">
        <v>0</v>
      </c>
      <c r="ITF29">
        <v>0</v>
      </c>
      <c r="ITG29">
        <v>0</v>
      </c>
      <c r="ITH29">
        <v>0</v>
      </c>
      <c r="ITI29">
        <v>0</v>
      </c>
      <c r="ITJ29">
        <v>0</v>
      </c>
      <c r="ITK29">
        <v>0</v>
      </c>
      <c r="ITL29">
        <v>0</v>
      </c>
      <c r="ITM29">
        <v>0</v>
      </c>
      <c r="ITN29">
        <v>0</v>
      </c>
      <c r="ITO29">
        <v>0</v>
      </c>
      <c r="ITP29">
        <v>0</v>
      </c>
      <c r="ITQ29">
        <v>0</v>
      </c>
      <c r="ITR29">
        <v>0</v>
      </c>
      <c r="ITS29">
        <v>0</v>
      </c>
      <c r="ITT29">
        <v>0</v>
      </c>
      <c r="ITU29">
        <v>0</v>
      </c>
      <c r="ITV29">
        <v>0</v>
      </c>
      <c r="ITW29">
        <v>0</v>
      </c>
      <c r="ITX29">
        <v>0</v>
      </c>
      <c r="ITY29">
        <v>0</v>
      </c>
      <c r="ITZ29">
        <v>0</v>
      </c>
      <c r="IUA29">
        <v>0</v>
      </c>
      <c r="IUB29">
        <v>0</v>
      </c>
      <c r="IUC29">
        <v>0</v>
      </c>
      <c r="IUD29">
        <v>0</v>
      </c>
      <c r="IUE29">
        <v>0</v>
      </c>
      <c r="IUF29">
        <v>0</v>
      </c>
      <c r="IUG29">
        <v>0</v>
      </c>
      <c r="IUH29">
        <v>0</v>
      </c>
      <c r="IUI29">
        <v>0</v>
      </c>
      <c r="IUJ29">
        <v>0</v>
      </c>
      <c r="IUK29">
        <v>0</v>
      </c>
      <c r="IUL29">
        <v>0</v>
      </c>
      <c r="IUM29">
        <v>0</v>
      </c>
      <c r="IUN29">
        <v>0</v>
      </c>
      <c r="IUO29">
        <v>0</v>
      </c>
      <c r="IUP29">
        <v>0</v>
      </c>
      <c r="IUQ29">
        <v>0</v>
      </c>
      <c r="IUR29">
        <v>0</v>
      </c>
      <c r="IUS29">
        <v>0</v>
      </c>
      <c r="IUT29">
        <v>0</v>
      </c>
      <c r="IUU29">
        <v>0</v>
      </c>
      <c r="IUV29">
        <v>0</v>
      </c>
      <c r="IUW29">
        <v>0</v>
      </c>
      <c r="IUX29">
        <v>0</v>
      </c>
      <c r="IUY29">
        <v>0</v>
      </c>
      <c r="IUZ29">
        <v>0</v>
      </c>
      <c r="IVA29">
        <v>0</v>
      </c>
      <c r="IVB29">
        <v>0</v>
      </c>
      <c r="IVC29">
        <v>0</v>
      </c>
      <c r="IVD29">
        <v>0</v>
      </c>
      <c r="IVE29">
        <v>0</v>
      </c>
      <c r="IVF29">
        <v>0</v>
      </c>
      <c r="IVG29">
        <v>0</v>
      </c>
      <c r="IVH29">
        <v>0</v>
      </c>
      <c r="IVI29">
        <v>0</v>
      </c>
      <c r="IVJ29">
        <v>0</v>
      </c>
      <c r="IVK29">
        <v>0</v>
      </c>
      <c r="IVL29">
        <v>0</v>
      </c>
      <c r="IVM29">
        <v>0</v>
      </c>
      <c r="IVN29">
        <v>0</v>
      </c>
      <c r="IVO29">
        <v>0</v>
      </c>
      <c r="IVP29">
        <v>0</v>
      </c>
      <c r="IVQ29">
        <v>0</v>
      </c>
      <c r="IVR29">
        <v>0</v>
      </c>
      <c r="IVS29">
        <v>0</v>
      </c>
      <c r="IVT29">
        <v>0</v>
      </c>
      <c r="IVU29">
        <v>0</v>
      </c>
      <c r="IVV29">
        <v>0</v>
      </c>
      <c r="IVW29">
        <v>0</v>
      </c>
      <c r="IVX29">
        <v>0</v>
      </c>
      <c r="IVY29">
        <v>0</v>
      </c>
      <c r="IVZ29">
        <v>0</v>
      </c>
      <c r="IWA29">
        <v>0</v>
      </c>
      <c r="IWB29">
        <v>0</v>
      </c>
      <c r="IWC29">
        <v>0</v>
      </c>
      <c r="IWD29">
        <v>0</v>
      </c>
      <c r="IWE29">
        <v>0</v>
      </c>
      <c r="IWF29">
        <v>0</v>
      </c>
      <c r="IWG29">
        <v>0</v>
      </c>
      <c r="IWH29">
        <v>0</v>
      </c>
      <c r="IWI29">
        <v>0</v>
      </c>
      <c r="IWJ29">
        <v>0</v>
      </c>
      <c r="IWK29">
        <v>0</v>
      </c>
      <c r="IWL29">
        <v>0</v>
      </c>
      <c r="IWM29">
        <v>0</v>
      </c>
      <c r="IWN29">
        <v>0</v>
      </c>
      <c r="IWO29">
        <v>0</v>
      </c>
      <c r="IWP29">
        <v>0</v>
      </c>
      <c r="IWQ29">
        <v>0</v>
      </c>
      <c r="IWR29">
        <v>0</v>
      </c>
      <c r="IWS29">
        <v>0</v>
      </c>
      <c r="IWT29">
        <v>0</v>
      </c>
      <c r="IWU29">
        <v>0</v>
      </c>
      <c r="IWV29">
        <v>0</v>
      </c>
      <c r="IWW29">
        <v>0</v>
      </c>
      <c r="IWX29">
        <v>0</v>
      </c>
      <c r="IWY29">
        <v>0</v>
      </c>
      <c r="IWZ29">
        <v>0</v>
      </c>
      <c r="IXA29">
        <v>0</v>
      </c>
      <c r="IXB29">
        <v>0</v>
      </c>
      <c r="IXC29">
        <v>0</v>
      </c>
      <c r="IXD29">
        <v>0</v>
      </c>
      <c r="IXE29">
        <v>0</v>
      </c>
      <c r="IXF29">
        <v>0</v>
      </c>
      <c r="IXG29">
        <v>0</v>
      </c>
      <c r="IXH29">
        <v>0</v>
      </c>
      <c r="IXI29">
        <v>0</v>
      </c>
      <c r="IXJ29">
        <v>0</v>
      </c>
      <c r="IXK29">
        <v>0</v>
      </c>
      <c r="IXL29">
        <v>0</v>
      </c>
      <c r="IXM29">
        <v>0</v>
      </c>
      <c r="IXN29">
        <v>0</v>
      </c>
      <c r="IXO29">
        <v>0</v>
      </c>
      <c r="IXP29">
        <v>0</v>
      </c>
      <c r="IXQ29">
        <v>0</v>
      </c>
      <c r="IXR29">
        <v>0</v>
      </c>
      <c r="IXS29">
        <v>0</v>
      </c>
      <c r="IXT29">
        <v>0</v>
      </c>
      <c r="IXU29">
        <v>0</v>
      </c>
      <c r="IXV29">
        <v>0</v>
      </c>
      <c r="IXW29">
        <v>0</v>
      </c>
      <c r="IXX29">
        <v>0</v>
      </c>
      <c r="IXY29">
        <v>0</v>
      </c>
      <c r="IXZ29">
        <v>0</v>
      </c>
      <c r="IYA29">
        <v>0</v>
      </c>
      <c r="IYB29">
        <v>0</v>
      </c>
      <c r="IYC29">
        <v>0</v>
      </c>
      <c r="IYD29">
        <v>0</v>
      </c>
      <c r="IYE29">
        <v>0</v>
      </c>
      <c r="IYF29">
        <v>0</v>
      </c>
      <c r="IYG29">
        <v>0</v>
      </c>
      <c r="IYH29">
        <v>0</v>
      </c>
      <c r="IYI29">
        <v>0</v>
      </c>
      <c r="IYJ29">
        <v>0</v>
      </c>
      <c r="IYK29">
        <v>0</v>
      </c>
      <c r="IYL29">
        <v>0</v>
      </c>
      <c r="IYM29">
        <v>0</v>
      </c>
      <c r="IYN29">
        <v>0</v>
      </c>
      <c r="IYO29">
        <v>0</v>
      </c>
      <c r="IYP29">
        <v>0</v>
      </c>
      <c r="IYQ29">
        <v>0</v>
      </c>
      <c r="IYR29">
        <v>0</v>
      </c>
      <c r="IYS29">
        <v>0</v>
      </c>
      <c r="IYT29">
        <v>0</v>
      </c>
      <c r="IYU29">
        <v>0</v>
      </c>
      <c r="IYV29">
        <v>0</v>
      </c>
      <c r="IYW29">
        <v>0</v>
      </c>
      <c r="IYX29">
        <v>0</v>
      </c>
      <c r="IYY29">
        <v>0</v>
      </c>
      <c r="IYZ29">
        <v>0</v>
      </c>
      <c r="IZA29">
        <v>0</v>
      </c>
      <c r="IZB29">
        <v>0</v>
      </c>
      <c r="IZC29">
        <v>0</v>
      </c>
      <c r="IZD29">
        <v>0</v>
      </c>
      <c r="IZE29">
        <v>0</v>
      </c>
      <c r="IZF29">
        <v>0</v>
      </c>
      <c r="IZG29">
        <v>0</v>
      </c>
      <c r="IZH29">
        <v>0</v>
      </c>
      <c r="IZI29">
        <v>0</v>
      </c>
      <c r="IZJ29">
        <v>0</v>
      </c>
      <c r="IZK29">
        <v>0</v>
      </c>
      <c r="IZL29">
        <v>0</v>
      </c>
      <c r="IZM29">
        <v>0</v>
      </c>
      <c r="IZN29">
        <v>0</v>
      </c>
      <c r="IZO29">
        <v>0</v>
      </c>
      <c r="IZP29">
        <v>0</v>
      </c>
      <c r="IZQ29">
        <v>0</v>
      </c>
      <c r="IZR29">
        <v>0</v>
      </c>
      <c r="IZS29">
        <v>0</v>
      </c>
      <c r="IZT29">
        <v>0</v>
      </c>
      <c r="IZU29">
        <v>0</v>
      </c>
      <c r="IZV29">
        <v>0</v>
      </c>
      <c r="IZW29">
        <v>0</v>
      </c>
      <c r="IZX29">
        <v>0</v>
      </c>
      <c r="IZY29">
        <v>0</v>
      </c>
      <c r="IZZ29">
        <v>0</v>
      </c>
      <c r="JAA29">
        <v>0</v>
      </c>
      <c r="JAB29">
        <v>0</v>
      </c>
      <c r="JAC29">
        <v>0</v>
      </c>
      <c r="JAD29">
        <v>0</v>
      </c>
      <c r="JAE29">
        <v>0</v>
      </c>
      <c r="JAF29">
        <v>0</v>
      </c>
      <c r="JAG29">
        <v>0</v>
      </c>
      <c r="JAH29">
        <v>0</v>
      </c>
      <c r="JAI29">
        <v>0</v>
      </c>
      <c r="JAJ29">
        <v>0</v>
      </c>
      <c r="JAK29">
        <v>0</v>
      </c>
      <c r="JAL29">
        <v>0</v>
      </c>
      <c r="JAM29">
        <v>0</v>
      </c>
      <c r="JAN29">
        <v>0</v>
      </c>
      <c r="JAO29">
        <v>0</v>
      </c>
      <c r="JAP29">
        <v>0</v>
      </c>
      <c r="JAQ29">
        <v>0</v>
      </c>
      <c r="JAR29">
        <v>0</v>
      </c>
      <c r="JAS29">
        <v>0</v>
      </c>
      <c r="JAT29">
        <v>0</v>
      </c>
      <c r="JAU29">
        <v>0</v>
      </c>
      <c r="JAV29">
        <v>0</v>
      </c>
      <c r="JAW29">
        <v>0</v>
      </c>
      <c r="JAX29">
        <v>0</v>
      </c>
      <c r="JAY29">
        <v>0</v>
      </c>
      <c r="JAZ29">
        <v>0</v>
      </c>
      <c r="JBA29">
        <v>0</v>
      </c>
      <c r="JBB29">
        <v>0</v>
      </c>
      <c r="JBC29">
        <v>0</v>
      </c>
      <c r="JBD29">
        <v>0</v>
      </c>
      <c r="JBE29">
        <v>0</v>
      </c>
      <c r="JBF29">
        <v>0</v>
      </c>
      <c r="JBG29">
        <v>0</v>
      </c>
      <c r="JBH29">
        <v>0</v>
      </c>
      <c r="JBI29">
        <v>0</v>
      </c>
      <c r="JBJ29">
        <v>0</v>
      </c>
      <c r="JBK29">
        <v>0</v>
      </c>
      <c r="JBL29">
        <v>0</v>
      </c>
      <c r="JBM29">
        <v>0</v>
      </c>
      <c r="JBN29">
        <v>0</v>
      </c>
      <c r="JBO29">
        <v>0</v>
      </c>
      <c r="JBP29">
        <v>0</v>
      </c>
      <c r="JBQ29">
        <v>0</v>
      </c>
      <c r="JBR29">
        <v>0</v>
      </c>
      <c r="JBS29">
        <v>0</v>
      </c>
      <c r="JBT29">
        <v>0</v>
      </c>
      <c r="JBU29">
        <v>0</v>
      </c>
      <c r="JBV29">
        <v>0</v>
      </c>
      <c r="JBW29">
        <v>0</v>
      </c>
      <c r="JBX29">
        <v>0</v>
      </c>
      <c r="JBY29">
        <v>0</v>
      </c>
      <c r="JBZ29">
        <v>0</v>
      </c>
      <c r="JCA29">
        <v>0</v>
      </c>
      <c r="JCB29">
        <v>0</v>
      </c>
      <c r="JCC29">
        <v>0</v>
      </c>
      <c r="JCD29">
        <v>0</v>
      </c>
      <c r="JCE29">
        <v>0</v>
      </c>
      <c r="JCF29">
        <v>0</v>
      </c>
      <c r="JCG29">
        <v>0</v>
      </c>
      <c r="JCH29">
        <v>0</v>
      </c>
      <c r="JCI29">
        <v>0</v>
      </c>
      <c r="JCJ29">
        <v>0</v>
      </c>
      <c r="JCK29">
        <v>0</v>
      </c>
      <c r="JCL29">
        <v>0</v>
      </c>
      <c r="JCM29">
        <v>0</v>
      </c>
      <c r="JCN29">
        <v>0</v>
      </c>
      <c r="JCO29">
        <v>0</v>
      </c>
      <c r="JCP29">
        <v>0</v>
      </c>
      <c r="JCQ29">
        <v>0</v>
      </c>
      <c r="JCR29">
        <v>0</v>
      </c>
      <c r="JCS29">
        <v>0</v>
      </c>
      <c r="JCT29">
        <v>0</v>
      </c>
      <c r="JCU29">
        <v>0</v>
      </c>
      <c r="JCV29">
        <v>0</v>
      </c>
      <c r="JCW29">
        <v>0</v>
      </c>
      <c r="JCX29">
        <v>0</v>
      </c>
      <c r="JCY29">
        <v>0</v>
      </c>
      <c r="JCZ29">
        <v>0</v>
      </c>
      <c r="JDA29">
        <v>0</v>
      </c>
      <c r="JDB29">
        <v>0</v>
      </c>
      <c r="JDC29">
        <v>0</v>
      </c>
      <c r="JDD29">
        <v>0</v>
      </c>
      <c r="JDE29">
        <v>0</v>
      </c>
      <c r="JDF29">
        <v>0</v>
      </c>
      <c r="JDG29">
        <v>0</v>
      </c>
      <c r="JDH29">
        <v>0</v>
      </c>
      <c r="JDI29">
        <v>0</v>
      </c>
      <c r="JDJ29">
        <v>0</v>
      </c>
      <c r="JDK29">
        <v>0</v>
      </c>
      <c r="JDL29">
        <v>0</v>
      </c>
      <c r="JDM29">
        <v>0</v>
      </c>
      <c r="JDN29">
        <v>0</v>
      </c>
      <c r="JDO29">
        <v>0</v>
      </c>
      <c r="JDP29">
        <v>0</v>
      </c>
      <c r="JDQ29">
        <v>0</v>
      </c>
      <c r="JDR29">
        <v>0</v>
      </c>
      <c r="JDS29">
        <v>0</v>
      </c>
      <c r="JDT29">
        <v>0</v>
      </c>
      <c r="JDU29">
        <v>0</v>
      </c>
      <c r="JDV29">
        <v>0</v>
      </c>
      <c r="JDW29">
        <v>0</v>
      </c>
      <c r="JDX29">
        <v>0</v>
      </c>
      <c r="JDY29">
        <v>0</v>
      </c>
      <c r="JDZ29">
        <v>0</v>
      </c>
      <c r="JEA29">
        <v>0</v>
      </c>
      <c r="JEB29">
        <v>0</v>
      </c>
      <c r="JEC29">
        <v>0</v>
      </c>
      <c r="JED29">
        <v>0</v>
      </c>
      <c r="JEE29">
        <v>0</v>
      </c>
      <c r="JEF29">
        <v>0</v>
      </c>
      <c r="JEG29">
        <v>0</v>
      </c>
      <c r="JEH29">
        <v>0</v>
      </c>
      <c r="JEI29">
        <v>0</v>
      </c>
      <c r="JEJ29">
        <v>0</v>
      </c>
      <c r="JEK29">
        <v>0</v>
      </c>
      <c r="JEL29">
        <v>0</v>
      </c>
      <c r="JEM29">
        <v>0</v>
      </c>
      <c r="JEN29">
        <v>0</v>
      </c>
      <c r="JEO29">
        <v>0</v>
      </c>
      <c r="JEP29">
        <v>0</v>
      </c>
      <c r="JEQ29">
        <v>0</v>
      </c>
      <c r="JER29">
        <v>0</v>
      </c>
      <c r="JES29">
        <v>0</v>
      </c>
      <c r="JET29">
        <v>0</v>
      </c>
      <c r="JEU29">
        <v>0</v>
      </c>
      <c r="JEV29">
        <v>0</v>
      </c>
      <c r="JEW29">
        <v>0</v>
      </c>
      <c r="JEX29">
        <v>0</v>
      </c>
      <c r="JEY29">
        <v>0</v>
      </c>
      <c r="JEZ29">
        <v>0</v>
      </c>
      <c r="JFA29">
        <v>0</v>
      </c>
      <c r="JFB29">
        <v>0</v>
      </c>
      <c r="JFC29">
        <v>0</v>
      </c>
      <c r="JFD29">
        <v>0</v>
      </c>
      <c r="JFE29">
        <v>0</v>
      </c>
      <c r="JFF29">
        <v>0</v>
      </c>
      <c r="JFG29">
        <v>0</v>
      </c>
      <c r="JFH29">
        <v>0</v>
      </c>
      <c r="JFI29">
        <v>0</v>
      </c>
      <c r="JFJ29">
        <v>0</v>
      </c>
      <c r="JFK29">
        <v>0</v>
      </c>
      <c r="JFL29">
        <v>0</v>
      </c>
      <c r="JFM29">
        <v>0</v>
      </c>
      <c r="JFN29">
        <v>0</v>
      </c>
      <c r="JFO29">
        <v>0</v>
      </c>
      <c r="JFP29">
        <v>0</v>
      </c>
      <c r="JFQ29">
        <v>0</v>
      </c>
      <c r="JFR29">
        <v>0</v>
      </c>
      <c r="JFS29">
        <v>0</v>
      </c>
      <c r="JFT29">
        <v>0</v>
      </c>
      <c r="JFU29">
        <v>0</v>
      </c>
      <c r="JFV29">
        <v>0</v>
      </c>
      <c r="JFW29">
        <v>0</v>
      </c>
      <c r="JFX29">
        <v>0</v>
      </c>
      <c r="JFY29">
        <v>0</v>
      </c>
      <c r="JFZ29">
        <v>0</v>
      </c>
      <c r="JGA29">
        <v>0</v>
      </c>
      <c r="JGB29">
        <v>0</v>
      </c>
      <c r="JGC29">
        <v>0</v>
      </c>
      <c r="JGD29">
        <v>0</v>
      </c>
      <c r="JGE29">
        <v>0</v>
      </c>
      <c r="JGF29">
        <v>0</v>
      </c>
      <c r="JGG29">
        <v>0</v>
      </c>
      <c r="JGH29">
        <v>0</v>
      </c>
      <c r="JGI29">
        <v>0</v>
      </c>
      <c r="JGJ29">
        <v>0</v>
      </c>
      <c r="JGK29">
        <v>0</v>
      </c>
      <c r="JGL29">
        <v>0</v>
      </c>
      <c r="JGM29">
        <v>0</v>
      </c>
      <c r="JGN29">
        <v>0</v>
      </c>
      <c r="JGO29">
        <v>0</v>
      </c>
      <c r="JGP29">
        <v>0</v>
      </c>
      <c r="JGQ29">
        <v>0</v>
      </c>
      <c r="JGR29">
        <v>0</v>
      </c>
      <c r="JGS29">
        <v>0</v>
      </c>
      <c r="JGT29">
        <v>0</v>
      </c>
      <c r="JGU29">
        <v>0</v>
      </c>
      <c r="JGV29">
        <v>0</v>
      </c>
      <c r="JGW29">
        <v>0</v>
      </c>
      <c r="JGX29">
        <v>0</v>
      </c>
      <c r="JGY29">
        <v>0</v>
      </c>
      <c r="JGZ29">
        <v>0</v>
      </c>
      <c r="JHA29">
        <v>0</v>
      </c>
      <c r="JHB29">
        <v>0</v>
      </c>
      <c r="JHC29">
        <v>0</v>
      </c>
      <c r="JHD29">
        <v>0</v>
      </c>
      <c r="JHE29">
        <v>0</v>
      </c>
      <c r="JHF29">
        <v>0</v>
      </c>
      <c r="JHG29">
        <v>0</v>
      </c>
      <c r="JHH29">
        <v>0</v>
      </c>
      <c r="JHI29">
        <v>0</v>
      </c>
      <c r="JHJ29">
        <v>0</v>
      </c>
      <c r="JHK29">
        <v>0</v>
      </c>
      <c r="JHL29">
        <v>0</v>
      </c>
      <c r="JHM29">
        <v>0</v>
      </c>
      <c r="JHN29">
        <v>0</v>
      </c>
      <c r="JHO29">
        <v>0</v>
      </c>
      <c r="JHP29">
        <v>0</v>
      </c>
      <c r="JHQ29">
        <v>0</v>
      </c>
      <c r="JHR29">
        <v>0</v>
      </c>
      <c r="JHS29">
        <v>0</v>
      </c>
      <c r="JHT29">
        <v>0</v>
      </c>
      <c r="JHU29">
        <v>0</v>
      </c>
      <c r="JHV29">
        <v>0</v>
      </c>
      <c r="JHW29">
        <v>0</v>
      </c>
      <c r="JHX29">
        <v>0</v>
      </c>
      <c r="JHY29">
        <v>0</v>
      </c>
      <c r="JHZ29">
        <v>0</v>
      </c>
      <c r="JIA29">
        <v>0</v>
      </c>
      <c r="JIB29">
        <v>0</v>
      </c>
      <c r="JIC29">
        <v>0</v>
      </c>
      <c r="JID29">
        <v>0</v>
      </c>
      <c r="JIE29">
        <v>0</v>
      </c>
      <c r="JIF29">
        <v>0</v>
      </c>
      <c r="JIG29">
        <v>0</v>
      </c>
      <c r="JIH29">
        <v>0</v>
      </c>
      <c r="JII29">
        <v>0</v>
      </c>
      <c r="JIJ29">
        <v>0</v>
      </c>
      <c r="JIK29">
        <v>0</v>
      </c>
      <c r="JIL29">
        <v>0</v>
      </c>
      <c r="JIM29">
        <v>0</v>
      </c>
      <c r="JIN29">
        <v>0</v>
      </c>
      <c r="JIO29">
        <v>0</v>
      </c>
      <c r="JIP29">
        <v>0</v>
      </c>
      <c r="JIQ29">
        <v>0</v>
      </c>
      <c r="JIR29">
        <v>0</v>
      </c>
      <c r="JIS29">
        <v>0</v>
      </c>
      <c r="JIT29">
        <v>0</v>
      </c>
      <c r="JIU29">
        <v>0</v>
      </c>
      <c r="JIV29">
        <v>0</v>
      </c>
      <c r="JIW29">
        <v>0</v>
      </c>
      <c r="JIX29">
        <v>0</v>
      </c>
      <c r="JIY29">
        <v>0</v>
      </c>
      <c r="JIZ29">
        <v>0</v>
      </c>
      <c r="JJA29">
        <v>0</v>
      </c>
      <c r="JJB29">
        <v>0</v>
      </c>
      <c r="JJC29">
        <v>0</v>
      </c>
      <c r="JJD29">
        <v>0</v>
      </c>
      <c r="JJE29">
        <v>0</v>
      </c>
      <c r="JJF29">
        <v>0</v>
      </c>
      <c r="JJG29">
        <v>0</v>
      </c>
      <c r="JJH29">
        <v>0</v>
      </c>
      <c r="JJI29">
        <v>0</v>
      </c>
      <c r="JJJ29">
        <v>0</v>
      </c>
      <c r="JJK29">
        <v>0</v>
      </c>
    </row>
    <row r="31" spans="1:7303" x14ac:dyDescent="0.25">
      <c r="A31" t="s">
        <v>7204</v>
      </c>
    </row>
    <row r="33" spans="1:7303" x14ac:dyDescent="0.25">
      <c r="A33" t="s">
        <v>121</v>
      </c>
      <c r="B33">
        <v>46224</v>
      </c>
      <c r="C33">
        <v>46223</v>
      </c>
      <c r="D33">
        <v>46220</v>
      </c>
      <c r="E33">
        <v>46219</v>
      </c>
      <c r="F33">
        <v>46218</v>
      </c>
      <c r="G33">
        <v>46217</v>
      </c>
      <c r="H33">
        <v>46216</v>
      </c>
      <c r="I33">
        <v>46213</v>
      </c>
      <c r="J33">
        <v>46212</v>
      </c>
      <c r="K33">
        <v>46211</v>
      </c>
      <c r="L33">
        <v>46210</v>
      </c>
      <c r="M33">
        <v>46209</v>
      </c>
      <c r="N33">
        <v>46206</v>
      </c>
      <c r="O33">
        <v>46205</v>
      </c>
      <c r="P33">
        <v>46204</v>
      </c>
      <c r="Q33">
        <v>46203</v>
      </c>
      <c r="R33">
        <v>46202</v>
      </c>
      <c r="S33">
        <v>46199</v>
      </c>
      <c r="T33">
        <v>46198</v>
      </c>
      <c r="U33">
        <v>46197</v>
      </c>
      <c r="V33">
        <v>46196</v>
      </c>
      <c r="W33">
        <v>46195</v>
      </c>
      <c r="X33">
        <v>46192</v>
      </c>
      <c r="Y33">
        <v>46191</v>
      </c>
      <c r="Z33">
        <v>46190</v>
      </c>
      <c r="AA33">
        <v>46189</v>
      </c>
      <c r="AB33">
        <v>46188</v>
      </c>
      <c r="AC33">
        <v>46185</v>
      </c>
      <c r="AD33">
        <v>46184</v>
      </c>
      <c r="AE33">
        <v>46183</v>
      </c>
      <c r="AF33">
        <v>46182</v>
      </c>
      <c r="AG33">
        <v>46181</v>
      </c>
      <c r="AH33">
        <v>46178</v>
      </c>
      <c r="AI33">
        <v>46177</v>
      </c>
      <c r="AJ33">
        <v>46176</v>
      </c>
      <c r="AK33">
        <v>46175</v>
      </c>
      <c r="AL33">
        <v>46174</v>
      </c>
      <c r="AM33">
        <v>46171</v>
      </c>
      <c r="AN33">
        <v>46170</v>
      </c>
      <c r="AO33">
        <v>46169</v>
      </c>
      <c r="AP33">
        <v>46168</v>
      </c>
      <c r="AQ33">
        <v>46167</v>
      </c>
      <c r="AR33">
        <v>46164</v>
      </c>
      <c r="AS33">
        <v>46163</v>
      </c>
      <c r="AT33">
        <v>46162</v>
      </c>
      <c r="AU33">
        <v>46161</v>
      </c>
      <c r="AV33">
        <v>46160</v>
      </c>
      <c r="AW33">
        <v>46157</v>
      </c>
      <c r="AX33">
        <v>46156</v>
      </c>
      <c r="AY33">
        <v>46155</v>
      </c>
      <c r="AZ33">
        <v>46154</v>
      </c>
      <c r="BA33">
        <v>46153</v>
      </c>
      <c r="BB33">
        <v>46150</v>
      </c>
      <c r="BC33">
        <v>46149</v>
      </c>
      <c r="BD33">
        <v>46148</v>
      </c>
      <c r="BE33">
        <v>46147</v>
      </c>
      <c r="BF33">
        <v>46146</v>
      </c>
      <c r="BG33">
        <v>46143</v>
      </c>
      <c r="BH33">
        <v>46142</v>
      </c>
      <c r="BI33">
        <v>46141</v>
      </c>
      <c r="BJ33">
        <v>46140</v>
      </c>
      <c r="BK33">
        <v>46139</v>
      </c>
      <c r="BL33">
        <v>46136</v>
      </c>
      <c r="BM33">
        <v>46135</v>
      </c>
      <c r="BN33">
        <v>46134</v>
      </c>
      <c r="BO33">
        <v>46133</v>
      </c>
      <c r="BP33">
        <v>46132</v>
      </c>
      <c r="BQ33">
        <v>46129</v>
      </c>
      <c r="BR33">
        <v>46128</v>
      </c>
      <c r="BS33">
        <v>46127</v>
      </c>
      <c r="BT33">
        <v>46126</v>
      </c>
      <c r="BU33">
        <v>46125</v>
      </c>
      <c r="BV33">
        <v>46122</v>
      </c>
      <c r="BW33">
        <v>46121</v>
      </c>
      <c r="BX33">
        <v>46120</v>
      </c>
      <c r="BY33">
        <v>46119</v>
      </c>
      <c r="BZ33">
        <v>46118</v>
      </c>
      <c r="CA33">
        <v>46115</v>
      </c>
      <c r="CB33">
        <v>46114</v>
      </c>
      <c r="CC33">
        <v>46113</v>
      </c>
      <c r="CD33">
        <v>46112</v>
      </c>
      <c r="CE33">
        <v>46111</v>
      </c>
      <c r="CF33">
        <v>46108</v>
      </c>
      <c r="CG33">
        <v>46107</v>
      </c>
      <c r="CH33">
        <v>46106</v>
      </c>
      <c r="CI33">
        <v>46105</v>
      </c>
      <c r="CJ33">
        <v>46104</v>
      </c>
      <c r="CK33">
        <v>46101</v>
      </c>
      <c r="CL33">
        <v>46100</v>
      </c>
      <c r="CM33">
        <v>46099</v>
      </c>
      <c r="CN33">
        <v>46098</v>
      </c>
      <c r="CO33">
        <v>46097</v>
      </c>
      <c r="CP33">
        <v>46094</v>
      </c>
      <c r="CQ33">
        <v>46093</v>
      </c>
      <c r="CR33">
        <v>46092</v>
      </c>
      <c r="CS33">
        <v>46091</v>
      </c>
      <c r="CT33">
        <v>46090</v>
      </c>
      <c r="CU33">
        <v>46087</v>
      </c>
      <c r="CV33">
        <v>46086</v>
      </c>
      <c r="CW33">
        <v>46085</v>
      </c>
      <c r="CX33">
        <v>46084</v>
      </c>
      <c r="CY33">
        <v>46083</v>
      </c>
      <c r="CZ33">
        <v>46080</v>
      </c>
      <c r="DA33">
        <v>46079</v>
      </c>
      <c r="DB33">
        <v>46078</v>
      </c>
      <c r="DC33">
        <v>46077</v>
      </c>
      <c r="DD33">
        <v>46076</v>
      </c>
      <c r="DE33">
        <v>46073</v>
      </c>
      <c r="DF33">
        <v>46072</v>
      </c>
      <c r="DG33">
        <v>46071</v>
      </c>
      <c r="DH33">
        <v>46070</v>
      </c>
      <c r="DI33">
        <v>46069</v>
      </c>
      <c r="DJ33">
        <v>46066</v>
      </c>
      <c r="DK33">
        <v>46065</v>
      </c>
      <c r="DL33">
        <v>46064</v>
      </c>
      <c r="DM33">
        <v>46063</v>
      </c>
      <c r="DN33">
        <v>46062</v>
      </c>
      <c r="DO33">
        <v>46059</v>
      </c>
      <c r="DP33">
        <v>46058</v>
      </c>
      <c r="DQ33">
        <v>46057</v>
      </c>
      <c r="DR33">
        <v>46056</v>
      </c>
      <c r="DS33">
        <v>46055</v>
      </c>
      <c r="DT33">
        <v>46052</v>
      </c>
      <c r="DU33">
        <v>46051</v>
      </c>
      <c r="DV33">
        <v>46050</v>
      </c>
      <c r="DW33">
        <v>46049</v>
      </c>
      <c r="DX33">
        <v>46048</v>
      </c>
      <c r="DY33">
        <v>46045</v>
      </c>
      <c r="DZ33">
        <v>46044</v>
      </c>
      <c r="EA33">
        <v>46043</v>
      </c>
      <c r="EB33">
        <v>46042</v>
      </c>
      <c r="EC33">
        <v>46041</v>
      </c>
      <c r="ED33">
        <v>46038</v>
      </c>
      <c r="EE33">
        <v>46037</v>
      </c>
      <c r="EF33">
        <v>46036</v>
      </c>
      <c r="EG33">
        <v>46035</v>
      </c>
      <c r="EH33">
        <v>46034</v>
      </c>
      <c r="EI33">
        <v>46031</v>
      </c>
      <c r="EJ33">
        <v>46030</v>
      </c>
      <c r="EK33">
        <v>46029</v>
      </c>
      <c r="EL33">
        <v>46028</v>
      </c>
      <c r="EM33">
        <v>46027</v>
      </c>
      <c r="EN33">
        <v>46024</v>
      </c>
      <c r="EO33">
        <v>46023</v>
      </c>
      <c r="EP33">
        <v>46022</v>
      </c>
      <c r="EQ33">
        <v>46021</v>
      </c>
      <c r="ER33">
        <v>46020</v>
      </c>
      <c r="ES33">
        <v>46017</v>
      </c>
      <c r="ET33">
        <v>46016</v>
      </c>
      <c r="EU33">
        <v>46015</v>
      </c>
      <c r="EV33">
        <v>46014</v>
      </c>
      <c r="EW33">
        <v>46013</v>
      </c>
      <c r="EX33">
        <v>46010</v>
      </c>
      <c r="EY33">
        <v>46009</v>
      </c>
      <c r="EZ33">
        <v>46008</v>
      </c>
      <c r="FA33">
        <v>46007</v>
      </c>
      <c r="FB33">
        <v>46006</v>
      </c>
      <c r="FC33">
        <v>46003</v>
      </c>
      <c r="FD33">
        <v>46002</v>
      </c>
      <c r="FE33">
        <v>46001</v>
      </c>
      <c r="FF33">
        <v>46000</v>
      </c>
      <c r="FG33">
        <v>45999</v>
      </c>
      <c r="FH33">
        <v>45996</v>
      </c>
      <c r="FI33">
        <v>45995</v>
      </c>
      <c r="FJ33">
        <v>45994</v>
      </c>
      <c r="FK33">
        <v>45993</v>
      </c>
      <c r="FL33">
        <v>45992</v>
      </c>
      <c r="FM33">
        <v>45989</v>
      </c>
      <c r="FN33">
        <v>45988</v>
      </c>
      <c r="FO33">
        <v>45987</v>
      </c>
      <c r="FP33">
        <v>45986</v>
      </c>
      <c r="FQ33">
        <v>45985</v>
      </c>
      <c r="FR33">
        <v>45982</v>
      </c>
      <c r="FS33">
        <v>45981</v>
      </c>
      <c r="FT33">
        <v>45980</v>
      </c>
      <c r="FU33">
        <v>45979</v>
      </c>
      <c r="FV33">
        <v>45978</v>
      </c>
      <c r="FW33">
        <v>45975</v>
      </c>
      <c r="FX33">
        <v>45974</v>
      </c>
      <c r="FY33">
        <v>45973</v>
      </c>
      <c r="FZ33">
        <v>45972</v>
      </c>
      <c r="GA33">
        <v>45971</v>
      </c>
      <c r="GB33">
        <v>45968</v>
      </c>
      <c r="GC33">
        <v>45967</v>
      </c>
      <c r="GD33">
        <v>45966</v>
      </c>
      <c r="GE33">
        <v>45965</v>
      </c>
      <c r="GF33">
        <v>45964</v>
      </c>
      <c r="GG33">
        <v>45961</v>
      </c>
      <c r="GH33">
        <v>45960</v>
      </c>
      <c r="GI33">
        <v>45959</v>
      </c>
      <c r="GJ33">
        <v>45958</v>
      </c>
      <c r="GK33">
        <v>45957</v>
      </c>
      <c r="GL33">
        <v>45954</v>
      </c>
      <c r="GM33">
        <v>45953</v>
      </c>
      <c r="GN33">
        <v>45952</v>
      </c>
      <c r="GO33">
        <v>45951</v>
      </c>
      <c r="GP33">
        <v>45950</v>
      </c>
      <c r="GQ33">
        <v>45947</v>
      </c>
      <c r="GR33">
        <v>45946</v>
      </c>
      <c r="GS33">
        <v>45945</v>
      </c>
      <c r="GT33">
        <v>45944</v>
      </c>
      <c r="GU33">
        <v>45943</v>
      </c>
      <c r="GV33">
        <v>45940</v>
      </c>
      <c r="GW33">
        <v>45939</v>
      </c>
      <c r="GX33">
        <v>45938</v>
      </c>
      <c r="GY33">
        <v>45937</v>
      </c>
      <c r="GZ33">
        <v>45936</v>
      </c>
      <c r="HA33">
        <v>45933</v>
      </c>
      <c r="HB33">
        <v>45932</v>
      </c>
      <c r="HC33">
        <v>45931</v>
      </c>
      <c r="HD33">
        <v>45930</v>
      </c>
      <c r="HE33">
        <v>45929</v>
      </c>
      <c r="HF33">
        <v>45926</v>
      </c>
      <c r="HG33">
        <v>45925</v>
      </c>
      <c r="HH33">
        <v>45924</v>
      </c>
      <c r="HI33">
        <v>45923</v>
      </c>
      <c r="HJ33">
        <v>45922</v>
      </c>
      <c r="HK33">
        <v>45919</v>
      </c>
      <c r="HL33">
        <v>45918</v>
      </c>
      <c r="HM33">
        <v>45917</v>
      </c>
      <c r="HN33">
        <v>45916</v>
      </c>
      <c r="HO33">
        <v>45915</v>
      </c>
      <c r="HP33">
        <v>45912</v>
      </c>
      <c r="HQ33">
        <v>45911</v>
      </c>
      <c r="HR33">
        <v>45910</v>
      </c>
      <c r="HS33">
        <v>45909</v>
      </c>
      <c r="HT33">
        <v>45908</v>
      </c>
      <c r="HU33">
        <v>45905</v>
      </c>
      <c r="HV33">
        <v>45904</v>
      </c>
      <c r="HW33">
        <v>45903</v>
      </c>
      <c r="HX33">
        <v>45902</v>
      </c>
      <c r="HY33">
        <v>45901</v>
      </c>
      <c r="HZ33">
        <v>45898</v>
      </c>
      <c r="IA33">
        <v>45897</v>
      </c>
      <c r="IB33">
        <v>45896</v>
      </c>
      <c r="IC33">
        <v>45895</v>
      </c>
      <c r="ID33">
        <v>45894</v>
      </c>
      <c r="IE33">
        <v>45891</v>
      </c>
      <c r="IF33">
        <v>45890</v>
      </c>
      <c r="IG33">
        <v>45889</v>
      </c>
      <c r="IH33">
        <v>45888</v>
      </c>
      <c r="II33">
        <v>45887</v>
      </c>
      <c r="IJ33">
        <v>45884</v>
      </c>
      <c r="IK33">
        <v>45883</v>
      </c>
      <c r="IL33">
        <v>45882</v>
      </c>
      <c r="IM33">
        <v>45881</v>
      </c>
      <c r="IN33">
        <v>45880</v>
      </c>
      <c r="IO33">
        <v>45877</v>
      </c>
      <c r="IP33">
        <v>45876</v>
      </c>
      <c r="IQ33">
        <v>45875</v>
      </c>
      <c r="IR33">
        <v>45874</v>
      </c>
      <c r="IS33">
        <v>45873</v>
      </c>
      <c r="IT33">
        <v>45870</v>
      </c>
      <c r="IU33">
        <v>45869</v>
      </c>
      <c r="IV33">
        <v>45868</v>
      </c>
      <c r="IW33">
        <v>45867</v>
      </c>
      <c r="IX33">
        <v>45866</v>
      </c>
      <c r="IY33">
        <v>45863</v>
      </c>
      <c r="IZ33">
        <v>45862</v>
      </c>
      <c r="JA33">
        <v>45861</v>
      </c>
      <c r="JB33">
        <v>45860</v>
      </c>
      <c r="JC33">
        <v>45859</v>
      </c>
      <c r="JD33">
        <v>45856</v>
      </c>
      <c r="JE33">
        <v>45855</v>
      </c>
      <c r="JF33">
        <v>45854</v>
      </c>
      <c r="JG33">
        <v>45853</v>
      </c>
      <c r="JH33">
        <v>45852</v>
      </c>
      <c r="JI33">
        <v>45849</v>
      </c>
      <c r="JJ33">
        <v>45848</v>
      </c>
      <c r="JK33">
        <v>45847</v>
      </c>
      <c r="JL33">
        <v>45846</v>
      </c>
      <c r="JM33">
        <v>45845</v>
      </c>
      <c r="JN33">
        <v>45842</v>
      </c>
      <c r="JO33">
        <v>45841</v>
      </c>
      <c r="JP33">
        <v>45840</v>
      </c>
      <c r="JQ33">
        <v>45839</v>
      </c>
      <c r="JR33">
        <v>45838</v>
      </c>
      <c r="JS33">
        <v>45835</v>
      </c>
      <c r="JT33">
        <v>45834</v>
      </c>
      <c r="JU33">
        <v>45833</v>
      </c>
      <c r="JV33">
        <v>45832</v>
      </c>
      <c r="JW33">
        <v>45831</v>
      </c>
      <c r="JX33">
        <v>45828</v>
      </c>
      <c r="JY33">
        <v>45827</v>
      </c>
      <c r="JZ33">
        <v>45826</v>
      </c>
      <c r="KA33">
        <v>45825</v>
      </c>
      <c r="KB33">
        <v>45824</v>
      </c>
      <c r="KC33">
        <v>45821</v>
      </c>
      <c r="KD33">
        <v>45820</v>
      </c>
      <c r="KE33">
        <v>45819</v>
      </c>
      <c r="KF33">
        <v>45818</v>
      </c>
      <c r="KG33">
        <v>45817</v>
      </c>
      <c r="KH33">
        <v>45814</v>
      </c>
      <c r="KI33">
        <v>45813</v>
      </c>
      <c r="KJ33">
        <v>45812</v>
      </c>
      <c r="KK33">
        <v>45811</v>
      </c>
      <c r="KL33">
        <v>45810</v>
      </c>
      <c r="KM33">
        <v>45807</v>
      </c>
      <c r="KN33">
        <v>45806</v>
      </c>
      <c r="KO33">
        <v>45805</v>
      </c>
      <c r="KP33">
        <v>45804</v>
      </c>
      <c r="KQ33">
        <v>45803</v>
      </c>
      <c r="KR33">
        <v>45800</v>
      </c>
      <c r="KS33">
        <v>45799</v>
      </c>
      <c r="KT33">
        <v>45798</v>
      </c>
      <c r="KU33">
        <v>45797</v>
      </c>
      <c r="KV33">
        <v>45796</v>
      </c>
      <c r="KW33">
        <v>45793</v>
      </c>
      <c r="KX33">
        <v>45792</v>
      </c>
      <c r="KY33">
        <v>45791</v>
      </c>
      <c r="KZ33">
        <v>45790</v>
      </c>
      <c r="LA33">
        <v>45789</v>
      </c>
      <c r="LB33">
        <v>45786</v>
      </c>
      <c r="LC33">
        <v>45785</v>
      </c>
      <c r="LD33">
        <v>45784</v>
      </c>
      <c r="LE33">
        <v>45783</v>
      </c>
      <c r="LF33">
        <v>45782</v>
      </c>
      <c r="LG33">
        <v>45779</v>
      </c>
      <c r="LH33">
        <v>45778</v>
      </c>
      <c r="LI33">
        <v>45777</v>
      </c>
      <c r="LJ33">
        <v>45776</v>
      </c>
      <c r="LK33">
        <v>45775</v>
      </c>
      <c r="LL33">
        <v>45772</v>
      </c>
      <c r="LM33">
        <v>45771</v>
      </c>
      <c r="LN33">
        <v>45770</v>
      </c>
      <c r="LO33">
        <v>45769</v>
      </c>
      <c r="LP33">
        <v>45768</v>
      </c>
      <c r="LQ33">
        <v>45765</v>
      </c>
      <c r="LR33">
        <v>45764</v>
      </c>
      <c r="LS33">
        <v>45763</v>
      </c>
      <c r="LT33">
        <v>45762</v>
      </c>
      <c r="LU33">
        <v>45761</v>
      </c>
      <c r="LV33">
        <v>45758</v>
      </c>
      <c r="LW33">
        <v>45757</v>
      </c>
      <c r="LX33">
        <v>45756</v>
      </c>
      <c r="LY33">
        <v>45755</v>
      </c>
      <c r="LZ33">
        <v>45754</v>
      </c>
      <c r="MA33">
        <v>45751</v>
      </c>
      <c r="MB33">
        <v>45750</v>
      </c>
      <c r="MC33">
        <v>45749</v>
      </c>
      <c r="MD33">
        <v>45748</v>
      </c>
      <c r="ME33">
        <v>45747</v>
      </c>
      <c r="MF33">
        <v>45744</v>
      </c>
      <c r="MG33">
        <v>45743</v>
      </c>
      <c r="MH33">
        <v>45742</v>
      </c>
      <c r="MI33">
        <v>45741</v>
      </c>
      <c r="MJ33">
        <v>45740</v>
      </c>
      <c r="MK33">
        <v>45737</v>
      </c>
      <c r="ML33">
        <v>45736</v>
      </c>
      <c r="MM33">
        <v>45735</v>
      </c>
      <c r="MN33">
        <v>45734</v>
      </c>
      <c r="MO33">
        <v>45733</v>
      </c>
      <c r="MP33">
        <v>45730</v>
      </c>
      <c r="MQ33">
        <v>45729</v>
      </c>
      <c r="MR33">
        <v>45728</v>
      </c>
      <c r="MS33">
        <v>45727</v>
      </c>
      <c r="MT33">
        <v>45726</v>
      </c>
      <c r="MU33">
        <v>45723</v>
      </c>
      <c r="MV33">
        <v>45722</v>
      </c>
      <c r="MW33">
        <v>45721</v>
      </c>
      <c r="MX33">
        <v>45720</v>
      </c>
      <c r="MY33">
        <v>45719</v>
      </c>
      <c r="MZ33">
        <v>45716</v>
      </c>
      <c r="NA33">
        <v>45715</v>
      </c>
      <c r="NB33">
        <v>45714</v>
      </c>
      <c r="NC33">
        <v>45713</v>
      </c>
      <c r="ND33">
        <v>45712</v>
      </c>
      <c r="NE33">
        <v>45709</v>
      </c>
      <c r="NF33">
        <v>45708</v>
      </c>
      <c r="NG33">
        <v>45707</v>
      </c>
      <c r="NH33">
        <v>45706</v>
      </c>
      <c r="NI33">
        <v>45705</v>
      </c>
      <c r="NJ33">
        <v>45702</v>
      </c>
      <c r="NK33">
        <v>45701</v>
      </c>
      <c r="NL33">
        <v>45700</v>
      </c>
      <c r="NM33">
        <v>45699</v>
      </c>
      <c r="NN33">
        <v>45698</v>
      </c>
      <c r="NO33">
        <v>45695</v>
      </c>
      <c r="NP33">
        <v>45694</v>
      </c>
      <c r="NQ33">
        <v>45693</v>
      </c>
      <c r="NR33">
        <v>45692</v>
      </c>
      <c r="NS33">
        <v>45691</v>
      </c>
      <c r="NT33">
        <v>45688</v>
      </c>
      <c r="NU33">
        <v>45687</v>
      </c>
      <c r="NV33">
        <v>45686</v>
      </c>
      <c r="NW33">
        <v>45685</v>
      </c>
      <c r="NX33">
        <v>45684</v>
      </c>
      <c r="NY33">
        <v>45681</v>
      </c>
      <c r="NZ33">
        <v>45680</v>
      </c>
      <c r="OA33">
        <v>45679</v>
      </c>
      <c r="OB33">
        <v>45678</v>
      </c>
      <c r="OC33">
        <v>45677</v>
      </c>
      <c r="OD33">
        <v>45674</v>
      </c>
      <c r="OE33">
        <v>45673</v>
      </c>
      <c r="OF33">
        <v>45672</v>
      </c>
      <c r="OG33">
        <v>45671</v>
      </c>
      <c r="OH33">
        <v>45670</v>
      </c>
      <c r="OI33">
        <v>45667</v>
      </c>
      <c r="OJ33">
        <v>45666</v>
      </c>
      <c r="OK33">
        <v>45665</v>
      </c>
      <c r="OL33">
        <v>45664</v>
      </c>
      <c r="OM33">
        <v>45663</v>
      </c>
      <c r="ON33">
        <v>45660</v>
      </c>
      <c r="OO33">
        <v>45659</v>
      </c>
      <c r="OP33">
        <v>45658</v>
      </c>
      <c r="OQ33">
        <v>45657</v>
      </c>
      <c r="OR33">
        <v>45656</v>
      </c>
      <c r="OS33">
        <v>45653</v>
      </c>
      <c r="OT33">
        <v>45652</v>
      </c>
      <c r="OU33">
        <v>45651</v>
      </c>
      <c r="OV33">
        <v>45650</v>
      </c>
      <c r="OW33">
        <v>45649</v>
      </c>
      <c r="OX33">
        <v>45646</v>
      </c>
      <c r="OY33">
        <v>45645</v>
      </c>
      <c r="OZ33">
        <v>45644</v>
      </c>
      <c r="PA33">
        <v>45643</v>
      </c>
      <c r="PB33">
        <v>45642</v>
      </c>
      <c r="PC33">
        <v>45639</v>
      </c>
      <c r="PD33">
        <v>45638</v>
      </c>
      <c r="PE33">
        <v>45637</v>
      </c>
      <c r="PF33">
        <v>45636</v>
      </c>
      <c r="PG33">
        <v>45635</v>
      </c>
      <c r="PH33">
        <v>45632</v>
      </c>
      <c r="PI33">
        <v>45631</v>
      </c>
      <c r="PJ33">
        <v>45630</v>
      </c>
      <c r="PK33">
        <v>45629</v>
      </c>
      <c r="PL33">
        <v>45628</v>
      </c>
      <c r="PM33">
        <v>45625</v>
      </c>
      <c r="PN33">
        <v>45624</v>
      </c>
      <c r="PO33">
        <v>45623</v>
      </c>
      <c r="PP33">
        <v>45622</v>
      </c>
      <c r="PQ33">
        <v>45621</v>
      </c>
      <c r="PR33">
        <v>45618</v>
      </c>
      <c r="PS33">
        <v>45617</v>
      </c>
      <c r="PT33">
        <v>45616</v>
      </c>
      <c r="PU33">
        <v>45615</v>
      </c>
      <c r="PV33">
        <v>45614</v>
      </c>
      <c r="PW33">
        <v>45611</v>
      </c>
      <c r="PX33">
        <v>45610</v>
      </c>
      <c r="PY33">
        <v>45609</v>
      </c>
      <c r="PZ33">
        <v>45608</v>
      </c>
      <c r="QA33">
        <v>45607</v>
      </c>
      <c r="QB33">
        <v>45604</v>
      </c>
      <c r="QC33">
        <v>45603</v>
      </c>
      <c r="QD33">
        <v>45602</v>
      </c>
      <c r="QE33">
        <v>45601</v>
      </c>
      <c r="QF33">
        <v>45600</v>
      </c>
      <c r="QG33">
        <v>45597</v>
      </c>
      <c r="QH33">
        <v>45596</v>
      </c>
      <c r="QI33">
        <v>45595</v>
      </c>
      <c r="QJ33">
        <v>45594</v>
      </c>
      <c r="QK33">
        <v>45593</v>
      </c>
      <c r="QL33">
        <v>45590</v>
      </c>
      <c r="QM33">
        <v>45589</v>
      </c>
      <c r="QN33">
        <v>45588</v>
      </c>
      <c r="QO33">
        <v>45587</v>
      </c>
      <c r="QP33">
        <v>45586</v>
      </c>
      <c r="QQ33">
        <v>45583</v>
      </c>
      <c r="QR33">
        <v>45582</v>
      </c>
      <c r="QS33">
        <v>45581</v>
      </c>
      <c r="QT33">
        <v>45580</v>
      </c>
      <c r="QU33">
        <v>45579</v>
      </c>
      <c r="QV33">
        <v>45576</v>
      </c>
      <c r="QW33">
        <v>45575</v>
      </c>
      <c r="QX33">
        <v>45574</v>
      </c>
      <c r="QY33">
        <v>45573</v>
      </c>
      <c r="QZ33">
        <v>45572</v>
      </c>
      <c r="RA33">
        <v>45569</v>
      </c>
      <c r="RB33">
        <v>45568</v>
      </c>
      <c r="RC33">
        <v>45567</v>
      </c>
      <c r="RD33">
        <v>45566</v>
      </c>
      <c r="RE33">
        <v>45565</v>
      </c>
      <c r="RF33">
        <v>45562</v>
      </c>
      <c r="RG33">
        <v>45561</v>
      </c>
      <c r="RH33">
        <v>45560</v>
      </c>
      <c r="RI33">
        <v>45559</v>
      </c>
      <c r="RJ33">
        <v>45558</v>
      </c>
      <c r="RK33">
        <v>45555</v>
      </c>
      <c r="RL33">
        <v>45554</v>
      </c>
      <c r="RM33">
        <v>45553</v>
      </c>
      <c r="RN33">
        <v>45552</v>
      </c>
      <c r="RO33">
        <v>45551</v>
      </c>
      <c r="RP33">
        <v>45548</v>
      </c>
      <c r="RQ33">
        <v>45547</v>
      </c>
      <c r="RR33">
        <v>45546</v>
      </c>
      <c r="RS33">
        <v>45545</v>
      </c>
      <c r="RT33">
        <v>45544</v>
      </c>
      <c r="RU33">
        <v>45541</v>
      </c>
      <c r="RV33">
        <v>45540</v>
      </c>
      <c r="RW33">
        <v>45539</v>
      </c>
      <c r="RX33">
        <v>45538</v>
      </c>
      <c r="RY33">
        <v>45537</v>
      </c>
      <c r="RZ33">
        <v>45534</v>
      </c>
      <c r="SA33">
        <v>45533</v>
      </c>
      <c r="SB33">
        <v>45532</v>
      </c>
      <c r="SC33">
        <v>45531</v>
      </c>
      <c r="SD33">
        <v>45530</v>
      </c>
      <c r="SE33">
        <v>45527</v>
      </c>
      <c r="SF33">
        <v>45526</v>
      </c>
      <c r="SG33">
        <v>45525</v>
      </c>
      <c r="SH33">
        <v>45524</v>
      </c>
      <c r="SI33">
        <v>45523</v>
      </c>
      <c r="SJ33">
        <v>45520</v>
      </c>
      <c r="SK33">
        <v>45519</v>
      </c>
      <c r="SL33">
        <v>45518</v>
      </c>
      <c r="SM33">
        <v>45517</v>
      </c>
      <c r="SN33">
        <v>45516</v>
      </c>
      <c r="SO33">
        <v>45513</v>
      </c>
      <c r="SP33">
        <v>45512</v>
      </c>
      <c r="SQ33">
        <v>45511</v>
      </c>
      <c r="SR33">
        <v>45510</v>
      </c>
      <c r="SS33">
        <v>45509</v>
      </c>
      <c r="ST33">
        <v>45506</v>
      </c>
      <c r="SU33">
        <v>45505</v>
      </c>
      <c r="SV33">
        <v>45504</v>
      </c>
      <c r="SW33">
        <v>45503</v>
      </c>
      <c r="SX33">
        <v>45502</v>
      </c>
      <c r="SY33">
        <v>45499</v>
      </c>
      <c r="SZ33">
        <v>45498</v>
      </c>
      <c r="TA33">
        <v>45497</v>
      </c>
      <c r="TB33">
        <v>45496</v>
      </c>
      <c r="TC33">
        <v>45495</v>
      </c>
      <c r="TD33">
        <v>45492</v>
      </c>
      <c r="TE33">
        <v>45491</v>
      </c>
      <c r="TF33">
        <v>45490</v>
      </c>
      <c r="TG33">
        <v>45489</v>
      </c>
      <c r="TH33">
        <v>45488</v>
      </c>
      <c r="TI33">
        <v>45485</v>
      </c>
      <c r="TJ33">
        <v>45484</v>
      </c>
      <c r="TK33">
        <v>45483</v>
      </c>
      <c r="TL33">
        <v>45482</v>
      </c>
      <c r="TM33">
        <v>45481</v>
      </c>
      <c r="TN33">
        <v>45478</v>
      </c>
      <c r="TO33">
        <v>45477</v>
      </c>
      <c r="TP33">
        <v>45476</v>
      </c>
      <c r="TQ33">
        <v>45475</v>
      </c>
      <c r="TR33">
        <v>45474</v>
      </c>
      <c r="TS33">
        <v>45471</v>
      </c>
      <c r="TT33">
        <v>45470</v>
      </c>
      <c r="TU33">
        <v>45469</v>
      </c>
      <c r="TV33">
        <v>45468</v>
      </c>
      <c r="TW33">
        <v>45467</v>
      </c>
      <c r="TX33">
        <v>45464</v>
      </c>
      <c r="TY33">
        <v>45463</v>
      </c>
      <c r="TZ33">
        <v>45462</v>
      </c>
      <c r="UA33">
        <v>45461</v>
      </c>
      <c r="UB33">
        <v>45460</v>
      </c>
      <c r="UC33">
        <v>45457</v>
      </c>
      <c r="UD33">
        <v>45456</v>
      </c>
      <c r="UE33">
        <v>45455</v>
      </c>
      <c r="UF33">
        <v>45454</v>
      </c>
      <c r="UG33">
        <v>45453</v>
      </c>
      <c r="UH33">
        <v>45450</v>
      </c>
      <c r="UI33">
        <v>45449</v>
      </c>
      <c r="UJ33">
        <v>45448</v>
      </c>
      <c r="UK33">
        <v>45447</v>
      </c>
      <c r="UL33">
        <v>45446</v>
      </c>
      <c r="UM33">
        <v>45443</v>
      </c>
      <c r="UN33">
        <v>45442</v>
      </c>
      <c r="UO33">
        <v>45441</v>
      </c>
      <c r="UP33">
        <v>45440</v>
      </c>
      <c r="UQ33">
        <v>45439</v>
      </c>
      <c r="UR33">
        <v>45436</v>
      </c>
      <c r="US33">
        <v>45435</v>
      </c>
      <c r="UT33">
        <v>45434</v>
      </c>
      <c r="UU33">
        <v>45433</v>
      </c>
      <c r="UV33">
        <v>45432</v>
      </c>
      <c r="UW33">
        <v>45429</v>
      </c>
      <c r="UX33">
        <v>45428</v>
      </c>
      <c r="UY33">
        <v>45427</v>
      </c>
      <c r="UZ33">
        <v>45426</v>
      </c>
      <c r="VA33">
        <v>45425</v>
      </c>
      <c r="VB33">
        <v>45422</v>
      </c>
      <c r="VC33">
        <v>45421</v>
      </c>
      <c r="VD33">
        <v>45420</v>
      </c>
      <c r="VE33">
        <v>45419</v>
      </c>
      <c r="VF33">
        <v>45418</v>
      </c>
      <c r="VG33">
        <v>45415</v>
      </c>
      <c r="VH33">
        <v>45414</v>
      </c>
      <c r="VI33">
        <v>45413</v>
      </c>
      <c r="VJ33">
        <v>45412</v>
      </c>
      <c r="VK33">
        <v>45411</v>
      </c>
      <c r="VL33">
        <v>45408</v>
      </c>
      <c r="VM33">
        <v>45407</v>
      </c>
      <c r="VN33">
        <v>45406</v>
      </c>
      <c r="VO33">
        <v>45405</v>
      </c>
      <c r="VP33">
        <v>45404</v>
      </c>
      <c r="VQ33">
        <v>45401</v>
      </c>
      <c r="VR33">
        <v>45400</v>
      </c>
      <c r="VS33">
        <v>45399</v>
      </c>
      <c r="VT33">
        <v>45398</v>
      </c>
      <c r="VU33">
        <v>45397</v>
      </c>
      <c r="VV33">
        <v>45394</v>
      </c>
      <c r="VW33">
        <v>45393</v>
      </c>
      <c r="VX33">
        <v>45392</v>
      </c>
      <c r="VY33">
        <v>45391</v>
      </c>
      <c r="VZ33">
        <v>45390</v>
      </c>
      <c r="WA33">
        <v>45387</v>
      </c>
      <c r="WB33">
        <v>45386</v>
      </c>
      <c r="WC33">
        <v>45385</v>
      </c>
      <c r="WD33">
        <v>45384</v>
      </c>
      <c r="WE33">
        <v>45383</v>
      </c>
      <c r="WF33">
        <v>45380</v>
      </c>
      <c r="WG33">
        <v>45379</v>
      </c>
      <c r="WH33">
        <v>45378</v>
      </c>
      <c r="WI33">
        <v>45377</v>
      </c>
      <c r="WJ33">
        <v>45376</v>
      </c>
      <c r="WK33">
        <v>45373</v>
      </c>
      <c r="WL33">
        <v>45372</v>
      </c>
      <c r="WM33">
        <v>45371</v>
      </c>
      <c r="WN33">
        <v>45370</v>
      </c>
      <c r="WO33">
        <v>45369</v>
      </c>
      <c r="WP33">
        <v>45366</v>
      </c>
      <c r="WQ33">
        <v>45365</v>
      </c>
      <c r="WR33">
        <v>45364</v>
      </c>
      <c r="WS33">
        <v>45363</v>
      </c>
      <c r="WT33">
        <v>45362</v>
      </c>
      <c r="WU33">
        <v>45359</v>
      </c>
      <c r="WV33">
        <v>45358</v>
      </c>
      <c r="WW33">
        <v>45357</v>
      </c>
      <c r="WX33">
        <v>45356</v>
      </c>
      <c r="WY33">
        <v>45355</v>
      </c>
      <c r="WZ33">
        <v>45352</v>
      </c>
      <c r="XA33">
        <v>45351</v>
      </c>
      <c r="XB33">
        <v>45350</v>
      </c>
      <c r="XC33">
        <v>45349</v>
      </c>
      <c r="XD33">
        <v>45348</v>
      </c>
      <c r="XE33">
        <v>45345</v>
      </c>
      <c r="XF33">
        <v>45344</v>
      </c>
      <c r="XG33">
        <v>45343</v>
      </c>
      <c r="XH33">
        <v>45342</v>
      </c>
      <c r="XI33">
        <v>45341</v>
      </c>
      <c r="XJ33">
        <v>45338</v>
      </c>
      <c r="XK33">
        <v>45337</v>
      </c>
      <c r="XL33">
        <v>45336</v>
      </c>
      <c r="XM33">
        <v>45335</v>
      </c>
      <c r="XN33">
        <v>45334</v>
      </c>
      <c r="XO33">
        <v>45331</v>
      </c>
      <c r="XP33">
        <v>45330</v>
      </c>
      <c r="XQ33">
        <v>45329</v>
      </c>
      <c r="XR33">
        <v>45328</v>
      </c>
      <c r="XS33">
        <v>45327</v>
      </c>
      <c r="XT33">
        <v>45324</v>
      </c>
      <c r="XU33">
        <v>45323</v>
      </c>
      <c r="XV33">
        <v>45322</v>
      </c>
      <c r="XW33">
        <v>45321</v>
      </c>
      <c r="XX33">
        <v>45320</v>
      </c>
      <c r="XY33">
        <v>45317</v>
      </c>
      <c r="XZ33">
        <v>45316</v>
      </c>
      <c r="YA33">
        <v>45315</v>
      </c>
      <c r="YB33">
        <v>45314</v>
      </c>
      <c r="YC33">
        <v>45313</v>
      </c>
      <c r="YD33">
        <v>45310</v>
      </c>
      <c r="YE33">
        <v>45309</v>
      </c>
      <c r="YF33">
        <v>45308</v>
      </c>
      <c r="YG33">
        <v>45307</v>
      </c>
      <c r="YH33">
        <v>45306</v>
      </c>
      <c r="YI33">
        <v>45303</v>
      </c>
      <c r="YJ33">
        <v>45302</v>
      </c>
      <c r="YK33">
        <v>45301</v>
      </c>
      <c r="YL33">
        <v>45300</v>
      </c>
      <c r="YM33">
        <v>45299</v>
      </c>
      <c r="YN33">
        <v>45296</v>
      </c>
      <c r="YO33">
        <v>45295</v>
      </c>
      <c r="YP33">
        <v>45294</v>
      </c>
      <c r="YQ33">
        <v>45293</v>
      </c>
      <c r="YR33">
        <v>45292</v>
      </c>
      <c r="YS33">
        <v>45289</v>
      </c>
      <c r="YT33">
        <v>45288</v>
      </c>
      <c r="YU33">
        <v>45287</v>
      </c>
      <c r="YV33">
        <v>45286</v>
      </c>
      <c r="YW33">
        <v>45285</v>
      </c>
      <c r="YX33">
        <v>45282</v>
      </c>
      <c r="YY33">
        <v>45281</v>
      </c>
      <c r="YZ33">
        <v>45280</v>
      </c>
      <c r="ZA33">
        <v>45279</v>
      </c>
      <c r="ZB33">
        <v>45278</v>
      </c>
      <c r="ZC33">
        <v>45275</v>
      </c>
      <c r="ZD33">
        <v>45274</v>
      </c>
      <c r="ZE33">
        <v>45273</v>
      </c>
      <c r="ZF33">
        <v>45272</v>
      </c>
      <c r="ZG33">
        <v>45271</v>
      </c>
      <c r="ZH33">
        <v>45268</v>
      </c>
      <c r="ZI33">
        <v>45267</v>
      </c>
      <c r="ZJ33">
        <v>45266</v>
      </c>
      <c r="ZK33">
        <v>45265</v>
      </c>
      <c r="ZL33">
        <v>45264</v>
      </c>
      <c r="ZM33">
        <v>45261</v>
      </c>
      <c r="ZN33">
        <v>45260</v>
      </c>
      <c r="ZO33">
        <v>45259</v>
      </c>
      <c r="ZP33">
        <v>45258</v>
      </c>
      <c r="ZQ33">
        <v>45257</v>
      </c>
      <c r="ZR33">
        <v>45254</v>
      </c>
      <c r="ZS33">
        <v>45253</v>
      </c>
      <c r="ZT33">
        <v>45252</v>
      </c>
      <c r="ZU33">
        <v>45251</v>
      </c>
      <c r="ZV33">
        <v>45250</v>
      </c>
      <c r="ZW33">
        <v>45247</v>
      </c>
      <c r="ZX33">
        <v>45246</v>
      </c>
      <c r="ZY33">
        <v>45245</v>
      </c>
      <c r="ZZ33">
        <v>45244</v>
      </c>
      <c r="AAA33">
        <v>45243</v>
      </c>
      <c r="AAB33">
        <v>45240</v>
      </c>
      <c r="AAC33">
        <v>45239</v>
      </c>
      <c r="AAD33">
        <v>45238</v>
      </c>
      <c r="AAE33">
        <v>45237</v>
      </c>
      <c r="AAF33">
        <v>45236</v>
      </c>
      <c r="AAG33">
        <v>45233</v>
      </c>
      <c r="AAH33">
        <v>45232</v>
      </c>
      <c r="AAI33">
        <v>45231</v>
      </c>
      <c r="AAJ33">
        <v>45230</v>
      </c>
      <c r="AAK33">
        <v>45229</v>
      </c>
      <c r="AAL33">
        <v>45226</v>
      </c>
      <c r="AAM33">
        <v>45225</v>
      </c>
      <c r="AAN33">
        <v>45224</v>
      </c>
      <c r="AAO33">
        <v>45223</v>
      </c>
      <c r="AAP33">
        <v>45222</v>
      </c>
      <c r="AAQ33">
        <v>45219</v>
      </c>
      <c r="AAR33">
        <v>45218</v>
      </c>
      <c r="AAS33">
        <v>45217</v>
      </c>
      <c r="AAT33">
        <v>45216</v>
      </c>
      <c r="AAU33">
        <v>45215</v>
      </c>
      <c r="AAV33">
        <v>45212</v>
      </c>
      <c r="AAW33">
        <v>45211</v>
      </c>
      <c r="AAX33">
        <v>45210</v>
      </c>
      <c r="AAY33">
        <v>45209</v>
      </c>
      <c r="AAZ33">
        <v>45208</v>
      </c>
      <c r="ABA33">
        <v>45205</v>
      </c>
      <c r="ABB33">
        <v>45204</v>
      </c>
      <c r="ABC33">
        <v>45203</v>
      </c>
      <c r="ABD33">
        <v>45202</v>
      </c>
      <c r="ABE33">
        <v>45201</v>
      </c>
      <c r="ABF33">
        <v>45198</v>
      </c>
      <c r="ABG33">
        <v>45197</v>
      </c>
      <c r="ABH33">
        <v>45196</v>
      </c>
      <c r="ABI33">
        <v>45195</v>
      </c>
      <c r="ABJ33">
        <v>45194</v>
      </c>
      <c r="ABK33">
        <v>45191</v>
      </c>
      <c r="ABL33">
        <v>45190</v>
      </c>
      <c r="ABM33">
        <v>45189</v>
      </c>
      <c r="ABN33">
        <v>45188</v>
      </c>
      <c r="ABO33">
        <v>45187</v>
      </c>
      <c r="ABP33">
        <v>45184</v>
      </c>
      <c r="ABQ33">
        <v>45183</v>
      </c>
      <c r="ABR33">
        <v>45182</v>
      </c>
      <c r="ABS33">
        <v>45181</v>
      </c>
      <c r="ABT33">
        <v>45180</v>
      </c>
      <c r="ABU33">
        <v>45177</v>
      </c>
      <c r="ABV33">
        <v>45176</v>
      </c>
      <c r="ABW33">
        <v>45175</v>
      </c>
      <c r="ABX33">
        <v>45174</v>
      </c>
      <c r="ABY33">
        <v>45173</v>
      </c>
      <c r="ABZ33">
        <v>45170</v>
      </c>
      <c r="ACA33">
        <v>45169</v>
      </c>
      <c r="ACB33">
        <v>45168</v>
      </c>
      <c r="ACC33">
        <v>45167</v>
      </c>
      <c r="ACD33">
        <v>45166</v>
      </c>
      <c r="ACE33">
        <v>45163</v>
      </c>
      <c r="ACF33">
        <v>45162</v>
      </c>
      <c r="ACG33">
        <v>45161</v>
      </c>
      <c r="ACH33">
        <v>45160</v>
      </c>
      <c r="ACI33">
        <v>45159</v>
      </c>
      <c r="ACJ33">
        <v>45156</v>
      </c>
      <c r="ACK33">
        <v>45155</v>
      </c>
      <c r="ACL33">
        <v>45154</v>
      </c>
      <c r="ACM33">
        <v>45153</v>
      </c>
      <c r="ACN33">
        <v>45152</v>
      </c>
      <c r="ACO33">
        <v>45149</v>
      </c>
      <c r="ACP33">
        <v>45148</v>
      </c>
      <c r="ACQ33">
        <v>45147</v>
      </c>
      <c r="ACR33">
        <v>45146</v>
      </c>
      <c r="ACS33">
        <v>45145</v>
      </c>
      <c r="ACT33">
        <v>45142</v>
      </c>
      <c r="ACU33">
        <v>45141</v>
      </c>
      <c r="ACV33">
        <v>45140</v>
      </c>
      <c r="ACW33">
        <v>45139</v>
      </c>
      <c r="ACX33">
        <v>45138</v>
      </c>
      <c r="ACY33">
        <v>45135</v>
      </c>
      <c r="ACZ33">
        <v>45134</v>
      </c>
      <c r="ADA33">
        <v>45133</v>
      </c>
      <c r="ADB33">
        <v>45132</v>
      </c>
      <c r="ADC33">
        <v>45131</v>
      </c>
      <c r="ADD33">
        <v>45128</v>
      </c>
      <c r="ADE33">
        <v>45127</v>
      </c>
      <c r="ADF33">
        <v>45126</v>
      </c>
      <c r="ADG33">
        <v>45125</v>
      </c>
      <c r="ADH33">
        <v>45124</v>
      </c>
      <c r="ADI33">
        <v>45121</v>
      </c>
      <c r="ADJ33">
        <v>45120</v>
      </c>
      <c r="ADK33">
        <v>45119</v>
      </c>
      <c r="ADL33">
        <v>45118</v>
      </c>
      <c r="ADM33">
        <v>45117</v>
      </c>
      <c r="ADN33">
        <v>45114</v>
      </c>
      <c r="ADO33">
        <v>45113</v>
      </c>
      <c r="ADP33">
        <v>45112</v>
      </c>
      <c r="ADQ33">
        <v>45111</v>
      </c>
      <c r="ADR33">
        <v>45110</v>
      </c>
      <c r="ADS33">
        <v>45107</v>
      </c>
      <c r="ADT33">
        <v>45106</v>
      </c>
      <c r="ADU33">
        <v>45105</v>
      </c>
      <c r="ADV33">
        <v>45104</v>
      </c>
      <c r="ADW33">
        <v>45103</v>
      </c>
      <c r="ADX33">
        <v>45100</v>
      </c>
      <c r="ADY33">
        <v>45099</v>
      </c>
      <c r="ADZ33">
        <v>45098</v>
      </c>
      <c r="AEA33">
        <v>45097</v>
      </c>
      <c r="AEB33">
        <v>45096</v>
      </c>
      <c r="AEC33">
        <v>45093</v>
      </c>
      <c r="AED33">
        <v>45092</v>
      </c>
      <c r="AEE33">
        <v>45091</v>
      </c>
      <c r="AEF33">
        <v>45090</v>
      </c>
      <c r="AEG33">
        <v>45089</v>
      </c>
      <c r="AEH33">
        <v>45086</v>
      </c>
      <c r="AEI33">
        <v>45085</v>
      </c>
      <c r="AEJ33">
        <v>45084</v>
      </c>
      <c r="AEK33">
        <v>45083</v>
      </c>
      <c r="AEL33">
        <v>45082</v>
      </c>
      <c r="AEM33">
        <v>45079</v>
      </c>
      <c r="AEN33">
        <v>45078</v>
      </c>
      <c r="AEO33">
        <v>45077</v>
      </c>
      <c r="AEP33">
        <v>45076</v>
      </c>
      <c r="AEQ33">
        <v>45075</v>
      </c>
      <c r="AER33">
        <v>45072</v>
      </c>
      <c r="AES33">
        <v>45071</v>
      </c>
      <c r="AET33">
        <v>45070</v>
      </c>
      <c r="AEU33">
        <v>45069</v>
      </c>
      <c r="AEV33">
        <v>45068</v>
      </c>
      <c r="AEW33">
        <v>45065</v>
      </c>
      <c r="AEX33">
        <v>45064</v>
      </c>
      <c r="AEY33">
        <v>45063</v>
      </c>
      <c r="AEZ33">
        <v>45062</v>
      </c>
      <c r="AFA33">
        <v>45061</v>
      </c>
      <c r="AFB33">
        <v>45058</v>
      </c>
      <c r="AFC33">
        <v>45057</v>
      </c>
      <c r="AFD33">
        <v>45056</v>
      </c>
      <c r="AFE33">
        <v>45055</v>
      </c>
      <c r="AFF33">
        <v>45054</v>
      </c>
      <c r="AFG33">
        <v>45051</v>
      </c>
      <c r="AFH33">
        <v>45050</v>
      </c>
      <c r="AFI33">
        <v>45049</v>
      </c>
      <c r="AFJ33">
        <v>45048</v>
      </c>
      <c r="AFK33">
        <v>45047</v>
      </c>
      <c r="AFL33">
        <v>45044</v>
      </c>
      <c r="AFM33">
        <v>45043</v>
      </c>
      <c r="AFN33">
        <v>45042</v>
      </c>
      <c r="AFO33">
        <v>45041</v>
      </c>
      <c r="AFP33">
        <v>45040</v>
      </c>
      <c r="AFQ33">
        <v>45037</v>
      </c>
      <c r="AFR33">
        <v>45036</v>
      </c>
      <c r="AFS33">
        <v>45035</v>
      </c>
      <c r="AFT33">
        <v>45034</v>
      </c>
      <c r="AFU33">
        <v>45033</v>
      </c>
      <c r="AFV33">
        <v>45030</v>
      </c>
      <c r="AFW33">
        <v>45029</v>
      </c>
      <c r="AFX33">
        <v>45028</v>
      </c>
      <c r="AFY33">
        <v>45027</v>
      </c>
      <c r="AFZ33">
        <v>45026</v>
      </c>
      <c r="AGA33">
        <v>45023</v>
      </c>
      <c r="AGB33">
        <v>45022</v>
      </c>
      <c r="AGC33">
        <v>45021</v>
      </c>
      <c r="AGD33">
        <v>45020</v>
      </c>
      <c r="AGE33">
        <v>45019</v>
      </c>
      <c r="AGF33">
        <v>45016</v>
      </c>
      <c r="AGG33">
        <v>45015</v>
      </c>
      <c r="AGH33">
        <v>45014</v>
      </c>
      <c r="AGI33">
        <v>45013</v>
      </c>
      <c r="AGJ33">
        <v>45012</v>
      </c>
      <c r="AGK33">
        <v>45009</v>
      </c>
      <c r="AGL33">
        <v>45008</v>
      </c>
      <c r="AGM33">
        <v>45007</v>
      </c>
      <c r="AGN33">
        <v>45006</v>
      </c>
      <c r="AGO33">
        <v>45005</v>
      </c>
      <c r="AGP33">
        <v>45002</v>
      </c>
      <c r="AGQ33">
        <v>45001</v>
      </c>
      <c r="AGR33">
        <v>45000</v>
      </c>
      <c r="AGS33">
        <v>44999</v>
      </c>
      <c r="AGT33">
        <v>44998</v>
      </c>
      <c r="AGU33">
        <v>44995</v>
      </c>
      <c r="AGV33">
        <v>44994</v>
      </c>
      <c r="AGW33">
        <v>44993</v>
      </c>
      <c r="AGX33">
        <v>44992</v>
      </c>
      <c r="AGY33">
        <v>44991</v>
      </c>
      <c r="AGZ33">
        <v>44988</v>
      </c>
      <c r="AHA33">
        <v>44987</v>
      </c>
      <c r="AHB33">
        <v>44986</v>
      </c>
      <c r="AHC33">
        <v>44985</v>
      </c>
      <c r="AHD33">
        <v>44984</v>
      </c>
      <c r="AHE33">
        <v>44981</v>
      </c>
      <c r="AHF33">
        <v>44980</v>
      </c>
      <c r="AHG33">
        <v>44979</v>
      </c>
      <c r="AHH33">
        <v>44978</v>
      </c>
      <c r="AHI33">
        <v>44977</v>
      </c>
      <c r="AHJ33">
        <v>44974</v>
      </c>
      <c r="AHK33">
        <v>44973</v>
      </c>
      <c r="AHL33">
        <v>44972</v>
      </c>
      <c r="AHM33">
        <v>44971</v>
      </c>
      <c r="AHN33">
        <v>44970</v>
      </c>
      <c r="AHO33">
        <v>44967</v>
      </c>
      <c r="AHP33">
        <v>44966</v>
      </c>
      <c r="AHQ33">
        <v>44965</v>
      </c>
      <c r="AHR33">
        <v>44964</v>
      </c>
      <c r="AHS33">
        <v>44963</v>
      </c>
      <c r="AHT33">
        <v>44960</v>
      </c>
      <c r="AHU33">
        <v>44959</v>
      </c>
      <c r="AHV33">
        <v>44958</v>
      </c>
      <c r="AHW33">
        <v>44957</v>
      </c>
      <c r="AHX33">
        <v>44956</v>
      </c>
      <c r="AHY33">
        <v>44953</v>
      </c>
      <c r="AHZ33">
        <v>44952</v>
      </c>
      <c r="AIA33">
        <v>44951</v>
      </c>
      <c r="AIB33">
        <v>44950</v>
      </c>
      <c r="AIC33">
        <v>44949</v>
      </c>
      <c r="AID33">
        <v>44946</v>
      </c>
      <c r="AIE33">
        <v>44945</v>
      </c>
      <c r="AIF33">
        <v>44944</v>
      </c>
      <c r="AIG33">
        <v>44943</v>
      </c>
      <c r="AIH33">
        <v>44942</v>
      </c>
      <c r="AII33">
        <v>44939</v>
      </c>
      <c r="AIJ33">
        <v>44938</v>
      </c>
      <c r="AIK33">
        <v>44937</v>
      </c>
      <c r="AIL33">
        <v>44936</v>
      </c>
      <c r="AIM33">
        <v>44935</v>
      </c>
      <c r="AIN33">
        <v>44932</v>
      </c>
      <c r="AIO33">
        <v>44931</v>
      </c>
      <c r="AIP33">
        <v>44930</v>
      </c>
      <c r="AIQ33">
        <v>44929</v>
      </c>
      <c r="AIR33">
        <v>44928</v>
      </c>
      <c r="AIS33">
        <v>44925</v>
      </c>
      <c r="AIT33">
        <v>44924</v>
      </c>
      <c r="AIU33">
        <v>44923</v>
      </c>
      <c r="AIV33">
        <v>44922</v>
      </c>
      <c r="AIW33">
        <v>44921</v>
      </c>
      <c r="AIX33">
        <v>44918</v>
      </c>
      <c r="AIY33">
        <v>44917</v>
      </c>
      <c r="AIZ33">
        <v>44916</v>
      </c>
      <c r="AJA33">
        <v>44915</v>
      </c>
      <c r="AJB33">
        <v>44914</v>
      </c>
      <c r="AJC33">
        <v>44911</v>
      </c>
      <c r="AJD33">
        <v>44910</v>
      </c>
      <c r="AJE33">
        <v>44909</v>
      </c>
      <c r="AJF33">
        <v>44908</v>
      </c>
      <c r="AJG33">
        <v>44907</v>
      </c>
      <c r="AJH33">
        <v>44904</v>
      </c>
      <c r="AJI33">
        <v>44903</v>
      </c>
      <c r="AJJ33">
        <v>44902</v>
      </c>
      <c r="AJK33">
        <v>44901</v>
      </c>
      <c r="AJL33">
        <v>44900</v>
      </c>
      <c r="AJM33">
        <v>44897</v>
      </c>
      <c r="AJN33">
        <v>44896</v>
      </c>
      <c r="AJO33">
        <v>44895</v>
      </c>
      <c r="AJP33">
        <v>44894</v>
      </c>
      <c r="AJQ33">
        <v>44893</v>
      </c>
      <c r="AJR33">
        <v>44890</v>
      </c>
      <c r="AJS33">
        <v>44889</v>
      </c>
      <c r="AJT33">
        <v>44888</v>
      </c>
      <c r="AJU33">
        <v>44887</v>
      </c>
      <c r="AJV33">
        <v>44886</v>
      </c>
      <c r="AJW33">
        <v>44883</v>
      </c>
      <c r="AJX33">
        <v>44882</v>
      </c>
      <c r="AJY33">
        <v>44881</v>
      </c>
      <c r="AJZ33">
        <v>44880</v>
      </c>
      <c r="AKA33">
        <v>44879</v>
      </c>
      <c r="AKB33">
        <v>44876</v>
      </c>
      <c r="AKC33">
        <v>44875</v>
      </c>
      <c r="AKD33">
        <v>44874</v>
      </c>
      <c r="AKE33">
        <v>44873</v>
      </c>
      <c r="AKF33">
        <v>44872</v>
      </c>
      <c r="AKG33">
        <v>44869</v>
      </c>
      <c r="AKH33">
        <v>44868</v>
      </c>
      <c r="AKI33">
        <v>44867</v>
      </c>
      <c r="AKJ33">
        <v>44866</v>
      </c>
      <c r="AKK33">
        <v>44865</v>
      </c>
      <c r="AKL33">
        <v>44862</v>
      </c>
      <c r="AKM33">
        <v>44861</v>
      </c>
      <c r="AKN33">
        <v>44860</v>
      </c>
      <c r="AKO33">
        <v>44859</v>
      </c>
      <c r="AKP33">
        <v>44858</v>
      </c>
      <c r="AKQ33">
        <v>44855</v>
      </c>
      <c r="AKR33">
        <v>44854</v>
      </c>
      <c r="AKS33">
        <v>44853</v>
      </c>
      <c r="AKT33">
        <v>44852</v>
      </c>
      <c r="AKU33">
        <v>44851</v>
      </c>
      <c r="AKV33">
        <v>44848</v>
      </c>
      <c r="AKW33">
        <v>44847</v>
      </c>
      <c r="AKX33">
        <v>44846</v>
      </c>
      <c r="AKY33">
        <v>44845</v>
      </c>
      <c r="AKZ33">
        <v>44844</v>
      </c>
      <c r="ALA33">
        <v>44841</v>
      </c>
      <c r="ALB33">
        <v>44840</v>
      </c>
      <c r="ALC33">
        <v>44839</v>
      </c>
      <c r="ALD33">
        <v>44838</v>
      </c>
      <c r="ALE33">
        <v>44837</v>
      </c>
      <c r="ALF33">
        <v>44834</v>
      </c>
      <c r="ALG33">
        <v>44833</v>
      </c>
      <c r="ALH33">
        <v>44832</v>
      </c>
      <c r="ALI33">
        <v>44831</v>
      </c>
      <c r="ALJ33">
        <v>44830</v>
      </c>
      <c r="ALK33">
        <v>44827</v>
      </c>
      <c r="ALL33">
        <v>44826</v>
      </c>
      <c r="ALM33">
        <v>44825</v>
      </c>
      <c r="ALN33">
        <v>44824</v>
      </c>
      <c r="ALO33">
        <v>44823</v>
      </c>
      <c r="ALP33">
        <v>44820</v>
      </c>
      <c r="ALQ33">
        <v>44819</v>
      </c>
      <c r="ALR33">
        <v>44818</v>
      </c>
      <c r="ALS33">
        <v>44817</v>
      </c>
      <c r="ALT33">
        <v>44816</v>
      </c>
      <c r="ALU33">
        <v>44813</v>
      </c>
      <c r="ALV33">
        <v>44812</v>
      </c>
      <c r="ALW33">
        <v>44811</v>
      </c>
      <c r="ALX33">
        <v>44810</v>
      </c>
      <c r="ALY33">
        <v>44809</v>
      </c>
      <c r="ALZ33">
        <v>44806</v>
      </c>
      <c r="AMA33">
        <v>44805</v>
      </c>
      <c r="AMB33">
        <v>44804</v>
      </c>
      <c r="AMC33">
        <v>44803</v>
      </c>
      <c r="AMD33">
        <v>44802</v>
      </c>
      <c r="AME33">
        <v>44799</v>
      </c>
      <c r="AMF33">
        <v>44798</v>
      </c>
      <c r="AMG33">
        <v>44797</v>
      </c>
      <c r="AMH33">
        <v>44796</v>
      </c>
      <c r="AMI33">
        <v>44795</v>
      </c>
      <c r="AMJ33">
        <v>44792</v>
      </c>
      <c r="AMK33">
        <v>44791</v>
      </c>
      <c r="AML33">
        <v>44790</v>
      </c>
      <c r="AMM33">
        <v>44789</v>
      </c>
      <c r="AMN33">
        <v>44788</v>
      </c>
      <c r="AMO33">
        <v>44785</v>
      </c>
      <c r="AMP33">
        <v>44784</v>
      </c>
      <c r="AMQ33">
        <v>44783</v>
      </c>
      <c r="AMR33">
        <v>44782</v>
      </c>
      <c r="AMS33">
        <v>44781</v>
      </c>
      <c r="AMT33">
        <v>44778</v>
      </c>
      <c r="AMU33">
        <v>44777</v>
      </c>
      <c r="AMV33">
        <v>44776</v>
      </c>
      <c r="AMW33">
        <v>44775</v>
      </c>
      <c r="AMX33">
        <v>44774</v>
      </c>
      <c r="AMY33">
        <v>44771</v>
      </c>
      <c r="AMZ33">
        <v>44770</v>
      </c>
      <c r="ANA33">
        <v>44769</v>
      </c>
      <c r="ANB33">
        <v>44768</v>
      </c>
      <c r="ANC33">
        <v>44767</v>
      </c>
      <c r="AND33">
        <v>44764</v>
      </c>
      <c r="ANE33">
        <v>44763</v>
      </c>
      <c r="ANF33">
        <v>44762</v>
      </c>
      <c r="ANG33">
        <v>44761</v>
      </c>
      <c r="ANH33">
        <v>44760</v>
      </c>
      <c r="ANI33">
        <v>44757</v>
      </c>
      <c r="ANJ33">
        <v>44756</v>
      </c>
      <c r="ANK33">
        <v>44755</v>
      </c>
      <c r="ANL33">
        <v>44754</v>
      </c>
      <c r="ANM33">
        <v>44753</v>
      </c>
      <c r="ANN33">
        <v>44750</v>
      </c>
      <c r="ANO33">
        <v>44749</v>
      </c>
      <c r="ANP33">
        <v>44748</v>
      </c>
      <c r="ANQ33">
        <v>44747</v>
      </c>
      <c r="ANR33">
        <v>44746</v>
      </c>
      <c r="ANS33">
        <v>44743</v>
      </c>
      <c r="ANT33">
        <v>44742</v>
      </c>
      <c r="ANU33">
        <v>44741</v>
      </c>
      <c r="ANV33">
        <v>44740</v>
      </c>
      <c r="ANW33">
        <v>44739</v>
      </c>
      <c r="ANX33">
        <v>44736</v>
      </c>
      <c r="ANY33">
        <v>44735</v>
      </c>
      <c r="ANZ33">
        <v>44734</v>
      </c>
      <c r="AOA33">
        <v>44733</v>
      </c>
      <c r="AOB33">
        <v>44732</v>
      </c>
      <c r="AOC33">
        <v>44729</v>
      </c>
      <c r="AOD33">
        <v>44728</v>
      </c>
      <c r="AOE33">
        <v>44727</v>
      </c>
      <c r="AOF33">
        <v>44726</v>
      </c>
      <c r="AOG33">
        <v>44725</v>
      </c>
      <c r="AOH33">
        <v>44722</v>
      </c>
      <c r="AOI33">
        <v>44721</v>
      </c>
      <c r="AOJ33">
        <v>44720</v>
      </c>
      <c r="AOK33">
        <v>44719</v>
      </c>
      <c r="AOL33">
        <v>44718</v>
      </c>
      <c r="AOM33">
        <v>44715</v>
      </c>
      <c r="AON33">
        <v>44714</v>
      </c>
      <c r="AOO33">
        <v>44713</v>
      </c>
      <c r="AOP33">
        <v>44712</v>
      </c>
      <c r="AOQ33">
        <v>44711</v>
      </c>
      <c r="AOR33">
        <v>44708</v>
      </c>
      <c r="AOS33">
        <v>44707</v>
      </c>
      <c r="AOT33">
        <v>44706</v>
      </c>
      <c r="AOU33">
        <v>44705</v>
      </c>
      <c r="AOV33">
        <v>44704</v>
      </c>
      <c r="AOW33">
        <v>44701</v>
      </c>
      <c r="AOX33">
        <v>44700</v>
      </c>
      <c r="AOY33">
        <v>44699</v>
      </c>
      <c r="AOZ33">
        <v>44698</v>
      </c>
      <c r="APA33">
        <v>44697</v>
      </c>
      <c r="APB33">
        <v>44694</v>
      </c>
      <c r="APC33">
        <v>44693</v>
      </c>
      <c r="APD33">
        <v>44692</v>
      </c>
      <c r="APE33">
        <v>44691</v>
      </c>
      <c r="APF33">
        <v>44690</v>
      </c>
      <c r="APG33">
        <v>44687</v>
      </c>
      <c r="APH33">
        <v>44686</v>
      </c>
      <c r="API33">
        <v>44685</v>
      </c>
      <c r="APJ33">
        <v>44684</v>
      </c>
      <c r="APK33">
        <v>44683</v>
      </c>
      <c r="APL33">
        <v>44680</v>
      </c>
      <c r="APM33">
        <v>44679</v>
      </c>
      <c r="APN33">
        <v>44678</v>
      </c>
      <c r="APO33">
        <v>44677</v>
      </c>
      <c r="APP33">
        <v>44676</v>
      </c>
      <c r="APQ33">
        <v>44673</v>
      </c>
      <c r="APR33">
        <v>44672</v>
      </c>
      <c r="APS33">
        <v>44671</v>
      </c>
      <c r="APT33">
        <v>44670</v>
      </c>
      <c r="APU33">
        <v>44669</v>
      </c>
      <c r="APV33">
        <v>44666</v>
      </c>
      <c r="APW33">
        <v>44665</v>
      </c>
      <c r="APX33">
        <v>44664</v>
      </c>
      <c r="APY33">
        <v>44663</v>
      </c>
      <c r="APZ33">
        <v>44662</v>
      </c>
      <c r="AQA33">
        <v>44659</v>
      </c>
      <c r="AQB33">
        <v>44658</v>
      </c>
      <c r="AQC33">
        <v>44657</v>
      </c>
      <c r="AQD33">
        <v>44656</v>
      </c>
      <c r="AQE33">
        <v>44655</v>
      </c>
      <c r="AQF33">
        <v>44652</v>
      </c>
      <c r="AQG33">
        <v>44651</v>
      </c>
      <c r="AQH33">
        <v>44650</v>
      </c>
      <c r="AQI33">
        <v>44649</v>
      </c>
      <c r="AQJ33">
        <v>44648</v>
      </c>
      <c r="AQK33">
        <v>44645</v>
      </c>
      <c r="AQL33">
        <v>44644</v>
      </c>
      <c r="AQM33">
        <v>44643</v>
      </c>
      <c r="AQN33">
        <v>44642</v>
      </c>
      <c r="AQO33">
        <v>44641</v>
      </c>
      <c r="AQP33">
        <v>44638</v>
      </c>
      <c r="AQQ33">
        <v>44637</v>
      </c>
      <c r="AQR33">
        <v>44636</v>
      </c>
      <c r="AQS33">
        <v>44635</v>
      </c>
      <c r="AQT33">
        <v>44634</v>
      </c>
      <c r="AQU33">
        <v>44631</v>
      </c>
      <c r="AQV33">
        <v>44630</v>
      </c>
      <c r="AQW33">
        <v>44629</v>
      </c>
      <c r="AQX33">
        <v>44628</v>
      </c>
      <c r="AQY33">
        <v>44627</v>
      </c>
      <c r="AQZ33">
        <v>44624</v>
      </c>
      <c r="ARA33">
        <v>44623</v>
      </c>
      <c r="ARB33">
        <v>44622</v>
      </c>
      <c r="ARC33">
        <v>44621</v>
      </c>
      <c r="ARD33">
        <v>44620</v>
      </c>
      <c r="ARE33">
        <v>44617</v>
      </c>
      <c r="ARF33">
        <v>44616</v>
      </c>
      <c r="ARG33">
        <v>44615</v>
      </c>
      <c r="ARH33">
        <v>44614</v>
      </c>
      <c r="ARI33">
        <v>44613</v>
      </c>
      <c r="ARJ33">
        <v>44610</v>
      </c>
      <c r="ARK33">
        <v>44609</v>
      </c>
      <c r="ARL33">
        <v>44608</v>
      </c>
      <c r="ARM33">
        <v>44607</v>
      </c>
      <c r="ARN33">
        <v>44606</v>
      </c>
      <c r="ARO33">
        <v>44603</v>
      </c>
      <c r="ARP33">
        <v>44602</v>
      </c>
      <c r="ARQ33">
        <v>44601</v>
      </c>
      <c r="ARR33">
        <v>44600</v>
      </c>
      <c r="ARS33">
        <v>44599</v>
      </c>
      <c r="ART33">
        <v>44596</v>
      </c>
      <c r="ARU33">
        <v>44595</v>
      </c>
      <c r="ARV33">
        <v>44594</v>
      </c>
      <c r="ARW33">
        <v>44593</v>
      </c>
      <c r="ARX33">
        <v>44592</v>
      </c>
      <c r="ARY33">
        <v>44589</v>
      </c>
      <c r="ARZ33">
        <v>44588</v>
      </c>
      <c r="ASA33">
        <v>44587</v>
      </c>
      <c r="ASB33">
        <v>44586</v>
      </c>
      <c r="ASC33">
        <v>44585</v>
      </c>
      <c r="ASD33">
        <v>44582</v>
      </c>
      <c r="ASE33">
        <v>44581</v>
      </c>
      <c r="ASF33">
        <v>44580</v>
      </c>
      <c r="ASG33">
        <v>44579</v>
      </c>
      <c r="ASH33">
        <v>44578</v>
      </c>
      <c r="ASI33">
        <v>44575</v>
      </c>
      <c r="ASJ33">
        <v>44574</v>
      </c>
      <c r="ASK33">
        <v>44573</v>
      </c>
      <c r="ASL33">
        <v>44572</v>
      </c>
      <c r="ASM33">
        <v>44571</v>
      </c>
      <c r="ASN33">
        <v>44568</v>
      </c>
      <c r="ASO33">
        <v>44567</v>
      </c>
      <c r="ASP33">
        <v>44566</v>
      </c>
      <c r="ASQ33">
        <v>44565</v>
      </c>
      <c r="ASR33">
        <v>44564</v>
      </c>
      <c r="ASS33">
        <v>44561</v>
      </c>
      <c r="AST33">
        <v>44560</v>
      </c>
      <c r="ASU33">
        <v>44559</v>
      </c>
      <c r="ASV33">
        <v>44558</v>
      </c>
      <c r="ASW33">
        <v>44557</v>
      </c>
      <c r="ASX33">
        <v>44554</v>
      </c>
      <c r="ASY33">
        <v>44553</v>
      </c>
      <c r="ASZ33">
        <v>44552</v>
      </c>
      <c r="ATA33">
        <v>44551</v>
      </c>
      <c r="ATB33">
        <v>44550</v>
      </c>
      <c r="ATC33">
        <v>44547</v>
      </c>
      <c r="ATD33">
        <v>44546</v>
      </c>
      <c r="ATE33">
        <v>44545</v>
      </c>
      <c r="ATF33">
        <v>44544</v>
      </c>
      <c r="ATG33">
        <v>44543</v>
      </c>
      <c r="ATH33">
        <v>44540</v>
      </c>
      <c r="ATI33">
        <v>44539</v>
      </c>
      <c r="ATJ33">
        <v>44538</v>
      </c>
      <c r="ATK33">
        <v>44537</v>
      </c>
      <c r="ATL33">
        <v>44536</v>
      </c>
      <c r="ATM33">
        <v>44533</v>
      </c>
      <c r="ATN33">
        <v>44532</v>
      </c>
      <c r="ATO33">
        <v>44531</v>
      </c>
      <c r="ATP33">
        <v>44530</v>
      </c>
      <c r="ATQ33">
        <v>44529</v>
      </c>
      <c r="ATR33">
        <v>44526</v>
      </c>
      <c r="ATS33">
        <v>44525</v>
      </c>
      <c r="ATT33">
        <v>44524</v>
      </c>
      <c r="ATU33">
        <v>44523</v>
      </c>
      <c r="ATV33">
        <v>44522</v>
      </c>
      <c r="ATW33">
        <v>44519</v>
      </c>
      <c r="ATX33">
        <v>44518</v>
      </c>
      <c r="ATY33">
        <v>44517</v>
      </c>
      <c r="ATZ33">
        <v>44516</v>
      </c>
      <c r="AUA33">
        <v>44515</v>
      </c>
      <c r="AUB33">
        <v>44512</v>
      </c>
      <c r="AUC33">
        <v>44511</v>
      </c>
      <c r="AUD33">
        <v>44510</v>
      </c>
      <c r="AUE33">
        <v>44509</v>
      </c>
      <c r="AUF33">
        <v>44508</v>
      </c>
      <c r="AUG33">
        <v>44505</v>
      </c>
      <c r="AUH33">
        <v>44504</v>
      </c>
      <c r="AUI33">
        <v>44503</v>
      </c>
      <c r="AUJ33">
        <v>44502</v>
      </c>
      <c r="AUK33">
        <v>44501</v>
      </c>
      <c r="AUL33">
        <v>44498</v>
      </c>
      <c r="AUM33">
        <v>44497</v>
      </c>
      <c r="AUN33">
        <v>44496</v>
      </c>
      <c r="AUO33">
        <v>44495</v>
      </c>
      <c r="AUP33">
        <v>44494</v>
      </c>
      <c r="AUQ33">
        <v>44491</v>
      </c>
      <c r="AUR33">
        <v>44490</v>
      </c>
      <c r="AUS33">
        <v>44489</v>
      </c>
      <c r="AUT33">
        <v>44488</v>
      </c>
      <c r="AUU33">
        <v>44487</v>
      </c>
      <c r="AUV33">
        <v>44484</v>
      </c>
      <c r="AUW33">
        <v>44483</v>
      </c>
      <c r="AUX33">
        <v>44482</v>
      </c>
      <c r="AUY33">
        <v>44481</v>
      </c>
      <c r="AUZ33">
        <v>44480</v>
      </c>
      <c r="AVA33">
        <v>44477</v>
      </c>
      <c r="AVB33">
        <v>44476</v>
      </c>
      <c r="AVC33">
        <v>44475</v>
      </c>
      <c r="AVD33">
        <v>44474</v>
      </c>
      <c r="AVE33">
        <v>44473</v>
      </c>
      <c r="AVF33">
        <v>44470</v>
      </c>
      <c r="AVG33">
        <v>44469</v>
      </c>
      <c r="AVH33">
        <v>44468</v>
      </c>
      <c r="AVI33">
        <v>44467</v>
      </c>
      <c r="AVJ33">
        <v>44466</v>
      </c>
      <c r="AVK33">
        <v>44463</v>
      </c>
      <c r="AVL33">
        <v>44462</v>
      </c>
      <c r="AVM33">
        <v>44461</v>
      </c>
      <c r="AVN33">
        <v>44460</v>
      </c>
      <c r="AVO33">
        <v>44459</v>
      </c>
      <c r="AVP33">
        <v>44456</v>
      </c>
      <c r="AVQ33">
        <v>44455</v>
      </c>
      <c r="AVR33">
        <v>44454</v>
      </c>
      <c r="AVS33">
        <v>44453</v>
      </c>
      <c r="AVT33">
        <v>44452</v>
      </c>
      <c r="AVU33">
        <v>44449</v>
      </c>
      <c r="AVV33">
        <v>44448</v>
      </c>
      <c r="AVW33">
        <v>44447</v>
      </c>
      <c r="AVX33">
        <v>44446</v>
      </c>
      <c r="AVY33">
        <v>44445</v>
      </c>
      <c r="AVZ33">
        <v>44442</v>
      </c>
      <c r="AWA33">
        <v>44441</v>
      </c>
      <c r="AWB33">
        <v>44440</v>
      </c>
      <c r="AWC33">
        <v>44439</v>
      </c>
      <c r="AWD33">
        <v>44438</v>
      </c>
      <c r="AWE33">
        <v>44435</v>
      </c>
      <c r="AWF33">
        <v>44434</v>
      </c>
      <c r="AWG33">
        <v>44433</v>
      </c>
      <c r="AWH33">
        <v>44432</v>
      </c>
      <c r="AWI33">
        <v>44431</v>
      </c>
      <c r="AWJ33">
        <v>44428</v>
      </c>
      <c r="AWK33">
        <v>44427</v>
      </c>
      <c r="AWL33">
        <v>44426</v>
      </c>
      <c r="AWM33">
        <v>44425</v>
      </c>
      <c r="AWN33">
        <v>44424</v>
      </c>
      <c r="AWO33">
        <v>44421</v>
      </c>
      <c r="AWP33">
        <v>44420</v>
      </c>
      <c r="AWQ33">
        <v>44419</v>
      </c>
      <c r="AWR33">
        <v>44418</v>
      </c>
      <c r="AWS33">
        <v>44417</v>
      </c>
      <c r="AWT33">
        <v>44414</v>
      </c>
      <c r="AWU33">
        <v>44413</v>
      </c>
      <c r="AWV33">
        <v>44412</v>
      </c>
      <c r="AWW33">
        <v>44411</v>
      </c>
      <c r="AWX33">
        <v>44410</v>
      </c>
      <c r="AWY33">
        <v>44407</v>
      </c>
      <c r="AWZ33">
        <v>44406</v>
      </c>
      <c r="AXA33">
        <v>44405</v>
      </c>
      <c r="AXB33">
        <v>44404</v>
      </c>
      <c r="AXC33">
        <v>44403</v>
      </c>
      <c r="AXD33">
        <v>44400</v>
      </c>
      <c r="AXE33">
        <v>44399</v>
      </c>
      <c r="AXF33">
        <v>44398</v>
      </c>
      <c r="AXG33">
        <v>44397</v>
      </c>
      <c r="AXH33">
        <v>44396</v>
      </c>
      <c r="AXI33">
        <v>44393</v>
      </c>
      <c r="AXJ33">
        <v>44392</v>
      </c>
      <c r="AXK33">
        <v>44391</v>
      </c>
      <c r="AXL33">
        <v>44390</v>
      </c>
      <c r="AXM33">
        <v>44389</v>
      </c>
      <c r="AXN33">
        <v>44386</v>
      </c>
      <c r="AXO33">
        <v>44385</v>
      </c>
      <c r="AXP33">
        <v>44384</v>
      </c>
      <c r="AXQ33">
        <v>44383</v>
      </c>
      <c r="AXR33">
        <v>44382</v>
      </c>
      <c r="AXS33">
        <v>44379</v>
      </c>
      <c r="AXT33">
        <v>44378</v>
      </c>
      <c r="AXU33">
        <v>44377</v>
      </c>
      <c r="AXV33">
        <v>44376</v>
      </c>
      <c r="AXW33">
        <v>44375</v>
      </c>
      <c r="AXX33">
        <v>44372</v>
      </c>
      <c r="AXY33">
        <v>44371</v>
      </c>
      <c r="AXZ33">
        <v>44370</v>
      </c>
      <c r="AYA33">
        <v>44369</v>
      </c>
      <c r="AYB33">
        <v>44368</v>
      </c>
      <c r="AYC33">
        <v>44365</v>
      </c>
      <c r="AYD33">
        <v>44364</v>
      </c>
      <c r="AYE33">
        <v>44363</v>
      </c>
      <c r="AYF33">
        <v>44362</v>
      </c>
      <c r="AYG33">
        <v>44361</v>
      </c>
      <c r="AYH33">
        <v>44358</v>
      </c>
      <c r="AYI33">
        <v>44357</v>
      </c>
      <c r="AYJ33">
        <v>44356</v>
      </c>
      <c r="AYK33">
        <v>44355</v>
      </c>
      <c r="AYL33">
        <v>44354</v>
      </c>
      <c r="AYM33">
        <v>44351</v>
      </c>
      <c r="AYN33">
        <v>44350</v>
      </c>
      <c r="AYO33">
        <v>44349</v>
      </c>
      <c r="AYP33">
        <v>44348</v>
      </c>
      <c r="AYQ33">
        <v>44347</v>
      </c>
      <c r="AYR33">
        <v>44344</v>
      </c>
      <c r="AYS33">
        <v>44343</v>
      </c>
      <c r="AYT33">
        <v>44342</v>
      </c>
      <c r="AYU33">
        <v>44341</v>
      </c>
      <c r="AYV33">
        <v>44340</v>
      </c>
      <c r="AYW33">
        <v>44337</v>
      </c>
      <c r="AYX33">
        <v>44336</v>
      </c>
      <c r="AYY33">
        <v>44335</v>
      </c>
      <c r="AYZ33">
        <v>44334</v>
      </c>
      <c r="AZA33">
        <v>44333</v>
      </c>
      <c r="AZB33">
        <v>44330</v>
      </c>
      <c r="AZC33">
        <v>44329</v>
      </c>
      <c r="AZD33">
        <v>44328</v>
      </c>
      <c r="AZE33">
        <v>44327</v>
      </c>
      <c r="AZF33">
        <v>44326</v>
      </c>
      <c r="AZG33">
        <v>44323</v>
      </c>
      <c r="AZH33">
        <v>44322</v>
      </c>
      <c r="AZI33">
        <v>44321</v>
      </c>
      <c r="AZJ33">
        <v>44320</v>
      </c>
      <c r="AZK33">
        <v>44319</v>
      </c>
      <c r="AZL33">
        <v>44316</v>
      </c>
      <c r="AZM33">
        <v>44315</v>
      </c>
      <c r="AZN33">
        <v>44314</v>
      </c>
      <c r="AZO33">
        <v>44313</v>
      </c>
      <c r="AZP33">
        <v>44312</v>
      </c>
      <c r="AZQ33">
        <v>44309</v>
      </c>
      <c r="AZR33">
        <v>44308</v>
      </c>
      <c r="AZS33">
        <v>44307</v>
      </c>
      <c r="AZT33">
        <v>44306</v>
      </c>
      <c r="AZU33">
        <v>44305</v>
      </c>
      <c r="AZV33">
        <v>44302</v>
      </c>
      <c r="AZW33">
        <v>44301</v>
      </c>
      <c r="AZX33">
        <v>44300</v>
      </c>
      <c r="AZY33">
        <v>44299</v>
      </c>
      <c r="AZZ33">
        <v>44298</v>
      </c>
      <c r="BAA33">
        <v>44295</v>
      </c>
      <c r="BAB33">
        <v>44294</v>
      </c>
      <c r="BAC33">
        <v>44293</v>
      </c>
      <c r="BAD33">
        <v>44292</v>
      </c>
      <c r="BAE33">
        <v>44291</v>
      </c>
      <c r="BAF33">
        <v>44288</v>
      </c>
      <c r="BAG33">
        <v>44287</v>
      </c>
      <c r="BAH33">
        <v>44286</v>
      </c>
      <c r="BAI33">
        <v>44285</v>
      </c>
      <c r="BAJ33">
        <v>44284</v>
      </c>
      <c r="BAK33">
        <v>44281</v>
      </c>
      <c r="BAL33">
        <v>44280</v>
      </c>
      <c r="BAM33">
        <v>44279</v>
      </c>
      <c r="BAN33">
        <v>44278</v>
      </c>
      <c r="BAO33">
        <v>44277</v>
      </c>
      <c r="BAP33">
        <v>44274</v>
      </c>
      <c r="BAQ33">
        <v>44273</v>
      </c>
      <c r="BAR33">
        <v>44272</v>
      </c>
      <c r="BAS33">
        <v>44271</v>
      </c>
      <c r="BAT33">
        <v>44270</v>
      </c>
      <c r="BAU33">
        <v>44267</v>
      </c>
      <c r="BAV33">
        <v>44266</v>
      </c>
      <c r="BAW33">
        <v>44265</v>
      </c>
      <c r="BAX33">
        <v>44264</v>
      </c>
      <c r="BAY33">
        <v>44263</v>
      </c>
      <c r="BAZ33">
        <v>44260</v>
      </c>
      <c r="BBA33">
        <v>44259</v>
      </c>
      <c r="BBB33">
        <v>44258</v>
      </c>
      <c r="BBC33">
        <v>44257</v>
      </c>
      <c r="BBD33">
        <v>44256</v>
      </c>
      <c r="BBE33">
        <v>44253</v>
      </c>
      <c r="BBF33">
        <v>44252</v>
      </c>
      <c r="BBG33">
        <v>44251</v>
      </c>
      <c r="BBH33">
        <v>44250</v>
      </c>
      <c r="BBI33">
        <v>44249</v>
      </c>
      <c r="BBJ33">
        <v>44246</v>
      </c>
      <c r="BBK33">
        <v>44245</v>
      </c>
      <c r="BBL33">
        <v>44244</v>
      </c>
      <c r="BBM33">
        <v>44243</v>
      </c>
      <c r="BBN33">
        <v>44242</v>
      </c>
      <c r="BBO33">
        <v>44239</v>
      </c>
      <c r="BBP33">
        <v>44238</v>
      </c>
      <c r="BBQ33">
        <v>44237</v>
      </c>
      <c r="BBR33">
        <v>44236</v>
      </c>
      <c r="BBS33">
        <v>44235</v>
      </c>
      <c r="BBT33">
        <v>44232</v>
      </c>
      <c r="BBU33">
        <v>44231</v>
      </c>
      <c r="BBV33">
        <v>44230</v>
      </c>
      <c r="BBW33">
        <v>44229</v>
      </c>
      <c r="BBX33">
        <v>44228</v>
      </c>
      <c r="BBY33">
        <v>44225</v>
      </c>
      <c r="BBZ33">
        <v>44224</v>
      </c>
      <c r="BCA33">
        <v>44223</v>
      </c>
      <c r="BCB33">
        <v>44222</v>
      </c>
      <c r="BCC33">
        <v>44221</v>
      </c>
      <c r="BCD33">
        <v>44218</v>
      </c>
      <c r="BCE33">
        <v>44217</v>
      </c>
      <c r="BCF33">
        <v>44216</v>
      </c>
      <c r="BCG33">
        <v>44215</v>
      </c>
      <c r="BCH33">
        <v>44214</v>
      </c>
      <c r="BCI33">
        <v>44211</v>
      </c>
      <c r="BCJ33">
        <v>44210</v>
      </c>
      <c r="BCK33">
        <v>44209</v>
      </c>
      <c r="BCL33">
        <v>44208</v>
      </c>
      <c r="BCM33">
        <v>44207</v>
      </c>
      <c r="BCN33">
        <v>44204</v>
      </c>
      <c r="BCO33">
        <v>44203</v>
      </c>
      <c r="BCP33">
        <v>44202</v>
      </c>
      <c r="BCQ33">
        <v>44201</v>
      </c>
      <c r="BCR33">
        <v>44200</v>
      </c>
      <c r="BCS33">
        <v>44197</v>
      </c>
      <c r="BCT33">
        <v>44196</v>
      </c>
      <c r="BCU33">
        <v>44195</v>
      </c>
      <c r="BCV33">
        <v>44194</v>
      </c>
      <c r="BCW33">
        <v>44193</v>
      </c>
      <c r="BCX33">
        <v>44190</v>
      </c>
      <c r="BCY33">
        <v>44189</v>
      </c>
      <c r="BCZ33">
        <v>44188</v>
      </c>
      <c r="BDA33">
        <v>44187</v>
      </c>
      <c r="BDB33">
        <v>44186</v>
      </c>
      <c r="BDC33">
        <v>44183</v>
      </c>
      <c r="BDD33">
        <v>44182</v>
      </c>
      <c r="BDE33">
        <v>44181</v>
      </c>
      <c r="BDF33">
        <v>44180</v>
      </c>
      <c r="BDG33">
        <v>44179</v>
      </c>
      <c r="BDH33">
        <v>44176</v>
      </c>
      <c r="BDI33">
        <v>44175</v>
      </c>
      <c r="BDJ33">
        <v>44174</v>
      </c>
      <c r="BDK33">
        <v>44173</v>
      </c>
      <c r="BDL33">
        <v>44172</v>
      </c>
      <c r="BDM33">
        <v>44169</v>
      </c>
      <c r="BDN33">
        <v>44168</v>
      </c>
      <c r="BDO33">
        <v>44167</v>
      </c>
      <c r="BDP33">
        <v>44166</v>
      </c>
      <c r="BDQ33">
        <v>44165</v>
      </c>
      <c r="BDR33">
        <v>44162</v>
      </c>
      <c r="BDS33">
        <v>44161</v>
      </c>
      <c r="BDT33">
        <v>44160</v>
      </c>
      <c r="BDU33">
        <v>44159</v>
      </c>
      <c r="BDV33">
        <v>44158</v>
      </c>
      <c r="BDW33">
        <v>44155</v>
      </c>
      <c r="BDX33">
        <v>44154</v>
      </c>
      <c r="BDY33">
        <v>44153</v>
      </c>
      <c r="BDZ33">
        <v>44152</v>
      </c>
      <c r="BEA33">
        <v>44151</v>
      </c>
      <c r="BEB33">
        <v>44148</v>
      </c>
      <c r="BEC33">
        <v>44147</v>
      </c>
      <c r="BED33">
        <v>44146</v>
      </c>
      <c r="BEE33">
        <v>44145</v>
      </c>
      <c r="BEF33">
        <v>44144</v>
      </c>
      <c r="BEG33">
        <v>44141</v>
      </c>
      <c r="BEH33">
        <v>44140</v>
      </c>
      <c r="BEI33">
        <v>44139</v>
      </c>
      <c r="BEJ33">
        <v>44138</v>
      </c>
      <c r="BEK33">
        <v>44137</v>
      </c>
      <c r="BEL33">
        <v>44134</v>
      </c>
      <c r="BEM33">
        <v>44133</v>
      </c>
      <c r="BEN33">
        <v>44132</v>
      </c>
      <c r="BEO33">
        <v>44131</v>
      </c>
      <c r="BEP33">
        <v>44130</v>
      </c>
      <c r="BEQ33">
        <v>44127</v>
      </c>
      <c r="BER33">
        <v>44126</v>
      </c>
      <c r="BES33">
        <v>44125</v>
      </c>
      <c r="BET33">
        <v>44124</v>
      </c>
      <c r="BEU33">
        <v>44123</v>
      </c>
      <c r="BEV33">
        <v>44120</v>
      </c>
      <c r="BEW33">
        <v>44119</v>
      </c>
      <c r="BEX33">
        <v>44118</v>
      </c>
      <c r="BEY33">
        <v>44117</v>
      </c>
      <c r="BEZ33">
        <v>44116</v>
      </c>
      <c r="BFA33">
        <v>44113</v>
      </c>
      <c r="BFB33">
        <v>44112</v>
      </c>
      <c r="BFC33">
        <v>44111</v>
      </c>
      <c r="BFD33">
        <v>44110</v>
      </c>
      <c r="BFE33">
        <v>44109</v>
      </c>
      <c r="BFF33">
        <v>44106</v>
      </c>
      <c r="BFG33">
        <v>44105</v>
      </c>
      <c r="BFH33">
        <v>44104</v>
      </c>
      <c r="BFI33">
        <v>44103</v>
      </c>
      <c r="BFJ33">
        <v>44102</v>
      </c>
      <c r="BFK33">
        <v>44099</v>
      </c>
      <c r="BFL33">
        <v>44098</v>
      </c>
      <c r="BFM33">
        <v>44097</v>
      </c>
      <c r="BFN33">
        <v>44096</v>
      </c>
      <c r="BFO33">
        <v>44095</v>
      </c>
      <c r="BFP33">
        <v>44092</v>
      </c>
      <c r="BFQ33">
        <v>44091</v>
      </c>
      <c r="BFR33">
        <v>44090</v>
      </c>
      <c r="BFS33">
        <v>44089</v>
      </c>
      <c r="BFT33">
        <v>44088</v>
      </c>
      <c r="BFU33">
        <v>44085</v>
      </c>
      <c r="BFV33">
        <v>44084</v>
      </c>
      <c r="BFW33">
        <v>44083</v>
      </c>
      <c r="BFX33">
        <v>44082</v>
      </c>
      <c r="BFY33">
        <v>44081</v>
      </c>
      <c r="BFZ33">
        <v>44078</v>
      </c>
      <c r="BGA33">
        <v>44077</v>
      </c>
      <c r="BGB33">
        <v>44076</v>
      </c>
      <c r="BGC33">
        <v>44075</v>
      </c>
      <c r="BGD33">
        <v>44074</v>
      </c>
      <c r="BGE33">
        <v>44071</v>
      </c>
      <c r="BGF33">
        <v>44070</v>
      </c>
      <c r="BGG33">
        <v>44069</v>
      </c>
      <c r="BGH33">
        <v>44068</v>
      </c>
      <c r="BGI33">
        <v>44067</v>
      </c>
      <c r="BGJ33">
        <v>44064</v>
      </c>
      <c r="BGK33">
        <v>44063</v>
      </c>
      <c r="BGL33">
        <v>44062</v>
      </c>
      <c r="BGM33">
        <v>44061</v>
      </c>
      <c r="BGN33">
        <v>44060</v>
      </c>
      <c r="BGO33">
        <v>44057</v>
      </c>
      <c r="BGP33">
        <v>44056</v>
      </c>
      <c r="BGQ33">
        <v>44055</v>
      </c>
      <c r="BGR33">
        <v>44054</v>
      </c>
      <c r="BGS33">
        <v>44053</v>
      </c>
      <c r="BGT33">
        <v>44050</v>
      </c>
      <c r="BGU33">
        <v>44049</v>
      </c>
      <c r="BGV33">
        <v>44048</v>
      </c>
      <c r="BGW33">
        <v>44047</v>
      </c>
      <c r="BGX33">
        <v>44046</v>
      </c>
      <c r="BGY33">
        <v>44043</v>
      </c>
      <c r="BGZ33">
        <v>44042</v>
      </c>
      <c r="BHA33">
        <v>44041</v>
      </c>
      <c r="BHB33">
        <v>44040</v>
      </c>
      <c r="BHC33">
        <v>44039</v>
      </c>
      <c r="BHD33">
        <v>44036</v>
      </c>
      <c r="BHE33">
        <v>44035</v>
      </c>
      <c r="BHF33">
        <v>44034</v>
      </c>
      <c r="BHG33">
        <v>44033</v>
      </c>
      <c r="BHH33">
        <v>44032</v>
      </c>
      <c r="BHI33">
        <v>44029</v>
      </c>
      <c r="BHJ33">
        <v>44028</v>
      </c>
      <c r="BHK33">
        <v>44027</v>
      </c>
      <c r="BHL33">
        <v>44026</v>
      </c>
      <c r="BHM33">
        <v>44025</v>
      </c>
      <c r="BHN33">
        <v>44022</v>
      </c>
      <c r="BHO33">
        <v>44021</v>
      </c>
      <c r="BHP33">
        <v>44020</v>
      </c>
      <c r="BHQ33">
        <v>44019</v>
      </c>
      <c r="BHR33">
        <v>44018</v>
      </c>
      <c r="BHS33">
        <v>44015</v>
      </c>
      <c r="BHT33">
        <v>44014</v>
      </c>
      <c r="BHU33">
        <v>44013</v>
      </c>
      <c r="BHV33">
        <v>44012</v>
      </c>
      <c r="BHW33">
        <v>44011</v>
      </c>
      <c r="BHX33">
        <v>44008</v>
      </c>
      <c r="BHY33">
        <v>44007</v>
      </c>
      <c r="BHZ33">
        <v>44006</v>
      </c>
      <c r="BIA33">
        <v>44005</v>
      </c>
      <c r="BIB33">
        <v>44004</v>
      </c>
      <c r="BIC33">
        <v>44001</v>
      </c>
      <c r="BID33">
        <v>44000</v>
      </c>
      <c r="BIE33">
        <v>43999</v>
      </c>
      <c r="BIF33">
        <v>43998</v>
      </c>
      <c r="BIG33">
        <v>43997</v>
      </c>
      <c r="BIH33">
        <v>43994</v>
      </c>
      <c r="BII33">
        <v>43993</v>
      </c>
      <c r="BIJ33">
        <v>43992</v>
      </c>
      <c r="BIK33">
        <v>43991</v>
      </c>
      <c r="BIL33">
        <v>43990</v>
      </c>
      <c r="BIM33">
        <v>43987</v>
      </c>
      <c r="BIN33">
        <v>43986</v>
      </c>
      <c r="BIO33">
        <v>43985</v>
      </c>
      <c r="BIP33">
        <v>43984</v>
      </c>
      <c r="BIQ33">
        <v>43983</v>
      </c>
      <c r="BIR33">
        <v>43980</v>
      </c>
      <c r="BIS33">
        <v>43979</v>
      </c>
      <c r="BIT33">
        <v>43978</v>
      </c>
      <c r="BIU33">
        <v>43977</v>
      </c>
      <c r="BIV33">
        <v>43976</v>
      </c>
      <c r="BIW33">
        <v>43973</v>
      </c>
      <c r="BIX33">
        <v>43972</v>
      </c>
      <c r="BIY33">
        <v>43971</v>
      </c>
      <c r="BIZ33">
        <v>43970</v>
      </c>
      <c r="BJA33">
        <v>43969</v>
      </c>
      <c r="BJB33">
        <v>43966</v>
      </c>
      <c r="BJC33">
        <v>43965</v>
      </c>
      <c r="BJD33">
        <v>43964</v>
      </c>
      <c r="BJE33">
        <v>43963</v>
      </c>
      <c r="BJF33">
        <v>43962</v>
      </c>
      <c r="BJG33">
        <v>43959</v>
      </c>
      <c r="BJH33">
        <v>43958</v>
      </c>
      <c r="BJI33">
        <v>43957</v>
      </c>
      <c r="BJJ33">
        <v>43956</v>
      </c>
      <c r="BJK33">
        <v>43955</v>
      </c>
      <c r="BJL33">
        <v>43952</v>
      </c>
      <c r="BJM33">
        <v>43951</v>
      </c>
      <c r="BJN33">
        <v>43950</v>
      </c>
      <c r="BJO33">
        <v>43949</v>
      </c>
      <c r="BJP33">
        <v>43948</v>
      </c>
      <c r="BJQ33">
        <v>43945</v>
      </c>
      <c r="BJR33">
        <v>43944</v>
      </c>
      <c r="BJS33">
        <v>43943</v>
      </c>
      <c r="BJT33">
        <v>43942</v>
      </c>
      <c r="BJU33">
        <v>43941</v>
      </c>
      <c r="BJV33">
        <v>43938</v>
      </c>
      <c r="BJW33">
        <v>43937</v>
      </c>
      <c r="BJX33">
        <v>43936</v>
      </c>
      <c r="BJY33">
        <v>43935</v>
      </c>
      <c r="BJZ33">
        <v>43934</v>
      </c>
      <c r="BKA33">
        <v>43931</v>
      </c>
      <c r="BKB33">
        <v>43930</v>
      </c>
      <c r="BKC33">
        <v>43929</v>
      </c>
      <c r="BKD33">
        <v>43928</v>
      </c>
      <c r="BKE33">
        <v>43927</v>
      </c>
      <c r="BKF33">
        <v>43924</v>
      </c>
      <c r="BKG33">
        <v>43923</v>
      </c>
      <c r="BKH33">
        <v>43922</v>
      </c>
      <c r="BKI33">
        <v>43921</v>
      </c>
      <c r="BKJ33">
        <v>43920</v>
      </c>
      <c r="BKK33">
        <v>43917</v>
      </c>
      <c r="BKL33">
        <v>43916</v>
      </c>
      <c r="BKM33">
        <v>43915</v>
      </c>
      <c r="BKN33">
        <v>43914</v>
      </c>
      <c r="BKO33">
        <v>43913</v>
      </c>
      <c r="BKP33">
        <v>43910</v>
      </c>
      <c r="BKQ33">
        <v>43909</v>
      </c>
      <c r="BKR33">
        <v>43908</v>
      </c>
      <c r="BKS33">
        <v>43907</v>
      </c>
      <c r="BKT33">
        <v>43906</v>
      </c>
      <c r="BKU33">
        <v>43903</v>
      </c>
      <c r="BKV33">
        <v>43902</v>
      </c>
      <c r="BKW33">
        <v>43901</v>
      </c>
      <c r="BKX33">
        <v>43900</v>
      </c>
      <c r="BKY33">
        <v>43899</v>
      </c>
      <c r="BKZ33">
        <v>43896</v>
      </c>
      <c r="BLA33">
        <v>43895</v>
      </c>
      <c r="BLB33">
        <v>43894</v>
      </c>
      <c r="BLC33">
        <v>43893</v>
      </c>
      <c r="BLD33">
        <v>43892</v>
      </c>
      <c r="BLE33">
        <v>43889</v>
      </c>
      <c r="BLF33">
        <v>43888</v>
      </c>
      <c r="BLG33">
        <v>43887</v>
      </c>
      <c r="BLH33">
        <v>43886</v>
      </c>
      <c r="BLI33">
        <v>43885</v>
      </c>
      <c r="BLJ33">
        <v>43882</v>
      </c>
      <c r="BLK33">
        <v>43881</v>
      </c>
      <c r="BLL33">
        <v>43880</v>
      </c>
      <c r="BLM33">
        <v>43879</v>
      </c>
      <c r="BLN33">
        <v>43878</v>
      </c>
      <c r="BLO33">
        <v>43875</v>
      </c>
      <c r="BLP33">
        <v>43874</v>
      </c>
      <c r="BLQ33">
        <v>43873</v>
      </c>
      <c r="BLR33">
        <v>43872</v>
      </c>
      <c r="BLS33">
        <v>43871</v>
      </c>
      <c r="BLT33">
        <v>43868</v>
      </c>
      <c r="BLU33">
        <v>43867</v>
      </c>
      <c r="BLV33">
        <v>43866</v>
      </c>
      <c r="BLW33">
        <v>43865</v>
      </c>
      <c r="BLX33">
        <v>43864</v>
      </c>
      <c r="BLY33">
        <v>43861</v>
      </c>
      <c r="BLZ33">
        <v>43860</v>
      </c>
      <c r="BMA33">
        <v>43859</v>
      </c>
      <c r="BMB33">
        <v>43858</v>
      </c>
      <c r="BMC33">
        <v>43857</v>
      </c>
      <c r="BMD33">
        <v>43854</v>
      </c>
      <c r="BME33">
        <v>43853</v>
      </c>
      <c r="BMF33">
        <v>43852</v>
      </c>
      <c r="BMG33">
        <v>43851</v>
      </c>
      <c r="BMH33">
        <v>43850</v>
      </c>
      <c r="BMI33">
        <v>43847</v>
      </c>
      <c r="BMJ33">
        <v>43846</v>
      </c>
      <c r="BMK33">
        <v>43845</v>
      </c>
      <c r="BML33">
        <v>43844</v>
      </c>
      <c r="BMM33">
        <v>43843</v>
      </c>
      <c r="BMN33">
        <v>43840</v>
      </c>
      <c r="BMO33">
        <v>43839</v>
      </c>
      <c r="BMP33">
        <v>43838</v>
      </c>
      <c r="BMQ33">
        <v>43837</v>
      </c>
      <c r="BMR33">
        <v>43836</v>
      </c>
      <c r="BMS33">
        <v>43833</v>
      </c>
      <c r="BMT33">
        <v>43832</v>
      </c>
      <c r="BMU33">
        <v>43831</v>
      </c>
      <c r="BMV33">
        <v>43830</v>
      </c>
      <c r="BMW33">
        <v>43829</v>
      </c>
      <c r="BMX33">
        <v>43826</v>
      </c>
      <c r="BMY33">
        <v>43825</v>
      </c>
      <c r="BMZ33">
        <v>43824</v>
      </c>
      <c r="BNA33">
        <v>43823</v>
      </c>
      <c r="BNB33">
        <v>43822</v>
      </c>
      <c r="BNC33">
        <v>43819</v>
      </c>
      <c r="BND33">
        <v>43818</v>
      </c>
      <c r="BNE33">
        <v>43817</v>
      </c>
      <c r="BNF33">
        <v>43816</v>
      </c>
      <c r="BNG33">
        <v>43815</v>
      </c>
      <c r="BNH33">
        <v>43812</v>
      </c>
      <c r="BNI33">
        <v>43811</v>
      </c>
      <c r="BNJ33">
        <v>43810</v>
      </c>
      <c r="BNK33">
        <v>43809</v>
      </c>
      <c r="BNL33">
        <v>43808</v>
      </c>
      <c r="BNM33">
        <v>43805</v>
      </c>
      <c r="BNN33">
        <v>43804</v>
      </c>
      <c r="BNO33">
        <v>43803</v>
      </c>
      <c r="BNP33">
        <v>43802</v>
      </c>
      <c r="BNQ33">
        <v>43801</v>
      </c>
      <c r="BNR33">
        <v>43798</v>
      </c>
      <c r="BNS33">
        <v>43797</v>
      </c>
      <c r="BNT33">
        <v>43796</v>
      </c>
      <c r="BNU33">
        <v>43795</v>
      </c>
      <c r="BNV33">
        <v>43794</v>
      </c>
      <c r="BNW33">
        <v>43791</v>
      </c>
      <c r="BNX33">
        <v>43790</v>
      </c>
      <c r="BNY33">
        <v>43789</v>
      </c>
      <c r="BNZ33">
        <v>43788</v>
      </c>
      <c r="BOA33">
        <v>43787</v>
      </c>
      <c r="BOB33">
        <v>43784</v>
      </c>
      <c r="BOC33">
        <v>43783</v>
      </c>
      <c r="BOD33">
        <v>43782</v>
      </c>
      <c r="BOE33">
        <v>43781</v>
      </c>
      <c r="BOF33">
        <v>43780</v>
      </c>
      <c r="BOG33">
        <v>43777</v>
      </c>
      <c r="BOH33">
        <v>43776</v>
      </c>
      <c r="BOI33">
        <v>43775</v>
      </c>
      <c r="BOJ33">
        <v>43774</v>
      </c>
      <c r="BOK33">
        <v>43773</v>
      </c>
      <c r="BOL33">
        <v>43770</v>
      </c>
      <c r="BOM33">
        <v>43769</v>
      </c>
      <c r="BON33">
        <v>43768</v>
      </c>
      <c r="BOO33">
        <v>43767</v>
      </c>
      <c r="BOP33">
        <v>43766</v>
      </c>
      <c r="BOQ33">
        <v>43763</v>
      </c>
      <c r="BOR33">
        <v>43762</v>
      </c>
      <c r="BOS33">
        <v>43761</v>
      </c>
      <c r="BOT33">
        <v>43760</v>
      </c>
      <c r="BOU33">
        <v>43759</v>
      </c>
      <c r="BOV33">
        <v>43756</v>
      </c>
      <c r="BOW33">
        <v>43755</v>
      </c>
      <c r="BOX33">
        <v>43754</v>
      </c>
      <c r="BOY33">
        <v>43753</v>
      </c>
      <c r="BOZ33">
        <v>43752</v>
      </c>
      <c r="BPA33">
        <v>43749</v>
      </c>
      <c r="BPB33">
        <v>43748</v>
      </c>
      <c r="BPC33">
        <v>43747</v>
      </c>
      <c r="BPD33">
        <v>43746</v>
      </c>
      <c r="BPE33">
        <v>43745</v>
      </c>
      <c r="BPF33">
        <v>43742</v>
      </c>
      <c r="BPG33">
        <v>43741</v>
      </c>
      <c r="BPH33">
        <v>43740</v>
      </c>
      <c r="BPI33">
        <v>43739</v>
      </c>
      <c r="BPJ33">
        <v>43738</v>
      </c>
      <c r="BPK33">
        <v>43735</v>
      </c>
      <c r="BPL33">
        <v>43734</v>
      </c>
      <c r="BPM33">
        <v>43733</v>
      </c>
      <c r="BPN33">
        <v>43732</v>
      </c>
      <c r="BPO33">
        <v>43731</v>
      </c>
      <c r="BPP33">
        <v>43728</v>
      </c>
      <c r="BPQ33">
        <v>43727</v>
      </c>
      <c r="BPR33">
        <v>43726</v>
      </c>
      <c r="BPS33">
        <v>43725</v>
      </c>
      <c r="BPT33">
        <v>43724</v>
      </c>
      <c r="BPU33">
        <v>43721</v>
      </c>
      <c r="BPV33">
        <v>43720</v>
      </c>
      <c r="BPW33">
        <v>43719</v>
      </c>
      <c r="BPX33">
        <v>43718</v>
      </c>
      <c r="BPY33">
        <v>43717</v>
      </c>
      <c r="BPZ33">
        <v>43714</v>
      </c>
      <c r="BQA33">
        <v>43713</v>
      </c>
      <c r="BQB33">
        <v>43712</v>
      </c>
      <c r="BQC33">
        <v>43711</v>
      </c>
      <c r="BQD33">
        <v>43710</v>
      </c>
      <c r="BQE33">
        <v>43707</v>
      </c>
      <c r="BQF33">
        <v>43706</v>
      </c>
      <c r="BQG33">
        <v>43705</v>
      </c>
      <c r="BQH33">
        <v>43704</v>
      </c>
      <c r="BQI33">
        <v>43703</v>
      </c>
      <c r="BQJ33">
        <v>43700</v>
      </c>
      <c r="BQK33">
        <v>43699</v>
      </c>
      <c r="BQL33">
        <v>43698</v>
      </c>
      <c r="BQM33">
        <v>43697</v>
      </c>
      <c r="BQN33">
        <v>43696</v>
      </c>
      <c r="BQO33">
        <v>43693</v>
      </c>
      <c r="BQP33">
        <v>43692</v>
      </c>
      <c r="BQQ33">
        <v>43691</v>
      </c>
      <c r="BQR33">
        <v>43690</v>
      </c>
      <c r="BQS33">
        <v>43689</v>
      </c>
      <c r="BQT33">
        <v>43686</v>
      </c>
      <c r="BQU33">
        <v>43685</v>
      </c>
      <c r="BQV33">
        <v>43684</v>
      </c>
      <c r="BQW33">
        <v>43683</v>
      </c>
      <c r="BQX33">
        <v>43682</v>
      </c>
      <c r="BQY33">
        <v>43679</v>
      </c>
      <c r="BQZ33">
        <v>43678</v>
      </c>
      <c r="BRA33">
        <v>43677</v>
      </c>
      <c r="BRB33">
        <v>43676</v>
      </c>
      <c r="BRC33">
        <v>43675</v>
      </c>
      <c r="BRD33">
        <v>43672</v>
      </c>
      <c r="BRE33">
        <v>43671</v>
      </c>
      <c r="BRF33">
        <v>43670</v>
      </c>
      <c r="BRG33">
        <v>43669</v>
      </c>
      <c r="BRH33">
        <v>43668</v>
      </c>
      <c r="BRI33">
        <v>43665</v>
      </c>
      <c r="BRJ33">
        <v>43664</v>
      </c>
      <c r="BRK33">
        <v>43663</v>
      </c>
      <c r="BRL33">
        <v>43662</v>
      </c>
      <c r="BRM33">
        <v>43661</v>
      </c>
      <c r="BRN33">
        <v>43658</v>
      </c>
      <c r="BRO33">
        <v>43657</v>
      </c>
      <c r="BRP33">
        <v>43656</v>
      </c>
      <c r="BRQ33">
        <v>43655</v>
      </c>
      <c r="BRR33">
        <v>43654</v>
      </c>
      <c r="BRS33">
        <v>43651</v>
      </c>
      <c r="BRT33">
        <v>43650</v>
      </c>
      <c r="BRU33">
        <v>43649</v>
      </c>
      <c r="BRV33">
        <v>43648</v>
      </c>
      <c r="BRW33">
        <v>43647</v>
      </c>
      <c r="BRX33">
        <v>43644</v>
      </c>
      <c r="BRY33">
        <v>43643</v>
      </c>
      <c r="BRZ33">
        <v>43642</v>
      </c>
      <c r="BSA33">
        <v>43641</v>
      </c>
      <c r="BSB33">
        <v>43640</v>
      </c>
      <c r="BSC33">
        <v>43637</v>
      </c>
      <c r="BSD33">
        <v>43636</v>
      </c>
      <c r="BSE33">
        <v>43635</v>
      </c>
      <c r="BSF33">
        <v>43634</v>
      </c>
      <c r="BSG33">
        <v>43633</v>
      </c>
      <c r="BSH33">
        <v>43630</v>
      </c>
      <c r="BSI33">
        <v>43629</v>
      </c>
      <c r="BSJ33">
        <v>43628</v>
      </c>
      <c r="BSK33">
        <v>43627</v>
      </c>
      <c r="BSL33">
        <v>43626</v>
      </c>
      <c r="BSM33">
        <v>43623</v>
      </c>
      <c r="BSN33">
        <v>43622</v>
      </c>
      <c r="BSO33">
        <v>43621</v>
      </c>
      <c r="BSP33">
        <v>43620</v>
      </c>
      <c r="BSQ33">
        <v>43619</v>
      </c>
      <c r="BSR33">
        <v>43616</v>
      </c>
      <c r="BSS33">
        <v>43615</v>
      </c>
      <c r="BST33">
        <v>43614</v>
      </c>
      <c r="BSU33">
        <v>43613</v>
      </c>
      <c r="BSV33">
        <v>43612</v>
      </c>
      <c r="BSW33">
        <v>43609</v>
      </c>
      <c r="BSX33">
        <v>43608</v>
      </c>
      <c r="BSY33">
        <v>43607</v>
      </c>
      <c r="BSZ33">
        <v>43606</v>
      </c>
      <c r="BTA33">
        <v>43605</v>
      </c>
      <c r="BTB33">
        <v>43602</v>
      </c>
      <c r="BTC33">
        <v>43601</v>
      </c>
      <c r="BTD33">
        <v>43600</v>
      </c>
      <c r="BTE33">
        <v>43599</v>
      </c>
      <c r="BTF33">
        <v>43598</v>
      </c>
      <c r="BTG33">
        <v>43595</v>
      </c>
      <c r="BTH33">
        <v>43594</v>
      </c>
      <c r="BTI33">
        <v>43593</v>
      </c>
      <c r="BTJ33">
        <v>43592</v>
      </c>
      <c r="BTK33">
        <v>43591</v>
      </c>
      <c r="BTL33">
        <v>43588</v>
      </c>
      <c r="BTM33">
        <v>43587</v>
      </c>
      <c r="BTN33">
        <v>43586</v>
      </c>
      <c r="BTO33">
        <v>43585</v>
      </c>
      <c r="BTP33">
        <v>43584</v>
      </c>
      <c r="BTQ33">
        <v>43581</v>
      </c>
      <c r="BTR33">
        <v>43580</v>
      </c>
      <c r="BTS33">
        <v>43579</v>
      </c>
      <c r="BTT33">
        <v>43578</v>
      </c>
      <c r="BTU33">
        <v>43577</v>
      </c>
      <c r="BTV33">
        <v>43574</v>
      </c>
      <c r="BTW33">
        <v>43573</v>
      </c>
      <c r="BTX33">
        <v>43572</v>
      </c>
      <c r="BTY33">
        <v>43571</v>
      </c>
      <c r="BTZ33">
        <v>43570</v>
      </c>
      <c r="BUA33">
        <v>43567</v>
      </c>
      <c r="BUB33">
        <v>43566</v>
      </c>
      <c r="BUC33">
        <v>43565</v>
      </c>
      <c r="BUD33">
        <v>43564</v>
      </c>
      <c r="BUE33">
        <v>43563</v>
      </c>
      <c r="BUF33">
        <v>43560</v>
      </c>
      <c r="BUG33">
        <v>43559</v>
      </c>
      <c r="BUH33">
        <v>43558</v>
      </c>
      <c r="BUI33">
        <v>43557</v>
      </c>
      <c r="BUJ33">
        <v>43556</v>
      </c>
      <c r="BUK33">
        <v>43553</v>
      </c>
      <c r="BUL33">
        <v>43552</v>
      </c>
      <c r="BUM33">
        <v>43551</v>
      </c>
      <c r="BUN33">
        <v>43550</v>
      </c>
      <c r="BUO33">
        <v>43549</v>
      </c>
      <c r="BUP33">
        <v>43546</v>
      </c>
      <c r="BUQ33">
        <v>43545</v>
      </c>
      <c r="BUR33">
        <v>43544</v>
      </c>
      <c r="BUS33">
        <v>43543</v>
      </c>
      <c r="BUT33">
        <v>43542</v>
      </c>
      <c r="BUU33">
        <v>43539</v>
      </c>
      <c r="BUV33">
        <v>43538</v>
      </c>
      <c r="BUW33">
        <v>43537</v>
      </c>
      <c r="BUX33">
        <v>43536</v>
      </c>
      <c r="BUY33">
        <v>43535</v>
      </c>
      <c r="BUZ33">
        <v>43532</v>
      </c>
      <c r="BVA33">
        <v>43531</v>
      </c>
      <c r="BVB33">
        <v>43530</v>
      </c>
      <c r="BVC33">
        <v>43529</v>
      </c>
      <c r="BVD33">
        <v>43528</v>
      </c>
      <c r="BVE33">
        <v>43525</v>
      </c>
      <c r="BVF33">
        <v>43524</v>
      </c>
      <c r="BVG33">
        <v>43523</v>
      </c>
      <c r="BVH33">
        <v>43522</v>
      </c>
      <c r="BVI33">
        <v>43521</v>
      </c>
      <c r="BVJ33">
        <v>43518</v>
      </c>
      <c r="BVK33">
        <v>43517</v>
      </c>
      <c r="BVL33">
        <v>43516</v>
      </c>
      <c r="BVM33">
        <v>43515</v>
      </c>
      <c r="BVN33">
        <v>43514</v>
      </c>
      <c r="BVO33">
        <v>43511</v>
      </c>
      <c r="BVP33">
        <v>43510</v>
      </c>
      <c r="BVQ33">
        <v>43509</v>
      </c>
      <c r="BVR33">
        <v>43508</v>
      </c>
      <c r="BVS33">
        <v>43507</v>
      </c>
      <c r="BVT33">
        <v>43504</v>
      </c>
      <c r="BVU33">
        <v>43503</v>
      </c>
      <c r="BVV33">
        <v>43502</v>
      </c>
      <c r="BVW33">
        <v>43501</v>
      </c>
      <c r="BVX33">
        <v>43500</v>
      </c>
      <c r="BVY33">
        <v>43497</v>
      </c>
      <c r="BVZ33">
        <v>43496</v>
      </c>
      <c r="BWA33">
        <v>43495</v>
      </c>
      <c r="BWB33">
        <v>43494</v>
      </c>
      <c r="BWC33">
        <v>43493</v>
      </c>
      <c r="BWD33">
        <v>43490</v>
      </c>
      <c r="BWE33">
        <v>43489</v>
      </c>
      <c r="BWF33">
        <v>43488</v>
      </c>
      <c r="BWG33">
        <v>43487</v>
      </c>
      <c r="BWH33">
        <v>43486</v>
      </c>
      <c r="BWI33">
        <v>43483</v>
      </c>
      <c r="BWJ33">
        <v>43482</v>
      </c>
      <c r="BWK33">
        <v>43481</v>
      </c>
      <c r="BWL33">
        <v>43480</v>
      </c>
      <c r="BWM33">
        <v>43479</v>
      </c>
      <c r="BWN33">
        <v>43476</v>
      </c>
      <c r="BWO33">
        <v>43475</v>
      </c>
      <c r="BWP33">
        <v>43474</v>
      </c>
      <c r="BWQ33">
        <v>43473</v>
      </c>
      <c r="BWR33">
        <v>43472</v>
      </c>
      <c r="BWS33">
        <v>43469</v>
      </c>
      <c r="BWT33">
        <v>43468</v>
      </c>
      <c r="BWU33">
        <v>43467</v>
      </c>
      <c r="BWV33">
        <v>43466</v>
      </c>
      <c r="BWW33">
        <v>43465</v>
      </c>
      <c r="BWX33">
        <v>43462</v>
      </c>
      <c r="BWY33">
        <v>43461</v>
      </c>
      <c r="BWZ33">
        <v>43460</v>
      </c>
      <c r="BXA33">
        <v>43459</v>
      </c>
      <c r="BXB33">
        <v>43458</v>
      </c>
      <c r="BXC33">
        <v>43455</v>
      </c>
      <c r="BXD33">
        <v>43454</v>
      </c>
      <c r="BXE33">
        <v>43453</v>
      </c>
      <c r="BXF33">
        <v>43452</v>
      </c>
      <c r="BXG33">
        <v>43451</v>
      </c>
      <c r="BXH33">
        <v>43448</v>
      </c>
      <c r="BXI33">
        <v>43447</v>
      </c>
      <c r="BXJ33">
        <v>43446</v>
      </c>
      <c r="BXK33">
        <v>43445</v>
      </c>
      <c r="BXL33">
        <v>43444</v>
      </c>
      <c r="BXM33">
        <v>43441</v>
      </c>
      <c r="BXN33">
        <v>43440</v>
      </c>
      <c r="BXO33">
        <v>43439</v>
      </c>
      <c r="BXP33">
        <v>43438</v>
      </c>
      <c r="BXQ33">
        <v>43437</v>
      </c>
      <c r="BXR33">
        <v>43434</v>
      </c>
      <c r="BXS33">
        <v>43433</v>
      </c>
      <c r="BXT33">
        <v>43432</v>
      </c>
      <c r="BXU33">
        <v>43431</v>
      </c>
      <c r="BXV33">
        <v>43430</v>
      </c>
      <c r="BXW33">
        <v>43427</v>
      </c>
      <c r="BXX33">
        <v>43426</v>
      </c>
      <c r="BXY33">
        <v>43425</v>
      </c>
      <c r="BXZ33">
        <v>43424</v>
      </c>
      <c r="BYA33">
        <v>43423</v>
      </c>
      <c r="BYB33">
        <v>43420</v>
      </c>
      <c r="BYC33">
        <v>43419</v>
      </c>
      <c r="BYD33">
        <v>43418</v>
      </c>
      <c r="BYE33">
        <v>43417</v>
      </c>
      <c r="BYF33">
        <v>43416</v>
      </c>
      <c r="BYG33">
        <v>43413</v>
      </c>
      <c r="BYH33">
        <v>43412</v>
      </c>
      <c r="BYI33">
        <v>43411</v>
      </c>
      <c r="BYJ33">
        <v>43410</v>
      </c>
      <c r="BYK33">
        <v>43409</v>
      </c>
      <c r="BYL33">
        <v>43406</v>
      </c>
      <c r="BYM33">
        <v>43405</v>
      </c>
      <c r="BYN33">
        <v>43404</v>
      </c>
      <c r="BYO33">
        <v>43403</v>
      </c>
      <c r="BYP33">
        <v>43402</v>
      </c>
      <c r="BYQ33">
        <v>43399</v>
      </c>
      <c r="BYR33">
        <v>43398</v>
      </c>
      <c r="BYS33">
        <v>43397</v>
      </c>
      <c r="BYT33">
        <v>43396</v>
      </c>
      <c r="BYU33">
        <v>43395</v>
      </c>
      <c r="BYV33">
        <v>43392</v>
      </c>
      <c r="BYW33">
        <v>43391</v>
      </c>
      <c r="BYX33">
        <v>43390</v>
      </c>
      <c r="BYY33">
        <v>43389</v>
      </c>
      <c r="BYZ33">
        <v>43388</v>
      </c>
      <c r="BZA33">
        <v>43385</v>
      </c>
      <c r="BZB33">
        <v>43384</v>
      </c>
      <c r="BZC33">
        <v>43383</v>
      </c>
      <c r="BZD33">
        <v>43382</v>
      </c>
      <c r="BZE33">
        <v>43381</v>
      </c>
      <c r="BZF33">
        <v>43378</v>
      </c>
      <c r="BZG33">
        <v>43377</v>
      </c>
      <c r="BZH33">
        <v>43376</v>
      </c>
      <c r="BZI33">
        <v>43375</v>
      </c>
      <c r="BZJ33">
        <v>43374</v>
      </c>
      <c r="BZK33">
        <v>43371</v>
      </c>
      <c r="BZL33">
        <v>43370</v>
      </c>
      <c r="BZM33">
        <v>43369</v>
      </c>
      <c r="BZN33">
        <v>43368</v>
      </c>
      <c r="BZO33">
        <v>43367</v>
      </c>
      <c r="BZP33">
        <v>43364</v>
      </c>
      <c r="BZQ33">
        <v>43363</v>
      </c>
      <c r="BZR33">
        <v>43362</v>
      </c>
      <c r="BZS33">
        <v>43361</v>
      </c>
      <c r="BZT33">
        <v>43360</v>
      </c>
      <c r="BZU33">
        <v>43357</v>
      </c>
      <c r="BZV33">
        <v>43356</v>
      </c>
      <c r="BZW33">
        <v>43355</v>
      </c>
      <c r="BZX33">
        <v>43354</v>
      </c>
      <c r="BZY33">
        <v>43353</v>
      </c>
      <c r="BZZ33">
        <v>43350</v>
      </c>
      <c r="CAA33">
        <v>43349</v>
      </c>
      <c r="CAB33">
        <v>43348</v>
      </c>
      <c r="CAC33">
        <v>43347</v>
      </c>
      <c r="CAD33">
        <v>43346</v>
      </c>
      <c r="CAE33">
        <v>43343</v>
      </c>
      <c r="CAF33">
        <v>43342</v>
      </c>
      <c r="CAG33">
        <v>43341</v>
      </c>
      <c r="CAH33">
        <v>43340</v>
      </c>
      <c r="CAI33">
        <v>43339</v>
      </c>
      <c r="CAJ33">
        <v>43336</v>
      </c>
      <c r="CAK33">
        <v>43335</v>
      </c>
      <c r="CAL33">
        <v>43334</v>
      </c>
      <c r="CAM33">
        <v>43333</v>
      </c>
      <c r="CAN33">
        <v>43332</v>
      </c>
      <c r="CAO33">
        <v>43329</v>
      </c>
      <c r="CAP33">
        <v>43328</v>
      </c>
      <c r="CAQ33">
        <v>43327</v>
      </c>
      <c r="CAR33">
        <v>43326</v>
      </c>
      <c r="CAS33">
        <v>43325</v>
      </c>
      <c r="CAT33">
        <v>43322</v>
      </c>
      <c r="CAU33">
        <v>43321</v>
      </c>
      <c r="CAV33">
        <v>43320</v>
      </c>
      <c r="CAW33">
        <v>43319</v>
      </c>
      <c r="CAX33">
        <v>43318</v>
      </c>
      <c r="CAY33">
        <v>43315</v>
      </c>
      <c r="CAZ33">
        <v>43314</v>
      </c>
      <c r="CBA33">
        <v>43313</v>
      </c>
      <c r="CBB33">
        <v>43312</v>
      </c>
      <c r="CBC33">
        <v>43311</v>
      </c>
      <c r="CBD33">
        <v>43308</v>
      </c>
      <c r="CBE33">
        <v>43307</v>
      </c>
      <c r="CBF33">
        <v>43306</v>
      </c>
      <c r="CBG33">
        <v>43305</v>
      </c>
      <c r="CBH33">
        <v>43304</v>
      </c>
      <c r="CBI33">
        <v>43301</v>
      </c>
      <c r="CBJ33">
        <v>43300</v>
      </c>
      <c r="CBK33">
        <v>43299</v>
      </c>
      <c r="CBL33">
        <v>43298</v>
      </c>
      <c r="CBM33">
        <v>43297</v>
      </c>
      <c r="CBN33">
        <v>43294</v>
      </c>
      <c r="CBO33">
        <v>43293</v>
      </c>
      <c r="CBP33">
        <v>43292</v>
      </c>
      <c r="CBQ33">
        <v>43291</v>
      </c>
      <c r="CBR33">
        <v>43290</v>
      </c>
      <c r="CBS33">
        <v>43287</v>
      </c>
      <c r="CBT33">
        <v>43286</v>
      </c>
      <c r="CBU33">
        <v>43285</v>
      </c>
      <c r="CBV33">
        <v>43284</v>
      </c>
      <c r="CBW33">
        <v>43283</v>
      </c>
      <c r="CBX33">
        <v>43280</v>
      </c>
      <c r="CBY33">
        <v>43279</v>
      </c>
      <c r="CBZ33">
        <v>43278</v>
      </c>
      <c r="CCA33">
        <v>43277</v>
      </c>
      <c r="CCB33">
        <v>43276</v>
      </c>
      <c r="CCC33">
        <v>43273</v>
      </c>
      <c r="CCD33">
        <v>43272</v>
      </c>
      <c r="CCE33">
        <v>43271</v>
      </c>
      <c r="CCF33">
        <v>43270</v>
      </c>
      <c r="CCG33">
        <v>43269</v>
      </c>
      <c r="CCH33">
        <v>43266</v>
      </c>
      <c r="CCI33">
        <v>43265</v>
      </c>
      <c r="CCJ33">
        <v>43264</v>
      </c>
      <c r="CCK33">
        <v>43263</v>
      </c>
      <c r="CCL33">
        <v>43262</v>
      </c>
      <c r="CCM33">
        <v>43259</v>
      </c>
      <c r="CCN33">
        <v>43258</v>
      </c>
      <c r="CCO33">
        <v>43257</v>
      </c>
      <c r="CCP33">
        <v>43256</v>
      </c>
      <c r="CCQ33">
        <v>43255</v>
      </c>
      <c r="CCR33">
        <v>43252</v>
      </c>
      <c r="CCS33">
        <v>43251</v>
      </c>
      <c r="CCT33">
        <v>43250</v>
      </c>
      <c r="CCU33">
        <v>43249</v>
      </c>
      <c r="CCV33">
        <v>43248</v>
      </c>
      <c r="CCW33">
        <v>43245</v>
      </c>
      <c r="CCX33">
        <v>43244</v>
      </c>
      <c r="CCY33">
        <v>43243</v>
      </c>
      <c r="CCZ33">
        <v>43242</v>
      </c>
      <c r="CDA33">
        <v>43241</v>
      </c>
      <c r="CDB33">
        <v>43238</v>
      </c>
      <c r="CDC33">
        <v>43237</v>
      </c>
      <c r="CDD33">
        <v>43236</v>
      </c>
      <c r="CDE33">
        <v>43235</v>
      </c>
      <c r="CDF33">
        <v>43234</v>
      </c>
      <c r="CDG33">
        <v>43231</v>
      </c>
      <c r="CDH33">
        <v>43230</v>
      </c>
      <c r="CDI33">
        <v>43229</v>
      </c>
      <c r="CDJ33">
        <v>43228</v>
      </c>
      <c r="CDK33">
        <v>43227</v>
      </c>
      <c r="CDL33">
        <v>43224</v>
      </c>
      <c r="CDM33">
        <v>43223</v>
      </c>
      <c r="CDN33">
        <v>43222</v>
      </c>
      <c r="CDO33">
        <v>43221</v>
      </c>
      <c r="CDP33">
        <v>43220</v>
      </c>
      <c r="CDQ33">
        <v>43217</v>
      </c>
      <c r="CDR33">
        <v>43216</v>
      </c>
      <c r="CDS33">
        <v>43215</v>
      </c>
      <c r="CDT33">
        <v>43214</v>
      </c>
      <c r="CDU33">
        <v>43213</v>
      </c>
      <c r="CDV33">
        <v>43210</v>
      </c>
      <c r="CDW33">
        <v>43209</v>
      </c>
      <c r="CDX33">
        <v>43208</v>
      </c>
      <c r="CDY33">
        <v>43207</v>
      </c>
      <c r="CDZ33">
        <v>43206</v>
      </c>
      <c r="CEA33">
        <v>43203</v>
      </c>
      <c r="CEB33">
        <v>43202</v>
      </c>
      <c r="CEC33">
        <v>43201</v>
      </c>
      <c r="CED33">
        <v>43200</v>
      </c>
      <c r="CEE33">
        <v>43199</v>
      </c>
      <c r="CEF33">
        <v>43196</v>
      </c>
      <c r="CEG33">
        <v>43195</v>
      </c>
      <c r="CEH33">
        <v>43194</v>
      </c>
      <c r="CEI33">
        <v>43193</v>
      </c>
      <c r="CEJ33">
        <v>43192</v>
      </c>
      <c r="CEK33">
        <v>43189</v>
      </c>
      <c r="CEL33">
        <v>43188</v>
      </c>
      <c r="CEM33">
        <v>43187</v>
      </c>
      <c r="CEN33">
        <v>43186</v>
      </c>
      <c r="CEO33">
        <v>43185</v>
      </c>
      <c r="CEP33">
        <v>43182</v>
      </c>
      <c r="CEQ33">
        <v>43181</v>
      </c>
      <c r="CER33">
        <v>43180</v>
      </c>
      <c r="CES33">
        <v>43179</v>
      </c>
      <c r="CET33">
        <v>43178</v>
      </c>
      <c r="CEU33">
        <v>43175</v>
      </c>
      <c r="CEV33">
        <v>43174</v>
      </c>
      <c r="CEW33">
        <v>43173</v>
      </c>
      <c r="CEX33">
        <v>43172</v>
      </c>
      <c r="CEY33">
        <v>43171</v>
      </c>
      <c r="CEZ33">
        <v>43168</v>
      </c>
      <c r="CFA33">
        <v>43167</v>
      </c>
      <c r="CFB33">
        <v>43166</v>
      </c>
      <c r="CFC33">
        <v>43165</v>
      </c>
      <c r="CFD33">
        <v>43164</v>
      </c>
      <c r="CFE33">
        <v>43161</v>
      </c>
      <c r="CFF33">
        <v>43160</v>
      </c>
      <c r="CFG33">
        <v>43159</v>
      </c>
      <c r="CFH33">
        <v>43158</v>
      </c>
      <c r="CFI33">
        <v>43157</v>
      </c>
      <c r="CFJ33">
        <v>43154</v>
      </c>
      <c r="CFK33">
        <v>43153</v>
      </c>
      <c r="CFL33">
        <v>43152</v>
      </c>
      <c r="CFM33">
        <v>43151</v>
      </c>
      <c r="CFN33">
        <v>43150</v>
      </c>
      <c r="CFO33">
        <v>43147</v>
      </c>
      <c r="CFP33">
        <v>43146</v>
      </c>
      <c r="CFQ33">
        <v>43145</v>
      </c>
      <c r="CFR33">
        <v>43144</v>
      </c>
      <c r="CFS33">
        <v>43143</v>
      </c>
      <c r="CFT33">
        <v>43140</v>
      </c>
      <c r="CFU33">
        <v>43139</v>
      </c>
      <c r="CFV33">
        <v>43138</v>
      </c>
      <c r="CFW33">
        <v>43137</v>
      </c>
      <c r="CFX33">
        <v>43136</v>
      </c>
      <c r="CFY33">
        <v>43133</v>
      </c>
      <c r="CFZ33">
        <v>43132</v>
      </c>
      <c r="CGA33">
        <v>43131</v>
      </c>
      <c r="CGB33">
        <v>43130</v>
      </c>
      <c r="CGC33">
        <v>43129</v>
      </c>
      <c r="CGD33">
        <v>43126</v>
      </c>
      <c r="CGE33">
        <v>43125</v>
      </c>
      <c r="CGF33">
        <v>43124</v>
      </c>
      <c r="CGG33">
        <v>43123</v>
      </c>
      <c r="CGH33">
        <v>43122</v>
      </c>
      <c r="CGI33">
        <v>43119</v>
      </c>
      <c r="CGJ33">
        <v>43118</v>
      </c>
      <c r="CGK33">
        <v>43117</v>
      </c>
      <c r="CGL33">
        <v>43116</v>
      </c>
      <c r="CGM33">
        <v>43115</v>
      </c>
      <c r="CGN33">
        <v>43112</v>
      </c>
      <c r="CGO33">
        <v>43111</v>
      </c>
      <c r="CGP33">
        <v>43110</v>
      </c>
      <c r="CGQ33">
        <v>43109</v>
      </c>
      <c r="CGR33">
        <v>43108</v>
      </c>
      <c r="CGS33">
        <v>43105</v>
      </c>
      <c r="CGT33">
        <v>43104</v>
      </c>
      <c r="CGU33">
        <v>43103</v>
      </c>
      <c r="CGV33">
        <v>43102</v>
      </c>
      <c r="CGW33">
        <v>43101</v>
      </c>
      <c r="CGX33">
        <v>43098</v>
      </c>
      <c r="CGY33">
        <v>43097</v>
      </c>
      <c r="CGZ33">
        <v>43096</v>
      </c>
      <c r="CHA33">
        <v>43095</v>
      </c>
      <c r="CHB33">
        <v>43094</v>
      </c>
      <c r="CHC33">
        <v>43091</v>
      </c>
      <c r="CHD33">
        <v>43090</v>
      </c>
      <c r="CHE33">
        <v>43089</v>
      </c>
      <c r="CHF33">
        <v>43088</v>
      </c>
      <c r="CHG33">
        <v>43087</v>
      </c>
      <c r="CHH33">
        <v>43084</v>
      </c>
      <c r="CHI33">
        <v>43083</v>
      </c>
      <c r="CHJ33">
        <v>43082</v>
      </c>
      <c r="CHK33">
        <v>43081</v>
      </c>
      <c r="CHL33">
        <v>43080</v>
      </c>
      <c r="CHM33">
        <v>43077</v>
      </c>
      <c r="CHN33">
        <v>43076</v>
      </c>
      <c r="CHO33">
        <v>43075</v>
      </c>
      <c r="CHP33">
        <v>43074</v>
      </c>
      <c r="CHQ33">
        <v>43073</v>
      </c>
      <c r="CHR33">
        <v>43070</v>
      </c>
      <c r="CHS33">
        <v>43069</v>
      </c>
      <c r="CHT33">
        <v>43068</v>
      </c>
      <c r="CHU33">
        <v>43067</v>
      </c>
      <c r="CHV33">
        <v>43066</v>
      </c>
      <c r="CHW33">
        <v>43063</v>
      </c>
      <c r="CHX33">
        <v>43062</v>
      </c>
      <c r="CHY33">
        <v>43061</v>
      </c>
      <c r="CHZ33">
        <v>43060</v>
      </c>
      <c r="CIA33">
        <v>43059</v>
      </c>
      <c r="CIB33">
        <v>43056</v>
      </c>
      <c r="CIC33">
        <v>43055</v>
      </c>
      <c r="CID33">
        <v>43054</v>
      </c>
      <c r="CIE33">
        <v>43053</v>
      </c>
      <c r="CIF33">
        <v>43052</v>
      </c>
      <c r="CIG33">
        <v>43049</v>
      </c>
      <c r="CIH33">
        <v>43048</v>
      </c>
      <c r="CII33">
        <v>43047</v>
      </c>
      <c r="CIJ33">
        <v>43046</v>
      </c>
      <c r="CIK33">
        <v>43045</v>
      </c>
      <c r="CIL33">
        <v>43042</v>
      </c>
      <c r="CIM33">
        <v>43041</v>
      </c>
      <c r="CIN33">
        <v>43040</v>
      </c>
      <c r="CIO33">
        <v>43039</v>
      </c>
      <c r="CIP33">
        <v>43038</v>
      </c>
      <c r="CIQ33">
        <v>43035</v>
      </c>
      <c r="CIR33">
        <v>43034</v>
      </c>
      <c r="CIS33">
        <v>43033</v>
      </c>
      <c r="CIT33">
        <v>43032</v>
      </c>
      <c r="CIU33">
        <v>43031</v>
      </c>
      <c r="CIV33">
        <v>43028</v>
      </c>
      <c r="CIW33">
        <v>43027</v>
      </c>
      <c r="CIX33">
        <v>43026</v>
      </c>
      <c r="CIY33">
        <v>43025</v>
      </c>
      <c r="CIZ33">
        <v>43024</v>
      </c>
      <c r="CJA33">
        <v>43021</v>
      </c>
      <c r="CJB33">
        <v>43020</v>
      </c>
      <c r="CJC33">
        <v>43019</v>
      </c>
      <c r="CJD33">
        <v>43018</v>
      </c>
      <c r="CJE33">
        <v>43017</v>
      </c>
      <c r="CJF33">
        <v>43014</v>
      </c>
      <c r="CJG33">
        <v>43013</v>
      </c>
      <c r="CJH33">
        <v>43012</v>
      </c>
      <c r="CJI33">
        <v>43011</v>
      </c>
      <c r="CJJ33">
        <v>43010</v>
      </c>
      <c r="CJK33">
        <v>43007</v>
      </c>
      <c r="CJL33">
        <v>43006</v>
      </c>
      <c r="CJM33">
        <v>43005</v>
      </c>
      <c r="CJN33">
        <v>43004</v>
      </c>
      <c r="CJO33">
        <v>43003</v>
      </c>
      <c r="CJP33">
        <v>43000</v>
      </c>
      <c r="CJQ33">
        <v>42999</v>
      </c>
      <c r="CJR33">
        <v>42998</v>
      </c>
      <c r="CJS33">
        <v>42997</v>
      </c>
      <c r="CJT33">
        <v>42996</v>
      </c>
      <c r="CJU33">
        <v>42993</v>
      </c>
      <c r="CJV33">
        <v>42992</v>
      </c>
      <c r="CJW33">
        <v>42991</v>
      </c>
      <c r="CJX33">
        <v>42990</v>
      </c>
      <c r="CJY33">
        <v>42989</v>
      </c>
      <c r="CJZ33">
        <v>42986</v>
      </c>
      <c r="CKA33">
        <v>42985</v>
      </c>
      <c r="CKB33">
        <v>42984</v>
      </c>
      <c r="CKC33">
        <v>42983</v>
      </c>
      <c r="CKD33">
        <v>42982</v>
      </c>
      <c r="CKE33">
        <v>42979</v>
      </c>
      <c r="CKF33">
        <v>42978</v>
      </c>
      <c r="CKG33">
        <v>42977</v>
      </c>
      <c r="CKH33">
        <v>42976</v>
      </c>
      <c r="CKI33">
        <v>42975</v>
      </c>
      <c r="CKJ33">
        <v>42972</v>
      </c>
      <c r="CKK33">
        <v>42971</v>
      </c>
      <c r="CKL33">
        <v>42970</v>
      </c>
      <c r="CKM33">
        <v>42969</v>
      </c>
      <c r="CKN33">
        <v>42968</v>
      </c>
      <c r="CKO33">
        <v>42965</v>
      </c>
      <c r="CKP33">
        <v>42964</v>
      </c>
      <c r="CKQ33">
        <v>42963</v>
      </c>
      <c r="CKR33">
        <v>42962</v>
      </c>
      <c r="CKS33">
        <v>42961</v>
      </c>
      <c r="CKT33">
        <v>42958</v>
      </c>
      <c r="CKU33">
        <v>42957</v>
      </c>
      <c r="CKV33">
        <v>42956</v>
      </c>
      <c r="CKW33">
        <v>42955</v>
      </c>
      <c r="CKX33">
        <v>42954</v>
      </c>
      <c r="CKY33">
        <v>42951</v>
      </c>
      <c r="CKZ33">
        <v>42950</v>
      </c>
      <c r="CLA33">
        <v>42949</v>
      </c>
      <c r="CLB33">
        <v>42948</v>
      </c>
      <c r="CLC33">
        <v>42947</v>
      </c>
      <c r="CLD33">
        <v>42944</v>
      </c>
      <c r="CLE33">
        <v>42943</v>
      </c>
      <c r="CLF33">
        <v>42942</v>
      </c>
      <c r="CLG33">
        <v>42941</v>
      </c>
      <c r="CLH33">
        <v>42940</v>
      </c>
      <c r="CLI33">
        <v>42937</v>
      </c>
      <c r="CLJ33">
        <v>42936</v>
      </c>
      <c r="CLK33">
        <v>42935</v>
      </c>
      <c r="CLL33">
        <v>42934</v>
      </c>
      <c r="CLM33">
        <v>42933</v>
      </c>
      <c r="CLN33">
        <v>42930</v>
      </c>
      <c r="CLO33">
        <v>42929</v>
      </c>
      <c r="CLP33">
        <v>42928</v>
      </c>
      <c r="CLQ33">
        <v>42927</v>
      </c>
      <c r="CLR33">
        <v>42926</v>
      </c>
      <c r="CLS33">
        <v>42923</v>
      </c>
      <c r="CLT33">
        <v>42922</v>
      </c>
      <c r="CLU33">
        <v>42921</v>
      </c>
      <c r="CLV33">
        <v>42920</v>
      </c>
      <c r="CLW33">
        <v>42919</v>
      </c>
      <c r="CLX33">
        <v>42916</v>
      </c>
      <c r="CLY33">
        <v>42915</v>
      </c>
      <c r="CLZ33">
        <v>42914</v>
      </c>
      <c r="CMA33">
        <v>42913</v>
      </c>
      <c r="CMB33">
        <v>42912</v>
      </c>
      <c r="CMC33">
        <v>42909</v>
      </c>
      <c r="CMD33">
        <v>42908</v>
      </c>
      <c r="CME33">
        <v>42907</v>
      </c>
      <c r="CMF33">
        <v>42906</v>
      </c>
      <c r="CMG33">
        <v>42905</v>
      </c>
      <c r="CMH33">
        <v>42902</v>
      </c>
      <c r="CMI33">
        <v>42901</v>
      </c>
      <c r="CMJ33">
        <v>42900</v>
      </c>
      <c r="CMK33">
        <v>42899</v>
      </c>
      <c r="CML33">
        <v>42898</v>
      </c>
      <c r="CMM33">
        <v>42895</v>
      </c>
      <c r="CMN33">
        <v>42894</v>
      </c>
      <c r="CMO33">
        <v>42893</v>
      </c>
      <c r="CMP33">
        <v>42892</v>
      </c>
      <c r="CMQ33">
        <v>42891</v>
      </c>
      <c r="CMR33">
        <v>42888</v>
      </c>
      <c r="CMS33">
        <v>42887</v>
      </c>
      <c r="CMT33">
        <v>42886</v>
      </c>
      <c r="CMU33">
        <v>42885</v>
      </c>
      <c r="CMV33">
        <v>42884</v>
      </c>
      <c r="CMW33">
        <v>42881</v>
      </c>
      <c r="CMX33">
        <v>42880</v>
      </c>
      <c r="CMY33">
        <v>42879</v>
      </c>
      <c r="CMZ33">
        <v>42878</v>
      </c>
      <c r="CNA33">
        <v>42877</v>
      </c>
      <c r="CNB33">
        <v>42874</v>
      </c>
      <c r="CNC33">
        <v>42873</v>
      </c>
      <c r="CND33">
        <v>42872</v>
      </c>
      <c r="CNE33">
        <v>42871</v>
      </c>
      <c r="CNF33">
        <v>42870</v>
      </c>
      <c r="CNG33">
        <v>42867</v>
      </c>
      <c r="CNH33">
        <v>42866</v>
      </c>
      <c r="CNI33">
        <v>42865</v>
      </c>
      <c r="CNJ33">
        <v>42864</v>
      </c>
      <c r="CNK33">
        <v>42863</v>
      </c>
      <c r="CNL33">
        <v>42860</v>
      </c>
      <c r="CNM33">
        <v>42859</v>
      </c>
      <c r="CNN33">
        <v>42858</v>
      </c>
      <c r="CNO33">
        <v>42857</v>
      </c>
      <c r="CNP33">
        <v>42856</v>
      </c>
      <c r="CNQ33">
        <v>42853</v>
      </c>
      <c r="CNR33">
        <v>42852</v>
      </c>
      <c r="CNS33">
        <v>42851</v>
      </c>
      <c r="CNT33">
        <v>42850</v>
      </c>
      <c r="CNU33">
        <v>42849</v>
      </c>
      <c r="CNV33">
        <v>42846</v>
      </c>
      <c r="CNW33">
        <v>42845</v>
      </c>
      <c r="CNX33">
        <v>42844</v>
      </c>
      <c r="CNY33">
        <v>42843</v>
      </c>
      <c r="CNZ33">
        <v>42842</v>
      </c>
      <c r="COA33">
        <v>42839</v>
      </c>
      <c r="COB33">
        <v>42838</v>
      </c>
      <c r="COC33">
        <v>42837</v>
      </c>
      <c r="COD33">
        <v>42836</v>
      </c>
      <c r="COE33">
        <v>42835</v>
      </c>
      <c r="COF33">
        <v>42832</v>
      </c>
      <c r="COG33">
        <v>42831</v>
      </c>
      <c r="COH33">
        <v>42830</v>
      </c>
      <c r="COI33">
        <v>42829</v>
      </c>
      <c r="COJ33">
        <v>42828</v>
      </c>
      <c r="COK33">
        <v>42825</v>
      </c>
      <c r="COL33">
        <v>42824</v>
      </c>
      <c r="COM33">
        <v>42823</v>
      </c>
      <c r="CON33">
        <v>42822</v>
      </c>
      <c r="COO33">
        <v>42821</v>
      </c>
      <c r="COP33">
        <v>42818</v>
      </c>
      <c r="COQ33">
        <v>42817</v>
      </c>
      <c r="COR33">
        <v>42816</v>
      </c>
      <c r="COS33">
        <v>42815</v>
      </c>
      <c r="COT33">
        <v>42814</v>
      </c>
      <c r="COU33">
        <v>42811</v>
      </c>
      <c r="COV33">
        <v>42810</v>
      </c>
      <c r="COW33">
        <v>42809</v>
      </c>
      <c r="COX33">
        <v>42808</v>
      </c>
      <c r="COY33">
        <v>42807</v>
      </c>
      <c r="COZ33">
        <v>42804</v>
      </c>
      <c r="CPA33">
        <v>42803</v>
      </c>
      <c r="CPB33">
        <v>42802</v>
      </c>
      <c r="CPC33">
        <v>42801</v>
      </c>
      <c r="CPD33">
        <v>42800</v>
      </c>
      <c r="CPE33">
        <v>42797</v>
      </c>
      <c r="CPF33">
        <v>42796</v>
      </c>
      <c r="CPG33">
        <v>42795</v>
      </c>
      <c r="CPH33">
        <v>42794</v>
      </c>
      <c r="CPI33">
        <v>42793</v>
      </c>
      <c r="CPJ33">
        <v>42790</v>
      </c>
      <c r="CPK33">
        <v>42789</v>
      </c>
      <c r="CPL33">
        <v>42788</v>
      </c>
      <c r="CPM33">
        <v>42787</v>
      </c>
      <c r="CPN33">
        <v>42786</v>
      </c>
      <c r="CPO33">
        <v>42783</v>
      </c>
      <c r="CPP33">
        <v>42782</v>
      </c>
      <c r="CPQ33">
        <v>42781</v>
      </c>
      <c r="CPR33">
        <v>42780</v>
      </c>
      <c r="CPS33">
        <v>42779</v>
      </c>
      <c r="CPT33">
        <v>42776</v>
      </c>
      <c r="CPU33">
        <v>42775</v>
      </c>
      <c r="CPV33">
        <v>42774</v>
      </c>
      <c r="CPW33">
        <v>42773</v>
      </c>
      <c r="CPX33">
        <v>42772</v>
      </c>
      <c r="CPY33">
        <v>42769</v>
      </c>
      <c r="CPZ33">
        <v>42768</v>
      </c>
      <c r="CQA33">
        <v>42767</v>
      </c>
      <c r="CQB33">
        <v>42766</v>
      </c>
      <c r="CQC33">
        <v>42765</v>
      </c>
      <c r="CQD33">
        <v>42762</v>
      </c>
      <c r="CQE33">
        <v>42761</v>
      </c>
      <c r="CQF33">
        <v>42760</v>
      </c>
      <c r="CQG33">
        <v>42759</v>
      </c>
      <c r="CQH33">
        <v>42758</v>
      </c>
      <c r="CQI33">
        <v>42755</v>
      </c>
      <c r="CQJ33">
        <v>42754</v>
      </c>
      <c r="CQK33">
        <v>42753</v>
      </c>
      <c r="CQL33">
        <v>42752</v>
      </c>
      <c r="CQM33">
        <v>42751</v>
      </c>
      <c r="CQN33">
        <v>42748</v>
      </c>
      <c r="CQO33">
        <v>42747</v>
      </c>
      <c r="CQP33">
        <v>42746</v>
      </c>
      <c r="CQQ33">
        <v>42745</v>
      </c>
      <c r="CQR33">
        <v>42744</v>
      </c>
      <c r="CQS33">
        <v>42741</v>
      </c>
      <c r="CQT33">
        <v>42740</v>
      </c>
      <c r="CQU33">
        <v>42739</v>
      </c>
      <c r="CQV33">
        <v>42738</v>
      </c>
      <c r="CQW33">
        <v>42737</v>
      </c>
      <c r="CQX33">
        <v>42734</v>
      </c>
      <c r="CQY33">
        <v>42733</v>
      </c>
      <c r="CQZ33">
        <v>42732</v>
      </c>
      <c r="CRA33">
        <v>42731</v>
      </c>
      <c r="CRB33">
        <v>42730</v>
      </c>
      <c r="CRC33">
        <v>42727</v>
      </c>
      <c r="CRD33">
        <v>42726</v>
      </c>
      <c r="CRE33">
        <v>42725</v>
      </c>
      <c r="CRF33">
        <v>42724</v>
      </c>
      <c r="CRG33">
        <v>42723</v>
      </c>
      <c r="CRH33">
        <v>42720</v>
      </c>
      <c r="CRI33">
        <v>42719</v>
      </c>
      <c r="CRJ33">
        <v>42718</v>
      </c>
      <c r="CRK33">
        <v>42717</v>
      </c>
      <c r="CRL33">
        <v>42716</v>
      </c>
      <c r="CRM33">
        <v>42713</v>
      </c>
      <c r="CRN33">
        <v>42712</v>
      </c>
      <c r="CRO33">
        <v>42711</v>
      </c>
      <c r="CRP33">
        <v>42710</v>
      </c>
      <c r="CRQ33">
        <v>42709</v>
      </c>
      <c r="CRR33">
        <v>42706</v>
      </c>
      <c r="CRS33">
        <v>42705</v>
      </c>
      <c r="CRT33">
        <v>42704</v>
      </c>
      <c r="CRU33">
        <v>42703</v>
      </c>
      <c r="CRV33">
        <v>42702</v>
      </c>
      <c r="CRW33">
        <v>42699</v>
      </c>
      <c r="CRX33">
        <v>42698</v>
      </c>
      <c r="CRY33">
        <v>42697</v>
      </c>
      <c r="CRZ33">
        <v>42696</v>
      </c>
      <c r="CSA33">
        <v>42695</v>
      </c>
      <c r="CSB33">
        <v>42692</v>
      </c>
      <c r="CSC33">
        <v>42691</v>
      </c>
      <c r="CSD33">
        <v>42690</v>
      </c>
      <c r="CSE33">
        <v>42689</v>
      </c>
      <c r="CSF33">
        <v>42688</v>
      </c>
      <c r="CSG33">
        <v>42685</v>
      </c>
      <c r="CSH33">
        <v>42684</v>
      </c>
      <c r="CSI33">
        <v>42683</v>
      </c>
      <c r="CSJ33">
        <v>42682</v>
      </c>
      <c r="CSK33">
        <v>42681</v>
      </c>
      <c r="CSL33">
        <v>42678</v>
      </c>
      <c r="CSM33">
        <v>42677</v>
      </c>
      <c r="CSN33">
        <v>42676</v>
      </c>
      <c r="CSO33">
        <v>42675</v>
      </c>
      <c r="CSP33">
        <v>42674</v>
      </c>
      <c r="CSQ33">
        <v>42671</v>
      </c>
      <c r="CSR33">
        <v>42670</v>
      </c>
      <c r="CSS33">
        <v>42669</v>
      </c>
      <c r="CST33">
        <v>42668</v>
      </c>
      <c r="CSU33">
        <v>42667</v>
      </c>
      <c r="CSV33">
        <v>42664</v>
      </c>
      <c r="CSW33">
        <v>42663</v>
      </c>
      <c r="CSX33">
        <v>42662</v>
      </c>
      <c r="CSY33">
        <v>42661</v>
      </c>
      <c r="CSZ33">
        <v>42660</v>
      </c>
      <c r="CTA33">
        <v>42657</v>
      </c>
      <c r="CTB33">
        <v>42656</v>
      </c>
      <c r="CTC33">
        <v>42655</v>
      </c>
      <c r="CTD33">
        <v>42654</v>
      </c>
      <c r="CTE33">
        <v>42653</v>
      </c>
      <c r="CTF33">
        <v>42650</v>
      </c>
      <c r="CTG33">
        <v>42649</v>
      </c>
      <c r="CTH33">
        <v>42648</v>
      </c>
      <c r="CTI33">
        <v>42647</v>
      </c>
      <c r="CTJ33">
        <v>42646</v>
      </c>
      <c r="CTK33">
        <v>42643</v>
      </c>
      <c r="CTL33">
        <v>42642</v>
      </c>
      <c r="CTM33">
        <v>42641</v>
      </c>
      <c r="CTN33">
        <v>42640</v>
      </c>
      <c r="CTO33">
        <v>42639</v>
      </c>
      <c r="CTP33">
        <v>42636</v>
      </c>
      <c r="CTQ33">
        <v>42635</v>
      </c>
      <c r="CTR33">
        <v>42634</v>
      </c>
      <c r="CTS33">
        <v>42633</v>
      </c>
      <c r="CTT33">
        <v>42632</v>
      </c>
      <c r="CTU33">
        <v>42629</v>
      </c>
      <c r="CTV33">
        <v>42628</v>
      </c>
      <c r="CTW33">
        <v>42627</v>
      </c>
      <c r="CTX33">
        <v>42626</v>
      </c>
      <c r="CTY33">
        <v>42625</v>
      </c>
      <c r="CTZ33">
        <v>42622</v>
      </c>
      <c r="CUA33">
        <v>42621</v>
      </c>
      <c r="CUB33">
        <v>42620</v>
      </c>
      <c r="CUC33">
        <v>42619</v>
      </c>
      <c r="CUD33">
        <v>42618</v>
      </c>
      <c r="CUE33">
        <v>42615</v>
      </c>
      <c r="CUF33">
        <v>42614</v>
      </c>
      <c r="CUG33">
        <v>42613</v>
      </c>
      <c r="CUH33">
        <v>42612</v>
      </c>
      <c r="CUI33">
        <v>42611</v>
      </c>
      <c r="CUJ33">
        <v>42608</v>
      </c>
      <c r="CUK33">
        <v>42607</v>
      </c>
      <c r="CUL33">
        <v>42606</v>
      </c>
      <c r="CUM33">
        <v>42605</v>
      </c>
      <c r="CUN33">
        <v>42604</v>
      </c>
      <c r="CUO33">
        <v>42601</v>
      </c>
      <c r="CUP33">
        <v>42600</v>
      </c>
      <c r="CUQ33">
        <v>42599</v>
      </c>
      <c r="CUR33">
        <v>42598</v>
      </c>
      <c r="CUS33">
        <v>42597</v>
      </c>
      <c r="CUT33">
        <v>42594</v>
      </c>
      <c r="CUU33">
        <v>42593</v>
      </c>
      <c r="CUV33">
        <v>42592</v>
      </c>
      <c r="CUW33">
        <v>42591</v>
      </c>
      <c r="CUX33">
        <v>42590</v>
      </c>
      <c r="CUY33">
        <v>42587</v>
      </c>
      <c r="CUZ33">
        <v>42586</v>
      </c>
      <c r="CVA33">
        <v>42585</v>
      </c>
      <c r="CVB33">
        <v>42584</v>
      </c>
      <c r="CVC33">
        <v>42583</v>
      </c>
      <c r="CVD33">
        <v>42580</v>
      </c>
      <c r="CVE33">
        <v>42579</v>
      </c>
      <c r="CVF33">
        <v>42578</v>
      </c>
      <c r="CVG33">
        <v>42577</v>
      </c>
      <c r="CVH33">
        <v>42576</v>
      </c>
      <c r="CVI33">
        <v>42573</v>
      </c>
      <c r="CVJ33">
        <v>42572</v>
      </c>
      <c r="CVK33">
        <v>42571</v>
      </c>
      <c r="CVL33">
        <v>42570</v>
      </c>
      <c r="CVM33">
        <v>42569</v>
      </c>
      <c r="CVN33">
        <v>42566</v>
      </c>
      <c r="CVO33">
        <v>42565</v>
      </c>
      <c r="CVP33">
        <v>42564</v>
      </c>
      <c r="CVQ33">
        <v>42563</v>
      </c>
      <c r="CVR33">
        <v>42562</v>
      </c>
      <c r="CVS33">
        <v>42559</v>
      </c>
      <c r="CVT33">
        <v>42558</v>
      </c>
      <c r="CVU33">
        <v>42557</v>
      </c>
      <c r="CVV33">
        <v>42556</v>
      </c>
      <c r="CVW33">
        <v>42555</v>
      </c>
      <c r="CVX33">
        <v>42552</v>
      </c>
      <c r="CVY33">
        <v>42551</v>
      </c>
      <c r="CVZ33">
        <v>42550</v>
      </c>
      <c r="CWA33">
        <v>42549</v>
      </c>
      <c r="CWB33">
        <v>42548</v>
      </c>
      <c r="CWC33">
        <v>42545</v>
      </c>
      <c r="CWD33">
        <v>42544</v>
      </c>
      <c r="CWE33">
        <v>42543</v>
      </c>
      <c r="CWF33">
        <v>42542</v>
      </c>
      <c r="CWG33">
        <v>42541</v>
      </c>
      <c r="CWH33">
        <v>42538</v>
      </c>
      <c r="CWI33">
        <v>42537</v>
      </c>
      <c r="CWJ33">
        <v>42536</v>
      </c>
      <c r="CWK33">
        <v>42535</v>
      </c>
      <c r="CWL33">
        <v>42534</v>
      </c>
      <c r="CWM33">
        <v>42531</v>
      </c>
      <c r="CWN33">
        <v>42530</v>
      </c>
      <c r="CWO33">
        <v>42529</v>
      </c>
      <c r="CWP33">
        <v>42528</v>
      </c>
      <c r="CWQ33">
        <v>42527</v>
      </c>
      <c r="CWR33">
        <v>42524</v>
      </c>
      <c r="CWS33">
        <v>42523</v>
      </c>
      <c r="CWT33">
        <v>42522</v>
      </c>
      <c r="CWU33">
        <v>42521</v>
      </c>
      <c r="CWV33">
        <v>42520</v>
      </c>
      <c r="CWW33">
        <v>42517</v>
      </c>
      <c r="CWX33">
        <v>42516</v>
      </c>
      <c r="CWY33">
        <v>42515</v>
      </c>
      <c r="CWZ33">
        <v>42514</v>
      </c>
      <c r="CXA33">
        <v>42513</v>
      </c>
      <c r="CXB33">
        <v>42510</v>
      </c>
      <c r="CXC33">
        <v>42509</v>
      </c>
      <c r="CXD33">
        <v>42508</v>
      </c>
      <c r="CXE33">
        <v>42507</v>
      </c>
      <c r="CXF33">
        <v>42506</v>
      </c>
      <c r="CXG33">
        <v>42503</v>
      </c>
      <c r="CXH33">
        <v>42502</v>
      </c>
      <c r="CXI33">
        <v>42501</v>
      </c>
      <c r="CXJ33">
        <v>42500</v>
      </c>
      <c r="CXK33">
        <v>42499</v>
      </c>
      <c r="CXL33">
        <v>42496</v>
      </c>
      <c r="CXM33">
        <v>42495</v>
      </c>
      <c r="CXN33">
        <v>42494</v>
      </c>
      <c r="CXO33">
        <v>42493</v>
      </c>
      <c r="CXP33">
        <v>42492</v>
      </c>
      <c r="CXQ33">
        <v>42489</v>
      </c>
      <c r="CXR33">
        <v>42488</v>
      </c>
      <c r="CXS33">
        <v>42487</v>
      </c>
      <c r="CXT33">
        <v>42486</v>
      </c>
      <c r="CXU33">
        <v>42485</v>
      </c>
      <c r="CXV33">
        <v>42482</v>
      </c>
      <c r="CXW33">
        <v>42481</v>
      </c>
      <c r="CXX33">
        <v>42480</v>
      </c>
      <c r="CXY33">
        <v>42479</v>
      </c>
      <c r="CXZ33">
        <v>42478</v>
      </c>
      <c r="CYA33">
        <v>42475</v>
      </c>
      <c r="CYB33">
        <v>42474</v>
      </c>
      <c r="CYC33">
        <v>42473</v>
      </c>
      <c r="CYD33">
        <v>42472</v>
      </c>
      <c r="CYE33">
        <v>42471</v>
      </c>
      <c r="CYF33">
        <v>42468</v>
      </c>
      <c r="CYG33">
        <v>42467</v>
      </c>
      <c r="CYH33">
        <v>42466</v>
      </c>
      <c r="CYI33">
        <v>42465</v>
      </c>
      <c r="CYJ33">
        <v>42464</v>
      </c>
      <c r="CYK33">
        <v>42461</v>
      </c>
      <c r="CYL33">
        <v>42460</v>
      </c>
      <c r="CYM33">
        <v>42459</v>
      </c>
      <c r="CYN33">
        <v>42458</v>
      </c>
      <c r="CYO33">
        <v>42457</v>
      </c>
      <c r="CYP33">
        <v>42454</v>
      </c>
      <c r="CYQ33">
        <v>42453</v>
      </c>
      <c r="CYR33">
        <v>42452</v>
      </c>
      <c r="CYS33">
        <v>42451</v>
      </c>
      <c r="CYT33">
        <v>42450</v>
      </c>
      <c r="CYU33">
        <v>42447</v>
      </c>
      <c r="CYV33">
        <v>42446</v>
      </c>
      <c r="CYW33">
        <v>42445</v>
      </c>
      <c r="CYX33">
        <v>42444</v>
      </c>
      <c r="CYY33">
        <v>42443</v>
      </c>
      <c r="CYZ33">
        <v>42440</v>
      </c>
      <c r="CZA33">
        <v>42439</v>
      </c>
      <c r="CZB33">
        <v>42438</v>
      </c>
      <c r="CZC33">
        <v>42437</v>
      </c>
      <c r="CZD33">
        <v>42436</v>
      </c>
      <c r="CZE33">
        <v>42433</v>
      </c>
      <c r="CZF33">
        <v>42432</v>
      </c>
      <c r="CZG33">
        <v>42431</v>
      </c>
      <c r="CZH33">
        <v>42430</v>
      </c>
      <c r="CZI33">
        <v>42429</v>
      </c>
      <c r="CZJ33">
        <v>42426</v>
      </c>
      <c r="CZK33">
        <v>42425</v>
      </c>
      <c r="CZL33">
        <v>42424</v>
      </c>
      <c r="CZM33">
        <v>42423</v>
      </c>
      <c r="CZN33">
        <v>42422</v>
      </c>
      <c r="CZO33">
        <v>42419</v>
      </c>
      <c r="CZP33">
        <v>42418</v>
      </c>
      <c r="CZQ33">
        <v>42417</v>
      </c>
      <c r="CZR33">
        <v>42416</v>
      </c>
      <c r="CZS33">
        <v>42415</v>
      </c>
      <c r="CZT33">
        <v>42412</v>
      </c>
      <c r="CZU33">
        <v>42411</v>
      </c>
      <c r="CZV33">
        <v>42410</v>
      </c>
      <c r="CZW33">
        <v>42409</v>
      </c>
      <c r="CZX33">
        <v>42408</v>
      </c>
      <c r="CZY33">
        <v>42405</v>
      </c>
      <c r="CZZ33">
        <v>42404</v>
      </c>
      <c r="DAA33">
        <v>42403</v>
      </c>
      <c r="DAB33">
        <v>42402</v>
      </c>
      <c r="DAC33">
        <v>42401</v>
      </c>
      <c r="DAD33">
        <v>42398</v>
      </c>
      <c r="DAE33">
        <v>42397</v>
      </c>
      <c r="DAF33">
        <v>42396</v>
      </c>
      <c r="DAG33">
        <v>42395</v>
      </c>
      <c r="DAH33">
        <v>42394</v>
      </c>
      <c r="DAI33">
        <v>42391</v>
      </c>
      <c r="DAJ33">
        <v>42390</v>
      </c>
      <c r="DAK33">
        <v>42389</v>
      </c>
      <c r="DAL33">
        <v>42388</v>
      </c>
      <c r="DAM33">
        <v>42387</v>
      </c>
      <c r="DAN33">
        <v>42384</v>
      </c>
      <c r="DAO33">
        <v>42383</v>
      </c>
      <c r="DAP33">
        <v>42382</v>
      </c>
      <c r="DAQ33">
        <v>42381</v>
      </c>
      <c r="DAR33">
        <v>42380</v>
      </c>
      <c r="DAS33">
        <v>42377</v>
      </c>
      <c r="DAT33">
        <v>42376</v>
      </c>
      <c r="DAU33">
        <v>42375</v>
      </c>
      <c r="DAV33">
        <v>42374</v>
      </c>
      <c r="DAW33">
        <v>42373</v>
      </c>
      <c r="DAX33">
        <v>42370</v>
      </c>
      <c r="DAY33">
        <v>42369</v>
      </c>
      <c r="DAZ33">
        <v>42368</v>
      </c>
      <c r="DBA33">
        <v>42367</v>
      </c>
      <c r="DBB33">
        <v>42366</v>
      </c>
      <c r="DBC33">
        <v>42363</v>
      </c>
      <c r="DBD33">
        <v>42362</v>
      </c>
      <c r="DBE33">
        <v>42361</v>
      </c>
      <c r="DBF33">
        <v>42360</v>
      </c>
      <c r="DBG33">
        <v>42359</v>
      </c>
      <c r="DBH33">
        <v>42356</v>
      </c>
      <c r="DBI33">
        <v>42355</v>
      </c>
      <c r="DBJ33">
        <v>42354</v>
      </c>
      <c r="DBK33">
        <v>42353</v>
      </c>
      <c r="DBL33">
        <v>42352</v>
      </c>
      <c r="DBM33">
        <v>42349</v>
      </c>
      <c r="DBN33">
        <v>42348</v>
      </c>
      <c r="DBO33">
        <v>42347</v>
      </c>
      <c r="DBP33">
        <v>42346</v>
      </c>
      <c r="DBQ33">
        <v>42345</v>
      </c>
      <c r="DBR33">
        <v>42342</v>
      </c>
      <c r="DBS33">
        <v>42341</v>
      </c>
      <c r="DBT33">
        <v>42340</v>
      </c>
      <c r="DBU33">
        <v>42339</v>
      </c>
      <c r="DBV33">
        <v>42338</v>
      </c>
      <c r="DBW33">
        <v>42335</v>
      </c>
      <c r="DBX33">
        <v>42334</v>
      </c>
      <c r="DBY33">
        <v>42333</v>
      </c>
      <c r="DBZ33">
        <v>42332</v>
      </c>
      <c r="DCA33">
        <v>42331</v>
      </c>
      <c r="DCB33">
        <v>42328</v>
      </c>
      <c r="DCC33">
        <v>42327</v>
      </c>
      <c r="DCD33">
        <v>42326</v>
      </c>
      <c r="DCE33">
        <v>42325</v>
      </c>
      <c r="DCF33">
        <v>42324</v>
      </c>
      <c r="DCG33">
        <v>42321</v>
      </c>
      <c r="DCH33">
        <v>42320</v>
      </c>
      <c r="DCI33">
        <v>42319</v>
      </c>
      <c r="DCJ33">
        <v>42318</v>
      </c>
      <c r="DCK33">
        <v>42317</v>
      </c>
      <c r="DCL33">
        <v>42314</v>
      </c>
      <c r="DCM33">
        <v>42313</v>
      </c>
      <c r="DCN33">
        <v>42312</v>
      </c>
      <c r="DCO33">
        <v>42311</v>
      </c>
      <c r="DCP33">
        <v>42310</v>
      </c>
      <c r="DCQ33">
        <v>42307</v>
      </c>
      <c r="DCR33">
        <v>42306</v>
      </c>
      <c r="DCS33">
        <v>42305</v>
      </c>
      <c r="DCT33">
        <v>42304</v>
      </c>
      <c r="DCU33">
        <v>42303</v>
      </c>
      <c r="DCV33">
        <v>42300</v>
      </c>
      <c r="DCW33">
        <v>42299</v>
      </c>
      <c r="DCX33">
        <v>42298</v>
      </c>
      <c r="DCY33">
        <v>42297</v>
      </c>
      <c r="DCZ33">
        <v>42296</v>
      </c>
      <c r="DDA33">
        <v>42293</v>
      </c>
      <c r="DDB33">
        <v>42292</v>
      </c>
      <c r="DDC33">
        <v>42291</v>
      </c>
      <c r="DDD33">
        <v>42290</v>
      </c>
      <c r="DDE33">
        <v>42289</v>
      </c>
      <c r="DDF33">
        <v>42286</v>
      </c>
      <c r="DDG33">
        <v>42285</v>
      </c>
      <c r="DDH33">
        <v>42284</v>
      </c>
      <c r="DDI33">
        <v>42283</v>
      </c>
      <c r="DDJ33">
        <v>42282</v>
      </c>
      <c r="DDK33">
        <v>42279</v>
      </c>
      <c r="DDL33">
        <v>42278</v>
      </c>
      <c r="DDM33">
        <v>42277</v>
      </c>
      <c r="DDN33">
        <v>42276</v>
      </c>
      <c r="DDO33">
        <v>42275</v>
      </c>
      <c r="DDP33">
        <v>42272</v>
      </c>
      <c r="DDQ33">
        <v>42271</v>
      </c>
      <c r="DDR33">
        <v>42270</v>
      </c>
      <c r="DDS33">
        <v>42269</v>
      </c>
      <c r="DDT33">
        <v>42268</v>
      </c>
      <c r="DDU33">
        <v>42265</v>
      </c>
      <c r="DDV33">
        <v>42264</v>
      </c>
      <c r="DDW33">
        <v>42263</v>
      </c>
      <c r="DDX33">
        <v>42262</v>
      </c>
      <c r="DDY33">
        <v>42261</v>
      </c>
      <c r="DDZ33">
        <v>42258</v>
      </c>
      <c r="DEA33">
        <v>42257</v>
      </c>
      <c r="DEB33">
        <v>42256</v>
      </c>
      <c r="DEC33">
        <v>42255</v>
      </c>
      <c r="DED33">
        <v>42254</v>
      </c>
      <c r="DEE33">
        <v>42251</v>
      </c>
      <c r="DEF33">
        <v>42250</v>
      </c>
      <c r="DEG33">
        <v>42249</v>
      </c>
      <c r="DEH33">
        <v>42248</v>
      </c>
      <c r="DEI33">
        <v>42247</v>
      </c>
      <c r="DEJ33">
        <v>42244</v>
      </c>
      <c r="DEK33">
        <v>42243</v>
      </c>
      <c r="DEL33">
        <v>42242</v>
      </c>
      <c r="DEM33">
        <v>42241</v>
      </c>
      <c r="DEN33">
        <v>42240</v>
      </c>
      <c r="DEO33">
        <v>42237</v>
      </c>
      <c r="DEP33">
        <v>42236</v>
      </c>
      <c r="DEQ33">
        <v>42235</v>
      </c>
      <c r="DER33">
        <v>42234</v>
      </c>
      <c r="DES33">
        <v>42233</v>
      </c>
      <c r="DET33">
        <v>42230</v>
      </c>
      <c r="DEU33">
        <v>42229</v>
      </c>
      <c r="DEV33">
        <v>42228</v>
      </c>
      <c r="DEW33">
        <v>42227</v>
      </c>
      <c r="DEX33">
        <v>42226</v>
      </c>
      <c r="DEY33">
        <v>42223</v>
      </c>
      <c r="DEZ33">
        <v>42222</v>
      </c>
      <c r="DFA33">
        <v>42221</v>
      </c>
      <c r="DFB33">
        <v>42220</v>
      </c>
      <c r="DFC33">
        <v>42219</v>
      </c>
      <c r="DFD33">
        <v>42216</v>
      </c>
      <c r="DFE33">
        <v>42215</v>
      </c>
      <c r="DFF33">
        <v>42214</v>
      </c>
      <c r="DFG33">
        <v>42213</v>
      </c>
      <c r="DFH33">
        <v>42212</v>
      </c>
      <c r="DFI33">
        <v>42209</v>
      </c>
      <c r="DFJ33">
        <v>42208</v>
      </c>
      <c r="DFK33">
        <v>42207</v>
      </c>
      <c r="DFL33">
        <v>42206</v>
      </c>
      <c r="DFM33">
        <v>42205</v>
      </c>
      <c r="DFN33">
        <v>42202</v>
      </c>
      <c r="DFO33">
        <v>42201</v>
      </c>
      <c r="DFP33">
        <v>42200</v>
      </c>
      <c r="DFQ33">
        <v>42199</v>
      </c>
      <c r="DFR33">
        <v>42198</v>
      </c>
      <c r="DFS33">
        <v>42195</v>
      </c>
      <c r="DFT33">
        <v>42194</v>
      </c>
      <c r="DFU33">
        <v>42193</v>
      </c>
      <c r="DFV33">
        <v>42192</v>
      </c>
      <c r="DFW33">
        <v>42191</v>
      </c>
      <c r="DFX33">
        <v>42188</v>
      </c>
      <c r="DFY33">
        <v>42187</v>
      </c>
      <c r="DFZ33">
        <v>42186</v>
      </c>
      <c r="DGA33">
        <v>42185</v>
      </c>
      <c r="DGB33">
        <v>42184</v>
      </c>
      <c r="DGC33">
        <v>42181</v>
      </c>
      <c r="DGD33">
        <v>42180</v>
      </c>
      <c r="DGE33">
        <v>42179</v>
      </c>
      <c r="DGF33">
        <v>42178</v>
      </c>
      <c r="DGG33">
        <v>42177</v>
      </c>
      <c r="DGH33">
        <v>42174</v>
      </c>
      <c r="DGI33">
        <v>42173</v>
      </c>
      <c r="DGJ33">
        <v>42172</v>
      </c>
      <c r="DGK33">
        <v>42171</v>
      </c>
      <c r="DGL33">
        <v>42170</v>
      </c>
      <c r="DGM33">
        <v>42167</v>
      </c>
      <c r="DGN33">
        <v>42166</v>
      </c>
      <c r="DGO33">
        <v>42165</v>
      </c>
      <c r="DGP33">
        <v>42164</v>
      </c>
      <c r="DGQ33">
        <v>42163</v>
      </c>
      <c r="DGR33">
        <v>42160</v>
      </c>
      <c r="DGS33">
        <v>42159</v>
      </c>
      <c r="DGT33">
        <v>42158</v>
      </c>
      <c r="DGU33">
        <v>42157</v>
      </c>
      <c r="DGV33">
        <v>42156</v>
      </c>
      <c r="DGW33">
        <v>42153</v>
      </c>
      <c r="DGX33">
        <v>42152</v>
      </c>
      <c r="DGY33">
        <v>42151</v>
      </c>
      <c r="DGZ33">
        <v>42150</v>
      </c>
      <c r="DHA33">
        <v>42149</v>
      </c>
      <c r="DHB33">
        <v>42146</v>
      </c>
      <c r="DHC33">
        <v>42145</v>
      </c>
      <c r="DHD33">
        <v>42144</v>
      </c>
      <c r="DHE33">
        <v>42143</v>
      </c>
      <c r="DHF33">
        <v>42142</v>
      </c>
      <c r="DHG33">
        <v>42139</v>
      </c>
      <c r="DHH33">
        <v>42138</v>
      </c>
      <c r="DHI33">
        <v>42137</v>
      </c>
      <c r="DHJ33">
        <v>42136</v>
      </c>
      <c r="DHK33">
        <v>42135</v>
      </c>
      <c r="DHL33">
        <v>42132</v>
      </c>
      <c r="DHM33">
        <v>42131</v>
      </c>
      <c r="DHN33">
        <v>42130</v>
      </c>
      <c r="DHO33">
        <v>42129</v>
      </c>
      <c r="DHP33">
        <v>42128</v>
      </c>
      <c r="DHQ33">
        <v>42125</v>
      </c>
      <c r="DHR33">
        <v>42124</v>
      </c>
      <c r="DHS33">
        <v>42123</v>
      </c>
      <c r="DHT33">
        <v>42122</v>
      </c>
      <c r="DHU33">
        <v>42121</v>
      </c>
      <c r="DHV33">
        <v>42118</v>
      </c>
      <c r="DHW33">
        <v>42117</v>
      </c>
      <c r="DHX33">
        <v>42116</v>
      </c>
      <c r="DHY33">
        <v>42115</v>
      </c>
      <c r="DHZ33">
        <v>42114</v>
      </c>
      <c r="DIA33">
        <v>42111</v>
      </c>
      <c r="DIB33">
        <v>42110</v>
      </c>
      <c r="DIC33">
        <v>42109</v>
      </c>
      <c r="DID33">
        <v>42108</v>
      </c>
      <c r="DIE33">
        <v>42107</v>
      </c>
      <c r="DIF33">
        <v>42104</v>
      </c>
      <c r="DIG33">
        <v>42103</v>
      </c>
      <c r="DIH33">
        <v>42102</v>
      </c>
      <c r="DII33">
        <v>42101</v>
      </c>
      <c r="DIJ33">
        <v>42100</v>
      </c>
      <c r="DIK33">
        <v>42097</v>
      </c>
      <c r="DIL33">
        <v>42096</v>
      </c>
      <c r="DIM33">
        <v>42095</v>
      </c>
      <c r="DIN33">
        <v>42094</v>
      </c>
      <c r="DIO33">
        <v>42093</v>
      </c>
      <c r="DIP33">
        <v>42090</v>
      </c>
      <c r="DIQ33">
        <v>42089</v>
      </c>
      <c r="DIR33">
        <v>42088</v>
      </c>
      <c r="DIS33">
        <v>42087</v>
      </c>
      <c r="DIT33">
        <v>42086</v>
      </c>
      <c r="DIU33">
        <v>42083</v>
      </c>
      <c r="DIV33">
        <v>42082</v>
      </c>
      <c r="DIW33">
        <v>42081</v>
      </c>
      <c r="DIX33">
        <v>42080</v>
      </c>
      <c r="DIY33">
        <v>42079</v>
      </c>
      <c r="DIZ33">
        <v>42076</v>
      </c>
      <c r="DJA33">
        <v>42075</v>
      </c>
      <c r="DJB33">
        <v>42074</v>
      </c>
      <c r="DJC33">
        <v>42073</v>
      </c>
      <c r="DJD33">
        <v>42072</v>
      </c>
      <c r="DJE33">
        <v>42069</v>
      </c>
      <c r="DJF33">
        <v>42068</v>
      </c>
      <c r="DJG33">
        <v>42067</v>
      </c>
      <c r="DJH33">
        <v>42066</v>
      </c>
      <c r="DJI33">
        <v>42065</v>
      </c>
      <c r="DJJ33">
        <v>42062</v>
      </c>
      <c r="DJK33">
        <v>42061</v>
      </c>
      <c r="DJL33">
        <v>42060</v>
      </c>
      <c r="DJM33">
        <v>42059</v>
      </c>
      <c r="DJN33">
        <v>42058</v>
      </c>
      <c r="DJO33">
        <v>42055</v>
      </c>
      <c r="DJP33">
        <v>42054</v>
      </c>
      <c r="DJQ33">
        <v>42053</v>
      </c>
      <c r="DJR33">
        <v>42052</v>
      </c>
      <c r="DJS33">
        <v>42051</v>
      </c>
      <c r="DJT33">
        <v>42048</v>
      </c>
      <c r="DJU33">
        <v>42047</v>
      </c>
      <c r="DJV33">
        <v>42046</v>
      </c>
      <c r="DJW33">
        <v>42045</v>
      </c>
      <c r="DJX33">
        <v>42044</v>
      </c>
      <c r="DJY33">
        <v>42041</v>
      </c>
      <c r="DJZ33">
        <v>42040</v>
      </c>
      <c r="DKA33">
        <v>42039</v>
      </c>
      <c r="DKB33">
        <v>42038</v>
      </c>
      <c r="DKC33">
        <v>42037</v>
      </c>
      <c r="DKD33">
        <v>42034</v>
      </c>
      <c r="DKE33">
        <v>42033</v>
      </c>
      <c r="DKF33">
        <v>42032</v>
      </c>
      <c r="DKG33">
        <v>42031</v>
      </c>
      <c r="DKH33">
        <v>42030</v>
      </c>
      <c r="DKI33">
        <v>42027</v>
      </c>
      <c r="DKJ33">
        <v>42026</v>
      </c>
      <c r="DKK33">
        <v>42025</v>
      </c>
      <c r="DKL33">
        <v>42024</v>
      </c>
      <c r="DKM33">
        <v>42023</v>
      </c>
      <c r="DKN33">
        <v>42020</v>
      </c>
      <c r="DKO33">
        <v>42019</v>
      </c>
      <c r="DKP33">
        <v>42018</v>
      </c>
      <c r="DKQ33">
        <v>42017</v>
      </c>
      <c r="DKR33">
        <v>42016</v>
      </c>
      <c r="DKS33">
        <v>42013</v>
      </c>
      <c r="DKT33">
        <v>42012</v>
      </c>
      <c r="DKU33">
        <v>42011</v>
      </c>
      <c r="DKV33">
        <v>42010</v>
      </c>
      <c r="DKW33">
        <v>42009</v>
      </c>
      <c r="DKX33">
        <v>42006</v>
      </c>
      <c r="DKY33">
        <v>42005</v>
      </c>
      <c r="DKZ33">
        <v>42004</v>
      </c>
      <c r="DLA33">
        <v>42003</v>
      </c>
      <c r="DLB33">
        <v>42002</v>
      </c>
      <c r="DLC33">
        <v>41999</v>
      </c>
      <c r="DLD33">
        <v>41998</v>
      </c>
      <c r="DLE33">
        <v>41997</v>
      </c>
      <c r="DLF33">
        <v>41996</v>
      </c>
      <c r="DLG33">
        <v>41995</v>
      </c>
      <c r="DLH33">
        <v>41992</v>
      </c>
      <c r="DLI33">
        <v>41991</v>
      </c>
      <c r="DLJ33">
        <v>41990</v>
      </c>
      <c r="DLK33">
        <v>41989</v>
      </c>
      <c r="DLL33">
        <v>41988</v>
      </c>
      <c r="DLM33">
        <v>41985</v>
      </c>
      <c r="DLN33">
        <v>41984</v>
      </c>
      <c r="DLO33">
        <v>41983</v>
      </c>
      <c r="DLP33">
        <v>41982</v>
      </c>
      <c r="DLQ33">
        <v>41981</v>
      </c>
      <c r="DLR33">
        <v>41978</v>
      </c>
      <c r="DLS33">
        <v>41977</v>
      </c>
      <c r="DLT33">
        <v>41976</v>
      </c>
      <c r="DLU33">
        <v>41975</v>
      </c>
      <c r="DLV33">
        <v>41974</v>
      </c>
      <c r="DLW33">
        <v>41971</v>
      </c>
      <c r="DLX33">
        <v>41970</v>
      </c>
      <c r="DLY33">
        <v>41969</v>
      </c>
      <c r="DLZ33">
        <v>41968</v>
      </c>
      <c r="DMA33">
        <v>41967</v>
      </c>
      <c r="DMB33">
        <v>41964</v>
      </c>
      <c r="DMC33">
        <v>41963</v>
      </c>
      <c r="DMD33">
        <v>41962</v>
      </c>
      <c r="DME33">
        <v>41961</v>
      </c>
      <c r="DMF33">
        <v>41960</v>
      </c>
      <c r="DMG33">
        <v>41957</v>
      </c>
      <c r="DMH33">
        <v>41956</v>
      </c>
      <c r="DMI33">
        <v>41955</v>
      </c>
      <c r="DMJ33">
        <v>41954</v>
      </c>
      <c r="DMK33">
        <v>41953</v>
      </c>
      <c r="DML33">
        <v>41950</v>
      </c>
      <c r="DMM33">
        <v>41949</v>
      </c>
      <c r="DMN33">
        <v>41948</v>
      </c>
      <c r="DMO33">
        <v>41947</v>
      </c>
      <c r="DMP33">
        <v>41946</v>
      </c>
      <c r="DMQ33">
        <v>41943</v>
      </c>
      <c r="DMR33">
        <v>41942</v>
      </c>
      <c r="DMS33">
        <v>41941</v>
      </c>
      <c r="DMT33">
        <v>41940</v>
      </c>
      <c r="DMU33">
        <v>41939</v>
      </c>
      <c r="DMV33">
        <v>41936</v>
      </c>
      <c r="DMW33">
        <v>41935</v>
      </c>
      <c r="DMX33">
        <v>41934</v>
      </c>
      <c r="DMY33">
        <v>41933</v>
      </c>
      <c r="DMZ33">
        <v>41932</v>
      </c>
      <c r="DNA33">
        <v>41929</v>
      </c>
      <c r="DNB33">
        <v>41928</v>
      </c>
      <c r="DNC33">
        <v>41927</v>
      </c>
      <c r="DND33">
        <v>41926</v>
      </c>
      <c r="DNE33">
        <v>41925</v>
      </c>
      <c r="DNF33">
        <v>41922</v>
      </c>
      <c r="DNG33">
        <v>41921</v>
      </c>
      <c r="DNH33">
        <v>41920</v>
      </c>
      <c r="DNI33">
        <v>41919</v>
      </c>
      <c r="DNJ33">
        <v>41918</v>
      </c>
      <c r="DNK33">
        <v>41915</v>
      </c>
      <c r="DNL33">
        <v>41914</v>
      </c>
      <c r="DNM33">
        <v>41913</v>
      </c>
      <c r="DNN33">
        <v>41912</v>
      </c>
      <c r="DNO33">
        <v>41911</v>
      </c>
      <c r="DNP33">
        <v>41908</v>
      </c>
      <c r="DNQ33">
        <v>41907</v>
      </c>
      <c r="DNR33">
        <v>41906</v>
      </c>
      <c r="DNS33">
        <v>41905</v>
      </c>
      <c r="DNT33">
        <v>41904</v>
      </c>
      <c r="DNU33">
        <v>41901</v>
      </c>
      <c r="DNV33">
        <v>41900</v>
      </c>
      <c r="DNW33">
        <v>41899</v>
      </c>
      <c r="DNX33">
        <v>41898</v>
      </c>
      <c r="DNY33">
        <v>41897</v>
      </c>
      <c r="DNZ33">
        <v>41894</v>
      </c>
      <c r="DOA33">
        <v>41893</v>
      </c>
      <c r="DOB33">
        <v>41892</v>
      </c>
      <c r="DOC33">
        <v>41891</v>
      </c>
      <c r="DOD33">
        <v>41890</v>
      </c>
      <c r="DOE33">
        <v>41887</v>
      </c>
      <c r="DOF33">
        <v>41886</v>
      </c>
      <c r="DOG33">
        <v>41885</v>
      </c>
      <c r="DOH33">
        <v>41884</v>
      </c>
      <c r="DOI33">
        <v>41883</v>
      </c>
      <c r="DOJ33">
        <v>41880</v>
      </c>
      <c r="DOK33">
        <v>41879</v>
      </c>
      <c r="DOL33">
        <v>41878</v>
      </c>
      <c r="DOM33">
        <v>41877</v>
      </c>
      <c r="DON33">
        <v>41876</v>
      </c>
      <c r="DOO33">
        <v>41873</v>
      </c>
      <c r="DOP33">
        <v>41872</v>
      </c>
      <c r="DOQ33">
        <v>41871</v>
      </c>
      <c r="DOR33">
        <v>41870</v>
      </c>
      <c r="DOS33">
        <v>41869</v>
      </c>
      <c r="DOT33">
        <v>41866</v>
      </c>
      <c r="DOU33">
        <v>41865</v>
      </c>
      <c r="DOV33">
        <v>41864</v>
      </c>
      <c r="DOW33">
        <v>41863</v>
      </c>
      <c r="DOX33">
        <v>41862</v>
      </c>
      <c r="DOY33">
        <v>41859</v>
      </c>
      <c r="DOZ33">
        <v>41858</v>
      </c>
      <c r="DPA33">
        <v>41857</v>
      </c>
      <c r="DPB33">
        <v>41856</v>
      </c>
      <c r="DPC33">
        <v>41855</v>
      </c>
      <c r="DPD33">
        <v>41852</v>
      </c>
      <c r="DPE33">
        <v>41851</v>
      </c>
      <c r="DPF33">
        <v>41850</v>
      </c>
      <c r="DPG33">
        <v>41849</v>
      </c>
      <c r="DPH33">
        <v>41848</v>
      </c>
      <c r="DPI33">
        <v>41845</v>
      </c>
      <c r="DPJ33">
        <v>41844</v>
      </c>
      <c r="DPK33">
        <v>41843</v>
      </c>
      <c r="DPL33">
        <v>41842</v>
      </c>
      <c r="DPM33">
        <v>41841</v>
      </c>
      <c r="DPN33">
        <v>41838</v>
      </c>
      <c r="DPO33">
        <v>41837</v>
      </c>
      <c r="DPP33">
        <v>41836</v>
      </c>
      <c r="DPQ33">
        <v>41835</v>
      </c>
      <c r="DPR33">
        <v>41834</v>
      </c>
      <c r="DPS33">
        <v>41831</v>
      </c>
      <c r="DPT33">
        <v>41830</v>
      </c>
      <c r="DPU33">
        <v>41829</v>
      </c>
      <c r="DPV33">
        <v>41828</v>
      </c>
      <c r="DPW33">
        <v>41827</v>
      </c>
      <c r="DPX33">
        <v>41824</v>
      </c>
      <c r="DPY33">
        <v>41823</v>
      </c>
      <c r="DPZ33">
        <v>41822</v>
      </c>
      <c r="DQA33">
        <v>41821</v>
      </c>
      <c r="DQB33">
        <v>41820</v>
      </c>
      <c r="DQC33">
        <v>41817</v>
      </c>
      <c r="DQD33">
        <v>41816</v>
      </c>
      <c r="DQE33">
        <v>41815</v>
      </c>
      <c r="DQF33">
        <v>41814</v>
      </c>
      <c r="DQG33">
        <v>41813</v>
      </c>
      <c r="DQH33">
        <v>41810</v>
      </c>
      <c r="DQI33">
        <v>41809</v>
      </c>
      <c r="DQJ33">
        <v>41808</v>
      </c>
      <c r="DQK33">
        <v>41807</v>
      </c>
      <c r="DQL33">
        <v>41806</v>
      </c>
      <c r="DQM33">
        <v>41803</v>
      </c>
      <c r="DQN33">
        <v>41802</v>
      </c>
      <c r="DQO33">
        <v>41801</v>
      </c>
      <c r="DQP33">
        <v>41800</v>
      </c>
      <c r="DQQ33">
        <v>41799</v>
      </c>
      <c r="DQR33">
        <v>41796</v>
      </c>
      <c r="DQS33">
        <v>41795</v>
      </c>
      <c r="DQT33">
        <v>41794</v>
      </c>
      <c r="DQU33">
        <v>41793</v>
      </c>
      <c r="DQV33">
        <v>41792</v>
      </c>
      <c r="DQW33">
        <v>41789</v>
      </c>
      <c r="DQX33">
        <v>41788</v>
      </c>
      <c r="DQY33">
        <v>41787</v>
      </c>
      <c r="DQZ33">
        <v>41786</v>
      </c>
      <c r="DRA33">
        <v>41785</v>
      </c>
      <c r="DRB33">
        <v>41782</v>
      </c>
      <c r="DRC33">
        <v>41781</v>
      </c>
      <c r="DRD33">
        <v>41780</v>
      </c>
      <c r="DRE33">
        <v>41779</v>
      </c>
      <c r="DRF33">
        <v>41778</v>
      </c>
      <c r="DRG33">
        <v>41775</v>
      </c>
      <c r="DRH33">
        <v>41774</v>
      </c>
      <c r="DRI33">
        <v>41773</v>
      </c>
      <c r="DRJ33">
        <v>41772</v>
      </c>
      <c r="DRK33">
        <v>41771</v>
      </c>
      <c r="DRL33">
        <v>41768</v>
      </c>
      <c r="DRM33">
        <v>41767</v>
      </c>
      <c r="DRN33">
        <v>41766</v>
      </c>
      <c r="DRO33">
        <v>41765</v>
      </c>
      <c r="DRP33">
        <v>41764</v>
      </c>
      <c r="DRQ33">
        <v>41761</v>
      </c>
      <c r="DRR33">
        <v>41760</v>
      </c>
      <c r="DRS33">
        <v>41759</v>
      </c>
      <c r="DRT33">
        <v>41758</v>
      </c>
      <c r="DRU33">
        <v>41757</v>
      </c>
      <c r="DRV33">
        <v>41754</v>
      </c>
      <c r="DRW33">
        <v>41753</v>
      </c>
      <c r="DRX33">
        <v>41752</v>
      </c>
      <c r="DRY33">
        <v>41751</v>
      </c>
      <c r="DRZ33">
        <v>41750</v>
      </c>
      <c r="DSA33">
        <v>41747</v>
      </c>
      <c r="DSB33">
        <v>41746</v>
      </c>
      <c r="DSC33">
        <v>41745</v>
      </c>
      <c r="DSD33">
        <v>41744</v>
      </c>
      <c r="DSE33">
        <v>41743</v>
      </c>
      <c r="DSF33">
        <v>41740</v>
      </c>
      <c r="DSG33">
        <v>41739</v>
      </c>
      <c r="DSH33">
        <v>41738</v>
      </c>
      <c r="DSI33">
        <v>41737</v>
      </c>
      <c r="DSJ33">
        <v>41736</v>
      </c>
      <c r="DSK33">
        <v>41733</v>
      </c>
      <c r="DSL33">
        <v>41732</v>
      </c>
      <c r="DSM33">
        <v>41731</v>
      </c>
      <c r="DSN33">
        <v>41730</v>
      </c>
      <c r="DSO33">
        <v>41729</v>
      </c>
      <c r="DSP33">
        <v>41726</v>
      </c>
      <c r="DSQ33">
        <v>41725</v>
      </c>
      <c r="DSR33">
        <v>41724</v>
      </c>
      <c r="DSS33">
        <v>41723</v>
      </c>
      <c r="DST33">
        <v>41722</v>
      </c>
      <c r="DSU33">
        <v>41719</v>
      </c>
      <c r="DSV33">
        <v>41718</v>
      </c>
      <c r="DSW33">
        <v>41717</v>
      </c>
      <c r="DSX33">
        <v>41716</v>
      </c>
      <c r="DSY33">
        <v>41715</v>
      </c>
      <c r="DSZ33">
        <v>41712</v>
      </c>
      <c r="DTA33">
        <v>41711</v>
      </c>
      <c r="DTB33">
        <v>41710</v>
      </c>
      <c r="DTC33">
        <v>41709</v>
      </c>
      <c r="DTD33">
        <v>41708</v>
      </c>
      <c r="DTE33">
        <v>41705</v>
      </c>
      <c r="DTF33">
        <v>41704</v>
      </c>
      <c r="DTG33">
        <v>41703</v>
      </c>
      <c r="DTH33">
        <v>41702</v>
      </c>
      <c r="DTI33">
        <v>41701</v>
      </c>
      <c r="DTJ33">
        <v>41698</v>
      </c>
      <c r="DTK33">
        <v>41697</v>
      </c>
      <c r="DTL33">
        <v>41696</v>
      </c>
      <c r="DTM33">
        <v>41695</v>
      </c>
      <c r="DTN33">
        <v>41694</v>
      </c>
      <c r="DTO33">
        <v>41691</v>
      </c>
      <c r="DTP33">
        <v>41690</v>
      </c>
      <c r="DTQ33">
        <v>41689</v>
      </c>
      <c r="DTR33">
        <v>41688</v>
      </c>
      <c r="DTS33">
        <v>41687</v>
      </c>
      <c r="DTT33">
        <v>41684</v>
      </c>
      <c r="DTU33">
        <v>41683</v>
      </c>
      <c r="DTV33">
        <v>41682</v>
      </c>
      <c r="DTW33">
        <v>41681</v>
      </c>
      <c r="DTX33">
        <v>41680</v>
      </c>
      <c r="DTY33">
        <v>41677</v>
      </c>
      <c r="DTZ33">
        <v>41676</v>
      </c>
      <c r="DUA33">
        <v>41675</v>
      </c>
      <c r="DUB33">
        <v>41674</v>
      </c>
      <c r="DUC33">
        <v>41673</v>
      </c>
      <c r="DUD33">
        <v>41670</v>
      </c>
      <c r="DUE33">
        <v>41669</v>
      </c>
      <c r="DUF33">
        <v>41668</v>
      </c>
      <c r="DUG33">
        <v>41667</v>
      </c>
      <c r="DUH33">
        <v>41666</v>
      </c>
      <c r="DUI33">
        <v>41663</v>
      </c>
      <c r="DUJ33">
        <v>41662</v>
      </c>
      <c r="DUK33">
        <v>41661</v>
      </c>
      <c r="DUL33">
        <v>41660</v>
      </c>
      <c r="DUM33">
        <v>41659</v>
      </c>
      <c r="DUN33">
        <v>41656</v>
      </c>
      <c r="DUO33">
        <v>41655</v>
      </c>
      <c r="DUP33">
        <v>41654</v>
      </c>
      <c r="DUQ33">
        <v>41653</v>
      </c>
      <c r="DUR33">
        <v>41652</v>
      </c>
      <c r="DUS33">
        <v>41649</v>
      </c>
      <c r="DUT33">
        <v>41648</v>
      </c>
      <c r="DUU33">
        <v>41647</v>
      </c>
      <c r="DUV33">
        <v>41646</v>
      </c>
      <c r="DUW33">
        <v>41645</v>
      </c>
      <c r="DUX33">
        <v>41642</v>
      </c>
      <c r="DUY33">
        <v>41641</v>
      </c>
      <c r="DUZ33">
        <v>41640</v>
      </c>
      <c r="DVA33">
        <v>41639</v>
      </c>
      <c r="DVB33">
        <v>41638</v>
      </c>
      <c r="DVC33">
        <v>41635</v>
      </c>
      <c r="DVD33">
        <v>41634</v>
      </c>
      <c r="DVE33">
        <v>41633</v>
      </c>
      <c r="DVF33">
        <v>41632</v>
      </c>
      <c r="DVG33">
        <v>41631</v>
      </c>
      <c r="DVH33">
        <v>41628</v>
      </c>
      <c r="DVI33">
        <v>41627</v>
      </c>
      <c r="DVJ33">
        <v>41626</v>
      </c>
      <c r="DVK33">
        <v>41625</v>
      </c>
      <c r="DVL33">
        <v>41624</v>
      </c>
      <c r="DVM33">
        <v>41621</v>
      </c>
      <c r="DVN33">
        <v>41620</v>
      </c>
      <c r="DVO33">
        <v>41619</v>
      </c>
      <c r="DVP33">
        <v>41618</v>
      </c>
      <c r="DVQ33">
        <v>41617</v>
      </c>
      <c r="DVR33">
        <v>41614</v>
      </c>
      <c r="DVS33">
        <v>41613</v>
      </c>
      <c r="DVT33">
        <v>41612</v>
      </c>
      <c r="DVU33">
        <v>41611</v>
      </c>
      <c r="DVV33">
        <v>41610</v>
      </c>
      <c r="DVW33">
        <v>41607</v>
      </c>
      <c r="DVX33">
        <v>41606</v>
      </c>
      <c r="DVY33">
        <v>41605</v>
      </c>
      <c r="DVZ33">
        <v>41604</v>
      </c>
      <c r="DWA33">
        <v>41603</v>
      </c>
      <c r="DWB33">
        <v>41600</v>
      </c>
      <c r="DWC33">
        <v>41599</v>
      </c>
      <c r="DWD33">
        <v>41598</v>
      </c>
      <c r="DWE33">
        <v>41597</v>
      </c>
      <c r="DWF33">
        <v>41596</v>
      </c>
      <c r="DWG33">
        <v>41593</v>
      </c>
      <c r="DWH33">
        <v>41592</v>
      </c>
      <c r="DWI33">
        <v>41591</v>
      </c>
      <c r="DWJ33">
        <v>41590</v>
      </c>
      <c r="DWK33">
        <v>41589</v>
      </c>
      <c r="DWL33">
        <v>41586</v>
      </c>
      <c r="DWM33">
        <v>41585</v>
      </c>
      <c r="DWN33">
        <v>41584</v>
      </c>
      <c r="DWO33">
        <v>41583</v>
      </c>
      <c r="DWP33">
        <v>41582</v>
      </c>
      <c r="DWQ33">
        <v>41579</v>
      </c>
      <c r="DWR33">
        <v>41578</v>
      </c>
      <c r="DWS33">
        <v>41577</v>
      </c>
      <c r="DWT33">
        <v>41576</v>
      </c>
      <c r="DWU33">
        <v>41575</v>
      </c>
      <c r="DWV33">
        <v>41572</v>
      </c>
      <c r="DWW33">
        <v>41571</v>
      </c>
      <c r="DWX33">
        <v>41570</v>
      </c>
      <c r="DWY33">
        <v>41569</v>
      </c>
      <c r="DWZ33">
        <v>41568</v>
      </c>
      <c r="DXA33">
        <v>41565</v>
      </c>
      <c r="DXB33">
        <v>41564</v>
      </c>
      <c r="DXC33">
        <v>41563</v>
      </c>
      <c r="DXD33">
        <v>41562</v>
      </c>
      <c r="DXE33">
        <v>41561</v>
      </c>
      <c r="DXF33">
        <v>41558</v>
      </c>
      <c r="DXG33">
        <v>41557</v>
      </c>
      <c r="DXH33">
        <v>41556</v>
      </c>
      <c r="DXI33">
        <v>41555</v>
      </c>
      <c r="DXJ33">
        <v>41554</v>
      </c>
      <c r="DXK33">
        <v>41551</v>
      </c>
      <c r="DXL33">
        <v>41550</v>
      </c>
      <c r="DXM33">
        <v>41549</v>
      </c>
      <c r="DXN33">
        <v>41548</v>
      </c>
      <c r="DXO33">
        <v>41547</v>
      </c>
      <c r="DXP33">
        <v>41544</v>
      </c>
      <c r="DXQ33">
        <v>41543</v>
      </c>
      <c r="DXR33">
        <v>41542</v>
      </c>
      <c r="DXS33">
        <v>41541</v>
      </c>
      <c r="DXT33">
        <v>41540</v>
      </c>
      <c r="DXU33">
        <v>41537</v>
      </c>
      <c r="DXV33">
        <v>41536</v>
      </c>
      <c r="DXW33">
        <v>41535</v>
      </c>
      <c r="DXX33">
        <v>41534</v>
      </c>
      <c r="DXY33">
        <v>41533</v>
      </c>
      <c r="DXZ33">
        <v>41530</v>
      </c>
      <c r="DYA33">
        <v>41529</v>
      </c>
      <c r="DYB33">
        <v>41528</v>
      </c>
      <c r="DYC33">
        <v>41527</v>
      </c>
      <c r="DYD33">
        <v>41526</v>
      </c>
      <c r="DYE33">
        <v>41523</v>
      </c>
      <c r="DYF33">
        <v>41522</v>
      </c>
      <c r="DYG33">
        <v>41521</v>
      </c>
      <c r="DYH33">
        <v>41520</v>
      </c>
      <c r="DYI33">
        <v>41519</v>
      </c>
      <c r="DYJ33">
        <v>41516</v>
      </c>
      <c r="DYK33">
        <v>41515</v>
      </c>
      <c r="DYL33">
        <v>41514</v>
      </c>
      <c r="DYM33">
        <v>41513</v>
      </c>
      <c r="DYN33">
        <v>41512</v>
      </c>
      <c r="DYO33">
        <v>41509</v>
      </c>
      <c r="DYP33">
        <v>41508</v>
      </c>
      <c r="DYQ33">
        <v>41507</v>
      </c>
      <c r="DYR33">
        <v>41506</v>
      </c>
      <c r="DYS33">
        <v>41505</v>
      </c>
      <c r="DYT33">
        <v>41502</v>
      </c>
      <c r="DYU33">
        <v>41501</v>
      </c>
      <c r="DYV33">
        <v>41500</v>
      </c>
      <c r="DYW33">
        <v>41499</v>
      </c>
      <c r="DYX33">
        <v>41498</v>
      </c>
      <c r="DYY33">
        <v>41495</v>
      </c>
      <c r="DYZ33">
        <v>41494</v>
      </c>
      <c r="DZA33">
        <v>41493</v>
      </c>
      <c r="DZB33">
        <v>41492</v>
      </c>
      <c r="DZC33">
        <v>41491</v>
      </c>
      <c r="DZD33">
        <v>41488</v>
      </c>
      <c r="DZE33">
        <v>41487</v>
      </c>
      <c r="DZF33">
        <v>41486</v>
      </c>
      <c r="DZG33">
        <v>41485</v>
      </c>
      <c r="DZH33">
        <v>41484</v>
      </c>
      <c r="DZI33">
        <v>41481</v>
      </c>
      <c r="DZJ33">
        <v>41480</v>
      </c>
      <c r="DZK33">
        <v>41479</v>
      </c>
      <c r="DZL33">
        <v>41478</v>
      </c>
      <c r="DZM33">
        <v>41477</v>
      </c>
      <c r="DZN33">
        <v>41474</v>
      </c>
      <c r="DZO33">
        <v>41473</v>
      </c>
      <c r="DZP33">
        <v>41472</v>
      </c>
      <c r="DZQ33">
        <v>41471</v>
      </c>
      <c r="DZR33">
        <v>41470</v>
      </c>
      <c r="DZS33">
        <v>41467</v>
      </c>
      <c r="DZT33">
        <v>41466</v>
      </c>
      <c r="DZU33">
        <v>41465</v>
      </c>
      <c r="DZV33">
        <v>41464</v>
      </c>
      <c r="DZW33">
        <v>41463</v>
      </c>
      <c r="DZX33">
        <v>41460</v>
      </c>
      <c r="DZY33">
        <v>41459</v>
      </c>
      <c r="DZZ33">
        <v>41458</v>
      </c>
      <c r="EAA33">
        <v>41457</v>
      </c>
      <c r="EAB33">
        <v>41456</v>
      </c>
      <c r="EAC33">
        <v>41453</v>
      </c>
      <c r="EAD33">
        <v>41452</v>
      </c>
      <c r="EAE33">
        <v>41451</v>
      </c>
      <c r="EAF33">
        <v>41450</v>
      </c>
      <c r="EAG33">
        <v>41449</v>
      </c>
      <c r="EAH33">
        <v>41446</v>
      </c>
      <c r="EAI33">
        <v>41445</v>
      </c>
      <c r="EAJ33">
        <v>41444</v>
      </c>
      <c r="EAK33">
        <v>41443</v>
      </c>
      <c r="EAL33">
        <v>41442</v>
      </c>
      <c r="EAM33">
        <v>41439</v>
      </c>
      <c r="EAN33">
        <v>41438</v>
      </c>
      <c r="EAO33">
        <v>41437</v>
      </c>
      <c r="EAP33">
        <v>41436</v>
      </c>
      <c r="EAQ33">
        <v>41435</v>
      </c>
      <c r="EAR33">
        <v>41432</v>
      </c>
      <c r="EAS33">
        <v>41431</v>
      </c>
      <c r="EAT33">
        <v>41430</v>
      </c>
      <c r="EAU33">
        <v>41429</v>
      </c>
      <c r="EAV33">
        <v>41428</v>
      </c>
      <c r="EAW33">
        <v>41425</v>
      </c>
      <c r="EAX33">
        <v>41424</v>
      </c>
      <c r="EAY33">
        <v>41423</v>
      </c>
      <c r="EAZ33">
        <v>41422</v>
      </c>
      <c r="EBA33">
        <v>41421</v>
      </c>
      <c r="EBB33">
        <v>41418</v>
      </c>
      <c r="EBC33">
        <v>41417</v>
      </c>
      <c r="EBD33">
        <v>41416</v>
      </c>
      <c r="EBE33">
        <v>41415</v>
      </c>
      <c r="EBF33">
        <v>41414</v>
      </c>
      <c r="EBG33">
        <v>41411</v>
      </c>
      <c r="EBH33">
        <v>41410</v>
      </c>
      <c r="EBI33">
        <v>41409</v>
      </c>
      <c r="EBJ33">
        <v>41408</v>
      </c>
      <c r="EBK33">
        <v>41407</v>
      </c>
      <c r="EBL33">
        <v>41404</v>
      </c>
      <c r="EBM33">
        <v>41403</v>
      </c>
      <c r="EBN33">
        <v>41402</v>
      </c>
      <c r="EBO33">
        <v>41401</v>
      </c>
      <c r="EBP33">
        <v>41400</v>
      </c>
      <c r="EBQ33">
        <v>41397</v>
      </c>
      <c r="EBR33">
        <v>41396</v>
      </c>
      <c r="EBS33">
        <v>41395</v>
      </c>
      <c r="EBT33">
        <v>41394</v>
      </c>
      <c r="EBU33">
        <v>41393</v>
      </c>
      <c r="EBV33">
        <v>41390</v>
      </c>
      <c r="EBW33">
        <v>41389</v>
      </c>
      <c r="EBX33">
        <v>41388</v>
      </c>
      <c r="EBY33">
        <v>41387</v>
      </c>
      <c r="EBZ33">
        <v>41386</v>
      </c>
      <c r="ECA33">
        <v>41383</v>
      </c>
      <c r="ECB33">
        <v>41382</v>
      </c>
      <c r="ECC33">
        <v>41381</v>
      </c>
      <c r="ECD33">
        <v>41380</v>
      </c>
      <c r="ECE33">
        <v>41379</v>
      </c>
      <c r="ECF33">
        <v>41376</v>
      </c>
      <c r="ECG33">
        <v>41375</v>
      </c>
      <c r="ECH33">
        <v>41374</v>
      </c>
      <c r="ECI33">
        <v>41373</v>
      </c>
      <c r="ECJ33">
        <v>41372</v>
      </c>
      <c r="ECK33">
        <v>41369</v>
      </c>
      <c r="ECL33">
        <v>41368</v>
      </c>
      <c r="ECM33">
        <v>41367</v>
      </c>
      <c r="ECN33">
        <v>41366</v>
      </c>
      <c r="ECO33">
        <v>41365</v>
      </c>
      <c r="ECP33">
        <v>41362</v>
      </c>
      <c r="ECQ33">
        <v>41361</v>
      </c>
      <c r="ECR33">
        <v>41360</v>
      </c>
      <c r="ECS33">
        <v>41359</v>
      </c>
      <c r="ECT33">
        <v>41358</v>
      </c>
      <c r="ECU33">
        <v>41355</v>
      </c>
      <c r="ECV33">
        <v>41354</v>
      </c>
      <c r="ECW33">
        <v>41353</v>
      </c>
      <c r="ECX33">
        <v>41352</v>
      </c>
      <c r="ECY33">
        <v>41351</v>
      </c>
      <c r="ECZ33">
        <v>41348</v>
      </c>
      <c r="EDA33">
        <v>41347</v>
      </c>
      <c r="EDB33">
        <v>41346</v>
      </c>
      <c r="EDC33">
        <v>41345</v>
      </c>
      <c r="EDD33">
        <v>41344</v>
      </c>
      <c r="EDE33">
        <v>41341</v>
      </c>
      <c r="EDF33">
        <v>41340</v>
      </c>
      <c r="EDG33">
        <v>41339</v>
      </c>
      <c r="EDH33">
        <v>41338</v>
      </c>
      <c r="EDI33">
        <v>41337</v>
      </c>
      <c r="EDJ33">
        <v>41334</v>
      </c>
      <c r="EDK33">
        <v>41333</v>
      </c>
      <c r="EDL33">
        <v>41332</v>
      </c>
      <c r="EDM33">
        <v>41331</v>
      </c>
      <c r="EDN33">
        <v>41330</v>
      </c>
      <c r="EDO33">
        <v>41327</v>
      </c>
      <c r="EDP33">
        <v>41326</v>
      </c>
      <c r="EDQ33">
        <v>41325</v>
      </c>
      <c r="EDR33">
        <v>41324</v>
      </c>
      <c r="EDS33">
        <v>41323</v>
      </c>
      <c r="EDT33">
        <v>41320</v>
      </c>
      <c r="EDU33">
        <v>41319</v>
      </c>
      <c r="EDV33">
        <v>41318</v>
      </c>
      <c r="EDW33">
        <v>41317</v>
      </c>
      <c r="EDX33">
        <v>41316</v>
      </c>
      <c r="EDY33">
        <v>41313</v>
      </c>
      <c r="EDZ33">
        <v>41312</v>
      </c>
      <c r="EEA33">
        <v>41311</v>
      </c>
      <c r="EEB33">
        <v>41310</v>
      </c>
      <c r="EEC33">
        <v>41309</v>
      </c>
      <c r="EED33">
        <v>41306</v>
      </c>
      <c r="EEE33">
        <v>41305</v>
      </c>
      <c r="EEF33">
        <v>41304</v>
      </c>
      <c r="EEG33">
        <v>41303</v>
      </c>
      <c r="EEH33">
        <v>41302</v>
      </c>
      <c r="EEI33">
        <v>41299</v>
      </c>
      <c r="EEJ33">
        <v>41298</v>
      </c>
      <c r="EEK33">
        <v>41297</v>
      </c>
      <c r="EEL33">
        <v>41296</v>
      </c>
      <c r="EEM33">
        <v>41295</v>
      </c>
      <c r="EEN33">
        <v>41292</v>
      </c>
      <c r="EEO33">
        <v>41291</v>
      </c>
      <c r="EEP33">
        <v>41290</v>
      </c>
      <c r="EEQ33">
        <v>41289</v>
      </c>
      <c r="EER33">
        <v>41288</v>
      </c>
      <c r="EES33">
        <v>41285</v>
      </c>
      <c r="EET33">
        <v>41284</v>
      </c>
      <c r="EEU33">
        <v>41283</v>
      </c>
      <c r="EEV33">
        <v>41282</v>
      </c>
      <c r="EEW33">
        <v>41281</v>
      </c>
      <c r="EEX33">
        <v>41278</v>
      </c>
      <c r="EEY33">
        <v>41277</v>
      </c>
      <c r="EEZ33">
        <v>41276</v>
      </c>
      <c r="EFA33">
        <v>41275</v>
      </c>
      <c r="EFB33">
        <v>41274</v>
      </c>
      <c r="EFC33">
        <v>41271</v>
      </c>
      <c r="EFD33">
        <v>41270</v>
      </c>
      <c r="EFE33">
        <v>41269</v>
      </c>
      <c r="EFF33">
        <v>41268</v>
      </c>
      <c r="EFG33">
        <v>41267</v>
      </c>
      <c r="EFH33">
        <v>41264</v>
      </c>
      <c r="EFI33">
        <v>41263</v>
      </c>
      <c r="EFJ33">
        <v>41262</v>
      </c>
      <c r="EFK33">
        <v>41261</v>
      </c>
      <c r="EFL33">
        <v>41260</v>
      </c>
      <c r="EFM33">
        <v>41257</v>
      </c>
      <c r="EFN33">
        <v>41256</v>
      </c>
      <c r="EFO33">
        <v>41255</v>
      </c>
      <c r="EFP33">
        <v>41254</v>
      </c>
      <c r="EFQ33">
        <v>41253</v>
      </c>
      <c r="EFR33">
        <v>41250</v>
      </c>
      <c r="EFS33">
        <v>41249</v>
      </c>
      <c r="EFT33">
        <v>41248</v>
      </c>
      <c r="EFU33">
        <v>41247</v>
      </c>
      <c r="EFV33">
        <v>41246</v>
      </c>
      <c r="EFW33">
        <v>41243</v>
      </c>
      <c r="EFX33">
        <v>41242</v>
      </c>
      <c r="EFY33">
        <v>41241</v>
      </c>
      <c r="EFZ33">
        <v>41240</v>
      </c>
      <c r="EGA33">
        <v>41239</v>
      </c>
      <c r="EGB33">
        <v>41236</v>
      </c>
      <c r="EGC33">
        <v>41235</v>
      </c>
      <c r="EGD33">
        <v>41234</v>
      </c>
      <c r="EGE33">
        <v>41233</v>
      </c>
      <c r="EGF33">
        <v>41232</v>
      </c>
      <c r="EGG33">
        <v>41229</v>
      </c>
      <c r="EGH33">
        <v>41228</v>
      </c>
      <c r="EGI33">
        <v>41227</v>
      </c>
      <c r="EGJ33">
        <v>41226</v>
      </c>
      <c r="EGK33">
        <v>41225</v>
      </c>
      <c r="EGL33">
        <v>41222</v>
      </c>
      <c r="EGM33">
        <v>41221</v>
      </c>
      <c r="EGN33">
        <v>41220</v>
      </c>
      <c r="EGO33">
        <v>41219</v>
      </c>
      <c r="EGP33">
        <v>41218</v>
      </c>
      <c r="EGQ33">
        <v>41215</v>
      </c>
      <c r="EGR33">
        <v>41214</v>
      </c>
      <c r="EGS33">
        <v>41213</v>
      </c>
      <c r="EGT33">
        <v>41212</v>
      </c>
      <c r="EGU33">
        <v>41211</v>
      </c>
      <c r="EGV33">
        <v>41208</v>
      </c>
      <c r="EGW33">
        <v>41207</v>
      </c>
      <c r="EGX33">
        <v>41206</v>
      </c>
      <c r="EGY33">
        <v>41205</v>
      </c>
      <c r="EGZ33">
        <v>41204</v>
      </c>
      <c r="EHA33">
        <v>41201</v>
      </c>
      <c r="EHB33">
        <v>41200</v>
      </c>
      <c r="EHC33">
        <v>41199</v>
      </c>
      <c r="EHD33">
        <v>41198</v>
      </c>
      <c r="EHE33">
        <v>41197</v>
      </c>
      <c r="EHF33">
        <v>41194</v>
      </c>
      <c r="EHG33">
        <v>41193</v>
      </c>
      <c r="EHH33">
        <v>41192</v>
      </c>
      <c r="EHI33">
        <v>41191</v>
      </c>
      <c r="EHJ33">
        <v>41190</v>
      </c>
      <c r="EHK33">
        <v>41187</v>
      </c>
      <c r="EHL33">
        <v>41186</v>
      </c>
      <c r="EHM33">
        <v>41185</v>
      </c>
      <c r="EHN33">
        <v>41184</v>
      </c>
      <c r="EHO33">
        <v>41183</v>
      </c>
      <c r="EHP33">
        <v>41180</v>
      </c>
      <c r="EHQ33">
        <v>41179</v>
      </c>
      <c r="EHR33">
        <v>41178</v>
      </c>
      <c r="EHS33">
        <v>41177</v>
      </c>
      <c r="EHT33">
        <v>41176</v>
      </c>
      <c r="EHU33">
        <v>41173</v>
      </c>
      <c r="EHV33">
        <v>41172</v>
      </c>
      <c r="EHW33">
        <v>41171</v>
      </c>
      <c r="EHX33">
        <v>41170</v>
      </c>
      <c r="EHY33">
        <v>41169</v>
      </c>
      <c r="EHZ33">
        <v>41166</v>
      </c>
      <c r="EIA33">
        <v>41165</v>
      </c>
      <c r="EIB33">
        <v>41164</v>
      </c>
      <c r="EIC33">
        <v>41163</v>
      </c>
      <c r="EID33">
        <v>41162</v>
      </c>
      <c r="EIE33">
        <v>41159</v>
      </c>
      <c r="EIF33">
        <v>41158</v>
      </c>
      <c r="EIG33">
        <v>41157</v>
      </c>
      <c r="EIH33">
        <v>41156</v>
      </c>
      <c r="EII33">
        <v>41155</v>
      </c>
      <c r="EIJ33">
        <v>41152</v>
      </c>
      <c r="EIK33">
        <v>41151</v>
      </c>
      <c r="EIL33">
        <v>41150</v>
      </c>
      <c r="EIM33">
        <v>41149</v>
      </c>
      <c r="EIN33">
        <v>41148</v>
      </c>
      <c r="EIO33">
        <v>41145</v>
      </c>
      <c r="EIP33">
        <v>41144</v>
      </c>
      <c r="EIQ33">
        <v>41143</v>
      </c>
      <c r="EIR33">
        <v>41142</v>
      </c>
      <c r="EIS33">
        <v>41141</v>
      </c>
      <c r="EIT33">
        <v>41138</v>
      </c>
      <c r="EIU33">
        <v>41137</v>
      </c>
      <c r="EIV33">
        <v>41136</v>
      </c>
      <c r="EIW33">
        <v>41135</v>
      </c>
      <c r="EIX33">
        <v>41134</v>
      </c>
      <c r="EIY33">
        <v>41131</v>
      </c>
      <c r="EIZ33">
        <v>41130</v>
      </c>
      <c r="EJA33">
        <v>41129</v>
      </c>
      <c r="EJB33">
        <v>41128</v>
      </c>
      <c r="EJC33">
        <v>41127</v>
      </c>
      <c r="EJD33">
        <v>41124</v>
      </c>
      <c r="EJE33">
        <v>41123</v>
      </c>
      <c r="EJF33">
        <v>41122</v>
      </c>
      <c r="EJG33">
        <v>41121</v>
      </c>
      <c r="EJH33">
        <v>41120</v>
      </c>
      <c r="EJI33">
        <v>41117</v>
      </c>
      <c r="EJJ33">
        <v>41116</v>
      </c>
      <c r="EJK33">
        <v>41115</v>
      </c>
      <c r="EJL33">
        <v>41114</v>
      </c>
      <c r="EJM33">
        <v>41113</v>
      </c>
      <c r="EJN33">
        <v>41110</v>
      </c>
      <c r="EJO33">
        <v>41109</v>
      </c>
      <c r="EJP33">
        <v>41108</v>
      </c>
      <c r="EJQ33">
        <v>41107</v>
      </c>
      <c r="EJR33">
        <v>41106</v>
      </c>
      <c r="EJS33">
        <v>41103</v>
      </c>
      <c r="EJT33">
        <v>41102</v>
      </c>
      <c r="EJU33">
        <v>41101</v>
      </c>
      <c r="EJV33">
        <v>41100</v>
      </c>
      <c r="EJW33">
        <v>41099</v>
      </c>
      <c r="EJX33">
        <v>41096</v>
      </c>
      <c r="EJY33">
        <v>41095</v>
      </c>
      <c r="EJZ33">
        <v>41094</v>
      </c>
      <c r="EKA33">
        <v>41093</v>
      </c>
      <c r="EKB33">
        <v>41092</v>
      </c>
      <c r="EKC33">
        <v>41089</v>
      </c>
      <c r="EKD33">
        <v>41088</v>
      </c>
      <c r="EKE33">
        <v>41087</v>
      </c>
      <c r="EKF33">
        <v>41086</v>
      </c>
      <c r="EKG33">
        <v>41085</v>
      </c>
      <c r="EKH33">
        <v>41082</v>
      </c>
      <c r="EKI33">
        <v>41081</v>
      </c>
      <c r="EKJ33">
        <v>41080</v>
      </c>
      <c r="EKK33">
        <v>41079</v>
      </c>
      <c r="EKL33">
        <v>41078</v>
      </c>
      <c r="EKM33">
        <v>41075</v>
      </c>
      <c r="EKN33">
        <v>41074</v>
      </c>
      <c r="EKO33">
        <v>41073</v>
      </c>
      <c r="EKP33">
        <v>41072</v>
      </c>
      <c r="EKQ33">
        <v>41071</v>
      </c>
      <c r="EKR33">
        <v>41068</v>
      </c>
      <c r="EKS33">
        <v>41067</v>
      </c>
      <c r="EKT33">
        <v>41066</v>
      </c>
      <c r="EKU33">
        <v>41065</v>
      </c>
      <c r="EKV33">
        <v>41064</v>
      </c>
      <c r="EKW33">
        <v>41061</v>
      </c>
      <c r="EKX33">
        <v>41060</v>
      </c>
      <c r="EKY33">
        <v>41059</v>
      </c>
      <c r="EKZ33">
        <v>41058</v>
      </c>
      <c r="ELA33">
        <v>41057</v>
      </c>
      <c r="ELB33">
        <v>41054</v>
      </c>
      <c r="ELC33">
        <v>41053</v>
      </c>
      <c r="ELD33">
        <v>41052</v>
      </c>
      <c r="ELE33">
        <v>41051</v>
      </c>
      <c r="ELF33">
        <v>41050</v>
      </c>
      <c r="ELG33">
        <v>41047</v>
      </c>
      <c r="ELH33">
        <v>41046</v>
      </c>
      <c r="ELI33">
        <v>41045</v>
      </c>
      <c r="ELJ33">
        <v>41044</v>
      </c>
      <c r="ELK33">
        <v>41043</v>
      </c>
      <c r="ELL33">
        <v>41040</v>
      </c>
      <c r="ELM33">
        <v>41039</v>
      </c>
      <c r="ELN33">
        <v>41038</v>
      </c>
      <c r="ELO33">
        <v>41037</v>
      </c>
      <c r="ELP33">
        <v>41036</v>
      </c>
      <c r="ELQ33">
        <v>41033</v>
      </c>
      <c r="ELR33">
        <v>41032</v>
      </c>
      <c r="ELS33">
        <v>41031</v>
      </c>
      <c r="ELT33">
        <v>41030</v>
      </c>
      <c r="ELU33">
        <v>41029</v>
      </c>
      <c r="ELV33">
        <v>41026</v>
      </c>
      <c r="ELW33">
        <v>41025</v>
      </c>
      <c r="ELX33">
        <v>41024</v>
      </c>
      <c r="ELY33">
        <v>41023</v>
      </c>
      <c r="ELZ33">
        <v>41022</v>
      </c>
      <c r="EMA33">
        <v>41019</v>
      </c>
      <c r="EMB33">
        <v>41018</v>
      </c>
      <c r="EMC33">
        <v>41017</v>
      </c>
      <c r="EMD33">
        <v>41016</v>
      </c>
      <c r="EME33">
        <v>41015</v>
      </c>
      <c r="EMF33">
        <v>41012</v>
      </c>
      <c r="EMG33">
        <v>41011</v>
      </c>
      <c r="EMH33">
        <v>41010</v>
      </c>
      <c r="EMI33">
        <v>41009</v>
      </c>
      <c r="EMJ33">
        <v>41008</v>
      </c>
      <c r="EMK33">
        <v>41005</v>
      </c>
      <c r="EML33">
        <v>41004</v>
      </c>
      <c r="EMM33">
        <v>41003</v>
      </c>
      <c r="EMN33">
        <v>41002</v>
      </c>
      <c r="EMO33">
        <v>41001</v>
      </c>
      <c r="EMP33">
        <v>40998</v>
      </c>
      <c r="EMQ33">
        <v>40997</v>
      </c>
      <c r="EMR33">
        <v>40996</v>
      </c>
      <c r="EMS33">
        <v>40995</v>
      </c>
      <c r="EMT33">
        <v>40994</v>
      </c>
      <c r="EMU33">
        <v>40991</v>
      </c>
      <c r="EMV33">
        <v>40990</v>
      </c>
      <c r="EMW33">
        <v>40989</v>
      </c>
      <c r="EMX33">
        <v>40988</v>
      </c>
      <c r="EMY33">
        <v>40987</v>
      </c>
      <c r="EMZ33">
        <v>40984</v>
      </c>
      <c r="ENA33">
        <v>40983</v>
      </c>
      <c r="ENB33">
        <v>40982</v>
      </c>
      <c r="ENC33">
        <v>40981</v>
      </c>
      <c r="END33">
        <v>40980</v>
      </c>
      <c r="ENE33">
        <v>40977</v>
      </c>
      <c r="ENF33">
        <v>40976</v>
      </c>
      <c r="ENG33">
        <v>40975</v>
      </c>
      <c r="ENH33">
        <v>40974</v>
      </c>
      <c r="ENI33">
        <v>40973</v>
      </c>
      <c r="ENJ33">
        <v>40970</v>
      </c>
      <c r="ENK33">
        <v>40969</v>
      </c>
      <c r="ENL33">
        <v>40968</v>
      </c>
      <c r="ENM33">
        <v>40967</v>
      </c>
      <c r="ENN33">
        <v>40966</v>
      </c>
      <c r="ENO33">
        <v>40963</v>
      </c>
      <c r="ENP33">
        <v>40962</v>
      </c>
      <c r="ENQ33">
        <v>40961</v>
      </c>
      <c r="ENR33">
        <v>40960</v>
      </c>
      <c r="ENS33">
        <v>40959</v>
      </c>
      <c r="ENT33">
        <v>40956</v>
      </c>
      <c r="ENU33">
        <v>40955</v>
      </c>
      <c r="ENV33">
        <v>40954</v>
      </c>
      <c r="ENW33">
        <v>40953</v>
      </c>
      <c r="ENX33">
        <v>40952</v>
      </c>
      <c r="ENY33">
        <v>40949</v>
      </c>
      <c r="ENZ33">
        <v>40948</v>
      </c>
      <c r="EOA33">
        <v>40947</v>
      </c>
      <c r="EOB33">
        <v>40946</v>
      </c>
      <c r="EOC33">
        <v>40945</v>
      </c>
      <c r="EOD33">
        <v>40942</v>
      </c>
      <c r="EOE33">
        <v>40941</v>
      </c>
      <c r="EOF33">
        <v>40940</v>
      </c>
      <c r="EOG33">
        <v>40939</v>
      </c>
      <c r="EOH33">
        <v>40938</v>
      </c>
      <c r="EOI33">
        <v>40935</v>
      </c>
      <c r="EOJ33">
        <v>40934</v>
      </c>
      <c r="EOK33">
        <v>40933</v>
      </c>
      <c r="EOL33">
        <v>40932</v>
      </c>
      <c r="EOM33">
        <v>40931</v>
      </c>
      <c r="EON33">
        <v>40928</v>
      </c>
      <c r="EOO33">
        <v>40927</v>
      </c>
      <c r="EOP33">
        <v>40926</v>
      </c>
      <c r="EOQ33">
        <v>40925</v>
      </c>
      <c r="EOR33">
        <v>40924</v>
      </c>
      <c r="EOS33">
        <v>40921</v>
      </c>
      <c r="EOT33">
        <v>40920</v>
      </c>
      <c r="EOU33">
        <v>40919</v>
      </c>
      <c r="EOV33">
        <v>40918</v>
      </c>
      <c r="EOW33">
        <v>40917</v>
      </c>
      <c r="EOX33">
        <v>40914</v>
      </c>
      <c r="EOY33">
        <v>40913</v>
      </c>
      <c r="EOZ33">
        <v>40912</v>
      </c>
      <c r="EPA33">
        <v>40911</v>
      </c>
      <c r="EPB33">
        <v>40910</v>
      </c>
      <c r="EPC33">
        <v>40907</v>
      </c>
      <c r="EPD33">
        <v>40906</v>
      </c>
      <c r="EPE33">
        <v>40905</v>
      </c>
      <c r="EPF33">
        <v>40904</v>
      </c>
      <c r="EPG33">
        <v>40903</v>
      </c>
      <c r="EPH33">
        <v>40900</v>
      </c>
      <c r="EPI33">
        <v>40899</v>
      </c>
      <c r="EPJ33">
        <v>40898</v>
      </c>
      <c r="EPK33">
        <v>40897</v>
      </c>
      <c r="EPL33">
        <v>40896</v>
      </c>
      <c r="EPM33">
        <v>40893</v>
      </c>
      <c r="EPN33">
        <v>40892</v>
      </c>
      <c r="EPO33">
        <v>40891</v>
      </c>
      <c r="EPP33">
        <v>40890</v>
      </c>
      <c r="EPQ33">
        <v>40889</v>
      </c>
      <c r="EPR33">
        <v>40886</v>
      </c>
      <c r="EPS33">
        <v>40885</v>
      </c>
      <c r="EPT33">
        <v>40884</v>
      </c>
      <c r="EPU33">
        <v>40883</v>
      </c>
      <c r="EPV33">
        <v>40882</v>
      </c>
      <c r="EPW33">
        <v>40879</v>
      </c>
      <c r="EPX33">
        <v>40878</v>
      </c>
      <c r="EPY33">
        <v>40877</v>
      </c>
      <c r="EPZ33">
        <v>40876</v>
      </c>
      <c r="EQA33">
        <v>40875</v>
      </c>
      <c r="EQB33">
        <v>40872</v>
      </c>
      <c r="EQC33">
        <v>40871</v>
      </c>
      <c r="EQD33">
        <v>40870</v>
      </c>
      <c r="EQE33">
        <v>40869</v>
      </c>
      <c r="EQF33">
        <v>40868</v>
      </c>
      <c r="EQG33">
        <v>40865</v>
      </c>
      <c r="EQH33">
        <v>40864</v>
      </c>
      <c r="EQI33">
        <v>40863</v>
      </c>
      <c r="EQJ33">
        <v>40862</v>
      </c>
      <c r="EQK33">
        <v>40861</v>
      </c>
      <c r="EQL33">
        <v>40858</v>
      </c>
      <c r="EQM33">
        <v>40857</v>
      </c>
      <c r="EQN33">
        <v>40856</v>
      </c>
      <c r="EQO33">
        <v>40855</v>
      </c>
      <c r="EQP33">
        <v>40854</v>
      </c>
      <c r="EQQ33">
        <v>40851</v>
      </c>
      <c r="EQR33">
        <v>40850</v>
      </c>
      <c r="EQS33">
        <v>40849</v>
      </c>
      <c r="EQT33">
        <v>40848</v>
      </c>
      <c r="EQU33">
        <v>40847</v>
      </c>
      <c r="EQV33">
        <v>40844</v>
      </c>
      <c r="EQW33">
        <v>40843</v>
      </c>
      <c r="EQX33">
        <v>40842</v>
      </c>
      <c r="EQY33">
        <v>40841</v>
      </c>
      <c r="EQZ33">
        <v>40840</v>
      </c>
      <c r="ERA33">
        <v>40837</v>
      </c>
      <c r="ERB33">
        <v>40836</v>
      </c>
      <c r="ERC33">
        <v>40835</v>
      </c>
      <c r="ERD33">
        <v>40834</v>
      </c>
      <c r="ERE33">
        <v>40833</v>
      </c>
      <c r="ERF33">
        <v>40830</v>
      </c>
      <c r="ERG33">
        <v>40829</v>
      </c>
      <c r="ERH33">
        <v>40828</v>
      </c>
      <c r="ERI33">
        <v>40827</v>
      </c>
      <c r="ERJ33">
        <v>40826</v>
      </c>
      <c r="ERK33">
        <v>40823</v>
      </c>
      <c r="ERL33">
        <v>40822</v>
      </c>
      <c r="ERM33">
        <v>40821</v>
      </c>
      <c r="ERN33">
        <v>40820</v>
      </c>
      <c r="ERO33">
        <v>40819</v>
      </c>
      <c r="ERP33">
        <v>40816</v>
      </c>
      <c r="ERQ33">
        <v>40815</v>
      </c>
      <c r="ERR33">
        <v>40814</v>
      </c>
      <c r="ERS33">
        <v>40813</v>
      </c>
      <c r="ERT33">
        <v>40812</v>
      </c>
      <c r="ERU33">
        <v>40809</v>
      </c>
      <c r="ERV33">
        <v>40808</v>
      </c>
      <c r="ERW33">
        <v>40807</v>
      </c>
      <c r="ERX33">
        <v>40806</v>
      </c>
      <c r="ERY33">
        <v>40805</v>
      </c>
      <c r="ERZ33">
        <v>40802</v>
      </c>
      <c r="ESA33">
        <v>40801</v>
      </c>
      <c r="ESB33">
        <v>40800</v>
      </c>
      <c r="ESC33">
        <v>40799</v>
      </c>
      <c r="ESD33">
        <v>40798</v>
      </c>
      <c r="ESE33">
        <v>40795</v>
      </c>
      <c r="ESF33">
        <v>40794</v>
      </c>
      <c r="ESG33">
        <v>40793</v>
      </c>
      <c r="ESH33">
        <v>40792</v>
      </c>
      <c r="ESI33">
        <v>40791</v>
      </c>
      <c r="ESJ33">
        <v>40788</v>
      </c>
      <c r="ESK33">
        <v>40787</v>
      </c>
      <c r="ESL33">
        <v>40786</v>
      </c>
      <c r="ESM33">
        <v>40785</v>
      </c>
      <c r="ESN33">
        <v>40784</v>
      </c>
      <c r="ESO33">
        <v>40781</v>
      </c>
      <c r="ESP33">
        <v>40780</v>
      </c>
      <c r="ESQ33">
        <v>40779</v>
      </c>
      <c r="ESR33">
        <v>40778</v>
      </c>
      <c r="ESS33">
        <v>40777</v>
      </c>
      <c r="EST33">
        <v>40774</v>
      </c>
      <c r="ESU33">
        <v>40773</v>
      </c>
      <c r="ESV33">
        <v>40772</v>
      </c>
      <c r="ESW33">
        <v>40771</v>
      </c>
      <c r="ESX33">
        <v>40770</v>
      </c>
      <c r="ESY33">
        <v>40767</v>
      </c>
      <c r="ESZ33">
        <v>40766</v>
      </c>
      <c r="ETA33">
        <v>40765</v>
      </c>
      <c r="ETB33">
        <v>40764</v>
      </c>
      <c r="ETC33">
        <v>40763</v>
      </c>
      <c r="ETD33">
        <v>40760</v>
      </c>
      <c r="ETE33">
        <v>40759</v>
      </c>
      <c r="ETF33">
        <v>40758</v>
      </c>
      <c r="ETG33">
        <v>40757</v>
      </c>
      <c r="ETH33">
        <v>40756</v>
      </c>
      <c r="ETI33">
        <v>40753</v>
      </c>
      <c r="ETJ33">
        <v>40752</v>
      </c>
      <c r="ETK33">
        <v>40751</v>
      </c>
      <c r="ETL33">
        <v>40750</v>
      </c>
      <c r="ETM33">
        <v>40749</v>
      </c>
      <c r="ETN33">
        <v>40746</v>
      </c>
      <c r="ETO33">
        <v>40745</v>
      </c>
      <c r="ETP33">
        <v>40744</v>
      </c>
      <c r="ETQ33">
        <v>40743</v>
      </c>
      <c r="ETR33">
        <v>40742</v>
      </c>
      <c r="ETS33">
        <v>40739</v>
      </c>
      <c r="ETT33">
        <v>40738</v>
      </c>
      <c r="ETU33">
        <v>40737</v>
      </c>
      <c r="ETV33">
        <v>40736</v>
      </c>
      <c r="ETW33">
        <v>40735</v>
      </c>
      <c r="ETX33">
        <v>40732</v>
      </c>
      <c r="ETY33">
        <v>40731</v>
      </c>
      <c r="ETZ33">
        <v>40730</v>
      </c>
      <c r="EUA33">
        <v>40729</v>
      </c>
      <c r="EUB33">
        <v>40728</v>
      </c>
      <c r="EUC33">
        <v>40725</v>
      </c>
      <c r="EUD33">
        <v>40724</v>
      </c>
      <c r="EUE33">
        <v>40723</v>
      </c>
      <c r="EUF33">
        <v>40722</v>
      </c>
      <c r="EUG33">
        <v>40721</v>
      </c>
      <c r="EUH33">
        <v>40718</v>
      </c>
      <c r="EUI33">
        <v>40717</v>
      </c>
      <c r="EUJ33">
        <v>40716</v>
      </c>
      <c r="EUK33">
        <v>40715</v>
      </c>
      <c r="EUL33">
        <v>40714</v>
      </c>
      <c r="EUM33">
        <v>40711</v>
      </c>
      <c r="EUN33">
        <v>40710</v>
      </c>
      <c r="EUO33">
        <v>40709</v>
      </c>
      <c r="EUP33">
        <v>40708</v>
      </c>
      <c r="EUQ33">
        <v>40707</v>
      </c>
      <c r="EUR33">
        <v>40704</v>
      </c>
      <c r="EUS33">
        <v>40703</v>
      </c>
      <c r="EUT33">
        <v>40702</v>
      </c>
      <c r="EUU33">
        <v>40701</v>
      </c>
      <c r="EUV33">
        <v>40700</v>
      </c>
      <c r="EUW33">
        <v>40697</v>
      </c>
      <c r="EUX33">
        <v>40696</v>
      </c>
      <c r="EUY33">
        <v>40695</v>
      </c>
      <c r="EUZ33">
        <v>40694</v>
      </c>
      <c r="EVA33">
        <v>40693</v>
      </c>
      <c r="EVB33">
        <v>40690</v>
      </c>
      <c r="EVC33">
        <v>40689</v>
      </c>
      <c r="EVD33">
        <v>40688</v>
      </c>
      <c r="EVE33">
        <v>40687</v>
      </c>
      <c r="EVF33">
        <v>40686</v>
      </c>
      <c r="EVG33">
        <v>40683</v>
      </c>
      <c r="EVH33">
        <v>40682</v>
      </c>
      <c r="EVI33">
        <v>40681</v>
      </c>
      <c r="EVJ33">
        <v>40680</v>
      </c>
      <c r="EVK33">
        <v>40679</v>
      </c>
      <c r="EVL33">
        <v>40676</v>
      </c>
      <c r="EVM33">
        <v>40675</v>
      </c>
      <c r="EVN33">
        <v>40674</v>
      </c>
      <c r="EVO33">
        <v>40673</v>
      </c>
      <c r="EVP33">
        <v>40672</v>
      </c>
      <c r="EVQ33">
        <v>40669</v>
      </c>
      <c r="EVR33">
        <v>40668</v>
      </c>
      <c r="EVS33">
        <v>40667</v>
      </c>
      <c r="EVT33">
        <v>40666</v>
      </c>
      <c r="EVU33">
        <v>40665</v>
      </c>
      <c r="EVV33">
        <v>40662</v>
      </c>
      <c r="EVW33">
        <v>40661</v>
      </c>
      <c r="EVX33">
        <v>40660</v>
      </c>
      <c r="EVY33">
        <v>40659</v>
      </c>
      <c r="EVZ33">
        <v>40658</v>
      </c>
      <c r="EWA33">
        <v>40655</v>
      </c>
      <c r="EWB33">
        <v>40654</v>
      </c>
      <c r="EWC33">
        <v>40653</v>
      </c>
      <c r="EWD33">
        <v>40652</v>
      </c>
      <c r="EWE33">
        <v>40651</v>
      </c>
      <c r="EWF33">
        <v>40648</v>
      </c>
      <c r="EWG33">
        <v>40647</v>
      </c>
      <c r="EWH33">
        <v>40646</v>
      </c>
      <c r="EWI33">
        <v>40645</v>
      </c>
      <c r="EWJ33">
        <v>40644</v>
      </c>
      <c r="EWK33">
        <v>40641</v>
      </c>
      <c r="EWL33">
        <v>40640</v>
      </c>
      <c r="EWM33">
        <v>40639</v>
      </c>
      <c r="EWN33">
        <v>40638</v>
      </c>
      <c r="EWO33">
        <v>40637</v>
      </c>
      <c r="EWP33">
        <v>40634</v>
      </c>
      <c r="EWQ33">
        <v>40633</v>
      </c>
      <c r="EWR33">
        <v>40632</v>
      </c>
      <c r="EWS33">
        <v>40631</v>
      </c>
      <c r="EWT33">
        <v>40630</v>
      </c>
      <c r="EWU33">
        <v>40627</v>
      </c>
      <c r="EWV33">
        <v>40626</v>
      </c>
      <c r="EWW33">
        <v>40625</v>
      </c>
      <c r="EWX33">
        <v>40624</v>
      </c>
      <c r="EWY33">
        <v>40623</v>
      </c>
      <c r="EWZ33">
        <v>40620</v>
      </c>
      <c r="EXA33">
        <v>40619</v>
      </c>
      <c r="EXB33">
        <v>40618</v>
      </c>
      <c r="EXC33">
        <v>40617</v>
      </c>
      <c r="EXD33">
        <v>40616</v>
      </c>
      <c r="EXE33">
        <v>40613</v>
      </c>
      <c r="EXF33">
        <v>40612</v>
      </c>
      <c r="EXG33">
        <v>40611</v>
      </c>
      <c r="EXH33">
        <v>40610</v>
      </c>
      <c r="EXI33">
        <v>40609</v>
      </c>
      <c r="EXJ33">
        <v>40606</v>
      </c>
      <c r="EXK33">
        <v>40605</v>
      </c>
      <c r="EXL33">
        <v>40604</v>
      </c>
      <c r="EXM33">
        <v>40603</v>
      </c>
      <c r="EXN33">
        <v>40602</v>
      </c>
      <c r="EXO33">
        <v>40599</v>
      </c>
      <c r="EXP33">
        <v>40598</v>
      </c>
      <c r="EXQ33">
        <v>40597</v>
      </c>
      <c r="EXR33">
        <v>40596</v>
      </c>
      <c r="EXS33">
        <v>40595</v>
      </c>
      <c r="EXT33">
        <v>40592</v>
      </c>
      <c r="EXU33">
        <v>40591</v>
      </c>
      <c r="EXV33">
        <v>40590</v>
      </c>
      <c r="EXW33">
        <v>40589</v>
      </c>
      <c r="EXX33">
        <v>40588</v>
      </c>
      <c r="EXY33">
        <v>40585</v>
      </c>
      <c r="EXZ33">
        <v>40584</v>
      </c>
      <c r="EYA33">
        <v>40583</v>
      </c>
      <c r="EYB33">
        <v>40582</v>
      </c>
      <c r="EYC33">
        <v>40581</v>
      </c>
      <c r="EYD33">
        <v>40578</v>
      </c>
      <c r="EYE33">
        <v>40577</v>
      </c>
      <c r="EYF33">
        <v>40576</v>
      </c>
      <c r="EYG33">
        <v>40575</v>
      </c>
      <c r="EYH33">
        <v>40574</v>
      </c>
      <c r="EYI33">
        <v>40571</v>
      </c>
      <c r="EYJ33">
        <v>40570</v>
      </c>
      <c r="EYK33">
        <v>40569</v>
      </c>
      <c r="EYL33">
        <v>40568</v>
      </c>
      <c r="EYM33">
        <v>40567</v>
      </c>
      <c r="EYN33">
        <v>40564</v>
      </c>
      <c r="EYO33">
        <v>40563</v>
      </c>
      <c r="EYP33">
        <v>40562</v>
      </c>
      <c r="EYQ33">
        <v>40561</v>
      </c>
      <c r="EYR33">
        <v>40560</v>
      </c>
      <c r="EYS33">
        <v>40557</v>
      </c>
      <c r="EYT33">
        <v>40556</v>
      </c>
      <c r="EYU33">
        <v>40555</v>
      </c>
      <c r="EYV33">
        <v>40554</v>
      </c>
      <c r="EYW33">
        <v>40553</v>
      </c>
      <c r="EYX33">
        <v>40550</v>
      </c>
      <c r="EYY33">
        <v>40549</v>
      </c>
      <c r="EYZ33">
        <v>40548</v>
      </c>
      <c r="EZA33">
        <v>40547</v>
      </c>
      <c r="EZB33">
        <v>40546</v>
      </c>
      <c r="EZC33">
        <v>40543</v>
      </c>
      <c r="EZD33">
        <v>40542</v>
      </c>
      <c r="EZE33">
        <v>40541</v>
      </c>
      <c r="EZF33">
        <v>40540</v>
      </c>
      <c r="EZG33">
        <v>40539</v>
      </c>
      <c r="EZH33">
        <v>40536</v>
      </c>
      <c r="EZI33">
        <v>40535</v>
      </c>
      <c r="EZJ33">
        <v>40534</v>
      </c>
      <c r="EZK33">
        <v>40533</v>
      </c>
      <c r="EZL33">
        <v>40532</v>
      </c>
      <c r="EZM33">
        <v>40529</v>
      </c>
      <c r="EZN33">
        <v>40528</v>
      </c>
      <c r="EZO33">
        <v>40527</v>
      </c>
      <c r="EZP33">
        <v>40526</v>
      </c>
      <c r="EZQ33">
        <v>40525</v>
      </c>
      <c r="EZR33">
        <v>40522</v>
      </c>
      <c r="EZS33">
        <v>40521</v>
      </c>
      <c r="EZT33">
        <v>40520</v>
      </c>
      <c r="EZU33">
        <v>40519</v>
      </c>
      <c r="EZV33">
        <v>40518</v>
      </c>
      <c r="EZW33">
        <v>40515</v>
      </c>
      <c r="EZX33">
        <v>40514</v>
      </c>
      <c r="EZY33">
        <v>40513</v>
      </c>
      <c r="EZZ33">
        <v>40512</v>
      </c>
      <c r="FAA33">
        <v>40511</v>
      </c>
      <c r="FAB33">
        <v>40508</v>
      </c>
      <c r="FAC33">
        <v>40507</v>
      </c>
      <c r="FAD33">
        <v>40506</v>
      </c>
      <c r="FAE33">
        <v>40505</v>
      </c>
      <c r="FAF33">
        <v>40504</v>
      </c>
      <c r="FAG33">
        <v>40501</v>
      </c>
      <c r="FAH33">
        <v>40500</v>
      </c>
      <c r="FAI33">
        <v>40499</v>
      </c>
      <c r="FAJ33">
        <v>40498</v>
      </c>
      <c r="FAK33">
        <v>40497</v>
      </c>
      <c r="FAL33">
        <v>40494</v>
      </c>
      <c r="FAM33">
        <v>40493</v>
      </c>
      <c r="FAN33">
        <v>40492</v>
      </c>
      <c r="FAO33">
        <v>40491</v>
      </c>
      <c r="FAP33">
        <v>40490</v>
      </c>
      <c r="FAQ33">
        <v>40487</v>
      </c>
      <c r="FAR33">
        <v>40486</v>
      </c>
      <c r="FAS33">
        <v>40485</v>
      </c>
      <c r="FAT33">
        <v>40484</v>
      </c>
      <c r="FAU33">
        <v>40483</v>
      </c>
      <c r="FAV33">
        <v>40480</v>
      </c>
      <c r="FAW33">
        <v>40479</v>
      </c>
      <c r="FAX33">
        <v>40478</v>
      </c>
      <c r="FAY33">
        <v>40477</v>
      </c>
      <c r="FAZ33">
        <v>40476</v>
      </c>
      <c r="FBA33">
        <v>40473</v>
      </c>
      <c r="FBB33">
        <v>40472</v>
      </c>
      <c r="FBC33">
        <v>40471</v>
      </c>
      <c r="FBD33">
        <v>40470</v>
      </c>
      <c r="FBE33">
        <v>40469</v>
      </c>
      <c r="FBF33">
        <v>40466</v>
      </c>
      <c r="FBG33">
        <v>40465</v>
      </c>
      <c r="FBH33">
        <v>40464</v>
      </c>
      <c r="FBI33">
        <v>40463</v>
      </c>
      <c r="FBJ33">
        <v>40462</v>
      </c>
      <c r="FBK33">
        <v>40459</v>
      </c>
      <c r="FBL33">
        <v>40458</v>
      </c>
      <c r="FBM33">
        <v>40457</v>
      </c>
      <c r="FBN33">
        <v>40456</v>
      </c>
      <c r="FBO33">
        <v>40455</v>
      </c>
      <c r="FBP33">
        <v>40452</v>
      </c>
      <c r="FBQ33">
        <v>40451</v>
      </c>
      <c r="FBR33">
        <v>40450</v>
      </c>
      <c r="FBS33">
        <v>40449</v>
      </c>
      <c r="FBT33">
        <v>40448</v>
      </c>
      <c r="FBU33">
        <v>40445</v>
      </c>
      <c r="FBV33">
        <v>40444</v>
      </c>
      <c r="FBW33">
        <v>40443</v>
      </c>
      <c r="FBX33">
        <v>40442</v>
      </c>
      <c r="FBY33">
        <v>40441</v>
      </c>
      <c r="FBZ33">
        <v>40438</v>
      </c>
      <c r="FCA33">
        <v>40437</v>
      </c>
      <c r="FCB33">
        <v>40436</v>
      </c>
      <c r="FCC33">
        <v>40435</v>
      </c>
      <c r="FCD33">
        <v>40434</v>
      </c>
      <c r="FCE33">
        <v>40431</v>
      </c>
      <c r="FCF33">
        <v>40430</v>
      </c>
      <c r="FCG33">
        <v>40429</v>
      </c>
      <c r="FCH33">
        <v>40428</v>
      </c>
      <c r="FCI33">
        <v>40427</v>
      </c>
      <c r="FCJ33">
        <v>40424</v>
      </c>
      <c r="FCK33">
        <v>40423</v>
      </c>
      <c r="FCL33">
        <v>40422</v>
      </c>
      <c r="FCM33">
        <v>40421</v>
      </c>
      <c r="FCN33">
        <v>40420</v>
      </c>
      <c r="FCO33">
        <v>40417</v>
      </c>
      <c r="FCP33">
        <v>40416</v>
      </c>
      <c r="FCQ33">
        <v>40415</v>
      </c>
      <c r="FCR33">
        <v>40414</v>
      </c>
      <c r="FCS33">
        <v>40413</v>
      </c>
      <c r="FCT33">
        <v>40410</v>
      </c>
      <c r="FCU33">
        <v>40409</v>
      </c>
      <c r="FCV33">
        <v>40408</v>
      </c>
      <c r="FCW33">
        <v>40407</v>
      </c>
      <c r="FCX33">
        <v>40406</v>
      </c>
      <c r="FCY33">
        <v>40403</v>
      </c>
      <c r="FCZ33">
        <v>40402</v>
      </c>
      <c r="FDA33">
        <v>40401</v>
      </c>
      <c r="FDB33">
        <v>40400</v>
      </c>
      <c r="FDC33">
        <v>40399</v>
      </c>
      <c r="FDD33">
        <v>40396</v>
      </c>
      <c r="FDE33">
        <v>40395</v>
      </c>
      <c r="FDF33">
        <v>40394</v>
      </c>
      <c r="FDG33">
        <v>40393</v>
      </c>
      <c r="FDH33">
        <v>40392</v>
      </c>
      <c r="FDI33">
        <v>40389</v>
      </c>
      <c r="FDJ33">
        <v>40388</v>
      </c>
      <c r="FDK33">
        <v>40387</v>
      </c>
      <c r="FDL33">
        <v>40386</v>
      </c>
      <c r="FDM33">
        <v>40385</v>
      </c>
      <c r="FDN33">
        <v>40382</v>
      </c>
      <c r="FDO33">
        <v>40381</v>
      </c>
      <c r="FDP33">
        <v>40380</v>
      </c>
      <c r="FDQ33">
        <v>40379</v>
      </c>
      <c r="FDR33">
        <v>40378</v>
      </c>
      <c r="FDS33">
        <v>40375</v>
      </c>
      <c r="FDT33">
        <v>40374</v>
      </c>
      <c r="FDU33">
        <v>40373</v>
      </c>
      <c r="FDV33">
        <v>40372</v>
      </c>
      <c r="FDW33">
        <v>40371</v>
      </c>
      <c r="FDX33">
        <v>40368</v>
      </c>
      <c r="FDY33">
        <v>40367</v>
      </c>
      <c r="FDZ33">
        <v>40366</v>
      </c>
      <c r="FEA33">
        <v>40365</v>
      </c>
      <c r="FEB33">
        <v>40364</v>
      </c>
      <c r="FEC33">
        <v>40361</v>
      </c>
      <c r="FED33">
        <v>40360</v>
      </c>
      <c r="FEE33">
        <v>40359</v>
      </c>
      <c r="FEF33">
        <v>40358</v>
      </c>
      <c r="FEG33">
        <v>40357</v>
      </c>
      <c r="FEH33">
        <v>40354</v>
      </c>
      <c r="FEI33">
        <v>40353</v>
      </c>
      <c r="FEJ33">
        <v>40352</v>
      </c>
      <c r="FEK33">
        <v>40351</v>
      </c>
      <c r="FEL33">
        <v>40350</v>
      </c>
      <c r="FEM33">
        <v>40347</v>
      </c>
      <c r="FEN33">
        <v>40346</v>
      </c>
      <c r="FEO33">
        <v>40345</v>
      </c>
      <c r="FEP33">
        <v>40344</v>
      </c>
      <c r="FEQ33">
        <v>40343</v>
      </c>
      <c r="FER33">
        <v>40340</v>
      </c>
      <c r="FES33">
        <v>40339</v>
      </c>
      <c r="FET33">
        <v>40338</v>
      </c>
      <c r="FEU33">
        <v>40337</v>
      </c>
      <c r="FEV33">
        <v>40336</v>
      </c>
      <c r="FEW33">
        <v>40333</v>
      </c>
      <c r="FEX33">
        <v>40332</v>
      </c>
      <c r="FEY33">
        <v>40331</v>
      </c>
      <c r="FEZ33">
        <v>40330</v>
      </c>
      <c r="FFA33">
        <v>40329</v>
      </c>
      <c r="FFB33">
        <v>40326</v>
      </c>
      <c r="FFC33">
        <v>40325</v>
      </c>
      <c r="FFD33">
        <v>40324</v>
      </c>
      <c r="FFE33">
        <v>40323</v>
      </c>
      <c r="FFF33">
        <v>40322</v>
      </c>
      <c r="FFG33">
        <v>40319</v>
      </c>
      <c r="FFH33">
        <v>40318</v>
      </c>
      <c r="FFI33">
        <v>40317</v>
      </c>
      <c r="FFJ33">
        <v>40316</v>
      </c>
      <c r="FFK33">
        <v>40315</v>
      </c>
      <c r="FFL33">
        <v>40312</v>
      </c>
      <c r="FFM33">
        <v>40311</v>
      </c>
      <c r="FFN33">
        <v>40310</v>
      </c>
      <c r="FFO33">
        <v>40309</v>
      </c>
      <c r="FFP33">
        <v>40308</v>
      </c>
      <c r="FFQ33">
        <v>40305</v>
      </c>
      <c r="FFR33">
        <v>40304</v>
      </c>
      <c r="FFS33">
        <v>40303</v>
      </c>
      <c r="FFT33">
        <v>40302</v>
      </c>
      <c r="FFU33">
        <v>40301</v>
      </c>
      <c r="FFV33">
        <v>40298</v>
      </c>
      <c r="FFW33">
        <v>40297</v>
      </c>
      <c r="FFX33">
        <v>40296</v>
      </c>
      <c r="FFY33">
        <v>40295</v>
      </c>
      <c r="FFZ33">
        <v>40294</v>
      </c>
      <c r="FGA33">
        <v>40291</v>
      </c>
      <c r="FGB33">
        <v>40290</v>
      </c>
      <c r="FGC33">
        <v>40289</v>
      </c>
      <c r="FGD33">
        <v>40288</v>
      </c>
      <c r="FGE33">
        <v>40287</v>
      </c>
      <c r="FGF33">
        <v>40284</v>
      </c>
      <c r="FGG33">
        <v>40283</v>
      </c>
      <c r="FGH33">
        <v>40282</v>
      </c>
      <c r="FGI33">
        <v>40281</v>
      </c>
      <c r="FGJ33">
        <v>40280</v>
      </c>
      <c r="FGK33">
        <v>40277</v>
      </c>
      <c r="FGL33">
        <v>40276</v>
      </c>
      <c r="FGM33">
        <v>40275</v>
      </c>
      <c r="FGN33">
        <v>40274</v>
      </c>
      <c r="FGO33">
        <v>40273</v>
      </c>
      <c r="FGP33">
        <v>40270</v>
      </c>
      <c r="FGQ33">
        <v>40269</v>
      </c>
      <c r="FGR33">
        <v>40268</v>
      </c>
      <c r="FGS33">
        <v>40267</v>
      </c>
      <c r="FGT33">
        <v>40266</v>
      </c>
      <c r="FGU33">
        <v>40263</v>
      </c>
      <c r="FGV33">
        <v>40262</v>
      </c>
      <c r="FGW33">
        <v>40261</v>
      </c>
      <c r="FGX33">
        <v>40260</v>
      </c>
      <c r="FGY33">
        <v>40259</v>
      </c>
      <c r="FGZ33">
        <v>40256</v>
      </c>
      <c r="FHA33">
        <v>40255</v>
      </c>
      <c r="FHB33">
        <v>40254</v>
      </c>
      <c r="FHC33">
        <v>40253</v>
      </c>
      <c r="FHD33">
        <v>40252</v>
      </c>
      <c r="FHE33">
        <v>40249</v>
      </c>
      <c r="FHF33">
        <v>40248</v>
      </c>
      <c r="FHG33">
        <v>40247</v>
      </c>
      <c r="FHH33">
        <v>40246</v>
      </c>
      <c r="FHI33">
        <v>40245</v>
      </c>
      <c r="FHJ33">
        <v>40242</v>
      </c>
      <c r="FHK33">
        <v>40241</v>
      </c>
      <c r="FHL33">
        <v>40240</v>
      </c>
      <c r="FHM33">
        <v>40239</v>
      </c>
      <c r="FHN33">
        <v>40238</v>
      </c>
      <c r="FHO33">
        <v>40235</v>
      </c>
      <c r="FHP33">
        <v>40234</v>
      </c>
      <c r="FHQ33">
        <v>40233</v>
      </c>
      <c r="FHR33">
        <v>40232</v>
      </c>
      <c r="FHS33">
        <v>40231</v>
      </c>
      <c r="FHT33">
        <v>40228</v>
      </c>
      <c r="FHU33">
        <v>40227</v>
      </c>
      <c r="FHV33">
        <v>40226</v>
      </c>
      <c r="FHW33">
        <v>40225</v>
      </c>
      <c r="FHX33">
        <v>40224</v>
      </c>
      <c r="FHY33">
        <v>40221</v>
      </c>
      <c r="FHZ33">
        <v>40220</v>
      </c>
      <c r="FIA33">
        <v>40219</v>
      </c>
      <c r="FIB33">
        <v>40218</v>
      </c>
      <c r="FIC33">
        <v>40217</v>
      </c>
      <c r="FID33">
        <v>40214</v>
      </c>
      <c r="FIE33">
        <v>40213</v>
      </c>
      <c r="FIF33">
        <v>40212</v>
      </c>
      <c r="FIG33">
        <v>40211</v>
      </c>
      <c r="FIH33">
        <v>40210</v>
      </c>
      <c r="FII33">
        <v>40207</v>
      </c>
      <c r="FIJ33">
        <v>40206</v>
      </c>
      <c r="FIK33">
        <v>40205</v>
      </c>
      <c r="FIL33">
        <v>40204</v>
      </c>
      <c r="FIM33">
        <v>40203</v>
      </c>
      <c r="FIN33">
        <v>40200</v>
      </c>
      <c r="FIO33">
        <v>40199</v>
      </c>
      <c r="FIP33">
        <v>40198</v>
      </c>
      <c r="FIQ33">
        <v>40197</v>
      </c>
      <c r="FIR33">
        <v>40196</v>
      </c>
      <c r="FIS33">
        <v>40193</v>
      </c>
      <c r="FIT33">
        <v>40192</v>
      </c>
      <c r="FIU33">
        <v>40191</v>
      </c>
      <c r="FIV33">
        <v>40190</v>
      </c>
      <c r="FIW33">
        <v>40189</v>
      </c>
      <c r="FIX33">
        <v>40186</v>
      </c>
      <c r="FIY33">
        <v>40185</v>
      </c>
      <c r="FIZ33">
        <v>40184</v>
      </c>
      <c r="FJA33">
        <v>40183</v>
      </c>
      <c r="FJB33">
        <v>40182</v>
      </c>
      <c r="FJC33">
        <v>40179</v>
      </c>
      <c r="FJD33">
        <v>40178</v>
      </c>
      <c r="FJE33">
        <v>40177</v>
      </c>
      <c r="FJF33">
        <v>40176</v>
      </c>
      <c r="FJG33">
        <v>40175</v>
      </c>
      <c r="FJH33">
        <v>40172</v>
      </c>
      <c r="FJI33">
        <v>40171</v>
      </c>
      <c r="FJJ33">
        <v>40170</v>
      </c>
      <c r="FJK33">
        <v>40169</v>
      </c>
      <c r="FJL33">
        <v>40168</v>
      </c>
      <c r="FJM33">
        <v>40165</v>
      </c>
      <c r="FJN33">
        <v>40164</v>
      </c>
      <c r="FJO33">
        <v>40163</v>
      </c>
      <c r="FJP33">
        <v>40162</v>
      </c>
      <c r="FJQ33">
        <v>40161</v>
      </c>
      <c r="FJR33">
        <v>40158</v>
      </c>
      <c r="FJS33">
        <v>40157</v>
      </c>
      <c r="FJT33">
        <v>40156</v>
      </c>
      <c r="FJU33">
        <v>40155</v>
      </c>
      <c r="FJV33">
        <v>40154</v>
      </c>
      <c r="FJW33">
        <v>40151</v>
      </c>
      <c r="FJX33">
        <v>40150</v>
      </c>
      <c r="FJY33">
        <v>40149</v>
      </c>
      <c r="FJZ33">
        <v>40148</v>
      </c>
      <c r="FKA33">
        <v>40147</v>
      </c>
      <c r="FKB33">
        <v>40144</v>
      </c>
      <c r="FKC33">
        <v>40143</v>
      </c>
      <c r="FKD33">
        <v>40142</v>
      </c>
      <c r="FKE33">
        <v>40141</v>
      </c>
      <c r="FKF33">
        <v>40140</v>
      </c>
      <c r="FKG33">
        <v>40137</v>
      </c>
      <c r="FKH33">
        <v>40136</v>
      </c>
      <c r="FKI33">
        <v>40135</v>
      </c>
      <c r="FKJ33">
        <v>40134</v>
      </c>
      <c r="FKK33">
        <v>40133</v>
      </c>
      <c r="FKL33">
        <v>40130</v>
      </c>
      <c r="FKM33">
        <v>40129</v>
      </c>
      <c r="FKN33">
        <v>40128</v>
      </c>
      <c r="FKO33">
        <v>40127</v>
      </c>
      <c r="FKP33">
        <v>40126</v>
      </c>
      <c r="FKQ33">
        <v>40123</v>
      </c>
      <c r="FKR33">
        <v>40122</v>
      </c>
      <c r="FKS33">
        <v>40121</v>
      </c>
      <c r="FKT33">
        <v>40120</v>
      </c>
      <c r="FKU33">
        <v>40119</v>
      </c>
      <c r="FKV33">
        <v>40116</v>
      </c>
      <c r="FKW33">
        <v>40115</v>
      </c>
      <c r="FKX33">
        <v>40114</v>
      </c>
      <c r="FKY33">
        <v>40113</v>
      </c>
      <c r="FKZ33">
        <v>40112</v>
      </c>
      <c r="FLA33">
        <v>40109</v>
      </c>
      <c r="FLB33">
        <v>40108</v>
      </c>
      <c r="FLC33">
        <v>40107</v>
      </c>
      <c r="FLD33">
        <v>40106</v>
      </c>
      <c r="FLE33">
        <v>40105</v>
      </c>
      <c r="FLF33">
        <v>40102</v>
      </c>
      <c r="FLG33">
        <v>40101</v>
      </c>
      <c r="FLH33">
        <v>40100</v>
      </c>
      <c r="FLI33">
        <v>40099</v>
      </c>
      <c r="FLJ33">
        <v>40098</v>
      </c>
      <c r="FLK33">
        <v>40095</v>
      </c>
      <c r="FLL33">
        <v>40094</v>
      </c>
      <c r="FLM33">
        <v>40093</v>
      </c>
      <c r="FLN33">
        <v>40092</v>
      </c>
      <c r="FLO33">
        <v>40091</v>
      </c>
      <c r="FLP33">
        <v>40088</v>
      </c>
      <c r="FLQ33">
        <v>40087</v>
      </c>
      <c r="FLR33">
        <v>40086</v>
      </c>
      <c r="FLS33">
        <v>40085</v>
      </c>
      <c r="FLT33">
        <v>40084</v>
      </c>
      <c r="FLU33">
        <v>40081</v>
      </c>
      <c r="FLV33">
        <v>40080</v>
      </c>
      <c r="FLW33">
        <v>40079</v>
      </c>
      <c r="FLX33">
        <v>40078</v>
      </c>
      <c r="FLY33">
        <v>40077</v>
      </c>
      <c r="FLZ33">
        <v>40074</v>
      </c>
      <c r="FMA33">
        <v>40073</v>
      </c>
      <c r="FMB33">
        <v>40072</v>
      </c>
      <c r="FMC33">
        <v>40071</v>
      </c>
      <c r="FMD33">
        <v>40070</v>
      </c>
      <c r="FME33">
        <v>40067</v>
      </c>
      <c r="FMF33">
        <v>40066</v>
      </c>
      <c r="FMG33">
        <v>40065</v>
      </c>
      <c r="FMH33">
        <v>40064</v>
      </c>
      <c r="FMI33">
        <v>40063</v>
      </c>
      <c r="FMJ33">
        <v>40060</v>
      </c>
      <c r="FMK33">
        <v>40059</v>
      </c>
      <c r="FML33">
        <v>40058</v>
      </c>
      <c r="FMM33">
        <v>40057</v>
      </c>
      <c r="FMN33">
        <v>40056</v>
      </c>
      <c r="FMO33">
        <v>40053</v>
      </c>
      <c r="FMP33">
        <v>40052</v>
      </c>
      <c r="FMQ33">
        <v>40051</v>
      </c>
      <c r="FMR33">
        <v>40050</v>
      </c>
      <c r="FMS33">
        <v>40049</v>
      </c>
      <c r="FMT33">
        <v>40046</v>
      </c>
      <c r="FMU33">
        <v>40045</v>
      </c>
      <c r="FMV33">
        <v>40044</v>
      </c>
      <c r="FMW33">
        <v>40043</v>
      </c>
      <c r="FMX33">
        <v>40042</v>
      </c>
      <c r="FMY33">
        <v>40039</v>
      </c>
      <c r="FMZ33">
        <v>40038</v>
      </c>
      <c r="FNA33">
        <v>40037</v>
      </c>
      <c r="FNB33">
        <v>40036</v>
      </c>
      <c r="FNC33">
        <v>40035</v>
      </c>
      <c r="FND33">
        <v>40032</v>
      </c>
      <c r="FNE33">
        <v>40031</v>
      </c>
      <c r="FNF33">
        <v>40030</v>
      </c>
      <c r="FNG33">
        <v>40029</v>
      </c>
      <c r="FNH33">
        <v>40028</v>
      </c>
      <c r="FNI33">
        <v>40025</v>
      </c>
      <c r="FNJ33">
        <v>40024</v>
      </c>
      <c r="FNK33">
        <v>40023</v>
      </c>
      <c r="FNL33">
        <v>40022</v>
      </c>
      <c r="FNM33">
        <v>40021</v>
      </c>
      <c r="FNN33">
        <v>40018</v>
      </c>
      <c r="FNO33">
        <v>40017</v>
      </c>
      <c r="FNP33">
        <v>40016</v>
      </c>
      <c r="FNQ33">
        <v>40015</v>
      </c>
      <c r="FNR33">
        <v>40014</v>
      </c>
      <c r="FNS33">
        <v>40011</v>
      </c>
      <c r="FNT33">
        <v>40010</v>
      </c>
      <c r="FNU33">
        <v>40009</v>
      </c>
      <c r="FNV33">
        <v>40008</v>
      </c>
      <c r="FNW33">
        <v>40007</v>
      </c>
      <c r="FNX33">
        <v>40004</v>
      </c>
      <c r="FNY33">
        <v>40003</v>
      </c>
      <c r="FNZ33">
        <v>40002</v>
      </c>
      <c r="FOA33">
        <v>40001</v>
      </c>
      <c r="FOB33">
        <v>40000</v>
      </c>
      <c r="FOC33">
        <v>39997</v>
      </c>
      <c r="FOD33">
        <v>39996</v>
      </c>
      <c r="FOE33">
        <v>39995</v>
      </c>
      <c r="FOF33">
        <v>39994</v>
      </c>
      <c r="FOG33">
        <v>39993</v>
      </c>
      <c r="FOH33">
        <v>39990</v>
      </c>
      <c r="FOI33">
        <v>39989</v>
      </c>
      <c r="FOJ33">
        <v>39988</v>
      </c>
      <c r="FOK33">
        <v>39987</v>
      </c>
      <c r="FOL33">
        <v>39986</v>
      </c>
      <c r="FOM33">
        <v>39983</v>
      </c>
      <c r="FON33">
        <v>39982</v>
      </c>
      <c r="FOO33">
        <v>39981</v>
      </c>
      <c r="FOP33">
        <v>39980</v>
      </c>
      <c r="FOQ33">
        <v>39979</v>
      </c>
      <c r="FOR33">
        <v>39976</v>
      </c>
      <c r="FOS33">
        <v>39975</v>
      </c>
      <c r="FOT33">
        <v>39974</v>
      </c>
      <c r="FOU33">
        <v>39973</v>
      </c>
      <c r="FOV33">
        <v>39972</v>
      </c>
      <c r="FOW33">
        <v>39969</v>
      </c>
      <c r="FOX33">
        <v>39968</v>
      </c>
      <c r="FOY33">
        <v>39967</v>
      </c>
      <c r="FOZ33">
        <v>39966</v>
      </c>
      <c r="FPA33">
        <v>39965</v>
      </c>
      <c r="FPB33">
        <v>39962</v>
      </c>
      <c r="FPC33">
        <v>39961</v>
      </c>
      <c r="FPD33">
        <v>39960</v>
      </c>
      <c r="FPE33">
        <v>39959</v>
      </c>
      <c r="FPF33">
        <v>39958</v>
      </c>
      <c r="FPG33">
        <v>39955</v>
      </c>
      <c r="FPH33">
        <v>39954</v>
      </c>
      <c r="FPI33">
        <v>39953</v>
      </c>
      <c r="FPJ33">
        <v>39952</v>
      </c>
      <c r="FPK33">
        <v>39951</v>
      </c>
      <c r="FPL33">
        <v>39948</v>
      </c>
      <c r="FPM33">
        <v>39947</v>
      </c>
      <c r="FPN33">
        <v>39946</v>
      </c>
      <c r="FPO33">
        <v>39945</v>
      </c>
      <c r="FPP33">
        <v>39944</v>
      </c>
      <c r="FPQ33">
        <v>39941</v>
      </c>
      <c r="FPR33">
        <v>39940</v>
      </c>
      <c r="FPS33">
        <v>39939</v>
      </c>
      <c r="FPT33">
        <v>39938</v>
      </c>
      <c r="FPU33">
        <v>39937</v>
      </c>
      <c r="FPV33">
        <v>39934</v>
      </c>
      <c r="FPW33">
        <v>39933</v>
      </c>
      <c r="FPX33">
        <v>39932</v>
      </c>
      <c r="FPY33">
        <v>39931</v>
      </c>
      <c r="FPZ33">
        <v>39930</v>
      </c>
      <c r="FQA33">
        <v>39927</v>
      </c>
      <c r="FQB33">
        <v>39926</v>
      </c>
      <c r="FQC33">
        <v>39925</v>
      </c>
      <c r="FQD33">
        <v>39924</v>
      </c>
      <c r="FQE33">
        <v>39923</v>
      </c>
      <c r="FQF33">
        <v>39920</v>
      </c>
      <c r="FQG33">
        <v>39919</v>
      </c>
      <c r="FQH33">
        <v>39918</v>
      </c>
      <c r="FQI33">
        <v>39917</v>
      </c>
      <c r="FQJ33">
        <v>39916</v>
      </c>
      <c r="FQK33">
        <v>39913</v>
      </c>
      <c r="FQL33">
        <v>39912</v>
      </c>
      <c r="FQM33">
        <v>39911</v>
      </c>
      <c r="FQN33">
        <v>39910</v>
      </c>
      <c r="FQO33">
        <v>39909</v>
      </c>
      <c r="FQP33">
        <v>39906</v>
      </c>
      <c r="FQQ33">
        <v>39905</v>
      </c>
      <c r="FQR33">
        <v>39904</v>
      </c>
      <c r="FQS33">
        <v>39903</v>
      </c>
      <c r="FQT33">
        <v>39902</v>
      </c>
      <c r="FQU33">
        <v>39899</v>
      </c>
      <c r="FQV33">
        <v>39898</v>
      </c>
      <c r="FQW33">
        <v>39897</v>
      </c>
      <c r="FQX33">
        <v>39896</v>
      </c>
      <c r="FQY33">
        <v>39895</v>
      </c>
      <c r="FQZ33">
        <v>39892</v>
      </c>
      <c r="FRA33">
        <v>39891</v>
      </c>
      <c r="FRB33">
        <v>39890</v>
      </c>
      <c r="FRC33">
        <v>39889</v>
      </c>
      <c r="FRD33">
        <v>39888</v>
      </c>
      <c r="FRE33">
        <v>39885</v>
      </c>
      <c r="FRF33">
        <v>39884</v>
      </c>
      <c r="FRG33">
        <v>39883</v>
      </c>
      <c r="FRH33">
        <v>39882</v>
      </c>
      <c r="FRI33">
        <v>39881</v>
      </c>
      <c r="FRJ33">
        <v>39878</v>
      </c>
      <c r="FRK33">
        <v>39877</v>
      </c>
      <c r="FRL33">
        <v>39876</v>
      </c>
      <c r="FRM33">
        <v>39875</v>
      </c>
      <c r="FRN33">
        <v>39874</v>
      </c>
      <c r="FRO33">
        <v>39871</v>
      </c>
      <c r="FRP33">
        <v>39870</v>
      </c>
      <c r="FRQ33">
        <v>39869</v>
      </c>
      <c r="FRR33">
        <v>39868</v>
      </c>
      <c r="FRS33">
        <v>39867</v>
      </c>
      <c r="FRT33">
        <v>39864</v>
      </c>
      <c r="FRU33">
        <v>39863</v>
      </c>
      <c r="FRV33">
        <v>39862</v>
      </c>
      <c r="FRW33">
        <v>39861</v>
      </c>
      <c r="FRX33">
        <v>39860</v>
      </c>
      <c r="FRY33">
        <v>39857</v>
      </c>
      <c r="FRZ33">
        <v>39856</v>
      </c>
      <c r="FSA33">
        <v>39855</v>
      </c>
      <c r="FSB33">
        <v>39854</v>
      </c>
      <c r="FSC33">
        <v>39853</v>
      </c>
      <c r="FSD33">
        <v>39850</v>
      </c>
      <c r="FSE33">
        <v>39849</v>
      </c>
      <c r="FSF33">
        <v>39848</v>
      </c>
      <c r="FSG33">
        <v>39847</v>
      </c>
      <c r="FSH33">
        <v>39846</v>
      </c>
      <c r="FSI33">
        <v>39843</v>
      </c>
      <c r="FSJ33">
        <v>39842</v>
      </c>
      <c r="FSK33">
        <v>39841</v>
      </c>
      <c r="FSL33">
        <v>39840</v>
      </c>
      <c r="FSM33">
        <v>39839</v>
      </c>
      <c r="FSN33">
        <v>39836</v>
      </c>
      <c r="FSO33">
        <v>39835</v>
      </c>
      <c r="FSP33">
        <v>39834</v>
      </c>
      <c r="FSQ33">
        <v>39833</v>
      </c>
      <c r="FSR33">
        <v>39832</v>
      </c>
      <c r="FSS33">
        <v>39829</v>
      </c>
      <c r="FST33">
        <v>39828</v>
      </c>
      <c r="FSU33">
        <v>39827</v>
      </c>
      <c r="FSV33">
        <v>39826</v>
      </c>
      <c r="FSW33">
        <v>39825</v>
      </c>
      <c r="FSX33">
        <v>39822</v>
      </c>
      <c r="FSY33">
        <v>39821</v>
      </c>
      <c r="FSZ33">
        <v>39820</v>
      </c>
      <c r="FTA33">
        <v>39819</v>
      </c>
      <c r="FTB33">
        <v>39818</v>
      </c>
      <c r="FTC33">
        <v>39815</v>
      </c>
      <c r="FTD33">
        <v>39814</v>
      </c>
      <c r="FTE33">
        <v>39813</v>
      </c>
      <c r="FTF33">
        <v>39812</v>
      </c>
      <c r="FTG33">
        <v>39811</v>
      </c>
      <c r="FTH33">
        <v>39808</v>
      </c>
      <c r="FTI33">
        <v>39807</v>
      </c>
      <c r="FTJ33">
        <v>39806</v>
      </c>
      <c r="FTK33">
        <v>39805</v>
      </c>
      <c r="FTL33">
        <v>39804</v>
      </c>
      <c r="FTM33">
        <v>39801</v>
      </c>
      <c r="FTN33">
        <v>39800</v>
      </c>
      <c r="FTO33">
        <v>39799</v>
      </c>
      <c r="FTP33">
        <v>39798</v>
      </c>
      <c r="FTQ33">
        <v>39797</v>
      </c>
      <c r="FTR33">
        <v>39794</v>
      </c>
      <c r="FTS33">
        <v>39793</v>
      </c>
      <c r="FTT33">
        <v>39792</v>
      </c>
      <c r="FTU33">
        <v>39791</v>
      </c>
      <c r="FTV33">
        <v>39790</v>
      </c>
      <c r="FTW33">
        <v>39787</v>
      </c>
      <c r="FTX33">
        <v>39786</v>
      </c>
      <c r="FTY33">
        <v>39785</v>
      </c>
      <c r="FTZ33">
        <v>39784</v>
      </c>
      <c r="FUA33">
        <v>39783</v>
      </c>
      <c r="FUB33">
        <v>39780</v>
      </c>
      <c r="FUC33">
        <v>39779</v>
      </c>
      <c r="FUD33">
        <v>39778</v>
      </c>
      <c r="FUE33">
        <v>39777</v>
      </c>
      <c r="FUF33">
        <v>39776</v>
      </c>
      <c r="FUG33">
        <v>39773</v>
      </c>
      <c r="FUH33">
        <v>39772</v>
      </c>
      <c r="FUI33">
        <v>39771</v>
      </c>
      <c r="FUJ33">
        <v>39770</v>
      </c>
      <c r="FUK33">
        <v>39769</v>
      </c>
      <c r="FUL33">
        <v>39766</v>
      </c>
      <c r="FUM33">
        <v>39765</v>
      </c>
      <c r="FUN33">
        <v>39764</v>
      </c>
      <c r="FUO33">
        <v>39763</v>
      </c>
      <c r="FUP33">
        <v>39762</v>
      </c>
      <c r="FUQ33">
        <v>39759</v>
      </c>
      <c r="FUR33">
        <v>39758</v>
      </c>
      <c r="FUS33">
        <v>39757</v>
      </c>
      <c r="FUT33">
        <v>39756</v>
      </c>
      <c r="FUU33">
        <v>39755</v>
      </c>
      <c r="FUV33">
        <v>39752</v>
      </c>
      <c r="FUW33">
        <v>39751</v>
      </c>
      <c r="FUX33">
        <v>39750</v>
      </c>
      <c r="FUY33">
        <v>39749</v>
      </c>
      <c r="FUZ33">
        <v>39748</v>
      </c>
      <c r="FVA33">
        <v>39745</v>
      </c>
      <c r="FVB33">
        <v>39744</v>
      </c>
      <c r="FVC33">
        <v>39743</v>
      </c>
      <c r="FVD33">
        <v>39742</v>
      </c>
      <c r="FVE33">
        <v>39741</v>
      </c>
      <c r="FVF33">
        <v>39738</v>
      </c>
      <c r="FVG33">
        <v>39737</v>
      </c>
      <c r="FVH33">
        <v>39736</v>
      </c>
      <c r="FVI33">
        <v>39735</v>
      </c>
      <c r="FVJ33">
        <v>39734</v>
      </c>
      <c r="FVK33">
        <v>39731</v>
      </c>
      <c r="FVL33">
        <v>39730</v>
      </c>
      <c r="FVM33">
        <v>39729</v>
      </c>
      <c r="FVN33">
        <v>39728</v>
      </c>
      <c r="FVO33">
        <v>39727</v>
      </c>
      <c r="FVP33">
        <v>39724</v>
      </c>
      <c r="FVQ33">
        <v>39723</v>
      </c>
      <c r="FVR33">
        <v>39722</v>
      </c>
      <c r="FVS33">
        <v>39721</v>
      </c>
      <c r="FVT33">
        <v>39720</v>
      </c>
      <c r="FVU33">
        <v>39717</v>
      </c>
      <c r="FVV33">
        <v>39716</v>
      </c>
      <c r="FVW33">
        <v>39715</v>
      </c>
      <c r="FVX33">
        <v>39714</v>
      </c>
      <c r="FVY33">
        <v>39713</v>
      </c>
      <c r="FVZ33">
        <v>39710</v>
      </c>
      <c r="FWA33">
        <v>39709</v>
      </c>
      <c r="FWB33">
        <v>39708</v>
      </c>
      <c r="FWC33">
        <v>39707</v>
      </c>
      <c r="FWD33">
        <v>39706</v>
      </c>
      <c r="FWE33">
        <v>39703</v>
      </c>
      <c r="FWF33">
        <v>39702</v>
      </c>
      <c r="FWG33">
        <v>39701</v>
      </c>
      <c r="FWH33">
        <v>39700</v>
      </c>
      <c r="FWI33">
        <v>39699</v>
      </c>
      <c r="FWJ33">
        <v>39696</v>
      </c>
      <c r="FWK33">
        <v>39695</v>
      </c>
      <c r="FWL33">
        <v>39694</v>
      </c>
      <c r="FWM33">
        <v>39693</v>
      </c>
      <c r="FWN33">
        <v>39692</v>
      </c>
      <c r="FWO33">
        <v>39689</v>
      </c>
      <c r="FWP33">
        <v>39688</v>
      </c>
      <c r="FWQ33">
        <v>39687</v>
      </c>
      <c r="FWR33">
        <v>39686</v>
      </c>
      <c r="FWS33">
        <v>39685</v>
      </c>
      <c r="FWT33">
        <v>39682</v>
      </c>
      <c r="FWU33">
        <v>39681</v>
      </c>
      <c r="FWV33">
        <v>39680</v>
      </c>
      <c r="FWW33">
        <v>39679</v>
      </c>
      <c r="FWX33">
        <v>39678</v>
      </c>
      <c r="FWY33">
        <v>39675</v>
      </c>
      <c r="FWZ33">
        <v>39674</v>
      </c>
      <c r="FXA33">
        <v>39673</v>
      </c>
      <c r="FXB33">
        <v>39672</v>
      </c>
      <c r="FXC33">
        <v>39671</v>
      </c>
      <c r="FXD33">
        <v>39668</v>
      </c>
      <c r="FXE33">
        <v>39667</v>
      </c>
      <c r="FXF33">
        <v>39666</v>
      </c>
      <c r="FXG33">
        <v>39665</v>
      </c>
      <c r="FXH33">
        <v>39664</v>
      </c>
      <c r="FXI33">
        <v>39661</v>
      </c>
      <c r="FXJ33">
        <v>39660</v>
      </c>
      <c r="FXK33">
        <v>39659</v>
      </c>
      <c r="FXL33">
        <v>39658</v>
      </c>
      <c r="FXM33">
        <v>39657</v>
      </c>
      <c r="FXN33">
        <v>39654</v>
      </c>
      <c r="FXO33">
        <v>39653</v>
      </c>
      <c r="FXP33">
        <v>39652</v>
      </c>
      <c r="FXQ33">
        <v>39651</v>
      </c>
      <c r="FXR33">
        <v>39650</v>
      </c>
      <c r="FXS33">
        <v>39647</v>
      </c>
      <c r="FXT33">
        <v>39646</v>
      </c>
      <c r="FXU33">
        <v>39645</v>
      </c>
      <c r="FXV33">
        <v>39644</v>
      </c>
      <c r="FXW33">
        <v>39643</v>
      </c>
      <c r="FXX33">
        <v>39640</v>
      </c>
      <c r="FXY33">
        <v>39639</v>
      </c>
      <c r="FXZ33">
        <v>39638</v>
      </c>
      <c r="FYA33">
        <v>39637</v>
      </c>
      <c r="FYB33">
        <v>39636</v>
      </c>
      <c r="FYC33">
        <v>39633</v>
      </c>
      <c r="FYD33">
        <v>39632</v>
      </c>
      <c r="FYE33">
        <v>39631</v>
      </c>
      <c r="FYF33">
        <v>39630</v>
      </c>
      <c r="FYG33">
        <v>39629</v>
      </c>
      <c r="FYH33">
        <v>39626</v>
      </c>
      <c r="FYI33">
        <v>39625</v>
      </c>
      <c r="FYJ33">
        <v>39624</v>
      </c>
      <c r="FYK33">
        <v>39623</v>
      </c>
      <c r="FYL33">
        <v>39622</v>
      </c>
      <c r="FYM33">
        <v>39619</v>
      </c>
      <c r="FYN33">
        <v>39618</v>
      </c>
      <c r="FYO33">
        <v>39617</v>
      </c>
      <c r="FYP33">
        <v>39616</v>
      </c>
      <c r="FYQ33">
        <v>39615</v>
      </c>
      <c r="FYR33">
        <v>39612</v>
      </c>
      <c r="FYS33">
        <v>39611</v>
      </c>
      <c r="FYT33">
        <v>39610</v>
      </c>
      <c r="FYU33">
        <v>39609</v>
      </c>
      <c r="FYV33">
        <v>39608</v>
      </c>
      <c r="FYW33">
        <v>39605</v>
      </c>
      <c r="FYX33">
        <v>39604</v>
      </c>
      <c r="FYY33">
        <v>39603</v>
      </c>
      <c r="FYZ33">
        <v>39602</v>
      </c>
      <c r="FZA33">
        <v>39601</v>
      </c>
      <c r="FZB33">
        <v>39598</v>
      </c>
      <c r="FZC33">
        <v>39597</v>
      </c>
      <c r="FZD33">
        <v>39596</v>
      </c>
      <c r="FZE33">
        <v>39595</v>
      </c>
      <c r="FZF33">
        <v>39594</v>
      </c>
      <c r="FZG33">
        <v>39591</v>
      </c>
      <c r="FZH33">
        <v>39590</v>
      </c>
      <c r="FZI33">
        <v>39589</v>
      </c>
      <c r="FZJ33">
        <v>39588</v>
      </c>
      <c r="FZK33">
        <v>39587</v>
      </c>
      <c r="FZL33">
        <v>39584</v>
      </c>
      <c r="FZM33">
        <v>39583</v>
      </c>
      <c r="FZN33">
        <v>39582</v>
      </c>
      <c r="FZO33">
        <v>39581</v>
      </c>
      <c r="FZP33">
        <v>39580</v>
      </c>
      <c r="FZQ33">
        <v>39577</v>
      </c>
      <c r="FZR33">
        <v>39576</v>
      </c>
      <c r="FZS33">
        <v>39575</v>
      </c>
      <c r="FZT33">
        <v>39574</v>
      </c>
      <c r="FZU33">
        <v>39573</v>
      </c>
      <c r="FZV33">
        <v>39570</v>
      </c>
      <c r="FZW33">
        <v>39569</v>
      </c>
      <c r="FZX33">
        <v>39568</v>
      </c>
      <c r="FZY33">
        <v>39567</v>
      </c>
      <c r="FZZ33">
        <v>39566</v>
      </c>
      <c r="GAA33">
        <v>39563</v>
      </c>
      <c r="GAB33">
        <v>39562</v>
      </c>
      <c r="GAC33">
        <v>39561</v>
      </c>
      <c r="GAD33">
        <v>39560</v>
      </c>
      <c r="GAE33">
        <v>39559</v>
      </c>
      <c r="GAF33">
        <v>39556</v>
      </c>
      <c r="GAG33">
        <v>39555</v>
      </c>
      <c r="GAH33">
        <v>39554</v>
      </c>
      <c r="GAI33">
        <v>39553</v>
      </c>
      <c r="GAJ33">
        <v>39552</v>
      </c>
      <c r="GAK33">
        <v>39549</v>
      </c>
      <c r="GAL33">
        <v>39548</v>
      </c>
      <c r="GAM33">
        <v>39547</v>
      </c>
      <c r="GAN33">
        <v>39546</v>
      </c>
      <c r="GAO33">
        <v>39545</v>
      </c>
      <c r="GAP33">
        <v>39542</v>
      </c>
      <c r="GAQ33">
        <v>39541</v>
      </c>
      <c r="GAR33">
        <v>39540</v>
      </c>
      <c r="GAS33">
        <v>39539</v>
      </c>
      <c r="GAT33">
        <v>39538</v>
      </c>
      <c r="GAU33">
        <v>39535</v>
      </c>
      <c r="GAV33">
        <v>39534</v>
      </c>
      <c r="GAW33">
        <v>39533</v>
      </c>
      <c r="GAX33">
        <v>39532</v>
      </c>
      <c r="GAY33">
        <v>39531</v>
      </c>
      <c r="GAZ33">
        <v>39528</v>
      </c>
      <c r="GBA33">
        <v>39527</v>
      </c>
      <c r="GBB33">
        <v>39526</v>
      </c>
      <c r="GBC33">
        <v>39525</v>
      </c>
      <c r="GBD33">
        <v>39524</v>
      </c>
      <c r="GBE33">
        <v>39521</v>
      </c>
      <c r="GBF33">
        <v>39520</v>
      </c>
      <c r="GBG33">
        <v>39519</v>
      </c>
      <c r="GBH33">
        <v>39518</v>
      </c>
      <c r="GBI33">
        <v>39517</v>
      </c>
      <c r="GBJ33">
        <v>39514</v>
      </c>
      <c r="GBK33">
        <v>39513</v>
      </c>
      <c r="GBL33">
        <v>39512</v>
      </c>
      <c r="GBM33">
        <v>39511</v>
      </c>
      <c r="GBN33">
        <v>39510</v>
      </c>
      <c r="GBO33">
        <v>39507</v>
      </c>
      <c r="GBP33">
        <v>39506</v>
      </c>
      <c r="GBQ33">
        <v>39505</v>
      </c>
      <c r="GBR33">
        <v>39504</v>
      </c>
      <c r="GBS33">
        <v>39503</v>
      </c>
      <c r="GBT33">
        <v>39500</v>
      </c>
      <c r="GBU33">
        <v>39499</v>
      </c>
      <c r="GBV33">
        <v>39498</v>
      </c>
      <c r="GBW33">
        <v>39497</v>
      </c>
      <c r="GBX33">
        <v>39496</v>
      </c>
      <c r="GBY33">
        <v>39493</v>
      </c>
      <c r="GBZ33">
        <v>39492</v>
      </c>
      <c r="GCA33">
        <v>39491</v>
      </c>
      <c r="GCB33">
        <v>39490</v>
      </c>
      <c r="GCC33">
        <v>39489</v>
      </c>
      <c r="GCD33">
        <v>39486</v>
      </c>
      <c r="GCE33">
        <v>39485</v>
      </c>
      <c r="GCF33">
        <v>39484</v>
      </c>
      <c r="GCG33">
        <v>39483</v>
      </c>
      <c r="GCH33">
        <v>39482</v>
      </c>
      <c r="GCI33">
        <v>39479</v>
      </c>
      <c r="GCJ33">
        <v>39478</v>
      </c>
      <c r="GCK33">
        <v>39477</v>
      </c>
      <c r="GCL33">
        <v>39476</v>
      </c>
      <c r="GCM33">
        <v>39475</v>
      </c>
      <c r="GCN33">
        <v>39472</v>
      </c>
      <c r="GCO33">
        <v>39471</v>
      </c>
      <c r="GCP33">
        <v>39470</v>
      </c>
      <c r="GCQ33">
        <v>39469</v>
      </c>
      <c r="GCR33">
        <v>39468</v>
      </c>
      <c r="GCS33">
        <v>39465</v>
      </c>
      <c r="GCT33">
        <v>39464</v>
      </c>
      <c r="GCU33">
        <v>39463</v>
      </c>
      <c r="GCV33">
        <v>39462</v>
      </c>
      <c r="GCW33">
        <v>39461</v>
      </c>
      <c r="GCX33">
        <v>39458</v>
      </c>
      <c r="GCY33">
        <v>39457</v>
      </c>
      <c r="GCZ33">
        <v>39456</v>
      </c>
      <c r="GDA33">
        <v>39455</v>
      </c>
      <c r="GDB33">
        <v>39454</v>
      </c>
      <c r="GDC33">
        <v>39451</v>
      </c>
      <c r="GDD33">
        <v>39450</v>
      </c>
      <c r="GDE33">
        <v>39449</v>
      </c>
      <c r="GDF33">
        <v>39448</v>
      </c>
      <c r="GDG33">
        <v>39447</v>
      </c>
      <c r="GDH33">
        <v>39444</v>
      </c>
      <c r="GDI33">
        <v>39443</v>
      </c>
      <c r="GDJ33">
        <v>39442</v>
      </c>
      <c r="GDK33">
        <v>39441</v>
      </c>
      <c r="GDL33">
        <v>39440</v>
      </c>
      <c r="GDM33">
        <v>39437</v>
      </c>
      <c r="GDN33">
        <v>39436</v>
      </c>
      <c r="GDO33">
        <v>39435</v>
      </c>
      <c r="GDP33">
        <v>39434</v>
      </c>
      <c r="GDQ33">
        <v>39433</v>
      </c>
      <c r="GDR33">
        <v>39430</v>
      </c>
      <c r="GDS33">
        <v>39429</v>
      </c>
      <c r="GDT33">
        <v>39428</v>
      </c>
      <c r="GDU33">
        <v>39427</v>
      </c>
      <c r="GDV33">
        <v>39426</v>
      </c>
      <c r="GDW33">
        <v>39423</v>
      </c>
      <c r="GDX33">
        <v>39422</v>
      </c>
      <c r="GDY33">
        <v>39421</v>
      </c>
      <c r="GDZ33">
        <v>39420</v>
      </c>
      <c r="GEA33">
        <v>39419</v>
      </c>
      <c r="GEB33">
        <v>39416</v>
      </c>
      <c r="GEC33">
        <v>39415</v>
      </c>
      <c r="GED33">
        <v>39414</v>
      </c>
      <c r="GEE33">
        <v>39413</v>
      </c>
      <c r="GEF33">
        <v>39412</v>
      </c>
      <c r="GEG33">
        <v>39409</v>
      </c>
      <c r="GEH33">
        <v>39408</v>
      </c>
      <c r="GEI33">
        <v>39407</v>
      </c>
      <c r="GEJ33">
        <v>39406</v>
      </c>
      <c r="GEK33">
        <v>39405</v>
      </c>
      <c r="GEL33">
        <v>39402</v>
      </c>
      <c r="GEM33">
        <v>39401</v>
      </c>
      <c r="GEN33">
        <v>39400</v>
      </c>
      <c r="GEO33">
        <v>39399</v>
      </c>
      <c r="GEP33">
        <v>39398</v>
      </c>
      <c r="GEQ33">
        <v>39395</v>
      </c>
      <c r="GER33">
        <v>39394</v>
      </c>
      <c r="GES33">
        <v>39393</v>
      </c>
      <c r="GET33">
        <v>39392</v>
      </c>
      <c r="GEU33">
        <v>39391</v>
      </c>
      <c r="GEV33">
        <v>39388</v>
      </c>
      <c r="GEW33">
        <v>39387</v>
      </c>
      <c r="GEX33">
        <v>39386</v>
      </c>
      <c r="GEY33">
        <v>39385</v>
      </c>
      <c r="GEZ33">
        <v>39384</v>
      </c>
      <c r="GFA33">
        <v>39381</v>
      </c>
      <c r="GFB33">
        <v>39380</v>
      </c>
      <c r="GFC33">
        <v>39379</v>
      </c>
      <c r="GFD33">
        <v>39378</v>
      </c>
      <c r="GFE33">
        <v>39377</v>
      </c>
      <c r="GFF33">
        <v>39374</v>
      </c>
      <c r="GFG33">
        <v>39373</v>
      </c>
      <c r="GFH33">
        <v>39372</v>
      </c>
      <c r="GFI33">
        <v>39371</v>
      </c>
      <c r="GFJ33">
        <v>39370</v>
      </c>
      <c r="GFK33">
        <v>39367</v>
      </c>
      <c r="GFL33">
        <v>39366</v>
      </c>
      <c r="GFM33">
        <v>39365</v>
      </c>
      <c r="GFN33">
        <v>39364</v>
      </c>
      <c r="GFO33">
        <v>39363</v>
      </c>
      <c r="GFP33">
        <v>39360</v>
      </c>
      <c r="GFQ33">
        <v>39359</v>
      </c>
      <c r="GFR33">
        <v>39358</v>
      </c>
      <c r="GFS33">
        <v>39357</v>
      </c>
      <c r="GFT33">
        <v>39356</v>
      </c>
      <c r="GFU33">
        <v>39353</v>
      </c>
      <c r="GFV33">
        <v>39352</v>
      </c>
      <c r="GFW33">
        <v>39351</v>
      </c>
      <c r="GFX33">
        <v>39350</v>
      </c>
      <c r="GFY33">
        <v>39349</v>
      </c>
      <c r="GFZ33">
        <v>39346</v>
      </c>
      <c r="GGA33">
        <v>39345</v>
      </c>
      <c r="GGB33">
        <v>39344</v>
      </c>
      <c r="GGC33">
        <v>39343</v>
      </c>
      <c r="GGD33">
        <v>39342</v>
      </c>
      <c r="GGE33">
        <v>39339</v>
      </c>
      <c r="GGF33">
        <v>39338</v>
      </c>
      <c r="GGG33">
        <v>39337</v>
      </c>
      <c r="GGH33">
        <v>39336</v>
      </c>
      <c r="GGI33">
        <v>39335</v>
      </c>
      <c r="GGJ33">
        <v>39332</v>
      </c>
      <c r="GGK33">
        <v>39331</v>
      </c>
      <c r="GGL33">
        <v>39330</v>
      </c>
      <c r="GGM33">
        <v>39329</v>
      </c>
      <c r="GGN33">
        <v>39328</v>
      </c>
      <c r="GGO33">
        <v>39325</v>
      </c>
      <c r="GGP33">
        <v>39324</v>
      </c>
      <c r="GGQ33">
        <v>39323</v>
      </c>
      <c r="GGR33">
        <v>39322</v>
      </c>
      <c r="GGS33">
        <v>39321</v>
      </c>
      <c r="GGT33">
        <v>39318</v>
      </c>
      <c r="GGU33">
        <v>39317</v>
      </c>
      <c r="GGV33">
        <v>39316</v>
      </c>
      <c r="GGW33">
        <v>39315</v>
      </c>
      <c r="GGX33">
        <v>39314</v>
      </c>
      <c r="GGY33">
        <v>39311</v>
      </c>
      <c r="GGZ33">
        <v>39310</v>
      </c>
      <c r="GHA33">
        <v>39309</v>
      </c>
      <c r="GHB33">
        <v>39308</v>
      </c>
      <c r="GHC33">
        <v>39307</v>
      </c>
      <c r="GHD33">
        <v>39304</v>
      </c>
      <c r="GHE33">
        <v>39303</v>
      </c>
      <c r="GHF33">
        <v>39302</v>
      </c>
      <c r="GHG33">
        <v>39301</v>
      </c>
      <c r="GHH33">
        <v>39300</v>
      </c>
      <c r="GHI33">
        <v>39297</v>
      </c>
      <c r="GHJ33">
        <v>39296</v>
      </c>
      <c r="GHK33">
        <v>39295</v>
      </c>
      <c r="GHL33">
        <v>39294</v>
      </c>
      <c r="GHM33">
        <v>39293</v>
      </c>
      <c r="GHN33">
        <v>39290</v>
      </c>
      <c r="GHO33">
        <v>39289</v>
      </c>
      <c r="GHP33">
        <v>39288</v>
      </c>
      <c r="GHQ33">
        <v>39287</v>
      </c>
      <c r="GHR33">
        <v>39286</v>
      </c>
      <c r="GHS33">
        <v>39283</v>
      </c>
      <c r="GHT33">
        <v>39282</v>
      </c>
      <c r="GHU33">
        <v>39281</v>
      </c>
      <c r="GHV33">
        <v>39280</v>
      </c>
      <c r="GHW33">
        <v>39279</v>
      </c>
      <c r="GHX33">
        <v>39276</v>
      </c>
      <c r="GHY33">
        <v>39275</v>
      </c>
      <c r="GHZ33">
        <v>39274</v>
      </c>
      <c r="GIA33">
        <v>39273</v>
      </c>
      <c r="GIB33">
        <v>39272</v>
      </c>
      <c r="GIC33">
        <v>39269</v>
      </c>
      <c r="GID33">
        <v>39268</v>
      </c>
      <c r="GIE33">
        <v>39267</v>
      </c>
      <c r="GIF33">
        <v>39266</v>
      </c>
      <c r="GIG33">
        <v>39265</v>
      </c>
      <c r="GIH33">
        <v>39262</v>
      </c>
      <c r="GII33">
        <v>39261</v>
      </c>
      <c r="GIJ33">
        <v>39260</v>
      </c>
      <c r="GIK33">
        <v>39259</v>
      </c>
      <c r="GIL33">
        <v>39258</v>
      </c>
      <c r="GIM33">
        <v>39255</v>
      </c>
      <c r="GIN33">
        <v>39254</v>
      </c>
      <c r="GIO33">
        <v>39253</v>
      </c>
      <c r="GIP33">
        <v>39252</v>
      </c>
      <c r="GIQ33">
        <v>39251</v>
      </c>
      <c r="GIR33">
        <v>39248</v>
      </c>
      <c r="GIS33">
        <v>39247</v>
      </c>
      <c r="GIT33">
        <v>39246</v>
      </c>
      <c r="GIU33">
        <v>39245</v>
      </c>
      <c r="GIV33">
        <v>39244</v>
      </c>
      <c r="GIW33">
        <v>39241</v>
      </c>
      <c r="GIX33">
        <v>39240</v>
      </c>
      <c r="GIY33">
        <v>39239</v>
      </c>
      <c r="GIZ33">
        <v>39238</v>
      </c>
      <c r="GJA33">
        <v>39237</v>
      </c>
      <c r="GJB33">
        <v>39234</v>
      </c>
      <c r="GJC33">
        <v>39233</v>
      </c>
      <c r="GJD33">
        <v>39232</v>
      </c>
      <c r="GJE33">
        <v>39231</v>
      </c>
      <c r="GJF33">
        <v>39230</v>
      </c>
      <c r="GJG33">
        <v>39227</v>
      </c>
      <c r="GJH33">
        <v>39226</v>
      </c>
      <c r="GJI33">
        <v>39225</v>
      </c>
      <c r="GJJ33">
        <v>39224</v>
      </c>
      <c r="GJK33">
        <v>39223</v>
      </c>
      <c r="GJL33">
        <v>39220</v>
      </c>
      <c r="GJM33">
        <v>39219</v>
      </c>
      <c r="GJN33">
        <v>39218</v>
      </c>
      <c r="GJO33">
        <v>39217</v>
      </c>
      <c r="GJP33">
        <v>39216</v>
      </c>
      <c r="GJQ33">
        <v>39213</v>
      </c>
      <c r="GJR33">
        <v>39212</v>
      </c>
      <c r="GJS33">
        <v>39211</v>
      </c>
      <c r="GJT33">
        <v>39210</v>
      </c>
      <c r="GJU33">
        <v>39209</v>
      </c>
      <c r="GJV33">
        <v>39206</v>
      </c>
      <c r="GJW33">
        <v>39205</v>
      </c>
      <c r="GJX33">
        <v>39204</v>
      </c>
      <c r="GJY33">
        <v>39203</v>
      </c>
      <c r="GJZ33">
        <v>39202</v>
      </c>
      <c r="GKA33">
        <v>39199</v>
      </c>
      <c r="GKB33">
        <v>39198</v>
      </c>
      <c r="GKC33">
        <v>39197</v>
      </c>
      <c r="GKD33">
        <v>39196</v>
      </c>
      <c r="GKE33">
        <v>39195</v>
      </c>
      <c r="GKF33">
        <v>39192</v>
      </c>
      <c r="GKG33">
        <v>39191</v>
      </c>
      <c r="GKH33">
        <v>39190</v>
      </c>
      <c r="GKI33">
        <v>39189</v>
      </c>
      <c r="GKJ33">
        <v>39188</v>
      </c>
      <c r="GKK33">
        <v>39185</v>
      </c>
      <c r="GKL33">
        <v>39184</v>
      </c>
      <c r="GKM33">
        <v>39183</v>
      </c>
      <c r="GKN33">
        <v>39182</v>
      </c>
      <c r="GKO33">
        <v>39181</v>
      </c>
      <c r="GKP33">
        <v>39178</v>
      </c>
      <c r="GKQ33">
        <v>39177</v>
      </c>
      <c r="GKR33">
        <v>39176</v>
      </c>
      <c r="GKS33">
        <v>39175</v>
      </c>
      <c r="GKT33">
        <v>39174</v>
      </c>
      <c r="GKU33">
        <v>39171</v>
      </c>
      <c r="GKV33">
        <v>39170</v>
      </c>
      <c r="GKW33">
        <v>39169</v>
      </c>
      <c r="GKX33">
        <v>39168</v>
      </c>
      <c r="GKY33">
        <v>39167</v>
      </c>
      <c r="GKZ33">
        <v>39164</v>
      </c>
      <c r="GLA33">
        <v>39163</v>
      </c>
      <c r="GLB33">
        <v>39162</v>
      </c>
      <c r="GLC33">
        <v>39161</v>
      </c>
      <c r="GLD33">
        <v>39160</v>
      </c>
      <c r="GLE33">
        <v>39157</v>
      </c>
      <c r="GLF33">
        <v>39156</v>
      </c>
      <c r="GLG33">
        <v>39155</v>
      </c>
      <c r="GLH33">
        <v>39154</v>
      </c>
      <c r="GLI33">
        <v>39153</v>
      </c>
      <c r="GLJ33">
        <v>39150</v>
      </c>
      <c r="GLK33">
        <v>39149</v>
      </c>
      <c r="GLL33">
        <v>39148</v>
      </c>
      <c r="GLM33">
        <v>39147</v>
      </c>
      <c r="GLN33">
        <v>39146</v>
      </c>
      <c r="GLO33">
        <v>39143</v>
      </c>
      <c r="GLP33">
        <v>39142</v>
      </c>
      <c r="GLQ33">
        <v>39141</v>
      </c>
      <c r="GLR33">
        <v>39140</v>
      </c>
      <c r="GLS33">
        <v>39139</v>
      </c>
      <c r="GLT33">
        <v>39136</v>
      </c>
      <c r="GLU33">
        <v>39135</v>
      </c>
      <c r="GLV33">
        <v>39134</v>
      </c>
      <c r="GLW33">
        <v>39133</v>
      </c>
      <c r="GLX33">
        <v>39132</v>
      </c>
      <c r="GLY33">
        <v>39129</v>
      </c>
      <c r="GLZ33">
        <v>39128</v>
      </c>
      <c r="GMA33">
        <v>39127</v>
      </c>
      <c r="GMB33">
        <v>39126</v>
      </c>
      <c r="GMC33">
        <v>39125</v>
      </c>
      <c r="GMD33">
        <v>39122</v>
      </c>
      <c r="GME33">
        <v>39121</v>
      </c>
      <c r="GMF33">
        <v>39120</v>
      </c>
      <c r="GMG33">
        <v>39119</v>
      </c>
      <c r="GMH33">
        <v>39118</v>
      </c>
      <c r="GMI33">
        <v>39115</v>
      </c>
      <c r="GMJ33">
        <v>39114</v>
      </c>
      <c r="GMK33">
        <v>39113</v>
      </c>
      <c r="GML33">
        <v>39112</v>
      </c>
      <c r="GMM33">
        <v>39111</v>
      </c>
      <c r="GMN33">
        <v>39108</v>
      </c>
      <c r="GMO33">
        <v>39107</v>
      </c>
      <c r="GMP33">
        <v>39106</v>
      </c>
      <c r="GMQ33">
        <v>39105</v>
      </c>
      <c r="GMR33">
        <v>39104</v>
      </c>
      <c r="GMS33">
        <v>39101</v>
      </c>
      <c r="GMT33">
        <v>39100</v>
      </c>
      <c r="GMU33">
        <v>39099</v>
      </c>
      <c r="GMV33">
        <v>39098</v>
      </c>
      <c r="GMW33">
        <v>39097</v>
      </c>
      <c r="GMX33">
        <v>39094</v>
      </c>
      <c r="GMY33">
        <v>39093</v>
      </c>
      <c r="GMZ33">
        <v>39092</v>
      </c>
      <c r="GNA33">
        <v>39091</v>
      </c>
      <c r="GNB33">
        <v>39090</v>
      </c>
      <c r="GNC33">
        <v>39087</v>
      </c>
      <c r="GND33">
        <v>39086</v>
      </c>
      <c r="GNE33">
        <v>39085</v>
      </c>
      <c r="GNF33">
        <v>39084</v>
      </c>
      <c r="GNG33">
        <v>39083</v>
      </c>
      <c r="GNH33">
        <v>39080</v>
      </c>
      <c r="GNI33">
        <v>39079</v>
      </c>
      <c r="GNJ33">
        <v>39078</v>
      </c>
      <c r="GNK33">
        <v>39077</v>
      </c>
      <c r="GNL33">
        <v>39076</v>
      </c>
      <c r="GNM33">
        <v>39073</v>
      </c>
      <c r="GNN33">
        <v>39072</v>
      </c>
      <c r="GNO33">
        <v>39071</v>
      </c>
      <c r="GNP33">
        <v>39070</v>
      </c>
      <c r="GNQ33">
        <v>39069</v>
      </c>
      <c r="GNR33">
        <v>39066</v>
      </c>
      <c r="GNS33">
        <v>39065</v>
      </c>
      <c r="GNT33">
        <v>39064</v>
      </c>
      <c r="GNU33">
        <v>39063</v>
      </c>
      <c r="GNV33">
        <v>39062</v>
      </c>
      <c r="GNW33">
        <v>39059</v>
      </c>
      <c r="GNX33">
        <v>39058</v>
      </c>
      <c r="GNY33">
        <v>39057</v>
      </c>
      <c r="GNZ33">
        <v>39056</v>
      </c>
      <c r="GOA33">
        <v>39055</v>
      </c>
      <c r="GOB33">
        <v>39052</v>
      </c>
      <c r="GOC33">
        <v>39051</v>
      </c>
      <c r="GOD33">
        <v>39050</v>
      </c>
      <c r="GOE33">
        <v>39049</v>
      </c>
      <c r="GOF33">
        <v>39048</v>
      </c>
      <c r="GOG33">
        <v>39045</v>
      </c>
      <c r="GOH33">
        <v>39044</v>
      </c>
      <c r="GOI33">
        <v>39043</v>
      </c>
      <c r="GOJ33">
        <v>39042</v>
      </c>
      <c r="GOK33">
        <v>39041</v>
      </c>
      <c r="GOL33">
        <v>39038</v>
      </c>
      <c r="GOM33">
        <v>39037</v>
      </c>
      <c r="GON33">
        <v>39036</v>
      </c>
      <c r="GOO33">
        <v>39035</v>
      </c>
      <c r="GOP33">
        <v>39034</v>
      </c>
      <c r="GOQ33">
        <v>39031</v>
      </c>
      <c r="GOR33">
        <v>39030</v>
      </c>
      <c r="GOS33">
        <v>39029</v>
      </c>
      <c r="GOT33">
        <v>39028</v>
      </c>
      <c r="GOU33">
        <v>39027</v>
      </c>
      <c r="GOV33">
        <v>39024</v>
      </c>
      <c r="GOW33">
        <v>39023</v>
      </c>
      <c r="GOX33">
        <v>39022</v>
      </c>
      <c r="GOY33">
        <v>39021</v>
      </c>
      <c r="GOZ33">
        <v>39020</v>
      </c>
      <c r="GPA33">
        <v>39017</v>
      </c>
      <c r="GPB33">
        <v>39016</v>
      </c>
      <c r="GPC33">
        <v>39015</v>
      </c>
      <c r="GPD33">
        <v>39014</v>
      </c>
      <c r="GPE33">
        <v>39013</v>
      </c>
      <c r="GPF33">
        <v>39010</v>
      </c>
      <c r="GPG33">
        <v>39009</v>
      </c>
      <c r="GPH33">
        <v>39008</v>
      </c>
      <c r="GPI33">
        <v>39007</v>
      </c>
      <c r="GPJ33">
        <v>39006</v>
      </c>
      <c r="GPK33">
        <v>39003</v>
      </c>
      <c r="GPL33">
        <v>39002</v>
      </c>
      <c r="GPM33">
        <v>39001</v>
      </c>
      <c r="GPN33">
        <v>39000</v>
      </c>
      <c r="GPO33">
        <v>38999</v>
      </c>
      <c r="GPP33">
        <v>38996</v>
      </c>
      <c r="GPQ33">
        <v>38995</v>
      </c>
      <c r="GPR33">
        <v>38994</v>
      </c>
      <c r="GPS33">
        <v>38993</v>
      </c>
      <c r="GPT33">
        <v>38992</v>
      </c>
      <c r="GPU33">
        <v>38989</v>
      </c>
      <c r="GPV33">
        <v>38988</v>
      </c>
      <c r="GPW33">
        <v>38987</v>
      </c>
      <c r="GPX33">
        <v>38986</v>
      </c>
      <c r="GPY33">
        <v>38985</v>
      </c>
      <c r="GPZ33">
        <v>38982</v>
      </c>
      <c r="GQA33">
        <v>38981</v>
      </c>
      <c r="GQB33">
        <v>38980</v>
      </c>
      <c r="GQC33">
        <v>38979</v>
      </c>
      <c r="GQD33">
        <v>38978</v>
      </c>
      <c r="GQE33">
        <v>38975</v>
      </c>
      <c r="GQF33">
        <v>38974</v>
      </c>
      <c r="GQG33">
        <v>38973</v>
      </c>
      <c r="GQH33">
        <v>38972</v>
      </c>
      <c r="GQI33">
        <v>38971</v>
      </c>
      <c r="GQJ33">
        <v>38968</v>
      </c>
      <c r="GQK33">
        <v>38967</v>
      </c>
      <c r="GQL33">
        <v>38966</v>
      </c>
      <c r="GQM33">
        <v>38965</v>
      </c>
      <c r="GQN33">
        <v>38964</v>
      </c>
      <c r="GQO33">
        <v>38961</v>
      </c>
      <c r="GQP33">
        <v>38960</v>
      </c>
      <c r="GQQ33">
        <v>38959</v>
      </c>
      <c r="GQR33">
        <v>38958</v>
      </c>
      <c r="GQS33">
        <v>38957</v>
      </c>
      <c r="GQT33">
        <v>38954</v>
      </c>
      <c r="GQU33">
        <v>38953</v>
      </c>
      <c r="GQV33">
        <v>38952</v>
      </c>
      <c r="GQW33">
        <v>38951</v>
      </c>
      <c r="GQX33">
        <v>38950</v>
      </c>
      <c r="GQY33">
        <v>38947</v>
      </c>
      <c r="GQZ33">
        <v>38946</v>
      </c>
      <c r="GRA33">
        <v>38945</v>
      </c>
      <c r="GRB33">
        <v>38944</v>
      </c>
      <c r="GRC33">
        <v>38943</v>
      </c>
      <c r="GRD33">
        <v>38940</v>
      </c>
      <c r="GRE33">
        <v>38939</v>
      </c>
      <c r="GRF33">
        <v>38938</v>
      </c>
      <c r="GRG33">
        <v>38937</v>
      </c>
      <c r="GRH33">
        <v>38936</v>
      </c>
      <c r="GRI33">
        <v>38933</v>
      </c>
      <c r="GRJ33">
        <v>38932</v>
      </c>
      <c r="GRK33">
        <v>38931</v>
      </c>
      <c r="GRL33">
        <v>38930</v>
      </c>
      <c r="GRM33">
        <v>38929</v>
      </c>
      <c r="GRN33">
        <v>38926</v>
      </c>
      <c r="GRO33">
        <v>38925</v>
      </c>
      <c r="GRP33">
        <v>38924</v>
      </c>
      <c r="GRQ33">
        <v>38923</v>
      </c>
      <c r="GRR33">
        <v>38922</v>
      </c>
      <c r="GRS33">
        <v>38919</v>
      </c>
      <c r="GRT33">
        <v>38918</v>
      </c>
      <c r="GRU33">
        <v>38917</v>
      </c>
      <c r="GRV33">
        <v>38916</v>
      </c>
      <c r="GRW33">
        <v>38915</v>
      </c>
      <c r="GRX33">
        <v>38912</v>
      </c>
      <c r="GRY33">
        <v>38911</v>
      </c>
      <c r="GRZ33">
        <v>38910</v>
      </c>
      <c r="GSA33">
        <v>38909</v>
      </c>
      <c r="GSB33">
        <v>38908</v>
      </c>
      <c r="GSC33">
        <v>38905</v>
      </c>
      <c r="GSD33">
        <v>38904</v>
      </c>
      <c r="GSE33">
        <v>38903</v>
      </c>
      <c r="GSF33">
        <v>38902</v>
      </c>
      <c r="GSG33">
        <v>38901</v>
      </c>
      <c r="GSH33">
        <v>38898</v>
      </c>
      <c r="GSI33">
        <v>38897</v>
      </c>
      <c r="GSJ33">
        <v>38896</v>
      </c>
      <c r="GSK33">
        <v>38895</v>
      </c>
      <c r="GSL33">
        <v>38894</v>
      </c>
      <c r="GSM33">
        <v>38891</v>
      </c>
      <c r="GSN33">
        <v>38890</v>
      </c>
      <c r="GSO33">
        <v>38889</v>
      </c>
      <c r="GSP33">
        <v>38888</v>
      </c>
      <c r="GSQ33">
        <v>38887</v>
      </c>
      <c r="GSR33">
        <v>38884</v>
      </c>
      <c r="GSS33">
        <v>38883</v>
      </c>
      <c r="GST33">
        <v>38882</v>
      </c>
      <c r="GSU33">
        <v>38881</v>
      </c>
      <c r="GSV33">
        <v>38880</v>
      </c>
      <c r="GSW33">
        <v>38877</v>
      </c>
      <c r="GSX33">
        <v>38876</v>
      </c>
      <c r="GSY33">
        <v>38875</v>
      </c>
      <c r="GSZ33">
        <v>38874</v>
      </c>
      <c r="GTA33">
        <v>38873</v>
      </c>
      <c r="GTB33">
        <v>38870</v>
      </c>
      <c r="GTC33">
        <v>38869</v>
      </c>
      <c r="GTD33">
        <v>38868</v>
      </c>
      <c r="GTE33">
        <v>38867</v>
      </c>
      <c r="GTF33">
        <v>38866</v>
      </c>
      <c r="GTG33">
        <v>38863</v>
      </c>
      <c r="GTH33">
        <v>38862</v>
      </c>
      <c r="GTI33">
        <v>38861</v>
      </c>
      <c r="GTJ33">
        <v>38860</v>
      </c>
      <c r="GTK33">
        <v>38859</v>
      </c>
      <c r="GTL33">
        <v>38856</v>
      </c>
      <c r="GTM33">
        <v>38855</v>
      </c>
      <c r="GTN33">
        <v>38854</v>
      </c>
      <c r="GTO33">
        <v>38853</v>
      </c>
      <c r="GTP33">
        <v>38852</v>
      </c>
      <c r="GTQ33">
        <v>38849</v>
      </c>
      <c r="GTR33">
        <v>38848</v>
      </c>
      <c r="GTS33">
        <v>38847</v>
      </c>
      <c r="GTT33">
        <v>38846</v>
      </c>
      <c r="GTU33">
        <v>38845</v>
      </c>
      <c r="GTV33">
        <v>38842</v>
      </c>
      <c r="GTW33">
        <v>38841</v>
      </c>
      <c r="GTX33">
        <v>38840</v>
      </c>
      <c r="GTY33">
        <v>38839</v>
      </c>
      <c r="GTZ33">
        <v>38838</v>
      </c>
      <c r="GUA33">
        <v>38835</v>
      </c>
      <c r="GUB33">
        <v>38834</v>
      </c>
      <c r="GUC33">
        <v>38833</v>
      </c>
      <c r="GUD33">
        <v>38832</v>
      </c>
      <c r="GUE33">
        <v>38831</v>
      </c>
      <c r="GUF33">
        <v>38828</v>
      </c>
      <c r="GUG33">
        <v>38827</v>
      </c>
      <c r="GUH33">
        <v>38826</v>
      </c>
      <c r="GUI33">
        <v>38825</v>
      </c>
      <c r="GUJ33">
        <v>38824</v>
      </c>
      <c r="GUK33">
        <v>38821</v>
      </c>
      <c r="GUL33">
        <v>38820</v>
      </c>
      <c r="GUM33">
        <v>38819</v>
      </c>
      <c r="GUN33">
        <v>38818</v>
      </c>
      <c r="GUO33">
        <v>38817</v>
      </c>
      <c r="GUP33">
        <v>38814</v>
      </c>
      <c r="GUQ33">
        <v>38813</v>
      </c>
      <c r="GUR33">
        <v>38812</v>
      </c>
      <c r="GUS33">
        <v>38811</v>
      </c>
      <c r="GUT33">
        <v>38810</v>
      </c>
      <c r="GUU33">
        <v>38807</v>
      </c>
      <c r="GUV33">
        <v>38806</v>
      </c>
      <c r="GUW33">
        <v>38805</v>
      </c>
      <c r="GUX33">
        <v>38804</v>
      </c>
      <c r="GUY33">
        <v>38803</v>
      </c>
      <c r="GUZ33">
        <v>38800</v>
      </c>
      <c r="GVA33">
        <v>38799</v>
      </c>
      <c r="GVB33">
        <v>38798</v>
      </c>
      <c r="GVC33">
        <v>38797</v>
      </c>
      <c r="GVD33">
        <v>38796</v>
      </c>
      <c r="GVE33">
        <v>38793</v>
      </c>
      <c r="GVF33">
        <v>38792</v>
      </c>
      <c r="GVG33">
        <v>38791</v>
      </c>
      <c r="GVH33">
        <v>38790</v>
      </c>
      <c r="GVI33">
        <v>38789</v>
      </c>
      <c r="GVJ33">
        <v>38786</v>
      </c>
      <c r="GVK33">
        <v>38785</v>
      </c>
      <c r="GVL33">
        <v>38784</v>
      </c>
      <c r="GVM33">
        <v>38783</v>
      </c>
      <c r="GVN33">
        <v>38782</v>
      </c>
      <c r="GVO33">
        <v>38779</v>
      </c>
      <c r="GVP33">
        <v>38778</v>
      </c>
      <c r="GVQ33">
        <v>38777</v>
      </c>
      <c r="GVR33">
        <v>38776</v>
      </c>
      <c r="GVS33">
        <v>38775</v>
      </c>
      <c r="GVT33">
        <v>38772</v>
      </c>
      <c r="GVU33">
        <v>38771</v>
      </c>
      <c r="GVV33">
        <v>38770</v>
      </c>
      <c r="GVW33">
        <v>38769</v>
      </c>
      <c r="GVX33">
        <v>38768</v>
      </c>
      <c r="GVY33">
        <v>38765</v>
      </c>
      <c r="GVZ33">
        <v>38764</v>
      </c>
      <c r="GWA33">
        <v>38763</v>
      </c>
      <c r="GWB33">
        <v>38762</v>
      </c>
      <c r="GWC33">
        <v>38761</v>
      </c>
      <c r="GWD33">
        <v>38758</v>
      </c>
      <c r="GWE33">
        <v>38757</v>
      </c>
      <c r="GWF33">
        <v>38756</v>
      </c>
      <c r="GWG33">
        <v>38755</v>
      </c>
      <c r="GWH33">
        <v>38754</v>
      </c>
      <c r="GWI33">
        <v>38751</v>
      </c>
      <c r="GWJ33">
        <v>38750</v>
      </c>
      <c r="GWK33">
        <v>38749</v>
      </c>
      <c r="GWL33">
        <v>38748</v>
      </c>
      <c r="GWM33">
        <v>38747</v>
      </c>
      <c r="GWN33">
        <v>38744</v>
      </c>
      <c r="GWO33">
        <v>38743</v>
      </c>
      <c r="GWP33">
        <v>38742</v>
      </c>
      <c r="GWQ33">
        <v>38741</v>
      </c>
      <c r="GWR33">
        <v>38740</v>
      </c>
      <c r="GWS33">
        <v>38737</v>
      </c>
      <c r="GWT33">
        <v>38736</v>
      </c>
      <c r="GWU33">
        <v>38735</v>
      </c>
      <c r="GWV33">
        <v>38734</v>
      </c>
      <c r="GWW33">
        <v>38733</v>
      </c>
      <c r="GWX33">
        <v>38730</v>
      </c>
      <c r="GWY33">
        <v>38729</v>
      </c>
      <c r="GWZ33">
        <v>38728</v>
      </c>
      <c r="GXA33">
        <v>38727</v>
      </c>
      <c r="GXB33">
        <v>38726</v>
      </c>
      <c r="GXC33">
        <v>38723</v>
      </c>
      <c r="GXD33">
        <v>38722</v>
      </c>
      <c r="GXE33">
        <v>38721</v>
      </c>
      <c r="GXF33">
        <v>38720</v>
      </c>
      <c r="GXG33">
        <v>38719</v>
      </c>
      <c r="GXH33">
        <v>38716</v>
      </c>
      <c r="GXI33">
        <v>38715</v>
      </c>
      <c r="GXJ33">
        <v>38714</v>
      </c>
      <c r="GXK33">
        <v>38713</v>
      </c>
      <c r="GXL33">
        <v>38712</v>
      </c>
      <c r="GXM33">
        <v>38709</v>
      </c>
      <c r="GXN33">
        <v>38708</v>
      </c>
      <c r="GXO33">
        <v>38707</v>
      </c>
      <c r="GXP33">
        <v>38706</v>
      </c>
      <c r="GXQ33">
        <v>38705</v>
      </c>
      <c r="GXR33">
        <v>38702</v>
      </c>
      <c r="GXS33">
        <v>38701</v>
      </c>
      <c r="GXT33">
        <v>38700</v>
      </c>
      <c r="GXU33">
        <v>38699</v>
      </c>
      <c r="GXV33">
        <v>38698</v>
      </c>
      <c r="GXW33">
        <v>38695</v>
      </c>
      <c r="GXX33">
        <v>38694</v>
      </c>
      <c r="GXY33">
        <v>38693</v>
      </c>
      <c r="GXZ33">
        <v>38692</v>
      </c>
      <c r="GYA33">
        <v>38691</v>
      </c>
      <c r="GYB33">
        <v>38688</v>
      </c>
      <c r="GYC33">
        <v>38687</v>
      </c>
      <c r="GYD33">
        <v>38686</v>
      </c>
      <c r="GYE33">
        <v>38685</v>
      </c>
      <c r="GYF33">
        <v>38684</v>
      </c>
      <c r="GYG33">
        <v>38681</v>
      </c>
      <c r="GYH33">
        <v>38680</v>
      </c>
      <c r="GYI33">
        <v>38679</v>
      </c>
      <c r="GYJ33">
        <v>38678</v>
      </c>
      <c r="GYK33">
        <v>38677</v>
      </c>
      <c r="GYL33">
        <v>38674</v>
      </c>
      <c r="GYM33">
        <v>38673</v>
      </c>
      <c r="GYN33">
        <v>38672</v>
      </c>
      <c r="GYO33">
        <v>38671</v>
      </c>
      <c r="GYP33">
        <v>38670</v>
      </c>
      <c r="GYQ33">
        <v>38667</v>
      </c>
      <c r="GYR33">
        <v>38666</v>
      </c>
      <c r="GYS33">
        <v>38665</v>
      </c>
      <c r="GYT33">
        <v>38664</v>
      </c>
      <c r="GYU33">
        <v>38663</v>
      </c>
      <c r="GYV33">
        <v>38660</v>
      </c>
      <c r="GYW33">
        <v>38659</v>
      </c>
      <c r="GYX33">
        <v>38658</v>
      </c>
      <c r="GYY33">
        <v>38657</v>
      </c>
      <c r="GYZ33">
        <v>38656</v>
      </c>
      <c r="GZA33">
        <v>38653</v>
      </c>
      <c r="GZB33">
        <v>38652</v>
      </c>
      <c r="GZC33">
        <v>38651</v>
      </c>
      <c r="GZD33">
        <v>38650</v>
      </c>
      <c r="GZE33">
        <v>38649</v>
      </c>
      <c r="GZF33">
        <v>38646</v>
      </c>
      <c r="GZG33">
        <v>38645</v>
      </c>
      <c r="GZH33">
        <v>38644</v>
      </c>
      <c r="GZI33">
        <v>38643</v>
      </c>
      <c r="GZJ33">
        <v>38642</v>
      </c>
      <c r="GZK33">
        <v>38639</v>
      </c>
      <c r="GZL33">
        <v>38638</v>
      </c>
      <c r="GZM33">
        <v>38637</v>
      </c>
      <c r="GZN33">
        <v>38636</v>
      </c>
      <c r="GZO33">
        <v>38635</v>
      </c>
      <c r="GZP33">
        <v>38632</v>
      </c>
      <c r="GZQ33">
        <v>38631</v>
      </c>
      <c r="GZR33">
        <v>38630</v>
      </c>
      <c r="GZS33">
        <v>38629</v>
      </c>
      <c r="GZT33">
        <v>38628</v>
      </c>
      <c r="GZU33">
        <v>38625</v>
      </c>
      <c r="GZV33">
        <v>38624</v>
      </c>
      <c r="GZW33">
        <v>38623</v>
      </c>
      <c r="GZX33">
        <v>38622</v>
      </c>
      <c r="GZY33">
        <v>38621</v>
      </c>
      <c r="GZZ33">
        <v>38618</v>
      </c>
      <c r="HAA33">
        <v>38617</v>
      </c>
      <c r="HAB33">
        <v>38616</v>
      </c>
      <c r="HAC33">
        <v>38615</v>
      </c>
      <c r="HAD33">
        <v>38614</v>
      </c>
      <c r="HAE33">
        <v>38611</v>
      </c>
      <c r="HAF33">
        <v>38610</v>
      </c>
      <c r="HAG33">
        <v>38609</v>
      </c>
      <c r="HAH33">
        <v>38608</v>
      </c>
      <c r="HAI33">
        <v>38607</v>
      </c>
      <c r="HAJ33">
        <v>38604</v>
      </c>
      <c r="HAK33">
        <v>38603</v>
      </c>
      <c r="HAL33">
        <v>38602</v>
      </c>
      <c r="HAM33">
        <v>38601</v>
      </c>
      <c r="HAN33">
        <v>38600</v>
      </c>
      <c r="HAO33">
        <v>38597</v>
      </c>
      <c r="HAP33">
        <v>38596</v>
      </c>
      <c r="HAQ33">
        <v>38595</v>
      </c>
      <c r="HAR33">
        <v>38594</v>
      </c>
      <c r="HAS33">
        <v>38593</v>
      </c>
      <c r="HAT33">
        <v>38590</v>
      </c>
      <c r="HAU33">
        <v>38589</v>
      </c>
      <c r="HAV33">
        <v>38588</v>
      </c>
      <c r="HAW33">
        <v>38587</v>
      </c>
      <c r="HAX33">
        <v>38586</v>
      </c>
      <c r="HAY33">
        <v>38583</v>
      </c>
      <c r="HAZ33">
        <v>38582</v>
      </c>
      <c r="HBA33">
        <v>38581</v>
      </c>
      <c r="HBB33">
        <v>38580</v>
      </c>
      <c r="HBC33">
        <v>38579</v>
      </c>
      <c r="HBD33">
        <v>38576</v>
      </c>
      <c r="HBE33">
        <v>38575</v>
      </c>
      <c r="HBF33">
        <v>38574</v>
      </c>
      <c r="HBG33">
        <v>38573</v>
      </c>
      <c r="HBH33">
        <v>38572</v>
      </c>
      <c r="HBI33">
        <v>38569</v>
      </c>
      <c r="HBJ33">
        <v>38568</v>
      </c>
      <c r="HBK33">
        <v>38567</v>
      </c>
      <c r="HBL33">
        <v>38566</v>
      </c>
      <c r="HBM33">
        <v>38565</v>
      </c>
      <c r="HBN33">
        <v>38562</v>
      </c>
      <c r="HBO33">
        <v>38561</v>
      </c>
      <c r="HBP33">
        <v>38560</v>
      </c>
      <c r="HBQ33">
        <v>38559</v>
      </c>
      <c r="HBR33">
        <v>38558</v>
      </c>
      <c r="HBS33">
        <v>38555</v>
      </c>
      <c r="HBT33">
        <v>38554</v>
      </c>
      <c r="HBU33">
        <v>38553</v>
      </c>
      <c r="HBV33">
        <v>38552</v>
      </c>
      <c r="HBW33">
        <v>38551</v>
      </c>
      <c r="HBX33">
        <v>38548</v>
      </c>
      <c r="HBY33">
        <v>38547</v>
      </c>
      <c r="HBZ33">
        <v>38546</v>
      </c>
      <c r="HCA33">
        <v>38545</v>
      </c>
      <c r="HCB33">
        <v>38544</v>
      </c>
      <c r="HCC33">
        <v>38541</v>
      </c>
      <c r="HCD33">
        <v>38540</v>
      </c>
      <c r="HCE33">
        <v>38539</v>
      </c>
      <c r="HCF33">
        <v>38538</v>
      </c>
      <c r="HCG33">
        <v>38537</v>
      </c>
      <c r="HCH33">
        <v>38534</v>
      </c>
      <c r="HCI33">
        <v>38533</v>
      </c>
      <c r="HCJ33">
        <v>38532</v>
      </c>
      <c r="HCK33">
        <v>38531</v>
      </c>
      <c r="HCL33">
        <v>38530</v>
      </c>
      <c r="HCM33">
        <v>38527</v>
      </c>
      <c r="HCN33">
        <v>38526</v>
      </c>
      <c r="HCO33">
        <v>38525</v>
      </c>
      <c r="HCP33">
        <v>38524</v>
      </c>
      <c r="HCQ33">
        <v>38523</v>
      </c>
      <c r="HCR33">
        <v>38520</v>
      </c>
      <c r="HCS33">
        <v>38519</v>
      </c>
      <c r="HCT33">
        <v>38518</v>
      </c>
      <c r="HCU33">
        <v>38517</v>
      </c>
      <c r="HCV33">
        <v>38516</v>
      </c>
      <c r="HCW33">
        <v>38513</v>
      </c>
      <c r="HCX33">
        <v>38512</v>
      </c>
      <c r="HCY33">
        <v>38511</v>
      </c>
      <c r="HCZ33">
        <v>38510</v>
      </c>
      <c r="HDA33">
        <v>38509</v>
      </c>
      <c r="HDB33">
        <v>38506</v>
      </c>
      <c r="HDC33">
        <v>38505</v>
      </c>
      <c r="HDD33">
        <v>38504</v>
      </c>
      <c r="HDE33">
        <v>38503</v>
      </c>
      <c r="HDF33">
        <v>38502</v>
      </c>
      <c r="HDG33">
        <v>38499</v>
      </c>
      <c r="HDH33">
        <v>38498</v>
      </c>
      <c r="HDI33">
        <v>38497</v>
      </c>
      <c r="HDJ33">
        <v>38496</v>
      </c>
      <c r="HDK33">
        <v>38495</v>
      </c>
      <c r="HDL33">
        <v>38492</v>
      </c>
      <c r="HDM33">
        <v>38491</v>
      </c>
      <c r="HDN33">
        <v>38490</v>
      </c>
      <c r="HDO33">
        <v>38489</v>
      </c>
      <c r="HDP33">
        <v>38488</v>
      </c>
      <c r="HDQ33">
        <v>38485</v>
      </c>
      <c r="HDR33">
        <v>38484</v>
      </c>
      <c r="HDS33">
        <v>38483</v>
      </c>
      <c r="HDT33">
        <v>38482</v>
      </c>
      <c r="HDU33">
        <v>38481</v>
      </c>
      <c r="HDV33">
        <v>38478</v>
      </c>
      <c r="HDW33">
        <v>38477</v>
      </c>
      <c r="HDX33">
        <v>38476</v>
      </c>
      <c r="HDY33">
        <v>38475</v>
      </c>
      <c r="HDZ33">
        <v>38474</v>
      </c>
      <c r="HEA33">
        <v>38471</v>
      </c>
      <c r="HEB33">
        <v>38470</v>
      </c>
      <c r="HEC33">
        <v>38469</v>
      </c>
      <c r="HED33">
        <v>38468</v>
      </c>
      <c r="HEE33">
        <v>38467</v>
      </c>
      <c r="HEF33">
        <v>38464</v>
      </c>
      <c r="HEG33">
        <v>38463</v>
      </c>
      <c r="HEH33">
        <v>38462</v>
      </c>
      <c r="HEI33">
        <v>38461</v>
      </c>
      <c r="HEJ33">
        <v>38460</v>
      </c>
      <c r="HEK33">
        <v>38457</v>
      </c>
      <c r="HEL33">
        <v>38456</v>
      </c>
      <c r="HEM33">
        <v>38455</v>
      </c>
      <c r="HEN33">
        <v>38454</v>
      </c>
      <c r="HEO33">
        <v>38453</v>
      </c>
      <c r="HEP33">
        <v>38450</v>
      </c>
      <c r="HEQ33">
        <v>38449</v>
      </c>
      <c r="HER33">
        <v>38448</v>
      </c>
      <c r="HES33">
        <v>38447</v>
      </c>
      <c r="HET33">
        <v>38446</v>
      </c>
      <c r="HEU33">
        <v>38443</v>
      </c>
      <c r="HEV33">
        <v>38442</v>
      </c>
      <c r="HEW33">
        <v>38441</v>
      </c>
      <c r="HEX33">
        <v>38440</v>
      </c>
      <c r="HEY33">
        <v>38439</v>
      </c>
      <c r="HEZ33">
        <v>38436</v>
      </c>
      <c r="HFA33">
        <v>38435</v>
      </c>
      <c r="HFB33">
        <v>38434</v>
      </c>
      <c r="HFC33">
        <v>38433</v>
      </c>
      <c r="HFD33">
        <v>38432</v>
      </c>
      <c r="HFE33">
        <v>38429</v>
      </c>
      <c r="HFF33">
        <v>38428</v>
      </c>
      <c r="HFG33">
        <v>38427</v>
      </c>
      <c r="HFH33">
        <v>38426</v>
      </c>
      <c r="HFI33">
        <v>38425</v>
      </c>
      <c r="HFJ33">
        <v>38422</v>
      </c>
      <c r="HFK33">
        <v>38421</v>
      </c>
      <c r="HFL33">
        <v>38420</v>
      </c>
      <c r="HFM33">
        <v>38419</v>
      </c>
      <c r="HFN33">
        <v>38418</v>
      </c>
      <c r="HFO33">
        <v>38415</v>
      </c>
      <c r="HFP33">
        <v>38414</v>
      </c>
      <c r="HFQ33">
        <v>38413</v>
      </c>
      <c r="HFR33">
        <v>38412</v>
      </c>
      <c r="HFS33">
        <v>38411</v>
      </c>
      <c r="HFT33">
        <v>38408</v>
      </c>
      <c r="HFU33">
        <v>38407</v>
      </c>
      <c r="HFV33">
        <v>38406</v>
      </c>
      <c r="HFW33">
        <v>38405</v>
      </c>
      <c r="HFX33">
        <v>38404</v>
      </c>
      <c r="HFY33">
        <v>38401</v>
      </c>
      <c r="HFZ33">
        <v>38400</v>
      </c>
      <c r="HGA33">
        <v>38399</v>
      </c>
      <c r="HGB33">
        <v>38398</v>
      </c>
      <c r="HGC33">
        <v>38397</v>
      </c>
      <c r="HGD33">
        <v>38394</v>
      </c>
      <c r="HGE33">
        <v>38393</v>
      </c>
      <c r="HGF33">
        <v>38392</v>
      </c>
      <c r="HGG33">
        <v>38391</v>
      </c>
      <c r="HGH33">
        <v>38390</v>
      </c>
      <c r="HGI33">
        <v>38387</v>
      </c>
      <c r="HGJ33">
        <v>38386</v>
      </c>
      <c r="HGK33">
        <v>38385</v>
      </c>
      <c r="HGL33">
        <v>38384</v>
      </c>
      <c r="HGM33">
        <v>38383</v>
      </c>
      <c r="HGN33">
        <v>38380</v>
      </c>
      <c r="HGO33">
        <v>38379</v>
      </c>
      <c r="HGP33">
        <v>38378</v>
      </c>
      <c r="HGQ33">
        <v>38377</v>
      </c>
      <c r="HGR33">
        <v>38376</v>
      </c>
      <c r="HGS33">
        <v>38373</v>
      </c>
      <c r="HGT33">
        <v>38372</v>
      </c>
      <c r="HGU33">
        <v>38371</v>
      </c>
      <c r="HGV33">
        <v>38370</v>
      </c>
      <c r="HGW33">
        <v>38369</v>
      </c>
      <c r="HGX33">
        <v>38366</v>
      </c>
      <c r="HGY33">
        <v>38365</v>
      </c>
      <c r="HGZ33">
        <v>38364</v>
      </c>
      <c r="HHA33">
        <v>38363</v>
      </c>
      <c r="HHB33">
        <v>38362</v>
      </c>
      <c r="HHC33">
        <v>38359</v>
      </c>
      <c r="HHD33">
        <v>38358</v>
      </c>
      <c r="HHE33">
        <v>38357</v>
      </c>
      <c r="HHF33">
        <v>38356</v>
      </c>
      <c r="HHG33">
        <v>38355</v>
      </c>
      <c r="HHH33">
        <v>38352</v>
      </c>
      <c r="HHI33">
        <v>38351</v>
      </c>
      <c r="HHJ33">
        <v>38350</v>
      </c>
      <c r="HHK33">
        <v>38349</v>
      </c>
      <c r="HHL33">
        <v>38348</v>
      </c>
      <c r="HHM33">
        <v>38345</v>
      </c>
      <c r="HHN33">
        <v>38344</v>
      </c>
      <c r="HHO33">
        <v>38343</v>
      </c>
      <c r="HHP33">
        <v>38342</v>
      </c>
      <c r="HHQ33">
        <v>38341</v>
      </c>
      <c r="HHR33">
        <v>38338</v>
      </c>
      <c r="HHS33">
        <v>38337</v>
      </c>
      <c r="HHT33">
        <v>38336</v>
      </c>
      <c r="HHU33">
        <v>38335</v>
      </c>
      <c r="HHV33">
        <v>38334</v>
      </c>
      <c r="HHW33">
        <v>38331</v>
      </c>
      <c r="HHX33">
        <v>38330</v>
      </c>
      <c r="HHY33">
        <v>38329</v>
      </c>
      <c r="HHZ33">
        <v>38328</v>
      </c>
      <c r="HIA33">
        <v>38327</v>
      </c>
      <c r="HIB33">
        <v>38324</v>
      </c>
      <c r="HIC33">
        <v>38323</v>
      </c>
      <c r="HID33">
        <v>38322</v>
      </c>
      <c r="HIE33">
        <v>38321</v>
      </c>
      <c r="HIF33">
        <v>38320</v>
      </c>
      <c r="HIG33">
        <v>38317</v>
      </c>
      <c r="HIH33">
        <v>38316</v>
      </c>
      <c r="HII33">
        <v>38315</v>
      </c>
      <c r="HIJ33">
        <v>38314</v>
      </c>
      <c r="HIK33">
        <v>38313</v>
      </c>
      <c r="HIL33">
        <v>38310</v>
      </c>
      <c r="HIM33">
        <v>38309</v>
      </c>
      <c r="HIN33">
        <v>38308</v>
      </c>
      <c r="HIO33">
        <v>38307</v>
      </c>
      <c r="HIP33">
        <v>38306</v>
      </c>
      <c r="HIQ33">
        <v>38303</v>
      </c>
      <c r="HIR33">
        <v>38302</v>
      </c>
      <c r="HIS33">
        <v>38301</v>
      </c>
      <c r="HIT33">
        <v>38300</v>
      </c>
      <c r="HIU33">
        <v>38299</v>
      </c>
      <c r="HIV33">
        <v>38296</v>
      </c>
      <c r="HIW33">
        <v>38295</v>
      </c>
      <c r="HIX33">
        <v>38294</v>
      </c>
      <c r="HIY33">
        <v>38293</v>
      </c>
      <c r="HIZ33">
        <v>38292</v>
      </c>
      <c r="HJA33">
        <v>38289</v>
      </c>
      <c r="HJB33">
        <v>38288</v>
      </c>
      <c r="HJC33">
        <v>38287</v>
      </c>
      <c r="HJD33">
        <v>38286</v>
      </c>
      <c r="HJE33">
        <v>38285</v>
      </c>
      <c r="HJF33">
        <v>38282</v>
      </c>
      <c r="HJG33">
        <v>38281</v>
      </c>
      <c r="HJH33">
        <v>38280</v>
      </c>
      <c r="HJI33">
        <v>38279</v>
      </c>
      <c r="HJJ33">
        <v>38278</v>
      </c>
      <c r="HJK33">
        <v>38275</v>
      </c>
      <c r="HJL33">
        <v>38274</v>
      </c>
      <c r="HJM33">
        <v>38273</v>
      </c>
      <c r="HJN33">
        <v>38272</v>
      </c>
      <c r="HJO33">
        <v>38271</v>
      </c>
      <c r="HJP33">
        <v>38268</v>
      </c>
      <c r="HJQ33">
        <v>38267</v>
      </c>
      <c r="HJR33">
        <v>38266</v>
      </c>
      <c r="HJS33">
        <v>38265</v>
      </c>
      <c r="HJT33">
        <v>38264</v>
      </c>
      <c r="HJU33">
        <v>38261</v>
      </c>
      <c r="HJV33">
        <v>38260</v>
      </c>
      <c r="HJW33">
        <v>38259</v>
      </c>
      <c r="HJX33">
        <v>38258</v>
      </c>
      <c r="HJY33">
        <v>38257</v>
      </c>
      <c r="HJZ33">
        <v>38254</v>
      </c>
      <c r="HKA33">
        <v>38253</v>
      </c>
      <c r="HKB33">
        <v>38252</v>
      </c>
      <c r="HKC33">
        <v>38251</v>
      </c>
      <c r="HKD33">
        <v>38250</v>
      </c>
      <c r="HKE33">
        <v>38247</v>
      </c>
      <c r="HKF33">
        <v>38246</v>
      </c>
      <c r="HKG33">
        <v>38245</v>
      </c>
      <c r="HKH33">
        <v>38244</v>
      </c>
      <c r="HKI33">
        <v>38243</v>
      </c>
      <c r="HKJ33">
        <v>38240</v>
      </c>
      <c r="HKK33">
        <v>38239</v>
      </c>
      <c r="HKL33">
        <v>38238</v>
      </c>
      <c r="HKM33">
        <v>38237</v>
      </c>
      <c r="HKN33">
        <v>38236</v>
      </c>
      <c r="HKO33">
        <v>38233</v>
      </c>
      <c r="HKP33">
        <v>38232</v>
      </c>
      <c r="HKQ33">
        <v>38231</v>
      </c>
      <c r="HKR33">
        <v>38230</v>
      </c>
      <c r="HKS33">
        <v>38229</v>
      </c>
      <c r="HKT33">
        <v>38226</v>
      </c>
      <c r="HKU33">
        <v>38225</v>
      </c>
      <c r="HKV33">
        <v>38224</v>
      </c>
      <c r="HKW33">
        <v>38223</v>
      </c>
      <c r="HKX33">
        <v>38222</v>
      </c>
      <c r="HKY33">
        <v>38219</v>
      </c>
      <c r="HKZ33">
        <v>38218</v>
      </c>
      <c r="HLA33">
        <v>38217</v>
      </c>
      <c r="HLB33">
        <v>38216</v>
      </c>
      <c r="HLC33">
        <v>38215</v>
      </c>
      <c r="HLD33">
        <v>38212</v>
      </c>
      <c r="HLE33">
        <v>38211</v>
      </c>
      <c r="HLF33">
        <v>38210</v>
      </c>
      <c r="HLG33">
        <v>38209</v>
      </c>
      <c r="HLH33">
        <v>38208</v>
      </c>
      <c r="HLI33">
        <v>38205</v>
      </c>
      <c r="HLJ33">
        <v>38204</v>
      </c>
      <c r="HLK33">
        <v>38203</v>
      </c>
      <c r="HLL33">
        <v>38202</v>
      </c>
      <c r="HLM33">
        <v>38201</v>
      </c>
      <c r="HLN33">
        <v>38198</v>
      </c>
      <c r="HLO33">
        <v>38197</v>
      </c>
      <c r="HLP33">
        <v>38196</v>
      </c>
      <c r="HLQ33">
        <v>38195</v>
      </c>
      <c r="HLR33">
        <v>38194</v>
      </c>
      <c r="HLS33">
        <v>38191</v>
      </c>
      <c r="HLT33">
        <v>38190</v>
      </c>
      <c r="HLU33">
        <v>38189</v>
      </c>
      <c r="HLV33">
        <v>38188</v>
      </c>
      <c r="HLW33">
        <v>38187</v>
      </c>
      <c r="HLX33">
        <v>38184</v>
      </c>
      <c r="HLY33">
        <v>38183</v>
      </c>
      <c r="HLZ33">
        <v>38182</v>
      </c>
      <c r="HMA33">
        <v>38181</v>
      </c>
      <c r="HMB33">
        <v>38180</v>
      </c>
      <c r="HMC33">
        <v>38177</v>
      </c>
      <c r="HMD33">
        <v>38176</v>
      </c>
      <c r="HME33">
        <v>38175</v>
      </c>
      <c r="HMF33">
        <v>38174</v>
      </c>
      <c r="HMG33">
        <v>38173</v>
      </c>
      <c r="HMH33">
        <v>38170</v>
      </c>
      <c r="HMI33">
        <v>38169</v>
      </c>
      <c r="HMJ33">
        <v>38168</v>
      </c>
      <c r="HMK33">
        <v>38167</v>
      </c>
      <c r="HML33">
        <v>38166</v>
      </c>
      <c r="HMM33">
        <v>38163</v>
      </c>
      <c r="HMN33">
        <v>38162</v>
      </c>
      <c r="HMO33">
        <v>38161</v>
      </c>
      <c r="HMP33">
        <v>38160</v>
      </c>
      <c r="HMQ33">
        <v>38159</v>
      </c>
      <c r="HMR33">
        <v>38156</v>
      </c>
      <c r="HMS33">
        <v>38155</v>
      </c>
      <c r="HMT33">
        <v>38154</v>
      </c>
      <c r="HMU33">
        <v>38153</v>
      </c>
      <c r="HMV33">
        <v>38152</v>
      </c>
      <c r="HMW33">
        <v>38149</v>
      </c>
      <c r="HMX33">
        <v>38148</v>
      </c>
      <c r="HMY33">
        <v>38147</v>
      </c>
      <c r="HMZ33">
        <v>38146</v>
      </c>
      <c r="HNA33">
        <v>38145</v>
      </c>
      <c r="HNB33">
        <v>38142</v>
      </c>
      <c r="HNC33">
        <v>38141</v>
      </c>
      <c r="HND33">
        <v>38140</v>
      </c>
      <c r="HNE33">
        <v>38139</v>
      </c>
      <c r="HNF33">
        <v>38138</v>
      </c>
      <c r="HNG33">
        <v>38135</v>
      </c>
      <c r="HNH33">
        <v>38134</v>
      </c>
      <c r="HNI33">
        <v>38133</v>
      </c>
      <c r="HNJ33">
        <v>38132</v>
      </c>
      <c r="HNK33">
        <v>38131</v>
      </c>
      <c r="HNL33">
        <v>38128</v>
      </c>
      <c r="HNM33">
        <v>38127</v>
      </c>
      <c r="HNN33">
        <v>38126</v>
      </c>
      <c r="HNO33">
        <v>38125</v>
      </c>
      <c r="HNP33">
        <v>38124</v>
      </c>
      <c r="HNQ33">
        <v>38121</v>
      </c>
      <c r="HNR33">
        <v>38120</v>
      </c>
      <c r="HNS33">
        <v>38119</v>
      </c>
      <c r="HNT33">
        <v>38118</v>
      </c>
      <c r="HNU33">
        <v>38117</v>
      </c>
      <c r="HNV33">
        <v>38114</v>
      </c>
      <c r="HNW33">
        <v>38113</v>
      </c>
      <c r="HNX33">
        <v>38112</v>
      </c>
      <c r="HNY33">
        <v>38111</v>
      </c>
      <c r="HNZ33">
        <v>38110</v>
      </c>
      <c r="HOA33">
        <v>38107</v>
      </c>
      <c r="HOB33">
        <v>38106</v>
      </c>
      <c r="HOC33">
        <v>38105</v>
      </c>
      <c r="HOD33">
        <v>38104</v>
      </c>
      <c r="HOE33">
        <v>38103</v>
      </c>
      <c r="HOF33">
        <v>38100</v>
      </c>
      <c r="HOG33">
        <v>38099</v>
      </c>
      <c r="HOH33">
        <v>38098</v>
      </c>
      <c r="HOI33">
        <v>38097</v>
      </c>
      <c r="HOJ33">
        <v>38096</v>
      </c>
      <c r="HOK33">
        <v>38093</v>
      </c>
      <c r="HOL33">
        <v>38092</v>
      </c>
      <c r="HOM33">
        <v>38091</v>
      </c>
      <c r="HON33">
        <v>38090</v>
      </c>
      <c r="HOO33">
        <v>38089</v>
      </c>
      <c r="HOP33">
        <v>38086</v>
      </c>
      <c r="HOQ33">
        <v>38085</v>
      </c>
      <c r="HOR33">
        <v>38084</v>
      </c>
      <c r="HOS33">
        <v>38083</v>
      </c>
      <c r="HOT33">
        <v>38082</v>
      </c>
      <c r="HOU33">
        <v>38079</v>
      </c>
      <c r="HOV33">
        <v>38078</v>
      </c>
      <c r="HOW33">
        <v>38077</v>
      </c>
      <c r="HOX33">
        <v>38076</v>
      </c>
      <c r="HOY33">
        <v>38075</v>
      </c>
      <c r="HOZ33">
        <v>38072</v>
      </c>
      <c r="HPA33">
        <v>38071</v>
      </c>
      <c r="HPB33">
        <v>38070</v>
      </c>
      <c r="HPC33">
        <v>38069</v>
      </c>
      <c r="HPD33">
        <v>38068</v>
      </c>
      <c r="HPE33">
        <v>38065</v>
      </c>
      <c r="HPF33">
        <v>38064</v>
      </c>
      <c r="HPG33">
        <v>38063</v>
      </c>
      <c r="HPH33">
        <v>38062</v>
      </c>
      <c r="HPI33">
        <v>38061</v>
      </c>
      <c r="HPJ33">
        <v>38058</v>
      </c>
      <c r="HPK33">
        <v>38057</v>
      </c>
      <c r="HPL33">
        <v>38056</v>
      </c>
      <c r="HPM33">
        <v>38055</v>
      </c>
      <c r="HPN33">
        <v>38054</v>
      </c>
      <c r="HPO33">
        <v>38051</v>
      </c>
      <c r="HPP33">
        <v>38050</v>
      </c>
      <c r="HPQ33">
        <v>38049</v>
      </c>
      <c r="HPR33">
        <v>38048</v>
      </c>
      <c r="HPS33">
        <v>38047</v>
      </c>
      <c r="HPT33">
        <v>38044</v>
      </c>
      <c r="HPU33">
        <v>38043</v>
      </c>
      <c r="HPV33">
        <v>38042</v>
      </c>
      <c r="HPW33">
        <v>38041</v>
      </c>
      <c r="HPX33">
        <v>38040</v>
      </c>
      <c r="HPY33">
        <v>38037</v>
      </c>
      <c r="HPZ33">
        <v>38036</v>
      </c>
      <c r="HQA33">
        <v>38035</v>
      </c>
      <c r="HQB33">
        <v>38034</v>
      </c>
      <c r="HQC33">
        <v>38033</v>
      </c>
      <c r="HQD33">
        <v>38030</v>
      </c>
      <c r="HQE33">
        <v>38029</v>
      </c>
      <c r="HQF33">
        <v>38028</v>
      </c>
      <c r="HQG33">
        <v>38027</v>
      </c>
      <c r="HQH33">
        <v>38026</v>
      </c>
      <c r="HQI33">
        <v>38023</v>
      </c>
      <c r="HQJ33">
        <v>38022</v>
      </c>
      <c r="HQK33">
        <v>38021</v>
      </c>
      <c r="HQL33">
        <v>38020</v>
      </c>
      <c r="HQM33">
        <v>38019</v>
      </c>
      <c r="HQN33">
        <v>38016</v>
      </c>
      <c r="HQO33">
        <v>38015</v>
      </c>
      <c r="HQP33">
        <v>38014</v>
      </c>
      <c r="HQQ33">
        <v>38013</v>
      </c>
      <c r="HQR33">
        <v>38012</v>
      </c>
      <c r="HQS33">
        <v>38009</v>
      </c>
      <c r="HQT33">
        <v>38008</v>
      </c>
      <c r="HQU33">
        <v>38007</v>
      </c>
      <c r="HQV33">
        <v>38006</v>
      </c>
      <c r="HQW33">
        <v>38005</v>
      </c>
      <c r="HQX33">
        <v>38002</v>
      </c>
      <c r="HQY33">
        <v>38001</v>
      </c>
      <c r="HQZ33">
        <v>38000</v>
      </c>
      <c r="HRA33">
        <v>37999</v>
      </c>
      <c r="HRB33">
        <v>37998</v>
      </c>
      <c r="HRC33">
        <v>37995</v>
      </c>
      <c r="HRD33">
        <v>37994</v>
      </c>
      <c r="HRE33">
        <v>37993</v>
      </c>
      <c r="HRF33">
        <v>37992</v>
      </c>
      <c r="HRG33">
        <v>37991</v>
      </c>
      <c r="HRH33">
        <v>37988</v>
      </c>
      <c r="HRI33">
        <v>37987</v>
      </c>
      <c r="HRJ33">
        <v>37986</v>
      </c>
      <c r="HRK33">
        <v>37985</v>
      </c>
      <c r="HRL33">
        <v>37984</v>
      </c>
      <c r="HRM33">
        <v>37981</v>
      </c>
      <c r="HRN33">
        <v>37980</v>
      </c>
      <c r="HRO33">
        <v>37979</v>
      </c>
      <c r="HRP33">
        <v>37978</v>
      </c>
      <c r="HRQ33">
        <v>37977</v>
      </c>
      <c r="HRR33">
        <v>37974</v>
      </c>
      <c r="HRS33">
        <v>37973</v>
      </c>
      <c r="HRT33">
        <v>37972</v>
      </c>
      <c r="HRU33">
        <v>37971</v>
      </c>
      <c r="HRV33">
        <v>37970</v>
      </c>
      <c r="HRW33">
        <v>37967</v>
      </c>
      <c r="HRX33">
        <v>37966</v>
      </c>
      <c r="HRY33">
        <v>37965</v>
      </c>
      <c r="HRZ33">
        <v>37964</v>
      </c>
      <c r="HSA33">
        <v>37963</v>
      </c>
      <c r="HSB33">
        <v>37960</v>
      </c>
      <c r="HSC33">
        <v>37959</v>
      </c>
      <c r="HSD33">
        <v>37958</v>
      </c>
      <c r="HSE33">
        <v>37957</v>
      </c>
      <c r="HSF33">
        <v>37956</v>
      </c>
      <c r="HSG33">
        <v>37953</v>
      </c>
      <c r="HSH33">
        <v>37952</v>
      </c>
      <c r="HSI33">
        <v>37951</v>
      </c>
      <c r="HSJ33">
        <v>37950</v>
      </c>
      <c r="HSK33">
        <v>37949</v>
      </c>
      <c r="HSL33">
        <v>37946</v>
      </c>
      <c r="HSM33">
        <v>37945</v>
      </c>
      <c r="HSN33">
        <v>37944</v>
      </c>
      <c r="HSO33">
        <v>37943</v>
      </c>
      <c r="HSP33">
        <v>37942</v>
      </c>
      <c r="HSQ33">
        <v>37939</v>
      </c>
      <c r="HSR33">
        <v>37938</v>
      </c>
      <c r="HSS33">
        <v>37937</v>
      </c>
      <c r="HST33">
        <v>37936</v>
      </c>
      <c r="HSU33">
        <v>37935</v>
      </c>
      <c r="HSV33">
        <v>37932</v>
      </c>
      <c r="HSW33">
        <v>37931</v>
      </c>
      <c r="HSX33">
        <v>37930</v>
      </c>
      <c r="HSY33">
        <v>37929</v>
      </c>
      <c r="HSZ33">
        <v>37928</v>
      </c>
      <c r="HTA33">
        <v>37925</v>
      </c>
      <c r="HTB33">
        <v>37924</v>
      </c>
      <c r="HTC33">
        <v>37923</v>
      </c>
      <c r="HTD33">
        <v>37922</v>
      </c>
      <c r="HTE33">
        <v>37921</v>
      </c>
      <c r="HTF33">
        <v>37918</v>
      </c>
      <c r="HTG33">
        <v>37917</v>
      </c>
      <c r="HTH33">
        <v>37916</v>
      </c>
      <c r="HTI33">
        <v>37915</v>
      </c>
      <c r="HTJ33">
        <v>37914</v>
      </c>
      <c r="HTK33">
        <v>37911</v>
      </c>
      <c r="HTL33">
        <v>37910</v>
      </c>
      <c r="HTM33">
        <v>37909</v>
      </c>
      <c r="HTN33">
        <v>37908</v>
      </c>
      <c r="HTO33">
        <v>37907</v>
      </c>
      <c r="HTP33">
        <v>37904</v>
      </c>
      <c r="HTQ33">
        <v>37903</v>
      </c>
      <c r="HTR33">
        <v>37902</v>
      </c>
      <c r="HTS33">
        <v>37901</v>
      </c>
      <c r="HTT33">
        <v>37900</v>
      </c>
      <c r="HTU33">
        <v>37897</v>
      </c>
      <c r="HTV33">
        <v>37896</v>
      </c>
      <c r="HTW33">
        <v>37895</v>
      </c>
      <c r="HTX33">
        <v>37894</v>
      </c>
      <c r="HTY33">
        <v>37893</v>
      </c>
      <c r="HTZ33">
        <v>37890</v>
      </c>
      <c r="HUA33">
        <v>37889</v>
      </c>
      <c r="HUB33">
        <v>37888</v>
      </c>
      <c r="HUC33">
        <v>37887</v>
      </c>
      <c r="HUD33">
        <v>37886</v>
      </c>
      <c r="HUE33">
        <v>37883</v>
      </c>
      <c r="HUF33">
        <v>37882</v>
      </c>
      <c r="HUG33">
        <v>37881</v>
      </c>
      <c r="HUH33">
        <v>37880</v>
      </c>
      <c r="HUI33">
        <v>37879</v>
      </c>
      <c r="HUJ33">
        <v>37876</v>
      </c>
      <c r="HUK33">
        <v>37875</v>
      </c>
      <c r="HUL33">
        <v>37874</v>
      </c>
      <c r="HUM33">
        <v>37873</v>
      </c>
      <c r="HUN33">
        <v>37872</v>
      </c>
      <c r="HUO33">
        <v>37869</v>
      </c>
      <c r="HUP33">
        <v>37868</v>
      </c>
      <c r="HUQ33">
        <v>37867</v>
      </c>
      <c r="HUR33">
        <v>37866</v>
      </c>
      <c r="HUS33">
        <v>37865</v>
      </c>
      <c r="HUT33">
        <v>37862</v>
      </c>
      <c r="HUU33">
        <v>37861</v>
      </c>
      <c r="HUV33">
        <v>37860</v>
      </c>
      <c r="HUW33">
        <v>37859</v>
      </c>
      <c r="HUX33">
        <v>37858</v>
      </c>
      <c r="HUY33">
        <v>37855</v>
      </c>
      <c r="HUZ33">
        <v>37854</v>
      </c>
      <c r="HVA33">
        <v>37853</v>
      </c>
      <c r="HVB33">
        <v>37852</v>
      </c>
      <c r="HVC33">
        <v>37851</v>
      </c>
      <c r="HVD33">
        <v>37848</v>
      </c>
      <c r="HVE33">
        <v>37847</v>
      </c>
      <c r="HVF33">
        <v>37846</v>
      </c>
      <c r="HVG33">
        <v>37845</v>
      </c>
      <c r="HVH33">
        <v>37844</v>
      </c>
      <c r="HVI33">
        <v>37841</v>
      </c>
      <c r="HVJ33">
        <v>37840</v>
      </c>
      <c r="HVK33">
        <v>37839</v>
      </c>
      <c r="HVL33">
        <v>37838</v>
      </c>
      <c r="HVM33">
        <v>37837</v>
      </c>
      <c r="HVN33">
        <v>37834</v>
      </c>
      <c r="HVO33">
        <v>37833</v>
      </c>
      <c r="HVP33">
        <v>37832</v>
      </c>
      <c r="HVQ33">
        <v>37831</v>
      </c>
      <c r="HVR33">
        <v>37830</v>
      </c>
      <c r="HVS33">
        <v>37827</v>
      </c>
      <c r="HVT33">
        <v>37826</v>
      </c>
      <c r="HVU33">
        <v>37825</v>
      </c>
      <c r="HVV33">
        <v>37824</v>
      </c>
      <c r="HVW33">
        <v>37823</v>
      </c>
      <c r="HVX33">
        <v>37820</v>
      </c>
      <c r="HVY33">
        <v>37819</v>
      </c>
      <c r="HVZ33">
        <v>37818</v>
      </c>
      <c r="HWA33">
        <v>37817</v>
      </c>
      <c r="HWB33">
        <v>37816</v>
      </c>
      <c r="HWC33">
        <v>37813</v>
      </c>
      <c r="HWD33">
        <v>37812</v>
      </c>
      <c r="HWE33">
        <v>37811</v>
      </c>
      <c r="HWF33">
        <v>37810</v>
      </c>
      <c r="HWG33">
        <v>37809</v>
      </c>
      <c r="HWH33">
        <v>37806</v>
      </c>
      <c r="HWI33">
        <v>37805</v>
      </c>
      <c r="HWJ33">
        <v>37804</v>
      </c>
      <c r="HWK33">
        <v>37803</v>
      </c>
      <c r="HWL33">
        <v>37802</v>
      </c>
      <c r="HWM33">
        <v>37799</v>
      </c>
      <c r="HWN33">
        <v>37798</v>
      </c>
      <c r="HWO33">
        <v>37797</v>
      </c>
      <c r="HWP33">
        <v>37796</v>
      </c>
      <c r="HWQ33">
        <v>37795</v>
      </c>
      <c r="HWR33">
        <v>37792</v>
      </c>
      <c r="HWS33">
        <v>37791</v>
      </c>
      <c r="HWT33">
        <v>37790</v>
      </c>
      <c r="HWU33">
        <v>37789</v>
      </c>
      <c r="HWV33">
        <v>37788</v>
      </c>
      <c r="HWW33">
        <v>37785</v>
      </c>
      <c r="HWX33">
        <v>37784</v>
      </c>
      <c r="HWY33">
        <v>37783</v>
      </c>
      <c r="HWZ33">
        <v>37782</v>
      </c>
      <c r="HXA33">
        <v>37781</v>
      </c>
      <c r="HXB33">
        <v>37778</v>
      </c>
      <c r="HXC33">
        <v>37777</v>
      </c>
      <c r="HXD33">
        <v>37776</v>
      </c>
      <c r="HXE33">
        <v>37775</v>
      </c>
      <c r="HXF33">
        <v>37774</v>
      </c>
      <c r="HXG33">
        <v>37771</v>
      </c>
      <c r="HXH33">
        <v>37770</v>
      </c>
      <c r="HXI33">
        <v>37769</v>
      </c>
      <c r="HXJ33">
        <v>37768</v>
      </c>
      <c r="HXK33">
        <v>37767</v>
      </c>
      <c r="HXL33">
        <v>37764</v>
      </c>
      <c r="HXM33">
        <v>37763</v>
      </c>
      <c r="HXN33">
        <v>37762</v>
      </c>
      <c r="HXO33">
        <v>37761</v>
      </c>
      <c r="HXP33">
        <v>37760</v>
      </c>
      <c r="HXQ33">
        <v>37757</v>
      </c>
      <c r="HXR33">
        <v>37756</v>
      </c>
      <c r="HXS33">
        <v>37755</v>
      </c>
      <c r="HXT33">
        <v>37754</v>
      </c>
      <c r="HXU33">
        <v>37753</v>
      </c>
      <c r="HXV33">
        <v>37750</v>
      </c>
      <c r="HXW33">
        <v>37749</v>
      </c>
      <c r="HXX33">
        <v>37748</v>
      </c>
      <c r="HXY33">
        <v>37747</v>
      </c>
      <c r="HXZ33">
        <v>37746</v>
      </c>
      <c r="HYA33">
        <v>37743</v>
      </c>
      <c r="HYB33">
        <v>37742</v>
      </c>
      <c r="HYC33">
        <v>37741</v>
      </c>
      <c r="HYD33">
        <v>37740</v>
      </c>
      <c r="HYE33">
        <v>37739</v>
      </c>
      <c r="HYF33">
        <v>37736</v>
      </c>
      <c r="HYG33">
        <v>37735</v>
      </c>
      <c r="HYH33">
        <v>37734</v>
      </c>
      <c r="HYI33">
        <v>37733</v>
      </c>
      <c r="HYJ33">
        <v>37732</v>
      </c>
      <c r="HYK33">
        <v>37729</v>
      </c>
      <c r="HYL33">
        <v>37728</v>
      </c>
      <c r="HYM33">
        <v>37727</v>
      </c>
      <c r="HYN33">
        <v>37726</v>
      </c>
      <c r="HYO33">
        <v>37725</v>
      </c>
      <c r="HYP33">
        <v>37722</v>
      </c>
      <c r="HYQ33">
        <v>37721</v>
      </c>
      <c r="HYR33">
        <v>37720</v>
      </c>
      <c r="HYS33">
        <v>37719</v>
      </c>
      <c r="HYT33">
        <v>37718</v>
      </c>
      <c r="HYU33">
        <v>37715</v>
      </c>
      <c r="HYV33">
        <v>37714</v>
      </c>
      <c r="HYW33">
        <v>37713</v>
      </c>
      <c r="HYX33">
        <v>37712</v>
      </c>
      <c r="HYY33">
        <v>37711</v>
      </c>
      <c r="HYZ33">
        <v>37708</v>
      </c>
      <c r="HZA33">
        <v>37707</v>
      </c>
      <c r="HZB33">
        <v>37706</v>
      </c>
      <c r="HZC33">
        <v>37705</v>
      </c>
      <c r="HZD33">
        <v>37704</v>
      </c>
      <c r="HZE33">
        <v>37701</v>
      </c>
      <c r="HZF33">
        <v>37700</v>
      </c>
      <c r="HZG33">
        <v>37699</v>
      </c>
      <c r="HZH33">
        <v>37698</v>
      </c>
      <c r="HZI33">
        <v>37697</v>
      </c>
      <c r="HZJ33">
        <v>37694</v>
      </c>
      <c r="HZK33">
        <v>37693</v>
      </c>
      <c r="HZL33">
        <v>37692</v>
      </c>
      <c r="HZM33">
        <v>37691</v>
      </c>
      <c r="HZN33">
        <v>37690</v>
      </c>
      <c r="HZO33">
        <v>37687</v>
      </c>
      <c r="HZP33">
        <v>37686</v>
      </c>
      <c r="HZQ33">
        <v>37685</v>
      </c>
      <c r="HZR33">
        <v>37684</v>
      </c>
      <c r="HZS33">
        <v>37683</v>
      </c>
      <c r="HZT33">
        <v>37680</v>
      </c>
      <c r="HZU33">
        <v>37679</v>
      </c>
      <c r="HZV33">
        <v>37678</v>
      </c>
      <c r="HZW33">
        <v>37677</v>
      </c>
      <c r="HZX33">
        <v>37676</v>
      </c>
      <c r="HZY33">
        <v>37673</v>
      </c>
      <c r="HZZ33">
        <v>37672</v>
      </c>
      <c r="IAA33">
        <v>37671</v>
      </c>
      <c r="IAB33">
        <v>37670</v>
      </c>
      <c r="IAC33">
        <v>37669</v>
      </c>
      <c r="IAD33">
        <v>37666</v>
      </c>
      <c r="IAE33">
        <v>37665</v>
      </c>
      <c r="IAF33">
        <v>37664</v>
      </c>
      <c r="IAG33">
        <v>37663</v>
      </c>
      <c r="IAH33">
        <v>37662</v>
      </c>
      <c r="IAI33">
        <v>37659</v>
      </c>
      <c r="IAJ33">
        <v>37658</v>
      </c>
      <c r="IAK33">
        <v>37657</v>
      </c>
      <c r="IAL33">
        <v>37656</v>
      </c>
      <c r="IAM33">
        <v>37655</v>
      </c>
      <c r="IAN33">
        <v>37652</v>
      </c>
      <c r="IAO33">
        <v>37651</v>
      </c>
      <c r="IAP33">
        <v>37650</v>
      </c>
      <c r="IAQ33">
        <v>37649</v>
      </c>
      <c r="IAR33">
        <v>37648</v>
      </c>
      <c r="IAS33">
        <v>37645</v>
      </c>
      <c r="IAT33">
        <v>37644</v>
      </c>
      <c r="IAU33">
        <v>37643</v>
      </c>
      <c r="IAV33">
        <v>37642</v>
      </c>
      <c r="IAW33">
        <v>37641</v>
      </c>
      <c r="IAX33">
        <v>37638</v>
      </c>
      <c r="IAY33">
        <v>37637</v>
      </c>
      <c r="IAZ33">
        <v>37636</v>
      </c>
      <c r="IBA33">
        <v>37635</v>
      </c>
      <c r="IBB33">
        <v>37634</v>
      </c>
      <c r="IBC33">
        <v>37631</v>
      </c>
      <c r="IBD33">
        <v>37630</v>
      </c>
      <c r="IBE33">
        <v>37629</v>
      </c>
      <c r="IBF33">
        <v>37628</v>
      </c>
      <c r="IBG33">
        <v>37627</v>
      </c>
      <c r="IBH33">
        <v>37624</v>
      </c>
      <c r="IBI33">
        <v>37623</v>
      </c>
      <c r="IBJ33">
        <v>37622</v>
      </c>
      <c r="IBK33">
        <v>37621</v>
      </c>
      <c r="IBL33">
        <v>37620</v>
      </c>
      <c r="IBM33">
        <v>37617</v>
      </c>
      <c r="IBN33">
        <v>37616</v>
      </c>
      <c r="IBO33">
        <v>37615</v>
      </c>
      <c r="IBP33">
        <v>37614</v>
      </c>
      <c r="IBQ33">
        <v>37613</v>
      </c>
      <c r="IBR33">
        <v>37610</v>
      </c>
      <c r="IBS33">
        <v>37609</v>
      </c>
      <c r="IBT33">
        <v>37608</v>
      </c>
      <c r="IBU33">
        <v>37607</v>
      </c>
      <c r="IBV33">
        <v>37606</v>
      </c>
      <c r="IBW33">
        <v>37603</v>
      </c>
      <c r="IBX33">
        <v>37602</v>
      </c>
      <c r="IBY33">
        <v>37601</v>
      </c>
      <c r="IBZ33">
        <v>37600</v>
      </c>
      <c r="ICA33">
        <v>37599</v>
      </c>
      <c r="ICB33">
        <v>37596</v>
      </c>
      <c r="ICC33">
        <v>37595</v>
      </c>
      <c r="ICD33">
        <v>37594</v>
      </c>
      <c r="ICE33">
        <v>37593</v>
      </c>
      <c r="ICF33">
        <v>37592</v>
      </c>
      <c r="ICG33">
        <v>37589</v>
      </c>
      <c r="ICH33">
        <v>37588</v>
      </c>
      <c r="ICI33">
        <v>37587</v>
      </c>
      <c r="ICJ33">
        <v>37586</v>
      </c>
      <c r="ICK33">
        <v>37585</v>
      </c>
      <c r="ICL33">
        <v>37582</v>
      </c>
      <c r="ICM33">
        <v>37581</v>
      </c>
      <c r="ICN33">
        <v>37580</v>
      </c>
      <c r="ICO33">
        <v>37579</v>
      </c>
      <c r="ICP33">
        <v>37578</v>
      </c>
      <c r="ICQ33">
        <v>37575</v>
      </c>
      <c r="ICR33">
        <v>37574</v>
      </c>
      <c r="ICS33">
        <v>37573</v>
      </c>
      <c r="ICT33">
        <v>37572</v>
      </c>
      <c r="ICU33">
        <v>37571</v>
      </c>
      <c r="ICV33">
        <v>37568</v>
      </c>
      <c r="ICW33">
        <v>37567</v>
      </c>
      <c r="ICX33">
        <v>37566</v>
      </c>
      <c r="ICY33">
        <v>37565</v>
      </c>
      <c r="ICZ33">
        <v>37564</v>
      </c>
      <c r="IDA33">
        <v>37561</v>
      </c>
      <c r="IDB33">
        <v>37560</v>
      </c>
      <c r="IDC33">
        <v>37559</v>
      </c>
      <c r="IDD33">
        <v>37558</v>
      </c>
      <c r="IDE33">
        <v>37557</v>
      </c>
      <c r="IDF33">
        <v>37554</v>
      </c>
      <c r="IDG33">
        <v>37553</v>
      </c>
      <c r="IDH33">
        <v>37552</v>
      </c>
      <c r="IDI33">
        <v>37551</v>
      </c>
      <c r="IDJ33">
        <v>37550</v>
      </c>
      <c r="IDK33">
        <v>37547</v>
      </c>
      <c r="IDL33">
        <v>37546</v>
      </c>
      <c r="IDM33">
        <v>37545</v>
      </c>
      <c r="IDN33">
        <v>37544</v>
      </c>
      <c r="IDO33">
        <v>37543</v>
      </c>
      <c r="IDP33">
        <v>37540</v>
      </c>
      <c r="IDQ33">
        <v>37539</v>
      </c>
      <c r="IDR33">
        <v>37538</v>
      </c>
      <c r="IDS33">
        <v>37537</v>
      </c>
      <c r="IDT33">
        <v>37536</v>
      </c>
      <c r="IDU33">
        <v>37533</v>
      </c>
      <c r="IDV33">
        <v>37532</v>
      </c>
      <c r="IDW33">
        <v>37531</v>
      </c>
      <c r="IDX33">
        <v>37530</v>
      </c>
      <c r="IDY33">
        <v>37529</v>
      </c>
      <c r="IDZ33">
        <v>37526</v>
      </c>
      <c r="IEA33">
        <v>37525</v>
      </c>
      <c r="IEB33">
        <v>37524</v>
      </c>
      <c r="IEC33">
        <v>37523</v>
      </c>
      <c r="IED33">
        <v>37522</v>
      </c>
      <c r="IEE33">
        <v>37519</v>
      </c>
      <c r="IEF33">
        <v>37518</v>
      </c>
      <c r="IEG33">
        <v>37517</v>
      </c>
      <c r="IEH33">
        <v>37516</v>
      </c>
      <c r="IEI33">
        <v>37515</v>
      </c>
      <c r="IEJ33">
        <v>37512</v>
      </c>
      <c r="IEK33">
        <v>37511</v>
      </c>
      <c r="IEL33">
        <v>37510</v>
      </c>
      <c r="IEM33">
        <v>37509</v>
      </c>
      <c r="IEN33">
        <v>37508</v>
      </c>
      <c r="IEO33">
        <v>37505</v>
      </c>
      <c r="IEP33">
        <v>37504</v>
      </c>
      <c r="IEQ33">
        <v>37503</v>
      </c>
      <c r="IER33">
        <v>37502</v>
      </c>
      <c r="IES33">
        <v>37501</v>
      </c>
      <c r="IET33">
        <v>37498</v>
      </c>
      <c r="IEU33">
        <v>37497</v>
      </c>
      <c r="IEV33">
        <v>37496</v>
      </c>
      <c r="IEW33">
        <v>37495</v>
      </c>
      <c r="IEX33">
        <v>37494</v>
      </c>
      <c r="IEY33">
        <v>37491</v>
      </c>
      <c r="IEZ33">
        <v>37490</v>
      </c>
      <c r="IFA33">
        <v>37489</v>
      </c>
      <c r="IFB33">
        <v>37488</v>
      </c>
      <c r="IFC33">
        <v>37487</v>
      </c>
      <c r="IFD33">
        <v>37484</v>
      </c>
      <c r="IFE33">
        <v>37483</v>
      </c>
      <c r="IFF33">
        <v>37482</v>
      </c>
      <c r="IFG33">
        <v>37481</v>
      </c>
      <c r="IFH33">
        <v>37480</v>
      </c>
      <c r="IFI33">
        <v>37477</v>
      </c>
      <c r="IFJ33">
        <v>37476</v>
      </c>
      <c r="IFK33">
        <v>37475</v>
      </c>
      <c r="IFL33">
        <v>37474</v>
      </c>
      <c r="IFM33">
        <v>37473</v>
      </c>
      <c r="IFN33">
        <v>37470</v>
      </c>
      <c r="IFO33">
        <v>37469</v>
      </c>
      <c r="IFP33">
        <v>37468</v>
      </c>
      <c r="IFQ33">
        <v>37467</v>
      </c>
      <c r="IFR33">
        <v>37466</v>
      </c>
      <c r="IFS33">
        <v>37463</v>
      </c>
      <c r="IFT33">
        <v>37462</v>
      </c>
      <c r="IFU33">
        <v>37461</v>
      </c>
      <c r="IFV33">
        <v>37460</v>
      </c>
      <c r="IFW33">
        <v>37459</v>
      </c>
      <c r="IFX33">
        <v>37456</v>
      </c>
      <c r="IFY33">
        <v>37455</v>
      </c>
      <c r="IFZ33">
        <v>37454</v>
      </c>
      <c r="IGA33">
        <v>37453</v>
      </c>
      <c r="IGB33">
        <v>37452</v>
      </c>
      <c r="IGC33">
        <v>37449</v>
      </c>
      <c r="IGD33">
        <v>37448</v>
      </c>
      <c r="IGE33">
        <v>37447</v>
      </c>
      <c r="IGF33">
        <v>37446</v>
      </c>
      <c r="IGG33">
        <v>37445</v>
      </c>
      <c r="IGH33">
        <v>37442</v>
      </c>
      <c r="IGI33">
        <v>37441</v>
      </c>
      <c r="IGJ33">
        <v>37440</v>
      </c>
      <c r="IGK33">
        <v>37439</v>
      </c>
      <c r="IGL33">
        <v>37438</v>
      </c>
      <c r="IGM33">
        <v>37435</v>
      </c>
      <c r="IGN33">
        <v>37434</v>
      </c>
      <c r="IGO33">
        <v>37433</v>
      </c>
      <c r="IGP33">
        <v>37432</v>
      </c>
      <c r="IGQ33">
        <v>37431</v>
      </c>
      <c r="IGR33">
        <v>37428</v>
      </c>
      <c r="IGS33">
        <v>37427</v>
      </c>
      <c r="IGT33">
        <v>37426</v>
      </c>
      <c r="IGU33">
        <v>37425</v>
      </c>
      <c r="IGV33">
        <v>37424</v>
      </c>
      <c r="IGW33">
        <v>37421</v>
      </c>
      <c r="IGX33">
        <v>37420</v>
      </c>
      <c r="IGY33">
        <v>37419</v>
      </c>
      <c r="IGZ33">
        <v>37418</v>
      </c>
      <c r="IHA33">
        <v>37417</v>
      </c>
      <c r="IHB33">
        <v>37414</v>
      </c>
      <c r="IHC33">
        <v>37413</v>
      </c>
      <c r="IHD33">
        <v>37412</v>
      </c>
      <c r="IHE33">
        <v>37411</v>
      </c>
      <c r="IHF33">
        <v>37410</v>
      </c>
      <c r="IHG33">
        <v>37407</v>
      </c>
      <c r="IHH33">
        <v>37406</v>
      </c>
      <c r="IHI33">
        <v>37405</v>
      </c>
      <c r="IHJ33">
        <v>37404</v>
      </c>
      <c r="IHK33">
        <v>37403</v>
      </c>
      <c r="IHL33">
        <v>37400</v>
      </c>
      <c r="IHM33">
        <v>37399</v>
      </c>
      <c r="IHN33">
        <v>37398</v>
      </c>
      <c r="IHO33">
        <v>37397</v>
      </c>
      <c r="IHP33">
        <v>37396</v>
      </c>
      <c r="IHQ33">
        <v>37393</v>
      </c>
      <c r="IHR33">
        <v>37392</v>
      </c>
      <c r="IHS33">
        <v>37391</v>
      </c>
      <c r="IHT33">
        <v>37390</v>
      </c>
      <c r="IHU33">
        <v>37389</v>
      </c>
      <c r="IHV33">
        <v>37386</v>
      </c>
      <c r="IHW33">
        <v>37385</v>
      </c>
      <c r="IHX33">
        <v>37384</v>
      </c>
      <c r="IHY33">
        <v>37383</v>
      </c>
      <c r="IHZ33">
        <v>37382</v>
      </c>
      <c r="IIA33">
        <v>37379</v>
      </c>
      <c r="IIB33">
        <v>37378</v>
      </c>
      <c r="IIC33">
        <v>37377</v>
      </c>
      <c r="IID33">
        <v>37376</v>
      </c>
      <c r="IIE33">
        <v>37375</v>
      </c>
      <c r="IIF33">
        <v>37372</v>
      </c>
      <c r="IIG33">
        <v>37371</v>
      </c>
      <c r="IIH33">
        <v>37370</v>
      </c>
      <c r="III33">
        <v>37369</v>
      </c>
      <c r="IIJ33">
        <v>37368</v>
      </c>
      <c r="IIK33">
        <v>37365</v>
      </c>
      <c r="IIL33">
        <v>37364</v>
      </c>
      <c r="IIM33">
        <v>37363</v>
      </c>
      <c r="IIN33">
        <v>37362</v>
      </c>
      <c r="IIO33">
        <v>37361</v>
      </c>
      <c r="IIP33">
        <v>37358</v>
      </c>
      <c r="IIQ33">
        <v>37357</v>
      </c>
      <c r="IIR33">
        <v>37356</v>
      </c>
      <c r="IIS33">
        <v>37355</v>
      </c>
      <c r="IIT33">
        <v>37354</v>
      </c>
      <c r="IIU33">
        <v>37351</v>
      </c>
      <c r="IIV33">
        <v>37350</v>
      </c>
      <c r="IIW33">
        <v>37349</v>
      </c>
      <c r="IIX33">
        <v>37348</v>
      </c>
      <c r="IIY33">
        <v>37347</v>
      </c>
      <c r="IIZ33">
        <v>37344</v>
      </c>
      <c r="IJA33">
        <v>37343</v>
      </c>
      <c r="IJB33">
        <v>37342</v>
      </c>
      <c r="IJC33">
        <v>37341</v>
      </c>
      <c r="IJD33">
        <v>37340</v>
      </c>
      <c r="IJE33">
        <v>37337</v>
      </c>
      <c r="IJF33">
        <v>37336</v>
      </c>
      <c r="IJG33">
        <v>37335</v>
      </c>
      <c r="IJH33">
        <v>37334</v>
      </c>
      <c r="IJI33">
        <v>37333</v>
      </c>
      <c r="IJJ33">
        <v>37330</v>
      </c>
      <c r="IJK33">
        <v>37329</v>
      </c>
      <c r="IJL33">
        <v>37328</v>
      </c>
      <c r="IJM33">
        <v>37327</v>
      </c>
      <c r="IJN33">
        <v>37326</v>
      </c>
      <c r="IJO33">
        <v>37323</v>
      </c>
      <c r="IJP33">
        <v>37322</v>
      </c>
      <c r="IJQ33">
        <v>37321</v>
      </c>
      <c r="IJR33">
        <v>37320</v>
      </c>
      <c r="IJS33">
        <v>37319</v>
      </c>
      <c r="IJT33">
        <v>37316</v>
      </c>
      <c r="IJU33">
        <v>37315</v>
      </c>
      <c r="IJV33">
        <v>37314</v>
      </c>
      <c r="IJW33">
        <v>37313</v>
      </c>
      <c r="IJX33">
        <v>37312</v>
      </c>
      <c r="IJY33">
        <v>37309</v>
      </c>
      <c r="IJZ33">
        <v>37308</v>
      </c>
      <c r="IKA33">
        <v>37307</v>
      </c>
      <c r="IKB33">
        <v>37306</v>
      </c>
      <c r="IKC33">
        <v>37305</v>
      </c>
      <c r="IKD33">
        <v>37302</v>
      </c>
      <c r="IKE33">
        <v>37301</v>
      </c>
      <c r="IKF33">
        <v>37300</v>
      </c>
      <c r="IKG33">
        <v>37299</v>
      </c>
      <c r="IKH33">
        <v>37298</v>
      </c>
      <c r="IKI33">
        <v>37295</v>
      </c>
      <c r="IKJ33">
        <v>37294</v>
      </c>
      <c r="IKK33">
        <v>37293</v>
      </c>
      <c r="IKL33">
        <v>37292</v>
      </c>
      <c r="IKM33">
        <v>37291</v>
      </c>
      <c r="IKN33">
        <v>37288</v>
      </c>
      <c r="IKO33">
        <v>37287</v>
      </c>
      <c r="IKP33">
        <v>37286</v>
      </c>
      <c r="IKQ33">
        <v>37285</v>
      </c>
      <c r="IKR33">
        <v>37284</v>
      </c>
      <c r="IKS33">
        <v>37281</v>
      </c>
      <c r="IKT33">
        <v>37280</v>
      </c>
      <c r="IKU33">
        <v>37279</v>
      </c>
      <c r="IKV33">
        <v>37278</v>
      </c>
      <c r="IKW33">
        <v>37277</v>
      </c>
      <c r="IKX33">
        <v>37274</v>
      </c>
      <c r="IKY33">
        <v>37273</v>
      </c>
      <c r="IKZ33">
        <v>37272</v>
      </c>
      <c r="ILA33">
        <v>37271</v>
      </c>
      <c r="ILB33">
        <v>37270</v>
      </c>
      <c r="ILC33">
        <v>37267</v>
      </c>
      <c r="ILD33">
        <v>37266</v>
      </c>
      <c r="ILE33">
        <v>37265</v>
      </c>
      <c r="ILF33">
        <v>37264</v>
      </c>
      <c r="ILG33">
        <v>37263</v>
      </c>
      <c r="ILH33">
        <v>37260</v>
      </c>
      <c r="ILI33">
        <v>37259</v>
      </c>
      <c r="ILJ33">
        <v>37258</v>
      </c>
      <c r="ILK33">
        <v>37257</v>
      </c>
      <c r="ILL33">
        <v>37256</v>
      </c>
      <c r="ILM33">
        <v>37253</v>
      </c>
      <c r="ILN33">
        <v>37252</v>
      </c>
      <c r="ILO33">
        <v>37251</v>
      </c>
      <c r="ILP33">
        <v>37250</v>
      </c>
      <c r="ILQ33">
        <v>37249</v>
      </c>
      <c r="ILR33">
        <v>37246</v>
      </c>
      <c r="ILS33">
        <v>37245</v>
      </c>
      <c r="ILT33">
        <v>37244</v>
      </c>
      <c r="ILU33">
        <v>37243</v>
      </c>
      <c r="ILV33">
        <v>37242</v>
      </c>
      <c r="ILW33">
        <v>37239</v>
      </c>
      <c r="ILX33">
        <v>37238</v>
      </c>
      <c r="ILY33">
        <v>37237</v>
      </c>
      <c r="ILZ33">
        <v>37236</v>
      </c>
      <c r="IMA33">
        <v>37235</v>
      </c>
      <c r="IMB33">
        <v>37232</v>
      </c>
      <c r="IMC33">
        <v>37231</v>
      </c>
      <c r="IMD33">
        <v>37230</v>
      </c>
      <c r="IME33">
        <v>37229</v>
      </c>
      <c r="IMF33">
        <v>37228</v>
      </c>
      <c r="IMG33">
        <v>37225</v>
      </c>
      <c r="IMH33">
        <v>37224</v>
      </c>
      <c r="IMI33">
        <v>37223</v>
      </c>
      <c r="IMJ33">
        <v>37222</v>
      </c>
      <c r="IMK33">
        <v>37221</v>
      </c>
      <c r="IML33">
        <v>37218</v>
      </c>
      <c r="IMM33">
        <v>37217</v>
      </c>
      <c r="IMN33">
        <v>37216</v>
      </c>
      <c r="IMO33">
        <v>37215</v>
      </c>
      <c r="IMP33">
        <v>37214</v>
      </c>
      <c r="IMQ33">
        <v>37211</v>
      </c>
      <c r="IMR33">
        <v>37210</v>
      </c>
      <c r="IMS33">
        <v>37209</v>
      </c>
      <c r="IMT33">
        <v>37208</v>
      </c>
      <c r="IMU33">
        <v>37207</v>
      </c>
      <c r="IMV33">
        <v>37204</v>
      </c>
      <c r="IMW33">
        <v>37203</v>
      </c>
      <c r="IMX33">
        <v>37202</v>
      </c>
      <c r="IMY33">
        <v>37201</v>
      </c>
      <c r="IMZ33">
        <v>37200</v>
      </c>
      <c r="INA33">
        <v>37197</v>
      </c>
      <c r="INB33">
        <v>37196</v>
      </c>
      <c r="INC33">
        <v>37195</v>
      </c>
      <c r="IND33">
        <v>37194</v>
      </c>
      <c r="INE33">
        <v>37193</v>
      </c>
      <c r="INF33">
        <v>37190</v>
      </c>
      <c r="ING33">
        <v>37189</v>
      </c>
      <c r="INH33">
        <v>37188</v>
      </c>
      <c r="INI33">
        <v>37187</v>
      </c>
      <c r="INJ33">
        <v>37186</v>
      </c>
      <c r="INK33">
        <v>37183</v>
      </c>
      <c r="INL33">
        <v>37182</v>
      </c>
      <c r="INM33">
        <v>37181</v>
      </c>
      <c r="INN33">
        <v>37180</v>
      </c>
      <c r="INO33">
        <v>37179</v>
      </c>
      <c r="INP33">
        <v>37176</v>
      </c>
      <c r="INQ33">
        <v>37175</v>
      </c>
      <c r="INR33">
        <v>37174</v>
      </c>
      <c r="INS33">
        <v>37173</v>
      </c>
      <c r="INT33">
        <v>37172</v>
      </c>
      <c r="INU33">
        <v>37169</v>
      </c>
      <c r="INV33">
        <v>37168</v>
      </c>
      <c r="INW33">
        <v>37167</v>
      </c>
      <c r="INX33">
        <v>37166</v>
      </c>
      <c r="INY33">
        <v>37165</v>
      </c>
      <c r="INZ33">
        <v>37162</v>
      </c>
      <c r="IOA33">
        <v>37161</v>
      </c>
      <c r="IOB33">
        <v>37160</v>
      </c>
      <c r="IOC33">
        <v>37159</v>
      </c>
      <c r="IOD33">
        <v>37158</v>
      </c>
      <c r="IOE33">
        <v>37155</v>
      </c>
      <c r="IOF33">
        <v>37154</v>
      </c>
      <c r="IOG33">
        <v>37153</v>
      </c>
      <c r="IOH33">
        <v>37152</v>
      </c>
      <c r="IOI33">
        <v>37151</v>
      </c>
      <c r="IOJ33">
        <v>37148</v>
      </c>
      <c r="IOK33">
        <v>37147</v>
      </c>
      <c r="IOL33">
        <v>37146</v>
      </c>
      <c r="IOM33">
        <v>37145</v>
      </c>
      <c r="ION33">
        <v>37144</v>
      </c>
      <c r="IOO33">
        <v>37141</v>
      </c>
      <c r="IOP33">
        <v>37140</v>
      </c>
      <c r="IOQ33">
        <v>37139</v>
      </c>
      <c r="IOR33">
        <v>37138</v>
      </c>
      <c r="IOS33">
        <v>37137</v>
      </c>
      <c r="IOT33">
        <v>37134</v>
      </c>
      <c r="IOU33">
        <v>37133</v>
      </c>
      <c r="IOV33">
        <v>37132</v>
      </c>
      <c r="IOW33">
        <v>37131</v>
      </c>
      <c r="IOX33">
        <v>37130</v>
      </c>
      <c r="IOY33">
        <v>37127</v>
      </c>
      <c r="IOZ33">
        <v>37126</v>
      </c>
      <c r="IPA33">
        <v>37125</v>
      </c>
      <c r="IPB33">
        <v>37124</v>
      </c>
      <c r="IPC33">
        <v>37123</v>
      </c>
      <c r="IPD33">
        <v>37120</v>
      </c>
      <c r="IPE33">
        <v>37119</v>
      </c>
      <c r="IPF33">
        <v>37118</v>
      </c>
      <c r="IPG33">
        <v>37117</v>
      </c>
      <c r="IPH33">
        <v>37116</v>
      </c>
      <c r="IPI33">
        <v>37113</v>
      </c>
      <c r="IPJ33">
        <v>37112</v>
      </c>
      <c r="IPK33">
        <v>37111</v>
      </c>
      <c r="IPL33">
        <v>37110</v>
      </c>
      <c r="IPM33">
        <v>37109</v>
      </c>
      <c r="IPN33">
        <v>37106</v>
      </c>
      <c r="IPO33">
        <v>37105</v>
      </c>
      <c r="IPP33">
        <v>37104</v>
      </c>
      <c r="IPQ33">
        <v>37103</v>
      </c>
      <c r="IPR33">
        <v>37102</v>
      </c>
      <c r="IPS33">
        <v>37099</v>
      </c>
      <c r="IPT33">
        <v>37098</v>
      </c>
      <c r="IPU33">
        <v>37097</v>
      </c>
      <c r="IPV33">
        <v>37096</v>
      </c>
      <c r="IPW33">
        <v>37095</v>
      </c>
      <c r="IPX33">
        <v>37092</v>
      </c>
      <c r="IPY33">
        <v>37091</v>
      </c>
      <c r="IPZ33">
        <v>37090</v>
      </c>
      <c r="IQA33">
        <v>37089</v>
      </c>
      <c r="IQB33">
        <v>37088</v>
      </c>
      <c r="IQC33">
        <v>37085</v>
      </c>
      <c r="IQD33">
        <v>37084</v>
      </c>
      <c r="IQE33">
        <v>37083</v>
      </c>
      <c r="IQF33">
        <v>37082</v>
      </c>
      <c r="IQG33">
        <v>37081</v>
      </c>
      <c r="IQH33">
        <v>37078</v>
      </c>
      <c r="IQI33">
        <v>37077</v>
      </c>
      <c r="IQJ33">
        <v>37076</v>
      </c>
      <c r="IQK33">
        <v>37075</v>
      </c>
      <c r="IQL33">
        <v>37074</v>
      </c>
      <c r="IQM33">
        <v>37071</v>
      </c>
      <c r="IQN33">
        <v>37070</v>
      </c>
      <c r="IQO33">
        <v>37069</v>
      </c>
      <c r="IQP33">
        <v>37068</v>
      </c>
      <c r="IQQ33">
        <v>37067</v>
      </c>
      <c r="IQR33">
        <v>37064</v>
      </c>
      <c r="IQS33">
        <v>37063</v>
      </c>
      <c r="IQT33">
        <v>37062</v>
      </c>
      <c r="IQU33">
        <v>37061</v>
      </c>
      <c r="IQV33">
        <v>37060</v>
      </c>
      <c r="IQW33">
        <v>37057</v>
      </c>
      <c r="IQX33">
        <v>37056</v>
      </c>
      <c r="IQY33">
        <v>37055</v>
      </c>
      <c r="IQZ33">
        <v>37054</v>
      </c>
      <c r="IRA33">
        <v>37053</v>
      </c>
      <c r="IRB33">
        <v>37050</v>
      </c>
      <c r="IRC33">
        <v>37049</v>
      </c>
      <c r="IRD33">
        <v>37048</v>
      </c>
      <c r="IRE33">
        <v>37047</v>
      </c>
      <c r="IRF33">
        <v>37046</v>
      </c>
      <c r="IRG33">
        <v>37043</v>
      </c>
      <c r="IRH33">
        <v>37042</v>
      </c>
      <c r="IRI33">
        <v>37041</v>
      </c>
      <c r="IRJ33">
        <v>37040</v>
      </c>
      <c r="IRK33">
        <v>37039</v>
      </c>
      <c r="IRL33">
        <v>37036</v>
      </c>
      <c r="IRM33">
        <v>37035</v>
      </c>
      <c r="IRN33">
        <v>37034</v>
      </c>
      <c r="IRO33">
        <v>37033</v>
      </c>
      <c r="IRP33">
        <v>37032</v>
      </c>
      <c r="IRQ33">
        <v>37029</v>
      </c>
      <c r="IRR33">
        <v>37028</v>
      </c>
      <c r="IRS33">
        <v>37027</v>
      </c>
      <c r="IRT33">
        <v>37026</v>
      </c>
      <c r="IRU33">
        <v>37025</v>
      </c>
      <c r="IRV33">
        <v>37022</v>
      </c>
      <c r="IRW33">
        <v>37021</v>
      </c>
      <c r="IRX33">
        <v>37020</v>
      </c>
      <c r="IRY33">
        <v>37019</v>
      </c>
      <c r="IRZ33">
        <v>37018</v>
      </c>
      <c r="ISA33">
        <v>37015</v>
      </c>
      <c r="ISB33">
        <v>37014</v>
      </c>
      <c r="ISC33">
        <v>37013</v>
      </c>
      <c r="ISD33">
        <v>37012</v>
      </c>
      <c r="ISE33">
        <v>37011</v>
      </c>
      <c r="ISF33">
        <v>37008</v>
      </c>
      <c r="ISG33">
        <v>37007</v>
      </c>
      <c r="ISH33">
        <v>37006</v>
      </c>
      <c r="ISI33">
        <v>37005</v>
      </c>
      <c r="ISJ33">
        <v>37004</v>
      </c>
      <c r="ISK33">
        <v>37001</v>
      </c>
      <c r="ISL33">
        <v>37000</v>
      </c>
      <c r="ISM33">
        <v>36999</v>
      </c>
      <c r="ISN33">
        <v>36998</v>
      </c>
      <c r="ISO33">
        <v>36997</v>
      </c>
      <c r="ISP33">
        <v>36994</v>
      </c>
      <c r="ISQ33">
        <v>36993</v>
      </c>
      <c r="ISR33">
        <v>36992</v>
      </c>
      <c r="ISS33">
        <v>36991</v>
      </c>
      <c r="IST33">
        <v>36990</v>
      </c>
      <c r="ISU33">
        <v>36987</v>
      </c>
      <c r="ISV33">
        <v>36986</v>
      </c>
      <c r="ISW33">
        <v>36985</v>
      </c>
      <c r="ISX33">
        <v>36984</v>
      </c>
      <c r="ISY33">
        <v>36983</v>
      </c>
      <c r="ISZ33">
        <v>36980</v>
      </c>
      <c r="ITA33">
        <v>36979</v>
      </c>
      <c r="ITB33">
        <v>36978</v>
      </c>
      <c r="ITC33">
        <v>36977</v>
      </c>
      <c r="ITD33">
        <v>36976</v>
      </c>
      <c r="ITE33">
        <v>36973</v>
      </c>
      <c r="ITF33">
        <v>36972</v>
      </c>
      <c r="ITG33">
        <v>36971</v>
      </c>
      <c r="ITH33">
        <v>36970</v>
      </c>
      <c r="ITI33">
        <v>36969</v>
      </c>
      <c r="ITJ33">
        <v>36966</v>
      </c>
      <c r="ITK33">
        <v>36965</v>
      </c>
      <c r="ITL33">
        <v>36964</v>
      </c>
      <c r="ITM33">
        <v>36963</v>
      </c>
      <c r="ITN33">
        <v>36962</v>
      </c>
      <c r="ITO33">
        <v>36959</v>
      </c>
      <c r="ITP33">
        <v>36958</v>
      </c>
      <c r="ITQ33">
        <v>36957</v>
      </c>
      <c r="ITR33">
        <v>36956</v>
      </c>
      <c r="ITS33">
        <v>36955</v>
      </c>
      <c r="ITT33">
        <v>36952</v>
      </c>
      <c r="ITU33">
        <v>36951</v>
      </c>
      <c r="ITV33">
        <v>36950</v>
      </c>
      <c r="ITW33">
        <v>36949</v>
      </c>
      <c r="ITX33">
        <v>36948</v>
      </c>
      <c r="ITY33">
        <v>36945</v>
      </c>
      <c r="ITZ33">
        <v>36944</v>
      </c>
      <c r="IUA33">
        <v>36943</v>
      </c>
      <c r="IUB33">
        <v>36942</v>
      </c>
      <c r="IUC33">
        <v>36941</v>
      </c>
      <c r="IUD33">
        <v>36938</v>
      </c>
      <c r="IUE33">
        <v>36937</v>
      </c>
      <c r="IUF33">
        <v>36936</v>
      </c>
      <c r="IUG33">
        <v>36935</v>
      </c>
      <c r="IUH33">
        <v>36934</v>
      </c>
      <c r="IUI33">
        <v>36931</v>
      </c>
      <c r="IUJ33">
        <v>36930</v>
      </c>
      <c r="IUK33">
        <v>36929</v>
      </c>
      <c r="IUL33">
        <v>36928</v>
      </c>
      <c r="IUM33">
        <v>36927</v>
      </c>
      <c r="IUN33">
        <v>36924</v>
      </c>
      <c r="IUO33">
        <v>36923</v>
      </c>
      <c r="IUP33">
        <v>36922</v>
      </c>
      <c r="IUQ33">
        <v>36921</v>
      </c>
      <c r="IUR33">
        <v>36920</v>
      </c>
      <c r="IUS33">
        <v>36917</v>
      </c>
      <c r="IUT33">
        <v>36916</v>
      </c>
      <c r="IUU33">
        <v>36915</v>
      </c>
      <c r="IUV33">
        <v>36914</v>
      </c>
      <c r="IUW33">
        <v>36913</v>
      </c>
      <c r="IUX33">
        <v>36910</v>
      </c>
      <c r="IUY33">
        <v>36909</v>
      </c>
      <c r="IUZ33">
        <v>36908</v>
      </c>
      <c r="IVA33">
        <v>36907</v>
      </c>
      <c r="IVB33">
        <v>36906</v>
      </c>
      <c r="IVC33">
        <v>36903</v>
      </c>
      <c r="IVD33">
        <v>36902</v>
      </c>
      <c r="IVE33">
        <v>36901</v>
      </c>
      <c r="IVF33">
        <v>36900</v>
      </c>
      <c r="IVG33">
        <v>36899</v>
      </c>
      <c r="IVH33">
        <v>36896</v>
      </c>
      <c r="IVI33">
        <v>36895</v>
      </c>
      <c r="IVJ33">
        <v>36894</v>
      </c>
      <c r="IVK33">
        <v>36893</v>
      </c>
      <c r="IVL33">
        <v>36892</v>
      </c>
      <c r="IVM33">
        <v>36889</v>
      </c>
      <c r="IVN33">
        <v>36888</v>
      </c>
      <c r="IVO33">
        <v>36887</v>
      </c>
      <c r="IVP33">
        <v>36886</v>
      </c>
      <c r="IVQ33">
        <v>36885</v>
      </c>
      <c r="IVR33">
        <v>36882</v>
      </c>
      <c r="IVS33">
        <v>36881</v>
      </c>
      <c r="IVT33">
        <v>36880</v>
      </c>
      <c r="IVU33">
        <v>36879</v>
      </c>
      <c r="IVV33">
        <v>36878</v>
      </c>
      <c r="IVW33">
        <v>36875</v>
      </c>
      <c r="IVX33">
        <v>36874</v>
      </c>
      <c r="IVY33">
        <v>36873</v>
      </c>
      <c r="IVZ33">
        <v>36872</v>
      </c>
      <c r="IWA33">
        <v>36871</v>
      </c>
      <c r="IWB33">
        <v>36868</v>
      </c>
      <c r="IWC33">
        <v>36867</v>
      </c>
      <c r="IWD33">
        <v>36866</v>
      </c>
      <c r="IWE33">
        <v>36865</v>
      </c>
      <c r="IWF33">
        <v>36864</v>
      </c>
      <c r="IWG33">
        <v>36861</v>
      </c>
      <c r="IWH33">
        <v>36860</v>
      </c>
      <c r="IWI33">
        <v>36859</v>
      </c>
      <c r="IWJ33">
        <v>36858</v>
      </c>
      <c r="IWK33">
        <v>36857</v>
      </c>
      <c r="IWL33">
        <v>36854</v>
      </c>
      <c r="IWM33">
        <v>36853</v>
      </c>
      <c r="IWN33">
        <v>36852</v>
      </c>
      <c r="IWO33">
        <v>36851</v>
      </c>
      <c r="IWP33">
        <v>36850</v>
      </c>
      <c r="IWQ33">
        <v>36847</v>
      </c>
      <c r="IWR33">
        <v>36846</v>
      </c>
      <c r="IWS33">
        <v>36845</v>
      </c>
      <c r="IWT33">
        <v>36844</v>
      </c>
      <c r="IWU33">
        <v>36843</v>
      </c>
      <c r="IWV33">
        <v>36840</v>
      </c>
      <c r="IWW33">
        <v>36839</v>
      </c>
      <c r="IWX33">
        <v>36838</v>
      </c>
      <c r="IWY33">
        <v>36837</v>
      </c>
      <c r="IWZ33">
        <v>36836</v>
      </c>
      <c r="IXA33">
        <v>36833</v>
      </c>
      <c r="IXB33">
        <v>36832</v>
      </c>
      <c r="IXC33">
        <v>36831</v>
      </c>
      <c r="IXD33">
        <v>36830</v>
      </c>
      <c r="IXE33">
        <v>36829</v>
      </c>
      <c r="IXF33">
        <v>36826</v>
      </c>
      <c r="IXG33">
        <v>36825</v>
      </c>
      <c r="IXH33">
        <v>36824</v>
      </c>
      <c r="IXI33">
        <v>36823</v>
      </c>
      <c r="IXJ33">
        <v>36822</v>
      </c>
      <c r="IXK33">
        <v>36819</v>
      </c>
      <c r="IXL33">
        <v>36818</v>
      </c>
      <c r="IXM33">
        <v>36817</v>
      </c>
      <c r="IXN33">
        <v>36816</v>
      </c>
      <c r="IXO33">
        <v>36815</v>
      </c>
      <c r="IXP33">
        <v>36812</v>
      </c>
      <c r="IXQ33">
        <v>36811</v>
      </c>
      <c r="IXR33">
        <v>36810</v>
      </c>
      <c r="IXS33">
        <v>36809</v>
      </c>
      <c r="IXT33">
        <v>36808</v>
      </c>
      <c r="IXU33">
        <v>36805</v>
      </c>
      <c r="IXV33">
        <v>36804</v>
      </c>
      <c r="IXW33">
        <v>36803</v>
      </c>
      <c r="IXX33">
        <v>36802</v>
      </c>
      <c r="IXY33">
        <v>36801</v>
      </c>
      <c r="IXZ33">
        <v>36798</v>
      </c>
      <c r="IYA33">
        <v>36797</v>
      </c>
      <c r="IYB33">
        <v>36796</v>
      </c>
      <c r="IYC33">
        <v>36795</v>
      </c>
      <c r="IYD33">
        <v>36794</v>
      </c>
      <c r="IYE33">
        <v>36791</v>
      </c>
      <c r="IYF33">
        <v>36790</v>
      </c>
      <c r="IYG33">
        <v>36789</v>
      </c>
      <c r="IYH33">
        <v>36788</v>
      </c>
      <c r="IYI33">
        <v>36787</v>
      </c>
      <c r="IYJ33">
        <v>36784</v>
      </c>
      <c r="IYK33">
        <v>36783</v>
      </c>
      <c r="IYL33">
        <v>36782</v>
      </c>
      <c r="IYM33">
        <v>36781</v>
      </c>
      <c r="IYN33">
        <v>36780</v>
      </c>
      <c r="IYO33">
        <v>36777</v>
      </c>
      <c r="IYP33">
        <v>36776</v>
      </c>
      <c r="IYQ33">
        <v>36775</v>
      </c>
      <c r="IYR33">
        <v>36774</v>
      </c>
      <c r="IYS33">
        <v>36773</v>
      </c>
      <c r="IYT33">
        <v>36770</v>
      </c>
      <c r="IYU33">
        <v>36769</v>
      </c>
      <c r="IYV33">
        <v>36768</v>
      </c>
      <c r="IYW33">
        <v>36767</v>
      </c>
      <c r="IYX33">
        <v>36766</v>
      </c>
      <c r="IYY33">
        <v>36763</v>
      </c>
      <c r="IYZ33">
        <v>36762</v>
      </c>
      <c r="IZA33">
        <v>36761</v>
      </c>
      <c r="IZB33">
        <v>36760</v>
      </c>
      <c r="IZC33">
        <v>36759</v>
      </c>
      <c r="IZD33">
        <v>36756</v>
      </c>
      <c r="IZE33">
        <v>36755</v>
      </c>
      <c r="IZF33">
        <v>36754</v>
      </c>
      <c r="IZG33">
        <v>36753</v>
      </c>
      <c r="IZH33">
        <v>36752</v>
      </c>
      <c r="IZI33">
        <v>36749</v>
      </c>
      <c r="IZJ33">
        <v>36748</v>
      </c>
      <c r="IZK33">
        <v>36747</v>
      </c>
      <c r="IZL33">
        <v>36746</v>
      </c>
      <c r="IZM33">
        <v>36745</v>
      </c>
      <c r="IZN33">
        <v>36742</v>
      </c>
      <c r="IZO33">
        <v>36741</v>
      </c>
      <c r="IZP33">
        <v>36740</v>
      </c>
      <c r="IZQ33">
        <v>36739</v>
      </c>
      <c r="IZR33">
        <v>36738</v>
      </c>
      <c r="IZS33">
        <v>36735</v>
      </c>
      <c r="IZT33">
        <v>36734</v>
      </c>
      <c r="IZU33">
        <v>36733</v>
      </c>
      <c r="IZV33">
        <v>36732</v>
      </c>
      <c r="IZW33">
        <v>36731</v>
      </c>
      <c r="IZX33">
        <v>36728</v>
      </c>
      <c r="IZY33">
        <v>36727</v>
      </c>
      <c r="IZZ33">
        <v>36726</v>
      </c>
      <c r="JAA33">
        <v>36725</v>
      </c>
      <c r="JAB33">
        <v>36724</v>
      </c>
      <c r="JAC33">
        <v>36721</v>
      </c>
      <c r="JAD33">
        <v>36720</v>
      </c>
      <c r="JAE33">
        <v>36719</v>
      </c>
      <c r="JAF33">
        <v>36718</v>
      </c>
      <c r="JAG33">
        <v>36717</v>
      </c>
      <c r="JAH33">
        <v>36714</v>
      </c>
      <c r="JAI33">
        <v>36713</v>
      </c>
      <c r="JAJ33">
        <v>36712</v>
      </c>
      <c r="JAK33">
        <v>36711</v>
      </c>
      <c r="JAL33">
        <v>36710</v>
      </c>
      <c r="JAM33">
        <v>36707</v>
      </c>
      <c r="JAN33">
        <v>36706</v>
      </c>
      <c r="JAO33">
        <v>36705</v>
      </c>
      <c r="JAP33">
        <v>36704</v>
      </c>
      <c r="JAQ33">
        <v>36703</v>
      </c>
      <c r="JAR33">
        <v>36700</v>
      </c>
      <c r="JAS33">
        <v>36699</v>
      </c>
      <c r="JAT33">
        <v>36698</v>
      </c>
      <c r="JAU33">
        <v>36697</v>
      </c>
      <c r="JAV33">
        <v>36696</v>
      </c>
      <c r="JAW33">
        <v>36693</v>
      </c>
      <c r="JAX33">
        <v>36692</v>
      </c>
      <c r="JAY33">
        <v>36691</v>
      </c>
      <c r="JAZ33">
        <v>36690</v>
      </c>
      <c r="JBA33">
        <v>36689</v>
      </c>
      <c r="JBB33">
        <v>36686</v>
      </c>
      <c r="JBC33">
        <v>36685</v>
      </c>
      <c r="JBD33">
        <v>36684</v>
      </c>
      <c r="JBE33">
        <v>36683</v>
      </c>
      <c r="JBF33">
        <v>36682</v>
      </c>
      <c r="JBG33">
        <v>36679</v>
      </c>
      <c r="JBH33">
        <v>36678</v>
      </c>
      <c r="JBI33">
        <v>36677</v>
      </c>
      <c r="JBJ33">
        <v>36676</v>
      </c>
      <c r="JBK33">
        <v>36675</v>
      </c>
      <c r="JBL33">
        <v>36672</v>
      </c>
      <c r="JBM33">
        <v>36671</v>
      </c>
      <c r="JBN33">
        <v>36670</v>
      </c>
      <c r="JBO33">
        <v>36669</v>
      </c>
      <c r="JBP33">
        <v>36668</v>
      </c>
      <c r="JBQ33">
        <v>36665</v>
      </c>
      <c r="JBR33">
        <v>36664</v>
      </c>
      <c r="JBS33">
        <v>36663</v>
      </c>
      <c r="JBT33">
        <v>36662</v>
      </c>
      <c r="JBU33">
        <v>36661</v>
      </c>
      <c r="JBV33">
        <v>36658</v>
      </c>
      <c r="JBW33">
        <v>36657</v>
      </c>
      <c r="JBX33">
        <v>36656</v>
      </c>
      <c r="JBY33">
        <v>36655</v>
      </c>
      <c r="JBZ33">
        <v>36654</v>
      </c>
      <c r="JCA33">
        <v>36651</v>
      </c>
      <c r="JCB33">
        <v>36650</v>
      </c>
      <c r="JCC33">
        <v>36649</v>
      </c>
      <c r="JCD33">
        <v>36648</v>
      </c>
      <c r="JCE33">
        <v>36647</v>
      </c>
      <c r="JCF33">
        <v>36644</v>
      </c>
      <c r="JCG33">
        <v>36643</v>
      </c>
      <c r="JCH33">
        <v>36642</v>
      </c>
      <c r="JCI33">
        <v>36641</v>
      </c>
      <c r="JCJ33">
        <v>36640</v>
      </c>
      <c r="JCK33">
        <v>36637</v>
      </c>
      <c r="JCL33">
        <v>36636</v>
      </c>
      <c r="JCM33">
        <v>36635</v>
      </c>
      <c r="JCN33">
        <v>36634</v>
      </c>
      <c r="JCO33">
        <v>36633</v>
      </c>
      <c r="JCP33">
        <v>36630</v>
      </c>
      <c r="JCQ33">
        <v>36629</v>
      </c>
      <c r="JCR33">
        <v>36628</v>
      </c>
      <c r="JCS33">
        <v>36627</v>
      </c>
      <c r="JCT33">
        <v>36626</v>
      </c>
      <c r="JCU33">
        <v>36623</v>
      </c>
      <c r="JCV33">
        <v>36622</v>
      </c>
      <c r="JCW33">
        <v>36621</v>
      </c>
      <c r="JCX33">
        <v>36620</v>
      </c>
      <c r="JCY33">
        <v>36619</v>
      </c>
      <c r="JCZ33">
        <v>36616</v>
      </c>
      <c r="JDA33">
        <v>36615</v>
      </c>
      <c r="JDB33">
        <v>36614</v>
      </c>
      <c r="JDC33">
        <v>36613</v>
      </c>
      <c r="JDD33">
        <v>36612</v>
      </c>
      <c r="JDE33">
        <v>36609</v>
      </c>
      <c r="JDF33">
        <v>36608</v>
      </c>
      <c r="JDG33">
        <v>36607</v>
      </c>
      <c r="JDH33">
        <v>36606</v>
      </c>
      <c r="JDI33">
        <v>36605</v>
      </c>
      <c r="JDJ33">
        <v>36602</v>
      </c>
      <c r="JDK33">
        <v>36601</v>
      </c>
      <c r="JDL33">
        <v>36600</v>
      </c>
      <c r="JDM33">
        <v>36599</v>
      </c>
      <c r="JDN33">
        <v>36598</v>
      </c>
      <c r="JDO33">
        <v>36595</v>
      </c>
      <c r="JDP33">
        <v>36594</v>
      </c>
      <c r="JDQ33">
        <v>36593</v>
      </c>
      <c r="JDR33">
        <v>36592</v>
      </c>
      <c r="JDS33">
        <v>36591</v>
      </c>
      <c r="JDT33">
        <v>36588</v>
      </c>
      <c r="JDU33">
        <v>36587</v>
      </c>
      <c r="JDV33">
        <v>36586</v>
      </c>
      <c r="JDW33">
        <v>36585</v>
      </c>
      <c r="JDX33">
        <v>36584</v>
      </c>
      <c r="JDY33">
        <v>36581</v>
      </c>
      <c r="JDZ33">
        <v>36580</v>
      </c>
      <c r="JEA33">
        <v>36579</v>
      </c>
      <c r="JEB33">
        <v>36578</v>
      </c>
      <c r="JEC33">
        <v>36577</v>
      </c>
      <c r="JED33">
        <v>36574</v>
      </c>
      <c r="JEE33">
        <v>36573</v>
      </c>
      <c r="JEF33">
        <v>36572</v>
      </c>
      <c r="JEG33">
        <v>36571</v>
      </c>
      <c r="JEH33">
        <v>36570</v>
      </c>
      <c r="JEI33">
        <v>36567</v>
      </c>
      <c r="JEJ33">
        <v>36566</v>
      </c>
      <c r="JEK33">
        <v>36565</v>
      </c>
      <c r="JEL33">
        <v>36564</v>
      </c>
      <c r="JEM33">
        <v>36563</v>
      </c>
      <c r="JEN33">
        <v>36560</v>
      </c>
      <c r="JEO33">
        <v>36559</v>
      </c>
      <c r="JEP33">
        <v>36558</v>
      </c>
      <c r="JEQ33">
        <v>36557</v>
      </c>
      <c r="JER33">
        <v>36556</v>
      </c>
      <c r="JES33">
        <v>36553</v>
      </c>
      <c r="JET33">
        <v>36552</v>
      </c>
      <c r="JEU33">
        <v>36551</v>
      </c>
      <c r="JEV33">
        <v>36550</v>
      </c>
      <c r="JEW33">
        <v>36549</v>
      </c>
      <c r="JEX33">
        <v>36546</v>
      </c>
      <c r="JEY33">
        <v>36545</v>
      </c>
      <c r="JEZ33">
        <v>36544</v>
      </c>
      <c r="JFA33">
        <v>36543</v>
      </c>
      <c r="JFB33">
        <v>36542</v>
      </c>
      <c r="JFC33">
        <v>36539</v>
      </c>
      <c r="JFD33">
        <v>36538</v>
      </c>
      <c r="JFE33">
        <v>36537</v>
      </c>
      <c r="JFF33">
        <v>36536</v>
      </c>
      <c r="JFG33">
        <v>36535</v>
      </c>
      <c r="JFH33">
        <v>36532</v>
      </c>
      <c r="JFI33">
        <v>36531</v>
      </c>
      <c r="JFJ33">
        <v>36530</v>
      </c>
      <c r="JFK33">
        <v>36529</v>
      </c>
      <c r="JFL33">
        <v>36528</v>
      </c>
      <c r="JFM33">
        <v>36525</v>
      </c>
      <c r="JFN33">
        <v>36524</v>
      </c>
      <c r="JFO33">
        <v>36523</v>
      </c>
      <c r="JFP33">
        <v>36522</v>
      </c>
      <c r="JFQ33">
        <v>36521</v>
      </c>
      <c r="JFR33">
        <v>36518</v>
      </c>
      <c r="JFS33">
        <v>36517</v>
      </c>
      <c r="JFT33">
        <v>36516</v>
      </c>
      <c r="JFU33">
        <v>36515</v>
      </c>
      <c r="JFV33">
        <v>36514</v>
      </c>
      <c r="JFW33">
        <v>36511</v>
      </c>
      <c r="JFX33">
        <v>36510</v>
      </c>
      <c r="JFY33">
        <v>36509</v>
      </c>
      <c r="JFZ33">
        <v>36508</v>
      </c>
      <c r="JGA33">
        <v>36507</v>
      </c>
      <c r="JGB33">
        <v>36504</v>
      </c>
      <c r="JGC33">
        <v>36503</v>
      </c>
      <c r="JGD33">
        <v>36502</v>
      </c>
      <c r="JGE33">
        <v>36501</v>
      </c>
      <c r="JGF33">
        <v>36500</v>
      </c>
      <c r="JGG33">
        <v>36497</v>
      </c>
      <c r="JGH33">
        <v>36496</v>
      </c>
      <c r="JGI33">
        <v>36495</v>
      </c>
      <c r="JGJ33">
        <v>36494</v>
      </c>
      <c r="JGK33">
        <v>36493</v>
      </c>
      <c r="JGL33">
        <v>36490</v>
      </c>
      <c r="JGM33">
        <v>36489</v>
      </c>
      <c r="JGN33">
        <v>36488</v>
      </c>
      <c r="JGO33">
        <v>36487</v>
      </c>
      <c r="JGP33">
        <v>36486</v>
      </c>
      <c r="JGQ33">
        <v>36483</v>
      </c>
      <c r="JGR33">
        <v>36482</v>
      </c>
      <c r="JGS33">
        <v>36481</v>
      </c>
      <c r="JGT33">
        <v>36480</v>
      </c>
      <c r="JGU33">
        <v>36479</v>
      </c>
      <c r="JGV33">
        <v>36476</v>
      </c>
      <c r="JGW33">
        <v>36475</v>
      </c>
      <c r="JGX33">
        <v>36474</v>
      </c>
      <c r="JGY33">
        <v>36473</v>
      </c>
      <c r="JGZ33">
        <v>36472</v>
      </c>
      <c r="JHA33">
        <v>36469</v>
      </c>
      <c r="JHB33">
        <v>36468</v>
      </c>
      <c r="JHC33">
        <v>36467</v>
      </c>
      <c r="JHD33">
        <v>36466</v>
      </c>
      <c r="JHE33">
        <v>36465</v>
      </c>
      <c r="JHF33">
        <v>36462</v>
      </c>
      <c r="JHG33">
        <v>36461</v>
      </c>
      <c r="JHH33">
        <v>36460</v>
      </c>
      <c r="JHI33">
        <v>36459</v>
      </c>
      <c r="JHJ33">
        <v>36458</v>
      </c>
      <c r="JHK33">
        <v>36455</v>
      </c>
      <c r="JHL33">
        <v>36454</v>
      </c>
      <c r="JHM33">
        <v>36453</v>
      </c>
      <c r="JHN33">
        <v>36452</v>
      </c>
      <c r="JHO33">
        <v>36451</v>
      </c>
      <c r="JHP33">
        <v>36448</v>
      </c>
      <c r="JHQ33">
        <v>36447</v>
      </c>
      <c r="JHR33">
        <v>36446</v>
      </c>
      <c r="JHS33">
        <v>36445</v>
      </c>
      <c r="JHT33">
        <v>36444</v>
      </c>
      <c r="JHU33">
        <v>36441</v>
      </c>
      <c r="JHV33">
        <v>36440</v>
      </c>
      <c r="JHW33">
        <v>36439</v>
      </c>
      <c r="JHX33">
        <v>36438</v>
      </c>
      <c r="JHY33">
        <v>36437</v>
      </c>
      <c r="JHZ33">
        <v>36434</v>
      </c>
      <c r="JIA33">
        <v>36433</v>
      </c>
      <c r="JIB33">
        <v>36432</v>
      </c>
      <c r="JIC33">
        <v>36431</v>
      </c>
      <c r="JID33">
        <v>36430</v>
      </c>
      <c r="JIE33">
        <v>36427</v>
      </c>
      <c r="JIF33">
        <v>36426</v>
      </c>
      <c r="JIG33">
        <v>36425</v>
      </c>
      <c r="JIH33">
        <v>36424</v>
      </c>
      <c r="JII33">
        <v>36423</v>
      </c>
      <c r="JIJ33">
        <v>36420</v>
      </c>
      <c r="JIK33">
        <v>36419</v>
      </c>
      <c r="JIL33">
        <v>36418</v>
      </c>
      <c r="JIM33">
        <v>36417</v>
      </c>
      <c r="JIN33">
        <v>36416</v>
      </c>
      <c r="JIO33">
        <v>36413</v>
      </c>
      <c r="JIP33">
        <v>36412</v>
      </c>
      <c r="JIQ33">
        <v>36411</v>
      </c>
      <c r="JIR33">
        <v>36410</v>
      </c>
      <c r="JIS33">
        <v>36409</v>
      </c>
      <c r="JIT33">
        <v>36406</v>
      </c>
      <c r="JIU33">
        <v>36405</v>
      </c>
      <c r="JIV33">
        <v>36404</v>
      </c>
      <c r="JIW33">
        <v>36403</v>
      </c>
      <c r="JIX33">
        <v>36402</v>
      </c>
      <c r="JIY33">
        <v>36399</v>
      </c>
      <c r="JIZ33">
        <v>36398</v>
      </c>
      <c r="JJA33">
        <v>36397</v>
      </c>
      <c r="JJB33">
        <v>36396</v>
      </c>
      <c r="JJC33">
        <v>36395</v>
      </c>
      <c r="JJD33">
        <v>36392</v>
      </c>
      <c r="JJE33">
        <v>36391</v>
      </c>
      <c r="JJF33">
        <v>36390</v>
      </c>
      <c r="JJG33">
        <v>36389</v>
      </c>
      <c r="JJH33">
        <v>36388</v>
      </c>
      <c r="JJI33">
        <v>36385</v>
      </c>
      <c r="JJJ33">
        <v>36384</v>
      </c>
      <c r="JJK33">
        <v>36383</v>
      </c>
      <c r="JJL33">
        <v>36382</v>
      </c>
      <c r="JJM33">
        <v>36381</v>
      </c>
      <c r="JJN33">
        <v>36378</v>
      </c>
      <c r="JJO33">
        <v>36377</v>
      </c>
      <c r="JJP33">
        <v>36376</v>
      </c>
      <c r="JJQ33">
        <v>36375</v>
      </c>
      <c r="JJR33">
        <v>36374</v>
      </c>
      <c r="JJS33">
        <v>36371</v>
      </c>
      <c r="JJT33">
        <v>36370</v>
      </c>
      <c r="JJU33">
        <v>36369</v>
      </c>
      <c r="JJV33">
        <v>36368</v>
      </c>
      <c r="JJW33">
        <v>36367</v>
      </c>
      <c r="JJX33">
        <v>36364</v>
      </c>
      <c r="JJY33">
        <v>36363</v>
      </c>
      <c r="JJZ33">
        <v>36362</v>
      </c>
      <c r="JKA33">
        <v>36361</v>
      </c>
      <c r="JKB33">
        <v>36360</v>
      </c>
      <c r="JKC33">
        <v>36357</v>
      </c>
      <c r="JKD33">
        <v>36356</v>
      </c>
      <c r="JKE33">
        <v>36355</v>
      </c>
      <c r="JKF33">
        <v>36354</v>
      </c>
      <c r="JKG33">
        <v>36353</v>
      </c>
      <c r="JKH33">
        <v>36350</v>
      </c>
      <c r="JKI33">
        <v>36349</v>
      </c>
      <c r="JKJ33">
        <v>36348</v>
      </c>
      <c r="JKK33">
        <v>36347</v>
      </c>
      <c r="JKL33">
        <v>36346</v>
      </c>
      <c r="JKM33">
        <v>36343</v>
      </c>
      <c r="JKN33">
        <v>36342</v>
      </c>
      <c r="JKO33">
        <v>36341</v>
      </c>
      <c r="JKP33">
        <v>36340</v>
      </c>
      <c r="JKQ33">
        <v>36339</v>
      </c>
      <c r="JKR33">
        <v>36336</v>
      </c>
      <c r="JKS33">
        <v>36335</v>
      </c>
      <c r="JKT33">
        <v>36334</v>
      </c>
      <c r="JKU33">
        <v>36333</v>
      </c>
      <c r="JKV33">
        <v>36332</v>
      </c>
      <c r="JKW33">
        <v>36329</v>
      </c>
      <c r="JKX33">
        <v>36328</v>
      </c>
      <c r="JKY33">
        <v>36327</v>
      </c>
      <c r="JKZ33">
        <v>36326</v>
      </c>
      <c r="JLA33">
        <v>36325</v>
      </c>
      <c r="JLB33">
        <v>36322</v>
      </c>
      <c r="JLC33">
        <v>36321</v>
      </c>
      <c r="JLD33">
        <v>36320</v>
      </c>
      <c r="JLE33">
        <v>36319</v>
      </c>
      <c r="JLF33">
        <v>36318</v>
      </c>
      <c r="JLG33">
        <v>36315</v>
      </c>
      <c r="JLH33">
        <v>36314</v>
      </c>
      <c r="JLI33">
        <v>36313</v>
      </c>
      <c r="JLJ33">
        <v>36312</v>
      </c>
      <c r="JLK33">
        <v>36311</v>
      </c>
      <c r="JLL33">
        <v>36308</v>
      </c>
      <c r="JLM33">
        <v>36307</v>
      </c>
      <c r="JLN33">
        <v>36306</v>
      </c>
      <c r="JLO33">
        <v>36305</v>
      </c>
      <c r="JLP33">
        <v>36304</v>
      </c>
      <c r="JLQ33">
        <v>36301</v>
      </c>
      <c r="JLR33">
        <v>36300</v>
      </c>
      <c r="JLS33">
        <v>36299</v>
      </c>
      <c r="JLT33">
        <v>36298</v>
      </c>
      <c r="JLU33">
        <v>36297</v>
      </c>
      <c r="JLV33">
        <v>36294</v>
      </c>
      <c r="JLW33">
        <v>36293</v>
      </c>
      <c r="JLX33">
        <v>36292</v>
      </c>
      <c r="JLY33">
        <v>36291</v>
      </c>
      <c r="JLZ33">
        <v>36290</v>
      </c>
      <c r="JMA33">
        <v>36287</v>
      </c>
      <c r="JMB33">
        <v>36286</v>
      </c>
      <c r="JMC33">
        <v>36285</v>
      </c>
      <c r="JMD33">
        <v>36284</v>
      </c>
      <c r="JME33">
        <v>36283</v>
      </c>
      <c r="JMF33">
        <v>36280</v>
      </c>
      <c r="JMG33">
        <v>36279</v>
      </c>
      <c r="JMH33">
        <v>36278</v>
      </c>
      <c r="JMI33">
        <v>36277</v>
      </c>
      <c r="JMJ33">
        <v>36276</v>
      </c>
      <c r="JMK33">
        <v>36273</v>
      </c>
      <c r="JML33">
        <v>36272</v>
      </c>
      <c r="JMM33">
        <v>36271</v>
      </c>
      <c r="JMN33">
        <v>36270</v>
      </c>
      <c r="JMO33">
        <v>36269</v>
      </c>
      <c r="JMP33">
        <v>36266</v>
      </c>
      <c r="JMQ33">
        <v>36265</v>
      </c>
      <c r="JMR33">
        <v>36264</v>
      </c>
      <c r="JMS33">
        <v>36263</v>
      </c>
      <c r="JMT33">
        <v>36262</v>
      </c>
      <c r="JMU33">
        <v>36259</v>
      </c>
      <c r="JMV33">
        <v>36258</v>
      </c>
      <c r="JMW33">
        <v>36257</v>
      </c>
      <c r="JMX33">
        <v>36256</v>
      </c>
      <c r="JMY33">
        <v>36255</v>
      </c>
      <c r="JMZ33">
        <v>36252</v>
      </c>
      <c r="JNA33">
        <v>36251</v>
      </c>
      <c r="JNB33">
        <v>36250</v>
      </c>
      <c r="JNC33">
        <v>36249</v>
      </c>
      <c r="JND33">
        <v>36248</v>
      </c>
      <c r="JNE33">
        <v>36245</v>
      </c>
      <c r="JNF33">
        <v>36244</v>
      </c>
      <c r="JNG33">
        <v>36243</v>
      </c>
      <c r="JNH33">
        <v>36242</v>
      </c>
      <c r="JNI33">
        <v>36241</v>
      </c>
      <c r="JNJ33">
        <v>36238</v>
      </c>
      <c r="JNK33">
        <v>36237</v>
      </c>
      <c r="JNL33">
        <v>36236</v>
      </c>
      <c r="JNM33">
        <v>36235</v>
      </c>
      <c r="JNN33">
        <v>36234</v>
      </c>
      <c r="JNO33">
        <v>36231</v>
      </c>
      <c r="JNP33">
        <v>36230</v>
      </c>
      <c r="JNQ33">
        <v>36229</v>
      </c>
      <c r="JNR33">
        <v>36228</v>
      </c>
      <c r="JNS33">
        <v>36227</v>
      </c>
      <c r="JNT33">
        <v>36224</v>
      </c>
      <c r="JNU33">
        <v>36223</v>
      </c>
      <c r="JNV33">
        <v>36222</v>
      </c>
      <c r="JNW33">
        <v>36221</v>
      </c>
      <c r="JNX33">
        <v>36220</v>
      </c>
      <c r="JNY33">
        <v>36217</v>
      </c>
      <c r="JNZ33">
        <v>36216</v>
      </c>
      <c r="JOA33">
        <v>36215</v>
      </c>
      <c r="JOB33">
        <v>36214</v>
      </c>
      <c r="JOC33">
        <v>36213</v>
      </c>
      <c r="JOD33">
        <v>36210</v>
      </c>
      <c r="JOE33">
        <v>36209</v>
      </c>
      <c r="JOF33">
        <v>36208</v>
      </c>
      <c r="JOG33">
        <v>36207</v>
      </c>
      <c r="JOH33">
        <v>36206</v>
      </c>
      <c r="JOI33">
        <v>36203</v>
      </c>
      <c r="JOJ33">
        <v>36202</v>
      </c>
      <c r="JOK33">
        <v>36201</v>
      </c>
      <c r="JOL33">
        <v>36200</v>
      </c>
      <c r="JOM33">
        <v>36199</v>
      </c>
      <c r="JON33">
        <v>36196</v>
      </c>
      <c r="JOO33">
        <v>36195</v>
      </c>
      <c r="JOP33">
        <v>36194</v>
      </c>
      <c r="JOQ33">
        <v>36193</v>
      </c>
      <c r="JOR33">
        <v>36192</v>
      </c>
      <c r="JOS33">
        <v>36189</v>
      </c>
      <c r="JOT33">
        <v>36188</v>
      </c>
      <c r="JOU33">
        <v>36187</v>
      </c>
      <c r="JOV33">
        <v>36186</v>
      </c>
      <c r="JOW33">
        <v>36185</v>
      </c>
      <c r="JOX33">
        <v>36182</v>
      </c>
      <c r="JOY33">
        <v>36181</v>
      </c>
      <c r="JOZ33">
        <v>36180</v>
      </c>
      <c r="JPA33">
        <v>36179</v>
      </c>
      <c r="JPB33">
        <v>36178</v>
      </c>
      <c r="JPC33">
        <v>36175</v>
      </c>
      <c r="JPD33">
        <v>36174</v>
      </c>
      <c r="JPE33">
        <v>36173</v>
      </c>
      <c r="JPF33">
        <v>36172</v>
      </c>
      <c r="JPG33">
        <v>36171</v>
      </c>
      <c r="JPH33">
        <v>36168</v>
      </c>
      <c r="JPI33">
        <v>36167</v>
      </c>
      <c r="JPJ33">
        <v>36166</v>
      </c>
      <c r="JPK33">
        <v>36165</v>
      </c>
      <c r="JPL33">
        <v>36164</v>
      </c>
      <c r="JPM33">
        <v>36161</v>
      </c>
      <c r="JPN33">
        <v>36160</v>
      </c>
      <c r="JPO33">
        <v>36159</v>
      </c>
      <c r="JPP33">
        <v>36158</v>
      </c>
      <c r="JPQ33">
        <v>36157</v>
      </c>
      <c r="JPR33">
        <v>36154</v>
      </c>
      <c r="JPS33">
        <v>36153</v>
      </c>
      <c r="JPT33">
        <v>36152</v>
      </c>
      <c r="JPU33">
        <v>36151</v>
      </c>
      <c r="JPV33">
        <v>36150</v>
      </c>
      <c r="JPW33">
        <v>36147</v>
      </c>
      <c r="JPX33">
        <v>36146</v>
      </c>
      <c r="JPY33">
        <v>36145</v>
      </c>
      <c r="JPZ33">
        <v>36144</v>
      </c>
      <c r="JQA33">
        <v>36143</v>
      </c>
      <c r="JQB33">
        <v>36140</v>
      </c>
      <c r="JQC33">
        <v>36139</v>
      </c>
      <c r="JQD33">
        <v>36138</v>
      </c>
      <c r="JQE33">
        <v>36137</v>
      </c>
      <c r="JQF33">
        <v>36136</v>
      </c>
      <c r="JQG33">
        <v>36133</v>
      </c>
      <c r="JQH33">
        <v>36132</v>
      </c>
      <c r="JQI33">
        <v>36131</v>
      </c>
      <c r="JQJ33">
        <v>36130</v>
      </c>
      <c r="JQK33">
        <v>36129</v>
      </c>
      <c r="JQL33">
        <v>36126</v>
      </c>
      <c r="JQM33">
        <v>36125</v>
      </c>
      <c r="JQN33">
        <v>36124</v>
      </c>
      <c r="JQO33">
        <v>36123</v>
      </c>
      <c r="JQP33">
        <v>36122</v>
      </c>
      <c r="JQQ33">
        <v>36119</v>
      </c>
      <c r="JQR33">
        <v>36118</v>
      </c>
      <c r="JQS33">
        <v>36117</v>
      </c>
      <c r="JQT33">
        <v>36116</v>
      </c>
      <c r="JQU33">
        <v>36115</v>
      </c>
      <c r="JQV33">
        <v>36112</v>
      </c>
      <c r="JQW33">
        <v>36111</v>
      </c>
      <c r="JQX33">
        <v>36110</v>
      </c>
      <c r="JQY33">
        <v>36109</v>
      </c>
      <c r="JQZ33">
        <v>36108</v>
      </c>
      <c r="JRA33">
        <v>36105</v>
      </c>
      <c r="JRB33">
        <v>36104</v>
      </c>
      <c r="JRC33">
        <v>36103</v>
      </c>
      <c r="JRD33">
        <v>36102</v>
      </c>
      <c r="JRE33">
        <v>36101</v>
      </c>
      <c r="JRF33">
        <v>36098</v>
      </c>
      <c r="JRG33">
        <v>36097</v>
      </c>
      <c r="JRH33">
        <v>36096</v>
      </c>
      <c r="JRI33">
        <v>36095</v>
      </c>
      <c r="JRJ33">
        <v>36094</v>
      </c>
      <c r="JRK33">
        <v>36091</v>
      </c>
      <c r="JRL33">
        <v>36090</v>
      </c>
      <c r="JRM33">
        <v>36089</v>
      </c>
      <c r="JRN33">
        <v>36088</v>
      </c>
      <c r="JRO33">
        <v>36087</v>
      </c>
      <c r="JRP33">
        <v>36084</v>
      </c>
      <c r="JRQ33">
        <v>36083</v>
      </c>
      <c r="JRR33">
        <v>36082</v>
      </c>
      <c r="JRS33">
        <v>36081</v>
      </c>
      <c r="JRT33">
        <v>36080</v>
      </c>
      <c r="JRU33">
        <v>36077</v>
      </c>
      <c r="JRV33">
        <v>36076</v>
      </c>
      <c r="JRW33">
        <v>36075</v>
      </c>
      <c r="JRX33">
        <v>36074</v>
      </c>
      <c r="JRY33">
        <v>36073</v>
      </c>
      <c r="JRZ33">
        <v>36070</v>
      </c>
      <c r="JSA33">
        <v>36069</v>
      </c>
      <c r="JSB33">
        <v>36068</v>
      </c>
      <c r="JSC33">
        <v>36067</v>
      </c>
      <c r="JSD33">
        <v>36066</v>
      </c>
      <c r="JSE33">
        <v>36063</v>
      </c>
      <c r="JSF33">
        <v>36062</v>
      </c>
      <c r="JSG33">
        <v>36061</v>
      </c>
      <c r="JSH33">
        <v>36060</v>
      </c>
      <c r="JSI33">
        <v>36059</v>
      </c>
      <c r="JSJ33">
        <v>36056</v>
      </c>
      <c r="JSK33">
        <v>36055</v>
      </c>
      <c r="JSL33">
        <v>36054</v>
      </c>
      <c r="JSM33">
        <v>36053</v>
      </c>
      <c r="JSN33">
        <v>36052</v>
      </c>
      <c r="JSO33">
        <v>36049</v>
      </c>
      <c r="JSP33">
        <v>36048</v>
      </c>
      <c r="JSQ33">
        <v>36047</v>
      </c>
      <c r="JSR33">
        <v>36046</v>
      </c>
      <c r="JSS33">
        <v>36045</v>
      </c>
      <c r="JST33">
        <v>36042</v>
      </c>
      <c r="JSU33">
        <v>36041</v>
      </c>
      <c r="JSV33">
        <v>36040</v>
      </c>
      <c r="JSW33">
        <v>36039</v>
      </c>
      <c r="JSX33">
        <v>36038</v>
      </c>
      <c r="JSY33">
        <v>36035</v>
      </c>
      <c r="JSZ33">
        <v>36034</v>
      </c>
      <c r="JTA33">
        <v>36033</v>
      </c>
      <c r="JTB33">
        <v>36032</v>
      </c>
      <c r="JTC33">
        <v>36031</v>
      </c>
      <c r="JTD33">
        <v>36028</v>
      </c>
      <c r="JTE33">
        <v>36027</v>
      </c>
      <c r="JTF33">
        <v>36026</v>
      </c>
      <c r="JTG33">
        <v>36025</v>
      </c>
      <c r="JTH33">
        <v>36024</v>
      </c>
      <c r="JTI33">
        <v>36021</v>
      </c>
      <c r="JTJ33">
        <v>36020</v>
      </c>
      <c r="JTK33">
        <v>36019</v>
      </c>
      <c r="JTL33">
        <v>36018</v>
      </c>
      <c r="JTM33">
        <v>36017</v>
      </c>
      <c r="JTN33">
        <v>36014</v>
      </c>
      <c r="JTO33">
        <v>36013</v>
      </c>
      <c r="JTP33">
        <v>36012</v>
      </c>
      <c r="JTQ33">
        <v>36011</v>
      </c>
      <c r="JTR33">
        <v>36010</v>
      </c>
      <c r="JTS33">
        <v>36007</v>
      </c>
      <c r="JTT33">
        <v>36006</v>
      </c>
      <c r="JTU33">
        <v>36005</v>
      </c>
      <c r="JTV33">
        <v>36004</v>
      </c>
      <c r="JTW33">
        <v>36003</v>
      </c>
    </row>
    <row r="34" spans="1:7303" x14ac:dyDescent="0.25">
      <c r="A34" t="s">
        <v>7205</v>
      </c>
      <c r="B34">
        <v>1830979</v>
      </c>
      <c r="C34">
        <v>1830979</v>
      </c>
      <c r="D34">
        <v>1839388</v>
      </c>
      <c r="E34">
        <v>1843750</v>
      </c>
      <c r="F34">
        <v>1845083</v>
      </c>
      <c r="G34">
        <v>1839519</v>
      </c>
      <c r="H34">
        <v>1843299</v>
      </c>
      <c r="I34">
        <v>1853560</v>
      </c>
      <c r="J34">
        <v>1862463</v>
      </c>
      <c r="K34">
        <v>1863532</v>
      </c>
      <c r="L34">
        <v>1877819</v>
      </c>
      <c r="M34">
        <v>1893987</v>
      </c>
      <c r="N34">
        <v>1901267</v>
      </c>
      <c r="O34">
        <v>1897140</v>
      </c>
      <c r="P34">
        <v>1908564</v>
      </c>
      <c r="Q34">
        <v>1922588</v>
      </c>
      <c r="R34">
        <v>1976120</v>
      </c>
      <c r="S34">
        <v>1969899</v>
      </c>
      <c r="T34">
        <v>1990328</v>
      </c>
      <c r="U34">
        <v>2002303</v>
      </c>
      <c r="V34">
        <v>1968500</v>
      </c>
      <c r="W34">
        <v>1950430</v>
      </c>
      <c r="X34">
        <v>5474</v>
      </c>
      <c r="Y34">
        <v>5474</v>
      </c>
      <c r="Z34">
        <v>5063</v>
      </c>
      <c r="AA34">
        <v>5111</v>
      </c>
      <c r="AB34">
        <v>5257</v>
      </c>
      <c r="AC34">
        <v>7344</v>
      </c>
      <c r="AD34">
        <v>7478</v>
      </c>
      <c r="AE34">
        <v>7647</v>
      </c>
      <c r="AF34">
        <v>7777</v>
      </c>
      <c r="AG34">
        <v>27017</v>
      </c>
      <c r="AH34">
        <v>28451</v>
      </c>
      <c r="AI34">
        <v>29774</v>
      </c>
      <c r="AJ34">
        <v>29802</v>
      </c>
      <c r="AK34">
        <v>34472</v>
      </c>
      <c r="AL34">
        <v>53615</v>
      </c>
      <c r="AM34">
        <v>56034</v>
      </c>
      <c r="AN34">
        <v>61499</v>
      </c>
      <c r="AO34">
        <v>108030</v>
      </c>
      <c r="AP34">
        <v>432502</v>
      </c>
      <c r="AQ34">
        <v>931682</v>
      </c>
      <c r="AR34">
        <v>931682</v>
      </c>
      <c r="AS34">
        <v>1295490</v>
      </c>
      <c r="AT34">
        <v>1690205</v>
      </c>
      <c r="AU34">
        <v>1733203</v>
      </c>
      <c r="AV34">
        <v>1771806</v>
      </c>
      <c r="AW34">
        <v>1774243</v>
      </c>
      <c r="AX34">
        <v>1792873</v>
      </c>
      <c r="AY34">
        <v>1808682</v>
      </c>
      <c r="AZ34">
        <v>1811700</v>
      </c>
      <c r="BA34">
        <v>1831242</v>
      </c>
      <c r="BB34">
        <v>1833927</v>
      </c>
      <c r="BC34">
        <v>1828179</v>
      </c>
      <c r="BD34">
        <v>1825492</v>
      </c>
      <c r="BE34">
        <v>1819102</v>
      </c>
      <c r="BF34">
        <v>1809211</v>
      </c>
      <c r="BG34">
        <v>1805466</v>
      </c>
      <c r="BH34">
        <v>1806766</v>
      </c>
      <c r="BI34">
        <v>1798712</v>
      </c>
      <c r="BJ34">
        <v>1796115</v>
      </c>
      <c r="BK34">
        <v>1813969</v>
      </c>
      <c r="BL34">
        <v>1813172</v>
      </c>
      <c r="BM34">
        <v>1814350</v>
      </c>
      <c r="BN34">
        <v>1812275</v>
      </c>
      <c r="BO34">
        <v>1799977</v>
      </c>
      <c r="BP34">
        <v>1805614</v>
      </c>
      <c r="BQ34">
        <v>1808870</v>
      </c>
      <c r="BR34">
        <v>1779888</v>
      </c>
      <c r="BS34">
        <v>1781487</v>
      </c>
      <c r="BT34">
        <v>1776267</v>
      </c>
      <c r="BU34">
        <v>1781359</v>
      </c>
      <c r="BV34">
        <v>1791546</v>
      </c>
      <c r="BW34">
        <v>1795134</v>
      </c>
      <c r="BX34">
        <v>1800757</v>
      </c>
      <c r="BY34">
        <v>1784240</v>
      </c>
      <c r="BZ34">
        <v>1781669</v>
      </c>
      <c r="CA34">
        <v>1781705</v>
      </c>
      <c r="CB34">
        <v>1790374</v>
      </c>
      <c r="CC34">
        <v>1786351</v>
      </c>
      <c r="CD34">
        <v>1801788</v>
      </c>
      <c r="CE34">
        <v>1802277</v>
      </c>
      <c r="CF34">
        <v>1800220</v>
      </c>
      <c r="CG34">
        <v>1806667</v>
      </c>
      <c r="CH34">
        <v>1785280</v>
      </c>
      <c r="CI34">
        <v>1790800</v>
      </c>
      <c r="CJ34">
        <v>1780838</v>
      </c>
      <c r="CK34">
        <v>8663</v>
      </c>
      <c r="CL34">
        <v>8680</v>
      </c>
      <c r="CM34">
        <v>8687</v>
      </c>
      <c r="CN34">
        <v>9168</v>
      </c>
      <c r="CO34">
        <v>20164</v>
      </c>
      <c r="CP34">
        <v>24255</v>
      </c>
      <c r="CQ34">
        <v>24322</v>
      </c>
      <c r="CR34">
        <v>24622</v>
      </c>
      <c r="CS34">
        <v>28998</v>
      </c>
      <c r="CT34">
        <v>55899</v>
      </c>
      <c r="CU34">
        <v>57400</v>
      </c>
      <c r="CV34">
        <v>61337</v>
      </c>
      <c r="CW34">
        <v>68546</v>
      </c>
      <c r="CX34">
        <v>71046</v>
      </c>
      <c r="CY34">
        <v>79330</v>
      </c>
      <c r="CZ34">
        <v>89632</v>
      </c>
      <c r="DA34">
        <v>98292</v>
      </c>
      <c r="DB34">
        <v>157339</v>
      </c>
      <c r="DC34">
        <v>455489</v>
      </c>
      <c r="DD34">
        <v>1071543</v>
      </c>
      <c r="DE34">
        <v>1515816</v>
      </c>
      <c r="DF34">
        <v>1683027</v>
      </c>
      <c r="DG34">
        <v>1758098</v>
      </c>
      <c r="DH34">
        <v>1789414</v>
      </c>
      <c r="DI34">
        <v>1774658</v>
      </c>
      <c r="DJ34">
        <v>1774658</v>
      </c>
      <c r="DK34">
        <v>1745974</v>
      </c>
      <c r="DL34">
        <v>1742071</v>
      </c>
      <c r="DM34">
        <v>1733810</v>
      </c>
      <c r="DN34">
        <v>1705015</v>
      </c>
      <c r="DO34">
        <v>1715980</v>
      </c>
      <c r="DP34">
        <v>1720252</v>
      </c>
      <c r="DQ34">
        <v>1716563</v>
      </c>
      <c r="DR34">
        <v>1711246</v>
      </c>
      <c r="DS34">
        <v>1724249</v>
      </c>
      <c r="DT34">
        <v>1740277</v>
      </c>
      <c r="DU34">
        <v>1792326</v>
      </c>
      <c r="DV34">
        <v>1804758</v>
      </c>
      <c r="DW34">
        <v>1821911</v>
      </c>
      <c r="DX34">
        <v>1828740</v>
      </c>
      <c r="DY34">
        <v>1830356</v>
      </c>
      <c r="DZ34">
        <v>1827292</v>
      </c>
      <c r="EA34">
        <v>1826076</v>
      </c>
      <c r="EB34">
        <v>1823865</v>
      </c>
      <c r="EC34">
        <v>1809305</v>
      </c>
      <c r="ED34">
        <v>1809305</v>
      </c>
      <c r="EE34">
        <v>1825557</v>
      </c>
      <c r="EF34">
        <v>1811737</v>
      </c>
      <c r="EG34">
        <v>1807241</v>
      </c>
      <c r="EH34">
        <v>1817918</v>
      </c>
      <c r="EI34">
        <v>1811138</v>
      </c>
      <c r="EJ34">
        <v>1888444</v>
      </c>
      <c r="EK34">
        <v>1871749</v>
      </c>
      <c r="EL34">
        <v>1868904</v>
      </c>
      <c r="EM34">
        <v>1856740</v>
      </c>
      <c r="EN34">
        <v>1867936</v>
      </c>
      <c r="EO34">
        <v>1853697</v>
      </c>
      <c r="EP34">
        <v>1853697</v>
      </c>
      <c r="EQ34">
        <v>1846846</v>
      </c>
      <c r="ER34">
        <v>1834570</v>
      </c>
      <c r="ES34">
        <v>1808778</v>
      </c>
      <c r="ET34">
        <v>1829699</v>
      </c>
      <c r="EU34">
        <v>1829699</v>
      </c>
      <c r="EV34">
        <v>1844063</v>
      </c>
      <c r="EW34">
        <v>1845317</v>
      </c>
      <c r="EX34">
        <v>6742</v>
      </c>
      <c r="EY34">
        <v>6876</v>
      </c>
      <c r="EZ34">
        <v>6991</v>
      </c>
      <c r="FA34">
        <v>7245</v>
      </c>
      <c r="FB34">
        <v>7647</v>
      </c>
      <c r="FC34">
        <v>7869</v>
      </c>
      <c r="FD34">
        <v>10377</v>
      </c>
      <c r="FE34">
        <v>13015</v>
      </c>
      <c r="FF34">
        <v>14265</v>
      </c>
      <c r="FG34">
        <v>16988</v>
      </c>
      <c r="FH34">
        <v>17082</v>
      </c>
      <c r="FI34">
        <v>23131</v>
      </c>
      <c r="FJ34">
        <v>32096</v>
      </c>
      <c r="FK34">
        <v>38427</v>
      </c>
      <c r="FL34">
        <v>41140</v>
      </c>
      <c r="FM34">
        <v>47486</v>
      </c>
      <c r="FN34">
        <v>53546</v>
      </c>
      <c r="FO34">
        <v>53546</v>
      </c>
      <c r="FP34">
        <v>176327</v>
      </c>
      <c r="FQ34">
        <v>699339</v>
      </c>
      <c r="FR34">
        <v>1029985</v>
      </c>
      <c r="FS34">
        <v>1452906</v>
      </c>
      <c r="FT34">
        <v>1691024</v>
      </c>
      <c r="FU34">
        <v>1737706</v>
      </c>
      <c r="FV34">
        <v>1786749</v>
      </c>
      <c r="FW34">
        <v>1846871</v>
      </c>
      <c r="FX34">
        <v>1834854</v>
      </c>
      <c r="FY34">
        <v>1849519</v>
      </c>
      <c r="FZ34">
        <v>1853953</v>
      </c>
      <c r="GA34">
        <v>1850407</v>
      </c>
      <c r="GB34">
        <v>1851368</v>
      </c>
      <c r="GC34">
        <v>1854908</v>
      </c>
      <c r="GD34">
        <v>1865605</v>
      </c>
      <c r="GE34">
        <v>1883042</v>
      </c>
      <c r="GF34">
        <v>1888998</v>
      </c>
      <c r="GG34">
        <v>1904279</v>
      </c>
      <c r="GH34">
        <v>1895255</v>
      </c>
      <c r="GI34">
        <v>1897702</v>
      </c>
      <c r="GJ34">
        <v>1898538</v>
      </c>
      <c r="GK34">
        <v>1895849</v>
      </c>
      <c r="GL34">
        <v>1898792</v>
      </c>
      <c r="GM34">
        <v>1928794</v>
      </c>
      <c r="GN34">
        <v>1916634</v>
      </c>
      <c r="GO34">
        <v>1906485</v>
      </c>
      <c r="GP34">
        <v>1899600</v>
      </c>
      <c r="GQ34">
        <v>1907597</v>
      </c>
      <c r="GR34">
        <v>1898741</v>
      </c>
      <c r="GS34">
        <v>1878305</v>
      </c>
      <c r="GT34">
        <v>1880796</v>
      </c>
      <c r="GU34">
        <v>1924764</v>
      </c>
      <c r="GV34">
        <v>1924525</v>
      </c>
      <c r="GW34">
        <v>1908839</v>
      </c>
      <c r="GX34">
        <v>1898674</v>
      </c>
      <c r="GY34">
        <v>1881097</v>
      </c>
      <c r="GZ34">
        <v>1887029</v>
      </c>
      <c r="HA34">
        <v>1871029</v>
      </c>
      <c r="HB34">
        <v>1859040</v>
      </c>
      <c r="HC34">
        <v>1858677</v>
      </c>
      <c r="HD34">
        <v>1837813</v>
      </c>
      <c r="HE34">
        <v>1818108</v>
      </c>
      <c r="HF34">
        <v>1805689</v>
      </c>
      <c r="HG34">
        <v>1817470</v>
      </c>
      <c r="HH34">
        <v>1827395</v>
      </c>
      <c r="HI34">
        <v>1834327</v>
      </c>
      <c r="HJ34">
        <v>1834493</v>
      </c>
      <c r="HK34">
        <v>2631</v>
      </c>
      <c r="HL34">
        <v>2921</v>
      </c>
      <c r="HM34">
        <v>3721</v>
      </c>
      <c r="HN34">
        <v>7135</v>
      </c>
      <c r="HO34">
        <v>7461</v>
      </c>
      <c r="HP34">
        <v>8369</v>
      </c>
      <c r="HQ34">
        <v>8424</v>
      </c>
      <c r="HR34">
        <v>8582</v>
      </c>
      <c r="HS34">
        <v>12334</v>
      </c>
      <c r="HT34">
        <v>12632</v>
      </c>
      <c r="HU34">
        <v>17343</v>
      </c>
      <c r="HV34">
        <v>17362</v>
      </c>
      <c r="HW34">
        <v>16511</v>
      </c>
      <c r="HX34">
        <v>18914</v>
      </c>
      <c r="HY34">
        <v>23594</v>
      </c>
      <c r="HZ34">
        <v>23594</v>
      </c>
      <c r="IA34">
        <v>37840</v>
      </c>
      <c r="IB34">
        <v>95854</v>
      </c>
      <c r="IC34">
        <v>438863</v>
      </c>
      <c r="ID34">
        <v>687318</v>
      </c>
      <c r="IE34">
        <v>1244146</v>
      </c>
      <c r="IF34">
        <v>1484825</v>
      </c>
      <c r="IG34">
        <v>1610543</v>
      </c>
      <c r="IH34">
        <v>1676538</v>
      </c>
      <c r="II34">
        <v>1716199</v>
      </c>
      <c r="IJ34">
        <v>1734585</v>
      </c>
      <c r="IK34">
        <v>1750425</v>
      </c>
      <c r="IL34">
        <v>1768273</v>
      </c>
      <c r="IM34">
        <v>1765950</v>
      </c>
      <c r="IN34">
        <v>1774368</v>
      </c>
      <c r="IO34">
        <v>1772059</v>
      </c>
      <c r="IP34">
        <v>1775201</v>
      </c>
      <c r="IQ34">
        <v>1767652</v>
      </c>
      <c r="IR34">
        <v>1746506</v>
      </c>
      <c r="IS34">
        <v>1749121</v>
      </c>
      <c r="IT34">
        <v>1737897</v>
      </c>
      <c r="IU34">
        <v>1739990</v>
      </c>
      <c r="IV34">
        <v>1765130</v>
      </c>
      <c r="IW34">
        <v>1789801</v>
      </c>
      <c r="IX34">
        <v>1777293</v>
      </c>
      <c r="IY34">
        <v>1770114</v>
      </c>
      <c r="IZ34">
        <v>1767731</v>
      </c>
      <c r="JA34">
        <v>1773624</v>
      </c>
      <c r="JB34">
        <v>1784125</v>
      </c>
      <c r="JC34">
        <v>1788438</v>
      </c>
      <c r="JD34">
        <v>1784482</v>
      </c>
      <c r="JE34">
        <v>1785035</v>
      </c>
      <c r="JF34">
        <v>1793845</v>
      </c>
      <c r="JG34">
        <v>1796789</v>
      </c>
      <c r="JH34">
        <v>1798339</v>
      </c>
      <c r="JI34">
        <v>1816618</v>
      </c>
      <c r="JJ34">
        <v>1819810</v>
      </c>
      <c r="JK34">
        <v>1824876</v>
      </c>
      <c r="JL34">
        <v>1829771</v>
      </c>
      <c r="JM34">
        <v>1835915</v>
      </c>
      <c r="JN34">
        <v>1819854</v>
      </c>
      <c r="JO34">
        <v>1819890</v>
      </c>
      <c r="JP34">
        <v>1802801</v>
      </c>
      <c r="JQ34">
        <v>1808052</v>
      </c>
      <c r="JR34">
        <v>1795646</v>
      </c>
      <c r="JS34">
        <v>1757395</v>
      </c>
      <c r="JT34">
        <v>1760182</v>
      </c>
      <c r="JU34">
        <v>1760976</v>
      </c>
      <c r="JV34">
        <v>1765809</v>
      </c>
      <c r="JW34">
        <v>1753562</v>
      </c>
      <c r="JX34">
        <v>1746583</v>
      </c>
      <c r="JY34">
        <v>4806</v>
      </c>
      <c r="JZ34">
        <v>4806</v>
      </c>
      <c r="KA34">
        <v>4590</v>
      </c>
      <c r="KB34">
        <v>4954</v>
      </c>
      <c r="KC34">
        <v>5188</v>
      </c>
      <c r="KD34">
        <v>5270</v>
      </c>
      <c r="KE34">
        <v>5289</v>
      </c>
      <c r="KF34">
        <v>6325</v>
      </c>
      <c r="KG34">
        <v>7117</v>
      </c>
      <c r="KH34">
        <v>8027</v>
      </c>
      <c r="KI34">
        <v>8845</v>
      </c>
      <c r="KJ34">
        <v>11557</v>
      </c>
      <c r="KK34">
        <v>13632</v>
      </c>
      <c r="KL34">
        <v>28427</v>
      </c>
      <c r="KM34">
        <v>31212</v>
      </c>
      <c r="KN34">
        <v>35738</v>
      </c>
      <c r="KO34">
        <v>101911</v>
      </c>
      <c r="KP34">
        <v>252728</v>
      </c>
      <c r="KQ34">
        <v>838168</v>
      </c>
      <c r="KR34">
        <v>838168</v>
      </c>
      <c r="KS34">
        <v>1106078</v>
      </c>
      <c r="KT34">
        <v>1506298</v>
      </c>
      <c r="KU34">
        <v>1699583</v>
      </c>
      <c r="KV34">
        <v>1771552</v>
      </c>
      <c r="KW34">
        <v>1777777</v>
      </c>
      <c r="KX34">
        <v>1772846</v>
      </c>
      <c r="KY34">
        <v>1776354</v>
      </c>
      <c r="KZ34">
        <v>1789185</v>
      </c>
      <c r="LA34">
        <v>1809046</v>
      </c>
      <c r="LB34">
        <v>1816826</v>
      </c>
      <c r="LC34">
        <v>1802151</v>
      </c>
      <c r="LD34">
        <v>1798982</v>
      </c>
      <c r="LE34">
        <v>1794267</v>
      </c>
      <c r="LF34">
        <v>1784087</v>
      </c>
      <c r="LG34">
        <v>1781930</v>
      </c>
      <c r="LH34">
        <v>1781115</v>
      </c>
      <c r="LI34">
        <v>1781493</v>
      </c>
      <c r="LJ34">
        <v>1799129</v>
      </c>
      <c r="LK34">
        <v>1789402</v>
      </c>
      <c r="LL34">
        <v>1801330</v>
      </c>
      <c r="LM34">
        <v>1794307</v>
      </c>
      <c r="LN34">
        <v>1796871</v>
      </c>
      <c r="LO34">
        <v>1804518</v>
      </c>
      <c r="LP34">
        <v>1817369</v>
      </c>
      <c r="LQ34">
        <v>1809274</v>
      </c>
      <c r="LR34">
        <v>1809274</v>
      </c>
      <c r="LS34">
        <v>1805110</v>
      </c>
      <c r="LT34">
        <v>1801369</v>
      </c>
      <c r="LU34">
        <v>1799997</v>
      </c>
      <c r="LV34">
        <v>1807035</v>
      </c>
      <c r="LW34">
        <v>1800828</v>
      </c>
      <c r="LX34">
        <v>1784313</v>
      </c>
      <c r="LY34">
        <v>1839645</v>
      </c>
      <c r="LZ34">
        <v>1854524</v>
      </c>
      <c r="MA34">
        <v>1861393</v>
      </c>
      <c r="MB34">
        <v>1855559</v>
      </c>
      <c r="MC34">
        <v>1838388</v>
      </c>
      <c r="MD34">
        <v>1843637</v>
      </c>
      <c r="ME34">
        <v>1824491</v>
      </c>
      <c r="MF34">
        <v>1800971</v>
      </c>
      <c r="MG34">
        <v>1804438</v>
      </c>
      <c r="MH34">
        <v>1803067</v>
      </c>
      <c r="MI34">
        <v>1805505</v>
      </c>
      <c r="MJ34">
        <v>1809925</v>
      </c>
      <c r="MK34">
        <v>1800598</v>
      </c>
      <c r="ML34">
        <v>21184</v>
      </c>
      <c r="MM34">
        <v>74912</v>
      </c>
      <c r="MN34">
        <v>77896</v>
      </c>
      <c r="MO34">
        <v>83034</v>
      </c>
      <c r="MP34">
        <v>83344</v>
      </c>
      <c r="MQ34">
        <v>83362</v>
      </c>
      <c r="MR34">
        <v>83392</v>
      </c>
      <c r="MS34">
        <v>83402</v>
      </c>
      <c r="MT34">
        <v>83417</v>
      </c>
      <c r="MU34">
        <v>87066</v>
      </c>
      <c r="MV34">
        <v>91428</v>
      </c>
      <c r="MW34">
        <v>132954</v>
      </c>
      <c r="MX34">
        <v>161759</v>
      </c>
      <c r="MY34">
        <v>190631</v>
      </c>
      <c r="MZ34">
        <v>255203</v>
      </c>
      <c r="NA34">
        <v>288643</v>
      </c>
      <c r="NB34">
        <v>330672</v>
      </c>
      <c r="NC34">
        <v>549407</v>
      </c>
      <c r="ND34">
        <v>1037324</v>
      </c>
      <c r="NE34">
        <v>1458873</v>
      </c>
      <c r="NF34">
        <v>1748794</v>
      </c>
      <c r="NG34">
        <v>1889631</v>
      </c>
      <c r="NH34">
        <v>1979072</v>
      </c>
      <c r="NI34">
        <v>1984065</v>
      </c>
      <c r="NJ34">
        <v>1984065</v>
      </c>
      <c r="NK34">
        <v>1986228</v>
      </c>
      <c r="NL34">
        <v>1999751</v>
      </c>
      <c r="NM34">
        <v>2014515</v>
      </c>
      <c r="NN34">
        <v>2004320</v>
      </c>
      <c r="NO34">
        <v>2001799</v>
      </c>
      <c r="NP34">
        <v>2000290</v>
      </c>
      <c r="NQ34">
        <v>1973694</v>
      </c>
      <c r="NR34">
        <v>1953717</v>
      </c>
      <c r="NS34">
        <v>1966380</v>
      </c>
      <c r="NT34">
        <v>1957509</v>
      </c>
      <c r="NU34">
        <v>1954714</v>
      </c>
      <c r="NV34">
        <v>1940752</v>
      </c>
      <c r="NW34">
        <v>1950879</v>
      </c>
      <c r="NX34">
        <v>1962761</v>
      </c>
      <c r="NY34">
        <v>1951182</v>
      </c>
      <c r="NZ34">
        <v>1932318</v>
      </c>
      <c r="OA34">
        <v>1917096</v>
      </c>
      <c r="OB34">
        <v>1917503</v>
      </c>
      <c r="OC34">
        <v>1908965</v>
      </c>
      <c r="OD34">
        <v>1908965</v>
      </c>
      <c r="OE34">
        <v>1907549</v>
      </c>
      <c r="OF34">
        <v>1916736</v>
      </c>
      <c r="OG34">
        <v>1937305</v>
      </c>
      <c r="OH34">
        <v>1937409</v>
      </c>
      <c r="OI34">
        <v>1929471</v>
      </c>
      <c r="OJ34">
        <v>1934289</v>
      </c>
      <c r="OK34">
        <v>1937199</v>
      </c>
      <c r="OL34">
        <v>1925928</v>
      </c>
      <c r="OM34">
        <v>1919641</v>
      </c>
      <c r="ON34">
        <v>1923103</v>
      </c>
      <c r="OO34">
        <v>1916694</v>
      </c>
      <c r="OP34">
        <v>1913615</v>
      </c>
      <c r="OQ34">
        <v>1913615</v>
      </c>
      <c r="OR34">
        <v>1902432</v>
      </c>
      <c r="OS34">
        <v>1890206</v>
      </c>
      <c r="OT34">
        <v>1883079</v>
      </c>
      <c r="OU34">
        <v>1878812</v>
      </c>
      <c r="OV34">
        <v>1878812</v>
      </c>
      <c r="OW34">
        <v>1875405</v>
      </c>
      <c r="OX34">
        <v>1869273</v>
      </c>
      <c r="OY34">
        <v>6323</v>
      </c>
      <c r="OZ34">
        <v>8821</v>
      </c>
      <c r="PA34">
        <v>9803</v>
      </c>
      <c r="PB34">
        <v>9806</v>
      </c>
      <c r="PC34">
        <v>11160</v>
      </c>
      <c r="PD34">
        <v>12458</v>
      </c>
      <c r="PE34">
        <v>14576</v>
      </c>
      <c r="PF34">
        <v>14586</v>
      </c>
      <c r="PG34">
        <v>14632</v>
      </c>
      <c r="PH34">
        <v>14621</v>
      </c>
      <c r="PI34">
        <v>14733</v>
      </c>
      <c r="PJ34">
        <v>15693</v>
      </c>
      <c r="PK34">
        <v>16013</v>
      </c>
      <c r="PL34">
        <v>16631</v>
      </c>
      <c r="PM34">
        <v>32849</v>
      </c>
      <c r="PN34">
        <v>46884</v>
      </c>
      <c r="PO34">
        <v>46884</v>
      </c>
      <c r="PP34">
        <v>208829</v>
      </c>
      <c r="PQ34">
        <v>565828</v>
      </c>
      <c r="PR34">
        <v>1060798</v>
      </c>
      <c r="PS34">
        <v>1472642</v>
      </c>
      <c r="PT34">
        <v>1746860</v>
      </c>
      <c r="PU34">
        <v>1786575</v>
      </c>
      <c r="PV34">
        <v>1841919</v>
      </c>
      <c r="PW34">
        <v>1851257</v>
      </c>
      <c r="PX34">
        <v>1857838</v>
      </c>
      <c r="PY34">
        <v>1865095</v>
      </c>
      <c r="PZ34">
        <v>1859187</v>
      </c>
      <c r="QA34">
        <v>1844508</v>
      </c>
      <c r="QB34">
        <v>1833018</v>
      </c>
      <c r="QC34">
        <v>1842472</v>
      </c>
      <c r="QD34">
        <v>1861443</v>
      </c>
      <c r="QE34">
        <v>1832970</v>
      </c>
      <c r="QF34">
        <v>1834711</v>
      </c>
      <c r="QG34">
        <v>1834471</v>
      </c>
      <c r="QH34">
        <v>1833773</v>
      </c>
      <c r="QI34">
        <v>1821104</v>
      </c>
      <c r="QJ34">
        <v>1813314</v>
      </c>
      <c r="QK34">
        <v>1792744</v>
      </c>
      <c r="QL34">
        <v>1781622</v>
      </c>
      <c r="QM34">
        <v>1791711</v>
      </c>
      <c r="QN34">
        <v>1781751</v>
      </c>
      <c r="QO34">
        <v>1761270</v>
      </c>
      <c r="QP34">
        <v>1768911</v>
      </c>
      <c r="QQ34">
        <v>1771787</v>
      </c>
      <c r="QR34">
        <v>1772314</v>
      </c>
      <c r="QS34">
        <v>1770410</v>
      </c>
      <c r="QT34">
        <v>1780432</v>
      </c>
      <c r="QU34">
        <v>1777134</v>
      </c>
      <c r="QV34">
        <v>1777336</v>
      </c>
      <c r="QW34">
        <v>1777261</v>
      </c>
      <c r="QX34">
        <v>1768204</v>
      </c>
      <c r="QY34">
        <v>1762973</v>
      </c>
      <c r="QZ34">
        <v>1760904</v>
      </c>
      <c r="RA34">
        <v>1765686</v>
      </c>
      <c r="RB34">
        <v>1745589</v>
      </c>
      <c r="RC34">
        <v>1757555</v>
      </c>
      <c r="RD34">
        <v>1752004</v>
      </c>
      <c r="RE34">
        <v>1746926</v>
      </c>
      <c r="RF34">
        <v>1751084</v>
      </c>
      <c r="RG34">
        <v>1754318</v>
      </c>
      <c r="RH34">
        <v>1741623</v>
      </c>
      <c r="RI34">
        <v>1755496</v>
      </c>
      <c r="RJ34">
        <v>1751145</v>
      </c>
      <c r="RK34">
        <v>1744868</v>
      </c>
      <c r="RL34">
        <v>227</v>
      </c>
      <c r="RM34">
        <v>224</v>
      </c>
      <c r="RN34">
        <v>276</v>
      </c>
      <c r="RO34">
        <v>1829</v>
      </c>
      <c r="RP34">
        <v>1831</v>
      </c>
      <c r="RQ34">
        <v>2714</v>
      </c>
      <c r="RR34">
        <v>3024</v>
      </c>
      <c r="RS34">
        <v>2892</v>
      </c>
      <c r="RT34">
        <v>3014</v>
      </c>
      <c r="RU34">
        <v>3123</v>
      </c>
      <c r="RV34">
        <v>4302</v>
      </c>
      <c r="RW34">
        <v>24412</v>
      </c>
      <c r="RX34">
        <v>32652</v>
      </c>
      <c r="RY34">
        <v>35186</v>
      </c>
      <c r="RZ34">
        <v>35186</v>
      </c>
      <c r="SA34">
        <v>38057</v>
      </c>
      <c r="SB34">
        <v>84195</v>
      </c>
      <c r="SC34">
        <v>280243</v>
      </c>
      <c r="SD34">
        <v>632733</v>
      </c>
      <c r="SE34">
        <v>1155381</v>
      </c>
      <c r="SF34">
        <v>1392055</v>
      </c>
      <c r="SG34">
        <v>1638155</v>
      </c>
      <c r="SH34">
        <v>1673457</v>
      </c>
      <c r="SI34">
        <v>1669501</v>
      </c>
      <c r="SJ34">
        <v>1673905</v>
      </c>
      <c r="SK34">
        <v>1678803</v>
      </c>
      <c r="SL34">
        <v>1692362</v>
      </c>
      <c r="SM34">
        <v>1696893</v>
      </c>
      <c r="SN34">
        <v>1698197</v>
      </c>
      <c r="SO34">
        <v>1711166</v>
      </c>
      <c r="SP34">
        <v>1723015</v>
      </c>
      <c r="SQ34">
        <v>1742037</v>
      </c>
      <c r="SR34">
        <v>1750546</v>
      </c>
      <c r="SS34">
        <v>1753480</v>
      </c>
      <c r="ST34">
        <v>1746221</v>
      </c>
      <c r="SU34">
        <v>1740149</v>
      </c>
      <c r="SV34">
        <v>1722076</v>
      </c>
      <c r="SW34">
        <v>1692220</v>
      </c>
      <c r="SX34">
        <v>1684637</v>
      </c>
      <c r="SY34">
        <v>1674667</v>
      </c>
      <c r="SZ34">
        <v>1675572</v>
      </c>
      <c r="TA34">
        <v>1684716</v>
      </c>
      <c r="TB34">
        <v>1682374</v>
      </c>
      <c r="TC34">
        <v>1689478</v>
      </c>
      <c r="TD34">
        <v>1692042</v>
      </c>
      <c r="TE34">
        <v>1689701</v>
      </c>
      <c r="TF34">
        <v>1692272</v>
      </c>
      <c r="TG34">
        <v>1694722</v>
      </c>
      <c r="TH34">
        <v>1674547</v>
      </c>
      <c r="TI34">
        <v>1677300</v>
      </c>
      <c r="TJ34">
        <v>1673488</v>
      </c>
      <c r="TK34">
        <v>1669539</v>
      </c>
      <c r="TL34">
        <v>1670426</v>
      </c>
      <c r="TM34">
        <v>1678320</v>
      </c>
      <c r="TN34">
        <v>1678822</v>
      </c>
      <c r="TO34">
        <v>1675752</v>
      </c>
      <c r="TP34">
        <v>1675752</v>
      </c>
      <c r="TQ34">
        <v>1685961</v>
      </c>
      <c r="TR34">
        <v>1679834</v>
      </c>
      <c r="TS34">
        <v>1665989</v>
      </c>
      <c r="TT34">
        <v>1649154</v>
      </c>
      <c r="TU34">
        <v>1646057</v>
      </c>
      <c r="TV34">
        <v>1645762</v>
      </c>
      <c r="TW34">
        <v>1640374</v>
      </c>
      <c r="TX34">
        <v>1638486</v>
      </c>
      <c r="TY34">
        <v>1646761</v>
      </c>
      <c r="TZ34">
        <v>1</v>
      </c>
      <c r="UA34">
        <v>1</v>
      </c>
      <c r="UB34">
        <v>890</v>
      </c>
      <c r="UC34">
        <v>2216</v>
      </c>
      <c r="UD34">
        <v>3318</v>
      </c>
      <c r="UE34">
        <v>2402</v>
      </c>
      <c r="UF34">
        <v>2989</v>
      </c>
      <c r="UG34">
        <v>3121</v>
      </c>
      <c r="UH34">
        <v>4040</v>
      </c>
      <c r="UI34">
        <v>4058</v>
      </c>
      <c r="UJ34">
        <v>7033</v>
      </c>
      <c r="UK34">
        <v>9405</v>
      </c>
      <c r="UL34">
        <v>12170</v>
      </c>
      <c r="UM34">
        <v>20540</v>
      </c>
      <c r="UN34">
        <v>24978</v>
      </c>
      <c r="UO34">
        <v>69450</v>
      </c>
      <c r="UP34">
        <v>371598</v>
      </c>
      <c r="UQ34">
        <v>916282</v>
      </c>
      <c r="UR34">
        <v>916282</v>
      </c>
      <c r="US34">
        <v>1164108</v>
      </c>
      <c r="UT34">
        <v>1503309</v>
      </c>
      <c r="UU34">
        <v>1574938</v>
      </c>
      <c r="UV34">
        <v>1613293</v>
      </c>
      <c r="UW34">
        <v>1616021</v>
      </c>
      <c r="UX34">
        <v>1621419</v>
      </c>
      <c r="UY34">
        <v>1617908</v>
      </c>
      <c r="UZ34">
        <v>1603924</v>
      </c>
      <c r="VA34">
        <v>1603856</v>
      </c>
      <c r="VB34">
        <v>1598509</v>
      </c>
      <c r="VC34">
        <v>1603558</v>
      </c>
      <c r="VD34">
        <v>1595496</v>
      </c>
      <c r="VE34">
        <v>1600237</v>
      </c>
      <c r="VF34">
        <v>1590133</v>
      </c>
      <c r="VG34">
        <v>1585274</v>
      </c>
      <c r="VH34">
        <v>1585347</v>
      </c>
      <c r="VI34">
        <v>1573027</v>
      </c>
      <c r="VJ34">
        <v>1571853</v>
      </c>
      <c r="VK34">
        <v>1558590</v>
      </c>
      <c r="VL34">
        <v>1561927</v>
      </c>
      <c r="VM34">
        <v>1577277</v>
      </c>
      <c r="VN34">
        <v>1566316</v>
      </c>
      <c r="VO34">
        <v>1548673</v>
      </c>
      <c r="VP34">
        <v>1547099</v>
      </c>
      <c r="VQ34">
        <v>1551228</v>
      </c>
      <c r="VR34">
        <v>1555354</v>
      </c>
      <c r="VS34">
        <v>1549220</v>
      </c>
      <c r="VT34">
        <v>1545260</v>
      </c>
      <c r="VU34">
        <v>1554238</v>
      </c>
      <c r="VV34">
        <v>1540612</v>
      </c>
      <c r="VW34">
        <v>1536257</v>
      </c>
      <c r="VX34">
        <v>1543757</v>
      </c>
      <c r="VY34">
        <v>1526617</v>
      </c>
      <c r="VZ34">
        <v>1535334</v>
      </c>
      <c r="WA34">
        <v>1528359</v>
      </c>
      <c r="WB34">
        <v>1523195</v>
      </c>
      <c r="WC34">
        <v>1528370</v>
      </c>
      <c r="WD34">
        <v>1526111</v>
      </c>
      <c r="WE34">
        <v>1526732</v>
      </c>
      <c r="WF34">
        <v>1513848</v>
      </c>
      <c r="WG34">
        <v>1513848</v>
      </c>
      <c r="WH34">
        <v>1511083</v>
      </c>
      <c r="WI34">
        <v>1501559</v>
      </c>
      <c r="WJ34">
        <v>1496600</v>
      </c>
      <c r="WK34">
        <v>1501489</v>
      </c>
      <c r="WL34">
        <v>1498856</v>
      </c>
      <c r="WM34">
        <v>1493664</v>
      </c>
      <c r="WN34">
        <v>8776</v>
      </c>
      <c r="WO34">
        <v>11104</v>
      </c>
      <c r="WP34">
        <v>14634</v>
      </c>
      <c r="WQ34">
        <v>16881</v>
      </c>
      <c r="WR34">
        <v>17162</v>
      </c>
      <c r="WS34">
        <v>17892</v>
      </c>
      <c r="WT34">
        <v>18727</v>
      </c>
      <c r="WU34">
        <v>19480</v>
      </c>
      <c r="WV34">
        <v>31815</v>
      </c>
      <c r="WW34">
        <v>30132</v>
      </c>
      <c r="WX34">
        <v>35278</v>
      </c>
      <c r="WY34">
        <v>40160</v>
      </c>
      <c r="WZ34">
        <v>49051</v>
      </c>
      <c r="XA34">
        <v>51214</v>
      </c>
      <c r="XB34">
        <v>66956</v>
      </c>
      <c r="XC34">
        <v>148062</v>
      </c>
      <c r="XD34">
        <v>414618</v>
      </c>
      <c r="XE34">
        <v>828577</v>
      </c>
      <c r="XF34">
        <v>1131551</v>
      </c>
      <c r="XG34">
        <v>1347201</v>
      </c>
      <c r="XH34">
        <v>1383101</v>
      </c>
      <c r="XI34">
        <v>1402311</v>
      </c>
      <c r="XJ34">
        <v>1402311</v>
      </c>
      <c r="XK34">
        <v>1410416</v>
      </c>
      <c r="XL34">
        <v>1414838</v>
      </c>
      <c r="XM34">
        <v>1421146</v>
      </c>
      <c r="XN34">
        <v>1416852</v>
      </c>
      <c r="XO34">
        <v>1421903</v>
      </c>
      <c r="XP34">
        <v>1424268</v>
      </c>
      <c r="XQ34">
        <v>1422544</v>
      </c>
      <c r="XR34">
        <v>1424410</v>
      </c>
      <c r="XS34">
        <v>1428878</v>
      </c>
      <c r="XT34">
        <v>1431482</v>
      </c>
      <c r="XU34">
        <v>1438845</v>
      </c>
      <c r="XV34">
        <v>1425414</v>
      </c>
      <c r="XW34">
        <v>1421793</v>
      </c>
      <c r="XX34">
        <v>1429081</v>
      </c>
      <c r="XY34">
        <v>1422090</v>
      </c>
      <c r="XZ34">
        <v>1421552</v>
      </c>
      <c r="YA34">
        <v>1430225</v>
      </c>
      <c r="YB34">
        <v>1440685</v>
      </c>
      <c r="YC34">
        <v>1445795</v>
      </c>
      <c r="YD34">
        <v>1451466</v>
      </c>
      <c r="YE34">
        <v>1444560</v>
      </c>
      <c r="YF34">
        <v>1442152</v>
      </c>
      <c r="YG34">
        <v>1440586</v>
      </c>
      <c r="YH34">
        <v>1454883</v>
      </c>
      <c r="YI34">
        <v>1454883</v>
      </c>
      <c r="YJ34">
        <v>1445782</v>
      </c>
      <c r="YK34">
        <v>1450294</v>
      </c>
      <c r="YL34">
        <v>1451468</v>
      </c>
      <c r="YM34">
        <v>1438575</v>
      </c>
      <c r="YN34">
        <v>1430177</v>
      </c>
      <c r="YO34">
        <v>1430709</v>
      </c>
      <c r="YP34">
        <v>1422652</v>
      </c>
      <c r="YQ34">
        <v>1427289</v>
      </c>
      <c r="YR34">
        <v>1411219</v>
      </c>
      <c r="YS34">
        <v>1411219</v>
      </c>
      <c r="YT34">
        <v>1397224</v>
      </c>
      <c r="YU34">
        <v>1394332</v>
      </c>
      <c r="YV34">
        <v>1378929</v>
      </c>
      <c r="YW34">
        <v>1379497</v>
      </c>
      <c r="YX34">
        <v>1379497</v>
      </c>
      <c r="YY34">
        <v>1380900</v>
      </c>
      <c r="YZ34">
        <v>1377183</v>
      </c>
      <c r="ZA34">
        <v>18</v>
      </c>
      <c r="ZB34">
        <v>67</v>
      </c>
      <c r="ZC34">
        <v>91</v>
      </c>
      <c r="ZD34">
        <v>261</v>
      </c>
      <c r="ZE34">
        <v>264</v>
      </c>
      <c r="ZF34">
        <v>294</v>
      </c>
      <c r="ZG34">
        <v>602</v>
      </c>
      <c r="ZH34">
        <v>686</v>
      </c>
      <c r="ZI34">
        <v>727</v>
      </c>
      <c r="ZJ34">
        <v>964</v>
      </c>
      <c r="ZK34">
        <v>4029</v>
      </c>
      <c r="ZL34">
        <v>4063</v>
      </c>
      <c r="ZM34">
        <v>11071</v>
      </c>
      <c r="ZN34">
        <v>32453</v>
      </c>
      <c r="ZO34">
        <v>36410</v>
      </c>
      <c r="ZP34">
        <v>75762</v>
      </c>
      <c r="ZQ34">
        <v>279648</v>
      </c>
      <c r="ZR34">
        <v>703617</v>
      </c>
      <c r="ZS34">
        <v>813350</v>
      </c>
      <c r="ZT34">
        <v>813350</v>
      </c>
      <c r="ZU34">
        <v>1066957</v>
      </c>
      <c r="ZV34">
        <v>1277602</v>
      </c>
      <c r="ZW34">
        <v>1305896</v>
      </c>
      <c r="ZX34">
        <v>1330512</v>
      </c>
      <c r="ZY34">
        <v>1331884</v>
      </c>
      <c r="ZZ34">
        <v>1337707</v>
      </c>
      <c r="AAA34">
        <v>1336892</v>
      </c>
      <c r="AAB34">
        <v>1340225</v>
      </c>
      <c r="AAC34">
        <v>1339633</v>
      </c>
      <c r="AAD34">
        <v>1352977</v>
      </c>
      <c r="AAE34">
        <v>1351302</v>
      </c>
      <c r="AAF34">
        <v>1344633</v>
      </c>
      <c r="AAG34">
        <v>1349921</v>
      </c>
      <c r="AAH34">
        <v>1354022</v>
      </c>
      <c r="AAI34">
        <v>1361992</v>
      </c>
      <c r="AAJ34">
        <v>1372214</v>
      </c>
      <c r="AAK34">
        <v>1370876</v>
      </c>
      <c r="AAL34">
        <v>1372216</v>
      </c>
      <c r="AAM34">
        <v>1376982</v>
      </c>
      <c r="AAN34">
        <v>1382677</v>
      </c>
      <c r="AAO34">
        <v>1363980</v>
      </c>
      <c r="AAP34">
        <v>1380727</v>
      </c>
      <c r="AAQ34">
        <v>1391815</v>
      </c>
      <c r="AAR34">
        <v>1399859</v>
      </c>
      <c r="AAS34">
        <v>1388999</v>
      </c>
      <c r="AAT34">
        <v>1384421</v>
      </c>
      <c r="AAU34">
        <v>1373852</v>
      </c>
      <c r="AAV34">
        <v>1368590</v>
      </c>
      <c r="AAW34">
        <v>1379837</v>
      </c>
      <c r="AAX34">
        <v>1373522</v>
      </c>
      <c r="AAY34">
        <v>1389148</v>
      </c>
      <c r="AAZ34">
        <v>1397379</v>
      </c>
      <c r="ABA34">
        <v>1402608</v>
      </c>
      <c r="ABB34">
        <v>1406788</v>
      </c>
      <c r="ABC34">
        <v>1400548</v>
      </c>
      <c r="ABD34">
        <v>1408174</v>
      </c>
      <c r="ABE34">
        <v>1418967</v>
      </c>
      <c r="ABF34">
        <v>1408870</v>
      </c>
      <c r="ABG34">
        <v>1406109</v>
      </c>
      <c r="ABH34">
        <v>1405078</v>
      </c>
      <c r="ABI34">
        <v>1404689</v>
      </c>
      <c r="ABJ34">
        <v>1397323</v>
      </c>
      <c r="ABK34">
        <v>1380315</v>
      </c>
      <c r="ABL34">
        <v>1384034</v>
      </c>
      <c r="ABM34">
        <v>92</v>
      </c>
      <c r="ABN34">
        <v>92</v>
      </c>
      <c r="ABO34">
        <v>1445</v>
      </c>
      <c r="ABP34">
        <v>1452</v>
      </c>
      <c r="ABQ34">
        <v>1475</v>
      </c>
      <c r="ABR34">
        <v>1680</v>
      </c>
      <c r="ABS34">
        <v>2136</v>
      </c>
      <c r="ABT34">
        <v>2276</v>
      </c>
      <c r="ABU34">
        <v>2290</v>
      </c>
      <c r="ABV34">
        <v>2552</v>
      </c>
      <c r="ABW34">
        <v>5472</v>
      </c>
      <c r="ABX34">
        <v>10205</v>
      </c>
      <c r="ABY34">
        <v>11287</v>
      </c>
      <c r="ABZ34">
        <v>11287</v>
      </c>
      <c r="ACA34">
        <v>13738</v>
      </c>
      <c r="ACB34">
        <v>15531</v>
      </c>
      <c r="ACC34">
        <v>50291</v>
      </c>
      <c r="ACD34">
        <v>187676</v>
      </c>
      <c r="ACE34">
        <v>502854</v>
      </c>
      <c r="ACF34">
        <v>770236</v>
      </c>
      <c r="ACG34">
        <v>1097114</v>
      </c>
      <c r="ACH34">
        <v>1193319</v>
      </c>
      <c r="ACI34">
        <v>1248643</v>
      </c>
      <c r="ACJ34">
        <v>1289757</v>
      </c>
      <c r="ACK34">
        <v>1316038</v>
      </c>
      <c r="ACL34">
        <v>1326528</v>
      </c>
      <c r="ACM34">
        <v>1327703</v>
      </c>
      <c r="ACN34">
        <v>1327251</v>
      </c>
      <c r="ACO34">
        <v>1321609</v>
      </c>
      <c r="ACP34">
        <v>1310726</v>
      </c>
      <c r="ACQ34">
        <v>1299375</v>
      </c>
      <c r="ACR34">
        <v>1308180</v>
      </c>
      <c r="ACS34">
        <v>1302772</v>
      </c>
      <c r="ACT34">
        <v>1301077</v>
      </c>
      <c r="ACU34">
        <v>1308344</v>
      </c>
      <c r="ACV34">
        <v>1301309</v>
      </c>
      <c r="ACW34">
        <v>1290562</v>
      </c>
      <c r="ACX34">
        <v>1272084</v>
      </c>
      <c r="ACY34">
        <v>1262513</v>
      </c>
      <c r="ACZ34">
        <v>1268746</v>
      </c>
      <c r="ADA34">
        <v>1261957</v>
      </c>
      <c r="ADB34">
        <v>1253435</v>
      </c>
      <c r="ADC34">
        <v>1247577</v>
      </c>
      <c r="ADD34">
        <v>1243538</v>
      </c>
      <c r="ADE34">
        <v>1255470</v>
      </c>
      <c r="ADF34">
        <v>1252417</v>
      </c>
      <c r="ADG34">
        <v>1247719</v>
      </c>
      <c r="ADH34">
        <v>1246367</v>
      </c>
      <c r="ADI34">
        <v>1245209</v>
      </c>
      <c r="ADJ34">
        <v>1245635</v>
      </c>
      <c r="ADK34">
        <v>1243489</v>
      </c>
      <c r="ADL34">
        <v>1251474</v>
      </c>
      <c r="ADM34">
        <v>1249788</v>
      </c>
      <c r="ADN34">
        <v>1252016</v>
      </c>
      <c r="ADO34">
        <v>1253556</v>
      </c>
      <c r="ADP34">
        <v>1255176</v>
      </c>
      <c r="ADQ34">
        <v>1242900</v>
      </c>
      <c r="ADR34">
        <v>1242900</v>
      </c>
      <c r="ADS34">
        <v>1244793</v>
      </c>
      <c r="ADT34">
        <v>1235342</v>
      </c>
      <c r="ADU34">
        <v>1228886</v>
      </c>
      <c r="ADV34">
        <v>1229130</v>
      </c>
      <c r="ADW34">
        <v>1228548</v>
      </c>
      <c r="ADX34">
        <v>1223636</v>
      </c>
      <c r="ADY34">
        <v>1229966</v>
      </c>
      <c r="ADZ34">
        <v>43</v>
      </c>
      <c r="AEA34">
        <v>43</v>
      </c>
      <c r="AEB34">
        <v>283</v>
      </c>
      <c r="AEC34">
        <v>283</v>
      </c>
      <c r="AED34">
        <v>1702</v>
      </c>
      <c r="AEE34">
        <v>2713</v>
      </c>
      <c r="AEF34">
        <v>3090</v>
      </c>
      <c r="AEG34">
        <v>10227</v>
      </c>
      <c r="AEH34">
        <v>10252</v>
      </c>
      <c r="AEI34">
        <v>10294</v>
      </c>
      <c r="AEJ34">
        <v>10316</v>
      </c>
      <c r="AEK34">
        <v>16078</v>
      </c>
      <c r="AEL34">
        <v>16807</v>
      </c>
      <c r="AEM34">
        <v>17916</v>
      </c>
      <c r="AEN34">
        <v>28861</v>
      </c>
      <c r="AEO34">
        <v>39096</v>
      </c>
      <c r="AEP34">
        <v>56622</v>
      </c>
      <c r="AEQ34">
        <v>143360</v>
      </c>
      <c r="AER34">
        <v>143360</v>
      </c>
      <c r="AES34">
        <v>250004</v>
      </c>
      <c r="AET34">
        <v>479299</v>
      </c>
      <c r="AEU34">
        <v>818583</v>
      </c>
      <c r="AEV34">
        <v>1041350</v>
      </c>
      <c r="AEW34">
        <v>1109371</v>
      </c>
      <c r="AEX34">
        <v>1152789</v>
      </c>
      <c r="AEY34">
        <v>1185982</v>
      </c>
      <c r="AEZ34">
        <v>1211512</v>
      </c>
      <c r="AFA34">
        <v>1203962</v>
      </c>
      <c r="AFB34">
        <v>1194017</v>
      </c>
      <c r="AFC34">
        <v>1190775</v>
      </c>
      <c r="AFD34">
        <v>1175215</v>
      </c>
      <c r="AFE34">
        <v>1175909</v>
      </c>
      <c r="AFF34">
        <v>1175885</v>
      </c>
      <c r="AFG34">
        <v>1173269</v>
      </c>
      <c r="AFH34">
        <v>1178014</v>
      </c>
      <c r="AFI34">
        <v>1176864</v>
      </c>
      <c r="AFJ34">
        <v>1183995</v>
      </c>
      <c r="AFK34">
        <v>1192831</v>
      </c>
      <c r="AFL34">
        <v>1183067</v>
      </c>
      <c r="AFM34">
        <v>1187603</v>
      </c>
      <c r="AFN34">
        <v>1189206</v>
      </c>
      <c r="AFO34">
        <v>1192832</v>
      </c>
      <c r="AFP34">
        <v>1183567</v>
      </c>
      <c r="AFQ34">
        <v>1185079</v>
      </c>
      <c r="AFR34">
        <v>1184716</v>
      </c>
      <c r="AFS34">
        <v>1184743</v>
      </c>
      <c r="AFT34">
        <v>1185656</v>
      </c>
      <c r="AFU34">
        <v>1181887</v>
      </c>
      <c r="AFV34">
        <v>1179619</v>
      </c>
      <c r="AFW34">
        <v>1184419</v>
      </c>
      <c r="AFX34">
        <v>1177323</v>
      </c>
      <c r="AFY34">
        <v>1179731</v>
      </c>
      <c r="AFZ34">
        <v>1186889</v>
      </c>
      <c r="AGA34">
        <v>1192100</v>
      </c>
      <c r="AGB34">
        <v>1189615</v>
      </c>
      <c r="AGC34">
        <v>1195386</v>
      </c>
      <c r="AGD34">
        <v>1193510</v>
      </c>
      <c r="AGE34">
        <v>1190593</v>
      </c>
      <c r="AGF34">
        <v>1191755</v>
      </c>
      <c r="AGG34">
        <v>1195538</v>
      </c>
      <c r="AGH34">
        <v>1207272</v>
      </c>
      <c r="AGI34">
        <v>1201650</v>
      </c>
      <c r="AGJ34">
        <v>1209438</v>
      </c>
      <c r="AGK34">
        <v>1205369</v>
      </c>
      <c r="AGL34">
        <v>1242574</v>
      </c>
      <c r="AGM34">
        <v>979</v>
      </c>
      <c r="AGN34">
        <v>5226</v>
      </c>
      <c r="AGO34">
        <v>5239</v>
      </c>
      <c r="AGP34">
        <v>5242</v>
      </c>
      <c r="AGQ34">
        <v>5252</v>
      </c>
      <c r="AGR34">
        <v>13348</v>
      </c>
      <c r="AGS34">
        <v>13802</v>
      </c>
      <c r="AGT34">
        <v>13803</v>
      </c>
      <c r="AGU34">
        <v>13817</v>
      </c>
      <c r="AGV34">
        <v>22408</v>
      </c>
      <c r="AGW34">
        <v>22780</v>
      </c>
      <c r="AGX34">
        <v>23971</v>
      </c>
      <c r="AGY34">
        <v>24052</v>
      </c>
      <c r="AGZ34">
        <v>26127</v>
      </c>
      <c r="AHA34">
        <v>25819</v>
      </c>
      <c r="AHB34">
        <v>26295</v>
      </c>
      <c r="AHC34">
        <v>27254</v>
      </c>
      <c r="AHD34">
        <v>35934</v>
      </c>
      <c r="AHE34">
        <v>103091</v>
      </c>
      <c r="AHF34">
        <v>295939</v>
      </c>
      <c r="AHG34">
        <v>671226</v>
      </c>
      <c r="AHH34">
        <v>1101966</v>
      </c>
      <c r="AHI34">
        <v>1209679</v>
      </c>
      <c r="AHJ34">
        <v>1209679</v>
      </c>
      <c r="AHK34">
        <v>1209589</v>
      </c>
      <c r="AHL34">
        <v>1214895</v>
      </c>
      <c r="AHM34">
        <v>1213513</v>
      </c>
      <c r="AHN34">
        <v>1208080</v>
      </c>
      <c r="AHO34">
        <v>1210233</v>
      </c>
      <c r="AHP34">
        <v>1209345</v>
      </c>
      <c r="AHQ34">
        <v>1201410</v>
      </c>
      <c r="AHR34">
        <v>1200496</v>
      </c>
      <c r="AHS34">
        <v>1201614</v>
      </c>
      <c r="AHT34">
        <v>1208039</v>
      </c>
      <c r="AHU34">
        <v>1210842</v>
      </c>
      <c r="AHV34">
        <v>1208453</v>
      </c>
      <c r="AHW34">
        <v>1223850</v>
      </c>
      <c r="AHX34">
        <v>1224226</v>
      </c>
      <c r="AHY34">
        <v>1221292</v>
      </c>
      <c r="AHZ34">
        <v>1230102</v>
      </c>
      <c r="AIA34">
        <v>1233734</v>
      </c>
      <c r="AIB34">
        <v>1233509</v>
      </c>
      <c r="AIC34">
        <v>1235017</v>
      </c>
      <c r="AID34">
        <v>1251391</v>
      </c>
      <c r="AIE34">
        <v>1246072</v>
      </c>
      <c r="AIF34">
        <v>1244856</v>
      </c>
      <c r="AIG34">
        <v>1220279</v>
      </c>
      <c r="AIH34">
        <v>1208854</v>
      </c>
      <c r="AII34">
        <v>1208854</v>
      </c>
      <c r="AIJ34">
        <v>1192268</v>
      </c>
      <c r="AIK34">
        <v>1175661</v>
      </c>
      <c r="AIL34">
        <v>1184354</v>
      </c>
      <c r="AIM34">
        <v>1187401</v>
      </c>
      <c r="AIN34">
        <v>1194653</v>
      </c>
      <c r="AIO34">
        <v>1199634</v>
      </c>
      <c r="AIP34">
        <v>1198417</v>
      </c>
      <c r="AIQ34">
        <v>1198206</v>
      </c>
      <c r="AIR34">
        <v>1195187</v>
      </c>
      <c r="AIS34">
        <v>1195187</v>
      </c>
      <c r="AIT34">
        <v>1199102</v>
      </c>
      <c r="AIU34">
        <v>1196022</v>
      </c>
      <c r="AIV34">
        <v>1196910</v>
      </c>
      <c r="AIW34">
        <v>1190996</v>
      </c>
      <c r="AIX34">
        <v>1190996</v>
      </c>
      <c r="AIY34">
        <v>1194495</v>
      </c>
      <c r="AIZ34">
        <v>1192145</v>
      </c>
      <c r="AJA34">
        <v>1617</v>
      </c>
      <c r="AJB34">
        <v>1622</v>
      </c>
      <c r="AJC34">
        <v>2241</v>
      </c>
      <c r="AJD34">
        <v>2241</v>
      </c>
      <c r="AJE34">
        <v>2859</v>
      </c>
      <c r="AJF34">
        <v>3068</v>
      </c>
      <c r="AJG34">
        <v>3264</v>
      </c>
      <c r="AJH34">
        <v>3305</v>
      </c>
      <c r="AJI34">
        <v>4026</v>
      </c>
      <c r="AJJ34">
        <v>4041</v>
      </c>
      <c r="AJK34">
        <v>4127</v>
      </c>
      <c r="AJL34">
        <v>4126</v>
      </c>
      <c r="AJM34">
        <v>4909</v>
      </c>
      <c r="AJN34">
        <v>5610</v>
      </c>
      <c r="AJO34">
        <v>26893</v>
      </c>
      <c r="AJP34">
        <v>30644</v>
      </c>
      <c r="AJQ34">
        <v>51726</v>
      </c>
      <c r="AJR34">
        <v>189248</v>
      </c>
      <c r="AJS34">
        <v>289186</v>
      </c>
      <c r="AJT34">
        <v>289186</v>
      </c>
      <c r="AJU34">
        <v>547708</v>
      </c>
      <c r="AJV34">
        <v>973598</v>
      </c>
      <c r="AJW34">
        <v>1131251</v>
      </c>
      <c r="AJX34">
        <v>1163608</v>
      </c>
      <c r="AJY34">
        <v>1183392</v>
      </c>
      <c r="AJZ34">
        <v>1180495</v>
      </c>
      <c r="AKA34">
        <v>1188427</v>
      </c>
      <c r="AKB34">
        <v>1205923</v>
      </c>
      <c r="AKC34">
        <v>1210316</v>
      </c>
      <c r="AKD34">
        <v>1208068</v>
      </c>
      <c r="AKE34">
        <v>1202219</v>
      </c>
      <c r="AKF34">
        <v>1188697</v>
      </c>
      <c r="AKG34">
        <v>1176272</v>
      </c>
      <c r="AKH34">
        <v>1188492</v>
      </c>
      <c r="AKI34">
        <v>1187139</v>
      </c>
      <c r="AKJ34">
        <v>1190883</v>
      </c>
      <c r="AKK34">
        <v>1208924</v>
      </c>
      <c r="AKL34">
        <v>1208065</v>
      </c>
      <c r="AKM34">
        <v>1213837</v>
      </c>
      <c r="AKN34">
        <v>1217586</v>
      </c>
      <c r="AKO34">
        <v>1222514</v>
      </c>
      <c r="AKP34">
        <v>1226805</v>
      </c>
      <c r="AKQ34">
        <v>1223778</v>
      </c>
      <c r="AKR34">
        <v>1233090</v>
      </c>
      <c r="AKS34">
        <v>1222996</v>
      </c>
      <c r="AKT34">
        <v>1218885</v>
      </c>
      <c r="AKU34">
        <v>1218129</v>
      </c>
      <c r="AKV34">
        <v>1214732</v>
      </c>
      <c r="AKW34">
        <v>1217419</v>
      </c>
      <c r="AKX34">
        <v>1212305</v>
      </c>
      <c r="AKY34">
        <v>1211033</v>
      </c>
      <c r="AKZ34">
        <v>1208860</v>
      </c>
      <c r="ALA34">
        <v>1206729</v>
      </c>
      <c r="ALB34">
        <v>1198913</v>
      </c>
      <c r="ALC34">
        <v>1207749</v>
      </c>
      <c r="ALD34">
        <v>1207904</v>
      </c>
      <c r="ALE34">
        <v>1208912</v>
      </c>
      <c r="ALF34">
        <v>1205097</v>
      </c>
      <c r="ALG34">
        <v>1201189</v>
      </c>
      <c r="ALH34">
        <v>1205431</v>
      </c>
      <c r="ALI34">
        <v>1202822</v>
      </c>
      <c r="ALJ34">
        <v>1204916</v>
      </c>
      <c r="ALK34">
        <v>1205269</v>
      </c>
      <c r="ALL34">
        <v>1218411</v>
      </c>
      <c r="ALM34">
        <v>10805</v>
      </c>
      <c r="ALN34">
        <v>28814</v>
      </c>
      <c r="ALO34">
        <v>28852</v>
      </c>
      <c r="ALP34">
        <v>29874</v>
      </c>
      <c r="ALQ34">
        <v>30189</v>
      </c>
      <c r="ALR34">
        <v>33267</v>
      </c>
      <c r="ALS34">
        <v>33309</v>
      </c>
      <c r="ALT34">
        <v>36393</v>
      </c>
      <c r="ALU34">
        <v>36943</v>
      </c>
      <c r="ALV34">
        <v>37353</v>
      </c>
      <c r="ALW34">
        <v>38919</v>
      </c>
      <c r="ALX34">
        <v>40135</v>
      </c>
      <c r="ALY34">
        <v>44750</v>
      </c>
      <c r="ALZ34">
        <v>44750</v>
      </c>
      <c r="AMA34">
        <v>50992</v>
      </c>
      <c r="AMB34">
        <v>58471</v>
      </c>
      <c r="AMC34">
        <v>71236</v>
      </c>
      <c r="AMD34">
        <v>103157</v>
      </c>
      <c r="AME34">
        <v>249384</v>
      </c>
      <c r="AMF34">
        <v>468349</v>
      </c>
      <c r="AMG34">
        <v>786408</v>
      </c>
      <c r="AMH34">
        <v>1058473</v>
      </c>
      <c r="AMI34">
        <v>1152209</v>
      </c>
      <c r="AMJ34">
        <v>1150303</v>
      </c>
      <c r="AMK34">
        <v>1157537</v>
      </c>
      <c r="AML34">
        <v>1161792</v>
      </c>
      <c r="AMM34">
        <v>1159579</v>
      </c>
      <c r="AMN34">
        <v>1165682</v>
      </c>
      <c r="AMO34">
        <v>1161991</v>
      </c>
      <c r="AMP34">
        <v>1162307</v>
      </c>
      <c r="AMQ34">
        <v>1155161</v>
      </c>
      <c r="AMR34">
        <v>1157244</v>
      </c>
      <c r="AMS34">
        <v>1160968</v>
      </c>
      <c r="AMT34">
        <v>1162679</v>
      </c>
      <c r="AMU34">
        <v>1172943</v>
      </c>
      <c r="AMV34">
        <v>1172462</v>
      </c>
      <c r="AMW34">
        <v>1170918</v>
      </c>
      <c r="AMX34">
        <v>1180683</v>
      </c>
      <c r="AMY34">
        <v>1183090</v>
      </c>
      <c r="AMZ34">
        <v>1189755</v>
      </c>
      <c r="ANA34">
        <v>1179212</v>
      </c>
      <c r="ANB34">
        <v>1183069</v>
      </c>
      <c r="ANC34">
        <v>1183303</v>
      </c>
      <c r="AND34">
        <v>1188010</v>
      </c>
      <c r="ANE34">
        <v>1186524</v>
      </c>
      <c r="ANF34">
        <v>1186378</v>
      </c>
      <c r="ANG34">
        <v>1182239</v>
      </c>
      <c r="ANH34">
        <v>1184733</v>
      </c>
      <c r="ANI34">
        <v>1182225</v>
      </c>
      <c r="ANJ34">
        <v>1175408</v>
      </c>
      <c r="ANK34">
        <v>1182280</v>
      </c>
      <c r="ANL34">
        <v>1174595</v>
      </c>
      <c r="ANM34">
        <v>1168610</v>
      </c>
      <c r="ANN34">
        <v>1168556</v>
      </c>
      <c r="ANO34">
        <v>1170730</v>
      </c>
      <c r="ANP34">
        <v>1175365</v>
      </c>
      <c r="ANQ34">
        <v>1192955</v>
      </c>
      <c r="ANR34">
        <v>1192231</v>
      </c>
      <c r="ANS34">
        <v>1192231</v>
      </c>
      <c r="ANT34">
        <v>1190559</v>
      </c>
      <c r="ANU34">
        <v>1188092</v>
      </c>
      <c r="ANV34">
        <v>1182125</v>
      </c>
      <c r="ANW34">
        <v>1185658</v>
      </c>
      <c r="ANX34">
        <v>1185060</v>
      </c>
      <c r="ANY34">
        <v>1187166</v>
      </c>
      <c r="ANZ34">
        <v>1179718</v>
      </c>
      <c r="AOA34">
        <v>705</v>
      </c>
      <c r="AOB34">
        <v>1059</v>
      </c>
      <c r="AOC34">
        <v>1059</v>
      </c>
      <c r="AOD34">
        <v>2989</v>
      </c>
      <c r="AOE34">
        <v>6519</v>
      </c>
      <c r="AOF34">
        <v>7855</v>
      </c>
      <c r="AOG34">
        <v>8981</v>
      </c>
      <c r="AOH34">
        <v>12651</v>
      </c>
      <c r="AOI34">
        <v>12970</v>
      </c>
      <c r="AOJ34">
        <v>13769</v>
      </c>
      <c r="AOK34">
        <v>14452</v>
      </c>
      <c r="AOL34">
        <v>15500</v>
      </c>
      <c r="AOM34">
        <v>17917</v>
      </c>
      <c r="AON34">
        <v>23598</v>
      </c>
      <c r="AOO34">
        <v>26726</v>
      </c>
      <c r="AOP34">
        <v>32127</v>
      </c>
      <c r="AOQ34">
        <v>40540</v>
      </c>
      <c r="AOR34">
        <v>40540</v>
      </c>
      <c r="AOS34">
        <v>79823</v>
      </c>
      <c r="AOT34">
        <v>255320</v>
      </c>
      <c r="AOU34">
        <v>638191</v>
      </c>
      <c r="AOV34">
        <v>984161</v>
      </c>
      <c r="AOW34">
        <v>1116406</v>
      </c>
      <c r="AOX34">
        <v>1184271</v>
      </c>
      <c r="AOY34">
        <v>1208775</v>
      </c>
      <c r="AOZ34">
        <v>1202458</v>
      </c>
      <c r="APA34">
        <v>1192726</v>
      </c>
      <c r="APB34">
        <v>1179407</v>
      </c>
      <c r="APC34">
        <v>1179746</v>
      </c>
      <c r="APD34">
        <v>1181346</v>
      </c>
      <c r="APE34">
        <v>1173593</v>
      </c>
      <c r="APF34">
        <v>1179511</v>
      </c>
      <c r="APG34">
        <v>1171866</v>
      </c>
      <c r="APH34">
        <v>1175329</v>
      </c>
      <c r="API34">
        <v>1165354</v>
      </c>
      <c r="APJ34">
        <v>1166838</v>
      </c>
      <c r="APK34">
        <v>1167267</v>
      </c>
      <c r="APL34">
        <v>1158373</v>
      </c>
      <c r="APM34">
        <v>1152657</v>
      </c>
      <c r="APN34">
        <v>1147787</v>
      </c>
      <c r="APO34">
        <v>1147092</v>
      </c>
      <c r="APP34">
        <v>1141816</v>
      </c>
      <c r="APQ34">
        <v>1132169</v>
      </c>
      <c r="APR34">
        <v>1149999</v>
      </c>
      <c r="APS34">
        <v>1135586</v>
      </c>
      <c r="APT34">
        <v>1125491</v>
      </c>
      <c r="APU34">
        <v>1118855</v>
      </c>
      <c r="APV34">
        <v>1114011</v>
      </c>
      <c r="APW34">
        <v>1114011</v>
      </c>
      <c r="APX34">
        <v>1117661</v>
      </c>
      <c r="APY34">
        <v>1114438</v>
      </c>
      <c r="APZ34">
        <v>1115976</v>
      </c>
      <c r="AQA34">
        <v>1113006</v>
      </c>
      <c r="AQB34">
        <v>1118432</v>
      </c>
      <c r="AQC34">
        <v>1117662</v>
      </c>
      <c r="AQD34">
        <v>1121318</v>
      </c>
      <c r="AQE34">
        <v>1115483</v>
      </c>
      <c r="AQF34">
        <v>1120519</v>
      </c>
      <c r="AQG34">
        <v>1127722</v>
      </c>
      <c r="AQH34">
        <v>1108006</v>
      </c>
      <c r="AQI34">
        <v>1108003</v>
      </c>
      <c r="AQJ34">
        <v>1109016</v>
      </c>
      <c r="AQK34">
        <v>1108814</v>
      </c>
      <c r="AQL34">
        <v>1127043</v>
      </c>
      <c r="AQM34">
        <v>1122436</v>
      </c>
      <c r="AQN34">
        <v>1478</v>
      </c>
      <c r="AQO34">
        <v>1485</v>
      </c>
      <c r="AQP34">
        <v>1517</v>
      </c>
      <c r="AQQ34">
        <v>1529</v>
      </c>
      <c r="AQR34">
        <v>1545</v>
      </c>
      <c r="AQS34">
        <v>1657</v>
      </c>
      <c r="AQT34">
        <v>1778</v>
      </c>
      <c r="AQU34">
        <v>2594</v>
      </c>
      <c r="AQV34">
        <v>2811</v>
      </c>
      <c r="AQW34">
        <v>3127</v>
      </c>
      <c r="AQX34">
        <v>4035</v>
      </c>
      <c r="AQY34">
        <v>4152</v>
      </c>
      <c r="AQZ34">
        <v>6502</v>
      </c>
      <c r="ARA34">
        <v>7649</v>
      </c>
      <c r="ARB34">
        <v>8665</v>
      </c>
      <c r="ARC34">
        <v>10625</v>
      </c>
      <c r="ARD34">
        <v>13145</v>
      </c>
      <c r="ARE34">
        <v>31957</v>
      </c>
      <c r="ARF34">
        <v>87637</v>
      </c>
      <c r="ARG34">
        <v>393968</v>
      </c>
      <c r="ARH34">
        <v>887252</v>
      </c>
      <c r="ARI34">
        <v>1174690</v>
      </c>
      <c r="ARJ34">
        <v>1174690</v>
      </c>
      <c r="ARK34">
        <v>1211646</v>
      </c>
      <c r="ARL34">
        <v>1210368</v>
      </c>
      <c r="ARM34">
        <v>1216229</v>
      </c>
      <c r="ARN34">
        <v>1216403</v>
      </c>
      <c r="ARO34">
        <v>1208135</v>
      </c>
      <c r="ARP34">
        <v>1211297</v>
      </c>
      <c r="ARQ34">
        <v>1190011</v>
      </c>
      <c r="ARR34">
        <v>1183420</v>
      </c>
      <c r="ARS34">
        <v>1183423</v>
      </c>
      <c r="ART34">
        <v>1186429</v>
      </c>
      <c r="ARU34">
        <v>1178800</v>
      </c>
      <c r="ARV34">
        <v>1184975</v>
      </c>
      <c r="ARW34">
        <v>1193105</v>
      </c>
      <c r="ARX34">
        <v>1192937</v>
      </c>
      <c r="ARY34">
        <v>1191314</v>
      </c>
      <c r="ARZ34">
        <v>1193349</v>
      </c>
      <c r="ASA34">
        <v>1192017</v>
      </c>
      <c r="ASB34">
        <v>1191602</v>
      </c>
      <c r="ASC34">
        <v>1194349</v>
      </c>
      <c r="ASD34">
        <v>1189463</v>
      </c>
      <c r="ASE34">
        <v>1213175</v>
      </c>
      <c r="ASF34">
        <v>1215696</v>
      </c>
      <c r="ASG34">
        <v>1217724</v>
      </c>
      <c r="ASH34">
        <v>1212925</v>
      </c>
      <c r="ASI34">
        <v>1212925</v>
      </c>
      <c r="ASJ34">
        <v>1216280</v>
      </c>
      <c r="ASK34">
        <v>1216120</v>
      </c>
      <c r="ASL34">
        <v>1214315</v>
      </c>
      <c r="ASM34">
        <v>1210660</v>
      </c>
      <c r="ASN34">
        <v>1210162</v>
      </c>
      <c r="ASO34">
        <v>1204119</v>
      </c>
      <c r="ASP34">
        <v>1209721</v>
      </c>
      <c r="ASQ34">
        <v>1210100</v>
      </c>
      <c r="ASR34">
        <v>1204453</v>
      </c>
      <c r="ASS34">
        <v>1198142</v>
      </c>
      <c r="AST34">
        <v>1199146</v>
      </c>
      <c r="ASU34">
        <v>1202103</v>
      </c>
      <c r="ASV34">
        <v>1202042</v>
      </c>
      <c r="ASW34">
        <v>1204621</v>
      </c>
      <c r="ASX34">
        <v>1207976</v>
      </c>
      <c r="ASY34">
        <v>1207976</v>
      </c>
      <c r="ASZ34">
        <v>1224006</v>
      </c>
      <c r="ATA34">
        <v>5677</v>
      </c>
      <c r="ATB34">
        <v>5802</v>
      </c>
      <c r="ATC34">
        <v>5977</v>
      </c>
      <c r="ATD34">
        <v>6161</v>
      </c>
      <c r="ATE34">
        <v>6488</v>
      </c>
      <c r="ATF34">
        <v>8427</v>
      </c>
      <c r="ATG34">
        <v>8589</v>
      </c>
      <c r="ATH34">
        <v>8847</v>
      </c>
      <c r="ATI34">
        <v>8831</v>
      </c>
      <c r="ATJ34">
        <v>8866</v>
      </c>
      <c r="ATK34">
        <v>8964</v>
      </c>
      <c r="ATL34">
        <v>8997</v>
      </c>
      <c r="ATM34">
        <v>9854</v>
      </c>
      <c r="ATN34">
        <v>10320</v>
      </c>
      <c r="ATO34">
        <v>18637</v>
      </c>
      <c r="ATP34">
        <v>25962</v>
      </c>
      <c r="ATQ34">
        <v>32783</v>
      </c>
      <c r="ATR34">
        <v>100634</v>
      </c>
      <c r="ATS34">
        <v>153157</v>
      </c>
      <c r="ATT34">
        <v>153157</v>
      </c>
      <c r="ATU34">
        <v>415912</v>
      </c>
      <c r="ATV34">
        <v>785441</v>
      </c>
      <c r="ATW34">
        <v>1129021</v>
      </c>
      <c r="ATX34">
        <v>1178072</v>
      </c>
      <c r="ATY34">
        <v>1199238</v>
      </c>
      <c r="ATZ34">
        <v>1207586</v>
      </c>
      <c r="AUA34">
        <v>1205487</v>
      </c>
      <c r="AUB34">
        <v>1202803</v>
      </c>
      <c r="AUC34">
        <v>1200230</v>
      </c>
      <c r="AUD34">
        <v>1197592</v>
      </c>
      <c r="AUE34">
        <v>1195932</v>
      </c>
      <c r="AUF34">
        <v>1162680</v>
      </c>
      <c r="AUG34">
        <v>1176833</v>
      </c>
      <c r="AUH34">
        <v>1172225</v>
      </c>
      <c r="AUI34">
        <v>1163575</v>
      </c>
      <c r="AUJ34">
        <v>1157372</v>
      </c>
      <c r="AUK34">
        <v>1152708</v>
      </c>
      <c r="AUL34">
        <v>1157010</v>
      </c>
      <c r="AUM34">
        <v>1166643</v>
      </c>
      <c r="AUN34">
        <v>1167457</v>
      </c>
      <c r="AUO34">
        <v>1172560</v>
      </c>
      <c r="AUP34">
        <v>1173352</v>
      </c>
      <c r="AUQ34">
        <v>1181550</v>
      </c>
      <c r="AUR34">
        <v>1194699</v>
      </c>
      <c r="AUS34">
        <v>1189969</v>
      </c>
      <c r="AUT34">
        <v>1185963</v>
      </c>
      <c r="AUU34">
        <v>1181859</v>
      </c>
      <c r="AUV34">
        <v>1185477</v>
      </c>
      <c r="AUW34">
        <v>1194243</v>
      </c>
      <c r="AUX34">
        <v>1202007</v>
      </c>
      <c r="AUY34">
        <v>1222378</v>
      </c>
      <c r="AUZ34">
        <v>1230525</v>
      </c>
      <c r="AVA34">
        <v>1227689</v>
      </c>
      <c r="AVB34">
        <v>1219605</v>
      </c>
      <c r="AVC34">
        <v>1231693</v>
      </c>
      <c r="AVD34">
        <v>1232181</v>
      </c>
      <c r="AVE34">
        <v>1227869</v>
      </c>
      <c r="AVF34">
        <v>1233198</v>
      </c>
      <c r="AVG34">
        <v>1237921</v>
      </c>
      <c r="AVH34">
        <v>1237112</v>
      </c>
      <c r="AVI34">
        <v>1235087</v>
      </c>
      <c r="AVJ34">
        <v>1223607</v>
      </c>
      <c r="AVK34">
        <v>1214418</v>
      </c>
      <c r="AVL34">
        <v>1208647</v>
      </c>
      <c r="AVM34">
        <v>1215282</v>
      </c>
      <c r="AVN34">
        <v>653</v>
      </c>
      <c r="AVO34">
        <v>9375</v>
      </c>
      <c r="AVP34">
        <v>9914</v>
      </c>
      <c r="AVQ34">
        <v>10074</v>
      </c>
      <c r="AVR34">
        <v>11136</v>
      </c>
      <c r="AVS34">
        <v>12004</v>
      </c>
      <c r="AVT34">
        <v>13078</v>
      </c>
      <c r="AVU34">
        <v>14676</v>
      </c>
      <c r="AVV34">
        <v>15828</v>
      </c>
      <c r="AVW34">
        <v>15896</v>
      </c>
      <c r="AVX34">
        <v>16667</v>
      </c>
      <c r="AVY34">
        <v>16977</v>
      </c>
      <c r="AVZ34">
        <v>16977</v>
      </c>
      <c r="AWA34">
        <v>17754</v>
      </c>
      <c r="AWB34">
        <v>20378</v>
      </c>
      <c r="AWC34">
        <v>34767</v>
      </c>
      <c r="AWD34">
        <v>55780</v>
      </c>
      <c r="AWE34">
        <v>136308</v>
      </c>
      <c r="AWF34">
        <v>250531</v>
      </c>
      <c r="AWG34">
        <v>602424</v>
      </c>
      <c r="AWH34">
        <v>900599</v>
      </c>
      <c r="AWI34">
        <v>1108216</v>
      </c>
      <c r="AWJ34">
        <v>1200361</v>
      </c>
      <c r="AWK34">
        <v>1202538</v>
      </c>
      <c r="AWL34">
        <v>1207080</v>
      </c>
      <c r="AWM34">
        <v>1200170</v>
      </c>
      <c r="AWN34">
        <v>1203967</v>
      </c>
      <c r="AWO34">
        <v>1204059</v>
      </c>
      <c r="AWP34">
        <v>1194142</v>
      </c>
      <c r="AWQ34">
        <v>1187156</v>
      </c>
      <c r="AWR34">
        <v>1190309</v>
      </c>
      <c r="AWS34">
        <v>1199775</v>
      </c>
      <c r="AWT34">
        <v>1194893</v>
      </c>
      <c r="AWU34">
        <v>1192959</v>
      </c>
      <c r="AWV34">
        <v>1196148</v>
      </c>
      <c r="AWW34">
        <v>1207062</v>
      </c>
      <c r="AWX34">
        <v>1206448</v>
      </c>
      <c r="AWY34">
        <v>1197517</v>
      </c>
      <c r="AWZ34">
        <v>1191304</v>
      </c>
      <c r="AXA34">
        <v>1189948</v>
      </c>
      <c r="AXB34">
        <v>1185926</v>
      </c>
      <c r="AXC34">
        <v>1189126</v>
      </c>
      <c r="AXD34">
        <v>1196264</v>
      </c>
      <c r="AXE34">
        <v>1219428</v>
      </c>
      <c r="AXF34">
        <v>1218997</v>
      </c>
      <c r="AXG34">
        <v>1211227</v>
      </c>
      <c r="AXH34">
        <v>1204464</v>
      </c>
      <c r="AXI34">
        <v>1199930</v>
      </c>
      <c r="AXJ34">
        <v>1200692</v>
      </c>
      <c r="AXK34">
        <v>1201445</v>
      </c>
      <c r="AXL34">
        <v>1200505</v>
      </c>
      <c r="AXM34">
        <v>1203306</v>
      </c>
      <c r="AXN34">
        <v>1189867</v>
      </c>
      <c r="AXO34">
        <v>1182723</v>
      </c>
      <c r="AXP34">
        <v>1178452</v>
      </c>
      <c r="AXQ34">
        <v>1172483</v>
      </c>
      <c r="AXR34">
        <v>1178666</v>
      </c>
      <c r="AXS34">
        <v>1178666</v>
      </c>
      <c r="AXT34">
        <v>1168772</v>
      </c>
      <c r="AXU34">
        <v>1171917</v>
      </c>
      <c r="AXV34">
        <v>1173081</v>
      </c>
      <c r="AXW34">
        <v>1164139</v>
      </c>
      <c r="AXX34">
        <v>1159472</v>
      </c>
      <c r="AXY34">
        <v>1172981</v>
      </c>
      <c r="AXZ34">
        <v>1173088</v>
      </c>
      <c r="AYA34">
        <v>1176192</v>
      </c>
      <c r="AYB34">
        <v>2761</v>
      </c>
      <c r="AYC34">
        <v>3171</v>
      </c>
      <c r="AYD34">
        <v>3500</v>
      </c>
      <c r="AYE34">
        <v>3682</v>
      </c>
      <c r="AYF34">
        <v>4184</v>
      </c>
      <c r="AYG34">
        <v>6646</v>
      </c>
      <c r="AYH34">
        <v>10898</v>
      </c>
      <c r="AYI34">
        <v>11205</v>
      </c>
      <c r="AYJ34">
        <v>12318</v>
      </c>
      <c r="AYK34">
        <v>14221</v>
      </c>
      <c r="AYL34">
        <v>15493</v>
      </c>
      <c r="AYM34">
        <v>15576</v>
      </c>
      <c r="AYN34">
        <v>15769</v>
      </c>
      <c r="AYO34">
        <v>17869</v>
      </c>
      <c r="AYP34">
        <v>18740</v>
      </c>
      <c r="AYQ34">
        <v>27955</v>
      </c>
      <c r="AYR34">
        <v>27955</v>
      </c>
      <c r="AYS34">
        <v>52603</v>
      </c>
      <c r="AYT34">
        <v>182480</v>
      </c>
      <c r="AYU34">
        <v>378914</v>
      </c>
      <c r="AYV34">
        <v>794671</v>
      </c>
      <c r="AYW34">
        <v>1087294</v>
      </c>
      <c r="AYX34">
        <v>1170348</v>
      </c>
      <c r="AYY34">
        <v>1199007</v>
      </c>
      <c r="AYZ34">
        <v>1189481</v>
      </c>
      <c r="AZA34">
        <v>1193491</v>
      </c>
      <c r="AZB34">
        <v>1191348</v>
      </c>
      <c r="AZC34">
        <v>1186076</v>
      </c>
      <c r="AZD34">
        <v>1190848</v>
      </c>
      <c r="AZE34">
        <v>1185578</v>
      </c>
      <c r="AZF34">
        <v>1187600</v>
      </c>
      <c r="AZG34">
        <v>1182157</v>
      </c>
      <c r="AZH34">
        <v>1186787</v>
      </c>
      <c r="AZI34">
        <v>1188704</v>
      </c>
      <c r="AZJ34">
        <v>1189351</v>
      </c>
      <c r="AZK34">
        <v>1188017</v>
      </c>
      <c r="AZL34">
        <v>1185243</v>
      </c>
      <c r="AZM34">
        <v>1188561</v>
      </c>
      <c r="AZN34">
        <v>1190551</v>
      </c>
      <c r="AZO34">
        <v>1186162</v>
      </c>
      <c r="AZP34">
        <v>1183579</v>
      </c>
      <c r="AZQ34">
        <v>1181069</v>
      </c>
      <c r="AZR34">
        <v>1184409</v>
      </c>
      <c r="AZS34">
        <v>1189578</v>
      </c>
      <c r="AZT34">
        <v>1185215</v>
      </c>
      <c r="AZU34">
        <v>1184443</v>
      </c>
      <c r="AZV34">
        <v>1182316</v>
      </c>
      <c r="AZW34">
        <v>1176730</v>
      </c>
      <c r="AZX34">
        <v>1169916</v>
      </c>
      <c r="AZY34">
        <v>1171710</v>
      </c>
      <c r="AZZ34">
        <v>1173108</v>
      </c>
      <c r="BAA34">
        <v>1175011</v>
      </c>
      <c r="BAB34">
        <v>1178989</v>
      </c>
      <c r="BAC34">
        <v>1173723</v>
      </c>
      <c r="BAD34">
        <v>1171293</v>
      </c>
      <c r="BAE34">
        <v>1169621</v>
      </c>
      <c r="BAF34">
        <v>1172554</v>
      </c>
      <c r="BAG34">
        <v>1188549</v>
      </c>
      <c r="BAH34">
        <v>1185154</v>
      </c>
      <c r="BAI34">
        <v>1178134</v>
      </c>
      <c r="BAJ34">
        <v>1168114</v>
      </c>
      <c r="BAK34">
        <v>1180398</v>
      </c>
      <c r="BAL34">
        <v>1185911</v>
      </c>
      <c r="BAM34">
        <v>1192224</v>
      </c>
      <c r="BAN34">
        <v>1196173</v>
      </c>
      <c r="BAO34">
        <v>808</v>
      </c>
      <c r="BAP34">
        <v>823</v>
      </c>
      <c r="BAQ34">
        <v>824</v>
      </c>
      <c r="BAR34">
        <v>824</v>
      </c>
      <c r="BAS34">
        <v>1071</v>
      </c>
      <c r="BAT34">
        <v>1282</v>
      </c>
      <c r="BAU34">
        <v>1381</v>
      </c>
      <c r="BAV34">
        <v>1558</v>
      </c>
      <c r="BAW34">
        <v>2658</v>
      </c>
      <c r="BAX34">
        <v>2926</v>
      </c>
      <c r="BAY34">
        <v>3444</v>
      </c>
      <c r="BAZ34">
        <v>4371</v>
      </c>
      <c r="BBA34">
        <v>5200</v>
      </c>
      <c r="BBB34">
        <v>6417</v>
      </c>
      <c r="BBC34">
        <v>8165</v>
      </c>
      <c r="BBD34">
        <v>11138</v>
      </c>
      <c r="BBE34">
        <v>17802</v>
      </c>
      <c r="BBF34">
        <v>32868</v>
      </c>
      <c r="BBG34">
        <v>97017</v>
      </c>
      <c r="BBH34">
        <v>426729</v>
      </c>
      <c r="BBI34">
        <v>826749</v>
      </c>
      <c r="BBJ34">
        <v>1076058</v>
      </c>
      <c r="BBK34">
        <v>1163557</v>
      </c>
      <c r="BBL34">
        <v>1182806</v>
      </c>
      <c r="BBM34">
        <v>1185415</v>
      </c>
      <c r="BBN34">
        <v>1186112</v>
      </c>
      <c r="BBO34">
        <v>1186112</v>
      </c>
      <c r="BBP34">
        <v>1185543</v>
      </c>
      <c r="BBQ34">
        <v>1167267</v>
      </c>
      <c r="BBR34">
        <v>1170615</v>
      </c>
      <c r="BBS34">
        <v>1168881</v>
      </c>
      <c r="BBT34">
        <v>1178123</v>
      </c>
      <c r="BBU34">
        <v>1182273</v>
      </c>
      <c r="BBV34">
        <v>1185023</v>
      </c>
      <c r="BBW34">
        <v>1180137</v>
      </c>
      <c r="BBX34">
        <v>1186684</v>
      </c>
      <c r="BBY34">
        <v>1184194</v>
      </c>
      <c r="BBZ34">
        <v>1180054</v>
      </c>
      <c r="BCA34">
        <v>1177675</v>
      </c>
      <c r="BCB34">
        <v>1168840</v>
      </c>
      <c r="BCC34">
        <v>1170773</v>
      </c>
      <c r="BCD34">
        <v>1174471</v>
      </c>
      <c r="BCE34">
        <v>1162213</v>
      </c>
      <c r="BCF34">
        <v>1166460</v>
      </c>
      <c r="BCG34">
        <v>1157383</v>
      </c>
      <c r="BCH34">
        <v>1162303</v>
      </c>
      <c r="BCI34">
        <v>1162303</v>
      </c>
      <c r="BCJ34">
        <v>1162007</v>
      </c>
      <c r="BCK34">
        <v>1157045</v>
      </c>
      <c r="BCL34">
        <v>1156596</v>
      </c>
      <c r="BCM34">
        <v>1156319</v>
      </c>
      <c r="BCN34">
        <v>1159237</v>
      </c>
      <c r="BCO34">
        <v>1150549</v>
      </c>
      <c r="BCP34">
        <v>1151513</v>
      </c>
      <c r="BCQ34">
        <v>1150398</v>
      </c>
      <c r="BCR34">
        <v>1163670</v>
      </c>
      <c r="BCS34">
        <v>1161798</v>
      </c>
      <c r="BCT34">
        <v>1161798</v>
      </c>
      <c r="BCU34">
        <v>1159803</v>
      </c>
      <c r="BCV34">
        <v>1156026</v>
      </c>
      <c r="BCW34">
        <v>1151215</v>
      </c>
      <c r="BCX34">
        <v>1152249</v>
      </c>
      <c r="BCY34">
        <v>1152249</v>
      </c>
      <c r="BCZ34">
        <v>1138599</v>
      </c>
      <c r="BDA34">
        <v>1137037</v>
      </c>
      <c r="BDB34">
        <v>13366</v>
      </c>
      <c r="BDC34">
        <v>14747</v>
      </c>
      <c r="BDD34">
        <v>15262</v>
      </c>
      <c r="BDE34">
        <v>19182</v>
      </c>
      <c r="BDF34">
        <v>25381</v>
      </c>
      <c r="BDG34">
        <v>28546</v>
      </c>
      <c r="BDH34">
        <v>31588</v>
      </c>
      <c r="BDI34">
        <v>32467</v>
      </c>
      <c r="BDJ34">
        <v>33565</v>
      </c>
      <c r="BDK34">
        <v>34719</v>
      </c>
      <c r="BDL34">
        <v>38011</v>
      </c>
      <c r="BDM34">
        <v>39665</v>
      </c>
      <c r="BDN34">
        <v>47955</v>
      </c>
      <c r="BDO34">
        <v>51139</v>
      </c>
      <c r="BDP34">
        <v>60498</v>
      </c>
      <c r="BDQ34">
        <v>71204</v>
      </c>
      <c r="BDR34">
        <v>86193</v>
      </c>
      <c r="BDS34">
        <v>136225</v>
      </c>
      <c r="BDT34">
        <v>136225</v>
      </c>
      <c r="BDU34">
        <v>356757</v>
      </c>
      <c r="BDV34">
        <v>726246</v>
      </c>
      <c r="BDW34">
        <v>1043914</v>
      </c>
      <c r="BDX34">
        <v>1171984</v>
      </c>
      <c r="BDY34">
        <v>1192374</v>
      </c>
      <c r="BDZ34">
        <v>1195179</v>
      </c>
      <c r="BEA34">
        <v>1195185</v>
      </c>
      <c r="BEB34">
        <v>1184182</v>
      </c>
      <c r="BEC34">
        <v>1186439</v>
      </c>
      <c r="BED34">
        <v>1190527</v>
      </c>
      <c r="BEE34">
        <v>1195423</v>
      </c>
      <c r="BEF34">
        <v>1188870</v>
      </c>
      <c r="BEG34">
        <v>1198753</v>
      </c>
      <c r="BEH34">
        <v>1212255</v>
      </c>
      <c r="BEI34">
        <v>1206401</v>
      </c>
      <c r="BEJ34">
        <v>1202690</v>
      </c>
      <c r="BEK34">
        <v>1214580</v>
      </c>
      <c r="BEL34">
        <v>1210896</v>
      </c>
      <c r="BEM34">
        <v>1213458</v>
      </c>
      <c r="BEN34">
        <v>1215949</v>
      </c>
      <c r="BEO34">
        <v>1214809</v>
      </c>
      <c r="BEP34">
        <v>1210236</v>
      </c>
      <c r="BEQ34">
        <v>1223729</v>
      </c>
      <c r="BER34">
        <v>1222480</v>
      </c>
      <c r="BES34">
        <v>1216749</v>
      </c>
      <c r="BET34">
        <v>1205188</v>
      </c>
      <c r="BEU34">
        <v>1203827</v>
      </c>
      <c r="BEV34">
        <v>1202622</v>
      </c>
      <c r="BEW34">
        <v>1201228</v>
      </c>
      <c r="BEX34">
        <v>1197135</v>
      </c>
      <c r="BEY34">
        <v>1198870</v>
      </c>
      <c r="BEZ34">
        <v>1197520</v>
      </c>
      <c r="BFA34">
        <v>1198758</v>
      </c>
      <c r="BFB34">
        <v>1199499</v>
      </c>
      <c r="BFC34">
        <v>1193984</v>
      </c>
      <c r="BFD34">
        <v>1191069</v>
      </c>
      <c r="BFE34">
        <v>1191885</v>
      </c>
      <c r="BFF34">
        <v>1193589</v>
      </c>
      <c r="BFG34">
        <v>1188203</v>
      </c>
      <c r="BFH34">
        <v>1188988</v>
      </c>
      <c r="BFI34">
        <v>1179376</v>
      </c>
      <c r="BFJ34">
        <v>1169996</v>
      </c>
      <c r="BFK34">
        <v>1171648</v>
      </c>
      <c r="BFL34">
        <v>1176613</v>
      </c>
      <c r="BFM34">
        <v>1178277</v>
      </c>
      <c r="BFN34">
        <v>1179810</v>
      </c>
      <c r="BFO34">
        <v>1854</v>
      </c>
      <c r="BFP34">
        <v>2154</v>
      </c>
      <c r="BFQ34">
        <v>2248</v>
      </c>
      <c r="BFR34">
        <v>2249</v>
      </c>
      <c r="BFS34">
        <v>3969</v>
      </c>
      <c r="BFT34">
        <v>4193</v>
      </c>
      <c r="BFU34">
        <v>4377</v>
      </c>
      <c r="BFV34">
        <v>4512</v>
      </c>
      <c r="BFW34">
        <v>4706</v>
      </c>
      <c r="BFX34">
        <v>6135</v>
      </c>
      <c r="BFY34">
        <v>6636</v>
      </c>
      <c r="BFZ34">
        <v>6636</v>
      </c>
      <c r="BGA34">
        <v>7155</v>
      </c>
      <c r="BGB34">
        <v>7468</v>
      </c>
      <c r="BGC34">
        <v>10926</v>
      </c>
      <c r="BGD34">
        <v>13358</v>
      </c>
      <c r="BGE34">
        <v>20964</v>
      </c>
      <c r="BGF34">
        <v>60053</v>
      </c>
      <c r="BGG34">
        <v>304969</v>
      </c>
      <c r="BGH34">
        <v>587350</v>
      </c>
      <c r="BGI34">
        <v>940546</v>
      </c>
      <c r="BGJ34">
        <v>1066147</v>
      </c>
      <c r="BGK34">
        <v>1103410</v>
      </c>
      <c r="BGL34">
        <v>1125124</v>
      </c>
      <c r="BGM34">
        <v>1120205</v>
      </c>
      <c r="BGN34">
        <v>1128894</v>
      </c>
      <c r="BGO34">
        <v>1123214</v>
      </c>
      <c r="BGP34">
        <v>1112786</v>
      </c>
      <c r="BGQ34">
        <v>1098358</v>
      </c>
      <c r="BGR34">
        <v>1094388</v>
      </c>
      <c r="BGS34">
        <v>1086963</v>
      </c>
      <c r="BGT34">
        <v>1079886</v>
      </c>
      <c r="BGU34">
        <v>1080776</v>
      </c>
      <c r="BGV34">
        <v>1078236</v>
      </c>
      <c r="BGW34">
        <v>1074350</v>
      </c>
      <c r="BGX34">
        <v>1072788</v>
      </c>
      <c r="BGY34">
        <v>1055974</v>
      </c>
      <c r="BGZ34">
        <v>1067679</v>
      </c>
      <c r="BHA34">
        <v>1058311</v>
      </c>
      <c r="BHB34">
        <v>1059206</v>
      </c>
      <c r="BHC34">
        <v>1043369</v>
      </c>
      <c r="BHD34">
        <v>1050137</v>
      </c>
      <c r="BHE34">
        <v>1066496</v>
      </c>
      <c r="BHF34">
        <v>1069155</v>
      </c>
      <c r="BHG34">
        <v>1060680</v>
      </c>
      <c r="BHH34">
        <v>1057304</v>
      </c>
      <c r="BHI34">
        <v>1054822</v>
      </c>
      <c r="BHJ34">
        <v>1051899</v>
      </c>
      <c r="BHK34">
        <v>1044326</v>
      </c>
      <c r="BHL34">
        <v>1044407</v>
      </c>
      <c r="BHM34">
        <v>1043771</v>
      </c>
      <c r="BHN34">
        <v>1041572</v>
      </c>
      <c r="BHO34">
        <v>1044088</v>
      </c>
      <c r="BHP34">
        <v>1030550</v>
      </c>
      <c r="BHQ34">
        <v>1021427</v>
      </c>
      <c r="BHR34">
        <v>1013733</v>
      </c>
      <c r="BHS34">
        <v>1016589</v>
      </c>
      <c r="BHT34">
        <v>1016589</v>
      </c>
      <c r="BHU34">
        <v>1018084</v>
      </c>
      <c r="BHV34">
        <v>1013862</v>
      </c>
      <c r="BHW34">
        <v>1014203</v>
      </c>
      <c r="BHX34">
        <v>1019274</v>
      </c>
      <c r="BHY34">
        <v>1022956</v>
      </c>
      <c r="BHZ34">
        <v>1024189</v>
      </c>
      <c r="BIA34">
        <v>1018151</v>
      </c>
      <c r="BIB34">
        <v>1013080</v>
      </c>
      <c r="BIC34">
        <v>4601</v>
      </c>
      <c r="BID34">
        <v>4636</v>
      </c>
      <c r="BIE34">
        <v>4800</v>
      </c>
      <c r="BIF34">
        <v>4951</v>
      </c>
      <c r="BIG34">
        <v>4990</v>
      </c>
      <c r="BIH34">
        <v>5260</v>
      </c>
      <c r="BII34">
        <v>5853</v>
      </c>
      <c r="BIJ34">
        <v>5937</v>
      </c>
      <c r="BIK34">
        <v>6169</v>
      </c>
      <c r="BIL34">
        <v>6271</v>
      </c>
      <c r="BIM34">
        <v>7620</v>
      </c>
      <c r="BIN34">
        <v>9368</v>
      </c>
      <c r="BIO34">
        <v>12829</v>
      </c>
      <c r="BIP34">
        <v>13880</v>
      </c>
      <c r="BIQ34">
        <v>15350</v>
      </c>
      <c r="BIR34">
        <v>25084</v>
      </c>
      <c r="BIS34">
        <v>58040</v>
      </c>
      <c r="BIT34">
        <v>168195</v>
      </c>
      <c r="BIU34">
        <v>396366</v>
      </c>
      <c r="BIV34">
        <v>817251</v>
      </c>
      <c r="BIW34">
        <v>817251</v>
      </c>
      <c r="BIX34">
        <v>961547</v>
      </c>
      <c r="BIY34">
        <v>997140</v>
      </c>
      <c r="BIZ34">
        <v>1004054</v>
      </c>
      <c r="BJA34">
        <v>1006314</v>
      </c>
      <c r="BJB34">
        <v>1004681</v>
      </c>
      <c r="BJC34">
        <v>1003882</v>
      </c>
      <c r="BJD34">
        <v>1009291</v>
      </c>
      <c r="BJE34">
        <v>1002007</v>
      </c>
      <c r="BJF34">
        <v>995905</v>
      </c>
      <c r="BJG34">
        <v>997309</v>
      </c>
      <c r="BJH34">
        <v>997779</v>
      </c>
      <c r="BJI34">
        <v>990343</v>
      </c>
      <c r="BJJ34">
        <v>987589</v>
      </c>
      <c r="BJK34">
        <v>983243</v>
      </c>
      <c r="BJL34">
        <v>980946</v>
      </c>
      <c r="BJM34">
        <v>980533</v>
      </c>
      <c r="BJN34">
        <v>989255</v>
      </c>
      <c r="BJO34">
        <v>980943</v>
      </c>
      <c r="BJP34">
        <v>974622</v>
      </c>
      <c r="BJQ34">
        <v>983299</v>
      </c>
      <c r="BJR34">
        <v>995756</v>
      </c>
      <c r="BJS34">
        <v>988325</v>
      </c>
      <c r="BJT34">
        <v>993909</v>
      </c>
      <c r="BJU34">
        <v>1002948</v>
      </c>
      <c r="BJV34">
        <v>1007391</v>
      </c>
      <c r="BJW34">
        <v>1007244</v>
      </c>
      <c r="BJX34">
        <v>1007589</v>
      </c>
      <c r="BJY34">
        <v>1005232</v>
      </c>
      <c r="BJZ34">
        <v>1002984</v>
      </c>
      <c r="BKA34">
        <v>998502</v>
      </c>
      <c r="BKB34">
        <v>998502</v>
      </c>
      <c r="BKC34">
        <v>1004732</v>
      </c>
      <c r="BKD34">
        <v>1001360</v>
      </c>
      <c r="BKE34">
        <v>995673</v>
      </c>
      <c r="BKF34">
        <v>1000998</v>
      </c>
      <c r="BKG34">
        <v>1003139</v>
      </c>
      <c r="BKH34">
        <v>1009952</v>
      </c>
      <c r="BKI34">
        <v>1001127</v>
      </c>
      <c r="BKJ34">
        <v>1010853</v>
      </c>
      <c r="BKK34">
        <v>1011711</v>
      </c>
      <c r="BKL34">
        <v>1061372</v>
      </c>
      <c r="BKM34">
        <v>1063475</v>
      </c>
      <c r="BKN34">
        <v>1081479</v>
      </c>
      <c r="BKO34">
        <v>1091919</v>
      </c>
      <c r="BKP34">
        <v>1137</v>
      </c>
      <c r="BKQ34">
        <v>1140</v>
      </c>
      <c r="BKR34">
        <v>4493</v>
      </c>
      <c r="BKS34">
        <v>4603</v>
      </c>
      <c r="BKT34">
        <v>4754</v>
      </c>
      <c r="BKU34">
        <v>6813</v>
      </c>
      <c r="BKV34">
        <v>8054</v>
      </c>
      <c r="BKW34">
        <v>9270</v>
      </c>
      <c r="BKX34">
        <v>9819</v>
      </c>
      <c r="BKY34">
        <v>12090</v>
      </c>
      <c r="BKZ34">
        <v>12600</v>
      </c>
      <c r="BLA34">
        <v>15269</v>
      </c>
      <c r="BLB34">
        <v>22453</v>
      </c>
      <c r="BLC34">
        <v>26125</v>
      </c>
      <c r="BLD34">
        <v>30310</v>
      </c>
      <c r="BLE34">
        <v>51642</v>
      </c>
      <c r="BLF34">
        <v>81447</v>
      </c>
      <c r="BLG34">
        <v>276226</v>
      </c>
      <c r="BLH34">
        <v>491125</v>
      </c>
      <c r="BLI34">
        <v>756707</v>
      </c>
      <c r="BLJ34">
        <v>994178</v>
      </c>
      <c r="BLK34">
        <v>1099767</v>
      </c>
      <c r="BLL34">
        <v>1120430</v>
      </c>
      <c r="BLM34">
        <v>1142502</v>
      </c>
      <c r="BLN34">
        <v>1140951</v>
      </c>
      <c r="BLO34">
        <v>1140951</v>
      </c>
      <c r="BLP34">
        <v>1147020</v>
      </c>
      <c r="BLQ34">
        <v>1149610</v>
      </c>
      <c r="BLR34">
        <v>1141039</v>
      </c>
      <c r="BLS34">
        <v>1136278</v>
      </c>
      <c r="BLT34">
        <v>1147368</v>
      </c>
      <c r="BLU34">
        <v>1150544</v>
      </c>
      <c r="BLV34">
        <v>1143960</v>
      </c>
      <c r="BLW34">
        <v>1152026</v>
      </c>
      <c r="BLX34">
        <v>1122355</v>
      </c>
      <c r="BLY34">
        <v>1111136</v>
      </c>
      <c r="BLZ34">
        <v>1099723</v>
      </c>
      <c r="BMA34">
        <v>1084015</v>
      </c>
      <c r="BMB34">
        <v>1076985</v>
      </c>
      <c r="BMC34">
        <v>1067345</v>
      </c>
      <c r="BMD34">
        <v>1062417</v>
      </c>
      <c r="BME34">
        <v>1060962</v>
      </c>
      <c r="BMF34">
        <v>1059857</v>
      </c>
      <c r="BMG34">
        <v>1057294</v>
      </c>
      <c r="BMH34">
        <v>1051063</v>
      </c>
      <c r="BMI34">
        <v>1051063</v>
      </c>
      <c r="BMJ34">
        <v>1040172</v>
      </c>
      <c r="BMK34">
        <v>1036558</v>
      </c>
      <c r="BML34">
        <v>1036724</v>
      </c>
      <c r="BMM34">
        <v>1014721</v>
      </c>
      <c r="BMN34">
        <v>1019884</v>
      </c>
      <c r="BMO34">
        <v>1025090</v>
      </c>
      <c r="BMP34">
        <v>1011398</v>
      </c>
      <c r="BMQ34">
        <v>1010833</v>
      </c>
      <c r="BMR34">
        <v>1011416</v>
      </c>
      <c r="BMS34">
        <v>1016551</v>
      </c>
      <c r="BMT34">
        <v>1012658</v>
      </c>
      <c r="BMU34">
        <v>1003966</v>
      </c>
      <c r="BMV34">
        <v>1003966</v>
      </c>
      <c r="BMW34">
        <v>1007257</v>
      </c>
      <c r="BMX34">
        <v>1012817</v>
      </c>
      <c r="BMY34">
        <v>1035556</v>
      </c>
      <c r="BMZ34">
        <v>1030719</v>
      </c>
      <c r="BNA34">
        <v>1030719</v>
      </c>
      <c r="BNB34">
        <v>1029220</v>
      </c>
      <c r="BNC34">
        <v>1101586</v>
      </c>
      <c r="BND34">
        <v>6521</v>
      </c>
      <c r="BNE34">
        <v>8089</v>
      </c>
      <c r="BNF34">
        <v>8391</v>
      </c>
      <c r="BNG34">
        <v>8733</v>
      </c>
      <c r="BNH34">
        <v>9841</v>
      </c>
      <c r="BNI34">
        <v>9931</v>
      </c>
      <c r="BNJ34">
        <v>10354</v>
      </c>
      <c r="BNK34">
        <v>11027</v>
      </c>
      <c r="BNL34">
        <v>12619</v>
      </c>
      <c r="BNM34">
        <v>17494</v>
      </c>
      <c r="BNN34">
        <v>22491</v>
      </c>
      <c r="BNO34">
        <v>24091</v>
      </c>
      <c r="BNP34">
        <v>25384</v>
      </c>
      <c r="BNQ34">
        <v>25979</v>
      </c>
      <c r="BNR34">
        <v>39830</v>
      </c>
      <c r="BNS34">
        <v>46532</v>
      </c>
      <c r="BNT34">
        <v>46532</v>
      </c>
      <c r="BNU34">
        <v>151776</v>
      </c>
      <c r="BNV34">
        <v>305823</v>
      </c>
      <c r="BNW34">
        <v>622353</v>
      </c>
      <c r="BNX34">
        <v>797360</v>
      </c>
      <c r="BNY34">
        <v>935331</v>
      </c>
      <c r="BNZ34">
        <v>962976</v>
      </c>
      <c r="BOA34">
        <v>965579</v>
      </c>
      <c r="BOB34">
        <v>979284</v>
      </c>
      <c r="BOC34">
        <v>988379</v>
      </c>
      <c r="BOD34">
        <v>999396</v>
      </c>
      <c r="BOE34">
        <v>1002091</v>
      </c>
      <c r="BOF34">
        <v>1000163</v>
      </c>
      <c r="BOG34">
        <v>1007186</v>
      </c>
      <c r="BOH34">
        <v>998325</v>
      </c>
      <c r="BOI34">
        <v>978545</v>
      </c>
      <c r="BOJ34">
        <v>984267</v>
      </c>
      <c r="BOK34">
        <v>991687</v>
      </c>
      <c r="BOL34">
        <v>999902</v>
      </c>
      <c r="BOM34">
        <v>1000090</v>
      </c>
      <c r="BON34">
        <v>1009467</v>
      </c>
      <c r="BOO34">
        <v>1014136</v>
      </c>
      <c r="BOP34">
        <v>1003888</v>
      </c>
      <c r="BOQ34">
        <v>1005967</v>
      </c>
      <c r="BOR34">
        <v>1001634</v>
      </c>
      <c r="BOS34">
        <v>995010</v>
      </c>
      <c r="BOT34">
        <v>995916</v>
      </c>
      <c r="BOU34">
        <v>993495</v>
      </c>
      <c r="BOV34">
        <v>986430</v>
      </c>
      <c r="BOW34">
        <v>972661</v>
      </c>
      <c r="BOX34">
        <v>975158</v>
      </c>
      <c r="BOY34">
        <v>973672</v>
      </c>
      <c r="BOZ34">
        <v>982559</v>
      </c>
      <c r="BPA34">
        <v>983959</v>
      </c>
      <c r="BPB34">
        <v>976179</v>
      </c>
      <c r="BPC34">
        <v>968307</v>
      </c>
      <c r="BPD34">
        <v>967434</v>
      </c>
      <c r="BPE34">
        <v>966989</v>
      </c>
      <c r="BPF34">
        <v>966900</v>
      </c>
      <c r="BPG34">
        <v>967484</v>
      </c>
      <c r="BPH34">
        <v>963975</v>
      </c>
      <c r="BPI34">
        <v>968479</v>
      </c>
      <c r="BPJ34">
        <v>971388</v>
      </c>
      <c r="BPK34">
        <v>969941</v>
      </c>
      <c r="BPL34">
        <v>976648</v>
      </c>
      <c r="BPM34">
        <v>975563</v>
      </c>
      <c r="BPN34">
        <v>976293</v>
      </c>
      <c r="BPO34">
        <v>971971</v>
      </c>
      <c r="BPP34">
        <v>980618</v>
      </c>
      <c r="BPQ34">
        <v>4039</v>
      </c>
      <c r="BPR34">
        <v>4566</v>
      </c>
      <c r="BPS34">
        <v>6686</v>
      </c>
      <c r="BPT34">
        <v>6909</v>
      </c>
      <c r="BPU34">
        <v>7569</v>
      </c>
      <c r="BPV34">
        <v>7623</v>
      </c>
      <c r="BPW34">
        <v>8134</v>
      </c>
      <c r="BPX34">
        <v>8118</v>
      </c>
      <c r="BPY34">
        <v>9049</v>
      </c>
      <c r="BPZ34">
        <v>9598</v>
      </c>
      <c r="BQA34">
        <v>10036</v>
      </c>
      <c r="BQB34">
        <v>18364</v>
      </c>
      <c r="BQC34">
        <v>20898</v>
      </c>
      <c r="BQD34">
        <v>23417</v>
      </c>
      <c r="BQE34">
        <v>23417</v>
      </c>
      <c r="BQF34">
        <v>38597</v>
      </c>
      <c r="BQG34">
        <v>122775</v>
      </c>
      <c r="BQH34">
        <v>317332</v>
      </c>
      <c r="BQI34">
        <v>571135</v>
      </c>
      <c r="BQJ34">
        <v>755347</v>
      </c>
      <c r="BQK34">
        <v>896929</v>
      </c>
      <c r="BQL34">
        <v>937110</v>
      </c>
      <c r="BQM34">
        <v>945509</v>
      </c>
      <c r="BQN34">
        <v>948144</v>
      </c>
      <c r="BQO34">
        <v>960700</v>
      </c>
      <c r="BQP34">
        <v>965929</v>
      </c>
      <c r="BQQ34">
        <v>971228</v>
      </c>
      <c r="BQR34">
        <v>974993</v>
      </c>
      <c r="BQS34">
        <v>979498</v>
      </c>
      <c r="BQT34">
        <v>970744</v>
      </c>
      <c r="BQU34">
        <v>971823</v>
      </c>
      <c r="BQV34">
        <v>971576</v>
      </c>
      <c r="BQW34">
        <v>955378</v>
      </c>
      <c r="BQX34">
        <v>954048</v>
      </c>
      <c r="BQY34">
        <v>941402</v>
      </c>
      <c r="BQZ34">
        <v>942329</v>
      </c>
      <c r="BRA34">
        <v>926073</v>
      </c>
      <c r="BRB34">
        <v>922358</v>
      </c>
      <c r="BRC34">
        <v>920818</v>
      </c>
      <c r="BRD34">
        <v>919789</v>
      </c>
      <c r="BRE34">
        <v>923471</v>
      </c>
      <c r="BRF34">
        <v>923749</v>
      </c>
      <c r="BRG34">
        <v>922089</v>
      </c>
      <c r="BRH34">
        <v>920700</v>
      </c>
      <c r="BRI34">
        <v>918383</v>
      </c>
      <c r="BRJ34">
        <v>922100</v>
      </c>
      <c r="BRK34">
        <v>924615</v>
      </c>
      <c r="BRL34">
        <v>927878</v>
      </c>
      <c r="BRM34">
        <v>933739</v>
      </c>
      <c r="BRN34">
        <v>934630</v>
      </c>
      <c r="BRO34">
        <v>927384</v>
      </c>
      <c r="BRP34">
        <v>921509</v>
      </c>
      <c r="BRQ34">
        <v>920315</v>
      </c>
      <c r="BRR34">
        <v>919709</v>
      </c>
      <c r="BRS34">
        <v>924417</v>
      </c>
      <c r="BRT34">
        <v>935789</v>
      </c>
      <c r="BRU34">
        <v>935789</v>
      </c>
      <c r="BRV34">
        <v>933143</v>
      </c>
      <c r="BRW34">
        <v>926235</v>
      </c>
      <c r="BRX34">
        <v>918004</v>
      </c>
      <c r="BRY34">
        <v>927422</v>
      </c>
      <c r="BRZ34">
        <v>929785</v>
      </c>
      <c r="BSA34">
        <v>928412</v>
      </c>
      <c r="BSB34">
        <v>928288</v>
      </c>
      <c r="BSC34">
        <v>934168</v>
      </c>
      <c r="BSD34">
        <v>948982</v>
      </c>
      <c r="BSE34">
        <v>10964</v>
      </c>
      <c r="BSF34">
        <v>12991</v>
      </c>
      <c r="BSG34">
        <v>17255</v>
      </c>
      <c r="BSH34">
        <v>19326</v>
      </c>
      <c r="BSI34">
        <v>19478</v>
      </c>
      <c r="BSJ34">
        <v>19999</v>
      </c>
      <c r="BSK34">
        <v>21277</v>
      </c>
      <c r="BSL34">
        <v>25017</v>
      </c>
      <c r="BSM34">
        <v>28361</v>
      </c>
      <c r="BSN34">
        <v>30964</v>
      </c>
      <c r="BSO34">
        <v>38941</v>
      </c>
      <c r="BSP34">
        <v>40594</v>
      </c>
      <c r="BSQ34">
        <v>43943</v>
      </c>
      <c r="BSR34">
        <v>45373</v>
      </c>
      <c r="BSS34">
        <v>58958</v>
      </c>
      <c r="BST34">
        <v>116040</v>
      </c>
      <c r="BSU34">
        <v>301793</v>
      </c>
      <c r="BSV34">
        <v>676303</v>
      </c>
      <c r="BSW34">
        <v>676303</v>
      </c>
      <c r="BSX34">
        <v>746332</v>
      </c>
      <c r="BSY34">
        <v>865821</v>
      </c>
      <c r="BSZ34">
        <v>955065</v>
      </c>
      <c r="BTA34">
        <v>958711</v>
      </c>
      <c r="BTB34">
        <v>970136</v>
      </c>
      <c r="BTC34">
        <v>973075</v>
      </c>
      <c r="BTD34">
        <v>975514</v>
      </c>
      <c r="BTE34">
        <v>974799</v>
      </c>
      <c r="BTF34">
        <v>979743</v>
      </c>
      <c r="BTG34">
        <v>971857</v>
      </c>
      <c r="BTH34">
        <v>975438</v>
      </c>
      <c r="BTI34">
        <v>963021</v>
      </c>
      <c r="BTJ34">
        <v>963984</v>
      </c>
      <c r="BTK34">
        <v>964778</v>
      </c>
      <c r="BTL34">
        <v>947451</v>
      </c>
      <c r="BTM34">
        <v>941570</v>
      </c>
      <c r="BTN34">
        <v>947310</v>
      </c>
      <c r="BTO34">
        <v>939780</v>
      </c>
      <c r="BTP34">
        <v>943316</v>
      </c>
      <c r="BTQ34">
        <v>947382</v>
      </c>
      <c r="BTR34">
        <v>943212</v>
      </c>
      <c r="BTS34">
        <v>944092</v>
      </c>
      <c r="BTT34">
        <v>941581</v>
      </c>
      <c r="BTU34">
        <v>945266</v>
      </c>
      <c r="BTV34">
        <v>945026</v>
      </c>
      <c r="BTW34">
        <v>945026</v>
      </c>
      <c r="BTX34">
        <v>950484</v>
      </c>
      <c r="BTY34">
        <v>949878</v>
      </c>
      <c r="BTZ34">
        <v>953383</v>
      </c>
      <c r="BUA34">
        <v>947463</v>
      </c>
      <c r="BUB34">
        <v>945767</v>
      </c>
      <c r="BUC34">
        <v>945627</v>
      </c>
      <c r="BUD34">
        <v>941582</v>
      </c>
      <c r="BUE34">
        <v>939036</v>
      </c>
      <c r="BUF34">
        <v>946297</v>
      </c>
      <c r="BUG34">
        <v>947273</v>
      </c>
      <c r="BUH34">
        <v>952383</v>
      </c>
      <c r="BUI34">
        <v>959762</v>
      </c>
      <c r="BUJ34">
        <v>956664</v>
      </c>
      <c r="BUK34">
        <v>971211</v>
      </c>
      <c r="BUL34">
        <v>974048</v>
      </c>
      <c r="BUM34">
        <v>980671</v>
      </c>
      <c r="BUN34">
        <v>978601</v>
      </c>
      <c r="BUO34">
        <v>969352</v>
      </c>
      <c r="BUP34">
        <v>968301</v>
      </c>
      <c r="BUQ34">
        <v>971463</v>
      </c>
      <c r="BUR34">
        <v>6260</v>
      </c>
      <c r="BUS34">
        <v>6406</v>
      </c>
      <c r="BUT34">
        <v>10021</v>
      </c>
      <c r="BUU34">
        <v>12532</v>
      </c>
      <c r="BUV34">
        <v>13209</v>
      </c>
      <c r="BUW34">
        <v>14319</v>
      </c>
      <c r="BUX34">
        <v>17374</v>
      </c>
      <c r="BUY34">
        <v>17744</v>
      </c>
      <c r="BUZ34">
        <v>19191</v>
      </c>
      <c r="BVA34">
        <v>22518</v>
      </c>
      <c r="BVB34">
        <v>28304</v>
      </c>
      <c r="BVC34">
        <v>31034</v>
      </c>
      <c r="BVD34">
        <v>34140</v>
      </c>
      <c r="BVE34">
        <v>50247</v>
      </c>
      <c r="BVF34">
        <v>56178</v>
      </c>
      <c r="BVG34">
        <v>109420</v>
      </c>
      <c r="BVH34">
        <v>252108</v>
      </c>
      <c r="BVI34">
        <v>557430</v>
      </c>
      <c r="BVJ34">
        <v>787812</v>
      </c>
      <c r="BVK34">
        <v>868692</v>
      </c>
      <c r="BVL34">
        <v>948481</v>
      </c>
      <c r="BVM34">
        <v>983116</v>
      </c>
      <c r="BVN34">
        <v>975687</v>
      </c>
      <c r="BVO34">
        <v>975687</v>
      </c>
      <c r="BVP34">
        <v>964848</v>
      </c>
      <c r="BVQ34">
        <v>946516</v>
      </c>
      <c r="BVR34">
        <v>946537</v>
      </c>
      <c r="BVS34">
        <v>951155</v>
      </c>
      <c r="BVT34">
        <v>953641</v>
      </c>
      <c r="BVU34">
        <v>948191</v>
      </c>
      <c r="BVV34">
        <v>938904</v>
      </c>
      <c r="BVW34">
        <v>942020</v>
      </c>
      <c r="BVX34">
        <v>942667</v>
      </c>
      <c r="BVY34">
        <v>947193</v>
      </c>
      <c r="BVZ34">
        <v>951859</v>
      </c>
      <c r="BWA34">
        <v>948978</v>
      </c>
      <c r="BWB34">
        <v>947659</v>
      </c>
      <c r="BWC34">
        <v>944009</v>
      </c>
      <c r="BWD34">
        <v>947181</v>
      </c>
      <c r="BWE34">
        <v>975789</v>
      </c>
      <c r="BWF34">
        <v>957311</v>
      </c>
      <c r="BWG34">
        <v>965018</v>
      </c>
      <c r="BWH34">
        <v>960067</v>
      </c>
      <c r="BWI34">
        <v>960067</v>
      </c>
      <c r="BWJ34">
        <v>957959</v>
      </c>
      <c r="BWK34">
        <v>953204</v>
      </c>
      <c r="BWL34">
        <v>943616</v>
      </c>
      <c r="BWM34">
        <v>939262</v>
      </c>
      <c r="BWN34">
        <v>943859</v>
      </c>
      <c r="BWO34">
        <v>943419</v>
      </c>
      <c r="BWP34">
        <v>937520</v>
      </c>
      <c r="BWQ34">
        <v>935142</v>
      </c>
      <c r="BWR34">
        <v>947632</v>
      </c>
      <c r="BWS34">
        <v>949992</v>
      </c>
      <c r="BWT34">
        <v>955829</v>
      </c>
      <c r="BWU34">
        <v>945577</v>
      </c>
      <c r="BWV34">
        <v>943611</v>
      </c>
      <c r="BWW34">
        <v>943611</v>
      </c>
      <c r="BWX34">
        <v>949443</v>
      </c>
      <c r="BWY34">
        <v>952176</v>
      </c>
      <c r="BWZ34">
        <v>944355</v>
      </c>
      <c r="BXA34">
        <v>937856</v>
      </c>
      <c r="BXB34">
        <v>937856</v>
      </c>
      <c r="BXC34">
        <v>943305</v>
      </c>
      <c r="BXD34">
        <v>972407</v>
      </c>
      <c r="BXE34">
        <v>1980</v>
      </c>
      <c r="BXF34">
        <v>2083</v>
      </c>
      <c r="BXG34">
        <v>2924</v>
      </c>
      <c r="BXH34">
        <v>6668</v>
      </c>
      <c r="BXI34">
        <v>6493</v>
      </c>
      <c r="BXJ34">
        <v>6603</v>
      </c>
      <c r="BXK34">
        <v>8206</v>
      </c>
      <c r="BXL34">
        <v>8774</v>
      </c>
      <c r="BXM34">
        <v>9239</v>
      </c>
      <c r="BXN34">
        <v>10732</v>
      </c>
      <c r="BXO34">
        <v>16717</v>
      </c>
      <c r="BXP34">
        <v>16783</v>
      </c>
      <c r="BXQ34">
        <v>29666</v>
      </c>
      <c r="BXR34">
        <v>57203</v>
      </c>
      <c r="BXS34">
        <v>105350</v>
      </c>
      <c r="BXT34">
        <v>220315</v>
      </c>
      <c r="BXU34">
        <v>440873</v>
      </c>
      <c r="BXV34">
        <v>662256</v>
      </c>
      <c r="BXW34">
        <v>852978</v>
      </c>
      <c r="BXX34">
        <v>866974</v>
      </c>
      <c r="BXY34">
        <v>866974</v>
      </c>
      <c r="BXZ34">
        <v>890888</v>
      </c>
      <c r="BYA34">
        <v>911440</v>
      </c>
      <c r="BYB34">
        <v>915066</v>
      </c>
      <c r="BYC34">
        <v>907935</v>
      </c>
      <c r="BYD34">
        <v>900445</v>
      </c>
      <c r="BYE34">
        <v>906455</v>
      </c>
      <c r="BYF34">
        <v>909353</v>
      </c>
      <c r="BYG34">
        <v>910727</v>
      </c>
      <c r="BYH34">
        <v>919303</v>
      </c>
      <c r="BYI34">
        <v>925793</v>
      </c>
      <c r="BYJ34">
        <v>918524</v>
      </c>
      <c r="BYK34">
        <v>918431</v>
      </c>
      <c r="BYL34">
        <v>915091</v>
      </c>
      <c r="BYM34">
        <v>914270</v>
      </c>
      <c r="BYN34">
        <v>909927</v>
      </c>
      <c r="BYO34">
        <v>894484</v>
      </c>
      <c r="BYP34">
        <v>894190</v>
      </c>
      <c r="BYQ34">
        <v>889330</v>
      </c>
      <c r="BYR34">
        <v>901678</v>
      </c>
      <c r="BYS34">
        <v>906380</v>
      </c>
      <c r="BYT34">
        <v>917808</v>
      </c>
      <c r="BYU34">
        <v>917683</v>
      </c>
      <c r="BYV34">
        <v>915971</v>
      </c>
      <c r="BYW34">
        <v>919913</v>
      </c>
      <c r="BYX34">
        <v>923920</v>
      </c>
      <c r="BYY34">
        <v>927024</v>
      </c>
      <c r="BYZ34">
        <v>930436</v>
      </c>
      <c r="BZA34">
        <v>934511</v>
      </c>
      <c r="BZB34">
        <v>936358</v>
      </c>
      <c r="BZC34">
        <v>948320</v>
      </c>
      <c r="BZD34">
        <v>944313</v>
      </c>
      <c r="BZE34">
        <v>932693</v>
      </c>
      <c r="BZF34">
        <v>933673</v>
      </c>
      <c r="BZG34">
        <v>919719</v>
      </c>
      <c r="BZH34">
        <v>920065</v>
      </c>
      <c r="BZI34">
        <v>886106</v>
      </c>
      <c r="BZJ34">
        <v>890225</v>
      </c>
      <c r="BZK34">
        <v>891624</v>
      </c>
      <c r="BZL34">
        <v>877962</v>
      </c>
      <c r="BZM34">
        <v>867237</v>
      </c>
      <c r="BZN34">
        <v>864620</v>
      </c>
      <c r="BZO34">
        <v>858388</v>
      </c>
      <c r="BZP34">
        <v>863300</v>
      </c>
      <c r="BZQ34">
        <v>876724</v>
      </c>
      <c r="BZR34">
        <v>448</v>
      </c>
      <c r="BZS34">
        <v>2391</v>
      </c>
      <c r="BZT34">
        <v>3336</v>
      </c>
      <c r="BZU34">
        <v>5773</v>
      </c>
      <c r="BZV34">
        <v>6449</v>
      </c>
      <c r="BZW34">
        <v>8210</v>
      </c>
      <c r="BZX34">
        <v>10807</v>
      </c>
      <c r="BZY34">
        <v>14231</v>
      </c>
      <c r="BZZ34">
        <v>15454</v>
      </c>
      <c r="CAA34">
        <v>34151</v>
      </c>
      <c r="CAB34">
        <v>37978</v>
      </c>
      <c r="CAC34">
        <v>41163</v>
      </c>
      <c r="CAD34">
        <v>56028</v>
      </c>
      <c r="CAE34">
        <v>56028</v>
      </c>
      <c r="CAF34">
        <v>66754</v>
      </c>
      <c r="CAG34">
        <v>167115</v>
      </c>
      <c r="CAH34">
        <v>297077</v>
      </c>
      <c r="CAI34">
        <v>524454</v>
      </c>
      <c r="CAJ34">
        <v>683094</v>
      </c>
      <c r="CAK34">
        <v>796189</v>
      </c>
      <c r="CAL34">
        <v>821731</v>
      </c>
      <c r="CAM34">
        <v>848702</v>
      </c>
      <c r="CAN34">
        <v>857994</v>
      </c>
      <c r="CAO34">
        <v>864524</v>
      </c>
      <c r="CAP34">
        <v>861644</v>
      </c>
      <c r="CAQ34">
        <v>860925</v>
      </c>
      <c r="CAR34">
        <v>843191</v>
      </c>
      <c r="CAS34">
        <v>843786</v>
      </c>
      <c r="CAT34">
        <v>844990</v>
      </c>
      <c r="CAU34">
        <v>858117</v>
      </c>
      <c r="CAV34">
        <v>849470</v>
      </c>
      <c r="CAW34">
        <v>841729</v>
      </c>
      <c r="CAX34">
        <v>837327</v>
      </c>
      <c r="CAY34">
        <v>840054</v>
      </c>
      <c r="CAZ34">
        <v>842171</v>
      </c>
      <c r="CBA34">
        <v>841702</v>
      </c>
      <c r="CBB34">
        <v>823958</v>
      </c>
      <c r="CBC34">
        <v>824939</v>
      </c>
      <c r="CBD34">
        <v>824590</v>
      </c>
      <c r="CBE34">
        <v>834502</v>
      </c>
      <c r="CBF34">
        <v>835522</v>
      </c>
      <c r="CBG34">
        <v>833474</v>
      </c>
      <c r="CBH34">
        <v>838391</v>
      </c>
      <c r="CBI34">
        <v>828812</v>
      </c>
      <c r="CBJ34">
        <v>842222</v>
      </c>
      <c r="CBK34">
        <v>838199</v>
      </c>
      <c r="CBL34">
        <v>837346</v>
      </c>
      <c r="CBM34">
        <v>835460</v>
      </c>
      <c r="CBN34">
        <v>837979</v>
      </c>
      <c r="CBO34">
        <v>833922</v>
      </c>
      <c r="CBP34">
        <v>825260</v>
      </c>
      <c r="CBQ34">
        <v>823212</v>
      </c>
      <c r="CBR34">
        <v>814929</v>
      </c>
      <c r="CBS34">
        <v>815337</v>
      </c>
      <c r="CBT34">
        <v>811085</v>
      </c>
      <c r="CBU34">
        <v>798269</v>
      </c>
      <c r="CBV34">
        <v>798269</v>
      </c>
      <c r="CBW34">
        <v>791726</v>
      </c>
      <c r="CBX34">
        <v>792018</v>
      </c>
      <c r="CBY34">
        <v>788529</v>
      </c>
      <c r="CBZ34">
        <v>801210</v>
      </c>
      <c r="CCA34">
        <v>792742</v>
      </c>
      <c r="CCB34">
        <v>791089</v>
      </c>
      <c r="CCC34">
        <v>789651</v>
      </c>
      <c r="CCD34">
        <v>795195</v>
      </c>
      <c r="CCE34">
        <v>3063</v>
      </c>
      <c r="CCF34">
        <v>3237</v>
      </c>
      <c r="CCG34">
        <v>4627</v>
      </c>
      <c r="CCH34">
        <v>5092</v>
      </c>
      <c r="CCI34">
        <v>5593</v>
      </c>
      <c r="CCJ34">
        <v>5902</v>
      </c>
      <c r="CCK34">
        <v>9182</v>
      </c>
      <c r="CCL34">
        <v>9737</v>
      </c>
      <c r="CCM34">
        <v>10257</v>
      </c>
      <c r="CCN34">
        <v>10798</v>
      </c>
      <c r="CCO34">
        <v>11964</v>
      </c>
      <c r="CCP34">
        <v>14619</v>
      </c>
      <c r="CCQ34">
        <v>17030</v>
      </c>
      <c r="CCR34">
        <v>27929</v>
      </c>
      <c r="CCS34">
        <v>37943</v>
      </c>
      <c r="CCT34">
        <v>76590</v>
      </c>
      <c r="CCU34">
        <v>173980</v>
      </c>
      <c r="CCV34">
        <v>369474</v>
      </c>
      <c r="CCW34">
        <v>369474</v>
      </c>
      <c r="CCX34">
        <v>537656</v>
      </c>
      <c r="CCY34">
        <v>696823</v>
      </c>
      <c r="CCZ34">
        <v>817648</v>
      </c>
      <c r="CDA34">
        <v>850896</v>
      </c>
      <c r="CDB34">
        <v>868914</v>
      </c>
      <c r="CDC34">
        <v>866349</v>
      </c>
      <c r="CDD34">
        <v>861204</v>
      </c>
      <c r="CDE34">
        <v>854984</v>
      </c>
      <c r="CDF34">
        <v>846164</v>
      </c>
      <c r="CDG34">
        <v>846218</v>
      </c>
      <c r="CDH34">
        <v>854256</v>
      </c>
      <c r="CDI34">
        <v>843437</v>
      </c>
      <c r="CDJ34">
        <v>843373</v>
      </c>
      <c r="CDK34">
        <v>844560</v>
      </c>
      <c r="CDL34">
        <v>844769</v>
      </c>
      <c r="CDM34">
        <v>843250</v>
      </c>
      <c r="CDN34">
        <v>843936</v>
      </c>
      <c r="CDO34">
        <v>830054</v>
      </c>
      <c r="CDP34">
        <v>821854</v>
      </c>
      <c r="CDQ34">
        <v>814678</v>
      </c>
      <c r="CDR34">
        <v>820534</v>
      </c>
      <c r="CDS34">
        <v>819698</v>
      </c>
      <c r="CDT34">
        <v>813033</v>
      </c>
      <c r="CDU34">
        <v>814499</v>
      </c>
      <c r="CDV34">
        <v>813149</v>
      </c>
      <c r="CDW34">
        <v>816030</v>
      </c>
      <c r="CDX34">
        <v>807546</v>
      </c>
      <c r="CDY34">
        <v>809521</v>
      </c>
      <c r="CDZ34">
        <v>800527</v>
      </c>
      <c r="CEA34">
        <v>791820</v>
      </c>
      <c r="CEB34">
        <v>789755</v>
      </c>
      <c r="CEC34">
        <v>783415</v>
      </c>
      <c r="CED34">
        <v>769177</v>
      </c>
      <c r="CEE34">
        <v>762463</v>
      </c>
      <c r="CEF34">
        <v>765284</v>
      </c>
      <c r="CEG34">
        <v>767085</v>
      </c>
      <c r="CEH34">
        <v>768147</v>
      </c>
      <c r="CEI34">
        <v>773647</v>
      </c>
      <c r="CEJ34">
        <v>785655</v>
      </c>
      <c r="CEK34">
        <v>782191</v>
      </c>
      <c r="CEL34">
        <v>782191</v>
      </c>
      <c r="CEM34">
        <v>793058</v>
      </c>
      <c r="CEN34">
        <v>799319</v>
      </c>
      <c r="CEO34">
        <v>793328</v>
      </c>
      <c r="CEP34">
        <v>788425</v>
      </c>
      <c r="CEQ34">
        <v>796967</v>
      </c>
      <c r="CER34">
        <v>785409</v>
      </c>
      <c r="CES34">
        <v>833</v>
      </c>
      <c r="CET34">
        <v>888</v>
      </c>
      <c r="CEU34">
        <v>1362</v>
      </c>
      <c r="CEV34">
        <v>1562</v>
      </c>
      <c r="CEW34">
        <v>1752</v>
      </c>
      <c r="CEX34">
        <v>1995</v>
      </c>
      <c r="CEY34">
        <v>2233</v>
      </c>
      <c r="CEZ34">
        <v>2183</v>
      </c>
      <c r="CFA34">
        <v>5714</v>
      </c>
      <c r="CFB34">
        <v>9145</v>
      </c>
      <c r="CFC34">
        <v>14151</v>
      </c>
      <c r="CFD34">
        <v>16295</v>
      </c>
      <c r="CFE34">
        <v>20196</v>
      </c>
      <c r="CFF34">
        <v>27060</v>
      </c>
      <c r="CFG34">
        <v>35314</v>
      </c>
      <c r="CFH34">
        <v>74398</v>
      </c>
      <c r="CFI34">
        <v>192928</v>
      </c>
      <c r="CFJ34">
        <v>458674</v>
      </c>
      <c r="CFK34">
        <v>620203</v>
      </c>
      <c r="CFL34">
        <v>775149</v>
      </c>
      <c r="CFM34">
        <v>809595</v>
      </c>
      <c r="CFN34">
        <v>822091</v>
      </c>
      <c r="CFO34">
        <v>822091</v>
      </c>
      <c r="CFP34">
        <v>823625</v>
      </c>
      <c r="CFQ34">
        <v>825704</v>
      </c>
      <c r="CFR34">
        <v>817883</v>
      </c>
      <c r="CFS34">
        <v>824667</v>
      </c>
      <c r="CFT34">
        <v>792766</v>
      </c>
      <c r="CFU34">
        <v>795531</v>
      </c>
      <c r="CFV34">
        <v>790636</v>
      </c>
      <c r="CFW34">
        <v>784048</v>
      </c>
      <c r="CFX34">
        <v>799340</v>
      </c>
      <c r="CFY34">
        <v>805109</v>
      </c>
      <c r="CFZ34">
        <v>804204</v>
      </c>
      <c r="CGA34">
        <v>802571</v>
      </c>
      <c r="CGB34">
        <v>801599</v>
      </c>
      <c r="CGC34">
        <v>805759</v>
      </c>
      <c r="CGD34">
        <v>805693</v>
      </c>
      <c r="CGE34">
        <v>812133</v>
      </c>
      <c r="CGF34">
        <v>812706</v>
      </c>
      <c r="CGG34">
        <v>808075</v>
      </c>
      <c r="CGH34">
        <v>805389</v>
      </c>
      <c r="CGI34">
        <v>795509</v>
      </c>
      <c r="CGJ34">
        <v>792496</v>
      </c>
      <c r="CGK34">
        <v>787938</v>
      </c>
      <c r="CGL34">
        <v>785104</v>
      </c>
      <c r="CGM34">
        <v>790567</v>
      </c>
      <c r="CGN34">
        <v>790567</v>
      </c>
      <c r="CGO34">
        <v>796969</v>
      </c>
      <c r="CGP34">
        <v>791735</v>
      </c>
      <c r="CGQ34">
        <v>771283</v>
      </c>
      <c r="CGR34">
        <v>762420</v>
      </c>
      <c r="CGS34">
        <v>764684</v>
      </c>
      <c r="CGT34">
        <v>767158</v>
      </c>
      <c r="CGU34">
        <v>763272</v>
      </c>
      <c r="CGV34">
        <v>759743</v>
      </c>
      <c r="CGW34">
        <v>758825</v>
      </c>
      <c r="CGX34">
        <v>758825</v>
      </c>
      <c r="CGY34">
        <v>765620</v>
      </c>
      <c r="CGZ34">
        <v>759049</v>
      </c>
      <c r="CHA34">
        <v>753515</v>
      </c>
      <c r="CHB34">
        <v>751351</v>
      </c>
      <c r="CHC34">
        <v>751351</v>
      </c>
      <c r="CHD34">
        <v>752910</v>
      </c>
      <c r="CHE34">
        <v>754809</v>
      </c>
      <c r="CHF34">
        <v>14113</v>
      </c>
      <c r="CHG34">
        <v>13837</v>
      </c>
      <c r="CHH34">
        <v>14847</v>
      </c>
      <c r="CHI34">
        <v>14871</v>
      </c>
      <c r="CHJ34">
        <v>15317</v>
      </c>
      <c r="CHK34">
        <v>15669</v>
      </c>
      <c r="CHL34">
        <v>16508</v>
      </c>
      <c r="CHM34">
        <v>17940</v>
      </c>
      <c r="CHN34">
        <v>21458</v>
      </c>
      <c r="CHO34">
        <v>22198</v>
      </c>
      <c r="CHP34">
        <v>32632</v>
      </c>
      <c r="CHQ34">
        <v>36385</v>
      </c>
      <c r="CHR34">
        <v>41761</v>
      </c>
      <c r="CHS34">
        <v>51841</v>
      </c>
      <c r="CHT34">
        <v>79869</v>
      </c>
      <c r="CHU34">
        <v>179249</v>
      </c>
      <c r="CHV34">
        <v>375281</v>
      </c>
      <c r="CHW34">
        <v>567083</v>
      </c>
      <c r="CHX34">
        <v>614101</v>
      </c>
      <c r="CHY34">
        <v>614101</v>
      </c>
      <c r="CHZ34">
        <v>672441</v>
      </c>
      <c r="CIA34">
        <v>736301</v>
      </c>
      <c r="CIB34">
        <v>748630</v>
      </c>
      <c r="CIC34">
        <v>756246</v>
      </c>
      <c r="CID34">
        <v>756583</v>
      </c>
      <c r="CIE34">
        <v>752627</v>
      </c>
      <c r="CIF34">
        <v>762195</v>
      </c>
      <c r="CIG34">
        <v>763823</v>
      </c>
      <c r="CIH34">
        <v>769975</v>
      </c>
      <c r="CII34">
        <v>758380</v>
      </c>
      <c r="CIJ34">
        <v>751740</v>
      </c>
      <c r="CIK34">
        <v>741781</v>
      </c>
      <c r="CIL34">
        <v>737362</v>
      </c>
      <c r="CIM34">
        <v>735323</v>
      </c>
      <c r="CIN34">
        <v>732276</v>
      </c>
      <c r="CIO34">
        <v>729381</v>
      </c>
      <c r="CIP34">
        <v>729116</v>
      </c>
      <c r="CIQ34">
        <v>738984</v>
      </c>
      <c r="CIR34">
        <v>746156</v>
      </c>
      <c r="CIS34">
        <v>746649</v>
      </c>
      <c r="CIT34">
        <v>739886</v>
      </c>
      <c r="CIU34">
        <v>738654</v>
      </c>
      <c r="CIV34">
        <v>746705</v>
      </c>
      <c r="CIW34">
        <v>748556</v>
      </c>
      <c r="CIX34">
        <v>735393</v>
      </c>
      <c r="CIY34">
        <v>739404</v>
      </c>
      <c r="CIZ34">
        <v>735308</v>
      </c>
      <c r="CJA34">
        <v>741404</v>
      </c>
      <c r="CJB34">
        <v>743434</v>
      </c>
      <c r="CJC34">
        <v>740139</v>
      </c>
      <c r="CJD34">
        <v>741040</v>
      </c>
      <c r="CJE34">
        <v>747350</v>
      </c>
      <c r="CJF34">
        <v>747165</v>
      </c>
      <c r="CJG34">
        <v>742103</v>
      </c>
      <c r="CJH34">
        <v>734271</v>
      </c>
      <c r="CJI34">
        <v>730265</v>
      </c>
      <c r="CJJ34">
        <v>721776</v>
      </c>
      <c r="CJK34">
        <v>712658</v>
      </c>
      <c r="CJL34">
        <v>708762</v>
      </c>
      <c r="CJM34">
        <v>720058</v>
      </c>
      <c r="CJN34">
        <v>715819</v>
      </c>
      <c r="CJO34">
        <v>709636</v>
      </c>
      <c r="CJP34">
        <v>711230</v>
      </c>
      <c r="CJQ34">
        <v>715126</v>
      </c>
      <c r="CJR34">
        <v>3456</v>
      </c>
      <c r="CJS34">
        <v>5959</v>
      </c>
      <c r="CJT34">
        <v>8340</v>
      </c>
      <c r="CJU34">
        <v>9162</v>
      </c>
      <c r="CJV34">
        <v>10854</v>
      </c>
      <c r="CJW34">
        <v>12161</v>
      </c>
      <c r="CJX34">
        <v>14759</v>
      </c>
      <c r="CJY34">
        <v>15441</v>
      </c>
      <c r="CJZ34">
        <v>19170</v>
      </c>
      <c r="CKA34">
        <v>22230</v>
      </c>
      <c r="CKB34">
        <v>25609</v>
      </c>
      <c r="CKC34">
        <v>29104</v>
      </c>
      <c r="CKD34">
        <v>34187</v>
      </c>
      <c r="CKE34">
        <v>34187</v>
      </c>
      <c r="CKF34">
        <v>45701</v>
      </c>
      <c r="CKG34">
        <v>73494</v>
      </c>
      <c r="CKH34">
        <v>125357</v>
      </c>
      <c r="CKI34">
        <v>240724</v>
      </c>
      <c r="CKJ34">
        <v>410747</v>
      </c>
      <c r="CKK34">
        <v>607406</v>
      </c>
      <c r="CKL34">
        <v>703296</v>
      </c>
      <c r="CKM34">
        <v>733349</v>
      </c>
      <c r="CKN34">
        <v>740142</v>
      </c>
      <c r="CKO34">
        <v>740721</v>
      </c>
      <c r="CKP34">
        <v>735994</v>
      </c>
      <c r="CKQ34">
        <v>741287</v>
      </c>
      <c r="CKR34">
        <v>740557</v>
      </c>
      <c r="CKS34">
        <v>740978</v>
      </c>
      <c r="CKT34">
        <v>741216</v>
      </c>
      <c r="CKU34">
        <v>752367</v>
      </c>
      <c r="CKV34">
        <v>752782</v>
      </c>
      <c r="CKW34">
        <v>753872</v>
      </c>
      <c r="CKX34">
        <v>752649</v>
      </c>
      <c r="CKY34">
        <v>751826</v>
      </c>
      <c r="CKZ34">
        <v>750231</v>
      </c>
      <c r="CLA34">
        <v>744355</v>
      </c>
      <c r="CLB34">
        <v>735948</v>
      </c>
      <c r="CLC34">
        <v>730749</v>
      </c>
      <c r="CLD34">
        <v>727499</v>
      </c>
      <c r="CLE34">
        <v>729890</v>
      </c>
      <c r="CLF34">
        <v>735083</v>
      </c>
      <c r="CLG34">
        <v>729813</v>
      </c>
      <c r="CLH34">
        <v>724647</v>
      </c>
      <c r="CLI34">
        <v>720600</v>
      </c>
      <c r="CLJ34">
        <v>730700</v>
      </c>
      <c r="CLK34">
        <v>724344</v>
      </c>
      <c r="CLL34">
        <v>725921</v>
      </c>
      <c r="CLM34">
        <v>722495</v>
      </c>
      <c r="CLN34">
        <v>719820</v>
      </c>
      <c r="CLO34">
        <v>731784</v>
      </c>
      <c r="CLP34">
        <v>734341</v>
      </c>
      <c r="CLQ34">
        <v>730645</v>
      </c>
      <c r="CLR34">
        <v>725122</v>
      </c>
      <c r="CLS34">
        <v>733597</v>
      </c>
      <c r="CLT34">
        <v>727663</v>
      </c>
      <c r="CLU34">
        <v>734486</v>
      </c>
      <c r="CLV34">
        <v>734396</v>
      </c>
      <c r="CLW34">
        <v>734396</v>
      </c>
      <c r="CLX34">
        <v>745851</v>
      </c>
      <c r="CLY34">
        <v>754133</v>
      </c>
      <c r="CLZ34">
        <v>752806</v>
      </c>
      <c r="CMA34">
        <v>750190</v>
      </c>
      <c r="CMB34">
        <v>745113</v>
      </c>
      <c r="CMC34">
        <v>745925</v>
      </c>
      <c r="CMD34">
        <v>764972</v>
      </c>
      <c r="CME34">
        <v>509</v>
      </c>
      <c r="CMF34">
        <v>660</v>
      </c>
      <c r="CMG34">
        <v>904</v>
      </c>
      <c r="CMH34">
        <v>992</v>
      </c>
      <c r="CMI34">
        <v>2592</v>
      </c>
      <c r="CMJ34">
        <v>2898</v>
      </c>
      <c r="CMK34">
        <v>3304</v>
      </c>
      <c r="CML34">
        <v>4851</v>
      </c>
      <c r="CMM34">
        <v>7968</v>
      </c>
      <c r="CMN34">
        <v>10327</v>
      </c>
      <c r="CMO34">
        <v>15057</v>
      </c>
      <c r="CMP34">
        <v>18624</v>
      </c>
      <c r="CMQ34">
        <v>23903</v>
      </c>
      <c r="CMR34">
        <v>27281</v>
      </c>
      <c r="CMS34">
        <v>44904</v>
      </c>
      <c r="CMT34">
        <v>54959</v>
      </c>
      <c r="CMU34">
        <v>72743</v>
      </c>
      <c r="CMV34">
        <v>203865</v>
      </c>
      <c r="CMW34">
        <v>203865</v>
      </c>
      <c r="CMX34">
        <v>327379</v>
      </c>
      <c r="CMY34">
        <v>494050</v>
      </c>
      <c r="CMZ34">
        <v>604272</v>
      </c>
      <c r="CNA34">
        <v>684759</v>
      </c>
      <c r="CNB34">
        <v>693528</v>
      </c>
      <c r="CNC34">
        <v>687868</v>
      </c>
      <c r="CND34">
        <v>689217</v>
      </c>
      <c r="CNE34">
        <v>668248</v>
      </c>
      <c r="CNF34">
        <v>662708</v>
      </c>
      <c r="CNG34">
        <v>661628</v>
      </c>
      <c r="CNH34">
        <v>669980</v>
      </c>
      <c r="CNI34">
        <v>666136</v>
      </c>
      <c r="CNJ34">
        <v>674699</v>
      </c>
      <c r="CNK34">
        <v>665555</v>
      </c>
      <c r="CNL34">
        <v>654079</v>
      </c>
      <c r="CNM34">
        <v>649839</v>
      </c>
      <c r="CNN34">
        <v>648460</v>
      </c>
      <c r="CNO34">
        <v>641515</v>
      </c>
      <c r="CNP34">
        <v>642270</v>
      </c>
      <c r="CNQ34">
        <v>646453</v>
      </c>
      <c r="CNR34">
        <v>648609</v>
      </c>
      <c r="CNS34">
        <v>648658</v>
      </c>
      <c r="CNT34">
        <v>640258</v>
      </c>
      <c r="CNU34">
        <v>635650</v>
      </c>
      <c r="CNV34">
        <v>626436</v>
      </c>
      <c r="CNW34">
        <v>650303</v>
      </c>
      <c r="CNX34">
        <v>647987</v>
      </c>
      <c r="CNY34">
        <v>644021</v>
      </c>
      <c r="CNZ34">
        <v>645623</v>
      </c>
      <c r="COA34">
        <v>642578</v>
      </c>
      <c r="COB34">
        <v>642578</v>
      </c>
      <c r="COC34">
        <v>642477</v>
      </c>
      <c r="COD34">
        <v>642895</v>
      </c>
      <c r="COE34">
        <v>644221</v>
      </c>
      <c r="COF34">
        <v>655489</v>
      </c>
      <c r="COG34">
        <v>654629</v>
      </c>
      <c r="COH34">
        <v>652115</v>
      </c>
      <c r="COI34">
        <v>639961</v>
      </c>
      <c r="COJ34">
        <v>635641</v>
      </c>
      <c r="COK34">
        <v>630598</v>
      </c>
      <c r="COL34">
        <v>631837</v>
      </c>
      <c r="COM34">
        <v>629646</v>
      </c>
      <c r="CON34">
        <v>624556</v>
      </c>
      <c r="COO34">
        <v>624700</v>
      </c>
      <c r="COP34">
        <v>621012</v>
      </c>
      <c r="COQ34">
        <v>622221</v>
      </c>
      <c r="COR34">
        <v>396</v>
      </c>
      <c r="COS34">
        <v>424</v>
      </c>
      <c r="COT34">
        <v>547</v>
      </c>
      <c r="COU34">
        <v>610</v>
      </c>
      <c r="COV34">
        <v>858</v>
      </c>
      <c r="COW34">
        <v>1328</v>
      </c>
      <c r="COX34">
        <v>1656</v>
      </c>
      <c r="COY34">
        <v>2340</v>
      </c>
      <c r="COZ34">
        <v>3146</v>
      </c>
      <c r="CPA34">
        <v>3738</v>
      </c>
      <c r="CPB34">
        <v>4183</v>
      </c>
      <c r="CPC34">
        <v>6830</v>
      </c>
      <c r="CPD34">
        <v>7615</v>
      </c>
      <c r="CPE34">
        <v>10243</v>
      </c>
      <c r="CPF34">
        <v>12481</v>
      </c>
      <c r="CPG34">
        <v>15457</v>
      </c>
      <c r="CPH34">
        <v>20808</v>
      </c>
      <c r="CPI34">
        <v>51967</v>
      </c>
      <c r="CPJ34">
        <v>155295</v>
      </c>
      <c r="CPK34">
        <v>329769</v>
      </c>
      <c r="CPL34">
        <v>489192</v>
      </c>
      <c r="CPM34">
        <v>582748</v>
      </c>
      <c r="CPN34">
        <v>609874</v>
      </c>
      <c r="CPO34">
        <v>609874</v>
      </c>
      <c r="CPP34">
        <v>616055</v>
      </c>
      <c r="CPQ34">
        <v>629206</v>
      </c>
      <c r="CPR34">
        <v>624904</v>
      </c>
      <c r="CPS34">
        <v>628110</v>
      </c>
      <c r="CPT34">
        <v>628054</v>
      </c>
      <c r="CPU34">
        <v>629826</v>
      </c>
      <c r="CPV34">
        <v>622929</v>
      </c>
      <c r="CPW34">
        <v>618773</v>
      </c>
      <c r="CPX34">
        <v>614157</v>
      </c>
      <c r="CPY34">
        <v>616563</v>
      </c>
      <c r="CPZ34">
        <v>608886</v>
      </c>
      <c r="CQA34">
        <v>614036</v>
      </c>
      <c r="CQB34">
        <v>612420</v>
      </c>
      <c r="CQC34">
        <v>614032</v>
      </c>
      <c r="CQD34">
        <v>611313</v>
      </c>
      <c r="CQE34">
        <v>615872</v>
      </c>
      <c r="CQF34">
        <v>615850</v>
      </c>
      <c r="CQG34">
        <v>613519</v>
      </c>
      <c r="CQH34">
        <v>616992</v>
      </c>
      <c r="CQI34">
        <v>619942</v>
      </c>
      <c r="CQJ34">
        <v>627417</v>
      </c>
      <c r="CQK34">
        <v>618563</v>
      </c>
      <c r="CQL34">
        <v>615219</v>
      </c>
      <c r="CQM34">
        <v>616589</v>
      </c>
      <c r="CQN34">
        <v>616589</v>
      </c>
      <c r="CQO34">
        <v>615662</v>
      </c>
      <c r="CQP34">
        <v>618103</v>
      </c>
      <c r="CQQ34">
        <v>621671</v>
      </c>
      <c r="CQR34">
        <v>620862</v>
      </c>
      <c r="CQS34">
        <v>619608</v>
      </c>
      <c r="CQT34">
        <v>614490</v>
      </c>
      <c r="CQU34">
        <v>601524</v>
      </c>
      <c r="CQV34">
        <v>604566</v>
      </c>
      <c r="CQW34">
        <v>601847</v>
      </c>
      <c r="CQX34">
        <v>601847</v>
      </c>
      <c r="CQY34">
        <v>597654</v>
      </c>
      <c r="CQZ34">
        <v>596400</v>
      </c>
      <c r="CRA34">
        <v>594134</v>
      </c>
      <c r="CRB34">
        <v>590687</v>
      </c>
      <c r="CRC34">
        <v>590687</v>
      </c>
      <c r="CRD34">
        <v>589779</v>
      </c>
      <c r="CRE34">
        <v>588966</v>
      </c>
      <c r="CRF34">
        <v>125</v>
      </c>
      <c r="CRG34">
        <v>437</v>
      </c>
      <c r="CRH34">
        <v>584</v>
      </c>
      <c r="CRI34">
        <v>752</v>
      </c>
      <c r="CRJ34">
        <v>2377</v>
      </c>
      <c r="CRK34">
        <v>2852</v>
      </c>
      <c r="CRL34">
        <v>5915</v>
      </c>
      <c r="CRM34">
        <v>7110</v>
      </c>
      <c r="CRN34">
        <v>7297</v>
      </c>
      <c r="CRO34">
        <v>8141</v>
      </c>
      <c r="CRP34">
        <v>8994</v>
      </c>
      <c r="CRQ34">
        <v>12134</v>
      </c>
      <c r="CRR34">
        <v>14596</v>
      </c>
      <c r="CRS34">
        <v>16864</v>
      </c>
      <c r="CRT34">
        <v>23416</v>
      </c>
      <c r="CRU34">
        <v>50817</v>
      </c>
      <c r="CRV34">
        <v>110462</v>
      </c>
      <c r="CRW34">
        <v>300880</v>
      </c>
      <c r="CRX34">
        <v>352018</v>
      </c>
      <c r="CRY34">
        <v>352018</v>
      </c>
      <c r="CRZ34">
        <v>472044</v>
      </c>
      <c r="CSA34">
        <v>548579</v>
      </c>
      <c r="CSB34">
        <v>567764</v>
      </c>
      <c r="CSC34">
        <v>567921</v>
      </c>
      <c r="CSD34">
        <v>566062</v>
      </c>
      <c r="CSE34">
        <v>584953</v>
      </c>
      <c r="CSF34">
        <v>592761</v>
      </c>
      <c r="CSG34">
        <v>590748</v>
      </c>
      <c r="CSH34">
        <v>593537</v>
      </c>
      <c r="CSI34">
        <v>564075</v>
      </c>
      <c r="CSJ34">
        <v>542624</v>
      </c>
      <c r="CSK34">
        <v>547698</v>
      </c>
      <c r="CSL34">
        <v>544411</v>
      </c>
      <c r="CSM34">
        <v>538474</v>
      </c>
      <c r="CSN34">
        <v>538314</v>
      </c>
      <c r="CSO34">
        <v>542988</v>
      </c>
      <c r="CSP34">
        <v>543105</v>
      </c>
      <c r="CSQ34">
        <v>555355</v>
      </c>
      <c r="CSR34">
        <v>564430</v>
      </c>
      <c r="CSS34">
        <v>562346</v>
      </c>
      <c r="CST34">
        <v>557052</v>
      </c>
      <c r="CSU34">
        <v>555786</v>
      </c>
      <c r="CSV34">
        <v>546052</v>
      </c>
      <c r="CSW34">
        <v>549084</v>
      </c>
      <c r="CSX34">
        <v>555248</v>
      </c>
      <c r="CSY34">
        <v>553990</v>
      </c>
      <c r="CSZ34">
        <v>564798</v>
      </c>
      <c r="CTA34">
        <v>572163</v>
      </c>
      <c r="CTB34">
        <v>566584</v>
      </c>
      <c r="CTC34">
        <v>569912</v>
      </c>
      <c r="CTD34">
        <v>571404</v>
      </c>
      <c r="CTE34">
        <v>572259</v>
      </c>
      <c r="CTF34">
        <v>565068</v>
      </c>
      <c r="CTG34">
        <v>568102</v>
      </c>
      <c r="CTH34">
        <v>568461</v>
      </c>
      <c r="CTI34">
        <v>569075</v>
      </c>
      <c r="CTJ34">
        <v>567612</v>
      </c>
      <c r="CTK34">
        <v>565996</v>
      </c>
      <c r="CTL34">
        <v>575712</v>
      </c>
      <c r="CTM34">
        <v>572504</v>
      </c>
      <c r="CTN34">
        <v>563685</v>
      </c>
      <c r="CTO34">
        <v>559572</v>
      </c>
      <c r="CTP34">
        <v>558828</v>
      </c>
      <c r="CTQ34">
        <v>566641</v>
      </c>
      <c r="CTR34">
        <v>578</v>
      </c>
      <c r="CTS34">
        <v>678</v>
      </c>
      <c r="CTT34">
        <v>1487</v>
      </c>
      <c r="CTU34">
        <v>1873</v>
      </c>
      <c r="CTV34">
        <v>2027</v>
      </c>
      <c r="CTW34">
        <v>2244</v>
      </c>
      <c r="CTX34">
        <v>2821</v>
      </c>
      <c r="CTY34">
        <v>3273</v>
      </c>
      <c r="CTZ34">
        <v>3571</v>
      </c>
      <c r="CUA34">
        <v>6810</v>
      </c>
      <c r="CUB34">
        <v>7394</v>
      </c>
      <c r="CUC34">
        <v>9171</v>
      </c>
      <c r="CUD34">
        <v>11340</v>
      </c>
      <c r="CUE34">
        <v>11340</v>
      </c>
      <c r="CUF34">
        <v>14325</v>
      </c>
      <c r="CUG34">
        <v>25382</v>
      </c>
      <c r="CUH34">
        <v>38363</v>
      </c>
      <c r="CUI34">
        <v>97852</v>
      </c>
      <c r="CUJ34">
        <v>241402</v>
      </c>
      <c r="CUK34">
        <v>344722</v>
      </c>
      <c r="CUL34">
        <v>506750</v>
      </c>
      <c r="CUM34">
        <v>545830</v>
      </c>
      <c r="CUN34">
        <v>581625</v>
      </c>
      <c r="CUO34">
        <v>581517</v>
      </c>
      <c r="CUP34">
        <v>580756</v>
      </c>
      <c r="CUQ34">
        <v>582305</v>
      </c>
      <c r="CUR34">
        <v>584791</v>
      </c>
      <c r="CUS34">
        <v>590480</v>
      </c>
      <c r="CUT34">
        <v>592237</v>
      </c>
      <c r="CUU34">
        <v>590034</v>
      </c>
      <c r="CUV34">
        <v>580920</v>
      </c>
      <c r="CUW34">
        <v>580105</v>
      </c>
      <c r="CUX34">
        <v>575530</v>
      </c>
      <c r="CUY34">
        <v>572640</v>
      </c>
      <c r="CUZ34">
        <v>567502</v>
      </c>
      <c r="CVA34">
        <v>564700</v>
      </c>
      <c r="CVB34">
        <v>562270</v>
      </c>
      <c r="CVC34">
        <v>566906</v>
      </c>
      <c r="CVD34">
        <v>566998</v>
      </c>
      <c r="CVE34">
        <v>572457</v>
      </c>
      <c r="CVF34">
        <v>575308</v>
      </c>
      <c r="CVG34">
        <v>567958</v>
      </c>
      <c r="CVH34">
        <v>567693</v>
      </c>
      <c r="CVI34">
        <v>570018</v>
      </c>
      <c r="CVJ34">
        <v>581273</v>
      </c>
      <c r="CVK34">
        <v>583148</v>
      </c>
      <c r="CVL34">
        <v>587793</v>
      </c>
      <c r="CVM34">
        <v>588677</v>
      </c>
      <c r="CVN34">
        <v>594433</v>
      </c>
      <c r="CVO34">
        <v>583883</v>
      </c>
      <c r="CVP34">
        <v>590010</v>
      </c>
      <c r="CVQ34">
        <v>589201</v>
      </c>
      <c r="CVR34">
        <v>569730</v>
      </c>
      <c r="CVS34">
        <v>563657</v>
      </c>
      <c r="CVT34">
        <v>565818</v>
      </c>
      <c r="CVU34">
        <v>568609</v>
      </c>
      <c r="CVV34">
        <v>566716</v>
      </c>
      <c r="CVW34">
        <v>559142</v>
      </c>
      <c r="CVX34">
        <v>559142</v>
      </c>
      <c r="CVY34">
        <v>554769</v>
      </c>
      <c r="CVZ34">
        <v>548975</v>
      </c>
      <c r="CWA34">
        <v>552177</v>
      </c>
      <c r="CWB34">
        <v>555966</v>
      </c>
      <c r="CWC34">
        <v>566410</v>
      </c>
      <c r="CWD34">
        <v>579654</v>
      </c>
      <c r="CWE34">
        <v>582891</v>
      </c>
      <c r="CWF34">
        <v>951</v>
      </c>
      <c r="CWG34">
        <v>1120</v>
      </c>
      <c r="CWH34">
        <v>2021</v>
      </c>
      <c r="CWI34">
        <v>2914</v>
      </c>
      <c r="CWJ34">
        <v>3195</v>
      </c>
      <c r="CWK34">
        <v>5435</v>
      </c>
      <c r="CWL34">
        <v>6196</v>
      </c>
      <c r="CWM34">
        <v>7455</v>
      </c>
      <c r="CWN34">
        <v>7971</v>
      </c>
      <c r="CWO34">
        <v>10239</v>
      </c>
      <c r="CWP34">
        <v>10860</v>
      </c>
      <c r="CWQ34">
        <v>12918</v>
      </c>
      <c r="CWR34">
        <v>14676</v>
      </c>
      <c r="CWS34">
        <v>22021</v>
      </c>
      <c r="CWT34">
        <v>25123</v>
      </c>
      <c r="CWU34">
        <v>36036</v>
      </c>
      <c r="CWV34">
        <v>50636</v>
      </c>
      <c r="CWW34">
        <v>50636</v>
      </c>
      <c r="CWX34">
        <v>103797</v>
      </c>
      <c r="CWY34">
        <v>205796</v>
      </c>
      <c r="CWZ34">
        <v>369136</v>
      </c>
      <c r="CXA34">
        <v>459201</v>
      </c>
      <c r="CXB34">
        <v>494041</v>
      </c>
      <c r="CXC34">
        <v>501435</v>
      </c>
      <c r="CXD34">
        <v>517806</v>
      </c>
      <c r="CXE34">
        <v>526788</v>
      </c>
      <c r="CXF34">
        <v>523541</v>
      </c>
      <c r="CXG34">
        <v>535127</v>
      </c>
      <c r="CXH34">
        <v>525277</v>
      </c>
      <c r="CXI34">
        <v>526101</v>
      </c>
      <c r="CXJ34">
        <v>516625</v>
      </c>
      <c r="CXK34">
        <v>514905</v>
      </c>
      <c r="CXL34">
        <v>513607</v>
      </c>
      <c r="CXM34">
        <v>513511</v>
      </c>
      <c r="CXN34">
        <v>507578</v>
      </c>
      <c r="CXO34">
        <v>506580</v>
      </c>
      <c r="CXP34">
        <v>508777</v>
      </c>
      <c r="CXQ34">
        <v>508859</v>
      </c>
      <c r="CXR34">
        <v>518313</v>
      </c>
      <c r="CXS34">
        <v>518590</v>
      </c>
      <c r="CXT34">
        <v>518404</v>
      </c>
      <c r="CXU34">
        <v>521658</v>
      </c>
      <c r="CXV34">
        <v>523387</v>
      </c>
      <c r="CXW34">
        <v>527610</v>
      </c>
      <c r="CXX34">
        <v>542384</v>
      </c>
      <c r="CXY34">
        <v>541681</v>
      </c>
      <c r="CXZ34">
        <v>537408</v>
      </c>
      <c r="CYA34">
        <v>546517</v>
      </c>
      <c r="CYB34">
        <v>542508</v>
      </c>
      <c r="CYC34">
        <v>536691</v>
      </c>
      <c r="CYD34">
        <v>528853</v>
      </c>
      <c r="CYE34">
        <v>518520</v>
      </c>
      <c r="CYF34">
        <v>516972</v>
      </c>
      <c r="CYG34">
        <v>519794</v>
      </c>
      <c r="CYH34">
        <v>514892</v>
      </c>
      <c r="CYI34">
        <v>517080</v>
      </c>
      <c r="CYJ34">
        <v>510389</v>
      </c>
      <c r="CYK34">
        <v>510092</v>
      </c>
      <c r="CYL34">
        <v>506641</v>
      </c>
      <c r="CYM34">
        <v>503086</v>
      </c>
      <c r="CYN34">
        <v>504529</v>
      </c>
      <c r="CYO34">
        <v>499362</v>
      </c>
      <c r="CYP34">
        <v>499826</v>
      </c>
      <c r="CYQ34">
        <v>499826</v>
      </c>
      <c r="CYR34">
        <v>501174</v>
      </c>
      <c r="CYS34">
        <v>491880</v>
      </c>
      <c r="CYT34">
        <v>240</v>
      </c>
      <c r="CYU34">
        <v>436</v>
      </c>
      <c r="CYV34">
        <v>2424</v>
      </c>
      <c r="CYW34">
        <v>2863</v>
      </c>
      <c r="CYX34">
        <v>8883</v>
      </c>
      <c r="CYY34">
        <v>10915</v>
      </c>
      <c r="CYZ34">
        <v>11308</v>
      </c>
      <c r="CZA34">
        <v>11650</v>
      </c>
      <c r="CZB34">
        <v>12840</v>
      </c>
      <c r="CZC34">
        <v>13091</v>
      </c>
      <c r="CZD34">
        <v>14571</v>
      </c>
      <c r="CZE34">
        <v>16102</v>
      </c>
      <c r="CZF34">
        <v>18276</v>
      </c>
      <c r="CZG34">
        <v>20874</v>
      </c>
      <c r="CZH34">
        <v>30582</v>
      </c>
      <c r="CZI34">
        <v>38549</v>
      </c>
      <c r="CZJ34">
        <v>53242</v>
      </c>
      <c r="CZK34">
        <v>112313</v>
      </c>
      <c r="CZL34">
        <v>275476</v>
      </c>
      <c r="CZM34">
        <v>375311</v>
      </c>
      <c r="CZN34">
        <v>485048</v>
      </c>
      <c r="CZO34">
        <v>534542</v>
      </c>
      <c r="CZP34">
        <v>549118</v>
      </c>
      <c r="CZQ34">
        <v>546435</v>
      </c>
      <c r="CZR34">
        <v>555138</v>
      </c>
      <c r="CZS34">
        <v>557672</v>
      </c>
      <c r="CZT34">
        <v>557672</v>
      </c>
      <c r="CZU34">
        <v>558416</v>
      </c>
      <c r="CZV34">
        <v>558498</v>
      </c>
      <c r="CZW34">
        <v>560568</v>
      </c>
      <c r="CZX34">
        <v>559490</v>
      </c>
      <c r="CZY34">
        <v>552536</v>
      </c>
      <c r="CZZ34">
        <v>547221</v>
      </c>
      <c r="DAA34">
        <v>542351</v>
      </c>
      <c r="DAB34">
        <v>545301</v>
      </c>
      <c r="DAC34">
        <v>535580</v>
      </c>
      <c r="DAD34">
        <v>532929</v>
      </c>
      <c r="DAE34">
        <v>529269</v>
      </c>
      <c r="DAF34">
        <v>529418</v>
      </c>
      <c r="DAG34">
        <v>533153</v>
      </c>
      <c r="DAH34">
        <v>532494</v>
      </c>
      <c r="DAI34">
        <v>533447</v>
      </c>
      <c r="DAJ34">
        <v>533104</v>
      </c>
      <c r="DAK34">
        <v>534892</v>
      </c>
      <c r="DAL34">
        <v>528120</v>
      </c>
      <c r="DAM34">
        <v>527932</v>
      </c>
      <c r="DAN34">
        <v>527932</v>
      </c>
      <c r="DAO34">
        <v>513884</v>
      </c>
      <c r="DAP34">
        <v>510735</v>
      </c>
      <c r="DAQ34">
        <v>508114</v>
      </c>
      <c r="DAR34">
        <v>501259</v>
      </c>
      <c r="DAS34">
        <v>497527</v>
      </c>
      <c r="DAT34">
        <v>493130</v>
      </c>
      <c r="DAU34">
        <v>495712</v>
      </c>
      <c r="DAV34">
        <v>491088</v>
      </c>
      <c r="DAW34">
        <v>490489</v>
      </c>
      <c r="DAX34">
        <v>497507</v>
      </c>
      <c r="DAY34">
        <v>497507</v>
      </c>
      <c r="DAZ34">
        <v>504199</v>
      </c>
      <c r="DBA34">
        <v>504900</v>
      </c>
      <c r="DBB34">
        <v>505973</v>
      </c>
      <c r="DBC34">
        <v>508066</v>
      </c>
      <c r="DBD34">
        <v>508066</v>
      </c>
      <c r="DBE34">
        <v>509436</v>
      </c>
      <c r="DBF34">
        <v>514314</v>
      </c>
      <c r="DBG34">
        <v>6823</v>
      </c>
      <c r="DBH34">
        <v>6914</v>
      </c>
      <c r="DBI34">
        <v>7373</v>
      </c>
      <c r="DBJ34">
        <v>7903</v>
      </c>
      <c r="DBK34">
        <v>8185</v>
      </c>
      <c r="DBL34">
        <v>10976</v>
      </c>
      <c r="DBM34">
        <v>12673</v>
      </c>
      <c r="DBN34">
        <v>13426</v>
      </c>
      <c r="DBO34">
        <v>13547</v>
      </c>
      <c r="DBP34">
        <v>14366</v>
      </c>
      <c r="DBQ34">
        <v>15347</v>
      </c>
      <c r="DBR34">
        <v>16895</v>
      </c>
      <c r="DBS34">
        <v>22397</v>
      </c>
      <c r="DBT34">
        <v>25129</v>
      </c>
      <c r="DBU34">
        <v>26992</v>
      </c>
      <c r="DBV34">
        <v>31111</v>
      </c>
      <c r="DBW34">
        <v>72011</v>
      </c>
      <c r="DBX34">
        <v>98446</v>
      </c>
      <c r="DBY34">
        <v>98446</v>
      </c>
      <c r="DBZ34">
        <v>196626</v>
      </c>
      <c r="DCA34">
        <v>328519</v>
      </c>
      <c r="DCB34">
        <v>400526</v>
      </c>
      <c r="DCC34">
        <v>451635</v>
      </c>
      <c r="DCD34">
        <v>457854</v>
      </c>
      <c r="DCE34">
        <v>457826</v>
      </c>
      <c r="DCF34">
        <v>461100</v>
      </c>
      <c r="DCG34">
        <v>464211</v>
      </c>
      <c r="DCH34">
        <v>470361</v>
      </c>
      <c r="DCI34">
        <v>473276</v>
      </c>
      <c r="DCJ34">
        <v>474653</v>
      </c>
      <c r="DCK34">
        <v>482992</v>
      </c>
      <c r="DCL34">
        <v>490949</v>
      </c>
      <c r="DCM34">
        <v>483071</v>
      </c>
      <c r="DCN34">
        <v>483885</v>
      </c>
      <c r="DCO34">
        <v>489298</v>
      </c>
      <c r="DCP34">
        <v>480946</v>
      </c>
      <c r="DCQ34">
        <v>472444</v>
      </c>
      <c r="DCR34">
        <v>481184</v>
      </c>
      <c r="DCS34">
        <v>484232</v>
      </c>
      <c r="DCT34">
        <v>482460</v>
      </c>
      <c r="DCU34">
        <v>478244</v>
      </c>
      <c r="DCV34">
        <v>482460</v>
      </c>
      <c r="DCW34">
        <v>497074</v>
      </c>
      <c r="DCX34">
        <v>499553</v>
      </c>
      <c r="DCY34">
        <v>502298</v>
      </c>
      <c r="DCZ34">
        <v>506040</v>
      </c>
      <c r="DDA34">
        <v>512740</v>
      </c>
      <c r="DDB34">
        <v>519198</v>
      </c>
      <c r="DDC34">
        <v>527201</v>
      </c>
      <c r="DDD34">
        <v>521630</v>
      </c>
      <c r="DDE34">
        <v>512934</v>
      </c>
      <c r="DDF34">
        <v>510020</v>
      </c>
      <c r="DDG34">
        <v>516355</v>
      </c>
      <c r="DDH34">
        <v>507870</v>
      </c>
      <c r="DDI34">
        <v>504458</v>
      </c>
      <c r="DDJ34">
        <v>506009</v>
      </c>
      <c r="DDK34">
        <v>504364</v>
      </c>
      <c r="DDL34">
        <v>493210</v>
      </c>
      <c r="DDM34">
        <v>494676</v>
      </c>
      <c r="DDN34">
        <v>495848</v>
      </c>
      <c r="DDO34">
        <v>490407</v>
      </c>
      <c r="DDP34">
        <v>488245</v>
      </c>
      <c r="DDQ34">
        <v>496324</v>
      </c>
      <c r="DDR34">
        <v>497449</v>
      </c>
      <c r="DDS34">
        <v>493690</v>
      </c>
      <c r="DDT34">
        <v>2829</v>
      </c>
      <c r="DDU34">
        <v>4897</v>
      </c>
      <c r="DDV34">
        <v>8591</v>
      </c>
      <c r="DDW34">
        <v>8899</v>
      </c>
      <c r="DDX34">
        <v>9108</v>
      </c>
      <c r="DDY34">
        <v>9883</v>
      </c>
      <c r="DDZ34">
        <v>10164</v>
      </c>
      <c r="DEA34">
        <v>10475</v>
      </c>
      <c r="DEB34">
        <v>11298</v>
      </c>
      <c r="DEC34">
        <v>12420</v>
      </c>
      <c r="DED34">
        <v>14158</v>
      </c>
      <c r="DEE34">
        <v>14158</v>
      </c>
      <c r="DEF34">
        <v>22226</v>
      </c>
      <c r="DEG34">
        <v>24878</v>
      </c>
      <c r="DEH34">
        <v>30489</v>
      </c>
      <c r="DEI34">
        <v>41793</v>
      </c>
      <c r="DEJ34">
        <v>73052</v>
      </c>
      <c r="DEK34">
        <v>155803</v>
      </c>
      <c r="DEL34">
        <v>287177</v>
      </c>
      <c r="DEM34">
        <v>384298</v>
      </c>
      <c r="DEN34">
        <v>462247</v>
      </c>
      <c r="DEO34">
        <v>501248</v>
      </c>
      <c r="DEP34">
        <v>520352</v>
      </c>
      <c r="DEQ34">
        <v>516284</v>
      </c>
      <c r="DER34">
        <v>514863</v>
      </c>
      <c r="DES34">
        <v>511681</v>
      </c>
      <c r="DET34">
        <v>510086</v>
      </c>
      <c r="DEU34">
        <v>517513</v>
      </c>
      <c r="DEV34">
        <v>520931</v>
      </c>
      <c r="DEW34">
        <v>525293</v>
      </c>
      <c r="DEX34">
        <v>521601</v>
      </c>
      <c r="DEY34">
        <v>523637</v>
      </c>
      <c r="DEZ34">
        <v>515767</v>
      </c>
      <c r="DFA34">
        <v>521486</v>
      </c>
      <c r="DFB34">
        <v>522832</v>
      </c>
      <c r="DFC34">
        <v>521916</v>
      </c>
      <c r="DFD34">
        <v>519657</v>
      </c>
      <c r="DFE34">
        <v>513008</v>
      </c>
      <c r="DFF34">
        <v>509171</v>
      </c>
      <c r="DFG34">
        <v>507027</v>
      </c>
      <c r="DFH34">
        <v>515573</v>
      </c>
      <c r="DFI34">
        <v>519727</v>
      </c>
      <c r="DFJ34">
        <v>522452</v>
      </c>
      <c r="DFK34">
        <v>512999</v>
      </c>
      <c r="DFL34">
        <v>507648</v>
      </c>
      <c r="DFM34">
        <v>502914</v>
      </c>
      <c r="DFN34">
        <v>496466</v>
      </c>
      <c r="DFO34">
        <v>487275</v>
      </c>
      <c r="DFP34">
        <v>479030</v>
      </c>
      <c r="DFQ34">
        <v>484578</v>
      </c>
      <c r="DFR34">
        <v>490618</v>
      </c>
      <c r="DFS34">
        <v>488131</v>
      </c>
      <c r="DFT34">
        <v>492235</v>
      </c>
      <c r="DFU34">
        <v>496026</v>
      </c>
      <c r="DFV34">
        <v>496603</v>
      </c>
      <c r="DFW34">
        <v>488025</v>
      </c>
      <c r="DFX34">
        <v>481067</v>
      </c>
      <c r="DFY34">
        <v>481067</v>
      </c>
      <c r="DFZ34">
        <v>477766</v>
      </c>
      <c r="DGA34">
        <v>477901</v>
      </c>
      <c r="DGB34">
        <v>478174</v>
      </c>
      <c r="DGC34">
        <v>471402</v>
      </c>
      <c r="DGD34">
        <v>476890</v>
      </c>
      <c r="DGE34">
        <v>478245</v>
      </c>
      <c r="DGF34">
        <v>482886</v>
      </c>
      <c r="DGG34">
        <v>480126</v>
      </c>
      <c r="DGH34">
        <v>1551</v>
      </c>
      <c r="DGI34">
        <v>1982</v>
      </c>
      <c r="DGJ34">
        <v>4121</v>
      </c>
      <c r="DGK34">
        <v>4944</v>
      </c>
      <c r="DGL34">
        <v>5505</v>
      </c>
      <c r="DGM34">
        <v>7237</v>
      </c>
      <c r="DGN34">
        <v>8928</v>
      </c>
      <c r="DGO34">
        <v>8518</v>
      </c>
      <c r="DGP34">
        <v>9545</v>
      </c>
      <c r="DGQ34">
        <v>10197</v>
      </c>
      <c r="DGR34">
        <v>11463</v>
      </c>
      <c r="DGS34">
        <v>11903</v>
      </c>
      <c r="DGT34">
        <v>15316</v>
      </c>
      <c r="DGU34">
        <v>16184</v>
      </c>
      <c r="DGV34">
        <v>18782</v>
      </c>
      <c r="DGW34">
        <v>30785</v>
      </c>
      <c r="DGX34">
        <v>57527</v>
      </c>
      <c r="DGY34">
        <v>145566</v>
      </c>
      <c r="DGZ34">
        <v>285836</v>
      </c>
      <c r="DHA34">
        <v>424221</v>
      </c>
      <c r="DHB34">
        <v>424221</v>
      </c>
      <c r="DHC34">
        <v>451286</v>
      </c>
      <c r="DHD34">
        <v>463224</v>
      </c>
      <c r="DHE34">
        <v>472814</v>
      </c>
      <c r="DHF34">
        <v>473768</v>
      </c>
      <c r="DHG34">
        <v>464674</v>
      </c>
      <c r="DHH34">
        <v>468127</v>
      </c>
      <c r="DHI34">
        <v>463226</v>
      </c>
      <c r="DHJ34">
        <v>464344</v>
      </c>
      <c r="DHK34">
        <v>465781</v>
      </c>
      <c r="DHL34">
        <v>455590</v>
      </c>
      <c r="DHM34">
        <v>455409</v>
      </c>
      <c r="DHN34">
        <v>457330</v>
      </c>
      <c r="DHO34">
        <v>443260</v>
      </c>
      <c r="DHP34">
        <v>438188</v>
      </c>
      <c r="DHQ34">
        <v>436357</v>
      </c>
      <c r="DHR34">
        <v>432411</v>
      </c>
      <c r="DHS34">
        <v>437437</v>
      </c>
      <c r="DHT34">
        <v>430925</v>
      </c>
      <c r="DHU34">
        <v>424128</v>
      </c>
      <c r="DHV34">
        <v>425956</v>
      </c>
      <c r="DHW34">
        <v>436081</v>
      </c>
      <c r="DHX34">
        <v>440991</v>
      </c>
      <c r="DHY34">
        <v>435381</v>
      </c>
      <c r="DHZ34">
        <v>437230</v>
      </c>
      <c r="DIA34">
        <v>443263</v>
      </c>
      <c r="DIB34">
        <v>440857</v>
      </c>
      <c r="DIC34">
        <v>442423</v>
      </c>
      <c r="DID34">
        <v>447213</v>
      </c>
      <c r="DIE34">
        <v>441589</v>
      </c>
      <c r="DIF34">
        <v>441961</v>
      </c>
      <c r="DIG34">
        <v>441466</v>
      </c>
      <c r="DIH34">
        <v>435600</v>
      </c>
      <c r="DII34">
        <v>435215</v>
      </c>
      <c r="DIJ34">
        <v>435726</v>
      </c>
      <c r="DIK34">
        <v>432137</v>
      </c>
      <c r="DIL34">
        <v>431219</v>
      </c>
      <c r="DIM34">
        <v>439790</v>
      </c>
      <c r="DIN34">
        <v>425860</v>
      </c>
      <c r="DIO34">
        <v>430926</v>
      </c>
      <c r="DIP34">
        <v>432523</v>
      </c>
      <c r="DIQ34">
        <v>430826</v>
      </c>
      <c r="DIR34">
        <v>419763</v>
      </c>
      <c r="DIS34">
        <v>411472</v>
      </c>
      <c r="DIT34">
        <v>412580</v>
      </c>
      <c r="DIU34">
        <v>2519</v>
      </c>
      <c r="DIV34">
        <v>2984</v>
      </c>
      <c r="DIW34">
        <v>3628</v>
      </c>
      <c r="DIX34">
        <v>4758</v>
      </c>
      <c r="DIY34">
        <v>8562</v>
      </c>
      <c r="DIZ34">
        <v>9048</v>
      </c>
      <c r="DJA34">
        <v>11595</v>
      </c>
      <c r="DJB34">
        <v>11589</v>
      </c>
      <c r="DJC34">
        <v>16795</v>
      </c>
      <c r="DJD34">
        <v>18278</v>
      </c>
      <c r="DJE34">
        <v>25007</v>
      </c>
      <c r="DJF34">
        <v>35040</v>
      </c>
      <c r="DJG34">
        <v>39781</v>
      </c>
      <c r="DJH34">
        <v>53406</v>
      </c>
      <c r="DJI34">
        <v>68899</v>
      </c>
      <c r="DJJ34">
        <v>79588</v>
      </c>
      <c r="DJK34">
        <v>115336</v>
      </c>
      <c r="DJL34">
        <v>232378</v>
      </c>
      <c r="DJM34">
        <v>421533</v>
      </c>
      <c r="DJN34">
        <v>531094</v>
      </c>
      <c r="DJO34">
        <v>597717</v>
      </c>
      <c r="DJP34">
        <v>633999</v>
      </c>
      <c r="DJQ34">
        <v>641089</v>
      </c>
      <c r="DJR34">
        <v>668521</v>
      </c>
      <c r="DJS34">
        <v>664311</v>
      </c>
      <c r="DJT34">
        <v>664311</v>
      </c>
      <c r="DJU34">
        <v>675408</v>
      </c>
      <c r="DJV34">
        <v>670221</v>
      </c>
      <c r="DJW34">
        <v>687256</v>
      </c>
      <c r="DJX34">
        <v>681544</v>
      </c>
      <c r="DJY34">
        <v>688114</v>
      </c>
      <c r="DJZ34">
        <v>690169</v>
      </c>
      <c r="DKA34">
        <v>691000</v>
      </c>
      <c r="DKB34">
        <v>699102</v>
      </c>
      <c r="DKC34">
        <v>727934</v>
      </c>
      <c r="DKD34">
        <v>749462</v>
      </c>
      <c r="DKE34">
        <v>760064</v>
      </c>
      <c r="DKF34">
        <v>773412</v>
      </c>
      <c r="DKG34">
        <v>783467</v>
      </c>
      <c r="DKH34">
        <v>790514</v>
      </c>
      <c r="DKI34">
        <v>801833</v>
      </c>
      <c r="DKJ34">
        <v>797053</v>
      </c>
      <c r="DKK34">
        <v>803254</v>
      </c>
      <c r="DKL34">
        <v>818195</v>
      </c>
      <c r="DKM34">
        <v>826700</v>
      </c>
      <c r="DKN34">
        <v>826700</v>
      </c>
      <c r="DKO34">
        <v>838795</v>
      </c>
      <c r="DKP34">
        <v>838550</v>
      </c>
      <c r="DKQ34">
        <v>841829</v>
      </c>
      <c r="DKR34">
        <v>851461</v>
      </c>
      <c r="DKS34">
        <v>854004</v>
      </c>
      <c r="DKT34">
        <v>854608</v>
      </c>
      <c r="DKU34">
        <v>869992</v>
      </c>
      <c r="DKV34">
        <v>882093</v>
      </c>
      <c r="DKW34">
        <v>896495</v>
      </c>
      <c r="DKX34">
        <v>890785</v>
      </c>
      <c r="DKY34">
        <v>877851</v>
      </c>
      <c r="DKZ34">
        <v>877851</v>
      </c>
      <c r="DLA34">
        <v>876071</v>
      </c>
      <c r="DLB34">
        <v>880100</v>
      </c>
      <c r="DLC34">
        <v>875747</v>
      </c>
      <c r="DLD34">
        <v>877730</v>
      </c>
      <c r="DLE34">
        <v>877730</v>
      </c>
      <c r="DLF34">
        <v>878874</v>
      </c>
      <c r="DLG34">
        <v>887236</v>
      </c>
      <c r="DLH34">
        <v>3080</v>
      </c>
      <c r="DLI34">
        <v>3175</v>
      </c>
      <c r="DLJ34">
        <v>8062</v>
      </c>
      <c r="DLK34">
        <v>9441</v>
      </c>
      <c r="DLL34">
        <v>11994</v>
      </c>
      <c r="DLM34">
        <v>13521</v>
      </c>
      <c r="DLN34">
        <v>14104</v>
      </c>
      <c r="DLO34">
        <v>15105</v>
      </c>
      <c r="DLP34">
        <v>15041</v>
      </c>
      <c r="DLQ34">
        <v>18117</v>
      </c>
      <c r="DLR34">
        <v>27217</v>
      </c>
      <c r="DLS34">
        <v>35377</v>
      </c>
      <c r="DLT34">
        <v>41323</v>
      </c>
      <c r="DLU34">
        <v>47487</v>
      </c>
      <c r="DLV34">
        <v>66432</v>
      </c>
      <c r="DLW34">
        <v>100562</v>
      </c>
      <c r="DLX34">
        <v>134117</v>
      </c>
      <c r="DLY34">
        <v>134117</v>
      </c>
      <c r="DLZ34">
        <v>407502</v>
      </c>
      <c r="DMA34">
        <v>560342</v>
      </c>
      <c r="DMB34">
        <v>714059</v>
      </c>
      <c r="DMC34">
        <v>784825</v>
      </c>
      <c r="DMD34">
        <v>795619</v>
      </c>
      <c r="DME34">
        <v>806029</v>
      </c>
      <c r="DMF34">
        <v>814374</v>
      </c>
      <c r="DMG34">
        <v>826276</v>
      </c>
      <c r="DMH34">
        <v>832268</v>
      </c>
      <c r="DMI34">
        <v>832757</v>
      </c>
      <c r="DMJ34">
        <v>813594</v>
      </c>
      <c r="DMK34">
        <v>815001</v>
      </c>
      <c r="DML34">
        <v>822650</v>
      </c>
      <c r="DMM34">
        <v>809532</v>
      </c>
      <c r="DMN34">
        <v>818735</v>
      </c>
      <c r="DMO34">
        <v>825125</v>
      </c>
      <c r="DMP34">
        <v>827815</v>
      </c>
      <c r="DMQ34">
        <v>824948</v>
      </c>
      <c r="DMR34">
        <v>842688</v>
      </c>
      <c r="DMS34">
        <v>849866</v>
      </c>
      <c r="DMT34">
        <v>850270</v>
      </c>
      <c r="DMU34">
        <v>849900</v>
      </c>
      <c r="DMV34">
        <v>851728</v>
      </c>
      <c r="DMW34">
        <v>866873</v>
      </c>
      <c r="DMX34">
        <v>864863</v>
      </c>
      <c r="DMY34">
        <v>866989</v>
      </c>
      <c r="DMZ34">
        <v>864196</v>
      </c>
      <c r="DNA34">
        <v>866667</v>
      </c>
      <c r="DNB34">
        <v>869999</v>
      </c>
      <c r="DNC34">
        <v>881074</v>
      </c>
      <c r="DND34">
        <v>901081</v>
      </c>
      <c r="DNE34">
        <v>880864</v>
      </c>
      <c r="DNF34">
        <v>883274</v>
      </c>
      <c r="DNG34">
        <v>873835</v>
      </c>
      <c r="DNH34">
        <v>876214</v>
      </c>
      <c r="DNI34">
        <v>898719</v>
      </c>
      <c r="DNJ34">
        <v>898087</v>
      </c>
      <c r="DNK34">
        <v>894912</v>
      </c>
      <c r="DNL34">
        <v>872173</v>
      </c>
      <c r="DNM34">
        <v>865832</v>
      </c>
      <c r="DNN34">
        <v>869168</v>
      </c>
      <c r="DNO34">
        <v>869754</v>
      </c>
      <c r="DNP34">
        <v>859955</v>
      </c>
      <c r="DNQ34">
        <v>862445</v>
      </c>
      <c r="DNR34">
        <v>855805</v>
      </c>
      <c r="DNS34">
        <v>851994</v>
      </c>
      <c r="DNT34">
        <v>849052</v>
      </c>
      <c r="DNU34">
        <v>4241</v>
      </c>
      <c r="DNV34">
        <v>4632</v>
      </c>
      <c r="DNW34">
        <v>7703</v>
      </c>
      <c r="DNX34">
        <v>9724</v>
      </c>
      <c r="DNY34">
        <v>15566</v>
      </c>
      <c r="DNZ34">
        <v>17078</v>
      </c>
      <c r="DOA34">
        <v>21654</v>
      </c>
      <c r="DOB34">
        <v>26925</v>
      </c>
      <c r="DOC34">
        <v>28275</v>
      </c>
      <c r="DOD34">
        <v>38383</v>
      </c>
      <c r="DOE34">
        <v>40128</v>
      </c>
      <c r="DOF34">
        <v>43448</v>
      </c>
      <c r="DOG34">
        <v>65815</v>
      </c>
      <c r="DOH34">
        <v>83428</v>
      </c>
      <c r="DOI34">
        <v>116929</v>
      </c>
      <c r="DOJ34">
        <v>116929</v>
      </c>
      <c r="DOK34">
        <v>142296</v>
      </c>
      <c r="DOL34">
        <v>397023</v>
      </c>
      <c r="DOM34">
        <v>604824</v>
      </c>
      <c r="DON34">
        <v>731493</v>
      </c>
      <c r="DOO34">
        <v>821047</v>
      </c>
      <c r="DOP34">
        <v>860836</v>
      </c>
      <c r="DOQ34">
        <v>848102</v>
      </c>
      <c r="DOR34">
        <v>849287</v>
      </c>
      <c r="DOS34">
        <v>861318</v>
      </c>
      <c r="DOT34">
        <v>863608</v>
      </c>
      <c r="DOU34">
        <v>867630</v>
      </c>
      <c r="DOV34">
        <v>853877</v>
      </c>
      <c r="DOW34">
        <v>830841</v>
      </c>
      <c r="DOX34">
        <v>820309</v>
      </c>
      <c r="DOY34">
        <v>810912</v>
      </c>
      <c r="DOZ34">
        <v>802313</v>
      </c>
      <c r="DPA34">
        <v>783122</v>
      </c>
      <c r="DPB34">
        <v>772066</v>
      </c>
      <c r="DPC34">
        <v>773723</v>
      </c>
      <c r="DPD34">
        <v>788357</v>
      </c>
      <c r="DPE34">
        <v>772039</v>
      </c>
      <c r="DPF34">
        <v>780559</v>
      </c>
      <c r="DPG34">
        <v>793035</v>
      </c>
      <c r="DPH34">
        <v>780365</v>
      </c>
      <c r="DPI34">
        <v>788874</v>
      </c>
      <c r="DPJ34">
        <v>780497</v>
      </c>
      <c r="DPK34">
        <v>790993</v>
      </c>
      <c r="DPL34">
        <v>788332</v>
      </c>
      <c r="DPM34">
        <v>781615</v>
      </c>
      <c r="DPN34">
        <v>772274</v>
      </c>
      <c r="DPO34">
        <v>781334</v>
      </c>
      <c r="DPP34">
        <v>763760</v>
      </c>
      <c r="DPQ34">
        <v>748739</v>
      </c>
      <c r="DPR34">
        <v>751028</v>
      </c>
      <c r="DPS34">
        <v>746188</v>
      </c>
      <c r="DPT34">
        <v>741775</v>
      </c>
      <c r="DPU34">
        <v>726865</v>
      </c>
      <c r="DPV34">
        <v>716766</v>
      </c>
      <c r="DPW34">
        <v>708878</v>
      </c>
      <c r="DPX34">
        <v>703930</v>
      </c>
      <c r="DPY34">
        <v>703930</v>
      </c>
      <c r="DPZ34">
        <v>707826</v>
      </c>
      <c r="DQA34">
        <v>736205</v>
      </c>
      <c r="DQB34">
        <v>742525</v>
      </c>
      <c r="DQC34">
        <v>741753</v>
      </c>
      <c r="DQD34">
        <v>745406</v>
      </c>
      <c r="DQE34">
        <v>739449</v>
      </c>
      <c r="DQF34">
        <v>730527</v>
      </c>
      <c r="DQG34">
        <v>729445</v>
      </c>
      <c r="DQH34">
        <v>736031</v>
      </c>
      <c r="DQI34">
        <v>8511</v>
      </c>
      <c r="DQJ34">
        <v>8832</v>
      </c>
      <c r="DQK34">
        <v>8856</v>
      </c>
      <c r="DQL34">
        <v>9747</v>
      </c>
      <c r="DQM34">
        <v>10190</v>
      </c>
      <c r="DQN34">
        <v>11514</v>
      </c>
      <c r="DQO34">
        <v>13668</v>
      </c>
      <c r="DQP34">
        <v>19586</v>
      </c>
      <c r="DQQ34">
        <v>20851</v>
      </c>
      <c r="DQR34">
        <v>26317</v>
      </c>
      <c r="DQS34">
        <v>34599</v>
      </c>
      <c r="DQT34">
        <v>42477</v>
      </c>
      <c r="DQU34">
        <v>53080</v>
      </c>
      <c r="DQV34">
        <v>70086</v>
      </c>
      <c r="DQW34">
        <v>91460</v>
      </c>
      <c r="DQX34">
        <v>139309</v>
      </c>
      <c r="DQY34">
        <v>280994</v>
      </c>
      <c r="DQZ34">
        <v>507294</v>
      </c>
      <c r="DRA34">
        <v>687917</v>
      </c>
      <c r="DRB34">
        <v>687917</v>
      </c>
      <c r="DRC34">
        <v>719090</v>
      </c>
      <c r="DRD34">
        <v>738963</v>
      </c>
      <c r="DRE34">
        <v>773248</v>
      </c>
      <c r="DRF34">
        <v>767797</v>
      </c>
      <c r="DRG34">
        <v>775920</v>
      </c>
      <c r="DRH34">
        <v>772427</v>
      </c>
      <c r="DRI34">
        <v>761027</v>
      </c>
      <c r="DRJ34">
        <v>749115</v>
      </c>
      <c r="DRK34">
        <v>745471</v>
      </c>
      <c r="DRL34">
        <v>754179</v>
      </c>
      <c r="DRM34">
        <v>758676</v>
      </c>
      <c r="DRN34">
        <v>742857</v>
      </c>
      <c r="DRO34">
        <v>740279</v>
      </c>
      <c r="DRP34">
        <v>745046</v>
      </c>
      <c r="DRQ34">
        <v>747369</v>
      </c>
      <c r="DRR34">
        <v>735053</v>
      </c>
      <c r="DRS34">
        <v>724832</v>
      </c>
      <c r="DRT34">
        <v>733186</v>
      </c>
      <c r="DRU34">
        <v>742274</v>
      </c>
      <c r="DRV34">
        <v>741104</v>
      </c>
      <c r="DRW34">
        <v>737157</v>
      </c>
      <c r="DRX34">
        <v>729601</v>
      </c>
      <c r="DRY34">
        <v>720046</v>
      </c>
      <c r="DRZ34">
        <v>716798</v>
      </c>
      <c r="DSA34">
        <v>717256</v>
      </c>
      <c r="DSB34">
        <v>717256</v>
      </c>
      <c r="DSC34">
        <v>725032</v>
      </c>
      <c r="DSD34">
        <v>728935</v>
      </c>
      <c r="DSE34">
        <v>730706</v>
      </c>
      <c r="DSF34">
        <v>733602</v>
      </c>
      <c r="DSG34">
        <v>727903</v>
      </c>
      <c r="DSH34">
        <v>712116</v>
      </c>
      <c r="DSI34">
        <v>709463</v>
      </c>
      <c r="DSJ34">
        <v>703177</v>
      </c>
      <c r="DSK34">
        <v>708038</v>
      </c>
      <c r="DSL34">
        <v>693234</v>
      </c>
      <c r="DSM34">
        <v>705703</v>
      </c>
      <c r="DSN34">
        <v>714290</v>
      </c>
      <c r="DSO34">
        <v>725457</v>
      </c>
      <c r="DSP34">
        <v>721842</v>
      </c>
      <c r="DSQ34">
        <v>732668</v>
      </c>
      <c r="DSR34">
        <v>724686</v>
      </c>
      <c r="DSS34">
        <v>710212</v>
      </c>
      <c r="DST34">
        <v>714599</v>
      </c>
      <c r="DSU34">
        <v>706291</v>
      </c>
      <c r="DSV34">
        <v>226</v>
      </c>
      <c r="DSW34">
        <v>762</v>
      </c>
      <c r="DSX34">
        <v>7481</v>
      </c>
      <c r="DSY34">
        <v>10664</v>
      </c>
      <c r="DSZ34">
        <v>11124</v>
      </c>
      <c r="DTA34">
        <v>11574</v>
      </c>
      <c r="DTB34">
        <v>12373</v>
      </c>
      <c r="DTC34">
        <v>13255</v>
      </c>
      <c r="DTD34">
        <v>15619</v>
      </c>
      <c r="DTE34">
        <v>18213</v>
      </c>
      <c r="DTF34">
        <v>22806</v>
      </c>
      <c r="DTG34">
        <v>35215</v>
      </c>
      <c r="DTH34">
        <v>44651</v>
      </c>
      <c r="DTI34">
        <v>61866</v>
      </c>
      <c r="DTJ34">
        <v>94226</v>
      </c>
      <c r="DTK34">
        <v>140485</v>
      </c>
      <c r="DTL34">
        <v>328562</v>
      </c>
      <c r="DTM34">
        <v>444356</v>
      </c>
      <c r="DTN34">
        <v>529616</v>
      </c>
      <c r="DTO34">
        <v>629922</v>
      </c>
      <c r="DTP34">
        <v>665671</v>
      </c>
      <c r="DTQ34">
        <v>670831</v>
      </c>
      <c r="DTR34">
        <v>679005</v>
      </c>
      <c r="DTS34">
        <v>675129</v>
      </c>
      <c r="DTT34">
        <v>675129</v>
      </c>
      <c r="DTU34">
        <v>679973</v>
      </c>
      <c r="DTV34">
        <v>668099</v>
      </c>
      <c r="DTW34">
        <v>680412</v>
      </c>
      <c r="DTX34">
        <v>680910</v>
      </c>
      <c r="DTY34">
        <v>681696</v>
      </c>
      <c r="DTZ34">
        <v>669981</v>
      </c>
      <c r="DUA34">
        <v>664658</v>
      </c>
      <c r="DUB34">
        <v>663551</v>
      </c>
      <c r="DUC34">
        <v>666125</v>
      </c>
      <c r="DUD34">
        <v>666196</v>
      </c>
      <c r="DUE34">
        <v>674624</v>
      </c>
      <c r="DUF34">
        <v>672853</v>
      </c>
      <c r="DUG34">
        <v>671362</v>
      </c>
      <c r="DUH34">
        <v>662461</v>
      </c>
      <c r="DUI34">
        <v>673898</v>
      </c>
      <c r="DUJ34">
        <v>685135</v>
      </c>
      <c r="DUK34">
        <v>676711</v>
      </c>
      <c r="DUL34">
        <v>669153</v>
      </c>
      <c r="DUM34">
        <v>671682</v>
      </c>
      <c r="DUN34">
        <v>671682</v>
      </c>
      <c r="DUO34">
        <v>680336</v>
      </c>
      <c r="DUP34">
        <v>671172</v>
      </c>
      <c r="DUQ34">
        <v>673403</v>
      </c>
      <c r="DUR34">
        <v>663693</v>
      </c>
      <c r="DUS34">
        <v>670164</v>
      </c>
      <c r="DUT34">
        <v>652274</v>
      </c>
      <c r="DUU34">
        <v>641190</v>
      </c>
      <c r="DUV34">
        <v>642304</v>
      </c>
      <c r="DUW34">
        <v>645944</v>
      </c>
      <c r="DUX34">
        <v>648785</v>
      </c>
      <c r="DUY34">
        <v>655165</v>
      </c>
      <c r="DUZ34">
        <v>648045</v>
      </c>
      <c r="DVA34">
        <v>648045</v>
      </c>
      <c r="DVB34">
        <v>654162</v>
      </c>
      <c r="DVC34">
        <v>651896</v>
      </c>
      <c r="DVD34">
        <v>637230</v>
      </c>
      <c r="DVE34">
        <v>629072</v>
      </c>
      <c r="DVF34">
        <v>629072</v>
      </c>
      <c r="DVG34">
        <v>632619</v>
      </c>
      <c r="DVH34">
        <v>640918</v>
      </c>
      <c r="DVI34">
        <v>1487</v>
      </c>
      <c r="DVJ34">
        <v>1974</v>
      </c>
      <c r="DVK34">
        <v>2459</v>
      </c>
      <c r="DVL34">
        <v>4300</v>
      </c>
      <c r="DVM34">
        <v>5696</v>
      </c>
      <c r="DVN34">
        <v>6964</v>
      </c>
      <c r="DVO34">
        <v>8307</v>
      </c>
      <c r="DVP34">
        <v>10359</v>
      </c>
      <c r="DVQ34">
        <v>13600</v>
      </c>
      <c r="DVR34">
        <v>19704</v>
      </c>
      <c r="DVS34">
        <v>29471</v>
      </c>
      <c r="DVT34">
        <v>41935</v>
      </c>
      <c r="DVU34">
        <v>61093</v>
      </c>
      <c r="DVV34">
        <v>76919</v>
      </c>
      <c r="DVW34">
        <v>119731</v>
      </c>
      <c r="DVX34">
        <v>141681</v>
      </c>
      <c r="DVY34">
        <v>141681</v>
      </c>
      <c r="DVZ34">
        <v>229335</v>
      </c>
      <c r="DWA34">
        <v>396380</v>
      </c>
      <c r="DWB34">
        <v>568389</v>
      </c>
      <c r="DWC34">
        <v>619754</v>
      </c>
      <c r="DWD34">
        <v>638350</v>
      </c>
      <c r="DWE34">
        <v>632391</v>
      </c>
      <c r="DWF34">
        <v>644863</v>
      </c>
      <c r="DWG34">
        <v>657313</v>
      </c>
      <c r="DWH34">
        <v>663593</v>
      </c>
      <c r="DWI34">
        <v>667045</v>
      </c>
      <c r="DWJ34">
        <v>664136</v>
      </c>
      <c r="DWK34">
        <v>663810</v>
      </c>
      <c r="DWL34">
        <v>661623</v>
      </c>
      <c r="DWM34">
        <v>660591</v>
      </c>
      <c r="DWN34">
        <v>657891</v>
      </c>
      <c r="DWO34">
        <v>665349</v>
      </c>
      <c r="DWP34">
        <v>662383</v>
      </c>
      <c r="DWQ34">
        <v>659557</v>
      </c>
      <c r="DWR34">
        <v>666792</v>
      </c>
      <c r="DWS34">
        <v>671802</v>
      </c>
      <c r="DWT34">
        <v>658046</v>
      </c>
      <c r="DWU34">
        <v>647108</v>
      </c>
      <c r="DWV34">
        <v>647681</v>
      </c>
      <c r="DWW34">
        <v>652011</v>
      </c>
      <c r="DWX34">
        <v>652634</v>
      </c>
      <c r="DWY34">
        <v>657490</v>
      </c>
      <c r="DWZ34">
        <v>641629</v>
      </c>
      <c r="DXA34">
        <v>651049</v>
      </c>
      <c r="DXB34">
        <v>650145</v>
      </c>
      <c r="DXC34">
        <v>637020</v>
      </c>
      <c r="DXD34">
        <v>631497</v>
      </c>
      <c r="DXE34">
        <v>633989</v>
      </c>
      <c r="DXF34">
        <v>636835</v>
      </c>
      <c r="DXG34">
        <v>637339</v>
      </c>
      <c r="DXH34">
        <v>628021</v>
      </c>
      <c r="DXI34">
        <v>631952</v>
      </c>
      <c r="DXJ34">
        <v>638929</v>
      </c>
      <c r="DXK34">
        <v>640189</v>
      </c>
      <c r="DXL34">
        <v>640540</v>
      </c>
      <c r="DXM34">
        <v>638401</v>
      </c>
      <c r="DXN34">
        <v>630868</v>
      </c>
      <c r="DXO34">
        <v>639904</v>
      </c>
      <c r="DXP34">
        <v>654185</v>
      </c>
      <c r="DXQ34">
        <v>643054</v>
      </c>
      <c r="DXR34">
        <v>630907</v>
      </c>
      <c r="DXS34">
        <v>615978</v>
      </c>
      <c r="DXT34">
        <v>618210</v>
      </c>
      <c r="DXU34">
        <v>617558</v>
      </c>
      <c r="DXV34">
        <v>4392</v>
      </c>
      <c r="DXW34">
        <v>6499</v>
      </c>
      <c r="DXX34">
        <v>8778</v>
      </c>
      <c r="DXY34">
        <v>10010</v>
      </c>
      <c r="DXZ34">
        <v>11707</v>
      </c>
      <c r="DYA34">
        <v>13309</v>
      </c>
      <c r="DYB34">
        <v>14724</v>
      </c>
      <c r="DYC34">
        <v>16188</v>
      </c>
      <c r="DYD34">
        <v>19096</v>
      </c>
      <c r="DYE34">
        <v>21838</v>
      </c>
      <c r="DYF34">
        <v>24425</v>
      </c>
      <c r="DYG34">
        <v>28537</v>
      </c>
      <c r="DYH34">
        <v>41129</v>
      </c>
      <c r="DYI34">
        <v>87068</v>
      </c>
      <c r="DYJ34">
        <v>87068</v>
      </c>
      <c r="DYK34">
        <v>142581</v>
      </c>
      <c r="DYL34">
        <v>265046</v>
      </c>
      <c r="DYM34">
        <v>399649</v>
      </c>
      <c r="DYN34">
        <v>486353</v>
      </c>
      <c r="DYO34">
        <v>568593</v>
      </c>
      <c r="DYP34">
        <v>603929</v>
      </c>
      <c r="DYQ34">
        <v>617376</v>
      </c>
      <c r="DYR34">
        <v>610627</v>
      </c>
      <c r="DYS34">
        <v>616793</v>
      </c>
      <c r="DYT34">
        <v>605185</v>
      </c>
      <c r="DYU34">
        <v>591957</v>
      </c>
      <c r="DYV34">
        <v>581061</v>
      </c>
      <c r="DYW34">
        <v>588965</v>
      </c>
      <c r="DYX34">
        <v>587518</v>
      </c>
      <c r="DYY34">
        <v>579588</v>
      </c>
      <c r="DYZ34">
        <v>585568</v>
      </c>
      <c r="DZA34">
        <v>577672</v>
      </c>
      <c r="DZB34">
        <v>580447</v>
      </c>
      <c r="DZC34">
        <v>574359</v>
      </c>
      <c r="DZD34">
        <v>580346</v>
      </c>
      <c r="DZE34">
        <v>583593</v>
      </c>
      <c r="DZF34">
        <v>573966</v>
      </c>
      <c r="DZG34">
        <v>568652</v>
      </c>
      <c r="DZH34">
        <v>568497</v>
      </c>
      <c r="DZI34">
        <v>573460</v>
      </c>
      <c r="DZJ34">
        <v>580789</v>
      </c>
      <c r="DZK34">
        <v>578177</v>
      </c>
      <c r="DZL34">
        <v>573271</v>
      </c>
      <c r="DZM34">
        <v>580372</v>
      </c>
      <c r="DZN34">
        <v>574728</v>
      </c>
      <c r="DZO34">
        <v>572127</v>
      </c>
      <c r="DZP34">
        <v>573849</v>
      </c>
      <c r="DZQ34">
        <v>575793</v>
      </c>
      <c r="DZR34">
        <v>583891</v>
      </c>
      <c r="DZS34">
        <v>579779</v>
      </c>
      <c r="DZT34">
        <v>574112</v>
      </c>
      <c r="DZU34">
        <v>581677</v>
      </c>
      <c r="DZV34">
        <v>575720</v>
      </c>
      <c r="DZW34">
        <v>584328</v>
      </c>
      <c r="DZX34">
        <v>583394</v>
      </c>
      <c r="DZY34">
        <v>558671</v>
      </c>
      <c r="DZZ34">
        <v>558671</v>
      </c>
      <c r="EAA34">
        <v>560070</v>
      </c>
      <c r="EAB34">
        <v>554665</v>
      </c>
      <c r="EAC34">
        <v>540394</v>
      </c>
      <c r="EAD34">
        <v>550453</v>
      </c>
      <c r="EAE34">
        <v>550496</v>
      </c>
      <c r="EAF34">
        <v>545484</v>
      </c>
      <c r="EAG34">
        <v>554626</v>
      </c>
      <c r="EAH34">
        <v>552918</v>
      </c>
      <c r="EAI34">
        <v>578679</v>
      </c>
      <c r="EAJ34">
        <v>2669</v>
      </c>
      <c r="EAK34">
        <v>10288</v>
      </c>
      <c r="EAL34">
        <v>12625</v>
      </c>
      <c r="EAM34">
        <v>13477</v>
      </c>
      <c r="EAN34">
        <v>14511</v>
      </c>
      <c r="EAO34">
        <v>14518</v>
      </c>
      <c r="EAP34">
        <v>15744</v>
      </c>
      <c r="EAQ34">
        <v>16949</v>
      </c>
      <c r="EAR34">
        <v>19344</v>
      </c>
      <c r="EAS34">
        <v>24303</v>
      </c>
      <c r="EAT34">
        <v>28035</v>
      </c>
      <c r="EAU34">
        <v>37941</v>
      </c>
      <c r="EAV34">
        <v>47660</v>
      </c>
      <c r="EAW34">
        <v>67835</v>
      </c>
      <c r="EAX34">
        <v>117480</v>
      </c>
      <c r="EAY34">
        <v>240683</v>
      </c>
      <c r="EAZ34">
        <v>418561</v>
      </c>
      <c r="EBA34">
        <v>499746</v>
      </c>
      <c r="EBB34">
        <v>499746</v>
      </c>
      <c r="EBC34">
        <v>558574</v>
      </c>
      <c r="EBD34">
        <v>579479</v>
      </c>
      <c r="EBE34">
        <v>608016</v>
      </c>
      <c r="EBF34">
        <v>628586</v>
      </c>
      <c r="EBG34">
        <v>641129</v>
      </c>
      <c r="EBH34">
        <v>645670</v>
      </c>
      <c r="EBI34">
        <v>652664</v>
      </c>
      <c r="EBJ34">
        <v>649040</v>
      </c>
      <c r="EBK34">
        <v>658516</v>
      </c>
      <c r="EBL34">
        <v>654992</v>
      </c>
      <c r="EBM34">
        <v>675372</v>
      </c>
      <c r="EBN34">
        <v>674530</v>
      </c>
      <c r="EBO34">
        <v>675866</v>
      </c>
      <c r="EBP34">
        <v>679757</v>
      </c>
      <c r="EBQ34">
        <v>687501</v>
      </c>
      <c r="EBR34">
        <v>713384</v>
      </c>
      <c r="EBS34">
        <v>716290</v>
      </c>
      <c r="EBT34">
        <v>712995</v>
      </c>
      <c r="EBU34">
        <v>729443</v>
      </c>
      <c r="EBV34">
        <v>744050</v>
      </c>
      <c r="EBW34">
        <v>720112</v>
      </c>
      <c r="EBX34">
        <v>717364</v>
      </c>
      <c r="EBY34">
        <v>703832</v>
      </c>
      <c r="EBZ34">
        <v>704909</v>
      </c>
      <c r="ECA34">
        <v>697667</v>
      </c>
      <c r="ECB34">
        <v>698911</v>
      </c>
      <c r="ECC34">
        <v>686883</v>
      </c>
      <c r="ECD34">
        <v>674123</v>
      </c>
      <c r="ECE34">
        <v>673295</v>
      </c>
      <c r="ECF34">
        <v>677128</v>
      </c>
      <c r="ECG34">
        <v>664531</v>
      </c>
      <c r="ECH34">
        <v>656019</v>
      </c>
      <c r="ECI34">
        <v>652237</v>
      </c>
      <c r="ECJ34">
        <v>650167</v>
      </c>
      <c r="ECK34">
        <v>650142</v>
      </c>
      <c r="ECL34">
        <v>644260</v>
      </c>
      <c r="ECM34">
        <v>641148</v>
      </c>
      <c r="ECN34">
        <v>630652</v>
      </c>
      <c r="ECO34">
        <v>629712</v>
      </c>
      <c r="ECP34">
        <v>623539</v>
      </c>
      <c r="ECQ34">
        <v>623539</v>
      </c>
      <c r="ECR34">
        <v>631559</v>
      </c>
      <c r="ECS34">
        <v>614807</v>
      </c>
      <c r="ECT34">
        <v>612393</v>
      </c>
      <c r="ECU34">
        <v>609942</v>
      </c>
      <c r="ECV34">
        <v>609608</v>
      </c>
      <c r="ECW34">
        <v>608459</v>
      </c>
      <c r="ECX34">
        <v>5471</v>
      </c>
      <c r="ECY34">
        <v>6107</v>
      </c>
      <c r="ECZ34">
        <v>7449</v>
      </c>
      <c r="EDA34">
        <v>8118</v>
      </c>
      <c r="EDB34">
        <v>9358</v>
      </c>
      <c r="EDC34">
        <v>13384</v>
      </c>
      <c r="EDD34">
        <v>13982</v>
      </c>
      <c r="EDE34">
        <v>18308</v>
      </c>
      <c r="EDF34">
        <v>20590</v>
      </c>
      <c r="EDG34">
        <v>27444</v>
      </c>
      <c r="EDH34">
        <v>35144</v>
      </c>
      <c r="EDI34">
        <v>47845</v>
      </c>
      <c r="EDJ34">
        <v>81845</v>
      </c>
      <c r="EDK34">
        <v>109571</v>
      </c>
      <c r="EDL34">
        <v>174150</v>
      </c>
      <c r="EDM34">
        <v>298397</v>
      </c>
      <c r="EDN34">
        <v>431410</v>
      </c>
      <c r="EDO34">
        <v>523207</v>
      </c>
      <c r="EDP34">
        <v>566099</v>
      </c>
      <c r="EDQ34">
        <v>596915</v>
      </c>
      <c r="EDR34">
        <v>598216</v>
      </c>
      <c r="EDS34">
        <v>603045</v>
      </c>
      <c r="EDT34">
        <v>603045</v>
      </c>
      <c r="EDU34">
        <v>610778</v>
      </c>
      <c r="EDV34">
        <v>608767</v>
      </c>
      <c r="EDW34">
        <v>601892</v>
      </c>
      <c r="EDX34">
        <v>596401</v>
      </c>
      <c r="EDY34">
        <v>596768</v>
      </c>
      <c r="EDZ34">
        <v>581703</v>
      </c>
      <c r="EEA34">
        <v>582765</v>
      </c>
      <c r="EEB34">
        <v>582242</v>
      </c>
      <c r="EEC34">
        <v>580930</v>
      </c>
      <c r="EED34">
        <v>577463</v>
      </c>
      <c r="EEE34">
        <v>566897</v>
      </c>
      <c r="EEF34">
        <v>571061</v>
      </c>
      <c r="EEG34">
        <v>562989</v>
      </c>
      <c r="EEH34">
        <v>561464</v>
      </c>
      <c r="EEI34">
        <v>566100</v>
      </c>
      <c r="EEJ34">
        <v>556095</v>
      </c>
      <c r="EEK34">
        <v>548615</v>
      </c>
      <c r="EEL34">
        <v>549028</v>
      </c>
      <c r="EEM34">
        <v>545194</v>
      </c>
      <c r="EEN34">
        <v>545194</v>
      </c>
      <c r="EEO34">
        <v>549673</v>
      </c>
      <c r="EEP34">
        <v>546960</v>
      </c>
      <c r="EEQ34">
        <v>544226</v>
      </c>
      <c r="EER34">
        <v>545432</v>
      </c>
      <c r="EES34">
        <v>547472</v>
      </c>
      <c r="EET34">
        <v>548060</v>
      </c>
      <c r="EEU34">
        <v>539487</v>
      </c>
      <c r="EEV34">
        <v>544029</v>
      </c>
      <c r="EEW34">
        <v>538398</v>
      </c>
      <c r="EEX34">
        <v>543593</v>
      </c>
      <c r="EEY34">
        <v>547370</v>
      </c>
      <c r="EEZ34">
        <v>542633</v>
      </c>
      <c r="EFA34">
        <v>542676</v>
      </c>
      <c r="EFB34">
        <v>542676</v>
      </c>
      <c r="EFC34">
        <v>543815</v>
      </c>
      <c r="EFD34">
        <v>540845</v>
      </c>
      <c r="EFE34">
        <v>534253</v>
      </c>
      <c r="EFF34">
        <v>539018</v>
      </c>
      <c r="EFG34">
        <v>539018</v>
      </c>
      <c r="EFH34">
        <v>538914</v>
      </c>
      <c r="EFI34">
        <v>554877</v>
      </c>
      <c r="EFJ34">
        <v>2830</v>
      </c>
      <c r="EFK34">
        <v>3363</v>
      </c>
      <c r="EFL34">
        <v>4308</v>
      </c>
      <c r="EFM34">
        <v>6182</v>
      </c>
      <c r="EFN34">
        <v>9135</v>
      </c>
      <c r="EFO34">
        <v>9356</v>
      </c>
      <c r="EFP34">
        <v>13072</v>
      </c>
      <c r="EFQ34">
        <v>16195</v>
      </c>
      <c r="EFR34">
        <v>19872</v>
      </c>
      <c r="EFS34">
        <v>29236</v>
      </c>
      <c r="EFT34">
        <v>33199</v>
      </c>
      <c r="EFU34">
        <v>50605</v>
      </c>
      <c r="EFV34">
        <v>62114</v>
      </c>
      <c r="EFW34">
        <v>88540</v>
      </c>
      <c r="EFX34">
        <v>125576</v>
      </c>
      <c r="EFY34">
        <v>233700</v>
      </c>
      <c r="EFZ34">
        <v>392092</v>
      </c>
      <c r="EGA34">
        <v>495951</v>
      </c>
      <c r="EGB34">
        <v>580619</v>
      </c>
      <c r="EGC34">
        <v>602850</v>
      </c>
      <c r="EGD34">
        <v>602850</v>
      </c>
      <c r="EGE34">
        <v>608400</v>
      </c>
      <c r="EGF34">
        <v>619062</v>
      </c>
      <c r="EGG34">
        <v>628354</v>
      </c>
      <c r="EGH34">
        <v>628827</v>
      </c>
      <c r="EGI34">
        <v>617638</v>
      </c>
      <c r="EGJ34">
        <v>608355</v>
      </c>
      <c r="EGK34">
        <v>603840</v>
      </c>
      <c r="EGL34">
        <v>586126</v>
      </c>
      <c r="EGM34">
        <v>590864</v>
      </c>
      <c r="EGN34">
        <v>578418</v>
      </c>
      <c r="EGO34">
        <v>552999</v>
      </c>
      <c r="EGP34">
        <v>551329</v>
      </c>
      <c r="EGQ34">
        <v>545439</v>
      </c>
      <c r="EGR34">
        <v>549347</v>
      </c>
      <c r="EGS34">
        <v>553867</v>
      </c>
      <c r="EGT34">
        <v>549421</v>
      </c>
      <c r="EGU34">
        <v>548536</v>
      </c>
      <c r="EGV34">
        <v>546608</v>
      </c>
      <c r="EGW34">
        <v>551941</v>
      </c>
      <c r="EGX34">
        <v>543907</v>
      </c>
      <c r="EGY34">
        <v>543150</v>
      </c>
      <c r="EGZ34">
        <v>547546</v>
      </c>
      <c r="EHA34">
        <v>546785</v>
      </c>
      <c r="EHB34">
        <v>556988</v>
      </c>
      <c r="EHC34">
        <v>568845</v>
      </c>
      <c r="EHD34">
        <v>569805</v>
      </c>
      <c r="EHE34">
        <v>577770</v>
      </c>
      <c r="EHF34">
        <v>582631</v>
      </c>
      <c r="EHG34">
        <v>572934</v>
      </c>
      <c r="EHH34">
        <v>580235</v>
      </c>
      <c r="EHI34">
        <v>577624</v>
      </c>
      <c r="EHJ34">
        <v>579283</v>
      </c>
      <c r="EHK34">
        <v>577156</v>
      </c>
      <c r="EHL34">
        <v>579633</v>
      </c>
      <c r="EHM34">
        <v>578555</v>
      </c>
      <c r="EHN34">
        <v>574512</v>
      </c>
      <c r="EHO34">
        <v>573496</v>
      </c>
      <c r="EHP34">
        <v>561695</v>
      </c>
      <c r="EHQ34">
        <v>566816</v>
      </c>
      <c r="EHR34">
        <v>558374</v>
      </c>
      <c r="EHS34">
        <v>545486</v>
      </c>
      <c r="EHT34">
        <v>544494</v>
      </c>
      <c r="EHU34">
        <v>540312</v>
      </c>
      <c r="EHV34">
        <v>544847</v>
      </c>
      <c r="EHW34">
        <v>15816</v>
      </c>
      <c r="EHX34">
        <v>16463</v>
      </c>
      <c r="EHY34">
        <v>19636</v>
      </c>
      <c r="EHZ34">
        <v>21767</v>
      </c>
      <c r="EIA34">
        <v>23972</v>
      </c>
      <c r="EIB34">
        <v>29957</v>
      </c>
      <c r="EIC34">
        <v>31400</v>
      </c>
      <c r="EID34">
        <v>37508</v>
      </c>
      <c r="EIE34">
        <v>49497</v>
      </c>
      <c r="EIF34">
        <v>57986</v>
      </c>
      <c r="EIG34">
        <v>66536</v>
      </c>
      <c r="EIH34">
        <v>74248</v>
      </c>
      <c r="EII34">
        <v>94795</v>
      </c>
      <c r="EIJ34">
        <v>94795</v>
      </c>
      <c r="EIK34">
        <v>122067</v>
      </c>
      <c r="EIL34">
        <v>202431</v>
      </c>
      <c r="EIM34">
        <v>335232</v>
      </c>
      <c r="EIN34">
        <v>467135</v>
      </c>
      <c r="EIO34">
        <v>517135</v>
      </c>
      <c r="EIP34">
        <v>554176</v>
      </c>
      <c r="EIQ34">
        <v>567031</v>
      </c>
      <c r="EIR34">
        <v>571196</v>
      </c>
      <c r="EIS34">
        <v>574290</v>
      </c>
      <c r="EIT34">
        <v>574405</v>
      </c>
      <c r="EIU34">
        <v>578671</v>
      </c>
      <c r="EIV34">
        <v>587382</v>
      </c>
      <c r="EIW34">
        <v>589844</v>
      </c>
      <c r="EIX34">
        <v>590691</v>
      </c>
      <c r="EIY34">
        <v>593758</v>
      </c>
      <c r="EIZ34">
        <v>599209</v>
      </c>
      <c r="EJA34">
        <v>597021</v>
      </c>
      <c r="EJB34">
        <v>600576</v>
      </c>
      <c r="EJC34">
        <v>599361</v>
      </c>
      <c r="EJD34">
        <v>598928</v>
      </c>
      <c r="EJE34">
        <v>601634</v>
      </c>
      <c r="EJF34">
        <v>606416</v>
      </c>
      <c r="EJG34">
        <v>611445</v>
      </c>
      <c r="EJH34">
        <v>619567</v>
      </c>
      <c r="EJI34">
        <v>627041</v>
      </c>
      <c r="EJJ34">
        <v>640799</v>
      </c>
      <c r="EJK34">
        <v>642566</v>
      </c>
      <c r="EJL34">
        <v>640039</v>
      </c>
      <c r="EJM34">
        <v>628538</v>
      </c>
      <c r="EJN34">
        <v>633601</v>
      </c>
      <c r="EJO34">
        <v>624775</v>
      </c>
      <c r="EJP34">
        <v>629777</v>
      </c>
      <c r="EJQ34">
        <v>622364</v>
      </c>
      <c r="EJR34">
        <v>631066</v>
      </c>
      <c r="EJS34">
        <v>629705</v>
      </c>
      <c r="EJT34">
        <v>644029</v>
      </c>
      <c r="EJU34">
        <v>640450</v>
      </c>
      <c r="EJV34">
        <v>638472</v>
      </c>
      <c r="EJW34">
        <v>651190</v>
      </c>
      <c r="EJX34">
        <v>644374</v>
      </c>
      <c r="EJY34">
        <v>633174</v>
      </c>
      <c r="EJZ34">
        <v>623580</v>
      </c>
      <c r="EKA34">
        <v>623580</v>
      </c>
      <c r="EKB34">
        <v>630691</v>
      </c>
      <c r="EKC34">
        <v>609916</v>
      </c>
      <c r="EKD34">
        <v>644691</v>
      </c>
      <c r="EKE34">
        <v>631951</v>
      </c>
      <c r="EKF34">
        <v>626165</v>
      </c>
      <c r="EKG34">
        <v>627738</v>
      </c>
      <c r="EKH34">
        <v>635295</v>
      </c>
      <c r="EKI34">
        <v>641121</v>
      </c>
      <c r="EKJ34">
        <v>4482</v>
      </c>
      <c r="EKK34">
        <v>5738</v>
      </c>
      <c r="EKL34">
        <v>11328</v>
      </c>
      <c r="EKM34">
        <v>13786</v>
      </c>
      <c r="EKN34">
        <v>17658</v>
      </c>
      <c r="EKO34">
        <v>18104</v>
      </c>
      <c r="EKP34">
        <v>19211</v>
      </c>
      <c r="EKQ34">
        <v>21705</v>
      </c>
      <c r="EKR34">
        <v>26394</v>
      </c>
      <c r="EKS34">
        <v>28925</v>
      </c>
      <c r="EKT34">
        <v>32091</v>
      </c>
      <c r="EKU34">
        <v>39554</v>
      </c>
      <c r="EKV34">
        <v>43858</v>
      </c>
      <c r="EKW34">
        <v>49831</v>
      </c>
      <c r="EKX34">
        <v>58774</v>
      </c>
      <c r="EKY34">
        <v>133432</v>
      </c>
      <c r="EKZ34">
        <v>238856</v>
      </c>
      <c r="ELA34">
        <v>449345</v>
      </c>
      <c r="ELB34">
        <v>449345</v>
      </c>
      <c r="ELC34">
        <v>522475</v>
      </c>
      <c r="ELD34">
        <v>610496</v>
      </c>
      <c r="ELE34">
        <v>634886</v>
      </c>
      <c r="ELF34">
        <v>647926</v>
      </c>
      <c r="ELG34">
        <v>652001</v>
      </c>
      <c r="ELH34">
        <v>644557</v>
      </c>
      <c r="ELI34">
        <v>634986</v>
      </c>
      <c r="ELJ34">
        <v>635680</v>
      </c>
      <c r="ELK34">
        <v>628395</v>
      </c>
      <c r="ELL34">
        <v>622587</v>
      </c>
      <c r="ELM34">
        <v>623569</v>
      </c>
      <c r="ELN34">
        <v>617604</v>
      </c>
      <c r="ELO34">
        <v>608199</v>
      </c>
      <c r="ELP34">
        <v>598476</v>
      </c>
      <c r="ELQ34">
        <v>597501</v>
      </c>
      <c r="ELR34">
        <v>579065</v>
      </c>
      <c r="ELS34">
        <v>576803</v>
      </c>
      <c r="ELT34">
        <v>569985</v>
      </c>
      <c r="ELU34">
        <v>574415</v>
      </c>
      <c r="ELV34">
        <v>582992</v>
      </c>
      <c r="ELW34">
        <v>584918</v>
      </c>
      <c r="ELX34">
        <v>572965</v>
      </c>
      <c r="ELY34">
        <v>577796</v>
      </c>
      <c r="ELZ34">
        <v>573246</v>
      </c>
      <c r="EMA34">
        <v>570727</v>
      </c>
      <c r="EMB34">
        <v>570488</v>
      </c>
      <c r="EMC34">
        <v>563518</v>
      </c>
      <c r="EMD34">
        <v>565086</v>
      </c>
      <c r="EME34">
        <v>568858</v>
      </c>
      <c r="EMF34">
        <v>571564</v>
      </c>
      <c r="EMG34">
        <v>576087</v>
      </c>
      <c r="EMH34">
        <v>587536</v>
      </c>
      <c r="EMI34">
        <v>596531</v>
      </c>
      <c r="EMJ34">
        <v>586045</v>
      </c>
      <c r="EMK34">
        <v>580079</v>
      </c>
      <c r="EML34">
        <v>575855</v>
      </c>
      <c r="EMM34">
        <v>573329</v>
      </c>
      <c r="EMN34">
        <v>573415</v>
      </c>
      <c r="EMO34">
        <v>567975</v>
      </c>
      <c r="EMP34">
        <v>566384</v>
      </c>
      <c r="EMQ34">
        <v>564026</v>
      </c>
      <c r="EMR34">
        <v>571733</v>
      </c>
      <c r="EMS34">
        <v>570625</v>
      </c>
      <c r="EMT34">
        <v>569329</v>
      </c>
      <c r="EMU34">
        <v>572272</v>
      </c>
      <c r="EMV34">
        <v>569297</v>
      </c>
      <c r="EMW34">
        <v>573</v>
      </c>
      <c r="EMX34">
        <v>682</v>
      </c>
      <c r="EMY34">
        <v>1839</v>
      </c>
      <c r="EMZ34">
        <v>2297</v>
      </c>
      <c r="ENA34">
        <v>3091</v>
      </c>
      <c r="ENB34">
        <v>4073</v>
      </c>
      <c r="ENC34">
        <v>5439</v>
      </c>
      <c r="END34">
        <v>7812</v>
      </c>
      <c r="ENE34">
        <v>9074</v>
      </c>
      <c r="ENF34">
        <v>10363</v>
      </c>
      <c r="ENG34">
        <v>11758</v>
      </c>
      <c r="ENH34">
        <v>16721</v>
      </c>
      <c r="ENI34">
        <v>17863</v>
      </c>
      <c r="ENJ34">
        <v>22805</v>
      </c>
      <c r="ENK34">
        <v>34440</v>
      </c>
      <c r="ENL34">
        <v>52427</v>
      </c>
      <c r="ENM34">
        <v>97826</v>
      </c>
      <c r="ENN34">
        <v>252728</v>
      </c>
      <c r="ENO34">
        <v>429801</v>
      </c>
      <c r="ENP34">
        <v>507801</v>
      </c>
      <c r="ENQ34">
        <v>572228</v>
      </c>
      <c r="ENR34">
        <v>582903</v>
      </c>
      <c r="ENS34">
        <v>593417</v>
      </c>
      <c r="ENT34">
        <v>593417</v>
      </c>
      <c r="ENU34">
        <v>589213</v>
      </c>
      <c r="ENV34">
        <v>594769</v>
      </c>
      <c r="ENW34">
        <v>594106</v>
      </c>
      <c r="ENX34">
        <v>592659</v>
      </c>
      <c r="ENY34">
        <v>594900</v>
      </c>
      <c r="ENZ34">
        <v>602124</v>
      </c>
      <c r="EOA34">
        <v>606515</v>
      </c>
      <c r="EOB34">
        <v>611177</v>
      </c>
      <c r="EOC34">
        <v>614697</v>
      </c>
      <c r="EOD34">
        <v>619994</v>
      </c>
      <c r="EOE34">
        <v>612654</v>
      </c>
      <c r="EOF34">
        <v>614508</v>
      </c>
      <c r="EOG34">
        <v>612831</v>
      </c>
      <c r="EOH34">
        <v>607772</v>
      </c>
      <c r="EOI34">
        <v>615327</v>
      </c>
      <c r="EOJ34">
        <v>614286</v>
      </c>
      <c r="EOK34">
        <v>626998</v>
      </c>
      <c r="EOL34">
        <v>622666</v>
      </c>
      <c r="EOM34">
        <v>619154</v>
      </c>
      <c r="EON34">
        <v>619548</v>
      </c>
      <c r="EOO34">
        <v>622261</v>
      </c>
      <c r="EOP34">
        <v>633013</v>
      </c>
      <c r="EOQ34">
        <v>639729</v>
      </c>
      <c r="EOR34">
        <v>640435</v>
      </c>
      <c r="EOS34">
        <v>640435</v>
      </c>
      <c r="EOT34">
        <v>619498</v>
      </c>
      <c r="EOU34">
        <v>611800</v>
      </c>
      <c r="EOV34">
        <v>599024</v>
      </c>
      <c r="EOW34">
        <v>585463</v>
      </c>
      <c r="EOX34">
        <v>585984</v>
      </c>
      <c r="EOY34">
        <v>585085</v>
      </c>
      <c r="EOZ34">
        <v>577309</v>
      </c>
      <c r="EPA34">
        <v>585347</v>
      </c>
      <c r="EPB34">
        <v>591272</v>
      </c>
      <c r="EPC34">
        <v>591272</v>
      </c>
      <c r="EPD34">
        <v>592262</v>
      </c>
      <c r="EPE34">
        <v>593498</v>
      </c>
      <c r="EPF34">
        <v>581196</v>
      </c>
      <c r="EPG34">
        <v>587158</v>
      </c>
      <c r="EPH34">
        <v>587158</v>
      </c>
      <c r="EPI34">
        <v>591011</v>
      </c>
      <c r="EPJ34">
        <v>594861</v>
      </c>
      <c r="EPK34">
        <v>536</v>
      </c>
      <c r="EPL34">
        <v>2821</v>
      </c>
      <c r="EPM34">
        <v>4441</v>
      </c>
      <c r="EPN34">
        <v>5415</v>
      </c>
      <c r="EPO34">
        <v>7164</v>
      </c>
      <c r="EPP34">
        <v>7808</v>
      </c>
      <c r="EPQ34">
        <v>10366</v>
      </c>
      <c r="EPR34">
        <v>11446</v>
      </c>
      <c r="EPS34">
        <v>13473</v>
      </c>
      <c r="EPT34">
        <v>16357</v>
      </c>
      <c r="EPU34">
        <v>20281</v>
      </c>
      <c r="EPV34">
        <v>23889</v>
      </c>
      <c r="EPW34">
        <v>31150</v>
      </c>
      <c r="EPX34">
        <v>36817</v>
      </c>
      <c r="EPY34">
        <v>55766</v>
      </c>
      <c r="EPZ34">
        <v>88352</v>
      </c>
      <c r="EQA34">
        <v>173448</v>
      </c>
      <c r="EQB34">
        <v>362729</v>
      </c>
      <c r="EQC34">
        <v>462161</v>
      </c>
      <c r="EQD34">
        <v>462161</v>
      </c>
      <c r="EQE34">
        <v>526480</v>
      </c>
      <c r="EQF34">
        <v>566437</v>
      </c>
      <c r="EQG34">
        <v>616423</v>
      </c>
      <c r="EQH34">
        <v>626422</v>
      </c>
      <c r="EQI34">
        <v>616773</v>
      </c>
      <c r="EQJ34">
        <v>620582</v>
      </c>
      <c r="EQK34">
        <v>624058</v>
      </c>
      <c r="EQL34">
        <v>621032</v>
      </c>
      <c r="EQM34">
        <v>624222</v>
      </c>
      <c r="EQN34">
        <v>623495</v>
      </c>
      <c r="EQO34">
        <v>614577</v>
      </c>
      <c r="EQP34">
        <v>623535</v>
      </c>
      <c r="EQQ34">
        <v>616193</v>
      </c>
      <c r="EQR34">
        <v>611809</v>
      </c>
      <c r="EQS34">
        <v>610656</v>
      </c>
      <c r="EQT34">
        <v>618254</v>
      </c>
      <c r="EQU34">
        <v>603792</v>
      </c>
      <c r="EQV34">
        <v>602134</v>
      </c>
      <c r="EQW34">
        <v>620954</v>
      </c>
      <c r="EQX34">
        <v>616114</v>
      </c>
      <c r="EQY34">
        <v>618098</v>
      </c>
      <c r="EQZ34">
        <v>609955</v>
      </c>
      <c r="ERA34">
        <v>614346</v>
      </c>
      <c r="ERB34">
        <v>607330</v>
      </c>
      <c r="ERC34">
        <v>606445</v>
      </c>
      <c r="ERD34">
        <v>610428</v>
      </c>
      <c r="ERE34">
        <v>610923</v>
      </c>
      <c r="ERF34">
        <v>616231</v>
      </c>
      <c r="ERG34">
        <v>620296</v>
      </c>
      <c r="ERH34">
        <v>615876</v>
      </c>
      <c r="ERI34">
        <v>614791</v>
      </c>
      <c r="ERJ34">
        <v>627550</v>
      </c>
      <c r="ERK34">
        <v>629903</v>
      </c>
      <c r="ERL34">
        <v>627994</v>
      </c>
      <c r="ERM34">
        <v>623891</v>
      </c>
      <c r="ERN34">
        <v>625900</v>
      </c>
      <c r="ERO34">
        <v>636919</v>
      </c>
      <c r="ERP34">
        <v>634342</v>
      </c>
      <c r="ERQ34">
        <v>642134</v>
      </c>
      <c r="ERR34">
        <v>638770</v>
      </c>
      <c r="ERS34">
        <v>627133</v>
      </c>
      <c r="ERT34">
        <v>645461</v>
      </c>
      <c r="ERU34">
        <v>650567</v>
      </c>
      <c r="ERV34">
        <v>660958</v>
      </c>
      <c r="ERW34">
        <v>10424</v>
      </c>
      <c r="ERX34">
        <v>11727</v>
      </c>
      <c r="ERY34">
        <v>15490</v>
      </c>
      <c r="ERZ34">
        <v>21091</v>
      </c>
      <c r="ESA34">
        <v>23623</v>
      </c>
      <c r="ESB34">
        <v>25123</v>
      </c>
      <c r="ESC34">
        <v>27003</v>
      </c>
      <c r="ESD34">
        <v>27864</v>
      </c>
      <c r="ESE34">
        <v>32724</v>
      </c>
      <c r="ESF34">
        <v>34476</v>
      </c>
      <c r="ESG34">
        <v>38553</v>
      </c>
      <c r="ESH34">
        <v>40929</v>
      </c>
      <c r="ESI34">
        <v>46382</v>
      </c>
      <c r="ESJ34">
        <v>46382</v>
      </c>
      <c r="ESK34">
        <v>51171</v>
      </c>
      <c r="ESL34">
        <v>63639</v>
      </c>
      <c r="ESM34">
        <v>113183</v>
      </c>
      <c r="ESN34">
        <v>217891</v>
      </c>
      <c r="ESO34">
        <v>321392</v>
      </c>
      <c r="ESP34">
        <v>423542</v>
      </c>
      <c r="ESQ34">
        <v>499085</v>
      </c>
      <c r="ESR34">
        <v>574360</v>
      </c>
      <c r="ESS34">
        <v>631253</v>
      </c>
      <c r="EST34">
        <v>634486</v>
      </c>
      <c r="ESU34">
        <v>634921</v>
      </c>
      <c r="ESV34">
        <v>631583</v>
      </c>
      <c r="ESW34">
        <v>628347</v>
      </c>
      <c r="ESX34">
        <v>641052</v>
      </c>
      <c r="ESY34">
        <v>652730</v>
      </c>
      <c r="ESZ34">
        <v>651442</v>
      </c>
      <c r="ETA34">
        <v>651096</v>
      </c>
      <c r="ETB34">
        <v>638551</v>
      </c>
      <c r="ETC34">
        <v>650246</v>
      </c>
      <c r="ETD34">
        <v>653657</v>
      </c>
      <c r="ETE34">
        <v>653224</v>
      </c>
      <c r="ETF34">
        <v>644755</v>
      </c>
      <c r="ETG34">
        <v>645102</v>
      </c>
      <c r="ETH34">
        <v>649053</v>
      </c>
      <c r="ETI34">
        <v>660155</v>
      </c>
      <c r="ETJ34">
        <v>643828</v>
      </c>
      <c r="ETK34">
        <v>638844</v>
      </c>
      <c r="ETL34">
        <v>633889</v>
      </c>
      <c r="ETM34">
        <v>623974</v>
      </c>
      <c r="ETN34">
        <v>615028</v>
      </c>
      <c r="ETO34">
        <v>627907</v>
      </c>
      <c r="ETP34">
        <v>635621</v>
      </c>
      <c r="ETQ34">
        <v>643844</v>
      </c>
      <c r="ETR34">
        <v>644620</v>
      </c>
      <c r="ETS34">
        <v>642991</v>
      </c>
      <c r="ETT34">
        <v>640510</v>
      </c>
      <c r="ETU34">
        <v>636472</v>
      </c>
      <c r="ETV34">
        <v>633566</v>
      </c>
      <c r="ETW34">
        <v>616836</v>
      </c>
      <c r="ETX34">
        <v>605543</v>
      </c>
      <c r="ETY34">
        <v>591891</v>
      </c>
      <c r="ETZ34">
        <v>594052</v>
      </c>
      <c r="EUA34">
        <v>598093</v>
      </c>
      <c r="EUB34">
        <v>602930</v>
      </c>
      <c r="EUC34">
        <v>602930</v>
      </c>
      <c r="EUD34">
        <v>613794</v>
      </c>
      <c r="EUE34">
        <v>615253</v>
      </c>
      <c r="EUF34">
        <v>634314</v>
      </c>
      <c r="EUG34">
        <v>654304</v>
      </c>
      <c r="EUH34">
        <v>664084</v>
      </c>
      <c r="EUI34">
        <v>659817</v>
      </c>
      <c r="EUJ34">
        <v>643174</v>
      </c>
      <c r="EUK34">
        <v>7347</v>
      </c>
      <c r="EUL34">
        <v>8931</v>
      </c>
      <c r="EUM34">
        <v>11312</v>
      </c>
      <c r="EUN34">
        <v>13682</v>
      </c>
      <c r="EUO34">
        <v>14112</v>
      </c>
      <c r="EUP34">
        <v>21032</v>
      </c>
      <c r="EUQ34">
        <v>25144</v>
      </c>
      <c r="EUR34">
        <v>26719</v>
      </c>
      <c r="EUS34">
        <v>29211</v>
      </c>
      <c r="EUT34">
        <v>32346</v>
      </c>
      <c r="EUU34">
        <v>38275</v>
      </c>
      <c r="EUV34">
        <v>43393</v>
      </c>
      <c r="EUW34">
        <v>49123</v>
      </c>
      <c r="EUX34">
        <v>57009</v>
      </c>
      <c r="EUY34">
        <v>72356</v>
      </c>
      <c r="EUZ34">
        <v>93270</v>
      </c>
      <c r="EVA34">
        <v>125465</v>
      </c>
      <c r="EVB34">
        <v>125465</v>
      </c>
      <c r="EVC34">
        <v>234238</v>
      </c>
      <c r="EVD34">
        <v>396466</v>
      </c>
      <c r="EVE34">
        <v>586697</v>
      </c>
      <c r="EVF34">
        <v>661523</v>
      </c>
      <c r="EVG34">
        <v>701767</v>
      </c>
      <c r="EVH34">
        <v>708468</v>
      </c>
      <c r="EVI34">
        <v>698493</v>
      </c>
      <c r="EVJ34">
        <v>698249</v>
      </c>
      <c r="EVK34">
        <v>697185</v>
      </c>
      <c r="EVL34">
        <v>692348</v>
      </c>
      <c r="EVM34">
        <v>681351</v>
      </c>
      <c r="EVN34">
        <v>673913</v>
      </c>
      <c r="EVO34">
        <v>646588</v>
      </c>
      <c r="EVP34">
        <v>635622</v>
      </c>
      <c r="EVQ34">
        <v>629815</v>
      </c>
      <c r="EVR34">
        <v>622701</v>
      </c>
      <c r="EVS34">
        <v>613408</v>
      </c>
      <c r="EVT34">
        <v>602510</v>
      </c>
      <c r="EVU34">
        <v>591890</v>
      </c>
      <c r="EVV34">
        <v>586230</v>
      </c>
      <c r="EVW34">
        <v>586895</v>
      </c>
      <c r="EVX34">
        <v>574654</v>
      </c>
      <c r="EVY34">
        <v>573077</v>
      </c>
      <c r="EVZ34">
        <v>571426</v>
      </c>
      <c r="EWA34">
        <v>566275</v>
      </c>
      <c r="EWB34">
        <v>566275</v>
      </c>
      <c r="EWC34">
        <v>564086</v>
      </c>
      <c r="EWD34">
        <v>559667</v>
      </c>
      <c r="EWE34">
        <v>560730</v>
      </c>
      <c r="EWF34">
        <v>555351</v>
      </c>
      <c r="EWG34">
        <v>546965</v>
      </c>
      <c r="EWH34">
        <v>551049</v>
      </c>
      <c r="EWI34">
        <v>561070</v>
      </c>
      <c r="EWJ34">
        <v>565988</v>
      </c>
      <c r="EWK34">
        <v>574301</v>
      </c>
      <c r="EWL34">
        <v>574466</v>
      </c>
      <c r="EWM34">
        <v>583408</v>
      </c>
      <c r="EWN34">
        <v>592782</v>
      </c>
      <c r="EWO34">
        <v>593451</v>
      </c>
      <c r="EWP34">
        <v>583770</v>
      </c>
      <c r="EWQ34">
        <v>582245</v>
      </c>
      <c r="EWR34">
        <v>589603</v>
      </c>
      <c r="EWS34">
        <v>587736</v>
      </c>
      <c r="EWT34">
        <v>588934</v>
      </c>
      <c r="EWU34">
        <v>590722</v>
      </c>
      <c r="EWV34">
        <v>591272</v>
      </c>
      <c r="EWW34">
        <v>597299</v>
      </c>
      <c r="EWX34">
        <v>3054</v>
      </c>
      <c r="EWY34">
        <v>3655</v>
      </c>
      <c r="EWZ34">
        <v>4039</v>
      </c>
      <c r="EXA34">
        <v>5655</v>
      </c>
      <c r="EXB34">
        <v>6200</v>
      </c>
      <c r="EXC34">
        <v>8065</v>
      </c>
      <c r="EXD34">
        <v>9702</v>
      </c>
      <c r="EXE34">
        <v>10199</v>
      </c>
      <c r="EXF34">
        <v>11289</v>
      </c>
      <c r="EXG34">
        <v>14439</v>
      </c>
      <c r="EXH34">
        <v>19307</v>
      </c>
      <c r="EXI34">
        <v>29386</v>
      </c>
      <c r="EXJ34">
        <v>32784</v>
      </c>
      <c r="EXK34">
        <v>39261</v>
      </c>
      <c r="EXL34">
        <v>48725</v>
      </c>
      <c r="EXM34">
        <v>65478</v>
      </c>
      <c r="EXN34">
        <v>82237</v>
      </c>
      <c r="EXO34">
        <v>124840</v>
      </c>
      <c r="EXP34">
        <v>227790</v>
      </c>
      <c r="EXQ34">
        <v>408465</v>
      </c>
      <c r="EXR34">
        <v>530778</v>
      </c>
      <c r="EXS34">
        <v>572804</v>
      </c>
      <c r="EXT34">
        <v>572804</v>
      </c>
      <c r="EXU34">
        <v>577836</v>
      </c>
      <c r="EXV34">
        <v>573392</v>
      </c>
      <c r="EXW34">
        <v>573147</v>
      </c>
      <c r="EXX34">
        <v>582166</v>
      </c>
      <c r="EXY34">
        <v>579643</v>
      </c>
      <c r="EXZ34">
        <v>582700</v>
      </c>
      <c r="EYA34">
        <v>578553</v>
      </c>
      <c r="EYB34">
        <v>575571</v>
      </c>
      <c r="EYC34">
        <v>582472</v>
      </c>
      <c r="EYD34">
        <v>582332</v>
      </c>
      <c r="EYE34">
        <v>565690</v>
      </c>
      <c r="EYF34">
        <v>566633</v>
      </c>
      <c r="EYG34">
        <v>557852</v>
      </c>
      <c r="EYH34">
        <v>550031</v>
      </c>
      <c r="EYI34">
        <v>561664</v>
      </c>
      <c r="EYJ34">
        <v>560090</v>
      </c>
      <c r="EYK34">
        <v>556939</v>
      </c>
      <c r="EYL34">
        <v>566726</v>
      </c>
      <c r="EYM34">
        <v>551027</v>
      </c>
      <c r="EYN34">
        <v>557125</v>
      </c>
      <c r="EYO34">
        <v>555216</v>
      </c>
      <c r="EYP34">
        <v>558499</v>
      </c>
      <c r="EYQ34">
        <v>558896</v>
      </c>
      <c r="EYR34">
        <v>566024</v>
      </c>
      <c r="EYS34">
        <v>566024</v>
      </c>
      <c r="EYT34">
        <v>565726</v>
      </c>
      <c r="EYU34">
        <v>552028</v>
      </c>
      <c r="EYV34">
        <v>547710</v>
      </c>
      <c r="EYW34">
        <v>541052</v>
      </c>
      <c r="EYX34">
        <v>535308</v>
      </c>
      <c r="EYY34">
        <v>538467</v>
      </c>
      <c r="EYZ34">
        <v>541111</v>
      </c>
      <c r="EZA34">
        <v>537971</v>
      </c>
      <c r="EZB34">
        <v>534455</v>
      </c>
      <c r="EZC34">
        <v>536838</v>
      </c>
      <c r="EZD34">
        <v>523330</v>
      </c>
      <c r="EZE34">
        <v>522657</v>
      </c>
      <c r="EZF34">
        <v>524847</v>
      </c>
      <c r="EZG34">
        <v>526036</v>
      </c>
      <c r="EZH34">
        <v>527175</v>
      </c>
      <c r="EZI34">
        <v>527175</v>
      </c>
      <c r="EZJ34">
        <v>533192</v>
      </c>
      <c r="EZK34">
        <v>4137</v>
      </c>
      <c r="EZL34">
        <v>8191</v>
      </c>
      <c r="EZM34">
        <v>12309</v>
      </c>
      <c r="EZN34">
        <v>13682</v>
      </c>
      <c r="EZO34">
        <v>20620</v>
      </c>
      <c r="EZP34">
        <v>21415</v>
      </c>
      <c r="EZQ34">
        <v>24748</v>
      </c>
      <c r="EZR34">
        <v>25646</v>
      </c>
      <c r="EZS34">
        <v>28523</v>
      </c>
      <c r="EZT34">
        <v>31621</v>
      </c>
      <c r="EZU34">
        <v>37164</v>
      </c>
      <c r="EZV34">
        <v>39781</v>
      </c>
      <c r="EZW34">
        <v>45868</v>
      </c>
      <c r="EZX34">
        <v>52191</v>
      </c>
      <c r="EZY34">
        <v>69301</v>
      </c>
      <c r="EZZ34">
        <v>91036</v>
      </c>
      <c r="FAA34">
        <v>125439</v>
      </c>
      <c r="FAB34">
        <v>227074</v>
      </c>
      <c r="FAC34">
        <v>275814</v>
      </c>
      <c r="FAD34">
        <v>275814</v>
      </c>
      <c r="FAE34">
        <v>410393</v>
      </c>
      <c r="FAF34">
        <v>530969</v>
      </c>
      <c r="FAG34">
        <v>565177</v>
      </c>
      <c r="FAH34">
        <v>569444</v>
      </c>
      <c r="FAI34">
        <v>573967</v>
      </c>
      <c r="FAJ34">
        <v>603607</v>
      </c>
      <c r="FAK34">
        <v>622727</v>
      </c>
      <c r="FAL34">
        <v>615154</v>
      </c>
      <c r="FAM34">
        <v>627938</v>
      </c>
      <c r="FAN34">
        <v>631144</v>
      </c>
      <c r="FAO34">
        <v>650500</v>
      </c>
      <c r="FAP34">
        <v>658315</v>
      </c>
      <c r="FAQ34">
        <v>660202</v>
      </c>
      <c r="FAR34">
        <v>662562</v>
      </c>
      <c r="FAS34">
        <v>652099</v>
      </c>
      <c r="FAT34">
        <v>647732</v>
      </c>
      <c r="FAU34">
        <v>650799</v>
      </c>
      <c r="FAV34">
        <v>649650</v>
      </c>
      <c r="FAW34">
        <v>655512</v>
      </c>
      <c r="FAX34">
        <v>657125</v>
      </c>
      <c r="FAY34">
        <v>656272</v>
      </c>
      <c r="FAZ34">
        <v>679688</v>
      </c>
      <c r="FBA34">
        <v>668024</v>
      </c>
      <c r="FBB34">
        <v>673699</v>
      </c>
      <c r="FBC34">
        <v>675964</v>
      </c>
      <c r="FBD34">
        <v>692160</v>
      </c>
      <c r="FBE34">
        <v>691240</v>
      </c>
      <c r="FBF34">
        <v>690993</v>
      </c>
      <c r="FBG34">
        <v>699281</v>
      </c>
      <c r="FBH34">
        <v>692512</v>
      </c>
      <c r="FBI34">
        <v>691988</v>
      </c>
      <c r="FBJ34">
        <v>681860</v>
      </c>
      <c r="FBK34">
        <v>684869</v>
      </c>
      <c r="FBL34">
        <v>679006</v>
      </c>
      <c r="FBM34">
        <v>686692</v>
      </c>
      <c r="FBN34">
        <v>673818</v>
      </c>
      <c r="FBO34">
        <v>682855</v>
      </c>
      <c r="FBP34">
        <v>681472</v>
      </c>
      <c r="FBQ34">
        <v>676021</v>
      </c>
      <c r="FBR34">
        <v>666048</v>
      </c>
      <c r="FBS34">
        <v>665254</v>
      </c>
      <c r="FBT34">
        <v>667275</v>
      </c>
      <c r="FBU34">
        <v>652486</v>
      </c>
      <c r="FBV34">
        <v>666430</v>
      </c>
      <c r="FBW34">
        <v>663873</v>
      </c>
      <c r="FBX34">
        <v>11350</v>
      </c>
      <c r="FBY34">
        <v>13075</v>
      </c>
      <c r="FBZ34">
        <v>11816</v>
      </c>
      <c r="FCA34">
        <v>12373</v>
      </c>
      <c r="FCB34">
        <v>12534</v>
      </c>
      <c r="FCC34">
        <v>14401</v>
      </c>
      <c r="FCD34">
        <v>15139</v>
      </c>
      <c r="FCE34">
        <v>16301</v>
      </c>
      <c r="FCF34">
        <v>20192</v>
      </c>
      <c r="FCG34">
        <v>21958</v>
      </c>
      <c r="FCH34">
        <v>27159</v>
      </c>
      <c r="FCI34">
        <v>34916</v>
      </c>
      <c r="FCJ34">
        <v>34916</v>
      </c>
      <c r="FCK34">
        <v>43512</v>
      </c>
      <c r="FCL34">
        <v>55979</v>
      </c>
      <c r="FCM34">
        <v>92827</v>
      </c>
      <c r="FCN34">
        <v>145104</v>
      </c>
      <c r="FCO34">
        <v>201178</v>
      </c>
      <c r="FCP34">
        <v>326166</v>
      </c>
      <c r="FCQ34">
        <v>402900</v>
      </c>
      <c r="FCR34">
        <v>567507</v>
      </c>
      <c r="FCS34">
        <v>652607</v>
      </c>
      <c r="FCT34">
        <v>684522</v>
      </c>
      <c r="FCU34">
        <v>705883</v>
      </c>
      <c r="FCV34">
        <v>701074</v>
      </c>
      <c r="FCW34">
        <v>697319</v>
      </c>
      <c r="FCX34">
        <v>716242</v>
      </c>
      <c r="FCY34">
        <v>721786</v>
      </c>
      <c r="FCZ34">
        <v>719574</v>
      </c>
      <c r="FDA34">
        <v>720847</v>
      </c>
      <c r="FDB34">
        <v>722641</v>
      </c>
      <c r="FDC34">
        <v>723158</v>
      </c>
      <c r="FDD34">
        <v>718400</v>
      </c>
      <c r="FDE34">
        <v>720606</v>
      </c>
      <c r="FDF34">
        <v>692088</v>
      </c>
      <c r="FDG34">
        <v>689551</v>
      </c>
      <c r="FDH34">
        <v>691310</v>
      </c>
      <c r="FDI34">
        <v>707389</v>
      </c>
      <c r="FDJ34">
        <v>676866</v>
      </c>
      <c r="FDK34">
        <v>681624</v>
      </c>
      <c r="FDL34">
        <v>689253</v>
      </c>
      <c r="FDM34">
        <v>688701</v>
      </c>
      <c r="FDN34">
        <v>679256</v>
      </c>
      <c r="FDO34">
        <v>687001</v>
      </c>
      <c r="FDP34">
        <v>694645</v>
      </c>
      <c r="FDQ34">
        <v>680402</v>
      </c>
      <c r="FDR34">
        <v>685524</v>
      </c>
      <c r="FDS34">
        <v>702626</v>
      </c>
      <c r="FDT34">
        <v>703829</v>
      </c>
      <c r="FDU34">
        <v>690914</v>
      </c>
      <c r="FDV34">
        <v>672751</v>
      </c>
      <c r="FDW34">
        <v>677324</v>
      </c>
      <c r="FDX34">
        <v>673079</v>
      </c>
      <c r="FDY34">
        <v>669118</v>
      </c>
      <c r="FDZ34">
        <v>668284</v>
      </c>
      <c r="FEA34">
        <v>660991</v>
      </c>
      <c r="FEB34">
        <v>651986</v>
      </c>
      <c r="FEC34">
        <v>651986</v>
      </c>
      <c r="FED34">
        <v>649410</v>
      </c>
      <c r="FEE34">
        <v>644466</v>
      </c>
      <c r="FEF34">
        <v>651424</v>
      </c>
      <c r="FEG34">
        <v>642970</v>
      </c>
      <c r="FEH34">
        <v>634882</v>
      </c>
      <c r="FEI34">
        <v>635772</v>
      </c>
      <c r="FEJ34">
        <v>628734</v>
      </c>
      <c r="FEK34">
        <v>626939</v>
      </c>
      <c r="FEL34">
        <v>5532</v>
      </c>
      <c r="FEM34">
        <v>11931</v>
      </c>
      <c r="FEN34">
        <v>14387</v>
      </c>
      <c r="FEO34">
        <v>16482</v>
      </c>
      <c r="FEP34">
        <v>18419</v>
      </c>
      <c r="FEQ34">
        <v>20404</v>
      </c>
      <c r="FER34">
        <v>22894</v>
      </c>
      <c r="FES34">
        <v>24071</v>
      </c>
      <c r="FET34">
        <v>28398</v>
      </c>
      <c r="FEU34">
        <v>35619</v>
      </c>
      <c r="FEV34">
        <v>40269</v>
      </c>
      <c r="FEW34">
        <v>48340</v>
      </c>
      <c r="FEX34">
        <v>56110</v>
      </c>
      <c r="FEY34">
        <v>67672</v>
      </c>
      <c r="FEZ34">
        <v>78007</v>
      </c>
      <c r="FFA34">
        <v>102557</v>
      </c>
      <c r="FFB34">
        <v>102557</v>
      </c>
      <c r="FFC34">
        <v>128922</v>
      </c>
      <c r="FFD34">
        <v>281739</v>
      </c>
      <c r="FFE34">
        <v>462946</v>
      </c>
      <c r="FFF34">
        <v>574370</v>
      </c>
      <c r="FFG34">
        <v>656285</v>
      </c>
      <c r="FFH34">
        <v>684468</v>
      </c>
      <c r="FFI34">
        <v>696604</v>
      </c>
      <c r="FFJ34">
        <v>719746</v>
      </c>
      <c r="FFK34">
        <v>718787</v>
      </c>
      <c r="FFL34">
        <v>737050</v>
      </c>
      <c r="FFM34">
        <v>736823</v>
      </c>
      <c r="FFN34">
        <v>735404</v>
      </c>
      <c r="FFO34">
        <v>720928</v>
      </c>
      <c r="FFP34">
        <v>717511</v>
      </c>
      <c r="FFQ34">
        <v>702524</v>
      </c>
      <c r="FFR34">
        <v>719530</v>
      </c>
      <c r="FFS34">
        <v>711093</v>
      </c>
      <c r="FFT34">
        <v>712982</v>
      </c>
      <c r="FFU34">
        <v>711572</v>
      </c>
      <c r="FFV34">
        <v>710415</v>
      </c>
      <c r="FFW34">
        <v>700363</v>
      </c>
      <c r="FFX34">
        <v>685782</v>
      </c>
      <c r="FFY34">
        <v>682878</v>
      </c>
      <c r="FFZ34">
        <v>663630</v>
      </c>
      <c r="FGA34">
        <v>662129</v>
      </c>
      <c r="FGB34">
        <v>666645</v>
      </c>
      <c r="FGC34">
        <v>664383</v>
      </c>
      <c r="FGD34">
        <v>653915</v>
      </c>
      <c r="FGE34">
        <v>654865</v>
      </c>
      <c r="FGF34">
        <v>649595</v>
      </c>
      <c r="FGG34">
        <v>645624</v>
      </c>
      <c r="FGH34">
        <v>649669</v>
      </c>
      <c r="FGI34">
        <v>650792</v>
      </c>
      <c r="FGJ34">
        <v>650945</v>
      </c>
      <c r="FGK34">
        <v>651842</v>
      </c>
      <c r="FGL34">
        <v>657079</v>
      </c>
      <c r="FGM34">
        <v>665838</v>
      </c>
      <c r="FGN34">
        <v>660951</v>
      </c>
      <c r="FGO34">
        <v>652279</v>
      </c>
      <c r="FGP34">
        <v>648857</v>
      </c>
      <c r="FGQ34">
        <v>644786</v>
      </c>
      <c r="FGR34">
        <v>644524</v>
      </c>
      <c r="FGS34">
        <v>640013</v>
      </c>
      <c r="FGT34">
        <v>637762</v>
      </c>
      <c r="FGU34">
        <v>629858</v>
      </c>
      <c r="FGV34">
        <v>645841</v>
      </c>
      <c r="FGW34">
        <v>633232</v>
      </c>
      <c r="FGX34">
        <v>640224</v>
      </c>
      <c r="FGY34">
        <v>8965</v>
      </c>
      <c r="FGZ34">
        <v>9571</v>
      </c>
      <c r="FHA34">
        <v>10206</v>
      </c>
      <c r="FHB34">
        <v>10355</v>
      </c>
      <c r="FHC34">
        <v>11126</v>
      </c>
      <c r="FHD34">
        <v>11968</v>
      </c>
      <c r="FHE34">
        <v>13435</v>
      </c>
      <c r="FHF34">
        <v>16768</v>
      </c>
      <c r="FHG34">
        <v>20803</v>
      </c>
      <c r="FHH34">
        <v>25002</v>
      </c>
      <c r="FHI34">
        <v>34106</v>
      </c>
      <c r="FHJ34">
        <v>34947</v>
      </c>
      <c r="FHK34">
        <v>40442</v>
      </c>
      <c r="FHL34">
        <v>49997</v>
      </c>
      <c r="FHM34">
        <v>55993</v>
      </c>
      <c r="FHN34">
        <v>81552</v>
      </c>
      <c r="FHO34">
        <v>89764</v>
      </c>
      <c r="FHP34">
        <v>134325</v>
      </c>
      <c r="FHQ34">
        <v>235610</v>
      </c>
      <c r="FHR34">
        <v>444327</v>
      </c>
      <c r="FHS34">
        <v>561837</v>
      </c>
      <c r="FHT34">
        <v>604117</v>
      </c>
      <c r="FHU34">
        <v>644596</v>
      </c>
      <c r="FHV34">
        <v>645827</v>
      </c>
      <c r="FHW34">
        <v>646393</v>
      </c>
      <c r="FHX34">
        <v>647002</v>
      </c>
      <c r="FHY34">
        <v>647002</v>
      </c>
      <c r="FHZ34">
        <v>652711</v>
      </c>
      <c r="FIA34">
        <v>650112</v>
      </c>
      <c r="FIB34">
        <v>655440</v>
      </c>
      <c r="FIC34">
        <v>660932</v>
      </c>
      <c r="FID34">
        <v>661004</v>
      </c>
      <c r="FIE34">
        <v>659654</v>
      </c>
      <c r="FIF34">
        <v>644141</v>
      </c>
      <c r="FIG34">
        <v>641674</v>
      </c>
      <c r="FIH34">
        <v>647419</v>
      </c>
      <c r="FII34">
        <v>653914</v>
      </c>
      <c r="FIJ34">
        <v>648653</v>
      </c>
      <c r="FIK34">
        <v>656150</v>
      </c>
      <c r="FIL34">
        <v>649420</v>
      </c>
      <c r="FIM34">
        <v>653535</v>
      </c>
      <c r="FIN34">
        <v>643016</v>
      </c>
      <c r="FIO34">
        <v>651400</v>
      </c>
      <c r="FIP34">
        <v>653111</v>
      </c>
      <c r="FIQ34">
        <v>651032</v>
      </c>
      <c r="FIR34">
        <v>655751</v>
      </c>
      <c r="FIS34">
        <v>655751</v>
      </c>
      <c r="FIT34">
        <v>660397</v>
      </c>
      <c r="FIU34">
        <v>653606</v>
      </c>
      <c r="FIV34">
        <v>656947</v>
      </c>
      <c r="FIW34">
        <v>652872</v>
      </c>
      <c r="FIX34">
        <v>666037</v>
      </c>
      <c r="FIY34">
        <v>651459</v>
      </c>
      <c r="FIZ34">
        <v>659893</v>
      </c>
      <c r="FJA34">
        <v>658779</v>
      </c>
      <c r="FJB34">
        <v>667206</v>
      </c>
      <c r="FJC34">
        <v>670420</v>
      </c>
      <c r="FJD34">
        <v>670420</v>
      </c>
      <c r="FJE34">
        <v>668877</v>
      </c>
      <c r="FJF34">
        <v>662891</v>
      </c>
      <c r="FJG34">
        <v>663366</v>
      </c>
      <c r="FJH34">
        <v>658660</v>
      </c>
      <c r="FJI34">
        <v>658660</v>
      </c>
      <c r="FJJ34">
        <v>668723</v>
      </c>
      <c r="FJK34">
        <v>673383</v>
      </c>
      <c r="FJL34">
        <v>7941</v>
      </c>
      <c r="FJM34">
        <v>10211</v>
      </c>
      <c r="FJN34">
        <v>10626</v>
      </c>
      <c r="FJO34">
        <v>15108</v>
      </c>
      <c r="FJP34">
        <v>19321</v>
      </c>
      <c r="FJQ34">
        <v>21771</v>
      </c>
      <c r="FJR34">
        <v>23707</v>
      </c>
      <c r="FJS34">
        <v>24974</v>
      </c>
      <c r="FJT34">
        <v>29219</v>
      </c>
      <c r="FJU34">
        <v>43920</v>
      </c>
      <c r="FJV34">
        <v>52681</v>
      </c>
      <c r="FJW34">
        <v>57589</v>
      </c>
      <c r="FJX34">
        <v>68262</v>
      </c>
      <c r="FJY34">
        <v>80080</v>
      </c>
      <c r="FJZ34">
        <v>89954</v>
      </c>
      <c r="FKA34">
        <v>120312</v>
      </c>
      <c r="FKB34">
        <v>157362</v>
      </c>
      <c r="FKC34">
        <v>213849</v>
      </c>
      <c r="FKD34">
        <v>213849</v>
      </c>
      <c r="FKE34">
        <v>339495</v>
      </c>
      <c r="FKF34">
        <v>577414</v>
      </c>
      <c r="FKG34">
        <v>689296</v>
      </c>
      <c r="FKH34">
        <v>718959</v>
      </c>
      <c r="FKI34">
        <v>741327</v>
      </c>
      <c r="FKJ34">
        <v>753522</v>
      </c>
      <c r="FKK34">
        <v>751765</v>
      </c>
      <c r="FKL34">
        <v>733367</v>
      </c>
      <c r="FKM34">
        <v>741607</v>
      </c>
      <c r="FKN34">
        <v>739505</v>
      </c>
      <c r="FKO34">
        <v>735088</v>
      </c>
      <c r="FKP34">
        <v>728678</v>
      </c>
      <c r="FKQ34">
        <v>733668</v>
      </c>
      <c r="FKR34">
        <v>715607</v>
      </c>
      <c r="FKS34">
        <v>716587</v>
      </c>
      <c r="FKT34">
        <v>722326</v>
      </c>
      <c r="FKU34">
        <v>725909</v>
      </c>
      <c r="FKV34">
        <v>721218</v>
      </c>
      <c r="FKW34">
        <v>718644</v>
      </c>
      <c r="FKX34">
        <v>719750</v>
      </c>
      <c r="FKY34">
        <v>717544</v>
      </c>
      <c r="FKZ34">
        <v>723789</v>
      </c>
      <c r="FLA34">
        <v>721725</v>
      </c>
      <c r="FLB34">
        <v>719746</v>
      </c>
      <c r="FLC34">
        <v>713035</v>
      </c>
      <c r="FLD34">
        <v>725986</v>
      </c>
      <c r="FLE34">
        <v>719381</v>
      </c>
      <c r="FLF34">
        <v>721270</v>
      </c>
      <c r="FLG34">
        <v>722807</v>
      </c>
      <c r="FLH34">
        <v>731563</v>
      </c>
      <c r="FLI34">
        <v>740277</v>
      </c>
      <c r="FLJ34">
        <v>735929</v>
      </c>
      <c r="FLK34">
        <v>741756</v>
      </c>
      <c r="FLL34">
        <v>768210</v>
      </c>
      <c r="FLM34">
        <v>766005</v>
      </c>
      <c r="FLN34">
        <v>766499</v>
      </c>
      <c r="FLO34">
        <v>761258</v>
      </c>
      <c r="FLP34">
        <v>763043</v>
      </c>
      <c r="FLQ34">
        <v>760926</v>
      </c>
      <c r="FLR34">
        <v>746828</v>
      </c>
      <c r="FLS34">
        <v>754196</v>
      </c>
      <c r="FLT34">
        <v>756635</v>
      </c>
      <c r="FLU34">
        <v>740422</v>
      </c>
      <c r="FLV34">
        <v>741713</v>
      </c>
      <c r="FLW34">
        <v>727300</v>
      </c>
      <c r="FLX34">
        <v>738521</v>
      </c>
      <c r="FLY34">
        <v>2937</v>
      </c>
      <c r="FLZ34">
        <v>4743</v>
      </c>
      <c r="FMA34">
        <v>5790</v>
      </c>
      <c r="FMB34">
        <v>15481</v>
      </c>
      <c r="FMC34">
        <v>15068</v>
      </c>
      <c r="FMD34">
        <v>25722</v>
      </c>
      <c r="FME34">
        <v>25636</v>
      </c>
      <c r="FMF34">
        <v>27615</v>
      </c>
      <c r="FMG34">
        <v>33272</v>
      </c>
      <c r="FMH34">
        <v>48186</v>
      </c>
      <c r="FMI34">
        <v>52111</v>
      </c>
      <c r="FMJ34">
        <v>52111</v>
      </c>
      <c r="FMK34">
        <v>54519</v>
      </c>
      <c r="FML34">
        <v>60035</v>
      </c>
      <c r="FMM34">
        <v>76099</v>
      </c>
      <c r="FMN34">
        <v>102507</v>
      </c>
      <c r="FMO34">
        <v>151382</v>
      </c>
      <c r="FMP34">
        <v>240891</v>
      </c>
      <c r="FMQ34">
        <v>377374</v>
      </c>
      <c r="FMR34">
        <v>522283</v>
      </c>
      <c r="FMS34">
        <v>575208</v>
      </c>
      <c r="FMT34">
        <v>631082</v>
      </c>
      <c r="FMU34">
        <v>661361</v>
      </c>
      <c r="FMV34">
        <v>667799</v>
      </c>
      <c r="FMW34">
        <v>679701</v>
      </c>
      <c r="FMX34">
        <v>685932</v>
      </c>
      <c r="FMY34">
        <v>694884</v>
      </c>
      <c r="FMZ34">
        <v>691532</v>
      </c>
      <c r="FNA34">
        <v>679686</v>
      </c>
      <c r="FNB34">
        <v>680609</v>
      </c>
      <c r="FNC34">
        <v>668096</v>
      </c>
      <c r="FND34">
        <v>666746</v>
      </c>
      <c r="FNE34">
        <v>674164</v>
      </c>
      <c r="FNF34">
        <v>676551</v>
      </c>
      <c r="FNG34">
        <v>678306</v>
      </c>
      <c r="FNH34">
        <v>692853</v>
      </c>
      <c r="FNI34">
        <v>694489</v>
      </c>
      <c r="FNJ34">
        <v>685808</v>
      </c>
      <c r="FNK34">
        <v>676801</v>
      </c>
      <c r="FNL34">
        <v>677640</v>
      </c>
      <c r="FNM34">
        <v>676798</v>
      </c>
      <c r="FNN34">
        <v>665389</v>
      </c>
      <c r="FNO34">
        <v>670121</v>
      </c>
      <c r="FNP34">
        <v>679942</v>
      </c>
      <c r="FNQ34">
        <v>684465</v>
      </c>
      <c r="FNR34">
        <v>685144</v>
      </c>
      <c r="FNS34">
        <v>686706</v>
      </c>
      <c r="FNT34">
        <v>689147</v>
      </c>
      <c r="FNU34">
        <v>693739</v>
      </c>
      <c r="FNV34">
        <v>711672</v>
      </c>
      <c r="FNW34">
        <v>717361</v>
      </c>
      <c r="FNX34">
        <v>720422</v>
      </c>
      <c r="FNY34">
        <v>721196</v>
      </c>
      <c r="FNZ34">
        <v>726931</v>
      </c>
      <c r="FOA34">
        <v>704311</v>
      </c>
      <c r="FOB34">
        <v>704311</v>
      </c>
      <c r="FOC34">
        <v>706966</v>
      </c>
      <c r="FOD34">
        <v>706966</v>
      </c>
      <c r="FOE34">
        <v>705344</v>
      </c>
      <c r="FOF34">
        <v>698220</v>
      </c>
      <c r="FOG34">
        <v>686965</v>
      </c>
      <c r="FOH34">
        <v>690166</v>
      </c>
      <c r="FOI34">
        <v>696321</v>
      </c>
      <c r="FOJ34">
        <v>696866</v>
      </c>
      <c r="FOK34">
        <v>697972</v>
      </c>
      <c r="FOL34">
        <v>686577</v>
      </c>
      <c r="FOM34">
        <v>4650</v>
      </c>
      <c r="FON34">
        <v>4650</v>
      </c>
      <c r="FOO34">
        <v>4739</v>
      </c>
      <c r="FOP34">
        <v>7131</v>
      </c>
      <c r="FOQ34">
        <v>9630</v>
      </c>
      <c r="FOR34">
        <v>10444</v>
      </c>
      <c r="FOS34">
        <v>12999</v>
      </c>
      <c r="FOT34">
        <v>17142</v>
      </c>
      <c r="FOU34">
        <v>22859</v>
      </c>
      <c r="FOV34">
        <v>25747</v>
      </c>
      <c r="FOW34">
        <v>31323</v>
      </c>
      <c r="FOX34">
        <v>35929</v>
      </c>
      <c r="FOY34">
        <v>49635</v>
      </c>
      <c r="FOZ34">
        <v>69645</v>
      </c>
      <c r="FPA34">
        <v>93683</v>
      </c>
      <c r="FPB34">
        <v>109212</v>
      </c>
      <c r="FPC34">
        <v>150675</v>
      </c>
      <c r="FPD34">
        <v>258870</v>
      </c>
      <c r="FPE34">
        <v>433059</v>
      </c>
      <c r="FPF34">
        <v>510355</v>
      </c>
      <c r="FPG34">
        <v>510355</v>
      </c>
      <c r="FPH34">
        <v>573172</v>
      </c>
      <c r="FPI34">
        <v>624389</v>
      </c>
      <c r="FPJ34">
        <v>677251</v>
      </c>
      <c r="FPK34">
        <v>688226</v>
      </c>
      <c r="FPL34">
        <v>696867</v>
      </c>
      <c r="FPM34">
        <v>704607</v>
      </c>
      <c r="FPN34">
        <v>703916</v>
      </c>
      <c r="FPO34">
        <v>704651</v>
      </c>
      <c r="FPP34">
        <v>701220</v>
      </c>
      <c r="FPQ34">
        <v>697312</v>
      </c>
      <c r="FPR34">
        <v>686310</v>
      </c>
      <c r="FPS34">
        <v>685720</v>
      </c>
      <c r="FPT34">
        <v>683832</v>
      </c>
      <c r="FPU34">
        <v>683588</v>
      </c>
      <c r="FPV34">
        <v>690348</v>
      </c>
      <c r="FPW34">
        <v>679021</v>
      </c>
      <c r="FPX34">
        <v>685360</v>
      </c>
      <c r="FPY34">
        <v>692394</v>
      </c>
      <c r="FPZ34">
        <v>692198</v>
      </c>
      <c r="FQA34">
        <v>684825</v>
      </c>
      <c r="FQB34">
        <v>692580</v>
      </c>
      <c r="FQC34">
        <v>698657</v>
      </c>
      <c r="FQD34">
        <v>705127</v>
      </c>
      <c r="FQE34">
        <v>713074</v>
      </c>
      <c r="FQF34">
        <v>709387</v>
      </c>
      <c r="FQG34">
        <v>717419</v>
      </c>
      <c r="FQH34">
        <v>725907</v>
      </c>
      <c r="FQI34">
        <v>726109</v>
      </c>
      <c r="FQJ34">
        <v>722165</v>
      </c>
      <c r="FQK34">
        <v>722594</v>
      </c>
      <c r="FQL34">
        <v>722594</v>
      </c>
      <c r="FQM34">
        <v>721008</v>
      </c>
      <c r="FQN34">
        <v>725720</v>
      </c>
      <c r="FQO34">
        <v>707459</v>
      </c>
      <c r="FQP34">
        <v>705855</v>
      </c>
      <c r="FQQ34">
        <v>709418</v>
      </c>
      <c r="FQR34">
        <v>722774</v>
      </c>
      <c r="FQS34">
        <v>718192</v>
      </c>
      <c r="FQT34">
        <v>706269</v>
      </c>
      <c r="FQU34">
        <v>697110</v>
      </c>
      <c r="FQV34">
        <v>703663</v>
      </c>
      <c r="FQW34">
        <v>699523</v>
      </c>
      <c r="FQX34">
        <v>703456</v>
      </c>
      <c r="FQY34">
        <v>703127</v>
      </c>
      <c r="FQZ34">
        <v>3997</v>
      </c>
      <c r="FRA34">
        <v>3997</v>
      </c>
      <c r="FRB34">
        <v>5062</v>
      </c>
      <c r="FRC34">
        <v>5600</v>
      </c>
      <c r="FRD34">
        <v>6125</v>
      </c>
      <c r="FRE34">
        <v>7058</v>
      </c>
      <c r="FRF34">
        <v>8877</v>
      </c>
      <c r="FRG34">
        <v>14170</v>
      </c>
      <c r="FRH34">
        <v>15877</v>
      </c>
      <c r="FRI34">
        <v>20933</v>
      </c>
      <c r="FRJ34">
        <v>22089</v>
      </c>
      <c r="FRK34">
        <v>27216</v>
      </c>
      <c r="FRL34">
        <v>33709</v>
      </c>
      <c r="FRM34">
        <v>44619</v>
      </c>
      <c r="FRN34">
        <v>54542</v>
      </c>
      <c r="FRO34">
        <v>83753</v>
      </c>
      <c r="FRP34">
        <v>112088</v>
      </c>
      <c r="FRQ34">
        <v>243294</v>
      </c>
      <c r="FRR34">
        <v>342957</v>
      </c>
      <c r="FRS34">
        <v>521665</v>
      </c>
      <c r="FRT34">
        <v>596344</v>
      </c>
      <c r="FRU34">
        <v>656579</v>
      </c>
      <c r="FRV34">
        <v>694355</v>
      </c>
      <c r="FRW34">
        <v>701422</v>
      </c>
      <c r="FRX34">
        <v>703978</v>
      </c>
      <c r="FRY34">
        <v>703978</v>
      </c>
      <c r="FRZ34">
        <v>702735</v>
      </c>
      <c r="FSA34">
        <v>694177</v>
      </c>
      <c r="FSB34">
        <v>697369</v>
      </c>
      <c r="FSC34">
        <v>695988</v>
      </c>
      <c r="FSD34">
        <v>699767</v>
      </c>
      <c r="FSE34">
        <v>703473</v>
      </c>
      <c r="FSF34">
        <v>712987</v>
      </c>
      <c r="FSG34">
        <v>708317</v>
      </c>
      <c r="FSH34">
        <v>702366</v>
      </c>
      <c r="FSI34">
        <v>709695</v>
      </c>
      <c r="FSJ34">
        <v>709015</v>
      </c>
      <c r="FSK34">
        <v>706436</v>
      </c>
      <c r="FSL34">
        <v>716066</v>
      </c>
      <c r="FSM34">
        <v>724560</v>
      </c>
      <c r="FSN34">
        <v>710848</v>
      </c>
      <c r="FSO34">
        <v>715083</v>
      </c>
      <c r="FSP34">
        <v>716082</v>
      </c>
      <c r="FSQ34">
        <v>714409</v>
      </c>
      <c r="FSR34">
        <v>725689</v>
      </c>
      <c r="FSS34">
        <v>725689</v>
      </c>
      <c r="FST34">
        <v>734610</v>
      </c>
      <c r="FSU34">
        <v>737862</v>
      </c>
      <c r="FSV34">
        <v>731641</v>
      </c>
      <c r="FSW34">
        <v>725916</v>
      </c>
      <c r="FSX34">
        <v>724720</v>
      </c>
      <c r="FSY34">
        <v>726117</v>
      </c>
      <c r="FSZ34">
        <v>723444</v>
      </c>
      <c r="FTA34">
        <v>735814</v>
      </c>
      <c r="FTB34">
        <v>742060</v>
      </c>
      <c r="FTC34">
        <v>751038</v>
      </c>
      <c r="FTD34">
        <v>753267</v>
      </c>
      <c r="FTE34">
        <v>753267</v>
      </c>
      <c r="FTF34">
        <v>760096</v>
      </c>
      <c r="FTG34">
        <v>752885</v>
      </c>
      <c r="FTH34">
        <v>749691</v>
      </c>
      <c r="FTI34">
        <v>749125</v>
      </c>
      <c r="FTJ34">
        <v>749125</v>
      </c>
      <c r="FTK34">
        <v>742749</v>
      </c>
      <c r="FTL34">
        <v>752730</v>
      </c>
      <c r="FTM34">
        <v>6033</v>
      </c>
      <c r="FTN34">
        <v>6033</v>
      </c>
      <c r="FTO34">
        <v>7135</v>
      </c>
      <c r="FTP34">
        <v>9299</v>
      </c>
      <c r="FTQ34">
        <v>10234</v>
      </c>
      <c r="FTR34">
        <v>10962</v>
      </c>
      <c r="FTS34">
        <v>12425</v>
      </c>
      <c r="FTT34">
        <v>14351</v>
      </c>
      <c r="FTU34">
        <v>18276</v>
      </c>
      <c r="FTV34">
        <v>21915</v>
      </c>
      <c r="FTW34">
        <v>26282</v>
      </c>
      <c r="FTX34">
        <v>39205</v>
      </c>
      <c r="FTY34">
        <v>46394</v>
      </c>
      <c r="FTZ34">
        <v>76553</v>
      </c>
      <c r="FUA34">
        <v>92571</v>
      </c>
      <c r="FUB34">
        <v>128982</v>
      </c>
      <c r="FUC34">
        <v>175876</v>
      </c>
      <c r="FUD34">
        <v>175876</v>
      </c>
      <c r="FUE34">
        <v>289899</v>
      </c>
      <c r="FUF34">
        <v>380105</v>
      </c>
      <c r="FUG34">
        <v>533628</v>
      </c>
      <c r="FUH34">
        <v>609682</v>
      </c>
      <c r="FUI34">
        <v>668886</v>
      </c>
      <c r="FUJ34">
        <v>681528</v>
      </c>
      <c r="FUK34">
        <v>692101</v>
      </c>
      <c r="FUL34">
        <v>712000</v>
      </c>
      <c r="FUM34">
        <v>711363</v>
      </c>
      <c r="FUN34">
        <v>708497</v>
      </c>
      <c r="FUO34">
        <v>716358</v>
      </c>
      <c r="FUP34">
        <v>719120</v>
      </c>
      <c r="FUQ34">
        <v>715661</v>
      </c>
      <c r="FUR34">
        <v>718613</v>
      </c>
      <c r="FUS34">
        <v>715476</v>
      </c>
      <c r="FUT34">
        <v>713996</v>
      </c>
      <c r="FUU34">
        <v>718444</v>
      </c>
      <c r="FUV34">
        <v>717323</v>
      </c>
      <c r="FUW34">
        <v>710390</v>
      </c>
      <c r="FUX34">
        <v>722033</v>
      </c>
      <c r="FUY34">
        <v>725881</v>
      </c>
      <c r="FUZ34">
        <v>732175</v>
      </c>
      <c r="FVA34">
        <v>727467</v>
      </c>
      <c r="FVB34">
        <v>730219</v>
      </c>
      <c r="FVC34">
        <v>716908</v>
      </c>
      <c r="FVD34">
        <v>718375</v>
      </c>
      <c r="FVE34">
        <v>720089</v>
      </c>
      <c r="FVF34">
        <v>730518</v>
      </c>
      <c r="FVG34">
        <v>733187</v>
      </c>
      <c r="FVH34">
        <v>748691</v>
      </c>
      <c r="FVI34">
        <v>745713</v>
      </c>
      <c r="FVJ34">
        <v>778609</v>
      </c>
      <c r="FVK34">
        <v>785098</v>
      </c>
      <c r="FVL34">
        <v>801477</v>
      </c>
      <c r="FVM34">
        <v>807828</v>
      </c>
      <c r="FVN34">
        <v>790162</v>
      </c>
      <c r="FVO34">
        <v>801988</v>
      </c>
      <c r="FVP34">
        <v>800994</v>
      </c>
      <c r="FVQ34">
        <v>801502</v>
      </c>
      <c r="FVR34">
        <v>803363</v>
      </c>
      <c r="FVS34">
        <v>800751</v>
      </c>
      <c r="FVT34">
        <v>816973</v>
      </c>
      <c r="FVU34">
        <v>800725</v>
      </c>
      <c r="FVV34">
        <v>815930</v>
      </c>
      <c r="FVW34">
        <v>810163</v>
      </c>
      <c r="FVX34">
        <v>813819</v>
      </c>
      <c r="FVY34">
        <v>826424</v>
      </c>
      <c r="FVZ34">
        <v>13126</v>
      </c>
      <c r="FWA34">
        <v>13126</v>
      </c>
      <c r="FWB34">
        <v>14352</v>
      </c>
      <c r="FWC34">
        <v>18410</v>
      </c>
      <c r="FWD34">
        <v>28657</v>
      </c>
      <c r="FWE34">
        <v>30400</v>
      </c>
      <c r="FWF34">
        <v>31527</v>
      </c>
      <c r="FWG34">
        <v>38563</v>
      </c>
      <c r="FWH34">
        <v>42655</v>
      </c>
      <c r="FWI34">
        <v>52361</v>
      </c>
      <c r="FWJ34">
        <v>59448</v>
      </c>
      <c r="FWK34">
        <v>78904</v>
      </c>
      <c r="FWL34">
        <v>103480</v>
      </c>
      <c r="FWM34">
        <v>124177</v>
      </c>
      <c r="FWN34">
        <v>152640</v>
      </c>
      <c r="FWO34">
        <v>152640</v>
      </c>
      <c r="FWP34">
        <v>200753</v>
      </c>
      <c r="FWQ34">
        <v>347559</v>
      </c>
      <c r="FWR34">
        <v>535902</v>
      </c>
      <c r="FWS34">
        <v>658952</v>
      </c>
      <c r="FWT34">
        <v>694894</v>
      </c>
      <c r="FWU34">
        <v>745839</v>
      </c>
      <c r="FWV34">
        <v>784803</v>
      </c>
      <c r="FWW34">
        <v>814928</v>
      </c>
      <c r="FWX34">
        <v>841418</v>
      </c>
      <c r="FWY34">
        <v>839201</v>
      </c>
      <c r="FWZ34">
        <v>841660</v>
      </c>
      <c r="FXA34">
        <v>827006</v>
      </c>
      <c r="FXB34">
        <v>839568</v>
      </c>
      <c r="FXC34">
        <v>831960</v>
      </c>
      <c r="FXD34">
        <v>864128</v>
      </c>
      <c r="FXE34">
        <v>861584</v>
      </c>
      <c r="FXF34">
        <v>844579</v>
      </c>
      <c r="FXG34">
        <v>848525</v>
      </c>
      <c r="FXH34">
        <v>859864</v>
      </c>
      <c r="FXI34">
        <v>858966</v>
      </c>
      <c r="FXJ34">
        <v>869149</v>
      </c>
      <c r="FXK34">
        <v>849450</v>
      </c>
      <c r="FXL34">
        <v>843833</v>
      </c>
      <c r="FXM34">
        <v>858985</v>
      </c>
      <c r="FXN34">
        <v>838635</v>
      </c>
      <c r="FXO34">
        <v>871629</v>
      </c>
      <c r="FXP34">
        <v>868880</v>
      </c>
      <c r="FXQ34">
        <v>879590</v>
      </c>
      <c r="FXR34">
        <v>888305</v>
      </c>
      <c r="FXS34">
        <v>898548</v>
      </c>
      <c r="FXT34">
        <v>888870</v>
      </c>
      <c r="FXU34">
        <v>902650</v>
      </c>
      <c r="FXV34">
        <v>917644</v>
      </c>
      <c r="FXW34">
        <v>925087</v>
      </c>
      <c r="FXX34">
        <v>912565</v>
      </c>
      <c r="FXY34">
        <v>908369</v>
      </c>
      <c r="FXZ34">
        <v>917131</v>
      </c>
      <c r="FYA34">
        <v>908637</v>
      </c>
      <c r="FYB34">
        <v>907698</v>
      </c>
      <c r="FYC34">
        <v>896224</v>
      </c>
      <c r="FYD34">
        <v>896224</v>
      </c>
      <c r="FYE34">
        <v>903438</v>
      </c>
      <c r="FYF34">
        <v>893912</v>
      </c>
      <c r="FYG34">
        <v>891260</v>
      </c>
      <c r="FYH34">
        <v>894914</v>
      </c>
      <c r="FYI34">
        <v>893137</v>
      </c>
      <c r="FYJ34">
        <v>862305</v>
      </c>
      <c r="FYK34">
        <v>871219</v>
      </c>
      <c r="FYL34">
        <v>866296</v>
      </c>
      <c r="FYM34">
        <v>859064</v>
      </c>
      <c r="FYN34">
        <v>17762</v>
      </c>
      <c r="FYO34">
        <v>21170</v>
      </c>
      <c r="FYP34">
        <v>26393</v>
      </c>
      <c r="FYQ34">
        <v>28498</v>
      </c>
      <c r="FYR34">
        <v>30296</v>
      </c>
      <c r="FYS34">
        <v>34194</v>
      </c>
      <c r="FYT34">
        <v>35083</v>
      </c>
      <c r="FYU34">
        <v>41553</v>
      </c>
      <c r="FYV34">
        <v>58707</v>
      </c>
      <c r="FYW34">
        <v>80946</v>
      </c>
      <c r="FYX34">
        <v>104012</v>
      </c>
      <c r="FYY34">
        <v>119784</v>
      </c>
      <c r="FYZ34">
        <v>134678</v>
      </c>
      <c r="FZA34">
        <v>163510</v>
      </c>
      <c r="FZB34">
        <v>195727</v>
      </c>
      <c r="FZC34">
        <v>292243</v>
      </c>
      <c r="FZD34">
        <v>488452</v>
      </c>
      <c r="FZE34">
        <v>651301</v>
      </c>
      <c r="FZF34">
        <v>771882</v>
      </c>
      <c r="FZG34">
        <v>771882</v>
      </c>
      <c r="FZH34">
        <v>821294</v>
      </c>
      <c r="FZI34">
        <v>860598</v>
      </c>
      <c r="FZJ34">
        <v>891274</v>
      </c>
      <c r="FZK34">
        <v>910883</v>
      </c>
      <c r="FZL34">
        <v>922993</v>
      </c>
      <c r="FZM34">
        <v>924510</v>
      </c>
      <c r="FZN34">
        <v>926706</v>
      </c>
      <c r="FZO34">
        <v>929504</v>
      </c>
      <c r="FZP34">
        <v>930500</v>
      </c>
      <c r="FZQ34">
        <v>922819</v>
      </c>
      <c r="FZR34">
        <v>921916</v>
      </c>
      <c r="FZS34">
        <v>908442</v>
      </c>
      <c r="FZT34">
        <v>906859</v>
      </c>
      <c r="FZU34">
        <v>906145</v>
      </c>
      <c r="FZV34">
        <v>902018</v>
      </c>
      <c r="FZW34">
        <v>908605</v>
      </c>
      <c r="FZX34">
        <v>903892</v>
      </c>
      <c r="FZY34">
        <v>900830</v>
      </c>
      <c r="FZZ34">
        <v>905766</v>
      </c>
      <c r="GAA34">
        <v>890057</v>
      </c>
      <c r="GAB34">
        <v>901526</v>
      </c>
      <c r="GAC34">
        <v>900674</v>
      </c>
      <c r="GAD34">
        <v>888524</v>
      </c>
      <c r="GAE34">
        <v>877755</v>
      </c>
      <c r="GAF34">
        <v>880839</v>
      </c>
      <c r="GAG34">
        <v>890109</v>
      </c>
      <c r="GAH34">
        <v>898786</v>
      </c>
      <c r="GAI34">
        <v>903425</v>
      </c>
      <c r="GAJ34">
        <v>902077</v>
      </c>
      <c r="GAK34">
        <v>899458</v>
      </c>
      <c r="GAL34">
        <v>886238</v>
      </c>
      <c r="GAM34">
        <v>885927</v>
      </c>
      <c r="GAN34">
        <v>874346</v>
      </c>
      <c r="GAO34">
        <v>877674</v>
      </c>
      <c r="GAP34">
        <v>885921</v>
      </c>
      <c r="GAQ34">
        <v>868905</v>
      </c>
      <c r="GAR34">
        <v>879446</v>
      </c>
      <c r="GAS34">
        <v>904876</v>
      </c>
      <c r="GAT34">
        <v>925331</v>
      </c>
      <c r="GAU34">
        <v>928184</v>
      </c>
      <c r="GAV34">
        <v>925847</v>
      </c>
      <c r="GAW34">
        <v>925219</v>
      </c>
      <c r="GAX34">
        <v>923685</v>
      </c>
      <c r="GAY34">
        <v>923493</v>
      </c>
      <c r="GAZ34">
        <v>936330</v>
      </c>
      <c r="GBA34">
        <v>936330</v>
      </c>
      <c r="GBB34">
        <v>30300</v>
      </c>
      <c r="GBC34">
        <v>30300</v>
      </c>
      <c r="GBD34">
        <v>48262</v>
      </c>
      <c r="GBE34">
        <v>61005</v>
      </c>
      <c r="GBF34">
        <v>66633</v>
      </c>
      <c r="GBG34">
        <v>73695</v>
      </c>
      <c r="GBH34">
        <v>81250</v>
      </c>
      <c r="GBI34">
        <v>88093</v>
      </c>
      <c r="GBJ34">
        <v>95252</v>
      </c>
      <c r="GBK34">
        <v>101792</v>
      </c>
      <c r="GBL34">
        <v>117135</v>
      </c>
      <c r="GBM34">
        <v>154722</v>
      </c>
      <c r="GBN34">
        <v>185640</v>
      </c>
      <c r="GBO34">
        <v>276063</v>
      </c>
      <c r="GBP34">
        <v>401296</v>
      </c>
      <c r="GBQ34">
        <v>557216</v>
      </c>
      <c r="GBR34">
        <v>736055</v>
      </c>
      <c r="GBS34">
        <v>850850</v>
      </c>
      <c r="GBT34">
        <v>909232</v>
      </c>
      <c r="GBU34">
        <v>965566</v>
      </c>
      <c r="GBV34">
        <v>998484</v>
      </c>
      <c r="GBW34">
        <v>1002632</v>
      </c>
      <c r="GBX34">
        <v>1018211</v>
      </c>
      <c r="GBY34">
        <v>1018211</v>
      </c>
      <c r="GBZ34">
        <v>1007696</v>
      </c>
      <c r="GCA34">
        <v>1002311</v>
      </c>
      <c r="GCB34">
        <v>1002311</v>
      </c>
      <c r="GCC34">
        <v>1014432</v>
      </c>
      <c r="GCD34">
        <v>1016333</v>
      </c>
      <c r="GCE34">
        <v>1007207</v>
      </c>
      <c r="GCF34">
        <v>1000820</v>
      </c>
      <c r="GCG34">
        <v>1011374</v>
      </c>
      <c r="GCH34">
        <v>997164</v>
      </c>
      <c r="GCI34">
        <v>1014551</v>
      </c>
      <c r="GCJ34">
        <v>1009984</v>
      </c>
      <c r="GCK34">
        <v>1011468</v>
      </c>
      <c r="GCL34">
        <v>1022651</v>
      </c>
      <c r="GCM34">
        <v>1033159</v>
      </c>
      <c r="GCN34">
        <v>1015700</v>
      </c>
      <c r="GCO34">
        <v>1049095</v>
      </c>
      <c r="GCP34">
        <v>1059883</v>
      </c>
      <c r="GCQ34">
        <v>1068821</v>
      </c>
      <c r="GCR34">
        <v>1055204</v>
      </c>
      <c r="GCS34">
        <v>1055204</v>
      </c>
      <c r="GCT34">
        <v>1045107</v>
      </c>
      <c r="GCU34">
        <v>1029304</v>
      </c>
      <c r="GCV34">
        <v>1036763</v>
      </c>
      <c r="GCW34">
        <v>1028034</v>
      </c>
      <c r="GCX34">
        <v>1010069</v>
      </c>
      <c r="GCY34">
        <v>1003428</v>
      </c>
      <c r="GCZ34">
        <v>992525</v>
      </c>
      <c r="GDA34">
        <v>996951</v>
      </c>
      <c r="GDB34">
        <v>975107</v>
      </c>
      <c r="GDC34">
        <v>985813</v>
      </c>
      <c r="GDD34">
        <v>961916</v>
      </c>
      <c r="GDE34">
        <v>949027</v>
      </c>
      <c r="GDF34">
        <v>917788</v>
      </c>
      <c r="GDG34">
        <v>917788</v>
      </c>
      <c r="GDH34">
        <v>918180</v>
      </c>
      <c r="GDI34">
        <v>915584</v>
      </c>
      <c r="GDJ34">
        <v>921393</v>
      </c>
      <c r="GDK34">
        <v>925117</v>
      </c>
      <c r="GDL34">
        <v>925117</v>
      </c>
      <c r="GDM34">
        <v>919933</v>
      </c>
      <c r="GDN34">
        <v>941060</v>
      </c>
      <c r="GDO34">
        <v>4450</v>
      </c>
      <c r="GDP34">
        <v>6208</v>
      </c>
      <c r="GDQ34">
        <v>11470</v>
      </c>
      <c r="GDR34">
        <v>14681</v>
      </c>
      <c r="GDS34">
        <v>16196</v>
      </c>
      <c r="GDT34">
        <v>17233</v>
      </c>
      <c r="GDU34">
        <v>19984</v>
      </c>
      <c r="GDV34">
        <v>23708</v>
      </c>
      <c r="GDW34">
        <v>27328</v>
      </c>
      <c r="GDX34">
        <v>36119</v>
      </c>
      <c r="GDY34">
        <v>48628</v>
      </c>
      <c r="GDZ34">
        <v>68298</v>
      </c>
      <c r="GEA34">
        <v>87971</v>
      </c>
      <c r="GEB34">
        <v>149929</v>
      </c>
      <c r="GEC34">
        <v>261923</v>
      </c>
      <c r="GED34">
        <v>495324</v>
      </c>
      <c r="GEE34">
        <v>682586</v>
      </c>
      <c r="GEF34">
        <v>846267</v>
      </c>
      <c r="GEG34">
        <v>942923</v>
      </c>
      <c r="GEH34">
        <v>956383</v>
      </c>
      <c r="GEI34">
        <v>956383</v>
      </c>
      <c r="GEJ34">
        <v>965590</v>
      </c>
      <c r="GEK34">
        <v>998509</v>
      </c>
      <c r="GEL34">
        <v>993461</v>
      </c>
      <c r="GEM34">
        <v>991547</v>
      </c>
      <c r="GEN34">
        <v>993033</v>
      </c>
      <c r="GEO34">
        <v>1001287</v>
      </c>
      <c r="GEP34">
        <v>1001326</v>
      </c>
      <c r="GEQ34">
        <v>1005124</v>
      </c>
      <c r="GER34">
        <v>999493</v>
      </c>
      <c r="GES34">
        <v>988109</v>
      </c>
      <c r="GET34">
        <v>981331</v>
      </c>
      <c r="GEU34">
        <v>980253</v>
      </c>
      <c r="GEV34">
        <v>978941</v>
      </c>
      <c r="GEW34">
        <v>975522</v>
      </c>
      <c r="GEX34">
        <v>963911</v>
      </c>
      <c r="GEY34">
        <v>967460</v>
      </c>
      <c r="GEZ34">
        <v>982572</v>
      </c>
      <c r="GFA34">
        <v>963919</v>
      </c>
      <c r="GFB34">
        <v>976357</v>
      </c>
      <c r="GFC34">
        <v>964643</v>
      </c>
      <c r="GFD34">
        <v>946819</v>
      </c>
      <c r="GFE34">
        <v>943677</v>
      </c>
      <c r="GFF34">
        <v>942278</v>
      </c>
      <c r="GFG34">
        <v>943798</v>
      </c>
      <c r="GFH34">
        <v>937078</v>
      </c>
      <c r="GFI34">
        <v>932096</v>
      </c>
      <c r="GFJ34">
        <v>938281</v>
      </c>
      <c r="GFK34">
        <v>937899</v>
      </c>
      <c r="GFL34">
        <v>924148</v>
      </c>
      <c r="GFM34">
        <v>925830</v>
      </c>
      <c r="GFN34">
        <v>922836</v>
      </c>
      <c r="GFO34">
        <v>931762</v>
      </c>
      <c r="GFP34">
        <v>932144</v>
      </c>
      <c r="GFQ34">
        <v>924954</v>
      </c>
      <c r="GFR34">
        <v>914980</v>
      </c>
      <c r="GFS34">
        <v>923069</v>
      </c>
      <c r="GFT34">
        <v>918556</v>
      </c>
      <c r="GFU34">
        <v>902897</v>
      </c>
      <c r="GFV34">
        <v>871824</v>
      </c>
      <c r="GFW34">
        <v>877551</v>
      </c>
      <c r="GFX34">
        <v>877119</v>
      </c>
      <c r="GFY34">
        <v>877511</v>
      </c>
      <c r="GFZ34">
        <v>874308</v>
      </c>
      <c r="GGA34">
        <v>893278</v>
      </c>
      <c r="GGB34">
        <v>1806</v>
      </c>
      <c r="GGC34">
        <v>13329</v>
      </c>
      <c r="GGD34">
        <v>20923</v>
      </c>
      <c r="GGE34">
        <v>44479</v>
      </c>
      <c r="GGF34">
        <v>48766</v>
      </c>
      <c r="GGG34">
        <v>51497</v>
      </c>
      <c r="GGH34">
        <v>51506</v>
      </c>
      <c r="GGI34">
        <v>60878</v>
      </c>
      <c r="GGJ34">
        <v>67220</v>
      </c>
      <c r="GGK34">
        <v>81276</v>
      </c>
      <c r="GGL34">
        <v>110892</v>
      </c>
      <c r="GGM34">
        <v>170894</v>
      </c>
      <c r="GGN34">
        <v>211764</v>
      </c>
      <c r="GGO34">
        <v>211764</v>
      </c>
      <c r="GGP34">
        <v>268132</v>
      </c>
      <c r="GGQ34">
        <v>474986</v>
      </c>
      <c r="GGR34">
        <v>671682</v>
      </c>
      <c r="GGS34">
        <v>816954</v>
      </c>
      <c r="GGT34">
        <v>882626</v>
      </c>
      <c r="GGU34">
        <v>953682</v>
      </c>
      <c r="GGV34">
        <v>961238</v>
      </c>
      <c r="GGW34">
        <v>974650</v>
      </c>
      <c r="GGX34">
        <v>991632</v>
      </c>
      <c r="GGY34">
        <v>978933</v>
      </c>
      <c r="GGZ34">
        <v>1001896</v>
      </c>
      <c r="GHA34">
        <v>992149</v>
      </c>
      <c r="GHB34">
        <v>983672</v>
      </c>
      <c r="GHC34">
        <v>936228</v>
      </c>
      <c r="GHD34">
        <v>970503</v>
      </c>
      <c r="GHE34">
        <v>997816</v>
      </c>
      <c r="GHF34">
        <v>987799</v>
      </c>
      <c r="GHG34">
        <v>1005929</v>
      </c>
      <c r="GHH34">
        <v>996751</v>
      </c>
      <c r="GHI34">
        <v>1003422</v>
      </c>
      <c r="GHJ34">
        <v>992773</v>
      </c>
      <c r="GHK34">
        <v>976022</v>
      </c>
      <c r="GHL34">
        <v>998171</v>
      </c>
      <c r="GHM34">
        <v>997552</v>
      </c>
      <c r="GHN34">
        <v>973441</v>
      </c>
      <c r="GHO34">
        <v>1010738</v>
      </c>
      <c r="GHP34">
        <v>994959</v>
      </c>
      <c r="GHQ34">
        <v>977175</v>
      </c>
      <c r="GHR34">
        <v>964974</v>
      </c>
      <c r="GHS34">
        <v>979306</v>
      </c>
      <c r="GHT34">
        <v>962139</v>
      </c>
      <c r="GHU34">
        <v>977973</v>
      </c>
      <c r="GHV34">
        <v>973957</v>
      </c>
      <c r="GHW34">
        <v>959521</v>
      </c>
      <c r="GHX34">
        <v>968111</v>
      </c>
      <c r="GHY34">
        <v>984609</v>
      </c>
      <c r="GHZ34">
        <v>983619</v>
      </c>
      <c r="GIA34">
        <v>987332</v>
      </c>
      <c r="GIB34">
        <v>993807</v>
      </c>
      <c r="GIC34">
        <v>993493</v>
      </c>
      <c r="GID34">
        <v>993089</v>
      </c>
      <c r="GIE34">
        <v>989795</v>
      </c>
      <c r="GIF34">
        <v>989795</v>
      </c>
      <c r="GIG34">
        <v>995015</v>
      </c>
      <c r="GIH34">
        <v>1012338</v>
      </c>
      <c r="GII34">
        <v>994358</v>
      </c>
      <c r="GIJ34">
        <v>984341</v>
      </c>
      <c r="GIK34">
        <v>987459</v>
      </c>
      <c r="GIL34">
        <v>987489</v>
      </c>
      <c r="GIM34">
        <v>988823</v>
      </c>
      <c r="GIN34">
        <v>987620</v>
      </c>
      <c r="GIO34">
        <v>11313</v>
      </c>
      <c r="GIP34">
        <v>15638</v>
      </c>
      <c r="GIQ34">
        <v>24278</v>
      </c>
      <c r="GIR34">
        <v>20695</v>
      </c>
      <c r="GIS34">
        <v>24438</v>
      </c>
      <c r="GIT34">
        <v>28600</v>
      </c>
      <c r="GIU34">
        <v>36385</v>
      </c>
      <c r="GIV34">
        <v>40774</v>
      </c>
      <c r="GIW34">
        <v>46707</v>
      </c>
      <c r="GIX34">
        <v>64218</v>
      </c>
      <c r="GIY34">
        <v>76077</v>
      </c>
      <c r="GIZ34">
        <v>94142</v>
      </c>
      <c r="GJA34">
        <v>137152</v>
      </c>
      <c r="GJB34">
        <v>169373</v>
      </c>
      <c r="GJC34">
        <v>228727</v>
      </c>
      <c r="GJD34">
        <v>303816</v>
      </c>
      <c r="GJE34">
        <v>498187</v>
      </c>
      <c r="GJF34">
        <v>658913</v>
      </c>
      <c r="GJG34">
        <v>658913</v>
      </c>
      <c r="GJH34">
        <v>730348</v>
      </c>
      <c r="GJI34">
        <v>786713</v>
      </c>
      <c r="GJJ34">
        <v>807819</v>
      </c>
      <c r="GJK34">
        <v>837977</v>
      </c>
      <c r="GJL34">
        <v>842993</v>
      </c>
      <c r="GJM34">
        <v>844075</v>
      </c>
      <c r="GJN34">
        <v>827046</v>
      </c>
      <c r="GJO34">
        <v>847631</v>
      </c>
      <c r="GJP34">
        <v>847009</v>
      </c>
      <c r="GJQ34">
        <v>846330</v>
      </c>
      <c r="GJR34">
        <v>854714</v>
      </c>
      <c r="GJS34">
        <v>867866</v>
      </c>
      <c r="GJT34">
        <v>874215</v>
      </c>
      <c r="GJU34">
        <v>885738</v>
      </c>
      <c r="GJV34">
        <v>886274</v>
      </c>
      <c r="GJW34">
        <v>876403</v>
      </c>
      <c r="GJX34">
        <v>885198</v>
      </c>
      <c r="GJY34">
        <v>888314</v>
      </c>
      <c r="GJZ34">
        <v>883695</v>
      </c>
      <c r="GKA34">
        <v>870452</v>
      </c>
      <c r="GKB34">
        <v>868135</v>
      </c>
      <c r="GKC34">
        <v>854236</v>
      </c>
      <c r="GKD34">
        <v>853726</v>
      </c>
      <c r="GKE34">
        <v>840662</v>
      </c>
      <c r="GKF34">
        <v>841897</v>
      </c>
      <c r="GKG34">
        <v>866290</v>
      </c>
      <c r="GKH34">
        <v>873000</v>
      </c>
      <c r="GKI34">
        <v>880873</v>
      </c>
      <c r="GKJ34">
        <v>928469</v>
      </c>
      <c r="GKK34">
        <v>899623</v>
      </c>
      <c r="GKL34">
        <v>885366</v>
      </c>
      <c r="GKM34">
        <v>879804</v>
      </c>
      <c r="GKN34">
        <v>873444</v>
      </c>
      <c r="GKO34">
        <v>868118</v>
      </c>
      <c r="GKP34">
        <v>855714</v>
      </c>
      <c r="GKQ34">
        <v>849311</v>
      </c>
      <c r="GKR34">
        <v>836419</v>
      </c>
      <c r="GKS34">
        <v>829710</v>
      </c>
      <c r="GKT34">
        <v>842228</v>
      </c>
      <c r="GKU34">
        <v>836098</v>
      </c>
      <c r="GKV34">
        <v>833929</v>
      </c>
      <c r="GKW34">
        <v>821093</v>
      </c>
      <c r="GKX34">
        <v>804133</v>
      </c>
      <c r="GKY34">
        <v>804904</v>
      </c>
      <c r="GKZ34">
        <v>798750</v>
      </c>
      <c r="GLA34">
        <v>831978</v>
      </c>
      <c r="GLB34">
        <v>10703</v>
      </c>
      <c r="GLC34">
        <v>22069</v>
      </c>
      <c r="GLD34">
        <v>25312</v>
      </c>
      <c r="GLE34">
        <v>26392</v>
      </c>
      <c r="GLF34">
        <v>29580</v>
      </c>
      <c r="GLG34">
        <v>39525</v>
      </c>
      <c r="GLH34">
        <v>43344</v>
      </c>
      <c r="GLI34">
        <v>63002</v>
      </c>
      <c r="GLJ34">
        <v>63713</v>
      </c>
      <c r="GLK34">
        <v>80626</v>
      </c>
      <c r="GLL34">
        <v>87604</v>
      </c>
      <c r="GLM34">
        <v>99109</v>
      </c>
      <c r="GLN34">
        <v>104597</v>
      </c>
      <c r="GLO34">
        <v>155267</v>
      </c>
      <c r="GLP34">
        <v>200397</v>
      </c>
      <c r="GLQ34">
        <v>247369</v>
      </c>
      <c r="GLR34">
        <v>369798</v>
      </c>
      <c r="GLS34">
        <v>559702</v>
      </c>
      <c r="GLT34">
        <v>677719</v>
      </c>
      <c r="GLU34">
        <v>734960</v>
      </c>
      <c r="GLV34">
        <v>790917</v>
      </c>
      <c r="GLW34">
        <v>817206</v>
      </c>
      <c r="GLX34">
        <v>822967</v>
      </c>
      <c r="GLY34">
        <v>822967</v>
      </c>
      <c r="GLZ34">
        <v>828981</v>
      </c>
      <c r="GMA34">
        <v>839842</v>
      </c>
      <c r="GMB34">
        <v>841943</v>
      </c>
      <c r="GMC34">
        <v>852712</v>
      </c>
      <c r="GMD34">
        <v>850737</v>
      </c>
      <c r="GME34">
        <v>850056</v>
      </c>
      <c r="GMF34">
        <v>867267</v>
      </c>
      <c r="GMG34">
        <v>869653</v>
      </c>
      <c r="GMH34">
        <v>878067</v>
      </c>
      <c r="GMI34">
        <v>877735</v>
      </c>
      <c r="GMJ34">
        <v>891815</v>
      </c>
      <c r="GMK34">
        <v>877540</v>
      </c>
      <c r="GML34">
        <v>874799</v>
      </c>
      <c r="GMM34">
        <v>868887</v>
      </c>
      <c r="GMN34">
        <v>850680</v>
      </c>
      <c r="GMO34">
        <v>843296</v>
      </c>
      <c r="GMP34">
        <v>818477</v>
      </c>
      <c r="GMQ34">
        <v>826359</v>
      </c>
      <c r="GMR34">
        <v>805050</v>
      </c>
      <c r="GMS34">
        <v>804583</v>
      </c>
      <c r="GMT34">
        <v>801019</v>
      </c>
      <c r="GMU34">
        <v>785944</v>
      </c>
      <c r="GMV34">
        <v>783284</v>
      </c>
      <c r="GMW34">
        <v>784350</v>
      </c>
      <c r="GMX34">
        <v>784350</v>
      </c>
      <c r="GMY34">
        <v>791655</v>
      </c>
      <c r="GMZ34">
        <v>781887</v>
      </c>
      <c r="GNA34">
        <v>775070</v>
      </c>
      <c r="GNB34">
        <v>770134</v>
      </c>
      <c r="GNC34">
        <v>777963</v>
      </c>
      <c r="GND34">
        <v>767586</v>
      </c>
      <c r="GNE34">
        <v>762174</v>
      </c>
      <c r="GNF34">
        <v>754805</v>
      </c>
      <c r="GNG34">
        <v>746079</v>
      </c>
      <c r="GNH34">
        <v>746079</v>
      </c>
      <c r="GNI34">
        <v>747605</v>
      </c>
      <c r="GNJ34">
        <v>743748</v>
      </c>
      <c r="GNK34">
        <v>744082</v>
      </c>
      <c r="GNL34">
        <v>757854</v>
      </c>
      <c r="GNM34">
        <v>757854</v>
      </c>
      <c r="GNN34">
        <v>757739</v>
      </c>
      <c r="GNO34">
        <v>766221</v>
      </c>
      <c r="GNP34">
        <v>12139</v>
      </c>
      <c r="GNQ34">
        <v>15237</v>
      </c>
      <c r="GNR34">
        <v>16487</v>
      </c>
      <c r="GNS34">
        <v>20419</v>
      </c>
      <c r="GNT34">
        <v>25448</v>
      </c>
      <c r="GNU34">
        <v>29438</v>
      </c>
      <c r="GNV34">
        <v>42668</v>
      </c>
      <c r="GNW34">
        <v>44050</v>
      </c>
      <c r="GNX34">
        <v>56731</v>
      </c>
      <c r="GNY34">
        <v>90858</v>
      </c>
      <c r="GNZ34">
        <v>95750</v>
      </c>
      <c r="GOA34">
        <v>123234</v>
      </c>
      <c r="GOB34">
        <v>147442</v>
      </c>
      <c r="GOC34">
        <v>197597</v>
      </c>
      <c r="GOD34">
        <v>255503</v>
      </c>
      <c r="GOE34">
        <v>433903</v>
      </c>
      <c r="GOF34">
        <v>587415</v>
      </c>
      <c r="GOG34">
        <v>688400</v>
      </c>
      <c r="GOH34">
        <v>686459</v>
      </c>
      <c r="GOI34">
        <v>686459</v>
      </c>
      <c r="GOJ34">
        <v>671513</v>
      </c>
      <c r="GOK34">
        <v>749379</v>
      </c>
      <c r="GOL34">
        <v>764626</v>
      </c>
      <c r="GOM34">
        <v>762245</v>
      </c>
      <c r="GON34">
        <v>780548</v>
      </c>
      <c r="GOO34">
        <v>785751</v>
      </c>
      <c r="GOP34">
        <v>765135</v>
      </c>
      <c r="GOQ34">
        <v>763240</v>
      </c>
      <c r="GOR34">
        <v>756080</v>
      </c>
      <c r="GOS34">
        <v>752674</v>
      </c>
      <c r="GOT34">
        <v>757884</v>
      </c>
      <c r="GOU34">
        <v>747257</v>
      </c>
      <c r="GOV34">
        <v>752610</v>
      </c>
      <c r="GOW34">
        <v>763082</v>
      </c>
      <c r="GOX34">
        <v>766779</v>
      </c>
      <c r="GOY34">
        <v>749879</v>
      </c>
      <c r="GOZ34">
        <v>732025</v>
      </c>
      <c r="GPA34">
        <v>722698</v>
      </c>
      <c r="GPB34">
        <v>725694</v>
      </c>
      <c r="GPC34">
        <v>702684</v>
      </c>
      <c r="GPD34">
        <v>708698</v>
      </c>
      <c r="GPE34">
        <v>712129</v>
      </c>
      <c r="GPF34">
        <v>703023</v>
      </c>
      <c r="GPG34">
        <v>708747</v>
      </c>
      <c r="GPH34">
        <v>712713</v>
      </c>
      <c r="GPI34">
        <v>716114</v>
      </c>
      <c r="GPJ34">
        <v>713224</v>
      </c>
      <c r="GPK34">
        <v>715389</v>
      </c>
      <c r="GPL34">
        <v>726507</v>
      </c>
      <c r="GPM34">
        <v>724905</v>
      </c>
      <c r="GPN34">
        <v>729017</v>
      </c>
      <c r="GPO34">
        <v>742188</v>
      </c>
      <c r="GPP34">
        <v>742649</v>
      </c>
      <c r="GPQ34">
        <v>749057</v>
      </c>
      <c r="GPR34">
        <v>763873</v>
      </c>
      <c r="GPS34">
        <v>771880</v>
      </c>
      <c r="GPT34">
        <v>774104</v>
      </c>
      <c r="GPU34">
        <v>775752</v>
      </c>
      <c r="GPV34">
        <v>772317</v>
      </c>
      <c r="GPW34">
        <v>764995</v>
      </c>
      <c r="GPX34">
        <v>756563</v>
      </c>
      <c r="GPY34">
        <v>758295</v>
      </c>
      <c r="GPZ34">
        <v>734319</v>
      </c>
      <c r="GQA34">
        <v>745935</v>
      </c>
      <c r="GQB34">
        <v>9604</v>
      </c>
      <c r="GQC34">
        <v>21155</v>
      </c>
      <c r="GQD34">
        <v>24893</v>
      </c>
      <c r="GQE34">
        <v>27613</v>
      </c>
      <c r="GQF34">
        <v>31174</v>
      </c>
      <c r="GQG34">
        <v>38210</v>
      </c>
      <c r="GQH34">
        <v>43106</v>
      </c>
      <c r="GQI34">
        <v>49401</v>
      </c>
      <c r="GQJ34">
        <v>60535</v>
      </c>
      <c r="GQK34">
        <v>64219</v>
      </c>
      <c r="GQL34">
        <v>94271</v>
      </c>
      <c r="GQM34">
        <v>139580</v>
      </c>
      <c r="GQN34">
        <v>196036</v>
      </c>
      <c r="GQO34">
        <v>196036</v>
      </c>
      <c r="GQP34">
        <v>226385</v>
      </c>
      <c r="GQQ34">
        <v>301014</v>
      </c>
      <c r="GQR34">
        <v>420048</v>
      </c>
      <c r="GQS34">
        <v>547623</v>
      </c>
      <c r="GQT34">
        <v>621872</v>
      </c>
      <c r="GQU34">
        <v>703911</v>
      </c>
      <c r="GQV34">
        <v>741133</v>
      </c>
      <c r="GQW34">
        <v>754377</v>
      </c>
      <c r="GQX34">
        <v>764249</v>
      </c>
      <c r="GQY34">
        <v>769684</v>
      </c>
      <c r="GQZ34">
        <v>766840</v>
      </c>
      <c r="GRA34">
        <v>787186</v>
      </c>
      <c r="GRB34">
        <v>784162</v>
      </c>
      <c r="GRC34">
        <v>758256</v>
      </c>
      <c r="GRD34">
        <v>766511</v>
      </c>
      <c r="GRE34">
        <v>780879</v>
      </c>
      <c r="GRF34">
        <v>787488</v>
      </c>
      <c r="GRG34">
        <v>779145</v>
      </c>
      <c r="GRH34">
        <v>782943</v>
      </c>
      <c r="GRI34">
        <v>778854</v>
      </c>
      <c r="GRJ34">
        <v>778970</v>
      </c>
      <c r="GRK34">
        <v>768309</v>
      </c>
      <c r="GRL34">
        <v>757533</v>
      </c>
      <c r="GRM34">
        <v>767723</v>
      </c>
      <c r="GRN34">
        <v>779828</v>
      </c>
      <c r="GRO34">
        <v>758130</v>
      </c>
      <c r="GRP34">
        <v>771706</v>
      </c>
      <c r="GRQ34">
        <v>752404</v>
      </c>
      <c r="GRR34">
        <v>755092</v>
      </c>
      <c r="GRS34">
        <v>743917</v>
      </c>
      <c r="GRT34">
        <v>739929</v>
      </c>
      <c r="GRU34">
        <v>746783</v>
      </c>
      <c r="GRV34">
        <v>742255</v>
      </c>
      <c r="GRW34">
        <v>736649</v>
      </c>
      <c r="GRX34">
        <v>746067</v>
      </c>
      <c r="GRY34">
        <v>745862</v>
      </c>
      <c r="GRZ34">
        <v>758284</v>
      </c>
      <c r="GSA34">
        <v>746256</v>
      </c>
      <c r="GSB34">
        <v>738240</v>
      </c>
      <c r="GSC34">
        <v>742512</v>
      </c>
      <c r="GSD34">
        <v>736791</v>
      </c>
      <c r="GSE34">
        <v>752918</v>
      </c>
      <c r="GSF34">
        <v>738232</v>
      </c>
      <c r="GSG34">
        <v>738232</v>
      </c>
      <c r="GSH34">
        <v>742156</v>
      </c>
      <c r="GSI34">
        <v>745766</v>
      </c>
      <c r="GSJ34">
        <v>763830</v>
      </c>
      <c r="GSK34">
        <v>756721</v>
      </c>
      <c r="GSL34">
        <v>759740</v>
      </c>
      <c r="GSM34">
        <v>745058</v>
      </c>
      <c r="GSN34">
        <v>750889</v>
      </c>
      <c r="GSO34">
        <v>3418</v>
      </c>
      <c r="GSP34">
        <v>8462</v>
      </c>
      <c r="GSQ34">
        <v>11318</v>
      </c>
      <c r="GSR34">
        <v>13462</v>
      </c>
      <c r="GSS34">
        <v>17582</v>
      </c>
      <c r="GST34">
        <v>28210</v>
      </c>
      <c r="GSU34">
        <v>38258</v>
      </c>
      <c r="GSV34">
        <v>42304</v>
      </c>
      <c r="GSW34">
        <v>51624</v>
      </c>
      <c r="GSX34">
        <v>61589</v>
      </c>
      <c r="GSY34">
        <v>73076</v>
      </c>
      <c r="GSZ34">
        <v>91996</v>
      </c>
      <c r="GTA34">
        <v>127375</v>
      </c>
      <c r="GTB34">
        <v>153353</v>
      </c>
      <c r="GTC34">
        <v>205998</v>
      </c>
      <c r="GTD34">
        <v>258038</v>
      </c>
      <c r="GTE34">
        <v>338476</v>
      </c>
      <c r="GTF34">
        <v>463998</v>
      </c>
      <c r="GTG34">
        <v>463998</v>
      </c>
      <c r="GTH34">
        <v>566295</v>
      </c>
      <c r="GTI34">
        <v>654570</v>
      </c>
      <c r="GTJ34">
        <v>693854</v>
      </c>
      <c r="GTK34">
        <v>722183</v>
      </c>
      <c r="GTL34">
        <v>746456</v>
      </c>
      <c r="GTM34">
        <v>778515</v>
      </c>
      <c r="GTN34">
        <v>794189</v>
      </c>
      <c r="GTO34">
        <v>789037</v>
      </c>
      <c r="GTP34">
        <v>795122</v>
      </c>
      <c r="GTQ34">
        <v>806373</v>
      </c>
      <c r="GTR34">
        <v>800577</v>
      </c>
      <c r="GTS34">
        <v>799309</v>
      </c>
      <c r="GTT34">
        <v>800776</v>
      </c>
      <c r="GTU34">
        <v>800784</v>
      </c>
      <c r="GTV34">
        <v>796398</v>
      </c>
      <c r="GTW34">
        <v>822153</v>
      </c>
      <c r="GTX34">
        <v>830714</v>
      </c>
      <c r="GTY34">
        <v>811067</v>
      </c>
      <c r="GTZ34">
        <v>821558</v>
      </c>
      <c r="GUA34">
        <v>791357</v>
      </c>
      <c r="GUB34">
        <v>788025</v>
      </c>
      <c r="GUC34">
        <v>788858</v>
      </c>
      <c r="GUD34">
        <v>788378</v>
      </c>
      <c r="GUE34">
        <v>773960</v>
      </c>
      <c r="GUF34">
        <v>760904</v>
      </c>
      <c r="GUG34">
        <v>762573</v>
      </c>
      <c r="GUH34">
        <v>756492</v>
      </c>
      <c r="GUI34">
        <v>718196</v>
      </c>
      <c r="GUJ34">
        <v>712288</v>
      </c>
      <c r="GUK34">
        <v>713195</v>
      </c>
      <c r="GUL34">
        <v>713195</v>
      </c>
      <c r="GUM34">
        <v>701096</v>
      </c>
      <c r="GUN34">
        <v>688644</v>
      </c>
      <c r="GUO34">
        <v>692889</v>
      </c>
      <c r="GUP34">
        <v>681815</v>
      </c>
      <c r="GUQ34">
        <v>671998</v>
      </c>
      <c r="GUR34">
        <v>654449</v>
      </c>
      <c r="GUS34">
        <v>650635</v>
      </c>
      <c r="GUT34">
        <v>646305</v>
      </c>
      <c r="GUU34">
        <v>633954</v>
      </c>
      <c r="GUV34">
        <v>642750</v>
      </c>
      <c r="GUW34">
        <v>624046</v>
      </c>
      <c r="GUX34">
        <v>602701</v>
      </c>
      <c r="GUY34">
        <v>586324</v>
      </c>
      <c r="GUZ34">
        <v>578809</v>
      </c>
      <c r="GVA34">
        <v>604448</v>
      </c>
      <c r="GVB34">
        <v>7852</v>
      </c>
      <c r="GVC34">
        <v>16341</v>
      </c>
      <c r="GVD34">
        <v>19509</v>
      </c>
      <c r="GVE34">
        <v>20263</v>
      </c>
      <c r="GVF34">
        <v>22040</v>
      </c>
      <c r="GVG34">
        <v>26071</v>
      </c>
      <c r="GVH34">
        <v>30568</v>
      </c>
      <c r="GVI34">
        <v>38688</v>
      </c>
      <c r="GVJ34">
        <v>45750</v>
      </c>
      <c r="GVK34">
        <v>52141</v>
      </c>
      <c r="GVL34">
        <v>62130</v>
      </c>
      <c r="GVM34">
        <v>65109</v>
      </c>
      <c r="GVN34">
        <v>81587</v>
      </c>
      <c r="GVO34">
        <v>98122</v>
      </c>
      <c r="GVP34">
        <v>121296</v>
      </c>
      <c r="GVQ34">
        <v>141177</v>
      </c>
      <c r="GVR34">
        <v>197187</v>
      </c>
      <c r="GVS34">
        <v>313841</v>
      </c>
      <c r="GVT34">
        <v>426142</v>
      </c>
      <c r="GVU34">
        <v>527947</v>
      </c>
      <c r="GVV34">
        <v>587596</v>
      </c>
      <c r="GVW34">
        <v>596255</v>
      </c>
      <c r="GVX34">
        <v>613828</v>
      </c>
      <c r="GVY34">
        <v>613828</v>
      </c>
      <c r="GVZ34">
        <v>619556</v>
      </c>
      <c r="GWA34">
        <v>620599</v>
      </c>
      <c r="GWB34">
        <v>630345</v>
      </c>
      <c r="GWC34">
        <v>621224</v>
      </c>
      <c r="GWD34">
        <v>617285</v>
      </c>
      <c r="GWE34">
        <v>627075</v>
      </c>
      <c r="GWF34">
        <v>626226</v>
      </c>
      <c r="GWG34">
        <v>628508</v>
      </c>
      <c r="GWH34">
        <v>639078</v>
      </c>
      <c r="GWI34">
        <v>632744</v>
      </c>
      <c r="GWJ34">
        <v>595002</v>
      </c>
      <c r="GWK34">
        <v>592038</v>
      </c>
      <c r="GWL34">
        <v>593504</v>
      </c>
      <c r="GWM34">
        <v>587539</v>
      </c>
      <c r="GWN34">
        <v>568193</v>
      </c>
      <c r="GWO34">
        <v>592696</v>
      </c>
      <c r="GWP34">
        <v>604459</v>
      </c>
      <c r="GWQ34">
        <v>607078</v>
      </c>
      <c r="GWR34">
        <v>610362</v>
      </c>
      <c r="GWS34">
        <v>606810</v>
      </c>
      <c r="GWT34">
        <v>600104</v>
      </c>
      <c r="GWU34">
        <v>603412</v>
      </c>
      <c r="GWV34">
        <v>607831</v>
      </c>
      <c r="GWW34">
        <v>603167</v>
      </c>
      <c r="GWX34">
        <v>603167</v>
      </c>
      <c r="GWY34">
        <v>575528</v>
      </c>
      <c r="GWZ34">
        <v>574505</v>
      </c>
      <c r="GXA34">
        <v>583389</v>
      </c>
      <c r="GXB34">
        <v>591282</v>
      </c>
      <c r="GXC34">
        <v>597513</v>
      </c>
      <c r="GXD34">
        <v>595880</v>
      </c>
      <c r="GXE34">
        <v>601427</v>
      </c>
      <c r="GXF34">
        <v>599457</v>
      </c>
      <c r="GXG34">
        <v>589000</v>
      </c>
      <c r="GXH34">
        <v>589000</v>
      </c>
      <c r="GXI34">
        <v>594218</v>
      </c>
      <c r="GXJ34">
        <v>604696</v>
      </c>
      <c r="GXK34">
        <v>599717</v>
      </c>
      <c r="GXL34">
        <v>576683</v>
      </c>
      <c r="GXM34">
        <v>576683</v>
      </c>
      <c r="GXN34">
        <v>564273</v>
      </c>
      <c r="GXO34">
        <v>547281</v>
      </c>
      <c r="GXP34">
        <v>3737</v>
      </c>
      <c r="GXQ34">
        <v>9423</v>
      </c>
      <c r="GXR34">
        <v>13872</v>
      </c>
      <c r="GXS34">
        <v>15680</v>
      </c>
      <c r="GXT34">
        <v>20577</v>
      </c>
      <c r="GXU34">
        <v>22113</v>
      </c>
      <c r="GXV34">
        <v>25520</v>
      </c>
      <c r="GXW34">
        <v>39848</v>
      </c>
      <c r="GXX34">
        <v>52027</v>
      </c>
      <c r="GXY34">
        <v>66337</v>
      </c>
      <c r="GXZ34">
        <v>76583</v>
      </c>
      <c r="GYA34">
        <v>94990</v>
      </c>
      <c r="GYB34">
        <v>125187</v>
      </c>
      <c r="GYC34">
        <v>151722</v>
      </c>
      <c r="GYD34">
        <v>185369</v>
      </c>
      <c r="GYE34">
        <v>268655</v>
      </c>
      <c r="GYF34">
        <v>379018</v>
      </c>
      <c r="GYG34">
        <v>452286</v>
      </c>
      <c r="GYH34">
        <v>493350</v>
      </c>
      <c r="GYI34">
        <v>493350</v>
      </c>
      <c r="GYJ34">
        <v>500304</v>
      </c>
      <c r="GYK34">
        <v>582083</v>
      </c>
      <c r="GYL34">
        <v>579274</v>
      </c>
      <c r="GYM34">
        <v>586520</v>
      </c>
      <c r="GYN34">
        <v>587267</v>
      </c>
      <c r="GYO34">
        <v>608079</v>
      </c>
      <c r="GYP34">
        <v>603955</v>
      </c>
      <c r="GYQ34">
        <v>594774</v>
      </c>
      <c r="GYR34">
        <v>597476</v>
      </c>
      <c r="GYS34">
        <v>590322</v>
      </c>
      <c r="GYT34">
        <v>585749</v>
      </c>
      <c r="GYU34">
        <v>578383</v>
      </c>
      <c r="GYV34">
        <v>594538</v>
      </c>
      <c r="GYW34">
        <v>594069</v>
      </c>
      <c r="GYX34">
        <v>581922</v>
      </c>
      <c r="GYY34">
        <v>581365</v>
      </c>
      <c r="GYZ34">
        <v>576120</v>
      </c>
      <c r="GZA34">
        <v>588148</v>
      </c>
      <c r="GZB34">
        <v>580268</v>
      </c>
      <c r="GZC34">
        <v>580728</v>
      </c>
      <c r="GZD34">
        <v>579325</v>
      </c>
      <c r="GZE34">
        <v>582821</v>
      </c>
      <c r="GZF34">
        <v>582732</v>
      </c>
      <c r="GZG34">
        <v>589897</v>
      </c>
      <c r="GZH34">
        <v>582322</v>
      </c>
      <c r="GZI34">
        <v>589584</v>
      </c>
      <c r="GZJ34">
        <v>583564</v>
      </c>
      <c r="GZK34">
        <v>574557</v>
      </c>
      <c r="GZL34">
        <v>576230</v>
      </c>
      <c r="GZM34">
        <v>581085</v>
      </c>
      <c r="GZN34">
        <v>561550</v>
      </c>
      <c r="GZO34">
        <v>560140</v>
      </c>
      <c r="GZP34">
        <v>564970</v>
      </c>
      <c r="GZQ34">
        <v>568220</v>
      </c>
      <c r="GZR34">
        <v>571258</v>
      </c>
      <c r="GZS34">
        <v>578690</v>
      </c>
      <c r="GZT34">
        <v>568232</v>
      </c>
      <c r="GZU34">
        <v>554938</v>
      </c>
      <c r="GZV34">
        <v>549811</v>
      </c>
      <c r="GZW34">
        <v>554997</v>
      </c>
      <c r="GZX34">
        <v>549056</v>
      </c>
      <c r="GZY34">
        <v>541185</v>
      </c>
      <c r="GZZ34">
        <v>533298</v>
      </c>
      <c r="HAA34">
        <v>540514</v>
      </c>
      <c r="HAB34">
        <v>5932</v>
      </c>
      <c r="HAC34">
        <v>12573</v>
      </c>
      <c r="HAD34">
        <v>17657</v>
      </c>
      <c r="HAE34">
        <v>24963</v>
      </c>
      <c r="HAF34">
        <v>27880</v>
      </c>
      <c r="HAG34">
        <v>36932</v>
      </c>
      <c r="HAH34">
        <v>39860</v>
      </c>
      <c r="HAI34">
        <v>52920</v>
      </c>
      <c r="HAJ34">
        <v>74919</v>
      </c>
      <c r="HAK34">
        <v>79808</v>
      </c>
      <c r="HAL34">
        <v>87682</v>
      </c>
      <c r="HAM34">
        <v>109273</v>
      </c>
      <c r="HAN34">
        <v>140302</v>
      </c>
      <c r="HAO34">
        <v>140302</v>
      </c>
      <c r="HAP34">
        <v>171375</v>
      </c>
      <c r="HAQ34">
        <v>215871</v>
      </c>
      <c r="HAR34">
        <v>262151</v>
      </c>
      <c r="HAS34">
        <v>362448</v>
      </c>
      <c r="HAT34">
        <v>426574</v>
      </c>
      <c r="HAU34">
        <v>484134</v>
      </c>
      <c r="HAV34">
        <v>518100</v>
      </c>
      <c r="HAW34">
        <v>534241</v>
      </c>
      <c r="HAX34">
        <v>563857</v>
      </c>
      <c r="HAY34">
        <v>571534</v>
      </c>
      <c r="HAZ34">
        <v>565280</v>
      </c>
      <c r="HBA34">
        <v>572232</v>
      </c>
      <c r="HBB34">
        <v>563858</v>
      </c>
      <c r="HBC34">
        <v>562207</v>
      </c>
      <c r="HBD34">
        <v>562913</v>
      </c>
      <c r="HBE34">
        <v>548033</v>
      </c>
      <c r="HBF34">
        <v>553954</v>
      </c>
      <c r="HBG34">
        <v>552559</v>
      </c>
      <c r="HBH34">
        <v>549169</v>
      </c>
      <c r="HBI34">
        <v>539738</v>
      </c>
      <c r="HBJ34">
        <v>544185</v>
      </c>
      <c r="HBK34">
        <v>537084</v>
      </c>
      <c r="HBL34">
        <v>535150</v>
      </c>
      <c r="HBM34">
        <v>534580</v>
      </c>
      <c r="HBN34">
        <v>540081</v>
      </c>
      <c r="HBO34">
        <v>545953</v>
      </c>
      <c r="HBP34">
        <v>532642</v>
      </c>
      <c r="HBQ34">
        <v>533992</v>
      </c>
      <c r="HBR34">
        <v>534579</v>
      </c>
      <c r="HBS34">
        <v>522425</v>
      </c>
      <c r="HBT34">
        <v>541267</v>
      </c>
      <c r="HBU34">
        <v>553570</v>
      </c>
      <c r="HBV34">
        <v>557260</v>
      </c>
      <c r="HBW34">
        <v>564621</v>
      </c>
      <c r="HBX34">
        <v>560897</v>
      </c>
      <c r="HBY34">
        <v>560244</v>
      </c>
      <c r="HBZ34">
        <v>571384</v>
      </c>
      <c r="HCA34">
        <v>569208</v>
      </c>
      <c r="HCB34">
        <v>575468</v>
      </c>
      <c r="HCC34">
        <v>583878</v>
      </c>
      <c r="HCD34">
        <v>595953</v>
      </c>
      <c r="HCE34">
        <v>599101</v>
      </c>
      <c r="HCF34">
        <v>603216</v>
      </c>
      <c r="HCG34">
        <v>623345</v>
      </c>
      <c r="HCH34">
        <v>623345</v>
      </c>
      <c r="HCI34">
        <v>630981</v>
      </c>
      <c r="HCJ34">
        <v>635638</v>
      </c>
      <c r="HCK34">
        <v>641055</v>
      </c>
      <c r="HCL34">
        <v>647923</v>
      </c>
      <c r="HCM34">
        <v>622539</v>
      </c>
      <c r="HCN34">
        <v>637177</v>
      </c>
      <c r="HCO34">
        <v>645820</v>
      </c>
      <c r="HCP34">
        <v>4536</v>
      </c>
      <c r="HCQ34">
        <v>7539</v>
      </c>
      <c r="HCR34">
        <v>13110</v>
      </c>
      <c r="HCS34">
        <v>15926</v>
      </c>
      <c r="HCT34">
        <v>22095</v>
      </c>
      <c r="HCU34">
        <v>33770</v>
      </c>
      <c r="HCV34">
        <v>45909</v>
      </c>
      <c r="HCW34">
        <v>55206</v>
      </c>
      <c r="HCX34">
        <v>60944</v>
      </c>
      <c r="HCY34">
        <v>71885</v>
      </c>
      <c r="HCZ34">
        <v>91265</v>
      </c>
      <c r="HDA34">
        <v>114356</v>
      </c>
      <c r="HDB34">
        <v>130856</v>
      </c>
      <c r="HDC34">
        <v>151386</v>
      </c>
      <c r="HDD34">
        <v>194840</v>
      </c>
      <c r="HDE34">
        <v>257103</v>
      </c>
      <c r="HDF34">
        <v>326785</v>
      </c>
      <c r="HDG34">
        <v>326785</v>
      </c>
      <c r="HDH34">
        <v>407169</v>
      </c>
      <c r="HDI34">
        <v>503891</v>
      </c>
      <c r="HDJ34">
        <v>602058</v>
      </c>
      <c r="HDK34">
        <v>663812</v>
      </c>
      <c r="HDL34">
        <v>654561</v>
      </c>
      <c r="HDM34">
        <v>695617</v>
      </c>
      <c r="HDN34">
        <v>689706</v>
      </c>
      <c r="HDO34">
        <v>686936</v>
      </c>
      <c r="HDP34">
        <v>656495</v>
      </c>
      <c r="HDQ34">
        <v>675435</v>
      </c>
      <c r="HDR34">
        <v>657841</v>
      </c>
      <c r="HDS34">
        <v>672897</v>
      </c>
      <c r="HDT34">
        <v>655564</v>
      </c>
      <c r="HDU34">
        <v>647386</v>
      </c>
      <c r="HDV34">
        <v>654957</v>
      </c>
      <c r="HDW34">
        <v>658543</v>
      </c>
      <c r="HDX34">
        <v>671780</v>
      </c>
      <c r="HDY34">
        <v>672340</v>
      </c>
      <c r="HDZ34">
        <v>673429</v>
      </c>
      <c r="HEA34">
        <v>675829</v>
      </c>
      <c r="HEB34">
        <v>675455</v>
      </c>
      <c r="HEC34">
        <v>673369</v>
      </c>
      <c r="HED34">
        <v>663950</v>
      </c>
      <c r="HEE34">
        <v>652073</v>
      </c>
      <c r="HEF34">
        <v>619821</v>
      </c>
      <c r="HEG34">
        <v>675573</v>
      </c>
      <c r="HEH34">
        <v>679683</v>
      </c>
      <c r="HEI34">
        <v>665741</v>
      </c>
      <c r="HEJ34">
        <v>660690</v>
      </c>
      <c r="HEK34">
        <v>657630</v>
      </c>
      <c r="HEL34">
        <v>667700</v>
      </c>
      <c r="HEM34">
        <v>668438</v>
      </c>
      <c r="HEN34">
        <v>675735</v>
      </c>
      <c r="HEO34">
        <v>670276</v>
      </c>
      <c r="HEP34">
        <v>650677</v>
      </c>
      <c r="HEQ34">
        <v>665924</v>
      </c>
      <c r="HER34">
        <v>695472</v>
      </c>
      <c r="HES34">
        <v>698029</v>
      </c>
      <c r="HET34">
        <v>674675</v>
      </c>
      <c r="HEU34">
        <v>673957</v>
      </c>
      <c r="HEV34">
        <v>666697</v>
      </c>
      <c r="HEW34">
        <v>673824</v>
      </c>
      <c r="HEX34">
        <v>663345</v>
      </c>
      <c r="HEY34">
        <v>661150</v>
      </c>
      <c r="HEZ34">
        <v>643906</v>
      </c>
      <c r="HFA34">
        <v>643906</v>
      </c>
      <c r="HFB34">
        <v>660369</v>
      </c>
      <c r="HFC34">
        <v>659239</v>
      </c>
      <c r="HFD34">
        <v>71631</v>
      </c>
      <c r="HFE34">
        <v>82913</v>
      </c>
      <c r="HFF34">
        <v>85070</v>
      </c>
      <c r="HFG34">
        <v>86530</v>
      </c>
      <c r="HFH34">
        <v>91567</v>
      </c>
      <c r="HFI34">
        <v>107484</v>
      </c>
      <c r="HFJ34">
        <v>126039</v>
      </c>
      <c r="HFK34">
        <v>150836</v>
      </c>
      <c r="HFL34">
        <v>162450</v>
      </c>
      <c r="HFM34">
        <v>183076</v>
      </c>
      <c r="HFN34">
        <v>197949</v>
      </c>
      <c r="HFO34">
        <v>207164</v>
      </c>
      <c r="HFP34">
        <v>218583</v>
      </c>
      <c r="HFQ34">
        <v>259405</v>
      </c>
      <c r="HFR34">
        <v>292341</v>
      </c>
      <c r="HFS34">
        <v>344061</v>
      </c>
      <c r="HFT34">
        <v>438157</v>
      </c>
      <c r="HFU34">
        <v>507094</v>
      </c>
      <c r="HFV34">
        <v>578428</v>
      </c>
      <c r="HFW34">
        <v>609678</v>
      </c>
      <c r="HFX34">
        <v>624775</v>
      </c>
      <c r="HFY34">
        <v>624775</v>
      </c>
      <c r="HFZ34">
        <v>692406</v>
      </c>
      <c r="HGA34">
        <v>714366</v>
      </c>
      <c r="HGB34">
        <v>715665</v>
      </c>
      <c r="HGC34">
        <v>728576</v>
      </c>
      <c r="HGD34">
        <v>721929</v>
      </c>
      <c r="HGE34">
        <v>741029</v>
      </c>
      <c r="HGF34">
        <v>773312</v>
      </c>
      <c r="HGG34">
        <v>751181</v>
      </c>
      <c r="HGH34">
        <v>742377</v>
      </c>
      <c r="HGI34">
        <v>725296</v>
      </c>
      <c r="HGJ34">
        <v>695792</v>
      </c>
      <c r="HGK34">
        <v>684909</v>
      </c>
      <c r="HGL34">
        <v>700813</v>
      </c>
      <c r="HGM34">
        <v>714678</v>
      </c>
      <c r="HGN34">
        <v>706133</v>
      </c>
      <c r="HGO34">
        <v>681732</v>
      </c>
      <c r="HGP34">
        <v>694937</v>
      </c>
      <c r="HGQ34">
        <v>688315</v>
      </c>
      <c r="HGR34">
        <v>680345</v>
      </c>
      <c r="HGS34">
        <v>653588</v>
      </c>
      <c r="HGT34">
        <v>666568</v>
      </c>
      <c r="HGU34">
        <v>679978</v>
      </c>
      <c r="HGV34">
        <v>655693</v>
      </c>
      <c r="HGW34">
        <v>651895</v>
      </c>
      <c r="HGX34">
        <v>651895</v>
      </c>
      <c r="HGY34">
        <v>643565</v>
      </c>
      <c r="HGZ34">
        <v>624455</v>
      </c>
      <c r="HHA34">
        <v>623786</v>
      </c>
      <c r="HHB34">
        <v>614170</v>
      </c>
      <c r="HHC34">
        <v>612141</v>
      </c>
      <c r="HHD34">
        <v>596128</v>
      </c>
      <c r="HHE34">
        <v>593026</v>
      </c>
      <c r="HHF34">
        <v>589461</v>
      </c>
      <c r="HHG34">
        <v>591386</v>
      </c>
      <c r="HHH34">
        <v>572792</v>
      </c>
      <c r="HHI34">
        <v>571337</v>
      </c>
      <c r="HHJ34">
        <v>563664</v>
      </c>
      <c r="HHK34">
        <v>567270</v>
      </c>
      <c r="HHL34">
        <v>583557</v>
      </c>
      <c r="HHM34">
        <v>587610</v>
      </c>
      <c r="HHN34">
        <v>587610</v>
      </c>
      <c r="HHO34">
        <v>606755</v>
      </c>
      <c r="HHP34">
        <v>613925</v>
      </c>
      <c r="HHQ34">
        <v>23433</v>
      </c>
      <c r="HHR34">
        <v>25963</v>
      </c>
      <c r="HHS34">
        <v>39366</v>
      </c>
      <c r="HHT34">
        <v>50707</v>
      </c>
      <c r="HHU34">
        <v>65316</v>
      </c>
      <c r="HHV34">
        <v>75127</v>
      </c>
      <c r="HHW34">
        <v>98231</v>
      </c>
      <c r="HHX34">
        <v>111431</v>
      </c>
      <c r="HHY34">
        <v>121077</v>
      </c>
      <c r="HHZ34">
        <v>139258</v>
      </c>
      <c r="HIA34">
        <v>162249</v>
      </c>
      <c r="HIB34">
        <v>191261</v>
      </c>
      <c r="HIC34">
        <v>229647</v>
      </c>
      <c r="HID34">
        <v>275541</v>
      </c>
      <c r="HIE34">
        <v>310129</v>
      </c>
      <c r="HIF34">
        <v>387852</v>
      </c>
      <c r="HIG34">
        <v>436299</v>
      </c>
      <c r="HIH34">
        <v>488893</v>
      </c>
      <c r="HII34">
        <v>488893</v>
      </c>
      <c r="HIJ34">
        <v>488893</v>
      </c>
      <c r="HIK34">
        <v>585133</v>
      </c>
      <c r="HIL34">
        <v>587351</v>
      </c>
      <c r="HIM34">
        <v>597368</v>
      </c>
      <c r="HIN34">
        <v>603605</v>
      </c>
      <c r="HIO34">
        <v>585972</v>
      </c>
      <c r="HIP34">
        <v>583330</v>
      </c>
      <c r="HIQ34">
        <v>581561</v>
      </c>
      <c r="HIR34">
        <v>574847</v>
      </c>
      <c r="HIS34">
        <v>575531</v>
      </c>
      <c r="HIT34">
        <v>536915</v>
      </c>
      <c r="HIU34">
        <v>567805</v>
      </c>
      <c r="HIV34">
        <v>587413</v>
      </c>
      <c r="HIW34">
        <v>565886</v>
      </c>
      <c r="HIX34">
        <v>561556</v>
      </c>
      <c r="HIY34">
        <v>557124</v>
      </c>
      <c r="HIZ34">
        <v>565694</v>
      </c>
      <c r="HJA34">
        <v>572311</v>
      </c>
      <c r="HJB34">
        <v>593590</v>
      </c>
      <c r="HJC34">
        <v>603333</v>
      </c>
      <c r="HJD34">
        <v>602874</v>
      </c>
      <c r="HJE34">
        <v>606095</v>
      </c>
      <c r="HJF34">
        <v>602280</v>
      </c>
      <c r="HJG34">
        <v>603086</v>
      </c>
      <c r="HJH34">
        <v>582940</v>
      </c>
      <c r="HJI34">
        <v>573543</v>
      </c>
      <c r="HJJ34">
        <v>566692</v>
      </c>
      <c r="HJK34">
        <v>579025</v>
      </c>
      <c r="HJL34">
        <v>568454</v>
      </c>
      <c r="HJM34">
        <v>561273</v>
      </c>
      <c r="HJN34">
        <v>559743</v>
      </c>
      <c r="HJO34">
        <v>555893</v>
      </c>
      <c r="HJP34">
        <v>558080</v>
      </c>
      <c r="HJQ34">
        <v>550275</v>
      </c>
      <c r="HJR34">
        <v>545067</v>
      </c>
      <c r="HJS34">
        <v>553205</v>
      </c>
      <c r="HJT34">
        <v>551863</v>
      </c>
      <c r="HJU34">
        <v>552884</v>
      </c>
      <c r="HJV34">
        <v>572390</v>
      </c>
      <c r="HJW34">
        <v>560752</v>
      </c>
      <c r="HJX34">
        <v>564738</v>
      </c>
      <c r="HJY34">
        <v>563847</v>
      </c>
      <c r="HJZ34">
        <v>551394</v>
      </c>
      <c r="HKA34">
        <v>544434</v>
      </c>
      <c r="HKB34">
        <v>572575</v>
      </c>
      <c r="HKC34">
        <v>22133</v>
      </c>
      <c r="HKD34">
        <v>22133</v>
      </c>
      <c r="HKE34">
        <v>27471</v>
      </c>
      <c r="HKF34">
        <v>35503</v>
      </c>
      <c r="HKG34">
        <v>40918</v>
      </c>
      <c r="HKH34">
        <v>47362</v>
      </c>
      <c r="HKI34">
        <v>61470</v>
      </c>
      <c r="HKJ34">
        <v>71002</v>
      </c>
      <c r="HKK34">
        <v>90251</v>
      </c>
      <c r="HKL34">
        <v>113792</v>
      </c>
      <c r="HKM34">
        <v>154800</v>
      </c>
      <c r="HKN34">
        <v>180079</v>
      </c>
      <c r="HKO34">
        <v>180079</v>
      </c>
      <c r="HKP34">
        <v>192463</v>
      </c>
      <c r="HKQ34">
        <v>220145</v>
      </c>
      <c r="HKR34">
        <v>251613</v>
      </c>
      <c r="HKS34">
        <v>301481</v>
      </c>
      <c r="HKT34">
        <v>371813</v>
      </c>
      <c r="HKU34">
        <v>447949</v>
      </c>
      <c r="HKV34">
        <v>501144</v>
      </c>
      <c r="HKW34">
        <v>528345</v>
      </c>
      <c r="HKX34">
        <v>548957</v>
      </c>
      <c r="HKY34">
        <v>552418</v>
      </c>
      <c r="HKZ34">
        <v>569767</v>
      </c>
      <c r="HLA34">
        <v>560492</v>
      </c>
      <c r="HLB34">
        <v>563698</v>
      </c>
      <c r="HLC34">
        <v>558820</v>
      </c>
      <c r="HLD34">
        <v>555070</v>
      </c>
      <c r="HLE34">
        <v>552842</v>
      </c>
      <c r="HLF34">
        <v>556249</v>
      </c>
      <c r="HLG34">
        <v>548535</v>
      </c>
      <c r="HLH34">
        <v>544172</v>
      </c>
      <c r="HLI34">
        <v>541533</v>
      </c>
      <c r="HLJ34">
        <v>527621</v>
      </c>
      <c r="HLK34">
        <v>521062</v>
      </c>
      <c r="HLL34">
        <v>517939</v>
      </c>
      <c r="HLM34">
        <v>507991</v>
      </c>
      <c r="HLN34">
        <v>513026</v>
      </c>
      <c r="HLO34">
        <v>501755</v>
      </c>
      <c r="HLP34">
        <v>513925</v>
      </c>
      <c r="HLQ34">
        <v>517124</v>
      </c>
      <c r="HLR34">
        <v>507329</v>
      </c>
      <c r="HLS34">
        <v>497901</v>
      </c>
      <c r="HLT34">
        <v>495119</v>
      </c>
      <c r="HLU34">
        <v>482215</v>
      </c>
      <c r="HLV34">
        <v>482630</v>
      </c>
      <c r="HLW34">
        <v>504177</v>
      </c>
      <c r="HLX34">
        <v>515462</v>
      </c>
      <c r="HLY34">
        <v>493572</v>
      </c>
      <c r="HLZ34">
        <v>495344</v>
      </c>
      <c r="HMA34">
        <v>498707</v>
      </c>
      <c r="HMB34">
        <v>501290</v>
      </c>
      <c r="HMC34">
        <v>494302</v>
      </c>
      <c r="HMD34">
        <v>499540</v>
      </c>
      <c r="HME34">
        <v>486265</v>
      </c>
      <c r="HMF34">
        <v>482663</v>
      </c>
      <c r="HMG34">
        <v>505281</v>
      </c>
      <c r="HMH34">
        <v>505281</v>
      </c>
      <c r="HMI34">
        <v>506831</v>
      </c>
      <c r="HMJ34">
        <v>503515</v>
      </c>
      <c r="HMK34">
        <v>482641</v>
      </c>
      <c r="HML34">
        <v>481242</v>
      </c>
      <c r="HMM34">
        <v>478186</v>
      </c>
      <c r="HMN34">
        <v>503280</v>
      </c>
      <c r="HMO34">
        <v>496791</v>
      </c>
      <c r="HMP34">
        <v>485334</v>
      </c>
      <c r="HMQ34">
        <v>23985</v>
      </c>
      <c r="HMR34">
        <v>23985</v>
      </c>
      <c r="HMS34">
        <v>30073</v>
      </c>
      <c r="HMT34">
        <v>35840</v>
      </c>
      <c r="HMU34">
        <v>46752</v>
      </c>
      <c r="HMV34">
        <v>53180</v>
      </c>
      <c r="HMW34">
        <v>55858</v>
      </c>
      <c r="HMX34">
        <v>55914</v>
      </c>
      <c r="HMY34">
        <v>57996</v>
      </c>
      <c r="HMZ34">
        <v>67706</v>
      </c>
      <c r="HNA34">
        <v>90288</v>
      </c>
      <c r="HNB34">
        <v>104964</v>
      </c>
      <c r="HNC34">
        <v>121553</v>
      </c>
      <c r="HND34">
        <v>151436</v>
      </c>
      <c r="HNE34">
        <v>181117</v>
      </c>
      <c r="HNF34">
        <v>229472</v>
      </c>
      <c r="HNG34">
        <v>229472</v>
      </c>
      <c r="HNH34">
        <v>267785</v>
      </c>
      <c r="HNI34">
        <v>320950</v>
      </c>
      <c r="HNJ34">
        <v>397361</v>
      </c>
      <c r="HNK34">
        <v>442656</v>
      </c>
      <c r="HNL34">
        <v>442921</v>
      </c>
      <c r="HNM34">
        <v>467783</v>
      </c>
      <c r="HNN34">
        <v>480282</v>
      </c>
      <c r="HNO34">
        <v>494378</v>
      </c>
      <c r="HNP34">
        <v>501853</v>
      </c>
      <c r="HNQ34">
        <v>507583</v>
      </c>
      <c r="HNR34">
        <v>518009</v>
      </c>
      <c r="HNS34">
        <v>501036</v>
      </c>
      <c r="HNT34">
        <v>506207</v>
      </c>
      <c r="HNU34">
        <v>501469</v>
      </c>
      <c r="HNV34">
        <v>493829</v>
      </c>
      <c r="HNW34">
        <v>491918</v>
      </c>
      <c r="HNX34">
        <v>484357</v>
      </c>
      <c r="HNY34">
        <v>474707</v>
      </c>
      <c r="HNZ34">
        <v>472617</v>
      </c>
      <c r="HOA34">
        <v>474658</v>
      </c>
      <c r="HOB34">
        <v>477621</v>
      </c>
      <c r="HOC34">
        <v>488233</v>
      </c>
      <c r="HOD34">
        <v>472410</v>
      </c>
      <c r="HOE34">
        <v>468115</v>
      </c>
      <c r="HOF34">
        <v>457632</v>
      </c>
      <c r="HOG34">
        <v>476590</v>
      </c>
      <c r="HOH34">
        <v>472891</v>
      </c>
      <c r="HOI34">
        <v>467223</v>
      </c>
      <c r="HOJ34">
        <v>464930</v>
      </c>
      <c r="HOK34">
        <v>461856</v>
      </c>
      <c r="HOL34">
        <v>464235</v>
      </c>
      <c r="HOM34">
        <v>454886</v>
      </c>
      <c r="HON34">
        <v>462320</v>
      </c>
      <c r="HOO34">
        <v>446124</v>
      </c>
      <c r="HOP34">
        <v>438630</v>
      </c>
      <c r="HOQ34">
        <v>438630</v>
      </c>
      <c r="HOR34">
        <v>450366</v>
      </c>
      <c r="HOS34">
        <v>453577</v>
      </c>
      <c r="HOT34">
        <v>454836</v>
      </c>
      <c r="HOU34">
        <v>467986</v>
      </c>
      <c r="HOV34">
        <v>482491</v>
      </c>
      <c r="HOW34">
        <v>488622</v>
      </c>
      <c r="HOX34">
        <v>494303</v>
      </c>
      <c r="HOY34">
        <v>505033</v>
      </c>
      <c r="HOZ34">
        <v>521975</v>
      </c>
      <c r="HPA34">
        <v>543207</v>
      </c>
      <c r="HPB34">
        <v>541926</v>
      </c>
      <c r="HPC34">
        <v>538938</v>
      </c>
      <c r="HPD34">
        <v>19847</v>
      </c>
      <c r="HPE34">
        <v>19847</v>
      </c>
      <c r="HPF34">
        <v>23157</v>
      </c>
      <c r="HPG34">
        <v>28546</v>
      </c>
      <c r="HPH34">
        <v>29878</v>
      </c>
      <c r="HPI34">
        <v>37120</v>
      </c>
      <c r="HPJ34">
        <v>42995</v>
      </c>
      <c r="HPK34">
        <v>47711</v>
      </c>
      <c r="HPL34">
        <v>57320</v>
      </c>
      <c r="HPM34">
        <v>61518</v>
      </c>
      <c r="HPN34">
        <v>64479</v>
      </c>
      <c r="HPO34">
        <v>68875</v>
      </c>
      <c r="HPP34">
        <v>89772</v>
      </c>
      <c r="HPQ34">
        <v>97929</v>
      </c>
      <c r="HPR34">
        <v>128870</v>
      </c>
      <c r="HPS34">
        <v>198924</v>
      </c>
      <c r="HPT34">
        <v>233956</v>
      </c>
      <c r="HPU34">
        <v>283127</v>
      </c>
      <c r="HPV34">
        <v>352568</v>
      </c>
      <c r="HPW34">
        <v>399120</v>
      </c>
      <c r="HPX34">
        <v>435550</v>
      </c>
      <c r="HPY34">
        <v>444708</v>
      </c>
      <c r="HPZ34">
        <v>486484</v>
      </c>
      <c r="HQA34">
        <v>492856</v>
      </c>
      <c r="HQB34">
        <v>497440</v>
      </c>
      <c r="HQC34">
        <v>499691</v>
      </c>
      <c r="HQD34">
        <v>499691</v>
      </c>
      <c r="HQE34">
        <v>507427</v>
      </c>
      <c r="HQF34">
        <v>505074</v>
      </c>
      <c r="HQG34">
        <v>532480</v>
      </c>
      <c r="HQH34">
        <v>480448</v>
      </c>
      <c r="HQI34">
        <v>475651</v>
      </c>
      <c r="HQJ34">
        <v>463255</v>
      </c>
      <c r="HQK34">
        <v>463176</v>
      </c>
      <c r="HQL34">
        <v>467134</v>
      </c>
      <c r="HQM34">
        <v>459908</v>
      </c>
      <c r="HQN34">
        <v>471018</v>
      </c>
      <c r="HQO34">
        <v>466100</v>
      </c>
      <c r="HQP34">
        <v>480773</v>
      </c>
      <c r="HQQ34">
        <v>482800</v>
      </c>
      <c r="HQR34">
        <v>487815</v>
      </c>
      <c r="HQS34">
        <v>496018</v>
      </c>
      <c r="HQT34">
        <v>487896</v>
      </c>
      <c r="HQU34">
        <v>488589</v>
      </c>
      <c r="HQV34">
        <v>500062</v>
      </c>
      <c r="HQW34">
        <v>490619</v>
      </c>
      <c r="HQX34">
        <v>490619</v>
      </c>
      <c r="HQY34">
        <v>489055</v>
      </c>
      <c r="HQZ34">
        <v>484548</v>
      </c>
      <c r="HRA34">
        <v>480336</v>
      </c>
      <c r="HRB34">
        <v>467537</v>
      </c>
      <c r="HRC34">
        <v>455359</v>
      </c>
      <c r="HRD34">
        <v>435654</v>
      </c>
      <c r="HRE34">
        <v>433469</v>
      </c>
      <c r="HRF34">
        <v>430717</v>
      </c>
      <c r="HRG34">
        <v>426003</v>
      </c>
      <c r="HRH34">
        <v>422344</v>
      </c>
      <c r="HRI34">
        <v>415486</v>
      </c>
      <c r="HRJ34">
        <v>415486</v>
      </c>
      <c r="HRK34">
        <v>423768</v>
      </c>
      <c r="HRL34">
        <v>425541</v>
      </c>
      <c r="HRM34">
        <v>428191</v>
      </c>
      <c r="HRN34">
        <v>428971</v>
      </c>
      <c r="HRO34">
        <v>428971</v>
      </c>
      <c r="HRP34">
        <v>430808</v>
      </c>
      <c r="HRQ34">
        <v>426570</v>
      </c>
      <c r="HRR34">
        <v>22721</v>
      </c>
      <c r="HRS34">
        <v>32848</v>
      </c>
      <c r="HRT34">
        <v>46358</v>
      </c>
      <c r="HRU34">
        <v>57162</v>
      </c>
      <c r="HRV34">
        <v>58718</v>
      </c>
      <c r="HRW34">
        <v>71288</v>
      </c>
      <c r="HRX34">
        <v>78186</v>
      </c>
      <c r="HRY34">
        <v>83738</v>
      </c>
      <c r="HRZ34">
        <v>102054</v>
      </c>
      <c r="HSA34">
        <v>110450</v>
      </c>
      <c r="HSB34">
        <v>127599</v>
      </c>
      <c r="HSC34">
        <v>134112</v>
      </c>
      <c r="HSD34">
        <v>157468</v>
      </c>
      <c r="HSE34">
        <v>174714</v>
      </c>
      <c r="HSF34">
        <v>209630</v>
      </c>
      <c r="HSG34">
        <v>247222</v>
      </c>
      <c r="HSH34">
        <v>259309</v>
      </c>
      <c r="HSI34">
        <v>259309</v>
      </c>
      <c r="HSJ34">
        <v>302414</v>
      </c>
      <c r="HSK34">
        <v>352911</v>
      </c>
      <c r="HSL34">
        <v>378925</v>
      </c>
      <c r="HSM34">
        <v>396248</v>
      </c>
      <c r="HSN34">
        <v>406484</v>
      </c>
      <c r="HSO34">
        <v>425790</v>
      </c>
      <c r="HSP34">
        <v>434734</v>
      </c>
      <c r="HSQ34">
        <v>436630</v>
      </c>
      <c r="HSR34">
        <v>441775</v>
      </c>
      <c r="HSS34">
        <v>436944</v>
      </c>
      <c r="HST34">
        <v>435824</v>
      </c>
      <c r="HSU34">
        <v>439955</v>
      </c>
      <c r="HSV34">
        <v>437753</v>
      </c>
      <c r="HSW34">
        <v>442094</v>
      </c>
      <c r="HSX34">
        <v>431444</v>
      </c>
      <c r="HSY34">
        <v>431438</v>
      </c>
      <c r="HSZ34">
        <v>433059</v>
      </c>
      <c r="HTA34">
        <v>434932</v>
      </c>
      <c r="HTB34">
        <v>433698</v>
      </c>
      <c r="HTC34">
        <v>433057</v>
      </c>
      <c r="HTD34">
        <v>432535</v>
      </c>
      <c r="HTE34">
        <v>427407</v>
      </c>
      <c r="HTF34">
        <v>433600</v>
      </c>
      <c r="HTG34">
        <v>429348</v>
      </c>
      <c r="HTH34">
        <v>429617</v>
      </c>
      <c r="HTI34">
        <v>413707</v>
      </c>
      <c r="HTJ34">
        <v>417573</v>
      </c>
      <c r="HTK34">
        <v>415662</v>
      </c>
      <c r="HTL34">
        <v>419289</v>
      </c>
      <c r="HTM34">
        <v>414924</v>
      </c>
      <c r="HTN34">
        <v>410835</v>
      </c>
      <c r="HTO34">
        <v>412969</v>
      </c>
      <c r="HTP34">
        <v>412969</v>
      </c>
      <c r="HTQ34">
        <v>413745</v>
      </c>
      <c r="HTR34">
        <v>418994</v>
      </c>
      <c r="HTS34">
        <v>419322</v>
      </c>
      <c r="HTT34">
        <v>424057</v>
      </c>
      <c r="HTU34">
        <v>428886</v>
      </c>
      <c r="HTV34">
        <v>436450</v>
      </c>
      <c r="HTW34">
        <v>436179</v>
      </c>
      <c r="HTX34">
        <v>435045</v>
      </c>
      <c r="HTY34">
        <v>427852</v>
      </c>
      <c r="HTZ34">
        <v>427925</v>
      </c>
      <c r="HUA34">
        <v>418447</v>
      </c>
      <c r="HUB34">
        <v>413308</v>
      </c>
      <c r="HUC34">
        <v>408826</v>
      </c>
      <c r="HUD34">
        <v>404153</v>
      </c>
      <c r="HUE34">
        <v>2307</v>
      </c>
      <c r="HUF34">
        <v>5940</v>
      </c>
      <c r="HUG34">
        <v>12197</v>
      </c>
      <c r="HUH34">
        <v>19145</v>
      </c>
      <c r="HUI34">
        <v>22470</v>
      </c>
      <c r="HUJ34">
        <v>25701</v>
      </c>
      <c r="HUK34">
        <v>27140</v>
      </c>
      <c r="HUL34">
        <v>30946</v>
      </c>
      <c r="HUM34">
        <v>37221</v>
      </c>
      <c r="HUN34">
        <v>52078</v>
      </c>
      <c r="HUO34">
        <v>61781</v>
      </c>
      <c r="HUP34">
        <v>88011</v>
      </c>
      <c r="HUQ34">
        <v>135496</v>
      </c>
      <c r="HUR34">
        <v>167862</v>
      </c>
      <c r="HUS34">
        <v>209330</v>
      </c>
      <c r="HUT34">
        <v>209330</v>
      </c>
      <c r="HUU34">
        <v>251873</v>
      </c>
      <c r="HUV34">
        <v>302786</v>
      </c>
      <c r="HUW34">
        <v>342809</v>
      </c>
      <c r="HUX34">
        <v>427824</v>
      </c>
      <c r="HUY34">
        <v>451343</v>
      </c>
      <c r="HUZ34">
        <v>477953</v>
      </c>
      <c r="HVA34">
        <v>479263</v>
      </c>
      <c r="HVB34">
        <v>482825</v>
      </c>
      <c r="HVC34">
        <v>483317</v>
      </c>
      <c r="HVD34">
        <v>495148</v>
      </c>
      <c r="HVE34">
        <v>503112</v>
      </c>
      <c r="HVF34">
        <v>505527</v>
      </c>
      <c r="HVG34">
        <v>493226</v>
      </c>
      <c r="HVH34">
        <v>490927</v>
      </c>
      <c r="HVI34">
        <v>498484</v>
      </c>
      <c r="HVJ34">
        <v>494968</v>
      </c>
      <c r="HVK34">
        <v>497393</v>
      </c>
      <c r="HVL34">
        <v>498570</v>
      </c>
      <c r="HVM34">
        <v>497624</v>
      </c>
      <c r="HVN34">
        <v>509133</v>
      </c>
      <c r="HVO34">
        <v>513389</v>
      </c>
      <c r="HVP34">
        <v>510851</v>
      </c>
      <c r="HVQ34">
        <v>517900</v>
      </c>
      <c r="HVR34">
        <v>516720</v>
      </c>
      <c r="HVS34">
        <v>518879</v>
      </c>
      <c r="HVT34">
        <v>524037</v>
      </c>
      <c r="HVU34">
        <v>516636</v>
      </c>
      <c r="HVV34">
        <v>533574</v>
      </c>
      <c r="HVW34">
        <v>525308</v>
      </c>
      <c r="HVX34">
        <v>513573</v>
      </c>
      <c r="HVY34">
        <v>519739</v>
      </c>
      <c r="HVZ34">
        <v>526299</v>
      </c>
      <c r="HWA34">
        <v>521624</v>
      </c>
      <c r="HWB34">
        <v>512657</v>
      </c>
      <c r="HWC34">
        <v>505530</v>
      </c>
      <c r="HWD34">
        <v>513665</v>
      </c>
      <c r="HWE34">
        <v>524134</v>
      </c>
      <c r="HWF34">
        <v>530196</v>
      </c>
      <c r="HWG34">
        <v>539586</v>
      </c>
      <c r="HWH34">
        <v>531725</v>
      </c>
      <c r="HWI34">
        <v>531725</v>
      </c>
      <c r="HWJ34">
        <v>519803</v>
      </c>
      <c r="HWK34">
        <v>520013</v>
      </c>
      <c r="HWL34">
        <v>528617</v>
      </c>
      <c r="HWM34">
        <v>526555</v>
      </c>
      <c r="HWN34">
        <v>529149</v>
      </c>
      <c r="HWO34">
        <v>527490</v>
      </c>
      <c r="HWP34">
        <v>518700</v>
      </c>
      <c r="HWQ34">
        <v>522979</v>
      </c>
      <c r="HWR34">
        <v>528942</v>
      </c>
      <c r="HWS34">
        <v>13574</v>
      </c>
      <c r="HWT34">
        <v>32385</v>
      </c>
      <c r="HWU34">
        <v>45732</v>
      </c>
      <c r="HWV34">
        <v>57187</v>
      </c>
      <c r="HWW34">
        <v>60650</v>
      </c>
      <c r="HWX34">
        <v>65116</v>
      </c>
      <c r="HWY34">
        <v>79032</v>
      </c>
      <c r="HWZ34">
        <v>81280</v>
      </c>
      <c r="HXA34">
        <v>87906</v>
      </c>
      <c r="HXB34">
        <v>104428</v>
      </c>
      <c r="HXC34">
        <v>125385</v>
      </c>
      <c r="HXD34">
        <v>139213</v>
      </c>
      <c r="HXE34">
        <v>160798</v>
      </c>
      <c r="HXF34">
        <v>194005</v>
      </c>
      <c r="HXG34">
        <v>217441</v>
      </c>
      <c r="HXH34">
        <v>260799</v>
      </c>
      <c r="HXI34">
        <v>330704</v>
      </c>
      <c r="HXJ34">
        <v>430788</v>
      </c>
      <c r="HXK34">
        <v>458051</v>
      </c>
      <c r="HXL34">
        <v>458051</v>
      </c>
      <c r="HXM34">
        <v>488272</v>
      </c>
      <c r="HXN34">
        <v>506112</v>
      </c>
      <c r="HXO34">
        <v>511992</v>
      </c>
      <c r="HXP34">
        <v>493559</v>
      </c>
      <c r="HXQ34">
        <v>499885</v>
      </c>
      <c r="HXR34">
        <v>487174</v>
      </c>
      <c r="HXS34">
        <v>486213</v>
      </c>
      <c r="HXT34">
        <v>488605</v>
      </c>
      <c r="HXU34">
        <v>484644</v>
      </c>
      <c r="HXV34">
        <v>489146</v>
      </c>
      <c r="HXW34">
        <v>485288</v>
      </c>
      <c r="HXX34">
        <v>458905</v>
      </c>
      <c r="HXY34">
        <v>465492</v>
      </c>
      <c r="HXZ34">
        <v>464329</v>
      </c>
      <c r="HYA34">
        <v>457949</v>
      </c>
      <c r="HYB34">
        <v>457340</v>
      </c>
      <c r="HYC34">
        <v>452901</v>
      </c>
      <c r="HYD34">
        <v>445531</v>
      </c>
      <c r="HYE34">
        <v>453017</v>
      </c>
      <c r="HYF34">
        <v>451995</v>
      </c>
      <c r="HYG34">
        <v>454149</v>
      </c>
      <c r="HYH34">
        <v>420866</v>
      </c>
      <c r="HYI34">
        <v>414097</v>
      </c>
      <c r="HYJ34">
        <v>420369</v>
      </c>
      <c r="HYK34">
        <v>421301</v>
      </c>
      <c r="HYL34">
        <v>421301</v>
      </c>
      <c r="HYM34">
        <v>423256</v>
      </c>
      <c r="HYN34">
        <v>419309</v>
      </c>
      <c r="HYO34">
        <v>409586</v>
      </c>
      <c r="HYP34">
        <v>409096</v>
      </c>
      <c r="HYQ34">
        <v>408028</v>
      </c>
      <c r="HYR34">
        <v>412902</v>
      </c>
      <c r="HYS34">
        <v>413678</v>
      </c>
      <c r="HYT34">
        <v>414887</v>
      </c>
      <c r="HYU34">
        <v>411799</v>
      </c>
      <c r="HYV34">
        <v>406469</v>
      </c>
      <c r="HYW34">
        <v>415205</v>
      </c>
      <c r="HYX34">
        <v>417533</v>
      </c>
      <c r="HYY34">
        <v>413804</v>
      </c>
      <c r="HYZ34">
        <v>404046</v>
      </c>
      <c r="HZA34">
        <v>401230</v>
      </c>
      <c r="HZB34">
        <v>406809</v>
      </c>
      <c r="HZC34">
        <v>410506</v>
      </c>
      <c r="HZD34">
        <v>416150</v>
      </c>
      <c r="HZE34">
        <v>419788</v>
      </c>
      <c r="HZF34">
        <v>11077</v>
      </c>
      <c r="HZG34">
        <v>17441</v>
      </c>
      <c r="HZH34">
        <v>28400</v>
      </c>
      <c r="HZI34">
        <v>33183</v>
      </c>
      <c r="HZJ34">
        <v>37537</v>
      </c>
      <c r="HZK34">
        <v>41357</v>
      </c>
      <c r="HZL34">
        <v>55541</v>
      </c>
      <c r="HZM34">
        <v>59586</v>
      </c>
      <c r="HZN34">
        <v>78889</v>
      </c>
      <c r="HZO34">
        <v>90158</v>
      </c>
      <c r="HZP34">
        <v>106864</v>
      </c>
      <c r="HZQ34">
        <v>123229</v>
      </c>
      <c r="HZR34">
        <v>162080</v>
      </c>
      <c r="HZS34">
        <v>204760</v>
      </c>
      <c r="HZT34">
        <v>220235</v>
      </c>
      <c r="HZU34">
        <v>240068</v>
      </c>
      <c r="HZV34">
        <v>326213</v>
      </c>
      <c r="HZW34">
        <v>343966</v>
      </c>
      <c r="HZX34">
        <v>379749</v>
      </c>
      <c r="HZY34">
        <v>412235</v>
      </c>
      <c r="HZZ34">
        <v>422178</v>
      </c>
      <c r="IAA34">
        <v>438431</v>
      </c>
      <c r="IAB34">
        <v>436381</v>
      </c>
      <c r="IAC34">
        <v>437818</v>
      </c>
      <c r="IAD34">
        <v>437818</v>
      </c>
      <c r="IAE34">
        <v>460524</v>
      </c>
      <c r="IAF34">
        <v>426779</v>
      </c>
      <c r="IAG34">
        <v>424381</v>
      </c>
      <c r="IAH34">
        <v>423383</v>
      </c>
      <c r="IAI34">
        <v>434084</v>
      </c>
      <c r="IAJ34">
        <v>413926</v>
      </c>
      <c r="IAK34">
        <v>405313</v>
      </c>
      <c r="IAL34">
        <v>409259</v>
      </c>
      <c r="IAM34">
        <v>407295</v>
      </c>
      <c r="IAN34">
        <v>403416</v>
      </c>
      <c r="IAO34">
        <v>398164</v>
      </c>
      <c r="IAP34">
        <v>393546</v>
      </c>
      <c r="IAQ34">
        <v>393590</v>
      </c>
      <c r="IAR34">
        <v>399303</v>
      </c>
      <c r="IAS34">
        <v>407416</v>
      </c>
      <c r="IAT34">
        <v>398371</v>
      </c>
      <c r="IAU34">
        <v>399018</v>
      </c>
      <c r="IAV34">
        <v>391741</v>
      </c>
      <c r="IAW34">
        <v>392706</v>
      </c>
      <c r="IAX34">
        <v>392706</v>
      </c>
      <c r="IAY34">
        <v>391117</v>
      </c>
      <c r="IAZ34">
        <v>392549</v>
      </c>
      <c r="IBA34">
        <v>381453</v>
      </c>
      <c r="IBB34">
        <v>377236</v>
      </c>
      <c r="IBC34">
        <v>380264</v>
      </c>
      <c r="IBD34">
        <v>384119</v>
      </c>
      <c r="IBE34">
        <v>383895</v>
      </c>
      <c r="IBF34">
        <v>374848</v>
      </c>
      <c r="IBG34">
        <v>376041</v>
      </c>
      <c r="IBH34">
        <v>379921</v>
      </c>
      <c r="IBI34">
        <v>383902</v>
      </c>
      <c r="IBJ34">
        <v>385222</v>
      </c>
      <c r="IBK34">
        <v>385222</v>
      </c>
      <c r="IBL34">
        <v>382263</v>
      </c>
      <c r="IBM34">
        <v>385621</v>
      </c>
      <c r="IBN34">
        <v>380701</v>
      </c>
      <c r="IBO34">
        <v>380534</v>
      </c>
      <c r="IBP34">
        <v>380534</v>
      </c>
      <c r="IBQ34">
        <v>379048</v>
      </c>
      <c r="IBR34">
        <v>378242</v>
      </c>
      <c r="IBS34">
        <v>24280</v>
      </c>
      <c r="IBT34">
        <v>34354</v>
      </c>
      <c r="IBU34">
        <v>40884</v>
      </c>
      <c r="IBV34">
        <v>42630</v>
      </c>
      <c r="IBW34">
        <v>52637</v>
      </c>
      <c r="IBX34">
        <v>56398</v>
      </c>
      <c r="IBY34">
        <v>58965</v>
      </c>
      <c r="IBZ34">
        <v>62487</v>
      </c>
      <c r="ICA34">
        <v>68021</v>
      </c>
      <c r="ICB34">
        <v>72515</v>
      </c>
      <c r="ICC34">
        <v>83494</v>
      </c>
      <c r="ICD34">
        <v>102456</v>
      </c>
      <c r="ICE34">
        <v>114321</v>
      </c>
      <c r="ICF34">
        <v>132327</v>
      </c>
      <c r="ICG34">
        <v>160251</v>
      </c>
      <c r="ICH34">
        <v>184726</v>
      </c>
      <c r="ICI34">
        <v>184726</v>
      </c>
      <c r="ICJ34">
        <v>236135</v>
      </c>
      <c r="ICK34">
        <v>292116</v>
      </c>
      <c r="ICL34">
        <v>350221</v>
      </c>
      <c r="ICM34">
        <v>359988</v>
      </c>
      <c r="ICN34">
        <v>381381</v>
      </c>
      <c r="ICO34">
        <v>393237</v>
      </c>
      <c r="ICP34">
        <v>397292</v>
      </c>
      <c r="ICQ34">
        <v>410044</v>
      </c>
      <c r="ICR34">
        <v>413385</v>
      </c>
      <c r="ICS34">
        <v>413102</v>
      </c>
      <c r="ICT34">
        <v>408652</v>
      </c>
      <c r="ICU34">
        <v>407187</v>
      </c>
      <c r="ICV34">
        <v>410283</v>
      </c>
      <c r="ICW34">
        <v>411112</v>
      </c>
      <c r="ICX34">
        <v>400624</v>
      </c>
      <c r="ICY34">
        <v>396840</v>
      </c>
      <c r="ICZ34">
        <v>397876</v>
      </c>
      <c r="IDA34">
        <v>393920</v>
      </c>
      <c r="IDB34">
        <v>398690</v>
      </c>
      <c r="IDC34">
        <v>399461</v>
      </c>
      <c r="IDD34">
        <v>404551</v>
      </c>
      <c r="IDE34">
        <v>403317</v>
      </c>
      <c r="IDF34">
        <v>412700</v>
      </c>
      <c r="IDG34">
        <v>415713</v>
      </c>
      <c r="IDH34">
        <v>413615</v>
      </c>
      <c r="IDI34">
        <v>419636</v>
      </c>
      <c r="IDJ34">
        <v>409837</v>
      </c>
      <c r="IDK34">
        <v>411291</v>
      </c>
      <c r="IDL34">
        <v>413524</v>
      </c>
      <c r="IDM34">
        <v>416343</v>
      </c>
      <c r="IDN34">
        <v>420220</v>
      </c>
      <c r="IDO34">
        <v>432169</v>
      </c>
      <c r="IDP34">
        <v>435730</v>
      </c>
      <c r="IDQ34">
        <v>446913</v>
      </c>
      <c r="IDR34">
        <v>442490</v>
      </c>
      <c r="IDS34">
        <v>440392</v>
      </c>
      <c r="IDT34">
        <v>431087</v>
      </c>
      <c r="IDU34">
        <v>436480</v>
      </c>
      <c r="IDV34">
        <v>436062</v>
      </c>
      <c r="IDW34">
        <v>441962</v>
      </c>
      <c r="IDX34">
        <v>445768</v>
      </c>
      <c r="IDY34">
        <v>457755</v>
      </c>
      <c r="IDZ34">
        <v>461820</v>
      </c>
      <c r="IEA34">
        <v>463405</v>
      </c>
      <c r="IEB34">
        <v>472832</v>
      </c>
      <c r="IEC34">
        <v>472367</v>
      </c>
      <c r="IED34">
        <v>472066</v>
      </c>
      <c r="IEE34">
        <v>476421</v>
      </c>
      <c r="IEF34">
        <v>12937</v>
      </c>
      <c r="IEG34">
        <v>16324</v>
      </c>
      <c r="IEH34">
        <v>25509</v>
      </c>
      <c r="IEI34">
        <v>28600</v>
      </c>
      <c r="IEJ34">
        <v>29107</v>
      </c>
      <c r="IEK34">
        <v>30673</v>
      </c>
      <c r="IEL34">
        <v>40601</v>
      </c>
      <c r="IEM34">
        <v>42496</v>
      </c>
      <c r="IEN34">
        <v>62939</v>
      </c>
      <c r="IEO34">
        <v>73501</v>
      </c>
      <c r="IEP34">
        <v>79141</v>
      </c>
      <c r="IEQ34">
        <v>93703</v>
      </c>
      <c r="IER34">
        <v>114584</v>
      </c>
      <c r="IES34">
        <v>133657</v>
      </c>
      <c r="IET34">
        <v>133657</v>
      </c>
      <c r="IEU34">
        <v>162528</v>
      </c>
      <c r="IEV34">
        <v>223853</v>
      </c>
      <c r="IEW34">
        <v>281600</v>
      </c>
      <c r="IEX34">
        <v>332064</v>
      </c>
      <c r="IEY34">
        <v>368640</v>
      </c>
      <c r="IEZ34">
        <v>361448</v>
      </c>
      <c r="IFA34">
        <v>361894</v>
      </c>
      <c r="IFB34">
        <v>374096</v>
      </c>
      <c r="IFC34">
        <v>367019</v>
      </c>
      <c r="IFD34">
        <v>377887</v>
      </c>
      <c r="IFE34">
        <v>388988</v>
      </c>
      <c r="IFF34">
        <v>412132</v>
      </c>
      <c r="IFG34">
        <v>400977</v>
      </c>
      <c r="IFH34">
        <v>391260</v>
      </c>
      <c r="IFI34">
        <v>397542</v>
      </c>
      <c r="IFJ34">
        <v>391310</v>
      </c>
      <c r="IFK34">
        <v>393067</v>
      </c>
      <c r="IFL34">
        <v>395507</v>
      </c>
      <c r="IFM34">
        <v>400581</v>
      </c>
      <c r="IFN34">
        <v>407643</v>
      </c>
      <c r="IFO34">
        <v>401972</v>
      </c>
      <c r="IFP34">
        <v>406280</v>
      </c>
      <c r="IFQ34">
        <v>401638</v>
      </c>
      <c r="IFR34">
        <v>405386</v>
      </c>
      <c r="IFS34">
        <v>402807</v>
      </c>
      <c r="IFT34">
        <v>399251</v>
      </c>
      <c r="IFU34">
        <v>397320</v>
      </c>
      <c r="IFV34">
        <v>400449</v>
      </c>
      <c r="IFW34">
        <v>396026</v>
      </c>
      <c r="IFX34">
        <v>392131</v>
      </c>
      <c r="IFY34">
        <v>390098</v>
      </c>
      <c r="IFZ34">
        <v>392493</v>
      </c>
      <c r="IGA34">
        <v>399022</v>
      </c>
      <c r="IGB34">
        <v>393415</v>
      </c>
      <c r="IGC34">
        <v>392802</v>
      </c>
      <c r="IGD34">
        <v>395550</v>
      </c>
      <c r="IGE34">
        <v>392945</v>
      </c>
      <c r="IGF34">
        <v>395571</v>
      </c>
      <c r="IGG34">
        <v>389030</v>
      </c>
      <c r="IGH34">
        <v>391765</v>
      </c>
      <c r="IGI34">
        <v>392620</v>
      </c>
      <c r="IGJ34">
        <v>392620</v>
      </c>
      <c r="IGK34">
        <v>396541</v>
      </c>
      <c r="IGL34">
        <v>406801</v>
      </c>
      <c r="IGM34">
        <v>399837</v>
      </c>
      <c r="IGN34">
        <v>404539</v>
      </c>
      <c r="IGO34">
        <v>402888</v>
      </c>
      <c r="IGP34">
        <v>403555</v>
      </c>
      <c r="IGQ34">
        <v>403504</v>
      </c>
      <c r="IGR34">
        <v>404990</v>
      </c>
      <c r="IGS34">
        <v>398659</v>
      </c>
      <c r="IGT34">
        <v>15481</v>
      </c>
      <c r="IGU34">
        <v>29134</v>
      </c>
      <c r="IGV34">
        <v>30760</v>
      </c>
      <c r="IGW34">
        <v>35424</v>
      </c>
      <c r="IGX34">
        <v>41111</v>
      </c>
      <c r="IGY34">
        <v>49195</v>
      </c>
      <c r="IGZ34">
        <v>52241</v>
      </c>
      <c r="IHA34">
        <v>58836</v>
      </c>
      <c r="IHB34">
        <v>68686</v>
      </c>
      <c r="IHC34">
        <v>89530</v>
      </c>
      <c r="IHD34">
        <v>104707</v>
      </c>
      <c r="IHE34">
        <v>111692</v>
      </c>
      <c r="IHF34">
        <v>124558</v>
      </c>
      <c r="IHG34">
        <v>142112</v>
      </c>
      <c r="IHH34">
        <v>186429</v>
      </c>
      <c r="IHI34">
        <v>226887</v>
      </c>
      <c r="IHJ34">
        <v>282806</v>
      </c>
      <c r="IHK34">
        <v>335616</v>
      </c>
      <c r="IHL34">
        <v>335616</v>
      </c>
      <c r="IHM34">
        <v>359178</v>
      </c>
      <c r="IHN34">
        <v>370935</v>
      </c>
      <c r="IHO34">
        <v>382025</v>
      </c>
      <c r="IHP34">
        <v>388611</v>
      </c>
      <c r="IHQ34">
        <v>411097</v>
      </c>
      <c r="IHR34">
        <v>407493</v>
      </c>
      <c r="IHS34">
        <v>413568</v>
      </c>
      <c r="IHT34">
        <v>419636</v>
      </c>
      <c r="IHU34">
        <v>421716</v>
      </c>
      <c r="IHV34">
        <v>420120</v>
      </c>
      <c r="IHW34">
        <v>427614</v>
      </c>
      <c r="IHX34">
        <v>427651</v>
      </c>
      <c r="IHY34">
        <v>424521</v>
      </c>
      <c r="IHZ34">
        <v>435301</v>
      </c>
      <c r="IIA34">
        <v>436914</v>
      </c>
      <c r="IIB34">
        <v>444807</v>
      </c>
      <c r="IIC34">
        <v>440412</v>
      </c>
      <c r="IID34">
        <v>446192</v>
      </c>
      <c r="IIE34">
        <v>434019</v>
      </c>
      <c r="IIF34">
        <v>441670</v>
      </c>
      <c r="IIG34">
        <v>432546</v>
      </c>
      <c r="IIH34">
        <v>432554</v>
      </c>
      <c r="III34">
        <v>425617</v>
      </c>
      <c r="IIJ34">
        <v>427268</v>
      </c>
      <c r="IIK34">
        <v>430651</v>
      </c>
      <c r="IIL34">
        <v>433506</v>
      </c>
      <c r="IIM34">
        <v>427174</v>
      </c>
      <c r="IIN34">
        <v>419042</v>
      </c>
      <c r="IIO34">
        <v>423469</v>
      </c>
      <c r="IIP34">
        <v>429983</v>
      </c>
      <c r="IIQ34">
        <v>427986</v>
      </c>
      <c r="IIR34">
        <v>421143</v>
      </c>
      <c r="IIS34">
        <v>419020</v>
      </c>
      <c r="IIT34">
        <v>425287</v>
      </c>
      <c r="IIU34">
        <v>421798</v>
      </c>
      <c r="IIV34">
        <v>418735</v>
      </c>
      <c r="IIW34">
        <v>419964</v>
      </c>
      <c r="IIX34">
        <v>417924</v>
      </c>
      <c r="IIY34">
        <v>416966</v>
      </c>
      <c r="IIZ34">
        <v>427260</v>
      </c>
      <c r="IJA34">
        <v>427260</v>
      </c>
      <c r="IJB34">
        <v>407864</v>
      </c>
      <c r="IJC34">
        <v>413145</v>
      </c>
      <c r="IJD34">
        <v>412410</v>
      </c>
      <c r="IJE34">
        <v>415297</v>
      </c>
      <c r="IJF34">
        <v>417823</v>
      </c>
      <c r="IJG34">
        <v>420591</v>
      </c>
      <c r="IJH34">
        <v>11979</v>
      </c>
      <c r="IJI34">
        <v>20113</v>
      </c>
      <c r="IJJ34">
        <v>25160</v>
      </c>
      <c r="IJK34">
        <v>29523</v>
      </c>
      <c r="IJL34">
        <v>34338</v>
      </c>
      <c r="IJM34">
        <v>40601</v>
      </c>
      <c r="IJN34">
        <v>41573</v>
      </c>
      <c r="IJO34">
        <v>46319</v>
      </c>
      <c r="IJP34">
        <v>61465</v>
      </c>
      <c r="IJQ34">
        <v>78792</v>
      </c>
      <c r="IJR34">
        <v>92675</v>
      </c>
      <c r="IJS34">
        <v>118899</v>
      </c>
      <c r="IJT34">
        <v>136828</v>
      </c>
      <c r="IJU34">
        <v>172651</v>
      </c>
      <c r="IJV34">
        <v>242976</v>
      </c>
      <c r="IJW34">
        <v>326178</v>
      </c>
      <c r="IJX34">
        <v>368563</v>
      </c>
      <c r="IJY34">
        <v>402480</v>
      </c>
      <c r="IJZ34">
        <v>429459</v>
      </c>
      <c r="IKA34">
        <v>441931</v>
      </c>
      <c r="IKB34">
        <v>447142</v>
      </c>
      <c r="IKC34">
        <v>448687</v>
      </c>
      <c r="IKD34">
        <v>448687</v>
      </c>
      <c r="IKE34">
        <v>444376</v>
      </c>
      <c r="IKF34">
        <v>444161</v>
      </c>
      <c r="IKG34">
        <v>446464</v>
      </c>
      <c r="IKH34">
        <v>451417</v>
      </c>
      <c r="IKI34">
        <v>458510</v>
      </c>
      <c r="IKJ34">
        <v>453841</v>
      </c>
      <c r="IKK34">
        <v>449639</v>
      </c>
      <c r="IKL34">
        <v>454491</v>
      </c>
      <c r="IKM34">
        <v>456196</v>
      </c>
      <c r="IKN34">
        <v>457263</v>
      </c>
      <c r="IKO34">
        <v>446936</v>
      </c>
      <c r="IKP34">
        <v>452500</v>
      </c>
      <c r="IKQ34">
        <v>450751</v>
      </c>
      <c r="IKR34">
        <v>435214</v>
      </c>
      <c r="IKS34">
        <v>446088</v>
      </c>
      <c r="IKT34">
        <v>437680</v>
      </c>
      <c r="IKU34">
        <v>433286</v>
      </c>
      <c r="IKV34">
        <v>437894</v>
      </c>
      <c r="IKW34">
        <v>435098</v>
      </c>
      <c r="IKX34">
        <v>435098</v>
      </c>
      <c r="IKY34">
        <v>433786</v>
      </c>
      <c r="IKZ34">
        <v>438672</v>
      </c>
      <c r="ILA34">
        <v>436590</v>
      </c>
      <c r="ILB34">
        <v>416223</v>
      </c>
      <c r="ILC34">
        <v>425537</v>
      </c>
      <c r="ILD34">
        <v>427844</v>
      </c>
      <c r="ILE34">
        <v>419127</v>
      </c>
      <c r="ILF34">
        <v>422961</v>
      </c>
      <c r="ILG34">
        <v>422118</v>
      </c>
      <c r="ILH34">
        <v>422300</v>
      </c>
      <c r="ILI34">
        <v>422970</v>
      </c>
      <c r="ILJ34">
        <v>426904</v>
      </c>
      <c r="ILK34">
        <v>419461</v>
      </c>
      <c r="ILL34">
        <v>419461</v>
      </c>
      <c r="ILM34">
        <v>418017</v>
      </c>
      <c r="ILN34">
        <v>414702</v>
      </c>
      <c r="ILO34">
        <v>415311</v>
      </c>
      <c r="ILP34">
        <v>414975</v>
      </c>
      <c r="ILQ34">
        <v>414975</v>
      </c>
      <c r="ILR34">
        <v>422855</v>
      </c>
      <c r="ILS34">
        <v>430945</v>
      </c>
      <c r="ILT34">
        <v>12105</v>
      </c>
      <c r="ILU34">
        <v>16825</v>
      </c>
      <c r="ILV34">
        <v>17955</v>
      </c>
      <c r="ILW34">
        <v>19256</v>
      </c>
      <c r="ILX34">
        <v>24963</v>
      </c>
      <c r="ILY34">
        <v>29260</v>
      </c>
      <c r="ILZ34">
        <v>39432</v>
      </c>
      <c r="IMA34">
        <v>42667</v>
      </c>
      <c r="IMB34">
        <v>59395</v>
      </c>
      <c r="IMC34">
        <v>71264</v>
      </c>
      <c r="IMD34">
        <v>92421</v>
      </c>
      <c r="IME34">
        <v>106743</v>
      </c>
      <c r="IMF34">
        <v>129806</v>
      </c>
      <c r="IMG34">
        <v>155859</v>
      </c>
      <c r="IMH34">
        <v>210534</v>
      </c>
      <c r="IMI34">
        <v>345196</v>
      </c>
      <c r="IMJ34">
        <v>398186</v>
      </c>
      <c r="IMK34">
        <v>464957</v>
      </c>
      <c r="IML34">
        <v>503484</v>
      </c>
      <c r="IMM34">
        <v>503432</v>
      </c>
      <c r="IMN34">
        <v>503432</v>
      </c>
      <c r="IMO34">
        <v>517721</v>
      </c>
      <c r="IMP34">
        <v>521052</v>
      </c>
      <c r="IMQ34">
        <v>542680</v>
      </c>
      <c r="IMR34">
        <v>541767</v>
      </c>
      <c r="IMS34">
        <v>555770</v>
      </c>
      <c r="IMT34">
        <v>550807</v>
      </c>
      <c r="IMU34">
        <v>554065</v>
      </c>
      <c r="IMV34">
        <v>558422</v>
      </c>
      <c r="IMW34">
        <v>576650</v>
      </c>
      <c r="IMX34">
        <v>578243</v>
      </c>
      <c r="IMY34">
        <v>566905</v>
      </c>
      <c r="IMZ34">
        <v>571680</v>
      </c>
      <c r="INA34">
        <v>593174</v>
      </c>
      <c r="INB34">
        <v>591510</v>
      </c>
      <c r="INC34">
        <v>576916</v>
      </c>
      <c r="IND34">
        <v>541459</v>
      </c>
      <c r="INE34">
        <v>536200</v>
      </c>
      <c r="INF34">
        <v>546048</v>
      </c>
      <c r="ING34">
        <v>543948</v>
      </c>
      <c r="INH34">
        <v>547316</v>
      </c>
      <c r="INI34">
        <v>518463</v>
      </c>
      <c r="INJ34">
        <v>520190</v>
      </c>
      <c r="INK34">
        <v>522570</v>
      </c>
      <c r="INL34">
        <v>534556</v>
      </c>
      <c r="INM34">
        <v>527889</v>
      </c>
      <c r="INN34">
        <v>521815</v>
      </c>
      <c r="INO34">
        <v>523193</v>
      </c>
      <c r="INP34">
        <v>531689</v>
      </c>
      <c r="INQ34">
        <v>527242</v>
      </c>
      <c r="INR34">
        <v>549795</v>
      </c>
      <c r="INS34">
        <v>541756</v>
      </c>
      <c r="INT34">
        <v>537250</v>
      </c>
      <c r="INU34">
        <v>546551</v>
      </c>
      <c r="INV34">
        <v>550345</v>
      </c>
      <c r="INW34">
        <v>543821</v>
      </c>
      <c r="INX34">
        <v>533179</v>
      </c>
      <c r="INY34">
        <v>524330</v>
      </c>
      <c r="INZ34">
        <v>520529</v>
      </c>
      <c r="IOA34">
        <v>521220</v>
      </c>
      <c r="IOB34">
        <v>512469</v>
      </c>
      <c r="IOC34">
        <v>509228</v>
      </c>
      <c r="IOD34">
        <v>495773</v>
      </c>
      <c r="IOE34">
        <v>507177</v>
      </c>
      <c r="IOF34">
        <v>518580</v>
      </c>
      <c r="IOG34">
        <v>5542</v>
      </c>
      <c r="IOH34">
        <v>8801</v>
      </c>
      <c r="IOI34">
        <v>23480</v>
      </c>
      <c r="IOJ34">
        <v>39100</v>
      </c>
      <c r="IOK34">
        <v>49792</v>
      </c>
      <c r="IOL34">
        <v>56559</v>
      </c>
      <c r="IOM34">
        <v>56559</v>
      </c>
      <c r="ION34">
        <v>57222</v>
      </c>
      <c r="IOO34">
        <v>63706</v>
      </c>
      <c r="IOP34">
        <v>78060</v>
      </c>
      <c r="IOQ34">
        <v>98516</v>
      </c>
      <c r="IOR34">
        <v>122746</v>
      </c>
      <c r="IOS34">
        <v>148952</v>
      </c>
      <c r="IOT34">
        <v>148952</v>
      </c>
      <c r="IOU34">
        <v>165225</v>
      </c>
      <c r="IOV34">
        <v>234239</v>
      </c>
      <c r="IOW34">
        <v>287721</v>
      </c>
      <c r="IOX34">
        <v>332938</v>
      </c>
      <c r="IOY34">
        <v>376896</v>
      </c>
      <c r="IOZ34">
        <v>427039</v>
      </c>
      <c r="IPA34">
        <v>459607</v>
      </c>
      <c r="IPB34">
        <v>459003</v>
      </c>
      <c r="IPC34">
        <v>462222</v>
      </c>
      <c r="IPD34">
        <v>477382</v>
      </c>
      <c r="IPE34">
        <v>475404</v>
      </c>
      <c r="IPF34">
        <v>479155</v>
      </c>
      <c r="IPG34">
        <v>471836</v>
      </c>
      <c r="IPH34">
        <v>479187</v>
      </c>
      <c r="IPI34">
        <v>467718</v>
      </c>
      <c r="IPJ34">
        <v>473536</v>
      </c>
      <c r="IPK34">
        <v>464147</v>
      </c>
      <c r="IPL34">
        <v>467099</v>
      </c>
      <c r="IPM34">
        <v>471026</v>
      </c>
      <c r="IPN34">
        <v>477700</v>
      </c>
      <c r="IPO34">
        <v>473053</v>
      </c>
      <c r="IPP34">
        <v>479957</v>
      </c>
      <c r="IPQ34">
        <v>477459</v>
      </c>
      <c r="IPR34">
        <v>480152</v>
      </c>
      <c r="IPS34">
        <v>483605</v>
      </c>
      <c r="IPT34">
        <v>475481</v>
      </c>
      <c r="IPU34">
        <v>467651</v>
      </c>
      <c r="IPV34">
        <v>453850</v>
      </c>
      <c r="IPW34">
        <v>446415</v>
      </c>
      <c r="IPX34">
        <v>440640</v>
      </c>
      <c r="IPY34">
        <v>436117</v>
      </c>
      <c r="IPZ34">
        <v>441796</v>
      </c>
      <c r="IQA34">
        <v>417180</v>
      </c>
      <c r="IQB34">
        <v>415372</v>
      </c>
      <c r="IQC34">
        <v>409991</v>
      </c>
      <c r="IQD34">
        <v>410691</v>
      </c>
      <c r="IQE34">
        <v>404266</v>
      </c>
      <c r="IQF34">
        <v>404838</v>
      </c>
      <c r="IQG34">
        <v>406846</v>
      </c>
      <c r="IQH34">
        <v>408498</v>
      </c>
      <c r="IQI34">
        <v>407981</v>
      </c>
      <c r="IQJ34">
        <v>406759</v>
      </c>
      <c r="IQK34">
        <v>406759</v>
      </c>
      <c r="IQL34">
        <v>405095</v>
      </c>
      <c r="IQM34">
        <v>422582</v>
      </c>
      <c r="IQN34">
        <v>418996</v>
      </c>
      <c r="IQO34">
        <v>421831</v>
      </c>
      <c r="IQP34">
        <v>421471</v>
      </c>
      <c r="IQQ34">
        <v>424709</v>
      </c>
      <c r="IQR34">
        <v>428143</v>
      </c>
      <c r="IQS34">
        <v>425087</v>
      </c>
      <c r="IQT34">
        <v>5656</v>
      </c>
      <c r="IQU34">
        <v>13214</v>
      </c>
      <c r="IQV34">
        <v>20296</v>
      </c>
      <c r="IQW34">
        <v>22867</v>
      </c>
      <c r="IQX34">
        <v>24695</v>
      </c>
      <c r="IQY34">
        <v>31242</v>
      </c>
      <c r="IQZ34">
        <v>33742</v>
      </c>
      <c r="IRA34">
        <v>41922</v>
      </c>
      <c r="IRB34">
        <v>53577</v>
      </c>
      <c r="IRC34">
        <v>63214</v>
      </c>
      <c r="IRD34">
        <v>78805</v>
      </c>
      <c r="IRE34">
        <v>87435</v>
      </c>
      <c r="IRF34">
        <v>95088</v>
      </c>
      <c r="IRG34">
        <v>102198</v>
      </c>
      <c r="IRH34">
        <v>128127</v>
      </c>
      <c r="IRI34">
        <v>151644</v>
      </c>
      <c r="IRJ34">
        <v>226874</v>
      </c>
      <c r="IRK34">
        <v>317858</v>
      </c>
      <c r="IRL34">
        <v>317858</v>
      </c>
      <c r="IRM34">
        <v>330089</v>
      </c>
      <c r="IRN34">
        <v>361350</v>
      </c>
      <c r="IRO34">
        <v>375414</v>
      </c>
      <c r="IRP34">
        <v>401104</v>
      </c>
      <c r="IRQ34">
        <v>410382</v>
      </c>
      <c r="IRR34">
        <v>419329</v>
      </c>
      <c r="IRS34">
        <v>428317</v>
      </c>
      <c r="IRT34">
        <v>434171</v>
      </c>
      <c r="IRU34">
        <v>432055</v>
      </c>
      <c r="IRV34">
        <v>447991</v>
      </c>
      <c r="IRW34">
        <v>452953</v>
      </c>
      <c r="IRX34">
        <v>454362</v>
      </c>
      <c r="IRY34">
        <v>459492</v>
      </c>
      <c r="IRZ34">
        <v>451799</v>
      </c>
      <c r="ISA34">
        <v>456326</v>
      </c>
      <c r="ISB34">
        <v>460871</v>
      </c>
      <c r="ISC34">
        <v>471395</v>
      </c>
      <c r="ISD34">
        <v>466885</v>
      </c>
      <c r="ISE34">
        <v>473184</v>
      </c>
      <c r="ISF34">
        <v>471296</v>
      </c>
      <c r="ISG34">
        <v>475261</v>
      </c>
      <c r="ISH34">
        <v>480436</v>
      </c>
      <c r="ISI34">
        <v>484160</v>
      </c>
      <c r="ISJ34">
        <v>478900</v>
      </c>
      <c r="ISK34">
        <v>502530</v>
      </c>
      <c r="ISL34">
        <v>500192</v>
      </c>
      <c r="ISM34">
        <v>510115</v>
      </c>
      <c r="ISN34">
        <v>496623</v>
      </c>
      <c r="ISO34">
        <v>499988</v>
      </c>
      <c r="ISP34">
        <v>483543</v>
      </c>
      <c r="ISQ34">
        <v>483543</v>
      </c>
      <c r="ISR34">
        <v>491162</v>
      </c>
      <c r="ISS34">
        <v>496788</v>
      </c>
      <c r="IST34">
        <v>483982</v>
      </c>
      <c r="ISU34">
        <v>491531</v>
      </c>
      <c r="ISV34">
        <v>492913</v>
      </c>
      <c r="ISW34">
        <v>486762</v>
      </c>
      <c r="ISX34">
        <v>486444</v>
      </c>
      <c r="ISY34">
        <v>481477</v>
      </c>
      <c r="ISZ34">
        <v>487072</v>
      </c>
      <c r="ITA34">
        <v>481986</v>
      </c>
      <c r="ITB34">
        <v>485401</v>
      </c>
      <c r="ITC34">
        <v>500377</v>
      </c>
      <c r="ITD34">
        <v>495892</v>
      </c>
      <c r="ITE34">
        <v>497509</v>
      </c>
      <c r="ITF34">
        <v>500348</v>
      </c>
      <c r="ITG34">
        <v>13628</v>
      </c>
      <c r="ITH34">
        <v>23655</v>
      </c>
      <c r="ITI34">
        <v>30803</v>
      </c>
      <c r="ITJ34">
        <v>36859</v>
      </c>
      <c r="ITK34">
        <v>40462</v>
      </c>
      <c r="ITL34">
        <v>47482</v>
      </c>
      <c r="ITM34">
        <v>56187</v>
      </c>
      <c r="ITN34">
        <v>64275</v>
      </c>
      <c r="ITO34">
        <v>67224</v>
      </c>
      <c r="ITP34">
        <v>74914</v>
      </c>
      <c r="ITQ34">
        <v>80826</v>
      </c>
      <c r="ITR34">
        <v>102593</v>
      </c>
      <c r="ITS34">
        <v>109636</v>
      </c>
      <c r="ITT34">
        <v>124000</v>
      </c>
      <c r="ITU34">
        <v>137159</v>
      </c>
      <c r="ITV34">
        <v>171075</v>
      </c>
      <c r="ITW34">
        <v>217030</v>
      </c>
      <c r="ITX34">
        <v>266309</v>
      </c>
      <c r="ITY34">
        <v>313357</v>
      </c>
      <c r="ITZ34">
        <v>354823</v>
      </c>
      <c r="IUA34">
        <v>386438</v>
      </c>
      <c r="IUB34">
        <v>387525</v>
      </c>
      <c r="IUC34">
        <v>394585</v>
      </c>
      <c r="IUD34">
        <v>394585</v>
      </c>
      <c r="IUE34">
        <v>413070</v>
      </c>
      <c r="IUF34">
        <v>430635</v>
      </c>
      <c r="IUG34">
        <v>435500</v>
      </c>
      <c r="IUH34">
        <v>427819</v>
      </c>
      <c r="IUI34">
        <v>444142</v>
      </c>
      <c r="IUJ34">
        <v>435718</v>
      </c>
      <c r="IUK34">
        <v>423659</v>
      </c>
      <c r="IUL34">
        <v>419333</v>
      </c>
      <c r="IUM34">
        <v>417098</v>
      </c>
      <c r="IUN34">
        <v>418557</v>
      </c>
      <c r="IUO34">
        <v>413061</v>
      </c>
      <c r="IUP34">
        <v>406405</v>
      </c>
      <c r="IUQ34">
        <v>413141</v>
      </c>
      <c r="IUR34">
        <v>410493</v>
      </c>
      <c r="IUS34">
        <v>406009</v>
      </c>
      <c r="IUT34">
        <v>410982</v>
      </c>
      <c r="IUU34">
        <v>406147</v>
      </c>
      <c r="IUV34">
        <v>401238</v>
      </c>
      <c r="IUW34">
        <v>392009</v>
      </c>
      <c r="IUX34">
        <v>380191</v>
      </c>
      <c r="IUY34">
        <v>394314</v>
      </c>
      <c r="IUZ34">
        <v>387071</v>
      </c>
      <c r="IVA34">
        <v>388133</v>
      </c>
      <c r="IVB34">
        <v>389053</v>
      </c>
      <c r="IVC34">
        <v>389053</v>
      </c>
      <c r="IVD34">
        <v>397505</v>
      </c>
      <c r="IVE34">
        <v>400758</v>
      </c>
      <c r="IVF34">
        <v>403600</v>
      </c>
      <c r="IVG34">
        <v>403233</v>
      </c>
      <c r="IVH34">
        <v>400840</v>
      </c>
      <c r="IVI34">
        <v>406312</v>
      </c>
      <c r="IVJ34">
        <v>406937</v>
      </c>
      <c r="IVK34">
        <v>404314</v>
      </c>
      <c r="IVL34">
        <v>402419</v>
      </c>
      <c r="IVM34">
        <v>402419</v>
      </c>
      <c r="IVN34">
        <v>405867</v>
      </c>
      <c r="IVO34">
        <v>404872</v>
      </c>
      <c r="IVP34">
        <v>403295</v>
      </c>
      <c r="IVQ34">
        <v>405833</v>
      </c>
      <c r="IVR34">
        <v>405833</v>
      </c>
      <c r="IVS34">
        <v>417610</v>
      </c>
      <c r="IVT34">
        <v>413823</v>
      </c>
      <c r="IVU34">
        <v>25586</v>
      </c>
      <c r="IVV34">
        <v>32899</v>
      </c>
      <c r="IVW34">
        <v>37932</v>
      </c>
      <c r="IVX34">
        <v>39030</v>
      </c>
      <c r="IVY34">
        <v>41298</v>
      </c>
      <c r="IVZ34">
        <v>42721</v>
      </c>
      <c r="IWA34">
        <v>48436</v>
      </c>
      <c r="IWB34">
        <v>50649</v>
      </c>
      <c r="IWC34">
        <v>61199</v>
      </c>
      <c r="IWD34">
        <v>62869</v>
      </c>
      <c r="IWE34">
        <v>77535</v>
      </c>
      <c r="IWF34">
        <v>94356</v>
      </c>
      <c r="IWG34">
        <v>110656</v>
      </c>
      <c r="IWH34">
        <v>126298</v>
      </c>
      <c r="IWI34">
        <v>151728</v>
      </c>
      <c r="IWJ34">
        <v>215909</v>
      </c>
      <c r="IWK34">
        <v>310278</v>
      </c>
      <c r="IWL34">
        <v>336695</v>
      </c>
      <c r="IWM34">
        <v>350588</v>
      </c>
      <c r="IWN34">
        <v>350588</v>
      </c>
      <c r="IWO34">
        <v>362084</v>
      </c>
      <c r="IWP34">
        <v>377628</v>
      </c>
      <c r="IWQ34">
        <v>382441</v>
      </c>
      <c r="IWR34">
        <v>400136</v>
      </c>
      <c r="IWS34">
        <v>406459</v>
      </c>
      <c r="IWT34">
        <v>396635</v>
      </c>
      <c r="IWU34">
        <v>392056</v>
      </c>
      <c r="IWV34">
        <v>397947</v>
      </c>
      <c r="IWW34">
        <v>393787</v>
      </c>
      <c r="IWX34">
        <v>400397</v>
      </c>
      <c r="IWY34">
        <v>404347</v>
      </c>
      <c r="IWZ34">
        <v>404480</v>
      </c>
      <c r="IXA34">
        <v>406955</v>
      </c>
      <c r="IXB34">
        <v>404837</v>
      </c>
      <c r="IXC34">
        <v>412501</v>
      </c>
      <c r="IXD34">
        <v>409632</v>
      </c>
      <c r="IXE34">
        <v>406529</v>
      </c>
      <c r="IXF34">
        <v>411429</v>
      </c>
      <c r="IXG34">
        <v>423537</v>
      </c>
      <c r="IXH34">
        <v>414990</v>
      </c>
      <c r="IXI34">
        <v>409771</v>
      </c>
      <c r="IXJ34">
        <v>411524</v>
      </c>
      <c r="IXK34">
        <v>395822</v>
      </c>
      <c r="IXL34">
        <v>405906</v>
      </c>
      <c r="IXM34">
        <v>405498</v>
      </c>
      <c r="IXN34">
        <v>400109</v>
      </c>
      <c r="IXO34">
        <v>392773</v>
      </c>
      <c r="IXP34">
        <v>396383</v>
      </c>
      <c r="IXQ34">
        <v>383561</v>
      </c>
      <c r="IXR34">
        <v>370944</v>
      </c>
      <c r="IXS34">
        <v>371462</v>
      </c>
      <c r="IXT34">
        <v>372298</v>
      </c>
      <c r="IXU34">
        <v>378936</v>
      </c>
      <c r="IXV34">
        <v>373446</v>
      </c>
      <c r="IXW34">
        <v>366705</v>
      </c>
      <c r="IXX34">
        <v>370797</v>
      </c>
      <c r="IXY34">
        <v>371280</v>
      </c>
      <c r="IXZ34">
        <v>369439</v>
      </c>
      <c r="IYA34">
        <v>369505</v>
      </c>
      <c r="IYB34">
        <v>370003</v>
      </c>
      <c r="IYC34">
        <v>369160</v>
      </c>
      <c r="IYD34">
        <v>363013</v>
      </c>
      <c r="IYE34">
        <v>371643</v>
      </c>
      <c r="IYF34">
        <v>371834</v>
      </c>
      <c r="IYG34">
        <v>4651</v>
      </c>
      <c r="IYH34">
        <v>11416</v>
      </c>
      <c r="IYI34">
        <v>16913</v>
      </c>
      <c r="IYJ34">
        <v>19529</v>
      </c>
      <c r="IYK34">
        <v>31028</v>
      </c>
      <c r="IYL34">
        <v>39764</v>
      </c>
      <c r="IYM34">
        <v>48804</v>
      </c>
      <c r="IYN34">
        <v>60659</v>
      </c>
      <c r="IYO34">
        <v>71060</v>
      </c>
      <c r="IYP34">
        <v>72657</v>
      </c>
      <c r="IYQ34">
        <v>84302</v>
      </c>
      <c r="IYR34">
        <v>92474</v>
      </c>
      <c r="IYS34">
        <v>104661</v>
      </c>
      <c r="IYT34">
        <v>104661</v>
      </c>
      <c r="IYU34">
        <v>113402</v>
      </c>
      <c r="IYV34">
        <v>139530</v>
      </c>
      <c r="IYW34">
        <v>212525</v>
      </c>
      <c r="IYX34">
        <v>264472</v>
      </c>
      <c r="IYY34">
        <v>318219</v>
      </c>
      <c r="IYZ34">
        <v>343546</v>
      </c>
      <c r="IZA34">
        <v>360462</v>
      </c>
      <c r="IZB34">
        <v>366708</v>
      </c>
      <c r="IZC34">
        <v>387844</v>
      </c>
      <c r="IZD34">
        <v>410539</v>
      </c>
      <c r="IZE34">
        <v>414340</v>
      </c>
      <c r="IZF34">
        <v>411125</v>
      </c>
      <c r="IZG34">
        <v>413477</v>
      </c>
      <c r="IZH34">
        <v>421240</v>
      </c>
      <c r="IZI34">
        <v>419853</v>
      </c>
      <c r="IZJ34">
        <v>421684</v>
      </c>
      <c r="IZK34">
        <v>410844</v>
      </c>
      <c r="IZL34">
        <v>406337</v>
      </c>
      <c r="IZM34">
        <v>402424</v>
      </c>
      <c r="IZN34">
        <v>402449</v>
      </c>
      <c r="IZO34">
        <v>392684</v>
      </c>
      <c r="IZP34">
        <v>395429</v>
      </c>
      <c r="IZQ34">
        <v>398789</v>
      </c>
      <c r="IZR34">
        <v>402407</v>
      </c>
      <c r="IZS34">
        <v>401736</v>
      </c>
      <c r="IZT34">
        <v>408909</v>
      </c>
      <c r="IZU34">
        <v>396077</v>
      </c>
      <c r="IZV34">
        <v>393527</v>
      </c>
      <c r="IZW34">
        <v>395748</v>
      </c>
      <c r="IZX34">
        <v>400264</v>
      </c>
      <c r="IZY34">
        <v>388726</v>
      </c>
      <c r="IZZ34">
        <v>381763</v>
      </c>
      <c r="JAA34">
        <v>378694</v>
      </c>
      <c r="JAB34">
        <v>382525</v>
      </c>
      <c r="JAC34">
        <v>391805</v>
      </c>
      <c r="JAD34">
        <v>392666</v>
      </c>
      <c r="JAE34">
        <v>374419</v>
      </c>
      <c r="JAF34">
        <v>378154</v>
      </c>
      <c r="JAG34">
        <v>375454</v>
      </c>
      <c r="JAH34">
        <v>370263</v>
      </c>
      <c r="JAI34">
        <v>368210</v>
      </c>
      <c r="JAJ34">
        <v>372822</v>
      </c>
      <c r="JAK34">
        <v>372892</v>
      </c>
      <c r="JAL34">
        <v>372892</v>
      </c>
      <c r="JAM34">
        <v>365207</v>
      </c>
      <c r="JAN34">
        <v>374617</v>
      </c>
      <c r="JAO34">
        <v>360592</v>
      </c>
      <c r="JAP34">
        <v>363491</v>
      </c>
      <c r="JAQ34">
        <v>364127</v>
      </c>
      <c r="JAR34">
        <v>373450</v>
      </c>
      <c r="JAS34">
        <v>379169</v>
      </c>
      <c r="JAT34">
        <v>4334</v>
      </c>
      <c r="JAU34">
        <v>6511</v>
      </c>
      <c r="JAV34">
        <v>11277</v>
      </c>
      <c r="JAW34">
        <v>13856</v>
      </c>
      <c r="JAX34">
        <v>17885</v>
      </c>
      <c r="JAY34">
        <v>24069</v>
      </c>
      <c r="JAZ34">
        <v>28683</v>
      </c>
      <c r="JBA34">
        <v>40609</v>
      </c>
      <c r="JBB34">
        <v>43472</v>
      </c>
      <c r="JBC34">
        <v>49852</v>
      </c>
      <c r="JBD34">
        <v>55695</v>
      </c>
      <c r="JBE34">
        <v>62795</v>
      </c>
      <c r="JBF34">
        <v>72645</v>
      </c>
      <c r="JBG34">
        <v>85555</v>
      </c>
      <c r="JBH34">
        <v>100485</v>
      </c>
      <c r="JBI34">
        <v>114944</v>
      </c>
      <c r="JBJ34">
        <v>141890</v>
      </c>
      <c r="JBK34">
        <v>211935</v>
      </c>
      <c r="JBL34">
        <v>211935</v>
      </c>
      <c r="JBM34">
        <v>243505</v>
      </c>
      <c r="JBN34">
        <v>272355</v>
      </c>
      <c r="JBO34">
        <v>305354</v>
      </c>
      <c r="JBP34">
        <v>344726</v>
      </c>
      <c r="JBQ34">
        <v>365827</v>
      </c>
      <c r="JBR34">
        <v>389203</v>
      </c>
      <c r="JBS34">
        <v>391752</v>
      </c>
      <c r="JBT34">
        <v>395527</v>
      </c>
      <c r="JBU34">
        <v>404126</v>
      </c>
      <c r="JBV34">
        <v>411407</v>
      </c>
      <c r="JBW34">
        <v>414447</v>
      </c>
      <c r="JBX34">
        <v>418150</v>
      </c>
      <c r="JBY34">
        <v>433924</v>
      </c>
      <c r="JBZ34">
        <v>433925</v>
      </c>
      <c r="JCA34">
        <v>458368</v>
      </c>
      <c r="JCB34">
        <v>453494</v>
      </c>
      <c r="JCC34">
        <v>459866</v>
      </c>
      <c r="JCD34">
        <v>460860</v>
      </c>
      <c r="JCE34">
        <v>458440</v>
      </c>
      <c r="JCF34">
        <v>462337</v>
      </c>
      <c r="JCG34">
        <v>463987</v>
      </c>
      <c r="JCH34">
        <v>473678</v>
      </c>
      <c r="JCI34">
        <v>477228</v>
      </c>
      <c r="JCJ34">
        <v>476980</v>
      </c>
      <c r="JCK34">
        <v>489547</v>
      </c>
      <c r="JCL34">
        <v>489547</v>
      </c>
      <c r="JCM34">
        <v>504479</v>
      </c>
      <c r="JCN34">
        <v>501256</v>
      </c>
      <c r="JCO34">
        <v>509192</v>
      </c>
      <c r="JCP34">
        <v>506079</v>
      </c>
      <c r="JCQ34">
        <v>499171</v>
      </c>
      <c r="JCR34">
        <v>496047</v>
      </c>
      <c r="JCS34">
        <v>504529</v>
      </c>
      <c r="JCT34">
        <v>505632</v>
      </c>
      <c r="JCU34">
        <v>519648</v>
      </c>
      <c r="JCV34">
        <v>520379</v>
      </c>
      <c r="JCW34">
        <v>520221</v>
      </c>
      <c r="JCX34">
        <v>519730</v>
      </c>
      <c r="JCY34">
        <v>506827</v>
      </c>
      <c r="JCZ34">
        <v>506896</v>
      </c>
      <c r="JDA34">
        <v>499618</v>
      </c>
      <c r="JDB34">
        <v>492368</v>
      </c>
      <c r="JDC34">
        <v>497313</v>
      </c>
      <c r="JDD34">
        <v>501998</v>
      </c>
      <c r="JDE34">
        <v>508370</v>
      </c>
      <c r="JDF34">
        <v>521443</v>
      </c>
      <c r="JDG34">
        <v>17361</v>
      </c>
      <c r="JDH34">
        <v>23396</v>
      </c>
      <c r="JDI34">
        <v>31920</v>
      </c>
      <c r="JDJ34">
        <v>35747</v>
      </c>
      <c r="JDK34">
        <v>39109</v>
      </c>
      <c r="JDL34">
        <v>39300</v>
      </c>
      <c r="JDM34">
        <v>50032</v>
      </c>
      <c r="JDN34">
        <v>58583</v>
      </c>
      <c r="JDO34">
        <v>62426</v>
      </c>
      <c r="JDP34">
        <v>67123</v>
      </c>
      <c r="JDQ34">
        <v>74357</v>
      </c>
      <c r="JDR34">
        <v>85921</v>
      </c>
      <c r="JDS34">
        <v>94270</v>
      </c>
      <c r="JDT34">
        <v>110117</v>
      </c>
      <c r="JDU34">
        <v>119391</v>
      </c>
      <c r="JDV34">
        <v>125690</v>
      </c>
      <c r="JDW34">
        <v>144614</v>
      </c>
      <c r="JDX34">
        <v>188873</v>
      </c>
      <c r="JDY34">
        <v>301542</v>
      </c>
      <c r="JDZ34">
        <v>389301</v>
      </c>
      <c r="JEA34">
        <v>421605</v>
      </c>
      <c r="JEB34">
        <v>473122</v>
      </c>
      <c r="JEC34">
        <v>466733</v>
      </c>
      <c r="JED34">
        <v>466733</v>
      </c>
      <c r="JEE34">
        <v>496241</v>
      </c>
      <c r="JEF34">
        <v>483618</v>
      </c>
      <c r="JEG34">
        <v>492928</v>
      </c>
      <c r="JEH34">
        <v>526598</v>
      </c>
      <c r="JEI34">
        <v>517887</v>
      </c>
      <c r="JEJ34">
        <v>533780</v>
      </c>
      <c r="JEK34">
        <v>539942</v>
      </c>
      <c r="JEL34">
        <v>572157</v>
      </c>
      <c r="JEM34">
        <v>561785</v>
      </c>
      <c r="JEN34">
        <v>580496</v>
      </c>
      <c r="JEO34">
        <v>575172</v>
      </c>
      <c r="JEP34">
        <v>582872</v>
      </c>
      <c r="JEQ34">
        <v>591174</v>
      </c>
      <c r="JER34">
        <v>594516</v>
      </c>
      <c r="JES34">
        <v>613274</v>
      </c>
      <c r="JET34">
        <v>606651</v>
      </c>
      <c r="JEU34">
        <v>618518</v>
      </c>
      <c r="JEV34">
        <v>617954</v>
      </c>
      <c r="JEW34">
        <v>627464</v>
      </c>
      <c r="JEX34">
        <v>633543</v>
      </c>
      <c r="JEY34">
        <v>623803</v>
      </c>
      <c r="JEZ34">
        <v>610273</v>
      </c>
      <c r="JFA34">
        <v>604826</v>
      </c>
      <c r="JFB34">
        <v>597119</v>
      </c>
      <c r="JFC34">
        <v>597119</v>
      </c>
      <c r="JFD34">
        <v>582055</v>
      </c>
      <c r="JFE34">
        <v>585974</v>
      </c>
      <c r="JFF34">
        <v>589857</v>
      </c>
      <c r="JFG34">
        <v>571121</v>
      </c>
      <c r="JFH34">
        <v>567338</v>
      </c>
      <c r="JFI34">
        <v>551660</v>
      </c>
      <c r="JFJ34">
        <v>559447</v>
      </c>
      <c r="JFK34">
        <v>552356</v>
      </c>
      <c r="JFL34">
        <v>531372</v>
      </c>
      <c r="JFM34">
        <v>522589</v>
      </c>
      <c r="JFN34">
        <v>523284</v>
      </c>
      <c r="JFO34">
        <v>529351</v>
      </c>
      <c r="JFP34">
        <v>527296</v>
      </c>
      <c r="JFQ34">
        <v>521981</v>
      </c>
      <c r="JFR34">
        <v>519698</v>
      </c>
      <c r="JFS34">
        <v>519698</v>
      </c>
      <c r="JFT34">
        <v>520001</v>
      </c>
      <c r="JFU34">
        <v>27134</v>
      </c>
      <c r="JFV34">
        <v>27909</v>
      </c>
      <c r="JFW34">
        <v>35484</v>
      </c>
      <c r="JFX34">
        <v>38092</v>
      </c>
      <c r="JFY34">
        <v>39633</v>
      </c>
      <c r="JFZ34">
        <v>44134</v>
      </c>
      <c r="JGA34">
        <v>47946</v>
      </c>
      <c r="JGB34">
        <v>50024</v>
      </c>
      <c r="JGC34">
        <v>52793</v>
      </c>
      <c r="JGD34">
        <v>60028</v>
      </c>
      <c r="JGE34">
        <v>69413</v>
      </c>
      <c r="JGF34">
        <v>79742</v>
      </c>
      <c r="JGG34">
        <v>90689</v>
      </c>
      <c r="JGH34">
        <v>100344</v>
      </c>
      <c r="JGI34">
        <v>111189</v>
      </c>
      <c r="JGJ34">
        <v>169337</v>
      </c>
      <c r="JGK34">
        <v>191249</v>
      </c>
      <c r="JGL34">
        <v>279433</v>
      </c>
      <c r="JGM34">
        <v>310625</v>
      </c>
      <c r="JGN34">
        <v>310625</v>
      </c>
      <c r="JGO34">
        <v>358819</v>
      </c>
      <c r="JGP34">
        <v>411954</v>
      </c>
      <c r="JGQ34">
        <v>459921</v>
      </c>
      <c r="JGR34">
        <v>487032</v>
      </c>
      <c r="JGS34">
        <v>518115</v>
      </c>
      <c r="JGT34">
        <v>539816</v>
      </c>
      <c r="JGU34">
        <v>549666</v>
      </c>
      <c r="JGV34">
        <v>555548</v>
      </c>
      <c r="JGW34">
        <v>551174</v>
      </c>
      <c r="JGX34">
        <v>556315</v>
      </c>
      <c r="JGY34">
        <v>560827</v>
      </c>
      <c r="JGZ34">
        <v>561819</v>
      </c>
      <c r="JHA34">
        <v>572517</v>
      </c>
      <c r="JHB34">
        <v>554747</v>
      </c>
      <c r="JHC34">
        <v>549686</v>
      </c>
      <c r="JHD34">
        <v>567914</v>
      </c>
      <c r="JHE34">
        <v>566472</v>
      </c>
      <c r="JHF34">
        <v>576015</v>
      </c>
      <c r="JHG34">
        <v>577731</v>
      </c>
      <c r="JHH34">
        <v>580074</v>
      </c>
      <c r="JHI34">
        <v>583627</v>
      </c>
      <c r="JHJ34">
        <v>578921</v>
      </c>
      <c r="JHK34">
        <v>579387</v>
      </c>
      <c r="JHL34">
        <v>582211</v>
      </c>
      <c r="JHM34">
        <v>577944</v>
      </c>
      <c r="JHN34">
        <v>574848</v>
      </c>
      <c r="JHO34">
        <v>570228</v>
      </c>
      <c r="JHP34">
        <v>575712</v>
      </c>
      <c r="JHQ34">
        <v>574771</v>
      </c>
      <c r="JHR34">
        <v>573458</v>
      </c>
      <c r="JHS34">
        <v>574140</v>
      </c>
      <c r="JHT34">
        <v>568887</v>
      </c>
      <c r="JHU34">
        <v>579305</v>
      </c>
      <c r="JHV34">
        <v>573676</v>
      </c>
      <c r="JHW34">
        <v>572496</v>
      </c>
      <c r="JHX34">
        <v>571414</v>
      </c>
      <c r="JHY34">
        <v>562897</v>
      </c>
      <c r="JHZ34">
        <v>566802</v>
      </c>
      <c r="JIA34">
        <v>560869</v>
      </c>
      <c r="JIB34">
        <v>555860</v>
      </c>
      <c r="JIC34">
        <v>577774</v>
      </c>
      <c r="JID34">
        <v>583799</v>
      </c>
      <c r="JIE34">
        <v>593846</v>
      </c>
      <c r="JIF34">
        <v>600035</v>
      </c>
      <c r="JIG34">
        <v>587818</v>
      </c>
      <c r="JIH34">
        <v>8805</v>
      </c>
      <c r="JII34">
        <v>15820</v>
      </c>
      <c r="JIJ34">
        <v>20211</v>
      </c>
      <c r="JIK34">
        <v>40611</v>
      </c>
      <c r="JIL34">
        <v>51830</v>
      </c>
      <c r="JIM34">
        <v>63317</v>
      </c>
      <c r="JIN34">
        <v>76237</v>
      </c>
      <c r="JIO34">
        <v>89016</v>
      </c>
      <c r="JIP34">
        <v>95499</v>
      </c>
      <c r="JIQ34">
        <v>103781</v>
      </c>
      <c r="JIR34">
        <v>123952</v>
      </c>
      <c r="JIS34">
        <v>144259</v>
      </c>
      <c r="JIT34">
        <v>144259</v>
      </c>
      <c r="JIU34">
        <v>164615</v>
      </c>
      <c r="JIV34">
        <v>190364</v>
      </c>
      <c r="JIW34">
        <v>208029</v>
      </c>
      <c r="JIX34">
        <v>254328</v>
      </c>
      <c r="JIY34">
        <v>338437</v>
      </c>
      <c r="JIZ34">
        <v>408496</v>
      </c>
      <c r="JJA34">
        <v>482445</v>
      </c>
      <c r="JJB34">
        <v>514681</v>
      </c>
      <c r="JJC34">
        <v>566074</v>
      </c>
      <c r="JJD34">
        <v>587122</v>
      </c>
      <c r="JJE34">
        <v>613765</v>
      </c>
      <c r="JJF34">
        <v>626526</v>
      </c>
      <c r="JJG34">
        <v>636790</v>
      </c>
      <c r="JJH34">
        <v>634574</v>
      </c>
      <c r="JJI34">
        <v>660482</v>
      </c>
      <c r="JJJ34">
        <v>660833</v>
      </c>
      <c r="JJK34">
        <v>657639</v>
      </c>
      <c r="JJL34">
        <v>658683</v>
      </c>
      <c r="JJM34">
        <v>644334</v>
      </c>
      <c r="JJN34">
        <v>647133</v>
      </c>
      <c r="JJO34">
        <v>635366</v>
      </c>
      <c r="JJP34">
        <v>637343</v>
      </c>
      <c r="JJQ34">
        <v>636225</v>
      </c>
      <c r="JJR34">
        <v>639801</v>
      </c>
      <c r="JJS34">
        <v>630927</v>
      </c>
      <c r="JJT34">
        <v>625557</v>
      </c>
      <c r="JJU34">
        <v>606396</v>
      </c>
      <c r="JJV34">
        <v>620861</v>
      </c>
      <c r="JJW34">
        <v>635358</v>
      </c>
      <c r="JJX34">
        <v>647238</v>
      </c>
      <c r="JJY34">
        <v>648472</v>
      </c>
      <c r="JJZ34">
        <v>644978</v>
      </c>
      <c r="JKA34">
        <v>649306</v>
      </c>
      <c r="JKB34">
        <v>636878</v>
      </c>
      <c r="JKC34">
        <v>648411</v>
      </c>
      <c r="JKD34">
        <v>650155</v>
      </c>
      <c r="JKE34">
        <v>653721</v>
      </c>
      <c r="JKF34">
        <v>643866</v>
      </c>
      <c r="JKG34">
        <v>647560</v>
      </c>
      <c r="JKH34">
        <v>646734</v>
      </c>
      <c r="JKI34">
        <v>657739</v>
      </c>
      <c r="JKJ34">
        <v>642934</v>
      </c>
      <c r="JKK34">
        <v>637297</v>
      </c>
      <c r="JKL34">
        <v>630587</v>
      </c>
      <c r="JKM34">
        <v>630587</v>
      </c>
      <c r="JKN34">
        <v>647118</v>
      </c>
      <c r="JKO34">
        <v>652339</v>
      </c>
      <c r="JKP34">
        <v>645147</v>
      </c>
      <c r="JKQ34">
        <v>648266</v>
      </c>
      <c r="JKR34">
        <v>642873</v>
      </c>
      <c r="JKS34">
        <v>647324</v>
      </c>
      <c r="JKT34">
        <v>634106</v>
      </c>
      <c r="JKU34">
        <v>629109</v>
      </c>
      <c r="JKV34">
        <v>5498</v>
      </c>
      <c r="JKW34">
        <v>21723</v>
      </c>
      <c r="JKX34">
        <v>32952</v>
      </c>
      <c r="JKY34">
        <v>46867</v>
      </c>
      <c r="JKZ34">
        <v>61588</v>
      </c>
      <c r="JLA34">
        <v>72410</v>
      </c>
      <c r="JLB34">
        <v>78605</v>
      </c>
      <c r="JLC34">
        <v>89437</v>
      </c>
      <c r="JLD34">
        <v>96757</v>
      </c>
      <c r="JLE34">
        <v>114392</v>
      </c>
      <c r="JLF34">
        <v>131217</v>
      </c>
      <c r="JLG34">
        <v>140328</v>
      </c>
      <c r="JLH34">
        <v>164798</v>
      </c>
      <c r="JLI34">
        <v>179075</v>
      </c>
      <c r="JLJ34">
        <v>204348</v>
      </c>
      <c r="JLK34">
        <v>244886</v>
      </c>
      <c r="JLL34">
        <v>244886</v>
      </c>
      <c r="JLM34">
        <v>299172</v>
      </c>
      <c r="JLN34">
        <v>367518</v>
      </c>
      <c r="JLO34">
        <v>438596</v>
      </c>
      <c r="JLP34">
        <v>521687</v>
      </c>
      <c r="JLQ34">
        <v>583849</v>
      </c>
      <c r="JLR34">
        <v>605395</v>
      </c>
      <c r="JLS34">
        <v>608304</v>
      </c>
      <c r="JLT34">
        <v>631190</v>
      </c>
      <c r="JLU34">
        <v>654693</v>
      </c>
      <c r="JLV34">
        <v>659754</v>
      </c>
      <c r="JLW34">
        <v>668203</v>
      </c>
      <c r="JLX34">
        <v>673976</v>
      </c>
      <c r="JLY34">
        <v>662093</v>
      </c>
      <c r="JLZ34">
        <v>666743</v>
      </c>
      <c r="JMA34">
        <v>645432</v>
      </c>
      <c r="JMB34">
        <v>654292</v>
      </c>
      <c r="JMC34">
        <v>639724</v>
      </c>
      <c r="JMD34">
        <v>635203</v>
      </c>
      <c r="JME34">
        <v>628738</v>
      </c>
      <c r="JMF34">
        <v>613607</v>
      </c>
      <c r="JMG34">
        <v>613607</v>
      </c>
      <c r="JMH34">
        <v>589325</v>
      </c>
      <c r="JMI34">
        <v>576339</v>
      </c>
      <c r="JMJ34">
        <v>582997</v>
      </c>
      <c r="JMK34">
        <v>572649</v>
      </c>
      <c r="JML34">
        <v>572747</v>
      </c>
      <c r="JMM34">
        <v>567592</v>
      </c>
      <c r="JMN34">
        <v>574132</v>
      </c>
      <c r="JMO34">
        <v>578395</v>
      </c>
      <c r="JMP34">
        <v>572894</v>
      </c>
      <c r="JMQ34">
        <v>556484</v>
      </c>
      <c r="JMR34">
        <v>551334</v>
      </c>
      <c r="JMS34">
        <v>549576</v>
      </c>
      <c r="JMT34">
        <v>550752</v>
      </c>
      <c r="JMU34">
        <v>557703</v>
      </c>
      <c r="JMV34">
        <v>558366</v>
      </c>
      <c r="JMW34">
        <v>552971</v>
      </c>
      <c r="JMX34">
        <v>572890</v>
      </c>
      <c r="JMY34">
        <v>565731</v>
      </c>
      <c r="JMZ34">
        <v>569198</v>
      </c>
      <c r="JNA34">
        <v>569198</v>
      </c>
      <c r="JNB34">
        <v>579950</v>
      </c>
      <c r="JNC34">
        <v>586848</v>
      </c>
      <c r="JND34">
        <v>590264</v>
      </c>
      <c r="JNE34">
        <v>582193</v>
      </c>
      <c r="JNF34">
        <v>587018</v>
      </c>
      <c r="JNG34">
        <v>594148</v>
      </c>
      <c r="JNH34">
        <v>604701</v>
      </c>
      <c r="JNI34">
        <v>12127</v>
      </c>
      <c r="JNJ34">
        <v>19001</v>
      </c>
      <c r="JNK34">
        <v>21624</v>
      </c>
      <c r="JNL34">
        <v>32573</v>
      </c>
      <c r="JNM34">
        <v>36371</v>
      </c>
      <c r="JNN34">
        <v>51038</v>
      </c>
      <c r="JNO34">
        <v>60289</v>
      </c>
      <c r="JNP34">
        <v>63650</v>
      </c>
      <c r="JNQ34">
        <v>74573</v>
      </c>
      <c r="JNR34">
        <v>90453</v>
      </c>
      <c r="JNS34">
        <v>114594</v>
      </c>
      <c r="JNT34">
        <v>125066</v>
      </c>
      <c r="JNU34">
        <v>141129</v>
      </c>
      <c r="JNV34">
        <v>157558</v>
      </c>
      <c r="JNW34">
        <v>170039</v>
      </c>
      <c r="JNX34">
        <v>210210</v>
      </c>
      <c r="JNY34">
        <v>264147</v>
      </c>
      <c r="JNZ34">
        <v>322790</v>
      </c>
      <c r="JOA34">
        <v>375476</v>
      </c>
      <c r="JOB34">
        <v>456535</v>
      </c>
      <c r="JOC34">
        <v>515524</v>
      </c>
      <c r="JOD34">
        <v>566811</v>
      </c>
      <c r="JOE34">
        <v>597068</v>
      </c>
      <c r="JOF34">
        <v>608575</v>
      </c>
      <c r="JOG34">
        <v>629454</v>
      </c>
      <c r="JOH34">
        <v>631121</v>
      </c>
      <c r="JOI34">
        <v>631121</v>
      </c>
      <c r="JOJ34">
        <v>608650</v>
      </c>
      <c r="JOK34">
        <v>610393</v>
      </c>
      <c r="JOL34">
        <v>616076</v>
      </c>
      <c r="JOM34">
        <v>628537</v>
      </c>
      <c r="JON34">
        <v>630314</v>
      </c>
      <c r="JOO34">
        <v>630948</v>
      </c>
      <c r="JOP34">
        <v>612631</v>
      </c>
      <c r="JOQ34">
        <v>605659</v>
      </c>
      <c r="JOR34">
        <v>601654</v>
      </c>
      <c r="JOS34">
        <v>601119</v>
      </c>
      <c r="JOT34">
        <v>603933</v>
      </c>
      <c r="JOU34">
        <v>584577</v>
      </c>
      <c r="JOV34">
        <v>574287</v>
      </c>
      <c r="JOW34">
        <v>576017</v>
      </c>
      <c r="JOX34">
        <v>584981</v>
      </c>
      <c r="JOY34">
        <v>569990</v>
      </c>
      <c r="JOZ34">
        <v>559979</v>
      </c>
      <c r="JPA34">
        <v>574000</v>
      </c>
      <c r="JPB34">
        <v>580170</v>
      </c>
      <c r="JPC34">
        <v>580170</v>
      </c>
      <c r="JPD34">
        <v>592390</v>
      </c>
      <c r="JPE34">
        <v>604151</v>
      </c>
      <c r="JPF34">
        <v>609676</v>
      </c>
      <c r="JPG34">
        <v>608151</v>
      </c>
      <c r="JPH34">
        <v>619623</v>
      </c>
      <c r="JPI34">
        <v>611909</v>
      </c>
      <c r="JPJ34">
        <v>601010</v>
      </c>
      <c r="JPK34">
        <v>596484</v>
      </c>
      <c r="JPL34">
        <v>592775</v>
      </c>
      <c r="JPM34">
        <v>584572</v>
      </c>
      <c r="JPN34">
        <v>584572</v>
      </c>
      <c r="JPO34">
        <v>586791</v>
      </c>
      <c r="JPP34">
        <v>588658</v>
      </c>
      <c r="JPQ34">
        <v>589036</v>
      </c>
      <c r="JPR34">
        <v>592251</v>
      </c>
      <c r="JPS34">
        <v>592251</v>
      </c>
      <c r="JPT34">
        <v>592661</v>
      </c>
      <c r="JPU34">
        <v>590038</v>
      </c>
      <c r="JPV34">
        <v>13671</v>
      </c>
      <c r="JPW34">
        <v>20822</v>
      </c>
      <c r="JPX34">
        <v>31485</v>
      </c>
      <c r="JPY34">
        <v>35060</v>
      </c>
      <c r="JPZ34">
        <v>43732</v>
      </c>
      <c r="JQA34">
        <v>53314</v>
      </c>
      <c r="JQB34">
        <v>67780</v>
      </c>
      <c r="JQC34">
        <v>76950</v>
      </c>
      <c r="JQD34">
        <v>94896</v>
      </c>
      <c r="JQE34">
        <v>107170</v>
      </c>
      <c r="JQF34">
        <v>117545</v>
      </c>
      <c r="JQG34">
        <v>127821</v>
      </c>
      <c r="JQH34">
        <v>143516</v>
      </c>
      <c r="JQI34">
        <v>168077</v>
      </c>
      <c r="JQJ34">
        <v>189784</v>
      </c>
      <c r="JQK34">
        <v>223544</v>
      </c>
      <c r="JQL34">
        <v>293312</v>
      </c>
      <c r="JQM34">
        <v>333012</v>
      </c>
      <c r="JQN34">
        <v>333012</v>
      </c>
      <c r="JQO34">
        <v>398239</v>
      </c>
      <c r="JQP34">
        <v>461776</v>
      </c>
      <c r="JQQ34">
        <v>505801</v>
      </c>
      <c r="JQR34">
        <v>557211</v>
      </c>
      <c r="JQS34">
        <v>611638</v>
      </c>
      <c r="JQT34">
        <v>611573</v>
      </c>
      <c r="JQU34">
        <v>614207</v>
      </c>
      <c r="JQV34">
        <v>631919</v>
      </c>
      <c r="JQW34">
        <v>646875</v>
      </c>
      <c r="JQX34">
        <v>638270</v>
      </c>
      <c r="JQY34">
        <v>645511</v>
      </c>
      <c r="JQZ34">
        <v>645345</v>
      </c>
      <c r="JRA34">
        <v>645338</v>
      </c>
      <c r="JRB34">
        <v>629140</v>
      </c>
      <c r="JRC34">
        <v>614410</v>
      </c>
      <c r="JRD34">
        <v>589579</v>
      </c>
      <c r="JRE34">
        <v>585841</v>
      </c>
      <c r="JRF34">
        <v>587539</v>
      </c>
      <c r="JRG34">
        <v>598867</v>
      </c>
      <c r="JRH34">
        <v>605272</v>
      </c>
      <c r="JRI34">
        <v>630702</v>
      </c>
      <c r="JRJ34">
        <v>650023</v>
      </c>
      <c r="JRK34">
        <v>647635</v>
      </c>
      <c r="JRL34">
        <v>635392</v>
      </c>
      <c r="JRM34">
        <v>645778</v>
      </c>
      <c r="JRN34">
        <v>658231</v>
      </c>
      <c r="JRO34">
        <v>657543</v>
      </c>
      <c r="JRP34">
        <v>664879</v>
      </c>
      <c r="JRQ34">
        <v>666368</v>
      </c>
      <c r="JRR34">
        <v>664676</v>
      </c>
      <c r="JRS34">
        <v>667773</v>
      </c>
      <c r="JRT34">
        <v>677729</v>
      </c>
      <c r="JRU34">
        <v>684683</v>
      </c>
      <c r="JRV34">
        <v>705730</v>
      </c>
      <c r="JRW34">
        <v>749445</v>
      </c>
      <c r="JRX34">
        <v>732050</v>
      </c>
      <c r="JRY34">
        <v>739675</v>
      </c>
      <c r="JRZ34">
        <v>726520</v>
      </c>
      <c r="JSA34">
        <v>730254</v>
      </c>
      <c r="JSB34">
        <v>719251</v>
      </c>
      <c r="JSC34">
        <v>701589</v>
      </c>
      <c r="JSD34">
        <v>702772</v>
      </c>
      <c r="JSE34">
        <v>709609</v>
      </c>
      <c r="JSF34">
        <v>708907</v>
      </c>
      <c r="JSG34">
        <v>717860</v>
      </c>
      <c r="JSH34">
        <v>711177</v>
      </c>
      <c r="JSI34">
        <v>11304</v>
      </c>
      <c r="JSJ34">
        <v>16654</v>
      </c>
      <c r="JSK34">
        <v>27201</v>
      </c>
      <c r="JSL34">
        <v>40854</v>
      </c>
      <c r="JSM34">
        <v>47544</v>
      </c>
      <c r="JSN34">
        <v>59574</v>
      </c>
      <c r="JSO34">
        <v>71650</v>
      </c>
      <c r="JSP34">
        <v>81643</v>
      </c>
      <c r="JSQ34">
        <v>93958</v>
      </c>
      <c r="JSR34">
        <v>118068</v>
      </c>
      <c r="JSS34">
        <v>138510</v>
      </c>
      <c r="JST34">
        <v>138510</v>
      </c>
      <c r="JSU34">
        <v>151181</v>
      </c>
      <c r="JSV34">
        <v>162514</v>
      </c>
      <c r="JSW34">
        <v>184064</v>
      </c>
      <c r="JSX34">
        <v>242400</v>
      </c>
      <c r="JSY34">
        <v>329154</v>
      </c>
      <c r="JSZ34">
        <v>447876</v>
      </c>
      <c r="JTA34">
        <v>575561</v>
      </c>
      <c r="JTB34">
        <v>641875</v>
      </c>
      <c r="JTC34">
        <v>691883</v>
      </c>
      <c r="JTD34">
        <v>752111</v>
      </c>
      <c r="JTE34">
        <v>738520</v>
      </c>
      <c r="JTF34">
        <v>761449</v>
      </c>
      <c r="JTG34">
        <v>785108</v>
      </c>
      <c r="JTH34">
        <v>785679</v>
      </c>
      <c r="JTI34">
        <v>792165</v>
      </c>
      <c r="JTJ34">
        <v>801446</v>
      </c>
      <c r="JTK34">
        <v>793229</v>
      </c>
      <c r="JTL34">
        <v>803738</v>
      </c>
      <c r="JTM34">
        <v>799673</v>
      </c>
      <c r="JTN34">
        <v>814450</v>
      </c>
      <c r="JTO34">
        <v>800061</v>
      </c>
      <c r="JTP34">
        <v>824033</v>
      </c>
      <c r="JTQ34">
        <v>835571</v>
      </c>
      <c r="JTR34">
        <v>817311</v>
      </c>
      <c r="JTS34">
        <v>815012</v>
      </c>
      <c r="JTT34">
        <v>826237</v>
      </c>
      <c r="JTU34">
        <v>830477</v>
      </c>
      <c r="JTV34">
        <v>832538</v>
      </c>
      <c r="JTW34">
        <v>837150</v>
      </c>
    </row>
    <row r="35" spans="1:7303" x14ac:dyDescent="0.25">
      <c r="A35" t="s">
        <v>7206</v>
      </c>
      <c r="B35">
        <v>5012</v>
      </c>
      <c r="C35">
        <v>5012</v>
      </c>
      <c r="D35">
        <v>4889</v>
      </c>
      <c r="E35">
        <v>4267</v>
      </c>
      <c r="F35">
        <v>3963</v>
      </c>
      <c r="G35">
        <v>3673</v>
      </c>
      <c r="H35">
        <v>3533</v>
      </c>
      <c r="I35">
        <v>3508</v>
      </c>
      <c r="J35">
        <v>3479</v>
      </c>
      <c r="K35">
        <v>2986</v>
      </c>
      <c r="L35">
        <v>2351</v>
      </c>
      <c r="M35">
        <v>2101</v>
      </c>
      <c r="N35">
        <v>1794</v>
      </c>
      <c r="O35">
        <v>1794</v>
      </c>
      <c r="P35">
        <v>1682</v>
      </c>
      <c r="Q35">
        <v>1288</v>
      </c>
      <c r="R35">
        <v>1281</v>
      </c>
      <c r="S35">
        <v>1282</v>
      </c>
      <c r="T35">
        <v>1271</v>
      </c>
      <c r="U35">
        <v>1063</v>
      </c>
      <c r="V35">
        <v>1027</v>
      </c>
      <c r="W35">
        <v>1028</v>
      </c>
      <c r="X35">
        <v>1948882</v>
      </c>
      <c r="Y35">
        <v>1948882</v>
      </c>
      <c r="Z35">
        <v>1946274</v>
      </c>
      <c r="AA35">
        <v>1938063</v>
      </c>
      <c r="AB35">
        <v>1910628</v>
      </c>
      <c r="AC35">
        <v>1904572</v>
      </c>
      <c r="AD35">
        <v>1903250</v>
      </c>
      <c r="AE35">
        <v>1874712</v>
      </c>
      <c r="AF35">
        <v>1873649</v>
      </c>
      <c r="AG35">
        <v>1852224</v>
      </c>
      <c r="AH35">
        <v>1839938</v>
      </c>
      <c r="AI35">
        <v>1838355</v>
      </c>
      <c r="AJ35">
        <v>1830628</v>
      </c>
      <c r="AK35">
        <v>1840441</v>
      </c>
      <c r="AL35">
        <v>1828355</v>
      </c>
      <c r="AM35">
        <v>1825358</v>
      </c>
      <c r="AN35">
        <v>1796035</v>
      </c>
      <c r="AO35">
        <v>1768921</v>
      </c>
      <c r="AP35">
        <v>1571923</v>
      </c>
      <c r="AQ35">
        <v>997425</v>
      </c>
      <c r="AR35">
        <v>997425</v>
      </c>
      <c r="AS35">
        <v>704047</v>
      </c>
      <c r="AT35">
        <v>212758</v>
      </c>
      <c r="AU35">
        <v>145761</v>
      </c>
      <c r="AV35">
        <v>86684</v>
      </c>
      <c r="AW35">
        <v>66515</v>
      </c>
      <c r="AX35">
        <v>49570</v>
      </c>
      <c r="AY35">
        <v>34747</v>
      </c>
      <c r="AZ35">
        <v>25295</v>
      </c>
      <c r="BA35">
        <v>19132</v>
      </c>
      <c r="BB35">
        <v>13124</v>
      </c>
      <c r="BC35">
        <v>12868</v>
      </c>
      <c r="BD35">
        <v>11120</v>
      </c>
      <c r="BE35">
        <v>10660</v>
      </c>
      <c r="BF35">
        <v>9958</v>
      </c>
      <c r="BG35">
        <v>9348</v>
      </c>
      <c r="BH35">
        <v>9039</v>
      </c>
      <c r="BI35">
        <v>5521</v>
      </c>
      <c r="BJ35">
        <v>4592</v>
      </c>
      <c r="BK35">
        <v>4577</v>
      </c>
      <c r="BL35">
        <v>4717</v>
      </c>
      <c r="BM35">
        <v>4657</v>
      </c>
      <c r="BN35">
        <v>4442</v>
      </c>
      <c r="BO35">
        <v>4367</v>
      </c>
      <c r="BP35">
        <v>4403</v>
      </c>
      <c r="BQ35">
        <v>3928</v>
      </c>
      <c r="BR35">
        <v>3471</v>
      </c>
      <c r="BS35">
        <v>2618</v>
      </c>
      <c r="BT35">
        <v>2574</v>
      </c>
      <c r="BU35">
        <v>2477</v>
      </c>
      <c r="BV35">
        <v>2302</v>
      </c>
      <c r="BW35">
        <v>2295</v>
      </c>
      <c r="BX35">
        <v>2264</v>
      </c>
      <c r="BY35">
        <v>2271</v>
      </c>
      <c r="BZ35">
        <v>2271</v>
      </c>
      <c r="CA35">
        <v>2267</v>
      </c>
      <c r="CB35">
        <v>2263</v>
      </c>
      <c r="CC35">
        <v>2113</v>
      </c>
      <c r="CD35">
        <v>2109</v>
      </c>
      <c r="CE35">
        <v>2090</v>
      </c>
      <c r="CF35">
        <v>1866</v>
      </c>
      <c r="CG35">
        <v>1819</v>
      </c>
      <c r="CH35">
        <v>1790</v>
      </c>
      <c r="CI35">
        <v>1630</v>
      </c>
      <c r="CJ35">
        <v>1424</v>
      </c>
      <c r="CK35">
        <v>1790744</v>
      </c>
      <c r="CL35">
        <v>1773348</v>
      </c>
      <c r="CM35">
        <v>1776805</v>
      </c>
      <c r="CN35">
        <v>1780643</v>
      </c>
      <c r="CO35">
        <v>1774487</v>
      </c>
      <c r="CP35">
        <v>1782803</v>
      </c>
      <c r="CQ35">
        <v>1795827</v>
      </c>
      <c r="CR35">
        <v>1819218</v>
      </c>
      <c r="CS35">
        <v>1771516</v>
      </c>
      <c r="CT35">
        <v>1767069</v>
      </c>
      <c r="CU35">
        <v>1772919</v>
      </c>
      <c r="CV35">
        <v>1766662</v>
      </c>
      <c r="CW35">
        <v>1766547</v>
      </c>
      <c r="CX35">
        <v>1764042</v>
      </c>
      <c r="CY35">
        <v>1779789</v>
      </c>
      <c r="CZ35">
        <v>1781939</v>
      </c>
      <c r="DA35">
        <v>1785623</v>
      </c>
      <c r="DB35">
        <v>1730155</v>
      </c>
      <c r="DC35">
        <v>1581044</v>
      </c>
      <c r="DD35">
        <v>1062228</v>
      </c>
      <c r="DE35">
        <v>401980</v>
      </c>
      <c r="DF35">
        <v>196745</v>
      </c>
      <c r="DG35">
        <v>115908</v>
      </c>
      <c r="DH35">
        <v>47896</v>
      </c>
      <c r="DI35">
        <v>42957</v>
      </c>
      <c r="DJ35">
        <v>42957</v>
      </c>
      <c r="DK35">
        <v>37874</v>
      </c>
      <c r="DL35">
        <v>30201</v>
      </c>
      <c r="DM35">
        <v>26494</v>
      </c>
      <c r="DN35">
        <v>25048</v>
      </c>
      <c r="DO35">
        <v>22445</v>
      </c>
      <c r="DP35">
        <v>20729</v>
      </c>
      <c r="DQ35">
        <v>18184</v>
      </c>
      <c r="DR35">
        <v>16394</v>
      </c>
      <c r="DS35">
        <v>15092</v>
      </c>
      <c r="DT35">
        <v>14833</v>
      </c>
      <c r="DU35">
        <v>14643</v>
      </c>
      <c r="DV35">
        <v>14343</v>
      </c>
      <c r="DW35">
        <v>13043</v>
      </c>
      <c r="DX35">
        <v>10768</v>
      </c>
      <c r="DY35">
        <v>10804</v>
      </c>
      <c r="DZ35">
        <v>9131</v>
      </c>
      <c r="EA35">
        <v>9093</v>
      </c>
      <c r="EB35">
        <v>8862</v>
      </c>
      <c r="EC35">
        <v>8324</v>
      </c>
      <c r="ED35">
        <v>8324</v>
      </c>
      <c r="EE35">
        <v>7956</v>
      </c>
      <c r="EF35">
        <v>7918</v>
      </c>
      <c r="EG35">
        <v>8362</v>
      </c>
      <c r="EH35">
        <v>6084</v>
      </c>
      <c r="EI35">
        <v>5946</v>
      </c>
      <c r="EJ35">
        <v>5937</v>
      </c>
      <c r="EK35">
        <v>4536</v>
      </c>
      <c r="EL35">
        <v>2449</v>
      </c>
      <c r="EM35">
        <v>2439</v>
      </c>
      <c r="EN35">
        <v>2385</v>
      </c>
      <c r="EO35">
        <v>2151</v>
      </c>
      <c r="EP35">
        <v>2151</v>
      </c>
      <c r="EQ35">
        <v>2136</v>
      </c>
      <c r="ER35">
        <v>2025</v>
      </c>
      <c r="ES35">
        <v>1970</v>
      </c>
      <c r="ET35">
        <v>1765</v>
      </c>
      <c r="EU35">
        <v>1765</v>
      </c>
      <c r="EV35">
        <v>1462</v>
      </c>
      <c r="EW35">
        <v>1436</v>
      </c>
      <c r="EX35">
        <v>1845675</v>
      </c>
      <c r="EY35">
        <v>1837907</v>
      </c>
      <c r="EZ35">
        <v>1838729</v>
      </c>
      <c r="FA35">
        <v>1855855</v>
      </c>
      <c r="FB35">
        <v>1834961</v>
      </c>
      <c r="FC35">
        <v>1821327</v>
      </c>
      <c r="FD35">
        <v>1776023</v>
      </c>
      <c r="FE35">
        <v>1777449</v>
      </c>
      <c r="FF35">
        <v>1772607</v>
      </c>
      <c r="FG35">
        <v>1791790</v>
      </c>
      <c r="FH35">
        <v>1800202</v>
      </c>
      <c r="FI35">
        <v>1803323</v>
      </c>
      <c r="FJ35">
        <v>1803785</v>
      </c>
      <c r="FK35">
        <v>1803143</v>
      </c>
      <c r="FL35">
        <v>1798687</v>
      </c>
      <c r="FM35">
        <v>1790132</v>
      </c>
      <c r="FN35">
        <v>1784088</v>
      </c>
      <c r="FO35">
        <v>1784088</v>
      </c>
      <c r="FP35">
        <v>1744843</v>
      </c>
      <c r="FQ35">
        <v>1563523</v>
      </c>
      <c r="FR35">
        <v>1089257</v>
      </c>
      <c r="FS35">
        <v>560548</v>
      </c>
      <c r="FT35">
        <v>207461</v>
      </c>
      <c r="FU35">
        <v>147044</v>
      </c>
      <c r="FV35">
        <v>96548</v>
      </c>
      <c r="FW35">
        <v>43834</v>
      </c>
      <c r="FX35">
        <v>37492</v>
      </c>
      <c r="FY35">
        <v>32113</v>
      </c>
      <c r="FZ35">
        <v>30445</v>
      </c>
      <c r="GA35">
        <v>30278</v>
      </c>
      <c r="GB35">
        <v>28498</v>
      </c>
      <c r="GC35">
        <v>27514</v>
      </c>
      <c r="GD35">
        <v>22591</v>
      </c>
      <c r="GE35">
        <v>18286</v>
      </c>
      <c r="GF35">
        <v>18292</v>
      </c>
      <c r="GG35">
        <v>16059</v>
      </c>
      <c r="GH35">
        <v>14850</v>
      </c>
      <c r="GI35">
        <v>14228</v>
      </c>
      <c r="GJ35">
        <v>11742</v>
      </c>
      <c r="GK35">
        <v>11276</v>
      </c>
      <c r="GL35">
        <v>11180</v>
      </c>
      <c r="GM35">
        <v>11008</v>
      </c>
      <c r="GN35">
        <v>10692</v>
      </c>
      <c r="GO35">
        <v>10500</v>
      </c>
      <c r="GP35">
        <v>9972</v>
      </c>
      <c r="GQ35">
        <v>8984</v>
      </c>
      <c r="GR35">
        <v>7684</v>
      </c>
      <c r="GS35">
        <v>7771</v>
      </c>
      <c r="GT35">
        <v>7749</v>
      </c>
      <c r="GU35">
        <v>7114</v>
      </c>
      <c r="GV35">
        <v>7107</v>
      </c>
      <c r="GW35">
        <v>7080</v>
      </c>
      <c r="GX35">
        <v>7012</v>
      </c>
      <c r="GY35">
        <v>6985</v>
      </c>
      <c r="GZ35">
        <v>7030</v>
      </c>
      <c r="HA35">
        <v>6644</v>
      </c>
      <c r="HB35">
        <v>6469</v>
      </c>
      <c r="HC35">
        <v>6467</v>
      </c>
      <c r="HD35">
        <v>6470</v>
      </c>
      <c r="HE35">
        <v>6472</v>
      </c>
      <c r="HF35">
        <v>5964</v>
      </c>
      <c r="HG35">
        <v>5254</v>
      </c>
      <c r="HH35">
        <v>5247</v>
      </c>
      <c r="HI35">
        <v>5233</v>
      </c>
      <c r="HJ35">
        <v>5200</v>
      </c>
      <c r="HK35">
        <v>1823082</v>
      </c>
      <c r="HL35">
        <v>1826004</v>
      </c>
      <c r="HM35">
        <v>1830969</v>
      </c>
      <c r="HN35">
        <v>1823229</v>
      </c>
      <c r="HO35">
        <v>1809691</v>
      </c>
      <c r="HP35">
        <v>1804632</v>
      </c>
      <c r="HQ35">
        <v>1818959</v>
      </c>
      <c r="HR35">
        <v>1815828</v>
      </c>
      <c r="HS35">
        <v>1828101</v>
      </c>
      <c r="HT35">
        <v>1854170</v>
      </c>
      <c r="HU35">
        <v>1837173</v>
      </c>
      <c r="HV35">
        <v>1805090</v>
      </c>
      <c r="HW35">
        <v>1801203</v>
      </c>
      <c r="HX35">
        <v>1785306</v>
      </c>
      <c r="HY35">
        <v>1764465</v>
      </c>
      <c r="HZ35">
        <v>1764239</v>
      </c>
      <c r="IA35">
        <v>1752676</v>
      </c>
      <c r="IB35">
        <v>1874729</v>
      </c>
      <c r="IC35">
        <v>1803499</v>
      </c>
      <c r="ID35">
        <v>1376956</v>
      </c>
      <c r="IE35">
        <v>818848</v>
      </c>
      <c r="IF35">
        <v>453219</v>
      </c>
      <c r="IG35">
        <v>235353</v>
      </c>
      <c r="IH35">
        <v>130006</v>
      </c>
      <c r="II35">
        <v>54809</v>
      </c>
      <c r="IJ35">
        <v>39073</v>
      </c>
      <c r="IK35">
        <v>30752</v>
      </c>
      <c r="IL35">
        <v>27371</v>
      </c>
      <c r="IM35">
        <v>20271</v>
      </c>
      <c r="IN35">
        <v>15810</v>
      </c>
      <c r="IO35">
        <v>14672</v>
      </c>
      <c r="IP35">
        <v>13782</v>
      </c>
      <c r="IQ35">
        <v>13372</v>
      </c>
      <c r="IR35">
        <v>12100</v>
      </c>
      <c r="IS35">
        <v>11060</v>
      </c>
      <c r="IT35">
        <v>10172</v>
      </c>
      <c r="IU35">
        <v>9334</v>
      </c>
      <c r="IV35">
        <v>9063</v>
      </c>
      <c r="IW35">
        <v>8343</v>
      </c>
      <c r="IX35">
        <v>8484</v>
      </c>
      <c r="IY35">
        <v>8264</v>
      </c>
      <c r="IZ35">
        <v>8195</v>
      </c>
      <c r="JA35">
        <v>8187</v>
      </c>
      <c r="JB35">
        <v>7945</v>
      </c>
      <c r="JC35">
        <v>7748</v>
      </c>
      <c r="JD35">
        <v>7950</v>
      </c>
      <c r="JE35">
        <v>8036</v>
      </c>
      <c r="JF35">
        <v>7999</v>
      </c>
      <c r="JG35">
        <v>7583</v>
      </c>
      <c r="JH35">
        <v>7285</v>
      </c>
      <c r="JI35">
        <v>6869</v>
      </c>
      <c r="JJ35">
        <v>6694</v>
      </c>
      <c r="JK35">
        <v>6664</v>
      </c>
      <c r="JL35">
        <v>6628</v>
      </c>
      <c r="JM35">
        <v>6382</v>
      </c>
      <c r="JN35">
        <v>5622</v>
      </c>
      <c r="JO35">
        <v>5622</v>
      </c>
      <c r="JP35">
        <v>5609</v>
      </c>
      <c r="JQ35">
        <v>5196</v>
      </c>
      <c r="JR35">
        <v>4582</v>
      </c>
      <c r="JS35">
        <v>4440</v>
      </c>
      <c r="JT35">
        <v>3865</v>
      </c>
      <c r="JU35">
        <v>2464</v>
      </c>
      <c r="JV35">
        <v>2294</v>
      </c>
      <c r="JW35">
        <v>2037</v>
      </c>
      <c r="JX35">
        <v>2042</v>
      </c>
      <c r="JY35">
        <v>1748555</v>
      </c>
      <c r="JZ35">
        <v>1748555</v>
      </c>
      <c r="KA35">
        <v>1736389</v>
      </c>
      <c r="KB35">
        <v>1727928</v>
      </c>
      <c r="KC35">
        <v>1735439</v>
      </c>
      <c r="KD35">
        <v>1737004</v>
      </c>
      <c r="KE35">
        <v>1721915</v>
      </c>
      <c r="KF35">
        <v>1720782</v>
      </c>
      <c r="KG35">
        <v>1722289</v>
      </c>
      <c r="KH35">
        <v>1731668</v>
      </c>
      <c r="KI35">
        <v>1748953</v>
      </c>
      <c r="KJ35">
        <v>1758265</v>
      </c>
      <c r="KK35">
        <v>1749545</v>
      </c>
      <c r="KL35">
        <v>1762556</v>
      </c>
      <c r="KM35">
        <v>1767707</v>
      </c>
      <c r="KN35">
        <v>1766799</v>
      </c>
      <c r="KO35">
        <v>1735101</v>
      </c>
      <c r="KP35">
        <v>1645834</v>
      </c>
      <c r="KQ35">
        <v>1044764</v>
      </c>
      <c r="KR35">
        <v>1044764</v>
      </c>
      <c r="KS35">
        <v>783163</v>
      </c>
      <c r="KT35">
        <v>387041</v>
      </c>
      <c r="KU35">
        <v>152689</v>
      </c>
      <c r="KV35">
        <v>85301</v>
      </c>
      <c r="KW35">
        <v>71655</v>
      </c>
      <c r="KX35">
        <v>59460</v>
      </c>
      <c r="KY35">
        <v>48385</v>
      </c>
      <c r="KZ35">
        <v>40486</v>
      </c>
      <c r="LA35">
        <v>24885</v>
      </c>
      <c r="LB35">
        <v>14677</v>
      </c>
      <c r="LC35">
        <v>11507</v>
      </c>
      <c r="LD35">
        <v>9653</v>
      </c>
      <c r="LE35">
        <v>9054</v>
      </c>
      <c r="LF35">
        <v>8110</v>
      </c>
      <c r="LG35">
        <v>7375</v>
      </c>
      <c r="LH35">
        <v>6056</v>
      </c>
      <c r="LI35">
        <v>5850</v>
      </c>
      <c r="LJ35">
        <v>5631</v>
      </c>
      <c r="LK35">
        <v>5664</v>
      </c>
      <c r="LL35">
        <v>5696</v>
      </c>
      <c r="LM35">
        <v>5839</v>
      </c>
      <c r="LN35">
        <v>5543</v>
      </c>
      <c r="LO35">
        <v>5348</v>
      </c>
      <c r="LP35">
        <v>5213</v>
      </c>
      <c r="LQ35">
        <v>5191</v>
      </c>
      <c r="LR35">
        <v>5191</v>
      </c>
      <c r="LS35">
        <v>5072</v>
      </c>
      <c r="LT35">
        <v>4919</v>
      </c>
      <c r="LU35">
        <v>4215</v>
      </c>
      <c r="LV35">
        <v>4020</v>
      </c>
      <c r="LW35">
        <v>3885</v>
      </c>
      <c r="LX35">
        <v>3743</v>
      </c>
      <c r="LY35">
        <v>3657</v>
      </c>
      <c r="LZ35">
        <v>3351</v>
      </c>
      <c r="MA35">
        <v>3422</v>
      </c>
      <c r="MB35">
        <v>3632</v>
      </c>
      <c r="MC35">
        <v>3309</v>
      </c>
      <c r="MD35">
        <v>3116</v>
      </c>
      <c r="ME35">
        <v>2772</v>
      </c>
      <c r="MF35">
        <v>2727</v>
      </c>
      <c r="MG35">
        <v>2726</v>
      </c>
      <c r="MH35">
        <v>2584</v>
      </c>
      <c r="MI35">
        <v>2545</v>
      </c>
      <c r="MJ35">
        <v>2405</v>
      </c>
      <c r="MK35">
        <v>2125</v>
      </c>
      <c r="ML35">
        <v>1789344</v>
      </c>
      <c r="MM35">
        <v>1778561</v>
      </c>
      <c r="MN35">
        <v>1771159</v>
      </c>
      <c r="MO35">
        <v>1776997</v>
      </c>
      <c r="MP35">
        <v>1777979</v>
      </c>
      <c r="MQ35">
        <v>1775889</v>
      </c>
      <c r="MR35">
        <v>1760465</v>
      </c>
      <c r="MS35">
        <v>1769159</v>
      </c>
      <c r="MT35">
        <v>1766363</v>
      </c>
      <c r="MU35">
        <v>1765187</v>
      </c>
      <c r="MV35">
        <v>1770658</v>
      </c>
      <c r="MW35">
        <v>1767204</v>
      </c>
      <c r="MX35">
        <v>1768454</v>
      </c>
      <c r="MY35">
        <v>1769046</v>
      </c>
      <c r="MZ35">
        <v>1742254</v>
      </c>
      <c r="NA35">
        <v>1731802</v>
      </c>
      <c r="NB35">
        <v>1694389</v>
      </c>
      <c r="NC35">
        <v>1655219</v>
      </c>
      <c r="ND35">
        <v>1152185</v>
      </c>
      <c r="NE35">
        <v>668857</v>
      </c>
      <c r="NF35">
        <v>344432</v>
      </c>
      <c r="NG35">
        <v>197559</v>
      </c>
      <c r="NH35">
        <v>80608</v>
      </c>
      <c r="NI35">
        <v>54283</v>
      </c>
      <c r="NJ35">
        <v>54283</v>
      </c>
      <c r="NK35">
        <v>44374</v>
      </c>
      <c r="NL35">
        <v>27834</v>
      </c>
      <c r="NM35">
        <v>22963</v>
      </c>
      <c r="NN35">
        <v>18197</v>
      </c>
      <c r="NO35">
        <v>17766</v>
      </c>
      <c r="NP35">
        <v>15951</v>
      </c>
      <c r="NQ35">
        <v>13938</v>
      </c>
      <c r="NR35">
        <v>13262</v>
      </c>
      <c r="NS35">
        <v>13081</v>
      </c>
      <c r="NT35">
        <v>13152</v>
      </c>
      <c r="NU35">
        <v>11695</v>
      </c>
      <c r="NV35">
        <v>10815</v>
      </c>
      <c r="NW35">
        <v>8174</v>
      </c>
      <c r="NX35">
        <v>7490</v>
      </c>
      <c r="NY35">
        <v>6947</v>
      </c>
      <c r="NZ35">
        <v>6773</v>
      </c>
      <c r="OA35">
        <v>6097</v>
      </c>
      <c r="OB35">
        <v>5557</v>
      </c>
      <c r="OC35">
        <v>5674</v>
      </c>
      <c r="OD35">
        <v>5674</v>
      </c>
      <c r="OE35">
        <v>5402</v>
      </c>
      <c r="OF35">
        <v>3468</v>
      </c>
      <c r="OG35">
        <v>3410</v>
      </c>
      <c r="OH35">
        <v>3192</v>
      </c>
      <c r="OI35">
        <v>3083</v>
      </c>
      <c r="OJ35">
        <v>1973</v>
      </c>
      <c r="OK35">
        <v>1963</v>
      </c>
      <c r="OL35">
        <v>1488</v>
      </c>
      <c r="OM35">
        <v>1406</v>
      </c>
      <c r="ON35">
        <v>1343</v>
      </c>
      <c r="OO35">
        <v>1278</v>
      </c>
      <c r="OP35">
        <v>1240</v>
      </c>
      <c r="OQ35">
        <v>1240</v>
      </c>
      <c r="OR35">
        <v>1067</v>
      </c>
      <c r="OS35">
        <v>1049</v>
      </c>
      <c r="OT35">
        <v>1031</v>
      </c>
      <c r="OU35">
        <v>990</v>
      </c>
      <c r="OV35">
        <v>990</v>
      </c>
      <c r="OW35">
        <v>966</v>
      </c>
      <c r="OX35">
        <v>940</v>
      </c>
      <c r="OY35">
        <v>1875319</v>
      </c>
      <c r="OZ35">
        <v>1851306</v>
      </c>
      <c r="PA35">
        <v>1851657</v>
      </c>
      <c r="PB35">
        <v>1843507</v>
      </c>
      <c r="PC35">
        <v>1857586</v>
      </c>
      <c r="PD35">
        <v>1865738</v>
      </c>
      <c r="PE35">
        <v>1843594</v>
      </c>
      <c r="PF35">
        <v>1847148</v>
      </c>
      <c r="PG35">
        <v>1849355</v>
      </c>
      <c r="PH35">
        <v>1853737</v>
      </c>
      <c r="PI35">
        <v>1848750</v>
      </c>
      <c r="PJ35">
        <v>1850195</v>
      </c>
      <c r="PK35">
        <v>1841205</v>
      </c>
      <c r="PL35">
        <v>1841984</v>
      </c>
      <c r="PM35">
        <v>1816294</v>
      </c>
      <c r="PN35">
        <v>1791598</v>
      </c>
      <c r="PO35">
        <v>1791598</v>
      </c>
      <c r="PP35">
        <v>1649835</v>
      </c>
      <c r="PQ35">
        <v>1490866</v>
      </c>
      <c r="PR35">
        <v>1074211</v>
      </c>
      <c r="PS35">
        <v>683662</v>
      </c>
      <c r="PT35">
        <v>375910</v>
      </c>
      <c r="PU35">
        <v>273875</v>
      </c>
      <c r="PV35">
        <v>200854</v>
      </c>
      <c r="PW35">
        <v>169506</v>
      </c>
      <c r="PX35">
        <v>141763</v>
      </c>
      <c r="PY35">
        <v>106378</v>
      </c>
      <c r="PZ35">
        <v>73800</v>
      </c>
      <c r="QA35">
        <v>64102</v>
      </c>
      <c r="QB35">
        <v>63443</v>
      </c>
      <c r="QC35">
        <v>61409</v>
      </c>
      <c r="QD35">
        <v>58970</v>
      </c>
      <c r="QE35">
        <v>45641</v>
      </c>
      <c r="QF35">
        <v>41629</v>
      </c>
      <c r="QG35">
        <v>38759</v>
      </c>
      <c r="QH35">
        <v>37922</v>
      </c>
      <c r="QI35">
        <v>31844</v>
      </c>
      <c r="QJ35">
        <v>14452</v>
      </c>
      <c r="QK35">
        <v>13645</v>
      </c>
      <c r="QL35">
        <v>11986</v>
      </c>
      <c r="QM35">
        <v>11969</v>
      </c>
      <c r="QN35">
        <v>10372</v>
      </c>
      <c r="QO35">
        <v>8720</v>
      </c>
      <c r="QP35">
        <v>2426</v>
      </c>
      <c r="QQ35">
        <v>2285</v>
      </c>
      <c r="QR35">
        <v>2245</v>
      </c>
      <c r="QS35">
        <v>2179</v>
      </c>
      <c r="QT35">
        <v>1739</v>
      </c>
      <c r="QU35">
        <v>1444</v>
      </c>
      <c r="QV35">
        <v>1442</v>
      </c>
      <c r="QW35">
        <v>1408</v>
      </c>
      <c r="QX35">
        <v>1354</v>
      </c>
      <c r="QY35">
        <v>1091</v>
      </c>
      <c r="QZ35">
        <v>798</v>
      </c>
      <c r="RA35">
        <v>733</v>
      </c>
      <c r="RB35">
        <v>723</v>
      </c>
      <c r="RC35">
        <v>712</v>
      </c>
      <c r="RD35">
        <v>649</v>
      </c>
      <c r="RE35">
        <v>752</v>
      </c>
      <c r="RF35">
        <v>494</v>
      </c>
      <c r="RG35">
        <v>484</v>
      </c>
      <c r="RH35">
        <v>472</v>
      </c>
      <c r="RI35">
        <v>465</v>
      </c>
      <c r="RJ35">
        <v>464</v>
      </c>
      <c r="RK35">
        <v>439</v>
      </c>
      <c r="RL35">
        <v>1761738</v>
      </c>
      <c r="RM35">
        <v>1754069</v>
      </c>
      <c r="RN35">
        <v>1757010</v>
      </c>
      <c r="RO35">
        <v>1749126</v>
      </c>
      <c r="RP35">
        <v>1736866</v>
      </c>
      <c r="RQ35">
        <v>1731384</v>
      </c>
      <c r="RR35">
        <v>1731636</v>
      </c>
      <c r="RS35">
        <v>1725526</v>
      </c>
      <c r="RT35">
        <v>1711998</v>
      </c>
      <c r="RU35">
        <v>1703696</v>
      </c>
      <c r="RV35">
        <v>1706919</v>
      </c>
      <c r="RW35">
        <v>1702019</v>
      </c>
      <c r="RX35">
        <v>1700119</v>
      </c>
      <c r="RY35">
        <v>1700325</v>
      </c>
      <c r="RZ35">
        <v>1700325</v>
      </c>
      <c r="SA35">
        <v>1681404</v>
      </c>
      <c r="SB35">
        <v>1631535</v>
      </c>
      <c r="SC35">
        <v>1502234</v>
      </c>
      <c r="SD35">
        <v>1148765</v>
      </c>
      <c r="SE35">
        <v>665814</v>
      </c>
      <c r="SF35">
        <v>392769</v>
      </c>
      <c r="SG35">
        <v>149743</v>
      </c>
      <c r="SH35">
        <v>108254</v>
      </c>
      <c r="SI35">
        <v>82013</v>
      </c>
      <c r="SJ35">
        <v>67456</v>
      </c>
      <c r="SK35">
        <v>57577</v>
      </c>
      <c r="SL35">
        <v>50516</v>
      </c>
      <c r="SM35">
        <v>38201</v>
      </c>
      <c r="SN35">
        <v>28308</v>
      </c>
      <c r="SO35">
        <v>26258</v>
      </c>
      <c r="SP35">
        <v>19591</v>
      </c>
      <c r="SQ35">
        <v>17071</v>
      </c>
      <c r="SR35">
        <v>13976</v>
      </c>
      <c r="SS35">
        <v>11636</v>
      </c>
      <c r="ST35">
        <v>9341</v>
      </c>
      <c r="SU35">
        <v>7638</v>
      </c>
      <c r="SV35">
        <v>7119</v>
      </c>
      <c r="SW35">
        <v>6766</v>
      </c>
      <c r="SX35">
        <v>6470</v>
      </c>
      <c r="SY35">
        <v>6324</v>
      </c>
      <c r="SZ35">
        <v>6304</v>
      </c>
      <c r="TA35">
        <v>6117</v>
      </c>
      <c r="TB35">
        <v>5511</v>
      </c>
      <c r="TC35">
        <v>5480</v>
      </c>
      <c r="TD35">
        <v>5044</v>
      </c>
      <c r="TE35">
        <v>4920</v>
      </c>
      <c r="TF35">
        <v>4655</v>
      </c>
      <c r="TG35">
        <v>4086</v>
      </c>
      <c r="TH35">
        <v>3493</v>
      </c>
      <c r="TI35">
        <v>2943</v>
      </c>
      <c r="TJ35">
        <v>2881</v>
      </c>
      <c r="TK35">
        <v>2469</v>
      </c>
      <c r="TL35">
        <v>2455</v>
      </c>
      <c r="TM35">
        <v>1883</v>
      </c>
      <c r="TN35">
        <v>733</v>
      </c>
      <c r="TO35">
        <v>724</v>
      </c>
      <c r="TP35">
        <v>724</v>
      </c>
      <c r="TQ35">
        <v>677</v>
      </c>
      <c r="TR35">
        <v>566</v>
      </c>
      <c r="TS35">
        <v>532</v>
      </c>
      <c r="TT35">
        <v>334</v>
      </c>
      <c r="TU35">
        <v>329</v>
      </c>
      <c r="TV35">
        <v>295</v>
      </c>
      <c r="TW35">
        <v>274</v>
      </c>
      <c r="TX35">
        <v>283</v>
      </c>
      <c r="TY35">
        <v>261</v>
      </c>
      <c r="TZ35">
        <v>1656842</v>
      </c>
      <c r="UA35">
        <v>1656842</v>
      </c>
      <c r="UB35">
        <v>1647113</v>
      </c>
      <c r="UC35">
        <v>1655044</v>
      </c>
      <c r="UD35">
        <v>1660974</v>
      </c>
      <c r="UE35">
        <v>1646308</v>
      </c>
      <c r="UF35">
        <v>1632761</v>
      </c>
      <c r="UG35">
        <v>1637102</v>
      </c>
      <c r="UH35">
        <v>1647606</v>
      </c>
      <c r="UI35">
        <v>1656973</v>
      </c>
      <c r="UJ35">
        <v>1647235</v>
      </c>
      <c r="UK35">
        <v>1634214</v>
      </c>
      <c r="UL35">
        <v>1624089</v>
      </c>
      <c r="UM35">
        <v>1619124</v>
      </c>
      <c r="UN35">
        <v>1584673</v>
      </c>
      <c r="UO35">
        <v>1568333</v>
      </c>
      <c r="UP35">
        <v>1323544</v>
      </c>
      <c r="UQ35">
        <v>849314</v>
      </c>
      <c r="UR35">
        <v>849314</v>
      </c>
      <c r="US35">
        <v>632441</v>
      </c>
      <c r="UT35">
        <v>298437</v>
      </c>
      <c r="UU35">
        <v>185056</v>
      </c>
      <c r="UV35">
        <v>81137</v>
      </c>
      <c r="UW35">
        <v>60797</v>
      </c>
      <c r="UX35">
        <v>55027</v>
      </c>
      <c r="UY35">
        <v>50705</v>
      </c>
      <c r="UZ35">
        <v>26124</v>
      </c>
      <c r="VA35">
        <v>20823</v>
      </c>
      <c r="VB35">
        <v>10770</v>
      </c>
      <c r="VC35">
        <v>7907</v>
      </c>
      <c r="VD35">
        <v>6648</v>
      </c>
      <c r="VE35">
        <v>4266</v>
      </c>
      <c r="VF35">
        <v>3049</v>
      </c>
      <c r="VG35">
        <v>2661</v>
      </c>
      <c r="VH35">
        <v>2389</v>
      </c>
      <c r="VI35">
        <v>2108</v>
      </c>
      <c r="VJ35">
        <v>2013</v>
      </c>
      <c r="VK35">
        <v>1623</v>
      </c>
      <c r="VL35">
        <v>1577</v>
      </c>
      <c r="VM35">
        <v>1555</v>
      </c>
      <c r="VN35">
        <v>1401</v>
      </c>
      <c r="VO35">
        <v>1087</v>
      </c>
      <c r="VP35">
        <v>1105</v>
      </c>
      <c r="VQ35">
        <v>1026</v>
      </c>
      <c r="VR35">
        <v>1011</v>
      </c>
      <c r="VS35">
        <v>1006</v>
      </c>
      <c r="VT35">
        <v>996</v>
      </c>
      <c r="VU35">
        <v>925</v>
      </c>
      <c r="VV35">
        <v>886</v>
      </c>
      <c r="VW35">
        <v>859</v>
      </c>
      <c r="VX35">
        <v>851</v>
      </c>
      <c r="VY35">
        <v>516</v>
      </c>
      <c r="VZ35">
        <v>470</v>
      </c>
      <c r="WA35">
        <v>453</v>
      </c>
      <c r="WB35">
        <v>310</v>
      </c>
      <c r="WC35">
        <v>310</v>
      </c>
      <c r="WD35">
        <v>296</v>
      </c>
      <c r="WE35">
        <v>264</v>
      </c>
      <c r="WF35">
        <v>196</v>
      </c>
      <c r="WG35">
        <v>196</v>
      </c>
      <c r="WH35">
        <v>179</v>
      </c>
      <c r="WI35">
        <v>181</v>
      </c>
      <c r="WJ35">
        <v>257</v>
      </c>
      <c r="WK35">
        <v>163</v>
      </c>
      <c r="WL35">
        <v>161</v>
      </c>
      <c r="WM35">
        <v>157</v>
      </c>
      <c r="WN35">
        <v>1482124</v>
      </c>
      <c r="WO35">
        <v>1483739</v>
      </c>
      <c r="WP35">
        <v>1479173</v>
      </c>
      <c r="WQ35">
        <v>1488561</v>
      </c>
      <c r="WR35">
        <v>1485576</v>
      </c>
      <c r="WS35">
        <v>1480092</v>
      </c>
      <c r="WT35">
        <v>1476248</v>
      </c>
      <c r="WU35">
        <v>1473374</v>
      </c>
      <c r="WV35">
        <v>1473997</v>
      </c>
      <c r="WW35">
        <v>1474015</v>
      </c>
      <c r="WX35">
        <v>1456997</v>
      </c>
      <c r="WY35">
        <v>1443855</v>
      </c>
      <c r="WZ35">
        <v>1440735</v>
      </c>
      <c r="XA35">
        <v>1447442</v>
      </c>
      <c r="XB35">
        <v>1418097</v>
      </c>
      <c r="XC35">
        <v>1385939</v>
      </c>
      <c r="XD35">
        <v>1167540</v>
      </c>
      <c r="XE35">
        <v>655181</v>
      </c>
      <c r="XF35">
        <v>359229</v>
      </c>
      <c r="XG35">
        <v>106496</v>
      </c>
      <c r="XH35">
        <v>34014</v>
      </c>
      <c r="XI35">
        <v>18165</v>
      </c>
      <c r="XJ35">
        <v>18165</v>
      </c>
      <c r="XK35">
        <v>17525</v>
      </c>
      <c r="XL35">
        <v>14789</v>
      </c>
      <c r="XM35">
        <v>13718</v>
      </c>
      <c r="XN35">
        <v>12722</v>
      </c>
      <c r="XO35">
        <v>11832</v>
      </c>
      <c r="XP35">
        <v>10812</v>
      </c>
      <c r="XQ35">
        <v>9119</v>
      </c>
      <c r="XR35">
        <v>9013</v>
      </c>
      <c r="XS35">
        <v>8966</v>
      </c>
      <c r="XT35">
        <v>9317</v>
      </c>
      <c r="XU35">
        <v>5346</v>
      </c>
      <c r="XV35">
        <v>5202</v>
      </c>
      <c r="XW35">
        <v>4765</v>
      </c>
      <c r="XX35">
        <v>4334</v>
      </c>
      <c r="XY35">
        <v>3844</v>
      </c>
      <c r="XZ35">
        <v>3679</v>
      </c>
      <c r="YA35">
        <v>3178</v>
      </c>
      <c r="YB35">
        <v>2804</v>
      </c>
      <c r="YC35">
        <v>2654</v>
      </c>
      <c r="YD35">
        <v>2039</v>
      </c>
      <c r="YE35">
        <v>2100</v>
      </c>
      <c r="YF35">
        <v>1883</v>
      </c>
      <c r="YG35">
        <v>1782</v>
      </c>
      <c r="YH35">
        <v>622</v>
      </c>
      <c r="YI35">
        <v>622</v>
      </c>
      <c r="YJ35">
        <v>598</v>
      </c>
      <c r="YK35">
        <v>576</v>
      </c>
      <c r="YL35">
        <v>572</v>
      </c>
      <c r="YM35">
        <v>563</v>
      </c>
      <c r="YN35">
        <v>525</v>
      </c>
      <c r="YO35">
        <v>478</v>
      </c>
      <c r="YP35">
        <v>477</v>
      </c>
      <c r="YQ35">
        <v>445</v>
      </c>
      <c r="YR35">
        <v>436</v>
      </c>
      <c r="YS35">
        <v>436</v>
      </c>
      <c r="YT35">
        <v>434</v>
      </c>
      <c r="YU35">
        <v>422</v>
      </c>
      <c r="YV35">
        <v>403</v>
      </c>
      <c r="YW35">
        <v>405</v>
      </c>
      <c r="YX35">
        <v>405</v>
      </c>
      <c r="YY35">
        <v>404</v>
      </c>
      <c r="YZ35">
        <v>397</v>
      </c>
      <c r="ZA35">
        <v>1361926</v>
      </c>
      <c r="ZB35">
        <v>1347473</v>
      </c>
      <c r="ZC35">
        <v>1350771</v>
      </c>
      <c r="ZD35">
        <v>1342356</v>
      </c>
      <c r="ZE35">
        <v>1326698</v>
      </c>
      <c r="ZF35">
        <v>1307612</v>
      </c>
      <c r="ZG35">
        <v>1299904</v>
      </c>
      <c r="ZH35">
        <v>1305091</v>
      </c>
      <c r="ZI35">
        <v>1313269</v>
      </c>
      <c r="ZJ35">
        <v>1305228</v>
      </c>
      <c r="ZK35">
        <v>1295160</v>
      </c>
      <c r="ZL35">
        <v>1274745</v>
      </c>
      <c r="ZM35">
        <v>1279894</v>
      </c>
      <c r="ZN35">
        <v>1269905</v>
      </c>
      <c r="ZO35">
        <v>1265112</v>
      </c>
      <c r="ZP35">
        <v>1232140</v>
      </c>
      <c r="ZQ35">
        <v>1101275</v>
      </c>
      <c r="ZR35">
        <v>675844</v>
      </c>
      <c r="ZS35">
        <v>581435</v>
      </c>
      <c r="ZT35">
        <v>581435</v>
      </c>
      <c r="ZU35">
        <v>315191</v>
      </c>
      <c r="ZV35">
        <v>113039</v>
      </c>
      <c r="ZW35">
        <v>47391</v>
      </c>
      <c r="ZX35">
        <v>26041</v>
      </c>
      <c r="ZY35">
        <v>18549</v>
      </c>
      <c r="ZZ35">
        <v>16429</v>
      </c>
      <c r="AAA35">
        <v>14841</v>
      </c>
      <c r="AAB35">
        <v>14100</v>
      </c>
      <c r="AAC35">
        <v>13218</v>
      </c>
      <c r="AAD35">
        <v>11799</v>
      </c>
      <c r="AAE35">
        <v>10708</v>
      </c>
      <c r="AAF35">
        <v>10132</v>
      </c>
      <c r="AAG35">
        <v>9858</v>
      </c>
      <c r="AAH35">
        <v>9726</v>
      </c>
      <c r="AAI35">
        <v>6498</v>
      </c>
      <c r="AAJ35">
        <v>5722</v>
      </c>
      <c r="AAK35">
        <v>5434</v>
      </c>
      <c r="AAL35">
        <v>3616</v>
      </c>
      <c r="AAM35">
        <v>3355</v>
      </c>
      <c r="AAN35">
        <v>3289</v>
      </c>
      <c r="AAO35">
        <v>2776</v>
      </c>
      <c r="AAP35">
        <v>2757</v>
      </c>
      <c r="AAQ35">
        <v>2428</v>
      </c>
      <c r="AAR35">
        <v>2366</v>
      </c>
      <c r="AAS35">
        <v>2318</v>
      </c>
      <c r="AAT35">
        <v>2256</v>
      </c>
      <c r="AAU35">
        <v>2216</v>
      </c>
      <c r="AAV35">
        <v>1865</v>
      </c>
      <c r="AAW35">
        <v>1859</v>
      </c>
      <c r="AAX35">
        <v>1819</v>
      </c>
      <c r="AAY35">
        <v>1721</v>
      </c>
      <c r="AAZ35">
        <v>1704</v>
      </c>
      <c r="ABA35">
        <v>1704</v>
      </c>
      <c r="ABB35">
        <v>1691</v>
      </c>
      <c r="ABC35">
        <v>1673</v>
      </c>
      <c r="ABD35">
        <v>1172</v>
      </c>
      <c r="ABE35">
        <v>410</v>
      </c>
      <c r="ABF35">
        <v>409</v>
      </c>
      <c r="ABG35">
        <v>404</v>
      </c>
      <c r="ABH35">
        <v>388</v>
      </c>
      <c r="ABI35">
        <v>374</v>
      </c>
      <c r="ABJ35">
        <v>335</v>
      </c>
      <c r="ABK35">
        <v>195</v>
      </c>
      <c r="ABL35">
        <v>159</v>
      </c>
      <c r="ABM35">
        <v>1371462</v>
      </c>
      <c r="ABN35">
        <v>1363288</v>
      </c>
      <c r="ABO35">
        <v>1357789</v>
      </c>
      <c r="ABP35">
        <v>1361583</v>
      </c>
      <c r="ABQ35">
        <v>1360277</v>
      </c>
      <c r="ABR35">
        <v>1345729</v>
      </c>
      <c r="ABS35">
        <v>1337447</v>
      </c>
      <c r="ABT35">
        <v>1335654</v>
      </c>
      <c r="ABU35">
        <v>1328246</v>
      </c>
      <c r="ABV35">
        <v>1333291</v>
      </c>
      <c r="ABW35">
        <v>1333684</v>
      </c>
      <c r="ABX35">
        <v>1332776</v>
      </c>
      <c r="ABY35">
        <v>1331370</v>
      </c>
      <c r="ABZ35">
        <v>1331370</v>
      </c>
      <c r="ACA35">
        <v>1325125</v>
      </c>
      <c r="ACB35">
        <v>1314165</v>
      </c>
      <c r="ACC35">
        <v>1289070</v>
      </c>
      <c r="ACD35">
        <v>1213145</v>
      </c>
      <c r="ACE35">
        <v>902599</v>
      </c>
      <c r="ACF35">
        <v>655145</v>
      </c>
      <c r="ACG35">
        <v>332344</v>
      </c>
      <c r="ACH35">
        <v>238067</v>
      </c>
      <c r="ACI35">
        <v>179378</v>
      </c>
      <c r="ACJ35">
        <v>119596</v>
      </c>
      <c r="ACK35">
        <v>92080</v>
      </c>
      <c r="ACL35">
        <v>63405</v>
      </c>
      <c r="ACM35">
        <v>42620</v>
      </c>
      <c r="ACN35">
        <v>37503</v>
      </c>
      <c r="ACO35">
        <v>31983</v>
      </c>
      <c r="ACP35">
        <v>30571</v>
      </c>
      <c r="ACQ35">
        <v>28035</v>
      </c>
      <c r="ACR35">
        <v>24885</v>
      </c>
      <c r="ACS35">
        <v>16246</v>
      </c>
      <c r="ACT35">
        <v>14734</v>
      </c>
      <c r="ACU35">
        <v>10461</v>
      </c>
      <c r="ACV35">
        <v>9354</v>
      </c>
      <c r="ACW35">
        <v>3254</v>
      </c>
      <c r="ACX35">
        <v>2881</v>
      </c>
      <c r="ACY35">
        <v>2355</v>
      </c>
      <c r="ACZ35">
        <v>1592</v>
      </c>
      <c r="ADA35">
        <v>1148</v>
      </c>
      <c r="ADB35">
        <v>1147</v>
      </c>
      <c r="ADC35">
        <v>443</v>
      </c>
      <c r="ADD35">
        <v>335</v>
      </c>
      <c r="ADE35">
        <v>331</v>
      </c>
      <c r="ADF35">
        <v>324</v>
      </c>
      <c r="ADG35">
        <v>287</v>
      </c>
      <c r="ADH35">
        <v>277</v>
      </c>
      <c r="ADI35">
        <v>281</v>
      </c>
      <c r="ADJ35">
        <v>155</v>
      </c>
      <c r="ADK35">
        <v>118</v>
      </c>
      <c r="ADL35">
        <v>118</v>
      </c>
      <c r="ADM35">
        <v>117</v>
      </c>
      <c r="ADN35">
        <v>115</v>
      </c>
      <c r="ADO35">
        <v>61</v>
      </c>
      <c r="ADP35">
        <v>55</v>
      </c>
      <c r="ADQ35">
        <v>53</v>
      </c>
      <c r="ADR35">
        <v>53</v>
      </c>
      <c r="ADS35">
        <v>54</v>
      </c>
      <c r="ADT35">
        <v>53</v>
      </c>
      <c r="ADU35">
        <v>25</v>
      </c>
      <c r="ADV35">
        <v>24</v>
      </c>
      <c r="ADW35">
        <v>21</v>
      </c>
      <c r="ADX35">
        <v>13</v>
      </c>
      <c r="ADY35">
        <v>13</v>
      </c>
      <c r="ADZ35">
        <v>1232871</v>
      </c>
      <c r="AEA35">
        <v>1233304</v>
      </c>
      <c r="AEB35">
        <v>1228466</v>
      </c>
      <c r="AEC35">
        <v>1228466</v>
      </c>
      <c r="AED35">
        <v>1230176</v>
      </c>
      <c r="AEE35">
        <v>1228612</v>
      </c>
      <c r="AEF35">
        <v>1233688</v>
      </c>
      <c r="AEG35">
        <v>1232749</v>
      </c>
      <c r="AEH35">
        <v>1230802</v>
      </c>
      <c r="AEI35">
        <v>1235637</v>
      </c>
      <c r="AEJ35">
        <v>1240536</v>
      </c>
      <c r="AEK35">
        <v>1233157</v>
      </c>
      <c r="AEL35">
        <v>1236203</v>
      </c>
      <c r="AEM35">
        <v>1230550</v>
      </c>
      <c r="AEN35">
        <v>1225979</v>
      </c>
      <c r="AEO35">
        <v>1228357</v>
      </c>
      <c r="AEP35">
        <v>1223833</v>
      </c>
      <c r="AEQ35">
        <v>1139976</v>
      </c>
      <c r="AER35">
        <v>1139976</v>
      </c>
      <c r="AES35">
        <v>1047659</v>
      </c>
      <c r="AET35">
        <v>824754</v>
      </c>
      <c r="AEU35">
        <v>480687</v>
      </c>
      <c r="AEV35">
        <v>211426</v>
      </c>
      <c r="AEW35">
        <v>140236</v>
      </c>
      <c r="AEX35">
        <v>98122</v>
      </c>
      <c r="AEY35">
        <v>53995</v>
      </c>
      <c r="AEZ35">
        <v>24753</v>
      </c>
      <c r="AFA35">
        <v>21902</v>
      </c>
      <c r="AFB35">
        <v>19853</v>
      </c>
      <c r="AFC35">
        <v>18596</v>
      </c>
      <c r="AFD35">
        <v>15488</v>
      </c>
      <c r="AFE35">
        <v>13503</v>
      </c>
      <c r="AFF35">
        <v>4973</v>
      </c>
      <c r="AFG35">
        <v>3729</v>
      </c>
      <c r="AFH35">
        <v>3409</v>
      </c>
      <c r="AFI35">
        <v>2638</v>
      </c>
      <c r="AFJ35">
        <v>2147</v>
      </c>
      <c r="AFK35">
        <v>1310</v>
      </c>
      <c r="AFL35">
        <v>842</v>
      </c>
      <c r="AFM35">
        <v>645</v>
      </c>
      <c r="AFN35">
        <v>623</v>
      </c>
      <c r="AFO35">
        <v>525</v>
      </c>
      <c r="AFP35">
        <v>426</v>
      </c>
      <c r="AFQ35">
        <v>427</v>
      </c>
      <c r="AFR35">
        <v>419</v>
      </c>
      <c r="AFS35">
        <v>191</v>
      </c>
      <c r="AFT35">
        <v>146</v>
      </c>
      <c r="AFU35">
        <v>125</v>
      </c>
      <c r="AFV35">
        <v>122</v>
      </c>
      <c r="AFW35">
        <v>106</v>
      </c>
      <c r="AFX35">
        <v>101</v>
      </c>
      <c r="AFY35">
        <v>92</v>
      </c>
      <c r="AFZ35">
        <v>79</v>
      </c>
      <c r="AGA35">
        <v>77</v>
      </c>
      <c r="AGB35">
        <v>77</v>
      </c>
      <c r="AGC35">
        <v>75</v>
      </c>
      <c r="AGD35">
        <v>73</v>
      </c>
      <c r="AGE35">
        <v>64</v>
      </c>
      <c r="AGF35">
        <v>64</v>
      </c>
      <c r="AGG35">
        <v>60</v>
      </c>
      <c r="AGH35">
        <v>57</v>
      </c>
      <c r="AGI35">
        <v>49</v>
      </c>
      <c r="AGJ35">
        <v>48</v>
      </c>
      <c r="AGK35">
        <v>46</v>
      </c>
      <c r="AGL35">
        <v>45</v>
      </c>
      <c r="AGM35">
        <v>1235925</v>
      </c>
      <c r="AGN35">
        <v>1229828</v>
      </c>
      <c r="AGO35">
        <v>1215413</v>
      </c>
      <c r="AGP35">
        <v>1208752</v>
      </c>
      <c r="AGQ35">
        <v>1197770</v>
      </c>
      <c r="AGR35">
        <v>1193394</v>
      </c>
      <c r="AGS35">
        <v>1195279</v>
      </c>
      <c r="AGT35">
        <v>1187794</v>
      </c>
      <c r="AGU35">
        <v>1196023</v>
      </c>
      <c r="AGV35">
        <v>1195042</v>
      </c>
      <c r="AGW35">
        <v>1197075</v>
      </c>
      <c r="AGX35">
        <v>1196457</v>
      </c>
      <c r="AGY35">
        <v>1196222</v>
      </c>
      <c r="AGZ35">
        <v>1190182</v>
      </c>
      <c r="AHA35">
        <v>1181180</v>
      </c>
      <c r="AHB35">
        <v>1179230</v>
      </c>
      <c r="AHC35">
        <v>1183826</v>
      </c>
      <c r="AHD35">
        <v>1180551</v>
      </c>
      <c r="AHE35">
        <v>1129835</v>
      </c>
      <c r="AHF35">
        <v>972332</v>
      </c>
      <c r="AHG35">
        <v>644007</v>
      </c>
      <c r="AHH35">
        <v>205326</v>
      </c>
      <c r="AHI35">
        <v>61286</v>
      </c>
      <c r="AHJ35">
        <v>61286</v>
      </c>
      <c r="AHK35">
        <v>40304</v>
      </c>
      <c r="AHL35">
        <v>27934</v>
      </c>
      <c r="AHM35">
        <v>18688</v>
      </c>
      <c r="AHN35">
        <v>15147</v>
      </c>
      <c r="AHO35">
        <v>11185</v>
      </c>
      <c r="AHP35">
        <v>9188</v>
      </c>
      <c r="AHQ35">
        <v>7195</v>
      </c>
      <c r="AHR35">
        <v>6364</v>
      </c>
      <c r="AHS35">
        <v>3748</v>
      </c>
      <c r="AHT35">
        <v>3564</v>
      </c>
      <c r="AHU35">
        <v>3301</v>
      </c>
      <c r="AHV35">
        <v>3131</v>
      </c>
      <c r="AHW35">
        <v>2579</v>
      </c>
      <c r="AHX35">
        <v>2072</v>
      </c>
      <c r="AHY35">
        <v>2538</v>
      </c>
      <c r="AHZ35">
        <v>2521</v>
      </c>
      <c r="AIA35">
        <v>2448</v>
      </c>
      <c r="AIB35">
        <v>2248</v>
      </c>
      <c r="AIC35">
        <v>2206</v>
      </c>
      <c r="AID35">
        <v>2169</v>
      </c>
      <c r="AIE35">
        <v>2164</v>
      </c>
      <c r="AIF35">
        <v>2120</v>
      </c>
      <c r="AIG35">
        <v>1862</v>
      </c>
      <c r="AIH35">
        <v>1844</v>
      </c>
      <c r="AII35">
        <v>1844</v>
      </c>
      <c r="AIJ35">
        <v>1461</v>
      </c>
      <c r="AIK35">
        <v>1457</v>
      </c>
      <c r="AIL35">
        <v>612</v>
      </c>
      <c r="AIM35">
        <v>240</v>
      </c>
      <c r="AIN35">
        <v>230</v>
      </c>
      <c r="AIO35">
        <v>229</v>
      </c>
      <c r="AIP35">
        <v>219</v>
      </c>
      <c r="AIQ35">
        <v>219</v>
      </c>
      <c r="AIR35">
        <v>213</v>
      </c>
      <c r="AIS35">
        <v>213</v>
      </c>
      <c r="AIT35">
        <v>212</v>
      </c>
      <c r="AIU35">
        <v>211</v>
      </c>
      <c r="AIV35">
        <v>210</v>
      </c>
      <c r="AIW35">
        <v>208</v>
      </c>
      <c r="AIX35">
        <v>208</v>
      </c>
      <c r="AIY35">
        <v>206</v>
      </c>
      <c r="AIZ35">
        <v>206</v>
      </c>
      <c r="AJA35">
        <v>1196876</v>
      </c>
      <c r="AJB35">
        <v>1191268</v>
      </c>
      <c r="AJC35">
        <v>1185006</v>
      </c>
      <c r="AJD35">
        <v>1184784</v>
      </c>
      <c r="AJE35">
        <v>1180867</v>
      </c>
      <c r="AJF35">
        <v>1182430</v>
      </c>
      <c r="AJG35">
        <v>1170071</v>
      </c>
      <c r="AJH35">
        <v>1165613</v>
      </c>
      <c r="AJI35">
        <v>1163108</v>
      </c>
      <c r="AJJ35">
        <v>1164296</v>
      </c>
      <c r="AJK35">
        <v>1166521</v>
      </c>
      <c r="AJL35">
        <v>1164064</v>
      </c>
      <c r="AJM35">
        <v>1164385</v>
      </c>
      <c r="AJN35">
        <v>1170337</v>
      </c>
      <c r="AJO35">
        <v>1172793</v>
      </c>
      <c r="AJP35">
        <v>1167022</v>
      </c>
      <c r="AJQ35">
        <v>1157667</v>
      </c>
      <c r="AJR35">
        <v>1014919</v>
      </c>
      <c r="AJS35">
        <v>939663</v>
      </c>
      <c r="AJT35">
        <v>939663</v>
      </c>
      <c r="AJU35">
        <v>684645</v>
      </c>
      <c r="AJV35">
        <v>236954</v>
      </c>
      <c r="AJW35">
        <v>87496</v>
      </c>
      <c r="AJX35">
        <v>49159</v>
      </c>
      <c r="AJY35">
        <v>32455</v>
      </c>
      <c r="AJZ35">
        <v>19188</v>
      </c>
      <c r="AKA35">
        <v>9700</v>
      </c>
      <c r="AKB35">
        <v>7511</v>
      </c>
      <c r="AKC35">
        <v>7214</v>
      </c>
      <c r="AKD35">
        <v>6077</v>
      </c>
      <c r="AKE35">
        <v>5686</v>
      </c>
      <c r="AKF35">
        <v>5070</v>
      </c>
      <c r="AKG35">
        <v>4735</v>
      </c>
      <c r="AKH35">
        <v>4683</v>
      </c>
      <c r="AKI35">
        <v>4639</v>
      </c>
      <c r="AKJ35">
        <v>2804</v>
      </c>
      <c r="AKK35">
        <v>2696</v>
      </c>
      <c r="AKL35">
        <v>2105</v>
      </c>
      <c r="AKM35">
        <v>2096</v>
      </c>
      <c r="AKN35">
        <v>1819</v>
      </c>
      <c r="AKO35">
        <v>1398</v>
      </c>
      <c r="AKP35">
        <v>1301</v>
      </c>
      <c r="AKQ35">
        <v>992</v>
      </c>
      <c r="AKR35">
        <v>968</v>
      </c>
      <c r="AKS35">
        <v>906</v>
      </c>
      <c r="AKT35">
        <v>758</v>
      </c>
      <c r="AKU35">
        <v>741</v>
      </c>
      <c r="AKV35">
        <v>333</v>
      </c>
      <c r="AKW35">
        <v>302</v>
      </c>
      <c r="AKX35">
        <v>206</v>
      </c>
      <c r="AKY35">
        <v>194</v>
      </c>
      <c r="AKZ35">
        <v>91</v>
      </c>
      <c r="ALA35">
        <v>90</v>
      </c>
      <c r="ALB35">
        <v>80</v>
      </c>
      <c r="ALC35">
        <v>81</v>
      </c>
      <c r="ALD35">
        <v>77</v>
      </c>
      <c r="ALE35">
        <v>72</v>
      </c>
      <c r="ALF35">
        <v>62</v>
      </c>
      <c r="ALG35">
        <v>73</v>
      </c>
      <c r="ALH35">
        <v>54</v>
      </c>
      <c r="ALI35">
        <v>52</v>
      </c>
      <c r="ALJ35">
        <v>42</v>
      </c>
      <c r="ALK35">
        <v>36</v>
      </c>
      <c r="ALL35">
        <v>34</v>
      </c>
      <c r="ALM35">
        <v>1216332</v>
      </c>
      <c r="ALN35">
        <v>1206807</v>
      </c>
      <c r="ALO35">
        <v>1203476</v>
      </c>
      <c r="ALP35">
        <v>1201956</v>
      </c>
      <c r="ALQ35">
        <v>1202280</v>
      </c>
      <c r="ALR35">
        <v>1203284</v>
      </c>
      <c r="ALS35">
        <v>1191694</v>
      </c>
      <c r="ALT35">
        <v>1186113</v>
      </c>
      <c r="ALU35">
        <v>1177613</v>
      </c>
      <c r="ALV35">
        <v>1178905</v>
      </c>
      <c r="ALW35">
        <v>1175567</v>
      </c>
      <c r="ALX35">
        <v>1169192</v>
      </c>
      <c r="ALY35">
        <v>1169812</v>
      </c>
      <c r="ALZ35">
        <v>1169812</v>
      </c>
      <c r="AMA35">
        <v>1171022</v>
      </c>
      <c r="AMB35">
        <v>1165483</v>
      </c>
      <c r="AMC35">
        <v>1162056</v>
      </c>
      <c r="AMD35">
        <v>1142611</v>
      </c>
      <c r="AME35">
        <v>1013223</v>
      </c>
      <c r="AMF35">
        <v>807130</v>
      </c>
      <c r="AMG35">
        <v>475722</v>
      </c>
      <c r="AMH35">
        <v>143847</v>
      </c>
      <c r="AMI35">
        <v>34729</v>
      </c>
      <c r="AMJ35">
        <v>22657</v>
      </c>
      <c r="AMK35">
        <v>11558</v>
      </c>
      <c r="AML35">
        <v>9292</v>
      </c>
      <c r="AMM35">
        <v>8333</v>
      </c>
      <c r="AMN35">
        <v>6646</v>
      </c>
      <c r="AMO35">
        <v>4280</v>
      </c>
      <c r="AMP35">
        <v>4348</v>
      </c>
      <c r="AMQ35">
        <v>4115</v>
      </c>
      <c r="AMR35">
        <v>3464</v>
      </c>
      <c r="AMS35">
        <v>2941</v>
      </c>
      <c r="AMT35">
        <v>2866</v>
      </c>
      <c r="AMU35">
        <v>2655</v>
      </c>
      <c r="AMV35">
        <v>2324</v>
      </c>
      <c r="AMW35">
        <v>1897</v>
      </c>
      <c r="AMX35">
        <v>1044</v>
      </c>
      <c r="AMY35">
        <v>928</v>
      </c>
      <c r="AMZ35">
        <v>624</v>
      </c>
      <c r="ANA35">
        <v>431</v>
      </c>
      <c r="ANB35">
        <v>430</v>
      </c>
      <c r="ANC35">
        <v>425</v>
      </c>
      <c r="AND35">
        <v>405</v>
      </c>
      <c r="ANE35">
        <v>412</v>
      </c>
      <c r="ANF35">
        <v>413</v>
      </c>
      <c r="ANG35">
        <v>73</v>
      </c>
      <c r="ANH35">
        <v>72</v>
      </c>
      <c r="ANI35">
        <v>65</v>
      </c>
      <c r="ANJ35">
        <v>57</v>
      </c>
      <c r="ANK35">
        <v>53</v>
      </c>
      <c r="ANL35">
        <v>48</v>
      </c>
      <c r="ANM35">
        <v>36</v>
      </c>
      <c r="ANN35">
        <v>37</v>
      </c>
      <c r="ANO35">
        <v>35</v>
      </c>
      <c r="ANP35">
        <v>33</v>
      </c>
      <c r="ANQ35">
        <v>25</v>
      </c>
      <c r="ANR35">
        <v>14</v>
      </c>
      <c r="ANS35">
        <v>14</v>
      </c>
      <c r="ANT35">
        <v>11</v>
      </c>
      <c r="ANU35">
        <v>9</v>
      </c>
      <c r="ANV35">
        <v>10</v>
      </c>
      <c r="ANW35">
        <v>10</v>
      </c>
      <c r="ANX35">
        <v>9</v>
      </c>
      <c r="ANY35">
        <v>7</v>
      </c>
      <c r="ANZ35">
        <v>7</v>
      </c>
      <c r="AOA35">
        <v>1177079</v>
      </c>
      <c r="AOB35">
        <v>1174121</v>
      </c>
      <c r="AOC35">
        <v>1174121</v>
      </c>
      <c r="AOD35">
        <v>1173410</v>
      </c>
      <c r="AOE35">
        <v>1169145</v>
      </c>
      <c r="AOF35">
        <v>1180946</v>
      </c>
      <c r="AOG35">
        <v>1185992</v>
      </c>
      <c r="AOH35">
        <v>1185541</v>
      </c>
      <c r="AOI35">
        <v>1183655</v>
      </c>
      <c r="AOJ35">
        <v>1172816</v>
      </c>
      <c r="AOK35">
        <v>1178674</v>
      </c>
      <c r="AOL35">
        <v>1181647</v>
      </c>
      <c r="AOM35">
        <v>1177671</v>
      </c>
      <c r="AON35">
        <v>1176025</v>
      </c>
      <c r="AOO35">
        <v>1172012</v>
      </c>
      <c r="AOP35">
        <v>1179891</v>
      </c>
      <c r="AOQ35">
        <v>1184008</v>
      </c>
      <c r="AOR35">
        <v>1184008</v>
      </c>
      <c r="AOS35">
        <v>1162539</v>
      </c>
      <c r="AOT35">
        <v>1010413</v>
      </c>
      <c r="AOU35">
        <v>629048</v>
      </c>
      <c r="AOV35">
        <v>283633</v>
      </c>
      <c r="AOW35">
        <v>154764</v>
      </c>
      <c r="AOX35">
        <v>75302</v>
      </c>
      <c r="AOY35">
        <v>46233</v>
      </c>
      <c r="AOZ35">
        <v>42354</v>
      </c>
      <c r="APA35">
        <v>36123</v>
      </c>
      <c r="APB35">
        <v>34595</v>
      </c>
      <c r="APC35">
        <v>33951</v>
      </c>
      <c r="APD35">
        <v>33898</v>
      </c>
      <c r="APE35">
        <v>33957</v>
      </c>
      <c r="APF35">
        <v>30605</v>
      </c>
      <c r="APG35">
        <v>25751</v>
      </c>
      <c r="APH35">
        <v>21009</v>
      </c>
      <c r="API35">
        <v>20503</v>
      </c>
      <c r="APJ35">
        <v>20303</v>
      </c>
      <c r="APK35">
        <v>15869</v>
      </c>
      <c r="APL35">
        <v>2225</v>
      </c>
      <c r="APM35">
        <v>1677</v>
      </c>
      <c r="APN35">
        <v>1668</v>
      </c>
      <c r="APO35">
        <v>1364</v>
      </c>
      <c r="APP35">
        <v>1353</v>
      </c>
      <c r="APQ35">
        <v>1331</v>
      </c>
      <c r="APR35">
        <v>1322</v>
      </c>
      <c r="APS35">
        <v>290</v>
      </c>
      <c r="APT35">
        <v>126</v>
      </c>
      <c r="APU35">
        <v>119</v>
      </c>
      <c r="APV35">
        <v>80</v>
      </c>
      <c r="APW35">
        <v>80</v>
      </c>
      <c r="APX35">
        <v>72</v>
      </c>
      <c r="APY35">
        <v>58</v>
      </c>
      <c r="APZ35">
        <v>44</v>
      </c>
      <c r="AQA35">
        <v>37</v>
      </c>
      <c r="AQB35">
        <v>30</v>
      </c>
      <c r="AQC35">
        <v>34</v>
      </c>
      <c r="AQD35">
        <v>36</v>
      </c>
      <c r="AQE35">
        <v>39</v>
      </c>
      <c r="AQF35">
        <v>40</v>
      </c>
      <c r="AQG35">
        <v>39</v>
      </c>
      <c r="AQH35">
        <v>36</v>
      </c>
      <c r="AQI35">
        <v>25</v>
      </c>
      <c r="AQJ35">
        <v>13</v>
      </c>
      <c r="AQK35">
        <v>11</v>
      </c>
      <c r="AQL35">
        <v>9</v>
      </c>
      <c r="AQM35">
        <v>9</v>
      </c>
      <c r="AQN35">
        <v>1126742</v>
      </c>
      <c r="AQO35">
        <v>1121470</v>
      </c>
      <c r="AQP35">
        <v>1122193</v>
      </c>
      <c r="AQQ35">
        <v>1121494</v>
      </c>
      <c r="AQR35">
        <v>1120820</v>
      </c>
      <c r="AQS35">
        <v>1116642</v>
      </c>
      <c r="AQT35">
        <v>1117805</v>
      </c>
      <c r="AQU35">
        <v>1117453</v>
      </c>
      <c r="AQV35">
        <v>1119097</v>
      </c>
      <c r="AQW35">
        <v>1109943</v>
      </c>
      <c r="AQX35">
        <v>1110642</v>
      </c>
      <c r="AQY35">
        <v>1113044</v>
      </c>
      <c r="AQZ35">
        <v>1107272</v>
      </c>
      <c r="ARA35">
        <v>1095771</v>
      </c>
      <c r="ARB35">
        <v>1106597</v>
      </c>
      <c r="ARC35">
        <v>1103240</v>
      </c>
      <c r="ARD35">
        <v>1110549</v>
      </c>
      <c r="ARE35">
        <v>1093282</v>
      </c>
      <c r="ARF35">
        <v>1059974</v>
      </c>
      <c r="ARG35">
        <v>749345</v>
      </c>
      <c r="ARH35">
        <v>336262</v>
      </c>
      <c r="ARI35">
        <v>69878</v>
      </c>
      <c r="ARJ35">
        <v>69878</v>
      </c>
      <c r="ARK35">
        <v>35027</v>
      </c>
      <c r="ARL35">
        <v>30630</v>
      </c>
      <c r="ARM35">
        <v>22960</v>
      </c>
      <c r="ARN35">
        <v>11465</v>
      </c>
      <c r="ARO35">
        <v>10640</v>
      </c>
      <c r="ARP35">
        <v>5779</v>
      </c>
      <c r="ARQ35">
        <v>3349</v>
      </c>
      <c r="ARR35">
        <v>3148</v>
      </c>
      <c r="ARS35">
        <v>3079</v>
      </c>
      <c r="ART35">
        <v>3045</v>
      </c>
      <c r="ARU35">
        <v>2867</v>
      </c>
      <c r="ARV35">
        <v>2799</v>
      </c>
      <c r="ARW35">
        <v>2449</v>
      </c>
      <c r="ARX35">
        <v>2387</v>
      </c>
      <c r="ARY35">
        <v>2134</v>
      </c>
      <c r="ARZ35">
        <v>1903</v>
      </c>
      <c r="ASA35">
        <v>1889</v>
      </c>
      <c r="ASB35">
        <v>1848</v>
      </c>
      <c r="ASC35">
        <v>1804</v>
      </c>
      <c r="ASD35">
        <v>1794</v>
      </c>
      <c r="ASE35">
        <v>1761</v>
      </c>
      <c r="ASF35">
        <v>1658</v>
      </c>
      <c r="ASG35">
        <v>1632</v>
      </c>
      <c r="ASH35">
        <v>1650</v>
      </c>
      <c r="ASI35">
        <v>1650</v>
      </c>
      <c r="ASJ35">
        <v>1675</v>
      </c>
      <c r="ASK35">
        <v>460</v>
      </c>
      <c r="ASL35">
        <v>414</v>
      </c>
      <c r="ASM35">
        <v>409</v>
      </c>
      <c r="ASN35">
        <v>333</v>
      </c>
      <c r="ASO35">
        <v>273</v>
      </c>
      <c r="ASP35">
        <v>268</v>
      </c>
      <c r="ASQ35">
        <v>253</v>
      </c>
      <c r="ASR35">
        <v>234</v>
      </c>
      <c r="ASS35">
        <v>268</v>
      </c>
      <c r="AST35">
        <v>247</v>
      </c>
      <c r="ASU35">
        <v>243</v>
      </c>
      <c r="ASV35">
        <v>281</v>
      </c>
      <c r="ASW35">
        <v>277</v>
      </c>
      <c r="ASX35">
        <v>276</v>
      </c>
      <c r="ASY35">
        <v>276</v>
      </c>
      <c r="ASZ35">
        <v>278</v>
      </c>
      <c r="ATA35">
        <v>1219110</v>
      </c>
      <c r="ATB35">
        <v>1219881</v>
      </c>
      <c r="ATC35">
        <v>1215874</v>
      </c>
      <c r="ATD35">
        <v>1211739</v>
      </c>
      <c r="ATE35">
        <v>1209437</v>
      </c>
      <c r="ATF35">
        <v>1211212</v>
      </c>
      <c r="ATG35">
        <v>1217267</v>
      </c>
      <c r="ATH35">
        <v>1204423</v>
      </c>
      <c r="ATI35">
        <v>1201302</v>
      </c>
      <c r="ATJ35">
        <v>1198273</v>
      </c>
      <c r="ATK35">
        <v>1202686</v>
      </c>
      <c r="ATL35">
        <v>1213190</v>
      </c>
      <c r="ATM35">
        <v>1216187</v>
      </c>
      <c r="ATN35">
        <v>1200967</v>
      </c>
      <c r="ATO35">
        <v>1199295</v>
      </c>
      <c r="ATP35">
        <v>1193187</v>
      </c>
      <c r="ATQ35">
        <v>1180348</v>
      </c>
      <c r="ATR35">
        <v>1155727</v>
      </c>
      <c r="ATS35">
        <v>1090713</v>
      </c>
      <c r="ATT35">
        <v>1090713</v>
      </c>
      <c r="ATU35">
        <v>837037</v>
      </c>
      <c r="ATV35">
        <v>512418</v>
      </c>
      <c r="ATW35">
        <v>162516</v>
      </c>
      <c r="ATX35">
        <v>85472</v>
      </c>
      <c r="ATY35">
        <v>29441</v>
      </c>
      <c r="ATZ35">
        <v>24590</v>
      </c>
      <c r="AUA35">
        <v>19427</v>
      </c>
      <c r="AUB35">
        <v>17150</v>
      </c>
      <c r="AUC35">
        <v>13016</v>
      </c>
      <c r="AUD35">
        <v>12954</v>
      </c>
      <c r="AUE35">
        <v>10651</v>
      </c>
      <c r="AUF35">
        <v>3641</v>
      </c>
      <c r="AUG35">
        <v>3252</v>
      </c>
      <c r="AUH35">
        <v>2893</v>
      </c>
      <c r="AUI35">
        <v>2484</v>
      </c>
      <c r="AUJ35">
        <v>1375</v>
      </c>
      <c r="AUK35">
        <v>1208</v>
      </c>
      <c r="AUL35">
        <v>1176</v>
      </c>
      <c r="AUM35">
        <v>916</v>
      </c>
      <c r="AUN35">
        <v>877</v>
      </c>
      <c r="AUO35">
        <v>619</v>
      </c>
      <c r="AUP35">
        <v>611</v>
      </c>
      <c r="AUQ35">
        <v>610</v>
      </c>
      <c r="AUR35">
        <v>606</v>
      </c>
      <c r="AUS35">
        <v>598</v>
      </c>
      <c r="AUT35">
        <v>590</v>
      </c>
      <c r="AUU35">
        <v>589</v>
      </c>
      <c r="AUV35">
        <v>589</v>
      </c>
      <c r="AUW35">
        <v>121</v>
      </c>
      <c r="AUX35">
        <v>120</v>
      </c>
      <c r="AUY35">
        <v>115</v>
      </c>
      <c r="AUZ35">
        <v>111</v>
      </c>
      <c r="AVA35">
        <v>107</v>
      </c>
      <c r="AVB35">
        <v>17</v>
      </c>
      <c r="AVC35">
        <v>17</v>
      </c>
      <c r="AVD35">
        <v>17</v>
      </c>
      <c r="AVE35">
        <v>20</v>
      </c>
      <c r="AVF35">
        <v>20</v>
      </c>
      <c r="AVG35">
        <v>21</v>
      </c>
      <c r="AVH35">
        <v>21</v>
      </c>
      <c r="AVI35">
        <v>21</v>
      </c>
      <c r="AVJ35">
        <v>21</v>
      </c>
      <c r="AVK35">
        <v>15</v>
      </c>
      <c r="AVL35">
        <v>10</v>
      </c>
      <c r="AVM35">
        <v>10</v>
      </c>
      <c r="AVN35">
        <v>1207652</v>
      </c>
      <c r="AVO35">
        <v>1210938</v>
      </c>
      <c r="AVP35">
        <v>1214172</v>
      </c>
      <c r="AVQ35">
        <v>1219205</v>
      </c>
      <c r="AVR35">
        <v>1223104</v>
      </c>
      <c r="AVS35">
        <v>1226875</v>
      </c>
      <c r="AVT35">
        <v>1204234</v>
      </c>
      <c r="AVU35">
        <v>1206438</v>
      </c>
      <c r="AVV35">
        <v>1207606</v>
      </c>
      <c r="AVW35">
        <v>1202540</v>
      </c>
      <c r="AVX35">
        <v>1195642</v>
      </c>
      <c r="AVY35">
        <v>1197481</v>
      </c>
      <c r="AVZ35">
        <v>1197481</v>
      </c>
      <c r="AWA35">
        <v>1190342</v>
      </c>
      <c r="AWB35">
        <v>1195905</v>
      </c>
      <c r="AWC35">
        <v>1190372</v>
      </c>
      <c r="AWD35">
        <v>1170745</v>
      </c>
      <c r="AWE35">
        <v>1170810</v>
      </c>
      <c r="AWF35">
        <v>1055802</v>
      </c>
      <c r="AWG35">
        <v>689639</v>
      </c>
      <c r="AWH35">
        <v>357904</v>
      </c>
      <c r="AWI35">
        <v>157514</v>
      </c>
      <c r="AWJ35">
        <v>38099</v>
      </c>
      <c r="AWK35">
        <v>30544</v>
      </c>
      <c r="AWL35">
        <v>24987</v>
      </c>
      <c r="AWM35">
        <v>14211</v>
      </c>
      <c r="AWN35">
        <v>12268</v>
      </c>
      <c r="AWO35">
        <v>9720</v>
      </c>
      <c r="AWP35">
        <v>8506</v>
      </c>
      <c r="AWQ35">
        <v>8435</v>
      </c>
      <c r="AWR35">
        <v>7970</v>
      </c>
      <c r="AWS35">
        <v>6649</v>
      </c>
      <c r="AWT35">
        <v>3285</v>
      </c>
      <c r="AWU35">
        <v>2666</v>
      </c>
      <c r="AWV35">
        <v>1406</v>
      </c>
      <c r="AWW35">
        <v>1107</v>
      </c>
      <c r="AWX35">
        <v>1041</v>
      </c>
      <c r="AWY35">
        <v>896</v>
      </c>
      <c r="AWZ35">
        <v>556</v>
      </c>
      <c r="AXA35">
        <v>273</v>
      </c>
      <c r="AXB35">
        <v>256</v>
      </c>
      <c r="AXC35">
        <v>250</v>
      </c>
      <c r="AXD35">
        <v>234</v>
      </c>
      <c r="AXE35">
        <v>224</v>
      </c>
      <c r="AXF35">
        <v>198</v>
      </c>
      <c r="AXG35">
        <v>64</v>
      </c>
      <c r="AXH35">
        <v>61</v>
      </c>
      <c r="AXI35">
        <v>40</v>
      </c>
      <c r="AXJ35">
        <v>38</v>
      </c>
      <c r="AXK35">
        <v>29</v>
      </c>
      <c r="AXL35">
        <v>16</v>
      </c>
      <c r="AXM35">
        <v>13</v>
      </c>
      <c r="AXN35">
        <v>11</v>
      </c>
      <c r="AXO35">
        <v>11</v>
      </c>
      <c r="AXP35">
        <v>11</v>
      </c>
      <c r="AXQ35">
        <v>9</v>
      </c>
      <c r="AXR35">
        <v>9</v>
      </c>
      <c r="AXS35">
        <v>9</v>
      </c>
      <c r="AXT35">
        <v>10</v>
      </c>
      <c r="AXU35">
        <v>8</v>
      </c>
      <c r="AXV35">
        <v>7</v>
      </c>
      <c r="AXW35">
        <v>7</v>
      </c>
      <c r="AXX35">
        <v>7</v>
      </c>
      <c r="AXY35">
        <v>7</v>
      </c>
      <c r="AXZ35">
        <v>7</v>
      </c>
      <c r="AYA35">
        <v>7</v>
      </c>
      <c r="AYB35">
        <v>1178931</v>
      </c>
      <c r="AYC35">
        <v>1188833</v>
      </c>
      <c r="AYD35">
        <v>1201743</v>
      </c>
      <c r="AYE35">
        <v>1197265</v>
      </c>
      <c r="AYF35">
        <v>1198518</v>
      </c>
      <c r="AYG35">
        <v>1190179</v>
      </c>
      <c r="AYH35">
        <v>1185889</v>
      </c>
      <c r="AYI35">
        <v>1195401</v>
      </c>
      <c r="AYJ35">
        <v>1192235</v>
      </c>
      <c r="AYK35">
        <v>1198029</v>
      </c>
      <c r="AYL35">
        <v>1188051</v>
      </c>
      <c r="AYM35">
        <v>1187630</v>
      </c>
      <c r="AYN35">
        <v>1179441</v>
      </c>
      <c r="AYO35">
        <v>1181745</v>
      </c>
      <c r="AYP35">
        <v>1174096</v>
      </c>
      <c r="AYQ35">
        <v>1172611</v>
      </c>
      <c r="AYR35">
        <v>1172611</v>
      </c>
      <c r="AYS35">
        <v>1179167</v>
      </c>
      <c r="AYT35">
        <v>1208431</v>
      </c>
      <c r="AYU35">
        <v>898720</v>
      </c>
      <c r="AYV35">
        <v>468339</v>
      </c>
      <c r="AYW35">
        <v>172742</v>
      </c>
      <c r="AYX35">
        <v>62525</v>
      </c>
      <c r="AYY35">
        <v>21992</v>
      </c>
      <c r="AYZ35">
        <v>17610</v>
      </c>
      <c r="AZA35">
        <v>14655</v>
      </c>
      <c r="AZB35">
        <v>11988</v>
      </c>
      <c r="AZC35">
        <v>10866</v>
      </c>
      <c r="AZD35">
        <v>8616</v>
      </c>
      <c r="AZE35">
        <v>3704</v>
      </c>
      <c r="AZF35">
        <v>2877</v>
      </c>
      <c r="AZG35">
        <v>2715</v>
      </c>
      <c r="AZH35">
        <v>1853</v>
      </c>
      <c r="AZI35">
        <v>1828</v>
      </c>
      <c r="AZJ35">
        <v>1547</v>
      </c>
      <c r="AZK35">
        <v>1365</v>
      </c>
      <c r="AZL35">
        <v>1183</v>
      </c>
      <c r="AZM35">
        <v>1004</v>
      </c>
      <c r="AZN35">
        <v>345</v>
      </c>
      <c r="AZO35">
        <v>330</v>
      </c>
      <c r="AZP35">
        <v>327</v>
      </c>
      <c r="AZQ35">
        <v>56</v>
      </c>
      <c r="AZR35">
        <v>50</v>
      </c>
      <c r="AZS35">
        <v>48</v>
      </c>
      <c r="AZT35">
        <v>47</v>
      </c>
      <c r="AZU35">
        <v>42</v>
      </c>
      <c r="AZV35">
        <v>38</v>
      </c>
      <c r="AZW35">
        <v>41</v>
      </c>
      <c r="AZX35">
        <v>22</v>
      </c>
      <c r="AZY35">
        <v>23</v>
      </c>
      <c r="AZZ35">
        <v>21</v>
      </c>
      <c r="BAA35">
        <v>18</v>
      </c>
      <c r="BAB35">
        <v>17</v>
      </c>
      <c r="BAC35">
        <v>15</v>
      </c>
      <c r="BAD35">
        <v>15</v>
      </c>
      <c r="BAE35">
        <v>15</v>
      </c>
      <c r="BAF35">
        <v>15</v>
      </c>
      <c r="BAG35">
        <v>15</v>
      </c>
      <c r="BAH35">
        <v>15</v>
      </c>
      <c r="BAI35">
        <v>15</v>
      </c>
      <c r="BAJ35">
        <v>15</v>
      </c>
      <c r="BAK35">
        <v>15</v>
      </c>
      <c r="BAL35">
        <v>15</v>
      </c>
      <c r="BAM35">
        <v>15</v>
      </c>
      <c r="BAN35">
        <v>3</v>
      </c>
      <c r="BAO35">
        <v>1191121</v>
      </c>
      <c r="BAP35">
        <v>1198954</v>
      </c>
      <c r="BAQ35">
        <v>1186406</v>
      </c>
      <c r="BAR35">
        <v>1198675</v>
      </c>
      <c r="BAS35">
        <v>1202521</v>
      </c>
      <c r="BAT35">
        <v>1199821</v>
      </c>
      <c r="BAU35">
        <v>1210456</v>
      </c>
      <c r="BAV35">
        <v>1209238</v>
      </c>
      <c r="BAW35">
        <v>1202554</v>
      </c>
      <c r="BAX35">
        <v>1205532</v>
      </c>
      <c r="BAY35">
        <v>1229505</v>
      </c>
      <c r="BAZ35">
        <v>1233963</v>
      </c>
      <c r="BBA35">
        <v>1232418</v>
      </c>
      <c r="BBB35">
        <v>1224710</v>
      </c>
      <c r="BBC35">
        <v>1220248</v>
      </c>
      <c r="BBD35">
        <v>1220253</v>
      </c>
      <c r="BBE35">
        <v>1219588</v>
      </c>
      <c r="BBF35">
        <v>1212520</v>
      </c>
      <c r="BBG35">
        <v>1172915</v>
      </c>
      <c r="BBH35">
        <v>822507</v>
      </c>
      <c r="BBI35">
        <v>418630</v>
      </c>
      <c r="BBJ35">
        <v>151516</v>
      </c>
      <c r="BBK35">
        <v>56944</v>
      </c>
      <c r="BBL35">
        <v>25550</v>
      </c>
      <c r="BBM35">
        <v>21792</v>
      </c>
      <c r="BBN35">
        <v>15493</v>
      </c>
      <c r="BBO35">
        <v>15493</v>
      </c>
      <c r="BBP35">
        <v>13239</v>
      </c>
      <c r="BBQ35">
        <v>12888</v>
      </c>
      <c r="BBR35">
        <v>12548</v>
      </c>
      <c r="BBS35">
        <v>11470</v>
      </c>
      <c r="BBT35">
        <v>5754</v>
      </c>
      <c r="BBU35">
        <v>4671</v>
      </c>
      <c r="BBV35">
        <v>3027</v>
      </c>
      <c r="BBW35">
        <v>1915</v>
      </c>
      <c r="BBX35">
        <v>1041</v>
      </c>
      <c r="BBY35">
        <v>942</v>
      </c>
      <c r="BBZ35">
        <v>499</v>
      </c>
      <c r="BCA35">
        <v>436</v>
      </c>
      <c r="BCB35">
        <v>316</v>
      </c>
      <c r="BCC35">
        <v>221</v>
      </c>
      <c r="BCD35">
        <v>77</v>
      </c>
      <c r="BCE35">
        <v>60</v>
      </c>
      <c r="BCF35">
        <v>58</v>
      </c>
      <c r="BCG35">
        <v>58</v>
      </c>
      <c r="BCH35">
        <v>57</v>
      </c>
      <c r="BCI35">
        <v>57</v>
      </c>
      <c r="BCJ35">
        <v>52</v>
      </c>
      <c r="BCK35">
        <v>54</v>
      </c>
      <c r="BCL35">
        <v>52</v>
      </c>
      <c r="BCM35">
        <v>44</v>
      </c>
      <c r="BCN35">
        <v>44</v>
      </c>
      <c r="BCO35">
        <v>39</v>
      </c>
      <c r="BCP35">
        <v>37</v>
      </c>
      <c r="BCQ35">
        <v>15</v>
      </c>
      <c r="BCR35">
        <v>14</v>
      </c>
      <c r="BCS35">
        <v>14</v>
      </c>
      <c r="BCT35">
        <v>14</v>
      </c>
      <c r="BCU35">
        <v>14</v>
      </c>
      <c r="BCV35">
        <v>13</v>
      </c>
      <c r="BCW35">
        <v>12</v>
      </c>
      <c r="BCX35">
        <v>12</v>
      </c>
      <c r="BCY35">
        <v>12</v>
      </c>
      <c r="BCZ35">
        <v>11</v>
      </c>
      <c r="BDA35">
        <v>11</v>
      </c>
      <c r="BDB35">
        <v>1133861</v>
      </c>
      <c r="BDC35">
        <v>1137108</v>
      </c>
      <c r="BDD35">
        <v>1138132</v>
      </c>
      <c r="BDE35">
        <v>1140403</v>
      </c>
      <c r="BDF35">
        <v>1133191</v>
      </c>
      <c r="BDG35">
        <v>1133223</v>
      </c>
      <c r="BDH35">
        <v>1128453</v>
      </c>
      <c r="BDI35">
        <v>1129423</v>
      </c>
      <c r="BDJ35">
        <v>1122981</v>
      </c>
      <c r="BDK35">
        <v>1126561</v>
      </c>
      <c r="BDL35">
        <v>1117127</v>
      </c>
      <c r="BDM35">
        <v>1122459</v>
      </c>
      <c r="BDN35">
        <v>1111689</v>
      </c>
      <c r="BDO35">
        <v>1109512</v>
      </c>
      <c r="BDP35">
        <v>1103491</v>
      </c>
      <c r="BDQ35">
        <v>1110787</v>
      </c>
      <c r="BDR35">
        <v>1120063</v>
      </c>
      <c r="BDS35">
        <v>1084866</v>
      </c>
      <c r="BDT35">
        <v>1084866</v>
      </c>
      <c r="BDU35">
        <v>1004930</v>
      </c>
      <c r="BDV35">
        <v>661686</v>
      </c>
      <c r="BDW35">
        <v>307133</v>
      </c>
      <c r="BDX35">
        <v>156433</v>
      </c>
      <c r="BDY35">
        <v>77087</v>
      </c>
      <c r="BDZ35">
        <v>55127</v>
      </c>
      <c r="BEA35">
        <v>40928</v>
      </c>
      <c r="BEB35">
        <v>30120</v>
      </c>
      <c r="BEC35">
        <v>28008</v>
      </c>
      <c r="BED35">
        <v>25578</v>
      </c>
      <c r="BEE35">
        <v>23011</v>
      </c>
      <c r="BEF35">
        <v>18446</v>
      </c>
      <c r="BEG35">
        <v>17795</v>
      </c>
      <c r="BEH35">
        <v>17670</v>
      </c>
      <c r="BEI35">
        <v>15980</v>
      </c>
      <c r="BEJ35">
        <v>14304</v>
      </c>
      <c r="BEK35">
        <v>12709</v>
      </c>
      <c r="BEL35">
        <v>12596</v>
      </c>
      <c r="BEM35">
        <v>12392</v>
      </c>
      <c r="BEN35">
        <v>12397</v>
      </c>
      <c r="BEO35">
        <v>10737</v>
      </c>
      <c r="BEP35">
        <v>10678</v>
      </c>
      <c r="BEQ35">
        <v>10983</v>
      </c>
      <c r="BER35">
        <v>10573</v>
      </c>
      <c r="BES35">
        <v>7429</v>
      </c>
      <c r="BET35">
        <v>7350</v>
      </c>
      <c r="BEU35">
        <v>7293</v>
      </c>
      <c r="BEV35">
        <v>7083</v>
      </c>
      <c r="BEW35">
        <v>7047</v>
      </c>
      <c r="BEX35">
        <v>7063</v>
      </c>
      <c r="BEY35">
        <v>7005</v>
      </c>
      <c r="BEZ35">
        <v>7003</v>
      </c>
      <c r="BFA35">
        <v>7005</v>
      </c>
      <c r="BFB35">
        <v>7023</v>
      </c>
      <c r="BFC35">
        <v>7023</v>
      </c>
      <c r="BFD35">
        <v>7002</v>
      </c>
      <c r="BFE35">
        <v>7004</v>
      </c>
      <c r="BFF35">
        <v>7001</v>
      </c>
      <c r="BFG35">
        <v>6998</v>
      </c>
      <c r="BFH35">
        <v>7001</v>
      </c>
      <c r="BFI35">
        <v>7043</v>
      </c>
      <c r="BFJ35">
        <v>7043</v>
      </c>
      <c r="BFK35">
        <v>7043</v>
      </c>
      <c r="BFL35">
        <v>7040</v>
      </c>
      <c r="BFM35">
        <v>7038</v>
      </c>
      <c r="BFN35">
        <v>2624</v>
      </c>
      <c r="BFO35">
        <v>1179789</v>
      </c>
      <c r="BFP35">
        <v>1176753</v>
      </c>
      <c r="BFQ35">
        <v>1174608</v>
      </c>
      <c r="BFR35">
        <v>1177197</v>
      </c>
      <c r="BFS35">
        <v>1170478</v>
      </c>
      <c r="BFT35">
        <v>1159860</v>
      </c>
      <c r="BFU35">
        <v>1160621</v>
      </c>
      <c r="BFV35">
        <v>1159350</v>
      </c>
      <c r="BFW35">
        <v>1153663</v>
      </c>
      <c r="BFX35">
        <v>1146632</v>
      </c>
      <c r="BFY35">
        <v>1140864</v>
      </c>
      <c r="BFZ35">
        <v>1140864</v>
      </c>
      <c r="BGA35">
        <v>1135272</v>
      </c>
      <c r="BGB35">
        <v>1125145</v>
      </c>
      <c r="BGC35">
        <v>1125159</v>
      </c>
      <c r="BGD35">
        <v>1136089</v>
      </c>
      <c r="BGE35">
        <v>1114673</v>
      </c>
      <c r="BGF35">
        <v>1081405</v>
      </c>
      <c r="BGG35">
        <v>917019</v>
      </c>
      <c r="BGH35">
        <v>613003</v>
      </c>
      <c r="BGI35">
        <v>289312</v>
      </c>
      <c r="BGJ35">
        <v>152769</v>
      </c>
      <c r="BGK35">
        <v>95406</v>
      </c>
      <c r="BGL35">
        <v>62645</v>
      </c>
      <c r="BGM35">
        <v>44366</v>
      </c>
      <c r="BGN35">
        <v>38886</v>
      </c>
      <c r="BGO35">
        <v>36744</v>
      </c>
      <c r="BGP35">
        <v>34315</v>
      </c>
      <c r="BGQ35">
        <v>31254</v>
      </c>
      <c r="BGR35">
        <v>30456</v>
      </c>
      <c r="BGS35">
        <v>28103</v>
      </c>
      <c r="BGT35">
        <v>26116</v>
      </c>
      <c r="BGU35">
        <v>25252</v>
      </c>
      <c r="BGV35">
        <v>25234</v>
      </c>
      <c r="BGW35">
        <v>24963</v>
      </c>
      <c r="BGX35">
        <v>24635</v>
      </c>
      <c r="BGY35">
        <v>14418</v>
      </c>
      <c r="BGZ35">
        <v>14036</v>
      </c>
      <c r="BHA35">
        <v>13536</v>
      </c>
      <c r="BHB35">
        <v>13454</v>
      </c>
      <c r="BHC35">
        <v>376</v>
      </c>
      <c r="BHD35">
        <v>292</v>
      </c>
      <c r="BHE35">
        <v>146</v>
      </c>
      <c r="BHF35">
        <v>123</v>
      </c>
      <c r="BHG35">
        <v>13</v>
      </c>
      <c r="BHH35">
        <v>11</v>
      </c>
      <c r="BHI35">
        <v>11</v>
      </c>
      <c r="BHJ35">
        <v>11</v>
      </c>
      <c r="BHK35">
        <v>6</v>
      </c>
      <c r="BHL35">
        <v>6</v>
      </c>
      <c r="BHM35">
        <v>6</v>
      </c>
      <c r="BHN35">
        <v>6</v>
      </c>
      <c r="BHO35">
        <v>5</v>
      </c>
      <c r="BHP35">
        <v>5</v>
      </c>
      <c r="BHQ35">
        <v>5</v>
      </c>
      <c r="BHR35">
        <v>4</v>
      </c>
      <c r="BHS35">
        <v>4</v>
      </c>
      <c r="BHT35">
        <v>4</v>
      </c>
      <c r="BHU35">
        <v>2</v>
      </c>
      <c r="BHV35">
        <v>1</v>
      </c>
      <c r="BHW35">
        <v>1</v>
      </c>
      <c r="BHX35">
        <v>1</v>
      </c>
      <c r="BHY35">
        <v>1</v>
      </c>
      <c r="BHZ35">
        <v>1</v>
      </c>
      <c r="BIA35">
        <v>1</v>
      </c>
      <c r="BIB35">
        <v>1</v>
      </c>
      <c r="BIC35">
        <v>1007585</v>
      </c>
      <c r="BID35">
        <v>998133</v>
      </c>
      <c r="BIE35">
        <v>989987</v>
      </c>
      <c r="BIF35">
        <v>986555</v>
      </c>
      <c r="BIG35">
        <v>983832</v>
      </c>
      <c r="BIH35">
        <v>983869</v>
      </c>
      <c r="BII35">
        <v>985254</v>
      </c>
      <c r="BIJ35">
        <v>974609</v>
      </c>
      <c r="BIK35">
        <v>978345</v>
      </c>
      <c r="BIL35">
        <v>979296</v>
      </c>
      <c r="BIM35">
        <v>984709</v>
      </c>
      <c r="BIN35">
        <v>988769</v>
      </c>
      <c r="BIO35">
        <v>1001807</v>
      </c>
      <c r="BIP35">
        <v>996817</v>
      </c>
      <c r="BIQ35">
        <v>993942</v>
      </c>
      <c r="BIR35">
        <v>1002215</v>
      </c>
      <c r="BIS35">
        <v>1001678</v>
      </c>
      <c r="BIT35">
        <v>978277</v>
      </c>
      <c r="BIU35">
        <v>789412</v>
      </c>
      <c r="BIV35">
        <v>380136</v>
      </c>
      <c r="BIW35">
        <v>380136</v>
      </c>
      <c r="BIX35">
        <v>228522</v>
      </c>
      <c r="BIY35">
        <v>95400</v>
      </c>
      <c r="BIZ35">
        <v>28036</v>
      </c>
      <c r="BJA35">
        <v>22828</v>
      </c>
      <c r="BJB35">
        <v>17806</v>
      </c>
      <c r="BJC35">
        <v>11269</v>
      </c>
      <c r="BJD35">
        <v>8698</v>
      </c>
      <c r="BJE35">
        <v>7332</v>
      </c>
      <c r="BJF35">
        <v>7211</v>
      </c>
      <c r="BJG35">
        <v>5495</v>
      </c>
      <c r="BJH35">
        <v>4593</v>
      </c>
      <c r="BJI35">
        <v>3773</v>
      </c>
      <c r="BJJ35">
        <v>1934</v>
      </c>
      <c r="BJK35">
        <v>358</v>
      </c>
      <c r="BJL35">
        <v>349</v>
      </c>
      <c r="BJM35">
        <v>289</v>
      </c>
      <c r="BJN35">
        <v>188</v>
      </c>
      <c r="BJO35">
        <v>157</v>
      </c>
      <c r="BJP35">
        <v>156</v>
      </c>
      <c r="BJQ35">
        <v>165</v>
      </c>
      <c r="BJR35">
        <v>166</v>
      </c>
      <c r="BJS35">
        <v>167</v>
      </c>
      <c r="BJT35">
        <v>166</v>
      </c>
      <c r="BJU35">
        <v>155</v>
      </c>
      <c r="BJV35">
        <v>149</v>
      </c>
      <c r="BJW35">
        <v>139</v>
      </c>
      <c r="BJX35">
        <v>139</v>
      </c>
      <c r="BJY35">
        <v>140</v>
      </c>
      <c r="BJZ35">
        <v>139</v>
      </c>
      <c r="BKA35">
        <v>137</v>
      </c>
      <c r="BKB35">
        <v>137</v>
      </c>
      <c r="BKC35">
        <v>134</v>
      </c>
      <c r="BKD35">
        <v>134</v>
      </c>
      <c r="BKE35">
        <v>132</v>
      </c>
      <c r="BKF35">
        <v>132</v>
      </c>
      <c r="BKG35">
        <v>131</v>
      </c>
      <c r="BKH35">
        <v>131</v>
      </c>
      <c r="BKI35">
        <v>130</v>
      </c>
      <c r="BKJ35">
        <v>130</v>
      </c>
      <c r="BKK35">
        <v>129</v>
      </c>
      <c r="BKL35">
        <v>130</v>
      </c>
      <c r="BKM35">
        <v>130</v>
      </c>
      <c r="BKN35">
        <v>129</v>
      </c>
      <c r="BKO35">
        <v>129</v>
      </c>
      <c r="BKP35">
        <v>1123672</v>
      </c>
      <c r="BKQ35">
        <v>1132656</v>
      </c>
      <c r="BKR35">
        <v>1151083</v>
      </c>
      <c r="BKS35">
        <v>1169746</v>
      </c>
      <c r="BKT35">
        <v>1179890</v>
      </c>
      <c r="BKU35">
        <v>1203844</v>
      </c>
      <c r="BKV35">
        <v>1230611</v>
      </c>
      <c r="BKW35">
        <v>1229285</v>
      </c>
      <c r="BKX35">
        <v>1218496</v>
      </c>
      <c r="BKY35">
        <v>1231969</v>
      </c>
      <c r="BKZ35">
        <v>1207309</v>
      </c>
      <c r="BLA35">
        <v>1211513</v>
      </c>
      <c r="BLB35">
        <v>1203906</v>
      </c>
      <c r="BLC35">
        <v>1204640</v>
      </c>
      <c r="BLD35">
        <v>1204307</v>
      </c>
      <c r="BLE35">
        <v>1193323</v>
      </c>
      <c r="BLF35">
        <v>1184127</v>
      </c>
      <c r="BLG35">
        <v>1156546</v>
      </c>
      <c r="BLH35">
        <v>1002832</v>
      </c>
      <c r="BLI35">
        <v>680577</v>
      </c>
      <c r="BLJ35">
        <v>401724</v>
      </c>
      <c r="BLK35">
        <v>268687</v>
      </c>
      <c r="BLL35">
        <v>215253</v>
      </c>
      <c r="BLM35">
        <v>158919</v>
      </c>
      <c r="BLN35">
        <v>127688</v>
      </c>
      <c r="BLO35">
        <v>127688</v>
      </c>
      <c r="BLP35">
        <v>121763</v>
      </c>
      <c r="BLQ35">
        <v>113557</v>
      </c>
      <c r="BLR35">
        <v>104898</v>
      </c>
      <c r="BLS35">
        <v>99147</v>
      </c>
      <c r="BLT35">
        <v>86126</v>
      </c>
      <c r="BLU35">
        <v>83919</v>
      </c>
      <c r="BLV35">
        <v>64503</v>
      </c>
      <c r="BLW35">
        <v>63760</v>
      </c>
      <c r="BLX35">
        <v>25759</v>
      </c>
      <c r="BLY35">
        <v>25981</v>
      </c>
      <c r="BLZ35">
        <v>17708</v>
      </c>
      <c r="BMA35">
        <v>16215</v>
      </c>
      <c r="BMB35">
        <v>15666</v>
      </c>
      <c r="BMC35">
        <v>14483</v>
      </c>
      <c r="BMD35">
        <v>7692</v>
      </c>
      <c r="BME35">
        <v>7592</v>
      </c>
      <c r="BMF35">
        <v>6850</v>
      </c>
      <c r="BMG35">
        <v>4450</v>
      </c>
      <c r="BMH35">
        <v>3725</v>
      </c>
      <c r="BMI35">
        <v>3725</v>
      </c>
      <c r="BMJ35">
        <v>2753</v>
      </c>
      <c r="BMK35">
        <v>2554</v>
      </c>
      <c r="BML35">
        <v>792</v>
      </c>
      <c r="BMM35">
        <v>717</v>
      </c>
      <c r="BMN35">
        <v>732</v>
      </c>
      <c r="BMO35">
        <v>717</v>
      </c>
      <c r="BMP35">
        <v>706</v>
      </c>
      <c r="BMQ35">
        <v>67</v>
      </c>
      <c r="BMR35">
        <v>68</v>
      </c>
      <c r="BMS35">
        <v>28</v>
      </c>
      <c r="BMT35">
        <v>23</v>
      </c>
      <c r="BMU35">
        <v>18</v>
      </c>
      <c r="BMV35">
        <v>18</v>
      </c>
      <c r="BMW35">
        <v>18</v>
      </c>
      <c r="BMX35">
        <v>15</v>
      </c>
      <c r="BMY35">
        <v>15</v>
      </c>
      <c r="BMZ35">
        <v>12</v>
      </c>
      <c r="BNA35">
        <v>12</v>
      </c>
      <c r="BNB35">
        <v>12</v>
      </c>
      <c r="BNC35">
        <v>13</v>
      </c>
      <c r="BND35">
        <v>1026561</v>
      </c>
      <c r="BNE35">
        <v>1020998</v>
      </c>
      <c r="BNF35">
        <v>1016363</v>
      </c>
      <c r="BNG35">
        <v>1011016</v>
      </c>
      <c r="BNH35">
        <v>1017188</v>
      </c>
      <c r="BNI35">
        <v>1006921</v>
      </c>
      <c r="BNJ35">
        <v>990256</v>
      </c>
      <c r="BNK35">
        <v>967780</v>
      </c>
      <c r="BNL35">
        <v>962069</v>
      </c>
      <c r="BNM35">
        <v>948979</v>
      </c>
      <c r="BNN35">
        <v>951890</v>
      </c>
      <c r="BNO35">
        <v>956999</v>
      </c>
      <c r="BNP35">
        <v>962840</v>
      </c>
      <c r="BNQ35">
        <v>961288</v>
      </c>
      <c r="BNR35">
        <v>954393</v>
      </c>
      <c r="BNS35">
        <v>959630</v>
      </c>
      <c r="BNT35">
        <v>959630</v>
      </c>
      <c r="BNU35">
        <v>917760</v>
      </c>
      <c r="BNV35">
        <v>726655</v>
      </c>
      <c r="BNW35">
        <v>386324</v>
      </c>
      <c r="BNX35">
        <v>258684</v>
      </c>
      <c r="BNY35">
        <v>110161</v>
      </c>
      <c r="BNZ35">
        <v>87711</v>
      </c>
      <c r="BOA35">
        <v>61277</v>
      </c>
      <c r="BOB35">
        <v>46772</v>
      </c>
      <c r="BOC35">
        <v>38793</v>
      </c>
      <c r="BOD35">
        <v>28552</v>
      </c>
      <c r="BOE35">
        <v>22906</v>
      </c>
      <c r="BOF35">
        <v>22262</v>
      </c>
      <c r="BOG35">
        <v>22103</v>
      </c>
      <c r="BOH35">
        <v>14294</v>
      </c>
      <c r="BOI35">
        <v>12066</v>
      </c>
      <c r="BOJ35">
        <v>11159</v>
      </c>
      <c r="BOK35">
        <v>9689</v>
      </c>
      <c r="BOL35">
        <v>9105</v>
      </c>
      <c r="BOM35">
        <v>8920</v>
      </c>
      <c r="BON35">
        <v>8692</v>
      </c>
      <c r="BOO35">
        <v>9171</v>
      </c>
      <c r="BOP35">
        <v>8049</v>
      </c>
      <c r="BOQ35">
        <v>7527</v>
      </c>
      <c r="BOR35">
        <v>6818</v>
      </c>
      <c r="BOS35">
        <v>6126</v>
      </c>
      <c r="BOT35">
        <v>6065</v>
      </c>
      <c r="BOU35">
        <v>783</v>
      </c>
      <c r="BOV35">
        <v>776</v>
      </c>
      <c r="BOW35">
        <v>773</v>
      </c>
      <c r="BOX35">
        <v>688</v>
      </c>
      <c r="BOY35">
        <v>665</v>
      </c>
      <c r="BOZ35">
        <v>662</v>
      </c>
      <c r="BPA35">
        <v>661</v>
      </c>
      <c r="BPB35">
        <v>657</v>
      </c>
      <c r="BPC35">
        <v>653</v>
      </c>
      <c r="BPD35">
        <v>663</v>
      </c>
      <c r="BPE35">
        <v>52</v>
      </c>
      <c r="BPF35">
        <v>52</v>
      </c>
      <c r="BPG35">
        <v>53</v>
      </c>
      <c r="BPH35">
        <v>43</v>
      </c>
      <c r="BPI35">
        <v>43</v>
      </c>
      <c r="BPJ35">
        <v>15</v>
      </c>
      <c r="BPK35">
        <v>8</v>
      </c>
      <c r="BPL35">
        <v>8</v>
      </c>
      <c r="BPM35">
        <v>7</v>
      </c>
      <c r="BPN35">
        <v>5</v>
      </c>
      <c r="BPO35">
        <v>4</v>
      </c>
      <c r="BPP35">
        <v>3</v>
      </c>
      <c r="BPQ35">
        <v>980165</v>
      </c>
      <c r="BPR35">
        <v>974454</v>
      </c>
      <c r="BPS35">
        <v>981439</v>
      </c>
      <c r="BPT35">
        <v>987548</v>
      </c>
      <c r="BPU35">
        <v>983683</v>
      </c>
      <c r="BPV35">
        <v>979606</v>
      </c>
      <c r="BPW35">
        <v>971142</v>
      </c>
      <c r="BPX35">
        <v>968050</v>
      </c>
      <c r="BPY35">
        <v>947892</v>
      </c>
      <c r="BPZ35">
        <v>946169</v>
      </c>
      <c r="BQA35">
        <v>948102</v>
      </c>
      <c r="BQB35">
        <v>939137</v>
      </c>
      <c r="BQC35">
        <v>942193</v>
      </c>
      <c r="BQD35">
        <v>925996</v>
      </c>
      <c r="BQE35">
        <v>925996</v>
      </c>
      <c r="BQF35">
        <v>920502</v>
      </c>
      <c r="BQG35">
        <v>880939</v>
      </c>
      <c r="BQH35">
        <v>698993</v>
      </c>
      <c r="BQI35">
        <v>411546</v>
      </c>
      <c r="BQJ35">
        <v>238922</v>
      </c>
      <c r="BQK35">
        <v>154300</v>
      </c>
      <c r="BQL35">
        <v>112745</v>
      </c>
      <c r="BQM35">
        <v>73706</v>
      </c>
      <c r="BQN35">
        <v>72009</v>
      </c>
      <c r="BQO35">
        <v>34241</v>
      </c>
      <c r="BQP35">
        <v>30999</v>
      </c>
      <c r="BQQ35">
        <v>25090</v>
      </c>
      <c r="BQR35">
        <v>23947</v>
      </c>
      <c r="BQS35">
        <v>20651</v>
      </c>
      <c r="BQT35">
        <v>20858</v>
      </c>
      <c r="BQU35">
        <v>20546</v>
      </c>
      <c r="BQV35">
        <v>19076</v>
      </c>
      <c r="BQW35">
        <v>19592</v>
      </c>
      <c r="BQX35">
        <v>20127</v>
      </c>
      <c r="BQY35">
        <v>15552</v>
      </c>
      <c r="BQZ35">
        <v>14400</v>
      </c>
      <c r="BRA35">
        <v>13049</v>
      </c>
      <c r="BRB35">
        <v>10737</v>
      </c>
      <c r="BRC35">
        <v>10723</v>
      </c>
      <c r="BRD35">
        <v>10614</v>
      </c>
      <c r="BRE35">
        <v>10608</v>
      </c>
      <c r="BRF35">
        <v>10595</v>
      </c>
      <c r="BRG35">
        <v>10404</v>
      </c>
      <c r="BRH35">
        <v>9894</v>
      </c>
      <c r="BRI35">
        <v>9368</v>
      </c>
      <c r="BRJ35">
        <v>5055</v>
      </c>
      <c r="BRK35">
        <v>170</v>
      </c>
      <c r="BRL35">
        <v>164</v>
      </c>
      <c r="BRM35">
        <v>136</v>
      </c>
      <c r="BRN35">
        <v>131</v>
      </c>
      <c r="BRO35">
        <v>127</v>
      </c>
      <c r="BRP35">
        <v>127</v>
      </c>
      <c r="BRQ35">
        <v>121</v>
      </c>
      <c r="BRR35">
        <v>117</v>
      </c>
      <c r="BRS35">
        <v>116</v>
      </c>
      <c r="BRT35">
        <v>105</v>
      </c>
      <c r="BRU35">
        <v>105</v>
      </c>
      <c r="BRV35">
        <v>112</v>
      </c>
      <c r="BRW35">
        <v>104</v>
      </c>
      <c r="BRX35">
        <v>103</v>
      </c>
      <c r="BRY35">
        <v>98</v>
      </c>
      <c r="BRZ35">
        <v>92</v>
      </c>
      <c r="BSA35">
        <v>88</v>
      </c>
      <c r="BSB35">
        <v>82</v>
      </c>
      <c r="BSC35">
        <v>79</v>
      </c>
      <c r="BSD35">
        <v>17</v>
      </c>
      <c r="BSE35">
        <v>953489</v>
      </c>
      <c r="BSF35">
        <v>951503</v>
      </c>
      <c r="BSG35">
        <v>947670</v>
      </c>
      <c r="BSH35">
        <v>952795</v>
      </c>
      <c r="BSI35">
        <v>960116</v>
      </c>
      <c r="BSJ35">
        <v>948492</v>
      </c>
      <c r="BSK35">
        <v>946974</v>
      </c>
      <c r="BSL35">
        <v>943145</v>
      </c>
      <c r="BSM35">
        <v>945865</v>
      </c>
      <c r="BSN35">
        <v>946257</v>
      </c>
      <c r="BSO35">
        <v>944679</v>
      </c>
      <c r="BSP35">
        <v>940542</v>
      </c>
      <c r="BSQ35">
        <v>945655</v>
      </c>
      <c r="BSR35">
        <v>943959</v>
      </c>
      <c r="BSS35">
        <v>948121</v>
      </c>
      <c r="BST35">
        <v>908851</v>
      </c>
      <c r="BSU35">
        <v>720437</v>
      </c>
      <c r="BSV35">
        <v>403504</v>
      </c>
      <c r="BSW35">
        <v>403504</v>
      </c>
      <c r="BSX35">
        <v>301186</v>
      </c>
      <c r="BSY35">
        <v>173719</v>
      </c>
      <c r="BSZ35">
        <v>83260</v>
      </c>
      <c r="BTA35">
        <v>48931</v>
      </c>
      <c r="BTB35">
        <v>34156</v>
      </c>
      <c r="BTC35">
        <v>32259</v>
      </c>
      <c r="BTD35">
        <v>29684</v>
      </c>
      <c r="BTE35">
        <v>28703</v>
      </c>
      <c r="BTF35">
        <v>25474</v>
      </c>
      <c r="BTG35">
        <v>23537</v>
      </c>
      <c r="BTH35">
        <v>21340</v>
      </c>
      <c r="BTI35">
        <v>17477</v>
      </c>
      <c r="BTJ35">
        <v>14337</v>
      </c>
      <c r="BTK35">
        <v>12380</v>
      </c>
      <c r="BTL35">
        <v>12187</v>
      </c>
      <c r="BTM35">
        <v>12552</v>
      </c>
      <c r="BTN35">
        <v>10866</v>
      </c>
      <c r="BTO35">
        <v>6102</v>
      </c>
      <c r="BTP35">
        <v>3436</v>
      </c>
      <c r="BTQ35">
        <v>1310</v>
      </c>
      <c r="BTR35">
        <v>1196</v>
      </c>
      <c r="BTS35">
        <v>1183</v>
      </c>
      <c r="BTT35">
        <v>681</v>
      </c>
      <c r="BTU35">
        <v>397</v>
      </c>
      <c r="BTV35">
        <v>388</v>
      </c>
      <c r="BTW35">
        <v>388</v>
      </c>
      <c r="BTX35">
        <v>311</v>
      </c>
      <c r="BTY35">
        <v>136</v>
      </c>
      <c r="BTZ35">
        <v>126</v>
      </c>
      <c r="BUA35">
        <v>127</v>
      </c>
      <c r="BUB35">
        <v>107</v>
      </c>
      <c r="BUC35">
        <v>94</v>
      </c>
      <c r="BUD35">
        <v>84</v>
      </c>
      <c r="BUE35">
        <v>67</v>
      </c>
      <c r="BUF35">
        <v>67</v>
      </c>
      <c r="BUG35">
        <v>66</v>
      </c>
      <c r="BUH35">
        <v>67</v>
      </c>
      <c r="BUI35">
        <v>11</v>
      </c>
      <c r="BUJ35">
        <v>11</v>
      </c>
      <c r="BUK35">
        <v>11</v>
      </c>
      <c r="BUL35">
        <v>11</v>
      </c>
      <c r="BUM35">
        <v>9</v>
      </c>
      <c r="BUN35">
        <v>6</v>
      </c>
      <c r="BUO35">
        <v>5</v>
      </c>
      <c r="BUP35">
        <v>4</v>
      </c>
      <c r="BUQ35">
        <v>3</v>
      </c>
      <c r="BUR35">
        <v>971149</v>
      </c>
      <c r="BUS35">
        <v>948024</v>
      </c>
      <c r="BUT35">
        <v>958097</v>
      </c>
      <c r="BUU35">
        <v>959922</v>
      </c>
      <c r="BUV35">
        <v>948775</v>
      </c>
      <c r="BUW35">
        <v>961833</v>
      </c>
      <c r="BUX35">
        <v>949867</v>
      </c>
      <c r="BUY35">
        <v>926813</v>
      </c>
      <c r="BUZ35">
        <v>922566</v>
      </c>
      <c r="BVA35">
        <v>926404</v>
      </c>
      <c r="BVB35">
        <v>929209</v>
      </c>
      <c r="BVC35">
        <v>932820</v>
      </c>
      <c r="BVD35">
        <v>936248</v>
      </c>
      <c r="BVE35">
        <v>945077</v>
      </c>
      <c r="BVF35">
        <v>920525</v>
      </c>
      <c r="BVG35">
        <v>942570</v>
      </c>
      <c r="BVH35">
        <v>889727</v>
      </c>
      <c r="BVI35">
        <v>648236</v>
      </c>
      <c r="BVJ35">
        <v>308271</v>
      </c>
      <c r="BVK35">
        <v>135198</v>
      </c>
      <c r="BVL35">
        <v>56866</v>
      </c>
      <c r="BVM35">
        <v>27759</v>
      </c>
      <c r="BVN35">
        <v>21780</v>
      </c>
      <c r="BVO35">
        <v>21780</v>
      </c>
      <c r="BVP35">
        <v>20779</v>
      </c>
      <c r="BVQ35">
        <v>19705</v>
      </c>
      <c r="BVR35">
        <v>18843</v>
      </c>
      <c r="BVS35">
        <v>17065</v>
      </c>
      <c r="BVT35">
        <v>17335</v>
      </c>
      <c r="BVU35">
        <v>14308</v>
      </c>
      <c r="BVV35">
        <v>13873</v>
      </c>
      <c r="BVW35">
        <v>14935</v>
      </c>
      <c r="BVX35">
        <v>13516</v>
      </c>
      <c r="BVY35">
        <v>11520</v>
      </c>
      <c r="BVZ35">
        <v>11441</v>
      </c>
      <c r="BWA35">
        <v>8868</v>
      </c>
      <c r="BWB35">
        <v>8532</v>
      </c>
      <c r="BWC35">
        <v>8522</v>
      </c>
      <c r="BWD35">
        <v>8001</v>
      </c>
      <c r="BWE35">
        <v>7932</v>
      </c>
      <c r="BWF35">
        <v>7192</v>
      </c>
      <c r="BWG35">
        <v>7002</v>
      </c>
      <c r="BWH35">
        <v>7003</v>
      </c>
      <c r="BWI35">
        <v>7003</v>
      </c>
      <c r="BWJ35">
        <v>6988</v>
      </c>
      <c r="BWK35">
        <v>4725</v>
      </c>
      <c r="BWL35">
        <v>128</v>
      </c>
      <c r="BWM35">
        <v>122</v>
      </c>
      <c r="BWN35">
        <v>118</v>
      </c>
      <c r="BWO35">
        <v>118</v>
      </c>
      <c r="BWP35">
        <v>122</v>
      </c>
      <c r="BWQ35">
        <v>113</v>
      </c>
      <c r="BWR35">
        <v>115</v>
      </c>
      <c r="BWS35">
        <v>61</v>
      </c>
      <c r="BWT35">
        <v>60</v>
      </c>
      <c r="BWU35">
        <v>60</v>
      </c>
      <c r="BWV35">
        <v>56</v>
      </c>
      <c r="BWW35">
        <v>56</v>
      </c>
      <c r="BWX35">
        <v>58</v>
      </c>
      <c r="BWY35">
        <v>57</v>
      </c>
      <c r="BWZ35">
        <v>56</v>
      </c>
      <c r="BXA35">
        <v>55</v>
      </c>
      <c r="BXB35">
        <v>55</v>
      </c>
      <c r="BXC35">
        <v>55</v>
      </c>
      <c r="BXD35">
        <v>64</v>
      </c>
      <c r="BXE35">
        <v>986658</v>
      </c>
      <c r="BXF35">
        <v>975536</v>
      </c>
      <c r="BXG35">
        <v>977031</v>
      </c>
      <c r="BXH35">
        <v>981337</v>
      </c>
      <c r="BXI35">
        <v>981914</v>
      </c>
      <c r="BXJ35">
        <v>976434</v>
      </c>
      <c r="BXK35">
        <v>969172</v>
      </c>
      <c r="BXL35">
        <v>960889</v>
      </c>
      <c r="BXM35">
        <v>963507</v>
      </c>
      <c r="BXN35">
        <v>959224</v>
      </c>
      <c r="BXO35">
        <v>944392</v>
      </c>
      <c r="BXP35">
        <v>945233</v>
      </c>
      <c r="BXQ35">
        <v>937397</v>
      </c>
      <c r="BXR35">
        <v>939466</v>
      </c>
      <c r="BXS35">
        <v>936089</v>
      </c>
      <c r="BXT35">
        <v>895534</v>
      </c>
      <c r="BXU35">
        <v>704674</v>
      </c>
      <c r="BXV35">
        <v>410690</v>
      </c>
      <c r="BXW35">
        <v>109136</v>
      </c>
      <c r="BXX35">
        <v>89963</v>
      </c>
      <c r="BXY35">
        <v>89963</v>
      </c>
      <c r="BXZ35">
        <v>47195</v>
      </c>
      <c r="BYA35">
        <v>21492</v>
      </c>
      <c r="BYB35">
        <v>17244</v>
      </c>
      <c r="BYC35">
        <v>15381</v>
      </c>
      <c r="BYD35">
        <v>13338</v>
      </c>
      <c r="BYE35">
        <v>11497</v>
      </c>
      <c r="BYF35">
        <v>10961</v>
      </c>
      <c r="BYG35">
        <v>10921</v>
      </c>
      <c r="BYH35">
        <v>8882</v>
      </c>
      <c r="BYI35">
        <v>7626</v>
      </c>
      <c r="BYJ35">
        <v>7257</v>
      </c>
      <c r="BYK35">
        <v>7051</v>
      </c>
      <c r="BYL35">
        <v>6753</v>
      </c>
      <c r="BYM35">
        <v>5832</v>
      </c>
      <c r="BYN35">
        <v>4060</v>
      </c>
      <c r="BYO35">
        <v>3297</v>
      </c>
      <c r="BYP35">
        <v>2021</v>
      </c>
      <c r="BYQ35">
        <v>1450</v>
      </c>
      <c r="BYR35">
        <v>1186</v>
      </c>
      <c r="BYS35">
        <v>513</v>
      </c>
      <c r="BYT35">
        <v>402</v>
      </c>
      <c r="BYU35">
        <v>360</v>
      </c>
      <c r="BYV35">
        <v>353</v>
      </c>
      <c r="BYW35">
        <v>361</v>
      </c>
      <c r="BYX35">
        <v>330</v>
      </c>
      <c r="BYY35">
        <v>331</v>
      </c>
      <c r="BYZ35">
        <v>155</v>
      </c>
      <c r="BZA35">
        <v>72</v>
      </c>
      <c r="BZB35">
        <v>65</v>
      </c>
      <c r="BZC35">
        <v>46</v>
      </c>
      <c r="BZD35">
        <v>39</v>
      </c>
      <c r="BZE35">
        <v>38</v>
      </c>
      <c r="BZF35">
        <v>34</v>
      </c>
      <c r="BZG35">
        <v>28</v>
      </c>
      <c r="BZH35">
        <v>23</v>
      </c>
      <c r="BZI35">
        <v>12</v>
      </c>
      <c r="BZJ35">
        <v>13</v>
      </c>
      <c r="BZK35">
        <v>12</v>
      </c>
      <c r="BZL35">
        <v>12</v>
      </c>
      <c r="BZM35">
        <v>10</v>
      </c>
      <c r="BZN35">
        <v>8</v>
      </c>
      <c r="BZO35">
        <v>7</v>
      </c>
      <c r="BZP35">
        <v>7</v>
      </c>
      <c r="BZQ35">
        <v>7</v>
      </c>
      <c r="BZR35">
        <v>866040</v>
      </c>
      <c r="BZS35">
        <v>855007</v>
      </c>
      <c r="BZT35">
        <v>842410</v>
      </c>
      <c r="BZU35">
        <v>838099</v>
      </c>
      <c r="BZV35">
        <v>838178</v>
      </c>
      <c r="BZW35">
        <v>834058</v>
      </c>
      <c r="BZX35">
        <v>833936</v>
      </c>
      <c r="BZY35">
        <v>822035</v>
      </c>
      <c r="BZZ35">
        <v>824768</v>
      </c>
      <c r="CAA35">
        <v>825467</v>
      </c>
      <c r="CAB35">
        <v>828122</v>
      </c>
      <c r="CAC35">
        <v>833451</v>
      </c>
      <c r="CAD35">
        <v>831864</v>
      </c>
      <c r="CAE35">
        <v>831864</v>
      </c>
      <c r="CAF35">
        <v>824109</v>
      </c>
      <c r="CAG35">
        <v>767616</v>
      </c>
      <c r="CAH35">
        <v>624005</v>
      </c>
      <c r="CAI35">
        <v>422903</v>
      </c>
      <c r="CAJ35">
        <v>258643</v>
      </c>
      <c r="CAK35">
        <v>108124</v>
      </c>
      <c r="CAL35">
        <v>68828</v>
      </c>
      <c r="CAM35">
        <v>40874</v>
      </c>
      <c r="CAN35">
        <v>28764</v>
      </c>
      <c r="CAO35">
        <v>19024</v>
      </c>
      <c r="CAP35">
        <v>16850</v>
      </c>
      <c r="CAQ35">
        <v>14648</v>
      </c>
      <c r="CAR35">
        <v>5178</v>
      </c>
      <c r="CAS35">
        <v>4210</v>
      </c>
      <c r="CAT35">
        <v>3628</v>
      </c>
      <c r="CAU35">
        <v>3065</v>
      </c>
      <c r="CAV35">
        <v>3038</v>
      </c>
      <c r="CAW35">
        <v>2928</v>
      </c>
      <c r="CAX35">
        <v>2455</v>
      </c>
      <c r="CAY35">
        <v>2417</v>
      </c>
      <c r="CAZ35">
        <v>2125</v>
      </c>
      <c r="CBA35">
        <v>1376</v>
      </c>
      <c r="CBB35">
        <v>1343</v>
      </c>
      <c r="CBC35">
        <v>1057</v>
      </c>
      <c r="CBD35">
        <v>902</v>
      </c>
      <c r="CBE35">
        <v>894</v>
      </c>
      <c r="CBF35">
        <v>780</v>
      </c>
      <c r="CBG35">
        <v>652</v>
      </c>
      <c r="CBH35">
        <v>647</v>
      </c>
      <c r="CBI35">
        <v>644</v>
      </c>
      <c r="CBJ35">
        <v>704</v>
      </c>
      <c r="CBK35">
        <v>701</v>
      </c>
      <c r="CBL35">
        <v>695</v>
      </c>
      <c r="CBM35">
        <v>693</v>
      </c>
      <c r="CBN35">
        <v>624</v>
      </c>
      <c r="CBO35">
        <v>584</v>
      </c>
      <c r="CBP35">
        <v>584</v>
      </c>
      <c r="CBQ35">
        <v>585</v>
      </c>
      <c r="CBR35">
        <v>586</v>
      </c>
      <c r="CBS35">
        <v>586</v>
      </c>
      <c r="CBT35">
        <v>585</v>
      </c>
      <c r="CBU35">
        <v>580</v>
      </c>
      <c r="CBV35">
        <v>580</v>
      </c>
      <c r="CBW35">
        <v>579</v>
      </c>
      <c r="CBX35">
        <v>577</v>
      </c>
      <c r="CBY35">
        <v>580</v>
      </c>
      <c r="CBZ35">
        <v>582</v>
      </c>
      <c r="CCA35">
        <v>577</v>
      </c>
      <c r="CCB35">
        <v>577</v>
      </c>
      <c r="CCC35">
        <v>78</v>
      </c>
      <c r="CCD35">
        <v>63</v>
      </c>
      <c r="CCE35">
        <v>804624</v>
      </c>
      <c r="CCF35">
        <v>803335</v>
      </c>
      <c r="CCG35">
        <v>808044</v>
      </c>
      <c r="CCH35">
        <v>808949</v>
      </c>
      <c r="CCI35">
        <v>806167</v>
      </c>
      <c r="CCJ35">
        <v>806356</v>
      </c>
      <c r="CCK35">
        <v>808568</v>
      </c>
      <c r="CCL35">
        <v>794175</v>
      </c>
      <c r="CCM35">
        <v>790846</v>
      </c>
      <c r="CCN35">
        <v>795267</v>
      </c>
      <c r="CCO35">
        <v>791616</v>
      </c>
      <c r="CCP35">
        <v>794019</v>
      </c>
      <c r="CCQ35">
        <v>794600</v>
      </c>
      <c r="CCR35">
        <v>808226</v>
      </c>
      <c r="CCS35">
        <v>814887</v>
      </c>
      <c r="CCT35">
        <v>790415</v>
      </c>
      <c r="CCU35">
        <v>730315</v>
      </c>
      <c r="CCV35">
        <v>569883</v>
      </c>
      <c r="CCW35">
        <v>569883</v>
      </c>
      <c r="CCX35">
        <v>383846</v>
      </c>
      <c r="CCY35">
        <v>220964</v>
      </c>
      <c r="CCZ35">
        <v>91276</v>
      </c>
      <c r="CDA35">
        <v>52221</v>
      </c>
      <c r="CDB35">
        <v>24182</v>
      </c>
      <c r="CDC35">
        <v>22855</v>
      </c>
      <c r="CDD35">
        <v>22246</v>
      </c>
      <c r="CDE35">
        <v>20253</v>
      </c>
      <c r="CDF35">
        <v>16448</v>
      </c>
      <c r="CDG35">
        <v>16272</v>
      </c>
      <c r="CDH35">
        <v>15656</v>
      </c>
      <c r="CDI35">
        <v>15220</v>
      </c>
      <c r="CDJ35">
        <v>14800</v>
      </c>
      <c r="CDK35">
        <v>14360</v>
      </c>
      <c r="CDL35">
        <v>11259</v>
      </c>
      <c r="CDM35">
        <v>9484</v>
      </c>
      <c r="CDN35">
        <v>9553</v>
      </c>
      <c r="CDO35">
        <v>8748</v>
      </c>
      <c r="CDP35">
        <v>8431</v>
      </c>
      <c r="CDQ35">
        <v>7947</v>
      </c>
      <c r="CDR35">
        <v>6291</v>
      </c>
      <c r="CDS35">
        <v>5765</v>
      </c>
      <c r="CDT35">
        <v>5719</v>
      </c>
      <c r="CDU35">
        <v>5507</v>
      </c>
      <c r="CDV35">
        <v>5424</v>
      </c>
      <c r="CDW35">
        <v>5126</v>
      </c>
      <c r="CDX35">
        <v>4708</v>
      </c>
      <c r="CDY35">
        <v>3412</v>
      </c>
      <c r="CDZ35">
        <v>2301</v>
      </c>
      <c r="CEA35">
        <v>2315</v>
      </c>
      <c r="CEB35">
        <v>2259</v>
      </c>
      <c r="CEC35">
        <v>2283</v>
      </c>
      <c r="CED35">
        <v>188</v>
      </c>
      <c r="CEE35">
        <v>152</v>
      </c>
      <c r="CEF35">
        <v>91</v>
      </c>
      <c r="CEG35">
        <v>93</v>
      </c>
      <c r="CEH35">
        <v>95</v>
      </c>
      <c r="CEI35">
        <v>90</v>
      </c>
      <c r="CEJ35">
        <v>87</v>
      </c>
      <c r="CEK35">
        <v>80</v>
      </c>
      <c r="CEL35">
        <v>80</v>
      </c>
      <c r="CEM35">
        <v>80</v>
      </c>
      <c r="CEN35">
        <v>80</v>
      </c>
      <c r="CEO35">
        <v>78</v>
      </c>
      <c r="CEP35">
        <v>78</v>
      </c>
      <c r="CEQ35">
        <v>77</v>
      </c>
      <c r="CER35">
        <v>76</v>
      </c>
      <c r="CES35">
        <v>790548</v>
      </c>
      <c r="CET35">
        <v>797517</v>
      </c>
      <c r="CEU35">
        <v>804465</v>
      </c>
      <c r="CEV35">
        <v>815692</v>
      </c>
      <c r="CEW35">
        <v>821326</v>
      </c>
      <c r="CEX35">
        <v>817560</v>
      </c>
      <c r="CEY35">
        <v>803731</v>
      </c>
      <c r="CEZ35">
        <v>805013</v>
      </c>
      <c r="CFA35">
        <v>802168</v>
      </c>
      <c r="CFB35">
        <v>799340</v>
      </c>
      <c r="CFC35">
        <v>798468</v>
      </c>
      <c r="CFD35">
        <v>809454</v>
      </c>
      <c r="CFE35">
        <v>811914</v>
      </c>
      <c r="CFF35">
        <v>810140</v>
      </c>
      <c r="CFG35">
        <v>793561</v>
      </c>
      <c r="CFH35">
        <v>767405</v>
      </c>
      <c r="CFI35">
        <v>695343</v>
      </c>
      <c r="CFJ35">
        <v>435716</v>
      </c>
      <c r="CFK35">
        <v>271456</v>
      </c>
      <c r="CFL35">
        <v>83454</v>
      </c>
      <c r="CFM35">
        <v>45717</v>
      </c>
      <c r="CFN35">
        <v>17392</v>
      </c>
      <c r="CFO35">
        <v>17392</v>
      </c>
      <c r="CFP35">
        <v>15796</v>
      </c>
      <c r="CFQ35">
        <v>14649</v>
      </c>
      <c r="CFR35">
        <v>11918</v>
      </c>
      <c r="CFS35">
        <v>10614</v>
      </c>
      <c r="CFT35">
        <v>9281</v>
      </c>
      <c r="CFU35">
        <v>8547</v>
      </c>
      <c r="CFV35">
        <v>7144</v>
      </c>
      <c r="CFW35">
        <v>6702</v>
      </c>
      <c r="CFX35">
        <v>6378</v>
      </c>
      <c r="CFY35">
        <v>3897</v>
      </c>
      <c r="CFZ35">
        <v>2723</v>
      </c>
      <c r="CGA35">
        <v>2548</v>
      </c>
      <c r="CGB35">
        <v>2097</v>
      </c>
      <c r="CGC35">
        <v>2006</v>
      </c>
      <c r="CGD35">
        <v>1707</v>
      </c>
      <c r="CGE35">
        <v>1578</v>
      </c>
      <c r="CGF35">
        <v>1519</v>
      </c>
      <c r="CGG35">
        <v>1104</v>
      </c>
      <c r="CGH35">
        <v>1100</v>
      </c>
      <c r="CGI35">
        <v>804</v>
      </c>
      <c r="CGJ35">
        <v>707</v>
      </c>
      <c r="CGK35">
        <v>443</v>
      </c>
      <c r="CGL35">
        <v>443</v>
      </c>
      <c r="CGM35">
        <v>367</v>
      </c>
      <c r="CGN35">
        <v>367</v>
      </c>
      <c r="CGO35">
        <v>325</v>
      </c>
      <c r="CGP35">
        <v>316</v>
      </c>
      <c r="CGQ35">
        <v>247</v>
      </c>
      <c r="CGR35">
        <v>203</v>
      </c>
      <c r="CGS35">
        <v>202</v>
      </c>
      <c r="CGT35">
        <v>197</v>
      </c>
      <c r="CGU35">
        <v>127</v>
      </c>
      <c r="CGV35">
        <v>25</v>
      </c>
      <c r="CGW35">
        <v>21</v>
      </c>
      <c r="CGX35">
        <v>21</v>
      </c>
      <c r="CGY35">
        <v>17</v>
      </c>
      <c r="CGZ35">
        <v>13</v>
      </c>
      <c r="CHA35">
        <v>14</v>
      </c>
      <c r="CHB35">
        <v>12</v>
      </c>
      <c r="CHC35">
        <v>12</v>
      </c>
      <c r="CHD35">
        <v>10</v>
      </c>
      <c r="CHE35">
        <v>9</v>
      </c>
      <c r="CHF35">
        <v>755764</v>
      </c>
      <c r="CHG35">
        <v>769301</v>
      </c>
      <c r="CHH35">
        <v>778435</v>
      </c>
      <c r="CHI35">
        <v>774081</v>
      </c>
      <c r="CHJ35">
        <v>769639</v>
      </c>
      <c r="CHK35">
        <v>761174</v>
      </c>
      <c r="CHL35">
        <v>761747</v>
      </c>
      <c r="CHM35">
        <v>752684</v>
      </c>
      <c r="CHN35">
        <v>761492</v>
      </c>
      <c r="CHO35">
        <v>755040</v>
      </c>
      <c r="CHP35">
        <v>752011</v>
      </c>
      <c r="CHQ35">
        <v>749330</v>
      </c>
      <c r="CHR35">
        <v>756472</v>
      </c>
      <c r="CHS35">
        <v>741373</v>
      </c>
      <c r="CHT35">
        <v>736902</v>
      </c>
      <c r="CHU35">
        <v>653234</v>
      </c>
      <c r="CHV35">
        <v>473685</v>
      </c>
      <c r="CHW35">
        <v>261542</v>
      </c>
      <c r="CHX35">
        <v>234074</v>
      </c>
      <c r="CHY35">
        <v>234074</v>
      </c>
      <c r="CHZ35">
        <v>172619</v>
      </c>
      <c r="CIA35">
        <v>85179</v>
      </c>
      <c r="CIB35">
        <v>60533</v>
      </c>
      <c r="CIC35">
        <v>56077</v>
      </c>
      <c r="CID35">
        <v>50171</v>
      </c>
      <c r="CIE35">
        <v>49597</v>
      </c>
      <c r="CIF35">
        <v>43871</v>
      </c>
      <c r="CIG35">
        <v>21426</v>
      </c>
      <c r="CIH35">
        <v>18298</v>
      </c>
      <c r="CII35">
        <v>18336</v>
      </c>
      <c r="CIJ35">
        <v>12567</v>
      </c>
      <c r="CIK35">
        <v>10360</v>
      </c>
      <c r="CIL35">
        <v>10308</v>
      </c>
      <c r="CIM35">
        <v>9954</v>
      </c>
      <c r="CIN35">
        <v>9659</v>
      </c>
      <c r="CIO35">
        <v>7574</v>
      </c>
      <c r="CIP35">
        <v>5744</v>
      </c>
      <c r="CIQ35">
        <v>3760</v>
      </c>
      <c r="CIR35">
        <v>3666</v>
      </c>
      <c r="CIS35">
        <v>900</v>
      </c>
      <c r="CIT35">
        <v>255</v>
      </c>
      <c r="CIU35">
        <v>247</v>
      </c>
      <c r="CIV35">
        <v>220</v>
      </c>
      <c r="CIW35">
        <v>149</v>
      </c>
      <c r="CIX35">
        <v>143</v>
      </c>
      <c r="CIY35">
        <v>145</v>
      </c>
      <c r="CIZ35">
        <v>139</v>
      </c>
      <c r="CJA35">
        <v>109</v>
      </c>
      <c r="CJB35">
        <v>87</v>
      </c>
      <c r="CJC35">
        <v>85</v>
      </c>
      <c r="CJD35">
        <v>83</v>
      </c>
      <c r="CJE35">
        <v>64</v>
      </c>
      <c r="CJF35">
        <v>63</v>
      </c>
      <c r="CJG35">
        <v>60</v>
      </c>
      <c r="CJH35">
        <v>69</v>
      </c>
      <c r="CJI35">
        <v>69</v>
      </c>
      <c r="CJJ35">
        <v>66</v>
      </c>
      <c r="CJK35">
        <v>64</v>
      </c>
      <c r="CJL35">
        <v>54</v>
      </c>
      <c r="CJM35">
        <v>52</v>
      </c>
      <c r="CJN35">
        <v>53</v>
      </c>
      <c r="CJO35">
        <v>50</v>
      </c>
      <c r="CJP35">
        <v>49</v>
      </c>
      <c r="CJQ35">
        <v>49</v>
      </c>
      <c r="CJR35">
        <v>715100</v>
      </c>
      <c r="CJS35">
        <v>717393</v>
      </c>
      <c r="CJT35">
        <v>724785</v>
      </c>
      <c r="CJU35">
        <v>721806</v>
      </c>
      <c r="CJV35">
        <v>725235</v>
      </c>
      <c r="CJW35">
        <v>735302</v>
      </c>
      <c r="CJX35">
        <v>728101</v>
      </c>
      <c r="CJY35">
        <v>727756</v>
      </c>
      <c r="CJZ35">
        <v>724420</v>
      </c>
      <c r="CKA35">
        <v>722794</v>
      </c>
      <c r="CKB35">
        <v>724401</v>
      </c>
      <c r="CKC35">
        <v>724074</v>
      </c>
      <c r="CKD35">
        <v>725684</v>
      </c>
      <c r="CKE35">
        <v>725684</v>
      </c>
      <c r="CKF35">
        <v>720569</v>
      </c>
      <c r="CKG35">
        <v>714197</v>
      </c>
      <c r="CKH35">
        <v>672763</v>
      </c>
      <c r="CKI35">
        <v>569118</v>
      </c>
      <c r="CKJ35">
        <v>398463</v>
      </c>
      <c r="CKK35">
        <v>210655</v>
      </c>
      <c r="CKL35">
        <v>82009</v>
      </c>
      <c r="CKM35">
        <v>45214</v>
      </c>
      <c r="CKN35">
        <v>27718</v>
      </c>
      <c r="CKO35">
        <v>25369</v>
      </c>
      <c r="CKP35">
        <v>23404</v>
      </c>
      <c r="CKQ35">
        <v>10738</v>
      </c>
      <c r="CKR35">
        <v>9530</v>
      </c>
      <c r="CKS35">
        <v>9433</v>
      </c>
      <c r="CKT35">
        <v>8013</v>
      </c>
      <c r="CKU35">
        <v>7014</v>
      </c>
      <c r="CKV35">
        <v>3195</v>
      </c>
      <c r="CKW35">
        <v>2679</v>
      </c>
      <c r="CKX35">
        <v>2364</v>
      </c>
      <c r="CKY35">
        <v>2340</v>
      </c>
      <c r="CKZ35">
        <v>2031</v>
      </c>
      <c r="CLA35">
        <v>1721</v>
      </c>
      <c r="CLB35">
        <v>1525</v>
      </c>
      <c r="CLC35">
        <v>1229</v>
      </c>
      <c r="CLD35">
        <v>913</v>
      </c>
      <c r="CLE35">
        <v>881</v>
      </c>
      <c r="CLF35">
        <v>890</v>
      </c>
      <c r="CLG35">
        <v>879</v>
      </c>
      <c r="CLH35">
        <v>760</v>
      </c>
      <c r="CLI35">
        <v>704</v>
      </c>
      <c r="CLJ35">
        <v>420</v>
      </c>
      <c r="CLK35">
        <v>431</v>
      </c>
      <c r="CLL35">
        <v>427</v>
      </c>
      <c r="CLM35">
        <v>388</v>
      </c>
      <c r="CLN35">
        <v>366</v>
      </c>
      <c r="CLO35">
        <v>306</v>
      </c>
      <c r="CLP35">
        <v>241</v>
      </c>
      <c r="CLQ35">
        <v>189</v>
      </c>
      <c r="CLR35">
        <v>187</v>
      </c>
      <c r="CLS35">
        <v>189</v>
      </c>
      <c r="CLT35">
        <v>189</v>
      </c>
      <c r="CLU35">
        <v>166</v>
      </c>
      <c r="CLV35">
        <v>164</v>
      </c>
      <c r="CLW35">
        <v>164</v>
      </c>
      <c r="CLX35">
        <v>158</v>
      </c>
      <c r="CLY35">
        <v>118</v>
      </c>
      <c r="CLZ35">
        <v>117</v>
      </c>
      <c r="CMA35">
        <v>115</v>
      </c>
      <c r="CMB35">
        <v>113</v>
      </c>
      <c r="CMC35">
        <v>91</v>
      </c>
      <c r="CMD35">
        <v>90</v>
      </c>
      <c r="CME35">
        <v>761561</v>
      </c>
      <c r="CMF35">
        <v>751836</v>
      </c>
      <c r="CMG35">
        <v>743673</v>
      </c>
      <c r="CMH35">
        <v>735065</v>
      </c>
      <c r="CMI35">
        <v>738073</v>
      </c>
      <c r="CMJ35">
        <v>740532</v>
      </c>
      <c r="CMK35">
        <v>730435</v>
      </c>
      <c r="CML35">
        <v>714785</v>
      </c>
      <c r="CMM35">
        <v>714257</v>
      </c>
      <c r="CMN35">
        <v>707560</v>
      </c>
      <c r="CMO35">
        <v>695130</v>
      </c>
      <c r="CMP35">
        <v>685390</v>
      </c>
      <c r="CMQ35">
        <v>691359</v>
      </c>
      <c r="CMR35">
        <v>693402</v>
      </c>
      <c r="CMS35">
        <v>686923</v>
      </c>
      <c r="CMT35">
        <v>682744</v>
      </c>
      <c r="CMU35">
        <v>682450</v>
      </c>
      <c r="CMV35">
        <v>590060</v>
      </c>
      <c r="CMW35">
        <v>590060</v>
      </c>
      <c r="CMX35">
        <v>493024</v>
      </c>
      <c r="CMY35">
        <v>313255</v>
      </c>
      <c r="CMZ35">
        <v>193420</v>
      </c>
      <c r="CNA35">
        <v>67878</v>
      </c>
      <c r="CNB35">
        <v>28975</v>
      </c>
      <c r="CNC35">
        <v>20022</v>
      </c>
      <c r="CND35">
        <v>19186</v>
      </c>
      <c r="CNE35">
        <v>9820</v>
      </c>
      <c r="CNF35">
        <v>4585</v>
      </c>
      <c r="CNG35">
        <v>4134</v>
      </c>
      <c r="CNH35">
        <v>3029</v>
      </c>
      <c r="CNI35">
        <v>2978</v>
      </c>
      <c r="CNJ35">
        <v>2213</v>
      </c>
      <c r="CNK35">
        <v>2023</v>
      </c>
      <c r="CNL35">
        <v>1769</v>
      </c>
      <c r="CNM35">
        <v>1777</v>
      </c>
      <c r="CNN35">
        <v>1487</v>
      </c>
      <c r="CNO35">
        <v>1366</v>
      </c>
      <c r="CNP35">
        <v>1027</v>
      </c>
      <c r="CNQ35">
        <v>995</v>
      </c>
      <c r="CNR35">
        <v>625</v>
      </c>
      <c r="CNS35">
        <v>508</v>
      </c>
      <c r="CNT35">
        <v>491</v>
      </c>
      <c r="CNU35">
        <v>374</v>
      </c>
      <c r="CNV35">
        <v>366</v>
      </c>
      <c r="CNW35">
        <v>332</v>
      </c>
      <c r="CNX35">
        <v>277</v>
      </c>
      <c r="CNY35">
        <v>206</v>
      </c>
      <c r="CNZ35">
        <v>233</v>
      </c>
      <c r="COA35">
        <v>185</v>
      </c>
      <c r="COB35">
        <v>185</v>
      </c>
      <c r="COC35">
        <v>169</v>
      </c>
      <c r="COD35">
        <v>146</v>
      </c>
      <c r="COE35">
        <v>113</v>
      </c>
      <c r="COF35">
        <v>111</v>
      </c>
      <c r="COG35">
        <v>85</v>
      </c>
      <c r="COH35">
        <v>85</v>
      </c>
      <c r="COI35">
        <v>75</v>
      </c>
      <c r="COJ35">
        <v>58</v>
      </c>
      <c r="COK35">
        <v>58</v>
      </c>
      <c r="COL35">
        <v>57</v>
      </c>
      <c r="COM35">
        <v>53</v>
      </c>
      <c r="CON35">
        <v>54</v>
      </c>
      <c r="COO35">
        <v>54</v>
      </c>
      <c r="COP35">
        <v>51</v>
      </c>
      <c r="COQ35">
        <v>49</v>
      </c>
      <c r="COR35">
        <v>628788</v>
      </c>
      <c r="COS35">
        <v>632729</v>
      </c>
      <c r="COT35">
        <v>637424</v>
      </c>
      <c r="COU35">
        <v>639882</v>
      </c>
      <c r="COV35">
        <v>641311</v>
      </c>
      <c r="COW35">
        <v>642631</v>
      </c>
      <c r="COX35">
        <v>644926</v>
      </c>
      <c r="COY35">
        <v>660769</v>
      </c>
      <c r="COZ35">
        <v>657667</v>
      </c>
      <c r="CPA35">
        <v>664543</v>
      </c>
      <c r="CPB35">
        <v>666372</v>
      </c>
      <c r="CPC35">
        <v>666548</v>
      </c>
      <c r="CPD35">
        <v>669344</v>
      </c>
      <c r="CPE35">
        <v>664752</v>
      </c>
      <c r="CPF35">
        <v>653551</v>
      </c>
      <c r="CPG35">
        <v>648748</v>
      </c>
      <c r="CPH35">
        <v>629770</v>
      </c>
      <c r="CPI35">
        <v>608571</v>
      </c>
      <c r="CPJ35">
        <v>530988</v>
      </c>
      <c r="CPK35">
        <v>347467</v>
      </c>
      <c r="CPL35">
        <v>178034</v>
      </c>
      <c r="CPM35">
        <v>60243</v>
      </c>
      <c r="CPN35">
        <v>15157</v>
      </c>
      <c r="CPO35">
        <v>15157</v>
      </c>
      <c r="CPP35">
        <v>11228</v>
      </c>
      <c r="CPQ35">
        <v>9698</v>
      </c>
      <c r="CPR35">
        <v>7423</v>
      </c>
      <c r="CPS35">
        <v>6289</v>
      </c>
      <c r="CPT35">
        <v>5261</v>
      </c>
      <c r="CPU35">
        <v>3171</v>
      </c>
      <c r="CPV35">
        <v>2310</v>
      </c>
      <c r="CPW35">
        <v>2337</v>
      </c>
      <c r="CPX35">
        <v>2318</v>
      </c>
      <c r="CPY35">
        <v>2295</v>
      </c>
      <c r="CPZ35">
        <v>2355</v>
      </c>
      <c r="CQA35">
        <v>2330</v>
      </c>
      <c r="CQB35">
        <v>2166</v>
      </c>
      <c r="CQC35">
        <v>1879</v>
      </c>
      <c r="CQD35">
        <v>1494</v>
      </c>
      <c r="CQE35">
        <v>1441</v>
      </c>
      <c r="CQF35">
        <v>1020</v>
      </c>
      <c r="CQG35">
        <v>836</v>
      </c>
      <c r="CQH35">
        <v>832</v>
      </c>
      <c r="CQI35">
        <v>871</v>
      </c>
      <c r="CQJ35">
        <v>860</v>
      </c>
      <c r="CQK35">
        <v>822</v>
      </c>
      <c r="CQL35">
        <v>599</v>
      </c>
      <c r="CQM35">
        <v>610</v>
      </c>
      <c r="CQN35">
        <v>610</v>
      </c>
      <c r="CQO35">
        <v>177</v>
      </c>
      <c r="CQP35">
        <v>63</v>
      </c>
      <c r="CQQ35">
        <v>39</v>
      </c>
      <c r="CQR35">
        <v>35</v>
      </c>
      <c r="CQS35">
        <v>35</v>
      </c>
      <c r="CQT35">
        <v>28</v>
      </c>
      <c r="CQU35">
        <v>22</v>
      </c>
      <c r="CQV35">
        <v>23</v>
      </c>
      <c r="CQW35">
        <v>23</v>
      </c>
      <c r="CQX35">
        <v>23</v>
      </c>
      <c r="CQY35">
        <v>13</v>
      </c>
      <c r="CQZ35">
        <v>13</v>
      </c>
      <c r="CRA35">
        <v>4</v>
      </c>
      <c r="CRB35">
        <v>4</v>
      </c>
      <c r="CRC35">
        <v>4</v>
      </c>
      <c r="CRD35">
        <v>4</v>
      </c>
      <c r="CRE35">
        <v>4</v>
      </c>
      <c r="CRF35">
        <v>592814</v>
      </c>
      <c r="CRG35">
        <v>592201</v>
      </c>
      <c r="CRH35">
        <v>595105</v>
      </c>
      <c r="CRI35">
        <v>598946</v>
      </c>
      <c r="CRJ35">
        <v>590599</v>
      </c>
      <c r="CRK35">
        <v>588512</v>
      </c>
      <c r="CRL35">
        <v>580719</v>
      </c>
      <c r="CRM35">
        <v>569178</v>
      </c>
      <c r="CRN35">
        <v>556996</v>
      </c>
      <c r="CRO35">
        <v>559132</v>
      </c>
      <c r="CRP35">
        <v>566951</v>
      </c>
      <c r="CRQ35">
        <v>565096</v>
      </c>
      <c r="CRR35">
        <v>556912</v>
      </c>
      <c r="CRS35">
        <v>559347</v>
      </c>
      <c r="CRT35">
        <v>552109</v>
      </c>
      <c r="CRU35">
        <v>527358</v>
      </c>
      <c r="CRV35">
        <v>473965</v>
      </c>
      <c r="CRW35">
        <v>282554</v>
      </c>
      <c r="CRX35">
        <v>244581</v>
      </c>
      <c r="CRY35">
        <v>244581</v>
      </c>
      <c r="CRZ35">
        <v>130046</v>
      </c>
      <c r="CSA35">
        <v>46727</v>
      </c>
      <c r="CSB35">
        <v>13454</v>
      </c>
      <c r="CSC35">
        <v>8489</v>
      </c>
      <c r="CSD35">
        <v>6901</v>
      </c>
      <c r="CSE35">
        <v>6588</v>
      </c>
      <c r="CSF35">
        <v>6470</v>
      </c>
      <c r="CSG35">
        <v>4920</v>
      </c>
      <c r="CSH35">
        <v>4533</v>
      </c>
      <c r="CSI35">
        <v>3837</v>
      </c>
      <c r="CSJ35">
        <v>2937</v>
      </c>
      <c r="CSK35">
        <v>2489</v>
      </c>
      <c r="CSL35">
        <v>2493</v>
      </c>
      <c r="CSM35">
        <v>2321</v>
      </c>
      <c r="CSN35">
        <v>2177</v>
      </c>
      <c r="CSO35">
        <v>1672</v>
      </c>
      <c r="CSP35">
        <v>1344</v>
      </c>
      <c r="CSQ35">
        <v>988</v>
      </c>
      <c r="CSR35">
        <v>577</v>
      </c>
      <c r="CSS35">
        <v>447</v>
      </c>
      <c r="CST35">
        <v>315</v>
      </c>
      <c r="CSU35">
        <v>285</v>
      </c>
      <c r="CSV35">
        <v>225</v>
      </c>
      <c r="CSW35">
        <v>193</v>
      </c>
      <c r="CSX35">
        <v>187</v>
      </c>
      <c r="CSY35">
        <v>107</v>
      </c>
      <c r="CSZ35">
        <v>102</v>
      </c>
      <c r="CTA35">
        <v>96</v>
      </c>
      <c r="CTB35">
        <v>50</v>
      </c>
      <c r="CTC35">
        <v>29</v>
      </c>
      <c r="CTD35">
        <v>28</v>
      </c>
      <c r="CTE35">
        <v>28</v>
      </c>
      <c r="CTF35">
        <v>27</v>
      </c>
      <c r="CTG35">
        <v>26</v>
      </c>
      <c r="CTH35">
        <v>14</v>
      </c>
      <c r="CTI35">
        <v>11</v>
      </c>
      <c r="CTJ35">
        <v>11</v>
      </c>
      <c r="CTK35">
        <v>10</v>
      </c>
      <c r="CTL35">
        <v>10</v>
      </c>
      <c r="CTM35">
        <v>8</v>
      </c>
      <c r="CTN35">
        <v>8</v>
      </c>
      <c r="CTO35">
        <v>5</v>
      </c>
      <c r="CTP35">
        <v>5</v>
      </c>
      <c r="CTQ35">
        <v>5</v>
      </c>
      <c r="CTR35">
        <v>566151</v>
      </c>
      <c r="CTS35">
        <v>559511</v>
      </c>
      <c r="CTT35">
        <v>556313</v>
      </c>
      <c r="CTU35">
        <v>551352</v>
      </c>
      <c r="CTV35">
        <v>550693</v>
      </c>
      <c r="CTW35">
        <v>554740</v>
      </c>
      <c r="CTX35">
        <v>557234</v>
      </c>
      <c r="CTY35">
        <v>553486</v>
      </c>
      <c r="CTZ35">
        <v>558623</v>
      </c>
      <c r="CUA35">
        <v>555841</v>
      </c>
      <c r="CUB35">
        <v>555426</v>
      </c>
      <c r="CUC35">
        <v>553534</v>
      </c>
      <c r="CUD35">
        <v>551511</v>
      </c>
      <c r="CUE35">
        <v>551511</v>
      </c>
      <c r="CUF35">
        <v>548855</v>
      </c>
      <c r="CUG35">
        <v>546777</v>
      </c>
      <c r="CUH35">
        <v>544033</v>
      </c>
      <c r="CUI35">
        <v>506976</v>
      </c>
      <c r="CUJ35">
        <v>355351</v>
      </c>
      <c r="CUK35">
        <v>249312</v>
      </c>
      <c r="CUL35">
        <v>86636</v>
      </c>
      <c r="CUM35">
        <v>43911</v>
      </c>
      <c r="CUN35">
        <v>8310</v>
      </c>
      <c r="CUO35">
        <v>4500</v>
      </c>
      <c r="CUP35">
        <v>4103</v>
      </c>
      <c r="CUQ35">
        <v>3780</v>
      </c>
      <c r="CUR35">
        <v>3412</v>
      </c>
      <c r="CUS35">
        <v>2886</v>
      </c>
      <c r="CUT35">
        <v>2913</v>
      </c>
      <c r="CUU35">
        <v>2341</v>
      </c>
      <c r="CUV35">
        <v>2178</v>
      </c>
      <c r="CUW35">
        <v>1896</v>
      </c>
      <c r="CUX35">
        <v>1357</v>
      </c>
      <c r="CUY35">
        <v>1333</v>
      </c>
      <c r="CUZ35">
        <v>1224</v>
      </c>
      <c r="CVA35">
        <v>1172</v>
      </c>
      <c r="CVB35">
        <v>958</v>
      </c>
      <c r="CVC35">
        <v>880</v>
      </c>
      <c r="CVD35">
        <v>641</v>
      </c>
      <c r="CVE35">
        <v>206</v>
      </c>
      <c r="CVF35">
        <v>213</v>
      </c>
      <c r="CVG35">
        <v>192</v>
      </c>
      <c r="CVH35">
        <v>192</v>
      </c>
      <c r="CVI35">
        <v>187</v>
      </c>
      <c r="CVJ35">
        <v>221</v>
      </c>
      <c r="CVK35">
        <v>240</v>
      </c>
      <c r="CVL35">
        <v>255</v>
      </c>
      <c r="CVM35">
        <v>202</v>
      </c>
      <c r="CVN35">
        <v>199</v>
      </c>
      <c r="CVO35">
        <v>176</v>
      </c>
      <c r="CVP35">
        <v>189</v>
      </c>
      <c r="CVQ35">
        <v>190</v>
      </c>
      <c r="CVR35">
        <v>170</v>
      </c>
      <c r="CVS35">
        <v>146</v>
      </c>
      <c r="CVT35">
        <v>141</v>
      </c>
      <c r="CVU35">
        <v>142</v>
      </c>
      <c r="CVV35">
        <v>124</v>
      </c>
      <c r="CVW35">
        <v>82</v>
      </c>
      <c r="CVX35">
        <v>82</v>
      </c>
      <c r="CVY35">
        <v>56</v>
      </c>
      <c r="CVZ35">
        <v>54</v>
      </c>
      <c r="CWA35">
        <v>51</v>
      </c>
      <c r="CWB35">
        <v>44</v>
      </c>
      <c r="CWC35">
        <v>27</v>
      </c>
      <c r="CWD35">
        <v>9</v>
      </c>
      <c r="CWE35">
        <v>8</v>
      </c>
      <c r="CWF35">
        <v>583329</v>
      </c>
      <c r="CWG35">
        <v>580356</v>
      </c>
      <c r="CWH35">
        <v>581357</v>
      </c>
      <c r="CWI35">
        <v>579872</v>
      </c>
      <c r="CWJ35">
        <v>581386</v>
      </c>
      <c r="CWK35">
        <v>581123</v>
      </c>
      <c r="CWL35">
        <v>578211</v>
      </c>
      <c r="CWM35">
        <v>574899</v>
      </c>
      <c r="CWN35">
        <v>573718</v>
      </c>
      <c r="CWO35">
        <v>563407</v>
      </c>
      <c r="CWP35">
        <v>556653</v>
      </c>
      <c r="CWQ35">
        <v>544035</v>
      </c>
      <c r="CWR35">
        <v>541772</v>
      </c>
      <c r="CWS35">
        <v>532283</v>
      </c>
      <c r="CWT35">
        <v>523666</v>
      </c>
      <c r="CWU35">
        <v>527211</v>
      </c>
      <c r="CWV35">
        <v>518661</v>
      </c>
      <c r="CWW35">
        <v>518661</v>
      </c>
      <c r="CWX35">
        <v>438397</v>
      </c>
      <c r="CWY35">
        <v>326725</v>
      </c>
      <c r="CWZ35">
        <v>169540</v>
      </c>
      <c r="CXA35">
        <v>59006</v>
      </c>
      <c r="CXB35">
        <v>18668</v>
      </c>
      <c r="CXC35">
        <v>14090</v>
      </c>
      <c r="CXD35">
        <v>8769</v>
      </c>
      <c r="CXE35">
        <v>7225</v>
      </c>
      <c r="CXF35">
        <v>6152</v>
      </c>
      <c r="CXG35">
        <v>5059</v>
      </c>
      <c r="CXH35">
        <v>4851</v>
      </c>
      <c r="CXI35">
        <v>4526</v>
      </c>
      <c r="CXJ35">
        <v>3800</v>
      </c>
      <c r="CXK35">
        <v>3592</v>
      </c>
      <c r="CXL35">
        <v>3533</v>
      </c>
      <c r="CXM35">
        <v>3433</v>
      </c>
      <c r="CXN35">
        <v>3414</v>
      </c>
      <c r="CXO35">
        <v>3316</v>
      </c>
      <c r="CXP35">
        <v>3327</v>
      </c>
      <c r="CXQ35">
        <v>3128</v>
      </c>
      <c r="CXR35">
        <v>2432</v>
      </c>
      <c r="CXS35">
        <v>2349</v>
      </c>
      <c r="CXT35">
        <v>1669</v>
      </c>
      <c r="CXU35">
        <v>1398</v>
      </c>
      <c r="CXV35">
        <v>1318</v>
      </c>
      <c r="CXW35">
        <v>1224</v>
      </c>
      <c r="CXX35">
        <v>1145</v>
      </c>
      <c r="CXY35">
        <v>1153</v>
      </c>
      <c r="CXZ35">
        <v>1154</v>
      </c>
      <c r="CYA35">
        <v>1108</v>
      </c>
      <c r="CYB35">
        <v>1103</v>
      </c>
      <c r="CYC35">
        <v>1102</v>
      </c>
      <c r="CYD35">
        <v>541</v>
      </c>
      <c r="CYE35">
        <v>230</v>
      </c>
      <c r="CYF35">
        <v>233</v>
      </c>
      <c r="CYG35">
        <v>141</v>
      </c>
      <c r="CYH35">
        <v>148</v>
      </c>
      <c r="CYI35">
        <v>145</v>
      </c>
      <c r="CYJ35">
        <v>67</v>
      </c>
      <c r="CYK35">
        <v>54</v>
      </c>
      <c r="CYL35">
        <v>55</v>
      </c>
      <c r="CYM35">
        <v>38</v>
      </c>
      <c r="CYN35">
        <v>37</v>
      </c>
      <c r="CYO35">
        <v>33</v>
      </c>
      <c r="CYP35">
        <v>33</v>
      </c>
      <c r="CYQ35">
        <v>33</v>
      </c>
      <c r="CYR35">
        <v>29</v>
      </c>
      <c r="CYS35">
        <v>24</v>
      </c>
      <c r="CYT35">
        <v>489526</v>
      </c>
      <c r="CYU35">
        <v>494222</v>
      </c>
      <c r="CYV35">
        <v>496386</v>
      </c>
      <c r="CYW35">
        <v>493937</v>
      </c>
      <c r="CYX35">
        <v>497477</v>
      </c>
      <c r="CYY35">
        <v>500096</v>
      </c>
      <c r="CYZ35">
        <v>506382</v>
      </c>
      <c r="CZA35">
        <v>515476</v>
      </c>
      <c r="CZB35">
        <v>514201</v>
      </c>
      <c r="CZC35">
        <v>512543</v>
      </c>
      <c r="CZD35">
        <v>506079</v>
      </c>
      <c r="CZE35">
        <v>505273</v>
      </c>
      <c r="CZF35">
        <v>506724</v>
      </c>
      <c r="CZG35">
        <v>509222</v>
      </c>
      <c r="CZH35">
        <v>511916</v>
      </c>
      <c r="CZI35">
        <v>512612</v>
      </c>
      <c r="CZJ35">
        <v>501267</v>
      </c>
      <c r="CZK35">
        <v>468999</v>
      </c>
      <c r="CZL35">
        <v>327321</v>
      </c>
      <c r="CZM35">
        <v>171013</v>
      </c>
      <c r="CZN35">
        <v>68449</v>
      </c>
      <c r="CZO35">
        <v>18493</v>
      </c>
      <c r="CZP35">
        <v>16282</v>
      </c>
      <c r="CZQ35">
        <v>14796</v>
      </c>
      <c r="CZR35">
        <v>13413</v>
      </c>
      <c r="CZS35">
        <v>12488</v>
      </c>
      <c r="CZT35">
        <v>12488</v>
      </c>
      <c r="CZU35">
        <v>11038</v>
      </c>
      <c r="CZV35">
        <v>10584</v>
      </c>
      <c r="CZW35">
        <v>10453</v>
      </c>
      <c r="CZX35">
        <v>9795</v>
      </c>
      <c r="CZY35">
        <v>7968</v>
      </c>
      <c r="CZZ35">
        <v>7680</v>
      </c>
      <c r="DAA35">
        <v>6400</v>
      </c>
      <c r="DAB35">
        <v>5185</v>
      </c>
      <c r="DAC35">
        <v>4280</v>
      </c>
      <c r="DAD35">
        <v>3195</v>
      </c>
      <c r="DAE35">
        <v>1815</v>
      </c>
      <c r="DAF35">
        <v>1088</v>
      </c>
      <c r="DAG35">
        <v>1021</v>
      </c>
      <c r="DAH35">
        <v>886</v>
      </c>
    </row>
    <row r="36" spans="1:7303" x14ac:dyDescent="0.25">
      <c r="A36" t="s">
        <v>7821</v>
      </c>
      <c r="B36">
        <v>1835991</v>
      </c>
      <c r="C36">
        <v>1835991</v>
      </c>
      <c r="D36">
        <v>1844277</v>
      </c>
      <c r="E36">
        <v>1848017</v>
      </c>
      <c r="F36">
        <v>1849046</v>
      </c>
      <c r="G36">
        <v>1843192</v>
      </c>
      <c r="H36">
        <v>1846832</v>
      </c>
      <c r="I36">
        <v>1857068</v>
      </c>
      <c r="J36">
        <v>1865942</v>
      </c>
      <c r="K36">
        <v>1866518</v>
      </c>
      <c r="L36">
        <v>1880170</v>
      </c>
      <c r="M36">
        <v>1896088</v>
      </c>
      <c r="N36">
        <v>1903061</v>
      </c>
      <c r="O36">
        <v>1898934</v>
      </c>
      <c r="P36">
        <v>1910246</v>
      </c>
      <c r="Q36">
        <v>1923876</v>
      </c>
      <c r="R36">
        <v>1977401</v>
      </c>
      <c r="S36">
        <v>1971181</v>
      </c>
      <c r="T36">
        <v>1991599</v>
      </c>
      <c r="U36">
        <v>2003366</v>
      </c>
      <c r="V36">
        <v>1969527</v>
      </c>
      <c r="W36">
        <v>1951458</v>
      </c>
      <c r="X36">
        <v>1954356</v>
      </c>
      <c r="Y36">
        <v>1954356</v>
      </c>
      <c r="Z36">
        <v>1951337</v>
      </c>
      <c r="AA36">
        <v>1943174</v>
      </c>
      <c r="AB36">
        <v>1915885</v>
      </c>
      <c r="AC36">
        <v>1911916</v>
      </c>
      <c r="AD36">
        <v>1910728</v>
      </c>
      <c r="AE36">
        <v>1882359</v>
      </c>
      <c r="AF36">
        <v>1881426</v>
      </c>
      <c r="AG36">
        <v>1879241</v>
      </c>
      <c r="AH36">
        <v>1868389</v>
      </c>
      <c r="AI36">
        <v>1868129</v>
      </c>
      <c r="AJ36">
        <v>1860430</v>
      </c>
      <c r="AK36">
        <v>1874913</v>
      </c>
      <c r="AL36">
        <v>1881970</v>
      </c>
      <c r="AM36">
        <v>1881392</v>
      </c>
      <c r="AN36">
        <v>1857534</v>
      </c>
      <c r="AO36">
        <v>1876951</v>
      </c>
      <c r="AP36">
        <v>2004425</v>
      </c>
      <c r="AQ36">
        <v>1929107</v>
      </c>
      <c r="AR36">
        <v>1929107</v>
      </c>
      <c r="AS36">
        <v>1999537</v>
      </c>
      <c r="AT36">
        <v>1902963</v>
      </c>
      <c r="AU36">
        <v>1878964</v>
      </c>
      <c r="AV36">
        <v>1858490</v>
      </c>
      <c r="AW36">
        <v>1840758</v>
      </c>
      <c r="AX36">
        <v>1842443</v>
      </c>
      <c r="AY36">
        <v>1843429</v>
      </c>
      <c r="AZ36">
        <v>1836995</v>
      </c>
      <c r="BA36">
        <v>1850374</v>
      </c>
      <c r="BB36">
        <v>1847051</v>
      </c>
      <c r="BC36">
        <v>1841047</v>
      </c>
      <c r="BD36">
        <v>1836612</v>
      </c>
      <c r="BE36">
        <v>1829762</v>
      </c>
      <c r="BF36">
        <v>1819169</v>
      </c>
      <c r="BG36">
        <v>1814814</v>
      </c>
      <c r="BH36">
        <v>1815805</v>
      </c>
      <c r="BI36">
        <v>1804233</v>
      </c>
      <c r="BJ36">
        <v>1800707</v>
      </c>
      <c r="BK36">
        <v>1818546</v>
      </c>
      <c r="BL36">
        <v>1817889</v>
      </c>
      <c r="BM36">
        <v>1819007</v>
      </c>
      <c r="BN36">
        <v>1816717</v>
      </c>
      <c r="BO36">
        <v>1804344</v>
      </c>
      <c r="BP36">
        <v>1810017</v>
      </c>
      <c r="BQ36">
        <v>1812798</v>
      </c>
      <c r="BR36">
        <v>1783359</v>
      </c>
      <c r="BS36">
        <v>1784105</v>
      </c>
      <c r="BT36">
        <v>1778841</v>
      </c>
      <c r="BU36">
        <v>1783836</v>
      </c>
      <c r="BV36">
        <v>1793848</v>
      </c>
      <c r="BW36">
        <v>1797429</v>
      </c>
      <c r="BX36">
        <v>1803021</v>
      </c>
      <c r="BY36">
        <v>1786511</v>
      </c>
      <c r="BZ36">
        <v>1783940</v>
      </c>
      <c r="CA36">
        <v>1783972</v>
      </c>
      <c r="CB36">
        <v>1792637</v>
      </c>
      <c r="CC36">
        <v>1788464</v>
      </c>
      <c r="CD36">
        <v>1803897</v>
      </c>
      <c r="CE36">
        <v>1804367</v>
      </c>
      <c r="CF36">
        <v>1802086</v>
      </c>
      <c r="CG36">
        <v>1808486</v>
      </c>
      <c r="CH36">
        <v>1787070</v>
      </c>
      <c r="CI36">
        <v>1792430</v>
      </c>
      <c r="CJ36">
        <v>1782262</v>
      </c>
      <c r="CK36">
        <v>1799407</v>
      </c>
      <c r="CL36">
        <v>1782028</v>
      </c>
      <c r="CM36">
        <v>1785492</v>
      </c>
      <c r="CN36">
        <v>1789811</v>
      </c>
      <c r="CO36">
        <v>1794651</v>
      </c>
      <c r="CP36">
        <v>1807058</v>
      </c>
      <c r="CQ36">
        <v>1820149</v>
      </c>
      <c r="CR36">
        <v>1843840</v>
      </c>
      <c r="CS36">
        <v>1800514</v>
      </c>
      <c r="CT36">
        <v>1822968</v>
      </c>
      <c r="CU36">
        <v>1830319</v>
      </c>
      <c r="CV36">
        <v>1827999</v>
      </c>
      <c r="CW36">
        <v>1835093</v>
      </c>
      <c r="CX36">
        <v>1835088</v>
      </c>
      <c r="CY36">
        <v>1859119</v>
      </c>
      <c r="CZ36">
        <v>1871571</v>
      </c>
      <c r="DA36">
        <v>1883915</v>
      </c>
      <c r="DB36">
        <v>1887494</v>
      </c>
      <c r="DC36">
        <v>2036533</v>
      </c>
      <c r="DD36">
        <v>2133771</v>
      </c>
      <c r="DE36">
        <v>1917796</v>
      </c>
      <c r="DF36">
        <v>1879772</v>
      </c>
      <c r="DG36">
        <v>1874006</v>
      </c>
      <c r="DH36">
        <v>1837310</v>
      </c>
      <c r="DI36">
        <v>1817615</v>
      </c>
      <c r="DJ36">
        <v>1817615</v>
      </c>
      <c r="DK36">
        <v>1783848</v>
      </c>
      <c r="DL36">
        <v>1772272</v>
      </c>
      <c r="DM36">
        <v>1760304</v>
      </c>
      <c r="DN36">
        <v>1730063</v>
      </c>
      <c r="DO36">
        <v>1738425</v>
      </c>
      <c r="DP36">
        <v>1740981</v>
      </c>
      <c r="DQ36">
        <v>1734747</v>
      </c>
      <c r="DR36">
        <v>1727640</v>
      </c>
      <c r="DS36">
        <v>1739341</v>
      </c>
      <c r="DT36">
        <v>1755110</v>
      </c>
      <c r="DU36">
        <v>1806969</v>
      </c>
      <c r="DV36">
        <v>1819101</v>
      </c>
      <c r="DW36">
        <v>1834954</v>
      </c>
      <c r="DX36">
        <v>1839508</v>
      </c>
      <c r="DY36">
        <v>1841160</v>
      </c>
      <c r="DZ36">
        <v>1836423</v>
      </c>
      <c r="EA36">
        <v>1835169</v>
      </c>
      <c r="EB36">
        <v>1832727</v>
      </c>
      <c r="EC36">
        <v>1817629</v>
      </c>
      <c r="ED36">
        <v>1817629</v>
      </c>
      <c r="EE36">
        <v>1833513</v>
      </c>
      <c r="EF36">
        <v>1819655</v>
      </c>
      <c r="EG36">
        <v>1815603</v>
      </c>
      <c r="EH36">
        <v>1824002</v>
      </c>
      <c r="EI36">
        <v>1817084</v>
      </c>
      <c r="EJ36">
        <v>1894381</v>
      </c>
      <c r="EK36">
        <v>1876285</v>
      </c>
      <c r="EL36">
        <v>1871353</v>
      </c>
      <c r="EM36">
        <v>1859179</v>
      </c>
      <c r="EN36">
        <v>1870321</v>
      </c>
      <c r="EO36">
        <v>1855848</v>
      </c>
      <c r="EP36">
        <v>1855848</v>
      </c>
      <c r="EQ36">
        <v>1848982</v>
      </c>
      <c r="ER36">
        <v>1836595</v>
      </c>
      <c r="ES36">
        <v>1810748</v>
      </c>
      <c r="ET36">
        <v>1831464</v>
      </c>
      <c r="EU36">
        <v>1831464</v>
      </c>
      <c r="EV36">
        <v>1845525</v>
      </c>
      <c r="EW36">
        <v>1846753</v>
      </c>
      <c r="EX36">
        <v>1852417</v>
      </c>
      <c r="EY36">
        <v>1844783</v>
      </c>
      <c r="EZ36">
        <v>1845720</v>
      </c>
      <c r="FA36">
        <v>1863100</v>
      </c>
      <c r="FB36">
        <v>1842608</v>
      </c>
      <c r="FC36">
        <v>1829196</v>
      </c>
      <c r="FD36">
        <v>1786400</v>
      </c>
      <c r="FE36">
        <v>1790464</v>
      </c>
      <c r="FF36">
        <v>1786872</v>
      </c>
      <c r="FG36">
        <v>1808778</v>
      </c>
      <c r="FH36">
        <v>1817284</v>
      </c>
      <c r="FI36">
        <v>1826454</v>
      </c>
      <c r="FJ36">
        <v>1835881</v>
      </c>
      <c r="FK36">
        <v>1841570</v>
      </c>
      <c r="FL36">
        <v>1839827</v>
      </c>
      <c r="FM36">
        <v>1837618</v>
      </c>
      <c r="FN36">
        <v>1837634</v>
      </c>
      <c r="FO36">
        <v>1837634</v>
      </c>
      <c r="FP36">
        <v>1921170</v>
      </c>
      <c r="FQ36">
        <v>2262862</v>
      </c>
      <c r="FR36">
        <v>2119242</v>
      </c>
      <c r="FS36">
        <v>2013454</v>
      </c>
      <c r="FT36">
        <v>1898485</v>
      </c>
      <c r="FU36">
        <v>1884750</v>
      </c>
      <c r="FV36">
        <v>1883297</v>
      </c>
      <c r="FW36">
        <v>1890705</v>
      </c>
      <c r="FX36">
        <v>1872346</v>
      </c>
      <c r="FY36">
        <v>1881632</v>
      </c>
      <c r="FZ36">
        <v>1884398</v>
      </c>
      <c r="GA36">
        <v>1880685</v>
      </c>
      <c r="GB36">
        <v>1879866</v>
      </c>
      <c r="GC36">
        <v>1882422</v>
      </c>
      <c r="GD36">
        <v>1888196</v>
      </c>
      <c r="GE36">
        <v>1901328</v>
      </c>
      <c r="GF36">
        <v>1907290</v>
      </c>
      <c r="GG36">
        <v>1920338</v>
      </c>
      <c r="GH36">
        <v>1910105</v>
      </c>
      <c r="GI36">
        <v>1911930</v>
      </c>
      <c r="GJ36">
        <v>1910280</v>
      </c>
      <c r="GK36">
        <v>1907125</v>
      </c>
      <c r="GL36">
        <v>1909972</v>
      </c>
      <c r="GM36">
        <v>1939802</v>
      </c>
      <c r="GN36">
        <v>1927326</v>
      </c>
      <c r="GO36">
        <v>1916985</v>
      </c>
      <c r="GP36">
        <v>1909572</v>
      </c>
      <c r="GQ36">
        <v>1916581</v>
      </c>
      <c r="GR36">
        <v>1906425</v>
      </c>
      <c r="GS36">
        <v>1886076</v>
      </c>
      <c r="GT36">
        <v>1888545</v>
      </c>
      <c r="GU36">
        <v>1931878</v>
      </c>
      <c r="GV36">
        <v>1931632</v>
      </c>
      <c r="GW36">
        <v>1915919</v>
      </c>
      <c r="GX36">
        <v>1905686</v>
      </c>
      <c r="GY36">
        <v>1888082</v>
      </c>
      <c r="GZ36">
        <v>1894059</v>
      </c>
      <c r="HA36">
        <v>1877673</v>
      </c>
      <c r="HB36">
        <v>1865509</v>
      </c>
      <c r="HC36">
        <v>1865144</v>
      </c>
      <c r="HD36">
        <v>1844283</v>
      </c>
      <c r="HE36">
        <v>1824580</v>
      </c>
      <c r="HF36">
        <v>1811653</v>
      </c>
      <c r="HG36">
        <v>1822724</v>
      </c>
      <c r="HH36">
        <v>1832642</v>
      </c>
      <c r="HI36">
        <v>1839560</v>
      </c>
      <c r="HJ36">
        <v>1839693</v>
      </c>
      <c r="HK36">
        <v>1825713</v>
      </c>
      <c r="HL36">
        <v>1828925</v>
      </c>
      <c r="HM36">
        <v>1834690</v>
      </c>
      <c r="HN36">
        <v>1830364</v>
      </c>
      <c r="HO36">
        <v>1817152</v>
      </c>
      <c r="HP36">
        <v>1813001</v>
      </c>
      <c r="HQ36">
        <v>1827383</v>
      </c>
      <c r="HR36">
        <v>1824410</v>
      </c>
      <c r="HS36">
        <v>1840435</v>
      </c>
      <c r="HT36">
        <v>1866802</v>
      </c>
      <c r="HU36">
        <v>1854516</v>
      </c>
      <c r="HV36">
        <v>1822452</v>
      </c>
      <c r="HW36">
        <v>1817714</v>
      </c>
      <c r="HX36">
        <v>1804220</v>
      </c>
      <c r="HY36">
        <v>1788059</v>
      </c>
      <c r="HZ36">
        <v>1787833</v>
      </c>
      <c r="IA36">
        <v>1790516</v>
      </c>
      <c r="IB36">
        <v>1970583</v>
      </c>
      <c r="IC36">
        <v>2242362</v>
      </c>
      <c r="ID36">
        <v>2064274</v>
      </c>
      <c r="IE36">
        <v>2062994</v>
      </c>
      <c r="IF36">
        <v>1938044</v>
      </c>
      <c r="IG36">
        <v>1845896</v>
      </c>
      <c r="IH36">
        <v>1806544</v>
      </c>
      <c r="II36">
        <v>1771008</v>
      </c>
      <c r="IJ36">
        <v>1773658</v>
      </c>
      <c r="IK36">
        <v>1781177</v>
      </c>
      <c r="IL36">
        <v>1795644</v>
      </c>
      <c r="IM36">
        <v>1786221</v>
      </c>
      <c r="IN36">
        <v>1790178</v>
      </c>
      <c r="IO36">
        <v>1786731</v>
      </c>
      <c r="IP36">
        <v>1788983</v>
      </c>
      <c r="IQ36">
        <v>1781024</v>
      </c>
      <c r="IR36">
        <v>1758606</v>
      </c>
      <c r="IS36">
        <v>1760181</v>
      </c>
      <c r="IT36">
        <v>1748069</v>
      </c>
      <c r="IU36">
        <v>1749324</v>
      </c>
      <c r="IV36">
        <v>1774193</v>
      </c>
      <c r="IW36">
        <v>1798144</v>
      </c>
      <c r="IX36">
        <v>1785777</v>
      </c>
      <c r="IY36">
        <v>1778378</v>
      </c>
      <c r="IZ36">
        <v>1775926</v>
      </c>
      <c r="JA36">
        <v>1781811</v>
      </c>
      <c r="JB36">
        <v>1792070</v>
      </c>
      <c r="JC36">
        <v>1796186</v>
      </c>
      <c r="JD36">
        <v>1792432</v>
      </c>
      <c r="JE36">
        <v>1793071</v>
      </c>
      <c r="JF36">
        <v>1801844</v>
      </c>
      <c r="JG36">
        <v>1804372</v>
      </c>
      <c r="JH36">
        <v>1805624</v>
      </c>
      <c r="JI36">
        <v>1823487</v>
      </c>
      <c r="JJ36">
        <v>1826504</v>
      </c>
      <c r="JK36">
        <v>1831540</v>
      </c>
      <c r="JL36">
        <v>1836399</v>
      </c>
      <c r="JM36">
        <v>1842297</v>
      </c>
      <c r="JN36">
        <v>1825476</v>
      </c>
      <c r="JO36">
        <v>1825512</v>
      </c>
      <c r="JP36">
        <v>1808410</v>
      </c>
      <c r="JQ36">
        <v>1813248</v>
      </c>
      <c r="JR36">
        <v>1800228</v>
      </c>
      <c r="JS36">
        <v>1761835</v>
      </c>
      <c r="JT36">
        <v>1764047</v>
      </c>
      <c r="JU36">
        <v>1763440</v>
      </c>
      <c r="JV36">
        <v>1768103</v>
      </c>
      <c r="JW36">
        <v>1755599</v>
      </c>
      <c r="JX36">
        <v>1748625</v>
      </c>
      <c r="JY36">
        <v>1753361</v>
      </c>
      <c r="JZ36">
        <v>1753361</v>
      </c>
      <c r="KA36">
        <v>1740979</v>
      </c>
      <c r="KB36">
        <v>1732882</v>
      </c>
      <c r="KC36">
        <v>1740627</v>
      </c>
      <c r="KD36">
        <v>1742274</v>
      </c>
      <c r="KE36">
        <v>1727204</v>
      </c>
      <c r="KF36">
        <v>1727107</v>
      </c>
      <c r="KG36">
        <v>1729406</v>
      </c>
      <c r="KH36">
        <v>1739695</v>
      </c>
      <c r="KI36">
        <v>1757798</v>
      </c>
      <c r="KJ36">
        <v>1769822</v>
      </c>
      <c r="KK36">
        <v>1763177</v>
      </c>
      <c r="KL36">
        <v>1790983</v>
      </c>
      <c r="KM36">
        <v>1798919</v>
      </c>
      <c r="KN36">
        <v>1802537</v>
      </c>
      <c r="KO36">
        <v>1837012</v>
      </c>
      <c r="KP36">
        <v>1898562</v>
      </c>
      <c r="KQ36">
        <v>1882932</v>
      </c>
      <c r="KR36">
        <v>1882932</v>
      </c>
      <c r="KS36">
        <v>1889241</v>
      </c>
      <c r="KT36">
        <v>1893339</v>
      </c>
      <c r="KU36">
        <v>1852272</v>
      </c>
      <c r="KV36">
        <v>1856853</v>
      </c>
      <c r="KW36">
        <v>1849432</v>
      </c>
      <c r="KX36">
        <v>1832306</v>
      </c>
      <c r="KY36">
        <v>1824739</v>
      </c>
      <c r="KZ36">
        <v>1829671</v>
      </c>
      <c r="LA36">
        <v>1833931</v>
      </c>
      <c r="LB36">
        <v>1831503</v>
      </c>
      <c r="LC36">
        <v>1813658</v>
      </c>
      <c r="LD36">
        <v>1808635</v>
      </c>
      <c r="LE36">
        <v>1803321</v>
      </c>
      <c r="LF36">
        <v>1792197</v>
      </c>
      <c r="LG36">
        <v>1789305</v>
      </c>
      <c r="LH36">
        <v>1787171</v>
      </c>
      <c r="LI36">
        <v>1787343</v>
      </c>
      <c r="LJ36">
        <v>1804760</v>
      </c>
      <c r="LK36">
        <v>1795066</v>
      </c>
      <c r="LL36">
        <v>1807026</v>
      </c>
      <c r="LM36">
        <v>1800146</v>
      </c>
      <c r="LN36">
        <v>1802414</v>
      </c>
      <c r="LO36">
        <v>1809866</v>
      </c>
      <c r="LP36">
        <v>1822582</v>
      </c>
      <c r="LQ36">
        <v>1814465</v>
      </c>
      <c r="LR36">
        <v>1814465</v>
      </c>
      <c r="LS36">
        <v>1810182</v>
      </c>
      <c r="LT36">
        <v>1806288</v>
      </c>
      <c r="LU36">
        <v>1804212</v>
      </c>
      <c r="LV36">
        <v>1811055</v>
      </c>
      <c r="LW36">
        <v>1804713</v>
      </c>
      <c r="LX36">
        <v>1788056</v>
      </c>
      <c r="LY36">
        <v>1843302</v>
      </c>
      <c r="LZ36">
        <v>1857875</v>
      </c>
      <c r="MA36">
        <v>1864815</v>
      </c>
      <c r="MB36">
        <v>1859191</v>
      </c>
      <c r="MC36">
        <v>1841697</v>
      </c>
      <c r="MD36">
        <v>1846753</v>
      </c>
      <c r="ME36">
        <v>1827263</v>
      </c>
      <c r="MF36">
        <v>1803698</v>
      </c>
      <c r="MG36">
        <v>1807164</v>
      </c>
      <c r="MH36">
        <v>1805651</v>
      </c>
      <c r="MI36">
        <v>1808050</v>
      </c>
      <c r="MJ36">
        <v>1812330</v>
      </c>
      <c r="MK36">
        <v>1802723</v>
      </c>
      <c r="ML36">
        <v>1810528</v>
      </c>
      <c r="MM36">
        <v>1853473</v>
      </c>
      <c r="MN36">
        <v>1849055</v>
      </c>
      <c r="MO36">
        <v>1860031</v>
      </c>
      <c r="MP36">
        <v>1861323</v>
      </c>
      <c r="MQ36">
        <v>1859251</v>
      </c>
      <c r="MR36">
        <v>1843857</v>
      </c>
      <c r="MS36">
        <v>1852561</v>
      </c>
      <c r="MT36">
        <v>1849780</v>
      </c>
      <c r="MU36">
        <v>1852253</v>
      </c>
      <c r="MV36">
        <v>1862086</v>
      </c>
      <c r="MW36">
        <v>1900158</v>
      </c>
      <c r="MX36">
        <v>1930213</v>
      </c>
      <c r="MY36">
        <v>1959677</v>
      </c>
      <c r="MZ36">
        <v>1997457</v>
      </c>
      <c r="NA36">
        <v>2020445</v>
      </c>
      <c r="NB36">
        <v>2025061</v>
      </c>
      <c r="NC36">
        <v>2204626</v>
      </c>
      <c r="ND36">
        <v>2189509</v>
      </c>
      <c r="NE36">
        <v>2127730</v>
      </c>
      <c r="NF36">
        <v>2093226</v>
      </c>
      <c r="NG36">
        <v>2087190</v>
      </c>
      <c r="NH36">
        <v>2059680</v>
      </c>
      <c r="NI36">
        <v>2038348</v>
      </c>
      <c r="NJ36">
        <v>2038348</v>
      </c>
      <c r="NK36">
        <v>2030602</v>
      </c>
      <c r="NL36">
        <v>2027585</v>
      </c>
      <c r="NM36">
        <v>2037478</v>
      </c>
      <c r="NN36">
        <v>2022517</v>
      </c>
      <c r="NO36">
        <v>2019565</v>
      </c>
      <c r="NP36">
        <v>2016241</v>
      </c>
      <c r="NQ36">
        <v>1987632</v>
      </c>
      <c r="NR36">
        <v>1966979</v>
      </c>
      <c r="NS36">
        <v>1979461</v>
      </c>
      <c r="NT36">
        <v>1970661</v>
      </c>
      <c r="NU36">
        <v>1966409</v>
      </c>
      <c r="NV36">
        <v>1951567</v>
      </c>
      <c r="NW36">
        <v>1959053</v>
      </c>
      <c r="NX36">
        <v>1970251</v>
      </c>
      <c r="NY36">
        <v>1958129</v>
      </c>
      <c r="NZ36">
        <v>1939091</v>
      </c>
      <c r="OA36">
        <v>1923193</v>
      </c>
      <c r="OB36">
        <v>1923060</v>
      </c>
      <c r="OC36">
        <v>1914639</v>
      </c>
      <c r="OD36">
        <v>1914639</v>
      </c>
      <c r="OE36">
        <v>1912951</v>
      </c>
      <c r="OF36">
        <v>1920204</v>
      </c>
      <c r="OG36">
        <v>1940715</v>
      </c>
      <c r="OH36">
        <v>1940601</v>
      </c>
      <c r="OI36">
        <v>1932554</v>
      </c>
      <c r="OJ36">
        <v>1936262</v>
      </c>
      <c r="OK36">
        <v>1939162</v>
      </c>
      <c r="OL36">
        <v>1927416</v>
      </c>
      <c r="OM36">
        <v>1921047</v>
      </c>
      <c r="ON36">
        <v>1924446</v>
      </c>
      <c r="OO36">
        <v>1917972</v>
      </c>
      <c r="OP36">
        <v>1914855</v>
      </c>
      <c r="OQ36">
        <v>1914855</v>
      </c>
      <c r="OR36">
        <v>1903499</v>
      </c>
      <c r="OS36">
        <v>1891255</v>
      </c>
      <c r="OT36">
        <v>1884110</v>
      </c>
      <c r="OU36">
        <v>1879802</v>
      </c>
      <c r="OV36">
        <v>1879802</v>
      </c>
      <c r="OW36">
        <v>1876371</v>
      </c>
      <c r="OX36">
        <v>1870213</v>
      </c>
      <c r="OY36">
        <v>1881642</v>
      </c>
      <c r="OZ36">
        <v>1860127</v>
      </c>
      <c r="PA36">
        <v>1861460</v>
      </c>
      <c r="PB36">
        <v>1853313</v>
      </c>
      <c r="PC36">
        <v>1868746</v>
      </c>
      <c r="PD36">
        <v>1878196</v>
      </c>
      <c r="PE36">
        <v>1858170</v>
      </c>
      <c r="PF36">
        <v>1861734</v>
      </c>
      <c r="PG36">
        <v>1863987</v>
      </c>
      <c r="PH36">
        <v>1868358</v>
      </c>
      <c r="PI36">
        <v>1863483</v>
      </c>
      <c r="PJ36">
        <v>1865888</v>
      </c>
      <c r="PK36">
        <v>1857218</v>
      </c>
      <c r="PL36">
        <v>1858615</v>
      </c>
      <c r="PM36">
        <v>1849143</v>
      </c>
      <c r="PN36">
        <v>1838482</v>
      </c>
      <c r="PO36">
        <v>1838482</v>
      </c>
      <c r="PP36">
        <v>1858664</v>
      </c>
      <c r="PQ36">
        <v>2056694</v>
      </c>
      <c r="PR36">
        <v>2135009</v>
      </c>
      <c r="PS36">
        <v>2156304</v>
      </c>
      <c r="PT36">
        <v>2122770</v>
      </c>
      <c r="PU36">
        <v>2060450</v>
      </c>
      <c r="PV36">
        <v>2042773</v>
      </c>
      <c r="PW36">
        <v>2020763</v>
      </c>
      <c r="PX36">
        <v>1999601</v>
      </c>
      <c r="PY36">
        <v>1971473</v>
      </c>
      <c r="PZ36">
        <v>1932987</v>
      </c>
      <c r="QA36">
        <v>1908610</v>
      </c>
      <c r="QB36">
        <v>1896461</v>
      </c>
      <c r="QC36">
        <v>1903881</v>
      </c>
      <c r="QD36">
        <v>1920413</v>
      </c>
      <c r="QE36">
        <v>1878611</v>
      </c>
      <c r="QF36">
        <v>1876340</v>
      </c>
      <c r="QG36">
        <v>1873230</v>
      </c>
      <c r="QH36">
        <v>1871695</v>
      </c>
      <c r="QI36">
        <v>1852948</v>
      </c>
      <c r="QJ36">
        <v>1827766</v>
      </c>
      <c r="QK36">
        <v>1806389</v>
      </c>
      <c r="QL36">
        <v>1793608</v>
      </c>
      <c r="QM36">
        <v>1803680</v>
      </c>
      <c r="QN36">
        <v>1792123</v>
      </c>
      <c r="QO36">
        <v>1769990</v>
      </c>
      <c r="QP36">
        <v>1771337</v>
      </c>
      <c r="QQ36">
        <v>1774072</v>
      </c>
      <c r="QR36">
        <v>1774559</v>
      </c>
      <c r="QS36">
        <v>1772589</v>
      </c>
      <c r="QT36">
        <v>1782171</v>
      </c>
      <c r="QU36">
        <v>1778578</v>
      </c>
      <c r="QV36">
        <v>1778778</v>
      </c>
      <c r="QW36">
        <v>1778669</v>
      </c>
      <c r="QX36">
        <v>1769558</v>
      </c>
      <c r="QY36">
        <v>1764064</v>
      </c>
      <c r="QZ36">
        <v>1761702</v>
      </c>
      <c r="RA36">
        <v>1766419</v>
      </c>
      <c r="RB36">
        <v>1746312</v>
      </c>
      <c r="RC36">
        <v>1758267</v>
      </c>
      <c r="RD36">
        <v>1752653</v>
      </c>
      <c r="RE36">
        <v>1747678</v>
      </c>
      <c r="RF36">
        <v>1751578</v>
      </c>
      <c r="RG36">
        <v>1754802</v>
      </c>
      <c r="RH36">
        <v>1742095</v>
      </c>
      <c r="RI36">
        <v>1755961</v>
      </c>
      <c r="RJ36">
        <v>1751609</v>
      </c>
      <c r="RK36">
        <v>1745307</v>
      </c>
      <c r="RL36">
        <v>1761965</v>
      </c>
      <c r="RM36">
        <v>1754293</v>
      </c>
      <c r="RN36">
        <v>1757286</v>
      </c>
      <c r="RO36">
        <v>1750955</v>
      </c>
      <c r="RP36">
        <v>1738697</v>
      </c>
      <c r="RQ36">
        <v>1734098</v>
      </c>
      <c r="RR36">
        <v>1734660</v>
      </c>
      <c r="RS36">
        <v>1728418</v>
      </c>
      <c r="RT36">
        <v>1715012</v>
      </c>
      <c r="RU36">
        <v>1706819</v>
      </c>
      <c r="RV36">
        <v>1711221</v>
      </c>
      <c r="RW36">
        <v>1726431</v>
      </c>
      <c r="RX36">
        <v>1732771</v>
      </c>
      <c r="RY36">
        <v>1735511</v>
      </c>
      <c r="RZ36">
        <v>1735511</v>
      </c>
      <c r="SA36">
        <v>1719461</v>
      </c>
      <c r="SB36">
        <v>1715730</v>
      </c>
      <c r="SC36">
        <v>1782477</v>
      </c>
      <c r="SD36">
        <v>1781498</v>
      </c>
      <c r="SE36">
        <v>1821195</v>
      </c>
      <c r="SF36">
        <v>1784824</v>
      </c>
      <c r="SG36">
        <v>1787898</v>
      </c>
      <c r="SH36">
        <v>1781711</v>
      </c>
      <c r="SI36">
        <v>1751514</v>
      </c>
      <c r="SJ36">
        <v>1741361</v>
      </c>
      <c r="SK36">
        <v>1736380</v>
      </c>
      <c r="SL36">
        <v>1742878</v>
      </c>
      <c r="SM36">
        <v>1735094</v>
      </c>
      <c r="SN36">
        <v>1726505</v>
      </c>
      <c r="SO36">
        <v>1737424</v>
      </c>
      <c r="SP36">
        <v>1742606</v>
      </c>
      <c r="SQ36">
        <v>1759108</v>
      </c>
      <c r="SR36">
        <v>1764522</v>
      </c>
      <c r="SS36">
        <v>1765116</v>
      </c>
      <c r="ST36">
        <v>1755562</v>
      </c>
      <c r="SU36">
        <v>1747787</v>
      </c>
      <c r="SV36">
        <v>1729195</v>
      </c>
      <c r="SW36">
        <v>1698986</v>
      </c>
      <c r="SX36">
        <v>1691107</v>
      </c>
      <c r="SY36">
        <v>1680991</v>
      </c>
      <c r="SZ36">
        <v>1681876</v>
      </c>
      <c r="TA36">
        <v>1690833</v>
      </c>
      <c r="TB36">
        <v>1687885</v>
      </c>
      <c r="TC36">
        <v>1694958</v>
      </c>
      <c r="TD36">
        <v>1697086</v>
      </c>
      <c r="TE36">
        <v>1694621</v>
      </c>
      <c r="TF36">
        <v>1696927</v>
      </c>
      <c r="TG36">
        <v>1698808</v>
      </c>
      <c r="TH36">
        <v>1678040</v>
      </c>
      <c r="TI36">
        <v>1680243</v>
      </c>
      <c r="TJ36">
        <v>1676369</v>
      </c>
      <c r="TK36">
        <v>1672008</v>
      </c>
      <c r="TL36">
        <v>1672881</v>
      </c>
      <c r="TM36">
        <v>1680203</v>
      </c>
      <c r="TN36">
        <v>1679555</v>
      </c>
      <c r="TO36">
        <v>1676476</v>
      </c>
      <c r="TP36">
        <v>1676476</v>
      </c>
      <c r="TQ36">
        <v>1686638</v>
      </c>
      <c r="TR36">
        <v>1680400</v>
      </c>
      <c r="TS36">
        <v>1666521</v>
      </c>
      <c r="TT36">
        <v>1649488</v>
      </c>
      <c r="TU36">
        <v>1646386</v>
      </c>
      <c r="TV36">
        <v>1646057</v>
      </c>
      <c r="TW36">
        <v>1640648</v>
      </c>
      <c r="TX36">
        <v>1638769</v>
      </c>
      <c r="TY36">
        <v>1647022</v>
      </c>
      <c r="TZ36">
        <v>1656843</v>
      </c>
      <c r="UA36">
        <v>1656843</v>
      </c>
      <c r="UB36">
        <v>1648003</v>
      </c>
      <c r="UC36">
        <v>1657260</v>
      </c>
      <c r="UD36">
        <v>1664292</v>
      </c>
      <c r="UE36">
        <v>1648710</v>
      </c>
      <c r="UF36">
        <v>1635750</v>
      </c>
      <c r="UG36">
        <v>1640223</v>
      </c>
      <c r="UH36">
        <v>1651646</v>
      </c>
      <c r="UI36">
        <v>1661031</v>
      </c>
      <c r="UJ36">
        <v>1654268</v>
      </c>
      <c r="UK36">
        <v>1643619</v>
      </c>
      <c r="UL36">
        <v>1636259</v>
      </c>
      <c r="UM36">
        <v>1639664</v>
      </c>
      <c r="UN36">
        <v>1609651</v>
      </c>
      <c r="UO36">
        <v>1637783</v>
      </c>
      <c r="UP36">
        <v>1695142</v>
      </c>
      <c r="UQ36">
        <v>1765596</v>
      </c>
      <c r="UR36">
        <v>1765596</v>
      </c>
      <c r="US36">
        <v>1796549</v>
      </c>
      <c r="UT36">
        <v>1801746</v>
      </c>
      <c r="UU36">
        <v>1759994</v>
      </c>
      <c r="UV36">
        <v>1694430</v>
      </c>
      <c r="UW36">
        <v>1676818</v>
      </c>
      <c r="UX36">
        <v>1676446</v>
      </c>
      <c r="UY36">
        <v>1668613</v>
      </c>
      <c r="UZ36">
        <v>1630048</v>
      </c>
      <c r="VA36">
        <v>1624679</v>
      </c>
      <c r="VB36">
        <v>1609279</v>
      </c>
      <c r="VC36">
        <v>1611465</v>
      </c>
      <c r="VD36">
        <v>1602144</v>
      </c>
      <c r="VE36">
        <v>1604503</v>
      </c>
      <c r="VF36">
        <v>1593182</v>
      </c>
      <c r="VG36">
        <v>1587935</v>
      </c>
      <c r="VH36">
        <v>1587736</v>
      </c>
      <c r="VI36">
        <v>1575135</v>
      </c>
      <c r="VJ36">
        <v>1573866</v>
      </c>
      <c r="VK36">
        <v>1560213</v>
      </c>
      <c r="VL36">
        <v>1563504</v>
      </c>
      <c r="VM36">
        <v>1578832</v>
      </c>
      <c r="VN36">
        <v>1567717</v>
      </c>
      <c r="VO36">
        <v>1549760</v>
      </c>
      <c r="VP36">
        <v>1548204</v>
      </c>
      <c r="VQ36">
        <v>1552254</v>
      </c>
      <c r="VR36">
        <v>1556365</v>
      </c>
      <c r="VS36">
        <v>1550226</v>
      </c>
      <c r="VT36">
        <v>1546256</v>
      </c>
      <c r="VU36">
        <v>1555163</v>
      </c>
      <c r="VV36">
        <v>1541498</v>
      </c>
      <c r="VW36">
        <v>1537116</v>
      </c>
      <c r="VX36">
        <v>1544608</v>
      </c>
      <c r="VY36">
        <v>1527133</v>
      </c>
      <c r="VZ36">
        <v>1535804</v>
      </c>
      <c r="WA36">
        <v>1528812</v>
      </c>
      <c r="WB36">
        <v>1523505</v>
      </c>
      <c r="WC36">
        <v>1528680</v>
      </c>
      <c r="WD36">
        <v>1526407</v>
      </c>
      <c r="WE36">
        <v>1526996</v>
      </c>
      <c r="WF36">
        <v>1514044</v>
      </c>
      <c r="WG36">
        <v>1514044</v>
      </c>
      <c r="WH36">
        <v>1511262</v>
      </c>
      <c r="WI36">
        <v>1501740</v>
      </c>
      <c r="WJ36">
        <v>1496857</v>
      </c>
      <c r="WK36">
        <v>1501652</v>
      </c>
      <c r="WL36">
        <v>1499017</v>
      </c>
      <c r="WM36">
        <v>1493821</v>
      </c>
      <c r="WN36">
        <v>1490900</v>
      </c>
      <c r="WO36">
        <v>1494843</v>
      </c>
      <c r="WP36">
        <v>1493807</v>
      </c>
      <c r="WQ36">
        <v>1505442</v>
      </c>
      <c r="WR36">
        <v>1502738</v>
      </c>
      <c r="WS36">
        <v>1497984</v>
      </c>
      <c r="WT36">
        <v>1494975</v>
      </c>
      <c r="WU36">
        <v>1492854</v>
      </c>
      <c r="WV36">
        <v>1505812</v>
      </c>
      <c r="WW36">
        <v>1504147</v>
      </c>
      <c r="WX36">
        <v>1492275</v>
      </c>
      <c r="WY36">
        <v>1484015</v>
      </c>
      <c r="WZ36">
        <v>1489786</v>
      </c>
      <c r="XA36">
        <v>1498656</v>
      </c>
      <c r="XB36">
        <v>1485053</v>
      </c>
      <c r="XC36">
        <v>1534001</v>
      </c>
      <c r="XD36">
        <v>1582158</v>
      </c>
      <c r="XE36">
        <v>1483758</v>
      </c>
      <c r="XF36">
        <v>1490780</v>
      </c>
      <c r="XG36">
        <v>1453697</v>
      </c>
      <c r="XH36">
        <v>1417115</v>
      </c>
      <c r="XI36">
        <v>1420476</v>
      </c>
      <c r="XJ36">
        <v>1420476</v>
      </c>
      <c r="XK36">
        <v>1427941</v>
      </c>
      <c r="XL36">
        <v>1429627</v>
      </c>
      <c r="XM36">
        <v>1434864</v>
      </c>
      <c r="XN36">
        <v>1429574</v>
      </c>
      <c r="XO36">
        <v>1433735</v>
      </c>
      <c r="XP36">
        <v>1435080</v>
      </c>
      <c r="XQ36">
        <v>1431663</v>
      </c>
      <c r="XR36">
        <v>1433423</v>
      </c>
      <c r="XS36">
        <v>1437844</v>
      </c>
      <c r="XT36">
        <v>1440799</v>
      </c>
      <c r="XU36">
        <v>1444191</v>
      </c>
      <c r="XV36">
        <v>1430616</v>
      </c>
      <c r="XW36">
        <v>1426558</v>
      </c>
      <c r="XX36">
        <v>1433415</v>
      </c>
      <c r="XY36">
        <v>1425934</v>
      </c>
      <c r="XZ36">
        <v>1425231</v>
      </c>
      <c r="YA36">
        <v>1433403</v>
      </c>
      <c r="YB36">
        <v>1443489</v>
      </c>
      <c r="YC36">
        <v>1448449</v>
      </c>
      <c r="YD36">
        <v>1453505</v>
      </c>
      <c r="YE36">
        <v>1446660</v>
      </c>
      <c r="YF36">
        <v>1444035</v>
      </c>
      <c r="YG36">
        <v>1442368</v>
      </c>
      <c r="YH36">
        <v>1455505</v>
      </c>
      <c r="YI36">
        <v>1455505</v>
      </c>
      <c r="YJ36">
        <v>1446380</v>
      </c>
      <c r="YK36">
        <v>1450870</v>
      </c>
      <c r="YL36">
        <v>1452040</v>
      </c>
      <c r="YM36">
        <v>1439138</v>
      </c>
      <c r="YN36">
        <v>1430702</v>
      </c>
      <c r="YO36">
        <v>1431187</v>
      </c>
      <c r="YP36">
        <v>1423129</v>
      </c>
      <c r="YQ36">
        <v>1427734</v>
      </c>
      <c r="YR36">
        <v>1411655</v>
      </c>
      <c r="YS36">
        <v>1411655</v>
      </c>
      <c r="YT36">
        <v>1397658</v>
      </c>
      <c r="YU36">
        <v>1394754</v>
      </c>
      <c r="YV36">
        <v>1379332</v>
      </c>
      <c r="YW36">
        <v>1379902</v>
      </c>
      <c r="YX36">
        <v>1379902</v>
      </c>
      <c r="YY36">
        <v>1381304</v>
      </c>
      <c r="YZ36">
        <v>1377580</v>
      </c>
      <c r="ZA36">
        <v>1361944</v>
      </c>
      <c r="ZB36">
        <v>1347540</v>
      </c>
      <c r="ZC36">
        <v>1350862</v>
      </c>
      <c r="ZD36">
        <v>1342617</v>
      </c>
      <c r="ZE36">
        <v>1326962</v>
      </c>
      <c r="ZF36">
        <v>1307906</v>
      </c>
      <c r="ZG36">
        <v>1300506</v>
      </c>
      <c r="ZH36">
        <v>1305777</v>
      </c>
      <c r="ZI36">
        <v>1313996</v>
      </c>
      <c r="ZJ36">
        <v>1306192</v>
      </c>
      <c r="ZK36">
        <v>1299189</v>
      </c>
      <c r="ZL36">
        <v>1278808</v>
      </c>
      <c r="ZM36">
        <v>1290965</v>
      </c>
      <c r="ZN36">
        <v>1302358</v>
      </c>
      <c r="ZO36">
        <v>1301522</v>
      </c>
      <c r="ZP36">
        <v>1307902</v>
      </c>
      <c r="ZQ36">
        <v>1380923</v>
      </c>
      <c r="ZR36">
        <v>1379461</v>
      </c>
      <c r="ZS36">
        <v>1394785</v>
      </c>
      <c r="ZT36">
        <v>1394785</v>
      </c>
      <c r="ZU36">
        <v>1382148</v>
      </c>
      <c r="ZV36">
        <v>1390641</v>
      </c>
      <c r="ZW36">
        <v>1353287</v>
      </c>
      <c r="ZX36">
        <v>1356553</v>
      </c>
      <c r="ZY36">
        <v>1350433</v>
      </c>
      <c r="ZZ36">
        <v>1354136</v>
      </c>
      <c r="AAA36">
        <v>1351733</v>
      </c>
      <c r="AAB36">
        <v>1354325</v>
      </c>
      <c r="AAC36">
        <v>1352851</v>
      </c>
      <c r="AAD36">
        <v>1364776</v>
      </c>
      <c r="AAE36">
        <v>1362010</v>
      </c>
      <c r="AAF36">
        <v>1354765</v>
      </c>
      <c r="AAG36">
        <v>1359779</v>
      </c>
      <c r="AAH36">
        <v>1363748</v>
      </c>
      <c r="AAI36">
        <v>1368490</v>
      </c>
      <c r="AAJ36">
        <v>1377936</v>
      </c>
      <c r="AAK36">
        <v>1376310</v>
      </c>
      <c r="AAL36">
        <v>1375832</v>
      </c>
      <c r="AAM36">
        <v>1380337</v>
      </c>
      <c r="AAN36">
        <v>1385966</v>
      </c>
      <c r="AAO36">
        <v>1366756</v>
      </c>
      <c r="AAP36">
        <v>1383484</v>
      </c>
      <c r="AAQ36">
        <v>1394243</v>
      </c>
      <c r="AAR36">
        <v>1402225</v>
      </c>
      <c r="AAS36">
        <v>1391317</v>
      </c>
      <c r="AAT36">
        <v>1386677</v>
      </c>
      <c r="AAU36">
        <v>1376068</v>
      </c>
      <c r="AAV36">
        <v>1370455</v>
      </c>
      <c r="AAW36">
        <v>1381696</v>
      </c>
      <c r="AAX36">
        <v>1375341</v>
      </c>
      <c r="AAY36">
        <v>1390869</v>
      </c>
      <c r="AAZ36">
        <v>1399083</v>
      </c>
      <c r="ABA36">
        <v>1404312</v>
      </c>
      <c r="ABB36">
        <v>1408479</v>
      </c>
      <c r="ABC36">
        <v>1402221</v>
      </c>
      <c r="ABD36">
        <v>1409346</v>
      </c>
      <c r="ABE36">
        <v>1419377</v>
      </c>
      <c r="ABF36">
        <v>1409279</v>
      </c>
      <c r="ABG36">
        <v>1406513</v>
      </c>
      <c r="ABH36">
        <v>1405466</v>
      </c>
      <c r="ABI36">
        <v>1405063</v>
      </c>
      <c r="ABJ36">
        <v>1397658</v>
      </c>
      <c r="ABK36">
        <v>1380510</v>
      </c>
      <c r="ABL36">
        <v>1384193</v>
      </c>
      <c r="ABM36">
        <v>1371554</v>
      </c>
      <c r="ABN36">
        <v>1363380</v>
      </c>
      <c r="ABO36">
        <v>1359234</v>
      </c>
      <c r="ABP36">
        <v>1363035</v>
      </c>
      <c r="ABQ36">
        <v>1361752</v>
      </c>
      <c r="ABR36">
        <v>1347409</v>
      </c>
      <c r="ABS36">
        <v>1339583</v>
      </c>
      <c r="ABT36">
        <v>1337930</v>
      </c>
      <c r="ABU36">
        <v>1330536</v>
      </c>
      <c r="ABV36">
        <v>1335843</v>
      </c>
      <c r="ABW36">
        <v>1339156</v>
      </c>
      <c r="ABX36">
        <v>1342981</v>
      </c>
      <c r="ABY36">
        <v>1342657</v>
      </c>
      <c r="ABZ36">
        <v>1342657</v>
      </c>
      <c r="ACA36">
        <v>1338863</v>
      </c>
      <c r="ACB36">
        <v>1329696</v>
      </c>
      <c r="ACC36">
        <v>1339361</v>
      </c>
      <c r="ACD36">
        <v>1400821</v>
      </c>
      <c r="ACE36">
        <v>1405453</v>
      </c>
      <c r="ACF36">
        <v>1425381</v>
      </c>
      <c r="ACG36">
        <v>1429458</v>
      </c>
      <c r="ACH36">
        <v>1431386</v>
      </c>
      <c r="ACI36">
        <v>1428021</v>
      </c>
      <c r="ACJ36">
        <v>1409353</v>
      </c>
      <c r="ACK36">
        <v>1408118</v>
      </c>
      <c r="ACL36">
        <v>1389933</v>
      </c>
      <c r="ACM36">
        <v>1370323</v>
      </c>
      <c r="ACN36">
        <v>1364754</v>
      </c>
      <c r="ACO36">
        <v>1353592</v>
      </c>
      <c r="ACP36">
        <v>1341297</v>
      </c>
      <c r="ACQ36">
        <v>1327410</v>
      </c>
      <c r="ACR36">
        <v>1333065</v>
      </c>
      <c r="ACS36">
        <v>1319018</v>
      </c>
      <c r="ACT36">
        <v>1315811</v>
      </c>
      <c r="ACU36">
        <v>1318805</v>
      </c>
      <c r="ACV36">
        <v>1310663</v>
      </c>
      <c r="ACW36">
        <v>1293816</v>
      </c>
      <c r="ACX36">
        <v>1274965</v>
      </c>
      <c r="ACY36">
        <v>1264868</v>
      </c>
      <c r="ACZ36">
        <v>1270338</v>
      </c>
      <c r="ADA36">
        <v>1263105</v>
      </c>
      <c r="ADB36">
        <v>1254582</v>
      </c>
      <c r="ADC36">
        <v>1248020</v>
      </c>
      <c r="ADD36">
        <v>1243873</v>
      </c>
      <c r="ADE36">
        <v>1255801</v>
      </c>
      <c r="ADF36">
        <v>1252741</v>
      </c>
      <c r="ADG36">
        <v>1248006</v>
      </c>
      <c r="ADH36">
        <v>1246644</v>
      </c>
      <c r="ADI36">
        <v>1245490</v>
      </c>
      <c r="ADJ36">
        <v>1245790</v>
      </c>
      <c r="ADK36">
        <v>1243607</v>
      </c>
      <c r="ADL36">
        <v>1251592</v>
      </c>
      <c r="ADM36">
        <v>1249905</v>
      </c>
      <c r="ADN36">
        <v>1252131</v>
      </c>
      <c r="ADO36">
        <v>1253617</v>
      </c>
      <c r="ADP36">
        <v>1255231</v>
      </c>
      <c r="ADQ36">
        <v>1242953</v>
      </c>
      <c r="ADR36">
        <v>1242953</v>
      </c>
      <c r="ADS36">
        <v>1244847</v>
      </c>
      <c r="ADT36">
        <v>1235395</v>
      </c>
      <c r="ADU36">
        <v>1228911</v>
      </c>
      <c r="ADV36">
        <v>1229154</v>
      </c>
      <c r="ADW36">
        <v>1228569</v>
      </c>
      <c r="ADX36">
        <v>1223649</v>
      </c>
      <c r="ADY36">
        <v>1229979</v>
      </c>
      <c r="ADZ36">
        <v>1232914</v>
      </c>
      <c r="AEA36">
        <v>1233347</v>
      </c>
      <c r="AEB36">
        <v>1228749</v>
      </c>
      <c r="AEC36">
        <v>1228749</v>
      </c>
      <c r="AED36">
        <v>1231878</v>
      </c>
      <c r="AEE36">
        <v>1231325</v>
      </c>
      <c r="AEF36">
        <v>1236778</v>
      </c>
      <c r="AEG36">
        <v>1242976</v>
      </c>
      <c r="AEH36">
        <v>1241054</v>
      </c>
      <c r="AEI36">
        <v>1245931</v>
      </c>
      <c r="AEJ36">
        <v>1250852</v>
      </c>
      <c r="AEK36">
        <v>1249235</v>
      </c>
      <c r="AEL36">
        <v>1253010</v>
      </c>
      <c r="AEM36">
        <v>1248466</v>
      </c>
      <c r="AEN36">
        <v>1254840</v>
      </c>
      <c r="AEO36">
        <v>1267453</v>
      </c>
      <c r="AEP36">
        <v>1280455</v>
      </c>
      <c r="AEQ36">
        <v>1283336</v>
      </c>
      <c r="AER36">
        <v>1283336</v>
      </c>
      <c r="AES36">
        <v>1297663</v>
      </c>
      <c r="AET36">
        <v>1304053</v>
      </c>
      <c r="AEU36">
        <v>1299270</v>
      </c>
      <c r="AEV36">
        <v>1252776</v>
      </c>
      <c r="AEW36">
        <v>1249607</v>
      </c>
      <c r="AEX36">
        <v>1250911</v>
      </c>
      <c r="AEY36">
        <v>1239977</v>
      </c>
      <c r="AEZ36">
        <v>1236265</v>
      </c>
      <c r="AFA36">
        <v>1225864</v>
      </c>
      <c r="AFB36">
        <v>1213870</v>
      </c>
      <c r="AFC36">
        <v>1209371</v>
      </c>
      <c r="AFD36">
        <v>1190703</v>
      </c>
      <c r="AFE36">
        <v>1189412</v>
      </c>
      <c r="AFF36">
        <v>1180858</v>
      </c>
      <c r="AFG36">
        <v>1176998</v>
      </c>
      <c r="AFH36">
        <v>1181423</v>
      </c>
      <c r="AFI36">
        <v>1179502</v>
      </c>
      <c r="AFJ36">
        <v>1186142</v>
      </c>
      <c r="AFK36">
        <v>1194141</v>
      </c>
      <c r="AFL36">
        <v>1183909</v>
      </c>
      <c r="AFM36">
        <v>1188248</v>
      </c>
      <c r="AFN36">
        <v>1189829</v>
      </c>
      <c r="AFO36">
        <v>1193357</v>
      </c>
      <c r="AFP36">
        <v>1183993</v>
      </c>
      <c r="AFQ36">
        <v>1185506</v>
      </c>
      <c r="AFR36">
        <v>1185135</v>
      </c>
      <c r="AFS36">
        <v>1184934</v>
      </c>
      <c r="AFT36">
        <v>1185802</v>
      </c>
      <c r="AFU36">
        <v>1182012</v>
      </c>
      <c r="AFV36">
        <v>1179741</v>
      </c>
      <c r="AFW36">
        <v>1184525</v>
      </c>
      <c r="AFX36">
        <v>1177424</v>
      </c>
      <c r="AFY36">
        <v>1179823</v>
      </c>
      <c r="AFZ36">
        <v>1186968</v>
      </c>
      <c r="AGA36">
        <v>1192177</v>
      </c>
      <c r="AGB36">
        <v>1189692</v>
      </c>
      <c r="AGC36">
        <v>1195461</v>
      </c>
      <c r="AGD36">
        <v>1193583</v>
      </c>
      <c r="AGE36">
        <v>1190657</v>
      </c>
      <c r="AGF36">
        <v>1191819</v>
      </c>
      <c r="AGG36">
        <v>1195598</v>
      </c>
      <c r="AGH36">
        <v>1207329</v>
      </c>
      <c r="AGI36">
        <v>1201699</v>
      </c>
      <c r="AGJ36">
        <v>1209486</v>
      </c>
      <c r="AGK36">
        <v>1205415</v>
      </c>
      <c r="AGL36">
        <v>1242619</v>
      </c>
      <c r="AGM36">
        <v>1236904</v>
      </c>
      <c r="AGN36">
        <v>1235054</v>
      </c>
      <c r="AGO36">
        <v>1220652</v>
      </c>
      <c r="AGP36">
        <v>1213994</v>
      </c>
      <c r="AGQ36">
        <v>1203022</v>
      </c>
      <c r="AGR36">
        <v>1206742</v>
      </c>
      <c r="AGS36">
        <v>1209081</v>
      </c>
      <c r="AGT36">
        <v>1201597</v>
      </c>
      <c r="AGU36">
        <v>1209840</v>
      </c>
      <c r="AGV36">
        <v>1217450</v>
      </c>
      <c r="AGW36">
        <v>1219855</v>
      </c>
      <c r="AGX36">
        <v>1220428</v>
      </c>
      <c r="AGY36">
        <v>1220274</v>
      </c>
      <c r="AGZ36">
        <v>1216309</v>
      </c>
      <c r="AHA36">
        <v>1206999</v>
      </c>
      <c r="AHB36">
        <v>1205525</v>
      </c>
      <c r="AHC36">
        <v>1211080</v>
      </c>
      <c r="AHD36">
        <v>1216485</v>
      </c>
      <c r="AHE36">
        <v>1232926</v>
      </c>
      <c r="AHF36">
        <v>1268271</v>
      </c>
      <c r="AHG36">
        <v>1315233</v>
      </c>
      <c r="AHH36">
        <v>1307292</v>
      </c>
      <c r="AHI36">
        <v>1270965</v>
      </c>
      <c r="AHJ36">
        <v>1270965</v>
      </c>
      <c r="AHK36">
        <v>1249893</v>
      </c>
      <c r="AHL36">
        <v>1242829</v>
      </c>
      <c r="AHM36">
        <v>1232201</v>
      </c>
      <c r="AHN36">
        <v>1223227</v>
      </c>
      <c r="AHO36">
        <v>1221418</v>
      </c>
      <c r="AHP36">
        <v>1218533</v>
      </c>
      <c r="AHQ36">
        <v>1208605</v>
      </c>
      <c r="AHR36">
        <v>1206860</v>
      </c>
      <c r="AHS36">
        <v>1205362</v>
      </c>
      <c r="AHT36">
        <v>1211603</v>
      </c>
      <c r="AHU36">
        <v>1214143</v>
      </c>
      <c r="AHV36">
        <v>1211584</v>
      </c>
      <c r="AHW36">
        <v>1226429</v>
      </c>
      <c r="AHX36">
        <v>1226298</v>
      </c>
      <c r="AHY36">
        <v>1223830</v>
      </c>
      <c r="AHZ36">
        <v>1232623</v>
      </c>
      <c r="AIA36">
        <v>1236182</v>
      </c>
      <c r="AIB36">
        <v>1235757</v>
      </c>
      <c r="AIC36">
        <v>1237223</v>
      </c>
      <c r="AID36">
        <v>1253560</v>
      </c>
      <c r="AIE36">
        <v>1248236</v>
      </c>
      <c r="AIF36">
        <v>1246976</v>
      </c>
      <c r="AIG36">
        <v>1222141</v>
      </c>
      <c r="AIH36">
        <v>1210698</v>
      </c>
      <c r="AII36">
        <v>1210698</v>
      </c>
      <c r="AIJ36">
        <v>1193729</v>
      </c>
      <c r="AIK36">
        <v>1177118</v>
      </c>
      <c r="AIL36">
        <v>1184966</v>
      </c>
      <c r="AIM36">
        <v>1187641</v>
      </c>
      <c r="AIN36">
        <v>1194883</v>
      </c>
      <c r="AIO36">
        <v>1199863</v>
      </c>
      <c r="AIP36">
        <v>1198636</v>
      </c>
      <c r="AIQ36">
        <v>1198425</v>
      </c>
      <c r="AIR36">
        <v>1195400</v>
      </c>
      <c r="AIS36">
        <v>1195400</v>
      </c>
      <c r="AIT36">
        <v>1199314</v>
      </c>
      <c r="AIU36">
        <v>1196233</v>
      </c>
      <c r="AIV36">
        <v>1197120</v>
      </c>
      <c r="AIW36">
        <v>1191204</v>
      </c>
      <c r="AIX36">
        <v>1191204</v>
      </c>
      <c r="AIY36">
        <v>1194701</v>
      </c>
      <c r="AIZ36">
        <v>1192351</v>
      </c>
      <c r="AJA36">
        <v>1198493</v>
      </c>
      <c r="AJB36">
        <v>1192890</v>
      </c>
      <c r="AJC36">
        <v>1187247</v>
      </c>
      <c r="AJD36">
        <v>1187025</v>
      </c>
      <c r="AJE36">
        <v>1183726</v>
      </c>
      <c r="AJF36">
        <v>1185498</v>
      </c>
      <c r="AJG36">
        <v>1173335</v>
      </c>
      <c r="AJH36">
        <v>1168918</v>
      </c>
      <c r="AJI36">
        <v>1167134</v>
      </c>
      <c r="AJJ36">
        <v>1168337</v>
      </c>
      <c r="AJK36">
        <v>1170648</v>
      </c>
      <c r="AJL36">
        <v>1168190</v>
      </c>
      <c r="AJM36">
        <v>1169294</v>
      </c>
      <c r="AJN36">
        <v>1175947</v>
      </c>
      <c r="AJO36">
        <v>1199686</v>
      </c>
      <c r="AJP36">
        <v>1197666</v>
      </c>
      <c r="AJQ36">
        <v>1209393</v>
      </c>
      <c r="AJR36">
        <v>1204167</v>
      </c>
      <c r="AJS36">
        <v>1228849</v>
      </c>
      <c r="AJT36">
        <v>1228849</v>
      </c>
      <c r="AJU36">
        <v>1232353</v>
      </c>
      <c r="AJV36">
        <v>1210552</v>
      </c>
      <c r="AJW36">
        <v>1218747</v>
      </c>
      <c r="AJX36">
        <v>1212767</v>
      </c>
      <c r="AJY36">
        <v>1215847</v>
      </c>
      <c r="AJZ36">
        <v>1199683</v>
      </c>
      <c r="AKA36">
        <v>1198127</v>
      </c>
      <c r="AKB36">
        <v>1213434</v>
      </c>
      <c r="AKC36">
        <v>1217530</v>
      </c>
      <c r="AKD36">
        <v>1214145</v>
      </c>
      <c r="AKE36">
        <v>1207905</v>
      </c>
      <c r="AKF36">
        <v>1193767</v>
      </c>
      <c r="AKG36">
        <v>1181007</v>
      </c>
      <c r="AKH36">
        <v>1193175</v>
      </c>
      <c r="AKI36">
        <v>1191778</v>
      </c>
      <c r="AKJ36">
        <v>1193687</v>
      </c>
      <c r="AKK36">
        <v>1211620</v>
      </c>
      <c r="AKL36">
        <v>1210170</v>
      </c>
      <c r="AKM36">
        <v>1215933</v>
      </c>
      <c r="AKN36">
        <v>1219405</v>
      </c>
      <c r="AKO36">
        <v>1223912</v>
      </c>
      <c r="AKP36">
        <v>1228106</v>
      </c>
      <c r="AKQ36">
        <v>1224770</v>
      </c>
      <c r="AKR36">
        <v>1234058</v>
      </c>
      <c r="AKS36">
        <v>1223902</v>
      </c>
      <c r="AKT36">
        <v>1219643</v>
      </c>
      <c r="AKU36">
        <v>1218870</v>
      </c>
      <c r="AKV36">
        <v>1215065</v>
      </c>
      <c r="AKW36">
        <v>1217721</v>
      </c>
      <c r="AKX36">
        <v>1212511</v>
      </c>
      <c r="AKY36">
        <v>1211227</v>
      </c>
      <c r="AKZ36">
        <v>1208951</v>
      </c>
      <c r="ALA36">
        <v>1206819</v>
      </c>
      <c r="ALB36">
        <v>1198993</v>
      </c>
      <c r="ALC36">
        <v>1207830</v>
      </c>
      <c r="ALD36">
        <v>1207981</v>
      </c>
      <c r="ALE36">
        <v>1208984</v>
      </c>
      <c r="ALF36">
        <v>1205159</v>
      </c>
      <c r="ALG36">
        <v>1201262</v>
      </c>
      <c r="ALH36">
        <v>1205485</v>
      </c>
      <c r="ALI36">
        <v>1202874</v>
      </c>
      <c r="ALJ36">
        <v>1204958</v>
      </c>
      <c r="ALK36">
        <v>1205305</v>
      </c>
      <c r="ALL36">
        <v>1218445</v>
      </c>
      <c r="ALM36">
        <v>1227137</v>
      </c>
      <c r="ALN36">
        <v>1235621</v>
      </c>
      <c r="ALO36">
        <v>1232328</v>
      </c>
      <c r="ALP36">
        <v>1231830</v>
      </c>
      <c r="ALQ36">
        <v>1232469</v>
      </c>
      <c r="ALR36">
        <v>1236551</v>
      </c>
      <c r="ALS36">
        <v>1225003</v>
      </c>
      <c r="ALT36">
        <v>1222506</v>
      </c>
      <c r="ALU36">
        <v>1214556</v>
      </c>
      <c r="ALV36">
        <v>1216258</v>
      </c>
      <c r="ALW36">
        <v>1214486</v>
      </c>
      <c r="ALX36">
        <v>1209327</v>
      </c>
      <c r="ALY36">
        <v>1214562</v>
      </c>
      <c r="ALZ36">
        <v>1214562</v>
      </c>
      <c r="AMA36">
        <v>1222014</v>
      </c>
      <c r="AMB36">
        <v>1223954</v>
      </c>
      <c r="AMC36">
        <v>1233292</v>
      </c>
      <c r="AMD36">
        <v>1245768</v>
      </c>
      <c r="AME36">
        <v>1262607</v>
      </c>
      <c r="AMF36">
        <v>1275479</v>
      </c>
      <c r="AMG36">
        <v>1262130</v>
      </c>
      <c r="AMH36">
        <v>1202320</v>
      </c>
      <c r="AMI36">
        <v>1186938</v>
      </c>
      <c r="AMJ36">
        <v>1172960</v>
      </c>
      <c r="AMK36">
        <v>1169095</v>
      </c>
      <c r="AML36">
        <v>1171084</v>
      </c>
      <c r="AMM36">
        <v>1167912</v>
      </c>
      <c r="AMN36">
        <v>1172328</v>
      </c>
      <c r="AMO36">
        <v>1166271</v>
      </c>
      <c r="AMP36">
        <v>1166655</v>
      </c>
      <c r="AMQ36">
        <v>1159276</v>
      </c>
      <c r="AMR36">
        <v>1160708</v>
      </c>
      <c r="AMS36">
        <v>1163909</v>
      </c>
      <c r="AMT36">
        <v>1165545</v>
      </c>
      <c r="AMU36">
        <v>1175598</v>
      </c>
      <c r="AMV36">
        <v>1174786</v>
      </c>
      <c r="AMW36">
        <v>1172815</v>
      </c>
      <c r="AMX36">
        <v>1181727</v>
      </c>
      <c r="AMY36">
        <v>1184018</v>
      </c>
      <c r="AMZ36">
        <v>1190379</v>
      </c>
      <c r="ANA36">
        <v>1179643</v>
      </c>
      <c r="ANB36">
        <v>1183499</v>
      </c>
      <c r="ANC36">
        <v>1183728</v>
      </c>
      <c r="AND36">
        <v>1188415</v>
      </c>
      <c r="ANE36">
        <v>1186936</v>
      </c>
      <c r="ANF36">
        <v>1186791</v>
      </c>
      <c r="ANG36">
        <v>1182312</v>
      </c>
      <c r="ANH36">
        <v>1184805</v>
      </c>
      <c r="ANI36">
        <v>1182290</v>
      </c>
      <c r="ANJ36">
        <v>1175465</v>
      </c>
      <c r="ANK36">
        <v>1182333</v>
      </c>
      <c r="ANL36">
        <v>1174643</v>
      </c>
      <c r="ANM36">
        <v>1168646</v>
      </c>
      <c r="ANN36">
        <v>1168593</v>
      </c>
      <c r="ANO36">
        <v>1170765</v>
      </c>
      <c r="ANP36">
        <v>1175398</v>
      </c>
      <c r="ANQ36">
        <v>1192980</v>
      </c>
      <c r="ANR36">
        <v>1192245</v>
      </c>
      <c r="ANS36">
        <v>1192245</v>
      </c>
      <c r="ANT36">
        <v>1190570</v>
      </c>
      <c r="ANU36">
        <v>1188101</v>
      </c>
      <c r="ANV36">
        <v>1182135</v>
      </c>
      <c r="ANW36">
        <v>1185668</v>
      </c>
      <c r="ANX36">
        <v>1185069</v>
      </c>
      <c r="ANY36">
        <v>1187173</v>
      </c>
      <c r="ANZ36">
        <v>1179725</v>
      </c>
      <c r="AOA36">
        <v>1177784</v>
      </c>
      <c r="AOB36">
        <v>1175180</v>
      </c>
      <c r="AOC36">
        <v>1175180</v>
      </c>
      <c r="AOD36">
        <v>1176399</v>
      </c>
      <c r="AOE36">
        <v>1175664</v>
      </c>
      <c r="AOF36">
        <v>1188801</v>
      </c>
      <c r="AOG36">
        <v>1194973</v>
      </c>
      <c r="AOH36">
        <v>1198192</v>
      </c>
      <c r="AOI36">
        <v>1196625</v>
      </c>
      <c r="AOJ36">
        <v>1186585</v>
      </c>
      <c r="AOK36">
        <v>1193126</v>
      </c>
      <c r="AOL36">
        <v>1197147</v>
      </c>
      <c r="AOM36">
        <v>1195588</v>
      </c>
      <c r="AON36">
        <v>1199623</v>
      </c>
      <c r="AOO36">
        <v>1198738</v>
      </c>
      <c r="AOP36">
        <v>1212018</v>
      </c>
      <c r="AOQ36">
        <v>1224548</v>
      </c>
      <c r="AOR36">
        <v>1224548</v>
      </c>
      <c r="AOS36">
        <v>1242362</v>
      </c>
      <c r="AOT36">
        <v>1265733</v>
      </c>
      <c r="AOU36">
        <v>1267239</v>
      </c>
      <c r="AOV36">
        <v>1267794</v>
      </c>
      <c r="AOW36">
        <v>1271170</v>
      </c>
      <c r="AOX36">
        <v>1259573</v>
      </c>
      <c r="AOY36">
        <v>1255008</v>
      </c>
      <c r="AOZ36">
        <v>1244812</v>
      </c>
      <c r="APA36">
        <v>1228849</v>
      </c>
      <c r="APB36">
        <v>1214002</v>
      </c>
      <c r="APC36">
        <v>1213697</v>
      </c>
      <c r="APD36">
        <v>1215244</v>
      </c>
      <c r="APE36">
        <v>1207550</v>
      </c>
      <c r="APF36">
        <v>1210116</v>
      </c>
      <c r="APG36">
        <v>1197617</v>
      </c>
      <c r="APH36">
        <v>1196338</v>
      </c>
      <c r="API36">
        <v>1185857</v>
      </c>
      <c r="APJ36">
        <v>1187141</v>
      </c>
      <c r="APK36">
        <v>1183136</v>
      </c>
      <c r="APL36">
        <v>1160598</v>
      </c>
      <c r="APM36">
        <v>1154334</v>
      </c>
      <c r="APN36">
        <v>1149455</v>
      </c>
      <c r="APO36">
        <v>1148456</v>
      </c>
      <c r="APP36">
        <v>1143169</v>
      </c>
      <c r="APQ36">
        <v>1133500</v>
      </c>
      <c r="APR36">
        <v>1151321</v>
      </c>
      <c r="APS36">
        <v>1135876</v>
      </c>
      <c r="APT36">
        <v>1125617</v>
      </c>
      <c r="APU36">
        <v>1118974</v>
      </c>
      <c r="APV36">
        <v>1114091</v>
      </c>
      <c r="APW36">
        <v>1114091</v>
      </c>
      <c r="APX36">
        <v>1117733</v>
      </c>
      <c r="APY36">
        <v>1114496</v>
      </c>
      <c r="APZ36">
        <v>1116020</v>
      </c>
      <c r="AQA36">
        <v>1113043</v>
      </c>
      <c r="AQB36">
        <v>1118462</v>
      </c>
      <c r="AQC36">
        <v>1117696</v>
      </c>
      <c r="AQD36">
        <v>1121354</v>
      </c>
      <c r="AQE36">
        <v>1115522</v>
      </c>
      <c r="AQF36">
        <v>1120559</v>
      </c>
      <c r="AQG36">
        <v>1127761</v>
      </c>
      <c r="AQH36">
        <v>1108042</v>
      </c>
      <c r="AQI36">
        <v>1108028</v>
      </c>
      <c r="AQJ36">
        <v>1109029</v>
      </c>
      <c r="AQK36">
        <v>1108825</v>
      </c>
      <c r="AQL36">
        <v>1127052</v>
      </c>
      <c r="AQM36">
        <v>1122445</v>
      </c>
      <c r="AQN36">
        <v>1128220</v>
      </c>
      <c r="AQO36">
        <v>1122955</v>
      </c>
      <c r="AQP36">
        <v>1123710</v>
      </c>
      <c r="AQQ36">
        <v>1123023</v>
      </c>
      <c r="AQR36">
        <v>1122365</v>
      </c>
      <c r="AQS36">
        <v>1118299</v>
      </c>
      <c r="AQT36">
        <v>1119583</v>
      </c>
      <c r="AQU36">
        <v>1120047</v>
      </c>
      <c r="AQV36">
        <v>1121908</v>
      </c>
      <c r="AQW36">
        <v>1113070</v>
      </c>
      <c r="AQX36">
        <v>1114677</v>
      </c>
      <c r="AQY36">
        <v>1117196</v>
      </c>
      <c r="AQZ36">
        <v>1113774</v>
      </c>
      <c r="ARA36">
        <v>1103420</v>
      </c>
      <c r="ARB36">
        <v>1115262</v>
      </c>
      <c r="ARC36">
        <v>1113865</v>
      </c>
      <c r="ARD36">
        <v>1123694</v>
      </c>
      <c r="ARE36">
        <v>1125239</v>
      </c>
      <c r="ARF36">
        <v>1147611</v>
      </c>
      <c r="ARG36">
        <v>1143313</v>
      </c>
      <c r="ARH36">
        <v>1223514</v>
      </c>
      <c r="ARI36">
        <v>1244568</v>
      </c>
      <c r="ARJ36">
        <v>1244568</v>
      </c>
      <c r="ARK36">
        <v>1246673</v>
      </c>
      <c r="ARL36">
        <v>1240998</v>
      </c>
      <c r="ARM36">
        <v>1239189</v>
      </c>
      <c r="ARN36">
        <v>1227868</v>
      </c>
      <c r="ARO36">
        <v>1218775</v>
      </c>
      <c r="ARP36">
        <v>1217076</v>
      </c>
      <c r="ARQ36">
        <v>1193360</v>
      </c>
      <c r="ARR36">
        <v>1186568</v>
      </c>
      <c r="ARS36">
        <v>1186502</v>
      </c>
      <c r="ART36">
        <v>1189474</v>
      </c>
      <c r="ARU36">
        <v>1181667</v>
      </c>
      <c r="ARV36">
        <v>1187774</v>
      </c>
      <c r="ARW36">
        <v>1195554</v>
      </c>
      <c r="ARX36">
        <v>1195324</v>
      </c>
      <c r="ARY36">
        <v>1193448</v>
      </c>
      <c r="ARZ36">
        <v>1195252</v>
      </c>
      <c r="ASA36">
        <v>1193906</v>
      </c>
      <c r="ASB36">
        <v>1193450</v>
      </c>
      <c r="ASC36">
        <v>1196153</v>
      </c>
      <c r="ASD36">
        <v>1191257</v>
      </c>
      <c r="ASE36">
        <v>1214936</v>
      </c>
      <c r="ASF36">
        <v>1217354</v>
      </c>
      <c r="ASG36">
        <v>1219356</v>
      </c>
      <c r="ASH36">
        <v>1214575</v>
      </c>
      <c r="ASI36">
        <v>1214575</v>
      </c>
      <c r="ASJ36">
        <v>1217955</v>
      </c>
      <c r="ASK36">
        <v>1216580</v>
      </c>
      <c r="ASL36">
        <v>1214729</v>
      </c>
      <c r="ASM36">
        <v>1211069</v>
      </c>
      <c r="ASN36">
        <v>1210495</v>
      </c>
      <c r="ASO36">
        <v>1204392</v>
      </c>
      <c r="ASP36">
        <v>1209989</v>
      </c>
      <c r="ASQ36">
        <v>1210353</v>
      </c>
      <c r="ASR36">
        <v>1204687</v>
      </c>
      <c r="ASS36">
        <v>1198410</v>
      </c>
      <c r="AST36">
        <v>1199393</v>
      </c>
      <c r="ASU36">
        <v>1202346</v>
      </c>
      <c r="ASV36">
        <v>1202323</v>
      </c>
      <c r="ASW36">
        <v>1204898</v>
      </c>
      <c r="ASX36">
        <v>1208252</v>
      </c>
      <c r="ASY36">
        <v>1208252</v>
      </c>
      <c r="ASZ36">
        <v>1224284</v>
      </c>
      <c r="ATA36">
        <v>1224787</v>
      </c>
      <c r="ATB36">
        <v>1225683</v>
      </c>
      <c r="ATC36">
        <v>1221851</v>
      </c>
      <c r="ATD36">
        <v>1217900</v>
      </c>
      <c r="ATE36">
        <v>1215925</v>
      </c>
      <c r="ATF36">
        <v>1219639</v>
      </c>
      <c r="ATG36">
        <v>1225856</v>
      </c>
      <c r="ATH36">
        <v>1213270</v>
      </c>
      <c r="ATI36">
        <v>1210133</v>
      </c>
      <c r="ATJ36">
        <v>1207139</v>
      </c>
      <c r="ATK36">
        <v>1211650</v>
      </c>
      <c r="ATL36">
        <v>1222187</v>
      </c>
      <c r="ATM36">
        <v>1226041</v>
      </c>
      <c r="ATN36">
        <v>1211287</v>
      </c>
      <c r="ATO36">
        <v>1217932</v>
      </c>
      <c r="ATP36">
        <v>1219149</v>
      </c>
      <c r="ATQ36">
        <v>1213131</v>
      </c>
      <c r="ATR36">
        <v>1256361</v>
      </c>
      <c r="ATS36">
        <v>1243870</v>
      </c>
      <c r="ATT36">
        <v>1243870</v>
      </c>
      <c r="ATU36">
        <v>1252949</v>
      </c>
      <c r="ATV36">
        <v>1297859</v>
      </c>
      <c r="ATW36">
        <v>1291537</v>
      </c>
      <c r="ATX36">
        <v>1263544</v>
      </c>
      <c r="ATY36">
        <v>1228679</v>
      </c>
      <c r="ATZ36">
        <v>1232176</v>
      </c>
      <c r="AUA36">
        <v>1224914</v>
      </c>
      <c r="AUB36">
        <v>1219953</v>
      </c>
      <c r="AUC36">
        <v>1213246</v>
      </c>
      <c r="AUD36">
        <v>1210546</v>
      </c>
      <c r="AUE36">
        <v>1206583</v>
      </c>
      <c r="AUF36">
        <v>1166321</v>
      </c>
      <c r="AUG36">
        <v>1180085</v>
      </c>
      <c r="AUH36">
        <v>1175118</v>
      </c>
      <c r="AUI36">
        <v>1166059</v>
      </c>
      <c r="AUJ36">
        <v>1158747</v>
      </c>
      <c r="AUK36">
        <v>1153916</v>
      </c>
      <c r="AUL36">
        <v>1158186</v>
      </c>
      <c r="AUM36">
        <v>1167559</v>
      </c>
      <c r="AUN36">
        <v>1168334</v>
      </c>
      <c r="AUO36">
        <v>1173179</v>
      </c>
      <c r="AUP36">
        <v>1173963</v>
      </c>
      <c r="AUQ36">
        <v>1182160</v>
      </c>
      <c r="AUR36">
        <v>1195305</v>
      </c>
      <c r="AUS36">
        <v>1190567</v>
      </c>
      <c r="AUT36">
        <v>1186553</v>
      </c>
      <c r="AUU36">
        <v>1182448</v>
      </c>
      <c r="AUV36">
        <v>1186066</v>
      </c>
      <c r="AUW36">
        <v>1194364</v>
      </c>
      <c r="AUX36">
        <v>1202127</v>
      </c>
      <c r="AUY36">
        <v>1222493</v>
      </c>
      <c r="AUZ36">
        <v>1230636</v>
      </c>
      <c r="AVA36">
        <v>1227796</v>
      </c>
      <c r="AVB36">
        <v>1219622</v>
      </c>
      <c r="AVC36">
        <v>1231710</v>
      </c>
      <c r="AVD36">
        <v>1232198</v>
      </c>
      <c r="AVE36">
        <v>1227889</v>
      </c>
      <c r="AVF36">
        <v>1233218</v>
      </c>
      <c r="AVG36">
        <v>1237942</v>
      </c>
      <c r="AVH36">
        <v>1237133</v>
      </c>
      <c r="AVI36">
        <v>1235108</v>
      </c>
      <c r="AVJ36">
        <v>1223628</v>
      </c>
      <c r="AVK36">
        <v>1214433</v>
      </c>
      <c r="AVL36">
        <v>1208657</v>
      </c>
      <c r="AVM36">
        <v>1215292</v>
      </c>
      <c r="AVN36">
        <v>1208305</v>
      </c>
      <c r="AVO36">
        <v>1220313</v>
      </c>
      <c r="AVP36">
        <v>1224086</v>
      </c>
      <c r="AVQ36">
        <v>1229279</v>
      </c>
      <c r="AVR36">
        <v>1234240</v>
      </c>
      <c r="AVS36">
        <v>1238879</v>
      </c>
      <c r="AVT36">
        <v>1217312</v>
      </c>
      <c r="AVU36">
        <v>1221114</v>
      </c>
      <c r="AVV36">
        <v>1223434</v>
      </c>
      <c r="AVW36">
        <v>1218436</v>
      </c>
      <c r="AVX36">
        <v>1212309</v>
      </c>
      <c r="AVY36">
        <v>1214458</v>
      </c>
      <c r="AVZ36">
        <v>1214458</v>
      </c>
      <c r="AWA36">
        <v>1208096</v>
      </c>
      <c r="AWB36">
        <v>1216283</v>
      </c>
      <c r="AWC36">
        <v>1225139</v>
      </c>
      <c r="AWD36">
        <v>1226525</v>
      </c>
      <c r="AWE36">
        <v>1307118</v>
      </c>
      <c r="AWF36">
        <v>1306333</v>
      </c>
      <c r="AWG36">
        <v>1292063</v>
      </c>
      <c r="AWH36">
        <v>1258503</v>
      </c>
      <c r="AWI36">
        <v>1265730</v>
      </c>
      <c r="AWJ36">
        <v>1238460</v>
      </c>
      <c r="AWK36">
        <v>1233082</v>
      </c>
      <c r="AWL36">
        <v>1232067</v>
      </c>
      <c r="AWM36">
        <v>1214381</v>
      </c>
      <c r="AWN36">
        <v>1216235</v>
      </c>
      <c r="AWO36">
        <v>1213779</v>
      </c>
      <c r="AWP36">
        <v>1202648</v>
      </c>
      <c r="AWQ36">
        <v>1195591</v>
      </c>
      <c r="AWR36">
        <v>1198279</v>
      </c>
      <c r="AWS36">
        <v>1206424</v>
      </c>
      <c r="AWT36">
        <v>1198178</v>
      </c>
      <c r="AWU36">
        <v>1195625</v>
      </c>
      <c r="AWV36">
        <v>1197554</v>
      </c>
      <c r="AWW36">
        <v>1208169</v>
      </c>
      <c r="AWX36">
        <v>1207489</v>
      </c>
      <c r="AWY36">
        <v>1198413</v>
      </c>
      <c r="AWZ36">
        <v>1191860</v>
      </c>
      <c r="AXA36">
        <v>1190221</v>
      </c>
      <c r="AXB36">
        <v>1186182</v>
      </c>
      <c r="AXC36">
        <v>1189376</v>
      </c>
      <c r="AXD36">
        <v>1196498</v>
      </c>
      <c r="AXE36">
        <v>1219652</v>
      </c>
      <c r="AXF36">
        <v>1219195</v>
      </c>
      <c r="AXG36">
        <v>1211291</v>
      </c>
      <c r="AXH36">
        <v>1204525</v>
      </c>
      <c r="AXI36">
        <v>1199970</v>
      </c>
      <c r="AXJ36">
        <v>1200730</v>
      </c>
      <c r="AXK36">
        <v>1201474</v>
      </c>
      <c r="AXL36">
        <v>1200521</v>
      </c>
      <c r="AXM36">
        <v>1203319</v>
      </c>
      <c r="AXN36">
        <v>1189878</v>
      </c>
      <c r="AXO36">
        <v>1182734</v>
      </c>
      <c r="AXP36">
        <v>1178463</v>
      </c>
      <c r="AXQ36">
        <v>1172492</v>
      </c>
      <c r="AXR36">
        <v>1178675</v>
      </c>
      <c r="AXS36">
        <v>1178675</v>
      </c>
      <c r="AXT36">
        <v>1168782</v>
      </c>
      <c r="AXU36">
        <v>1171925</v>
      </c>
      <c r="AXV36">
        <v>1173088</v>
      </c>
      <c r="AXW36">
        <v>1164146</v>
      </c>
      <c r="AXX36">
        <v>1159479</v>
      </c>
      <c r="AXY36">
        <v>1172988</v>
      </c>
      <c r="AXZ36">
        <v>1173095</v>
      </c>
      <c r="AYA36">
        <v>1176199</v>
      </c>
      <c r="AYB36">
        <v>1181692</v>
      </c>
      <c r="AYC36">
        <v>1192004</v>
      </c>
      <c r="AYD36">
        <v>1205243</v>
      </c>
      <c r="AYE36">
        <v>1200947</v>
      </c>
      <c r="AYF36">
        <v>1202702</v>
      </c>
      <c r="AYG36">
        <v>1196825</v>
      </c>
      <c r="AYH36">
        <v>1196787</v>
      </c>
      <c r="AYI36">
        <v>1206606</v>
      </c>
      <c r="AYJ36">
        <v>1204553</v>
      </c>
      <c r="AYK36">
        <v>1212250</v>
      </c>
      <c r="AYL36">
        <v>1203544</v>
      </c>
      <c r="AYM36">
        <v>1203206</v>
      </c>
      <c r="AYN36">
        <v>1195210</v>
      </c>
      <c r="AYO36">
        <v>1199614</v>
      </c>
      <c r="AYP36">
        <v>1192836</v>
      </c>
      <c r="AYQ36">
        <v>1200566</v>
      </c>
      <c r="AYR36">
        <v>1200566</v>
      </c>
      <c r="AYS36">
        <v>1231770</v>
      </c>
      <c r="AYT36">
        <v>1390911</v>
      </c>
      <c r="AYU36">
        <v>1277634</v>
      </c>
      <c r="AYV36">
        <v>1263010</v>
      </c>
      <c r="AYW36">
        <v>1260036</v>
      </c>
      <c r="AYX36">
        <v>1232873</v>
      </c>
      <c r="AYY36">
        <v>1220999</v>
      </c>
      <c r="AYZ36">
        <v>1207091</v>
      </c>
      <c r="AZA36">
        <v>1208146</v>
      </c>
      <c r="AZB36">
        <v>1203336</v>
      </c>
      <c r="AZC36">
        <v>1196942</v>
      </c>
      <c r="AZD36">
        <v>1199464</v>
      </c>
      <c r="AZE36">
        <v>1189282</v>
      </c>
      <c r="AZF36">
        <v>1190477</v>
      </c>
      <c r="AZG36">
        <v>1184872</v>
      </c>
      <c r="AZH36">
        <v>1188640</v>
      </c>
      <c r="AZI36">
        <v>1190532</v>
      </c>
      <c r="AZJ36">
        <v>1190898</v>
      </c>
      <c r="AZK36">
        <v>1189382</v>
      </c>
      <c r="AZL36">
        <v>1186426</v>
      </c>
      <c r="AZM36">
        <v>1189565</v>
      </c>
      <c r="AZN36">
        <v>1190896</v>
      </c>
      <c r="AZO36">
        <v>1186492</v>
      </c>
      <c r="AZP36">
        <v>1183906</v>
      </c>
      <c r="AZQ36">
        <v>1181125</v>
      </c>
      <c r="AZR36">
        <v>1184459</v>
      </c>
      <c r="AZS36">
        <v>1189626</v>
      </c>
      <c r="AZT36">
        <v>1185262</v>
      </c>
      <c r="AZU36">
        <v>1184485</v>
      </c>
      <c r="AZV36">
        <v>1182354</v>
      </c>
      <c r="AZW36">
        <v>1176771</v>
      </c>
      <c r="AZX36">
        <v>1169938</v>
      </c>
      <c r="AZY36">
        <v>1171733</v>
      </c>
      <c r="AZZ36">
        <v>1173129</v>
      </c>
      <c r="BAA36">
        <v>1175029</v>
      </c>
      <c r="BAB36">
        <v>1179006</v>
      </c>
      <c r="BAC36">
        <v>1173738</v>
      </c>
      <c r="BAD36">
        <v>1171308</v>
      </c>
      <c r="BAE36">
        <v>1169636</v>
      </c>
      <c r="BAF36">
        <v>1172569</v>
      </c>
      <c r="BAG36">
        <v>1188564</v>
      </c>
      <c r="BAH36">
        <v>1185169</v>
      </c>
      <c r="BAI36">
        <v>1178149</v>
      </c>
      <c r="BAJ36">
        <v>1168129</v>
      </c>
      <c r="BAK36">
        <v>1180413</v>
      </c>
      <c r="BAL36">
        <v>1185926</v>
      </c>
      <c r="BAM36">
        <v>1192239</v>
      </c>
      <c r="BAN36">
        <v>1196176</v>
      </c>
      <c r="BAO36">
        <v>1191929</v>
      </c>
      <c r="BAP36">
        <v>1199777</v>
      </c>
      <c r="BAQ36">
        <v>1187230</v>
      </c>
      <c r="BAR36">
        <v>1199499</v>
      </c>
      <c r="BAS36">
        <v>1203592</v>
      </c>
      <c r="BAT36">
        <v>1201103</v>
      </c>
      <c r="BAU36">
        <v>1211837</v>
      </c>
      <c r="BAV36">
        <v>1210796</v>
      </c>
      <c r="BAW36">
        <v>1205212</v>
      </c>
      <c r="BAX36">
        <v>1208458</v>
      </c>
      <c r="BAY36">
        <v>1232949</v>
      </c>
      <c r="BAZ36">
        <v>1238334</v>
      </c>
      <c r="BBA36">
        <v>1237618</v>
      </c>
      <c r="BBB36">
        <v>1231127</v>
      </c>
      <c r="BBC36">
        <v>1228413</v>
      </c>
      <c r="BBD36">
        <v>1231391</v>
      </c>
      <c r="BBE36">
        <v>1237390</v>
      </c>
      <c r="BBF36">
        <v>1245388</v>
      </c>
      <c r="BBG36">
        <v>1269932</v>
      </c>
      <c r="BBH36">
        <v>1249236</v>
      </c>
      <c r="BBI36">
        <v>1245379</v>
      </c>
      <c r="BBJ36">
        <v>1227574</v>
      </c>
      <c r="BBK36">
        <v>1220501</v>
      </c>
      <c r="BBL36">
        <v>1208356</v>
      </c>
      <c r="BBM36">
        <v>1207207</v>
      </c>
      <c r="BBN36">
        <v>1201605</v>
      </c>
      <c r="BBO36">
        <v>1201605</v>
      </c>
      <c r="BBP36">
        <v>1198782</v>
      </c>
      <c r="BBQ36">
        <v>1180155</v>
      </c>
      <c r="BBR36">
        <v>1183163</v>
      </c>
      <c r="BBS36">
        <v>1180351</v>
      </c>
      <c r="BBT36">
        <v>1183877</v>
      </c>
      <c r="BBU36">
        <v>1186944</v>
      </c>
      <c r="BBV36">
        <v>1188050</v>
      </c>
      <c r="BBW36">
        <v>1182052</v>
      </c>
      <c r="BBX36">
        <v>1187725</v>
      </c>
      <c r="BBY36">
        <v>1185136</v>
      </c>
      <c r="BBZ36">
        <v>1180553</v>
      </c>
      <c r="BCA36">
        <v>1178111</v>
      </c>
      <c r="BCB36">
        <v>1169156</v>
      </c>
      <c r="BCC36">
        <v>1170994</v>
      </c>
      <c r="BCD36">
        <v>1174548</v>
      </c>
      <c r="BCE36">
        <v>1162273</v>
      </c>
      <c r="BCF36">
        <v>1166518</v>
      </c>
      <c r="BCG36">
        <v>1157441</v>
      </c>
      <c r="BCH36">
        <v>1162360</v>
      </c>
      <c r="BCI36">
        <v>1162360</v>
      </c>
      <c r="BCJ36">
        <v>1162059</v>
      </c>
      <c r="BCK36">
        <v>1157099</v>
      </c>
      <c r="BCL36">
        <v>1156648</v>
      </c>
      <c r="BCM36">
        <v>1156363</v>
      </c>
      <c r="BCN36">
        <v>1159281</v>
      </c>
      <c r="BCO36">
        <v>1150588</v>
      </c>
      <c r="BCP36">
        <v>1151550</v>
      </c>
      <c r="BCQ36">
        <v>1150413</v>
      </c>
      <c r="BCR36">
        <v>1163684</v>
      </c>
      <c r="BCS36">
        <v>1161812</v>
      </c>
      <c r="BCT36">
        <v>1161812</v>
      </c>
      <c r="BCU36">
        <v>1159817</v>
      </c>
      <c r="BCV36">
        <v>1156039</v>
      </c>
      <c r="BCW36">
        <v>1151227</v>
      </c>
      <c r="BCX36">
        <v>1152261</v>
      </c>
      <c r="BCY36">
        <v>1152261</v>
      </c>
      <c r="BCZ36">
        <v>1138610</v>
      </c>
      <c r="BDA36">
        <v>1137048</v>
      </c>
      <c r="BDB36">
        <v>1147227</v>
      </c>
      <c r="BDC36">
        <v>1151855</v>
      </c>
      <c r="BDD36">
        <v>1153394</v>
      </c>
      <c r="BDE36">
        <v>1159585</v>
      </c>
      <c r="BDF36">
        <v>1158572</v>
      </c>
      <c r="BDG36">
        <v>1161769</v>
      </c>
      <c r="BDH36">
        <v>1160041</v>
      </c>
      <c r="BDI36">
        <v>1161890</v>
      </c>
      <c r="BDJ36">
        <v>1156546</v>
      </c>
      <c r="BDK36">
        <v>1161280</v>
      </c>
      <c r="BDL36">
        <v>1155138</v>
      </c>
      <c r="BDM36">
        <v>1162124</v>
      </c>
      <c r="BDN36">
        <v>1159644</v>
      </c>
      <c r="BDO36">
        <v>1160651</v>
      </c>
      <c r="BDP36">
        <v>1163989</v>
      </c>
      <c r="BDQ36">
        <v>1181991</v>
      </c>
      <c r="BDR36">
        <v>1206256</v>
      </c>
      <c r="BDS36">
        <v>1221091</v>
      </c>
      <c r="BDT36">
        <v>1221091</v>
      </c>
      <c r="BDU36">
        <v>1361687</v>
      </c>
      <c r="BDV36">
        <v>1387932</v>
      </c>
      <c r="BDW36">
        <v>1351047</v>
      </c>
      <c r="BDX36">
        <v>1328417</v>
      </c>
      <c r="BDY36">
        <v>1269461</v>
      </c>
      <c r="BDZ36">
        <v>1250306</v>
      </c>
      <c r="BEA36">
        <v>1236113</v>
      </c>
      <c r="BEB36">
        <v>1214302</v>
      </c>
      <c r="BEC36">
        <v>1214447</v>
      </c>
      <c r="BED36">
        <v>1216105</v>
      </c>
      <c r="BEE36">
        <v>1218434</v>
      </c>
      <c r="BEF36">
        <v>1207316</v>
      </c>
      <c r="BEG36">
        <v>1216548</v>
      </c>
      <c r="BEH36">
        <v>1229925</v>
      </c>
      <c r="BEI36">
        <v>1222381</v>
      </c>
      <c r="BEJ36">
        <v>1216994</v>
      </c>
      <c r="BEK36">
        <v>1227289</v>
      </c>
      <c r="BEL36">
        <v>1223492</v>
      </c>
      <c r="BEM36">
        <v>1225850</v>
      </c>
      <c r="BEN36">
        <v>1228346</v>
      </c>
      <c r="BEO36">
        <v>1225546</v>
      </c>
      <c r="BEP36">
        <v>1220914</v>
      </c>
      <c r="BEQ36">
        <v>1234712</v>
      </c>
      <c r="BER36">
        <v>1233053</v>
      </c>
      <c r="BES36">
        <v>1224178</v>
      </c>
      <c r="BET36">
        <v>1212538</v>
      </c>
      <c r="BEU36">
        <v>1211120</v>
      </c>
      <c r="BEV36">
        <v>1209705</v>
      </c>
      <c r="BEW36">
        <v>1208275</v>
      </c>
      <c r="BEX36">
        <v>1204198</v>
      </c>
      <c r="BEY36">
        <v>1205875</v>
      </c>
      <c r="BEZ36">
        <v>1204523</v>
      </c>
      <c r="BFA36">
        <v>1205763</v>
      </c>
      <c r="BFB36">
        <v>1206522</v>
      </c>
      <c r="BFC36">
        <v>1201007</v>
      </c>
      <c r="BFD36">
        <v>1198071</v>
      </c>
      <c r="BFE36">
        <v>1198889</v>
      </c>
      <c r="BFF36">
        <v>1200590</v>
      </c>
      <c r="BFG36">
        <v>1195201</v>
      </c>
      <c r="BFH36">
        <v>1195989</v>
      </c>
      <c r="BFI36">
        <v>1186419</v>
      </c>
      <c r="BFJ36">
        <v>1177039</v>
      </c>
      <c r="BFK36">
        <v>1178691</v>
      </c>
      <c r="BFL36">
        <v>1183653</v>
      </c>
      <c r="BFM36">
        <v>1185315</v>
      </c>
      <c r="BFN36">
        <v>1182434</v>
      </c>
      <c r="BFO36">
        <v>1181643</v>
      </c>
      <c r="BFP36">
        <v>1178907</v>
      </c>
      <c r="BFQ36">
        <v>1176856</v>
      </c>
      <c r="BFR36">
        <v>1179446</v>
      </c>
      <c r="BFS36">
        <v>1174447</v>
      </c>
      <c r="BFT36">
        <v>1164053</v>
      </c>
      <c r="BFU36">
        <v>1164998</v>
      </c>
      <c r="BFV36">
        <v>1163862</v>
      </c>
      <c r="BFW36">
        <v>1158369</v>
      </c>
      <c r="BFX36">
        <v>1152767</v>
      </c>
      <c r="BFY36">
        <v>1147500</v>
      </c>
      <c r="BFZ36">
        <v>1147500</v>
      </c>
      <c r="BGA36">
        <v>1142427</v>
      </c>
      <c r="BGB36">
        <v>1132613</v>
      </c>
      <c r="BGC36">
        <v>1136085</v>
      </c>
      <c r="BGD36">
        <v>1149447</v>
      </c>
      <c r="BGE36">
        <v>1135637</v>
      </c>
      <c r="BGF36">
        <v>1141458</v>
      </c>
      <c r="BGG36">
        <v>1221988</v>
      </c>
      <c r="BGH36">
        <v>1200353</v>
      </c>
      <c r="BGI36">
        <v>1229858</v>
      </c>
      <c r="BGJ36">
        <v>1218916</v>
      </c>
      <c r="BGK36">
        <v>1198816</v>
      </c>
      <c r="BGL36">
        <v>1187769</v>
      </c>
      <c r="BGM36">
        <v>1164571</v>
      </c>
      <c r="BGN36">
        <v>1167780</v>
      </c>
      <c r="BGO36">
        <v>1159958</v>
      </c>
      <c r="BGP36">
        <v>1147101</v>
      </c>
      <c r="BGQ36">
        <v>1129612</v>
      </c>
      <c r="BGR36">
        <v>1124844</v>
      </c>
      <c r="BGS36">
        <v>1115066</v>
      </c>
      <c r="BGT36">
        <v>1106002</v>
      </c>
      <c r="BGU36">
        <v>1106028</v>
      </c>
      <c r="BGV36">
        <v>1103470</v>
      </c>
      <c r="BGW36">
        <v>1099313</v>
      </c>
      <c r="BGX36">
        <v>1097423</v>
      </c>
      <c r="BGY36">
        <v>1070392</v>
      </c>
      <c r="BGZ36">
        <v>1081715</v>
      </c>
      <c r="BHA36">
        <v>1071847</v>
      </c>
      <c r="BHB36">
        <v>1072660</v>
      </c>
      <c r="BHC36">
        <v>1043745</v>
      </c>
      <c r="BHD36">
        <v>1050429</v>
      </c>
      <c r="BHE36">
        <v>1066642</v>
      </c>
      <c r="BHF36">
        <v>1069278</v>
      </c>
      <c r="BHG36">
        <v>1060693</v>
      </c>
      <c r="BHH36">
        <v>1057315</v>
      </c>
      <c r="BHI36">
        <v>1054833</v>
      </c>
      <c r="BHJ36">
        <v>1051910</v>
      </c>
      <c r="BHK36">
        <v>1044332</v>
      </c>
      <c r="BHL36">
        <v>1044413</v>
      </c>
      <c r="BHM36">
        <v>1043777</v>
      </c>
      <c r="BHN36">
        <v>1041578</v>
      </c>
      <c r="BHO36">
        <v>1044093</v>
      </c>
      <c r="BHP36">
        <v>1030555</v>
      </c>
      <c r="BHQ36">
        <v>1021432</v>
      </c>
      <c r="BHR36">
        <v>1013737</v>
      </c>
      <c r="BHS36">
        <v>1016593</v>
      </c>
      <c r="BHT36">
        <v>1016593</v>
      </c>
      <c r="BHU36">
        <v>1018086</v>
      </c>
      <c r="BHV36">
        <v>1013863</v>
      </c>
      <c r="BHW36">
        <v>1014204</v>
      </c>
      <c r="BHX36">
        <v>1019275</v>
      </c>
      <c r="BHY36">
        <v>1022957</v>
      </c>
      <c r="BHZ36">
        <v>1024190</v>
      </c>
      <c r="BIA36">
        <v>1018152</v>
      </c>
      <c r="BIB36">
        <v>1013081</v>
      </c>
      <c r="BIC36">
        <v>1012186</v>
      </c>
      <c r="BID36">
        <v>1002769</v>
      </c>
      <c r="BIE36">
        <v>994787</v>
      </c>
      <c r="BIF36">
        <v>991506</v>
      </c>
      <c r="BIG36">
        <v>988822</v>
      </c>
      <c r="BIH36">
        <v>989129</v>
      </c>
      <c r="BII36">
        <v>991107</v>
      </c>
      <c r="BIJ36">
        <v>980546</v>
      </c>
      <c r="BIK36">
        <v>984514</v>
      </c>
      <c r="BIL36">
        <v>985567</v>
      </c>
      <c r="BIM36">
        <v>992329</v>
      </c>
      <c r="BIN36">
        <v>998137</v>
      </c>
      <c r="BIO36">
        <v>1014636</v>
      </c>
      <c r="BIP36">
        <v>1010697</v>
      </c>
      <c r="BIQ36">
        <v>1009292</v>
      </c>
      <c r="BIR36">
        <v>1027299</v>
      </c>
      <c r="BIS36">
        <v>1059718</v>
      </c>
      <c r="BIT36">
        <v>1146472</v>
      </c>
      <c r="BIU36">
        <v>1185778</v>
      </c>
      <c r="BIV36">
        <v>1197387</v>
      </c>
      <c r="BIW36">
        <v>1197387</v>
      </c>
      <c r="BIX36">
        <v>1190069</v>
      </c>
      <c r="BIY36">
        <v>1092540</v>
      </c>
      <c r="BIZ36">
        <v>1032090</v>
      </c>
      <c r="BJA36">
        <v>1029142</v>
      </c>
      <c r="BJB36">
        <v>1022487</v>
      </c>
      <c r="BJC36">
        <v>1015151</v>
      </c>
      <c r="BJD36">
        <v>1017989</v>
      </c>
      <c r="BJE36">
        <v>1009339</v>
      </c>
      <c r="BJF36">
        <v>1003116</v>
      </c>
      <c r="BJG36">
        <v>1002804</v>
      </c>
      <c r="BJH36">
        <v>1002372</v>
      </c>
      <c r="BJI36">
        <v>994116</v>
      </c>
      <c r="BJJ36">
        <v>989523</v>
      </c>
      <c r="BJK36">
        <v>983601</v>
      </c>
      <c r="BJL36">
        <v>981295</v>
      </c>
      <c r="BJM36">
        <v>980822</v>
      </c>
      <c r="BJN36">
        <v>989443</v>
      </c>
      <c r="BJO36">
        <v>981100</v>
      </c>
      <c r="BJP36">
        <v>974778</v>
      </c>
      <c r="BJQ36">
        <v>983464</v>
      </c>
      <c r="BJR36">
        <v>995922</v>
      </c>
      <c r="BJS36">
        <v>988492</v>
      </c>
      <c r="BJT36">
        <v>994075</v>
      </c>
      <c r="BJU36">
        <v>1003103</v>
      </c>
      <c r="BJV36">
        <v>1007540</v>
      </c>
      <c r="BJW36">
        <v>1007383</v>
      </c>
      <c r="BJX36">
        <v>1007728</v>
      </c>
      <c r="BJY36">
        <v>1005372</v>
      </c>
      <c r="BJZ36">
        <v>1003123</v>
      </c>
      <c r="BKA36">
        <v>998639</v>
      </c>
      <c r="BKB36">
        <v>998639</v>
      </c>
      <c r="BKC36">
        <v>1004866</v>
      </c>
      <c r="BKD36">
        <v>1001494</v>
      </c>
      <c r="BKE36">
        <v>995805</v>
      </c>
      <c r="BKF36">
        <v>1001130</v>
      </c>
      <c r="BKG36">
        <v>1003270</v>
      </c>
      <c r="BKH36">
        <v>1010083</v>
      </c>
      <c r="BKI36">
        <v>1001257</v>
      </c>
      <c r="BKJ36">
        <v>1010983</v>
      </c>
      <c r="BKK36">
        <v>1011840</v>
      </c>
      <c r="BKL36">
        <v>1061502</v>
      </c>
      <c r="BKM36">
        <v>1063605</v>
      </c>
      <c r="BKN36">
        <v>1081608</v>
      </c>
      <c r="BKO36">
        <v>1092048</v>
      </c>
      <c r="BKP36">
        <v>1124809</v>
      </c>
      <c r="BKQ36">
        <v>1133796</v>
      </c>
      <c r="BKR36">
        <v>1155576</v>
      </c>
      <c r="BKS36">
        <v>1174349</v>
      </c>
      <c r="BKT36">
        <v>1184644</v>
      </c>
      <c r="BKU36">
        <v>1210657</v>
      </c>
      <c r="BKV36">
        <v>1238665</v>
      </c>
      <c r="BKW36">
        <v>1238555</v>
      </c>
      <c r="BKX36">
        <v>1228315</v>
      </c>
      <c r="BKY36">
        <v>1244059</v>
      </c>
      <c r="BKZ36">
        <v>1219909</v>
      </c>
      <c r="BLA36">
        <v>1226782</v>
      </c>
      <c r="BLB36">
        <v>1226359</v>
      </c>
      <c r="BLC36">
        <v>1230765</v>
      </c>
      <c r="BLD36">
        <v>1234617</v>
      </c>
      <c r="BLE36">
        <v>1244965</v>
      </c>
      <c r="BLF36">
        <v>1265574</v>
      </c>
      <c r="BLG36">
        <v>1432772</v>
      </c>
      <c r="BLH36">
        <v>1493957</v>
      </c>
      <c r="BLI36">
        <v>1437284</v>
      </c>
      <c r="BLJ36">
        <v>1395902</v>
      </c>
      <c r="BLK36">
        <v>1368454</v>
      </c>
      <c r="BLL36">
        <v>1335683</v>
      </c>
      <c r="BLM36">
        <v>1301421</v>
      </c>
      <c r="BLN36">
        <v>1268639</v>
      </c>
      <c r="BLO36">
        <v>1268639</v>
      </c>
      <c r="BLP36">
        <v>1268783</v>
      </c>
      <c r="BLQ36">
        <v>1263167</v>
      </c>
      <c r="BLR36">
        <v>1245937</v>
      </c>
      <c r="BLS36">
        <v>1235425</v>
      </c>
      <c r="BLT36">
        <v>1233494</v>
      </c>
      <c r="BLU36">
        <v>1234463</v>
      </c>
      <c r="BLV36">
        <v>1208463</v>
      </c>
      <c r="BLW36">
        <v>1215786</v>
      </c>
      <c r="BLX36">
        <v>1148114</v>
      </c>
      <c r="BLY36">
        <v>1137117</v>
      </c>
      <c r="BLZ36">
        <v>1117431</v>
      </c>
      <c r="BMA36">
        <v>1100230</v>
      </c>
      <c r="BMB36">
        <v>1092651</v>
      </c>
      <c r="BMC36">
        <v>1081828</v>
      </c>
      <c r="BMD36">
        <v>1070109</v>
      </c>
      <c r="BME36">
        <v>1068554</v>
      </c>
      <c r="BMF36">
        <v>1066707</v>
      </c>
      <c r="BMG36">
        <v>1061744</v>
      </c>
      <c r="BMH36">
        <v>1054788</v>
      </c>
      <c r="BMI36">
        <v>1054788</v>
      </c>
      <c r="BMJ36">
        <v>1042925</v>
      </c>
      <c r="BMK36">
        <v>1039112</v>
      </c>
      <c r="BML36">
        <v>1037516</v>
      </c>
      <c r="BMM36">
        <v>1015438</v>
      </c>
      <c r="BMN36">
        <v>1020616</v>
      </c>
      <c r="BMO36">
        <v>1025807</v>
      </c>
      <c r="BMP36">
        <v>1012104</v>
      </c>
      <c r="BMQ36">
        <v>1010900</v>
      </c>
      <c r="BMR36">
        <v>1011484</v>
      </c>
      <c r="BMS36">
        <v>1016579</v>
      </c>
      <c r="BMT36">
        <v>1012681</v>
      </c>
      <c r="BMU36">
        <v>1003984</v>
      </c>
      <c r="BMV36">
        <v>1003984</v>
      </c>
      <c r="BMW36">
        <v>1007275</v>
      </c>
      <c r="BMX36">
        <v>1012832</v>
      </c>
      <c r="BMY36">
        <v>1035571</v>
      </c>
      <c r="BMZ36">
        <v>1030731</v>
      </c>
      <c r="BNA36">
        <v>1030731</v>
      </c>
      <c r="BNB36">
        <v>1029232</v>
      </c>
      <c r="BNC36">
        <v>1101599</v>
      </c>
      <c r="BND36">
        <v>1033082</v>
      </c>
      <c r="BNE36">
        <v>1029087</v>
      </c>
      <c r="BNF36">
        <v>1024754</v>
      </c>
      <c r="BNG36">
        <v>1019749</v>
      </c>
      <c r="BNH36">
        <v>1027029</v>
      </c>
      <c r="BNI36">
        <v>1016852</v>
      </c>
      <c r="BNJ36">
        <v>1000610</v>
      </c>
      <c r="BNK36">
        <v>978807</v>
      </c>
      <c r="BNL36">
        <v>974688</v>
      </c>
      <c r="BNM36">
        <v>966473</v>
      </c>
      <c r="BNN36">
        <v>974381</v>
      </c>
      <c r="BNO36">
        <v>981090</v>
      </c>
      <c r="BNP36">
        <v>988224</v>
      </c>
      <c r="BNQ36">
        <v>987267</v>
      </c>
      <c r="BNR36">
        <v>994223</v>
      </c>
      <c r="BNS36">
        <v>1006162</v>
      </c>
      <c r="BNT36">
        <v>1006162</v>
      </c>
      <c r="BNU36">
        <v>1069536</v>
      </c>
      <c r="BNV36">
        <v>1032478</v>
      </c>
      <c r="BNW36">
        <v>1008677</v>
      </c>
      <c r="BNX36">
        <v>1056044</v>
      </c>
      <c r="BNY36">
        <v>1045492</v>
      </c>
      <c r="BNZ36">
        <v>1050687</v>
      </c>
      <c r="BOA36">
        <v>1026856</v>
      </c>
      <c r="BOB36">
        <v>1026056</v>
      </c>
      <c r="BOC36">
        <v>1027172</v>
      </c>
      <c r="BOD36">
        <v>1027948</v>
      </c>
      <c r="BOE36">
        <v>1024997</v>
      </c>
      <c r="BOF36">
        <v>1022425</v>
      </c>
      <c r="BOG36">
        <v>1029289</v>
      </c>
      <c r="BOH36">
        <v>1012619</v>
      </c>
      <c r="BOI36">
        <v>990611</v>
      </c>
      <c r="BOJ36">
        <v>995426</v>
      </c>
      <c r="BOK36">
        <v>1001376</v>
      </c>
      <c r="BOL36">
        <v>1009007</v>
      </c>
      <c r="BOM36">
        <v>1009010</v>
      </c>
      <c r="BON36">
        <v>1018159</v>
      </c>
      <c r="BOO36">
        <v>1023307</v>
      </c>
      <c r="BOP36">
        <v>1011937</v>
      </c>
      <c r="BOQ36">
        <v>1013494</v>
      </c>
      <c r="BOR36">
        <v>1008452</v>
      </c>
      <c r="BOS36">
        <v>1001136</v>
      </c>
      <c r="BOT36">
        <v>1001981</v>
      </c>
      <c r="BOU36">
        <v>994278</v>
      </c>
      <c r="BOV36">
        <v>987206</v>
      </c>
      <c r="BOW36">
        <v>973434</v>
      </c>
      <c r="BOX36">
        <v>975846</v>
      </c>
      <c r="BOY36">
        <v>974337</v>
      </c>
      <c r="BOZ36">
        <v>983221</v>
      </c>
      <c r="BPA36">
        <v>984620</v>
      </c>
      <c r="BPB36">
        <v>976836</v>
      </c>
      <c r="BPC36">
        <v>968960</v>
      </c>
      <c r="BPD36">
        <v>968097</v>
      </c>
      <c r="BPE36">
        <v>967041</v>
      </c>
      <c r="BPF36">
        <v>966952</v>
      </c>
      <c r="BPG36">
        <v>967537</v>
      </c>
      <c r="BPH36">
        <v>964018</v>
      </c>
      <c r="BPI36">
        <v>968522</v>
      </c>
      <c r="BPJ36">
        <v>971403</v>
      </c>
      <c r="BPK36">
        <v>969949</v>
      </c>
      <c r="BPL36">
        <v>976656</v>
      </c>
      <c r="BPM36">
        <v>975570</v>
      </c>
      <c r="BPN36">
        <v>976298</v>
      </c>
      <c r="BPO36">
        <v>971975</v>
      </c>
      <c r="BPP36">
        <v>980621</v>
      </c>
      <c r="BPQ36">
        <v>984204</v>
      </c>
      <c r="BPR36">
        <v>979020</v>
      </c>
      <c r="BPS36">
        <v>988125</v>
      </c>
      <c r="BPT36">
        <v>994457</v>
      </c>
      <c r="BPU36">
        <v>991252</v>
      </c>
      <c r="BPV36">
        <v>987229</v>
      </c>
      <c r="BPW36">
        <v>979276</v>
      </c>
      <c r="BPX36">
        <v>976168</v>
      </c>
      <c r="BPY36">
        <v>956941</v>
      </c>
      <c r="BPZ36">
        <v>955767</v>
      </c>
      <c r="BQA36">
        <v>958138</v>
      </c>
      <c r="BQB36">
        <v>957501</v>
      </c>
      <c r="BQC36">
        <v>963091</v>
      </c>
      <c r="BQD36">
        <v>949413</v>
      </c>
      <c r="BQE36">
        <v>949413</v>
      </c>
      <c r="BQF36">
        <v>959099</v>
      </c>
      <c r="BQG36">
        <v>1003714</v>
      </c>
      <c r="BQH36">
        <v>1016325</v>
      </c>
      <c r="BQI36">
        <v>982681</v>
      </c>
      <c r="BQJ36">
        <v>994269</v>
      </c>
      <c r="BQK36">
        <v>1051229</v>
      </c>
      <c r="BQL36">
        <v>1049855</v>
      </c>
      <c r="BQM36">
        <v>1019215</v>
      </c>
      <c r="BQN36">
        <v>1020153</v>
      </c>
      <c r="BQO36">
        <v>994941</v>
      </c>
      <c r="BQP36">
        <v>996928</v>
      </c>
      <c r="BQQ36">
        <v>996318</v>
      </c>
      <c r="BQR36">
        <v>998940</v>
      </c>
      <c r="BQS36">
        <v>1000149</v>
      </c>
      <c r="BQT36">
        <v>991602</v>
      </c>
      <c r="BQU36">
        <v>992369</v>
      </c>
      <c r="BQV36">
        <v>990652</v>
      </c>
      <c r="BQW36">
        <v>974970</v>
      </c>
      <c r="BQX36">
        <v>974175</v>
      </c>
      <c r="BQY36">
        <v>956954</v>
      </c>
      <c r="BQZ36">
        <v>956729</v>
      </c>
      <c r="BRA36">
        <v>939122</v>
      </c>
      <c r="BRB36">
        <v>933095</v>
      </c>
      <c r="BRC36">
        <v>931541</v>
      </c>
      <c r="BRD36">
        <v>930403</v>
      </c>
      <c r="BRE36">
        <v>934079</v>
      </c>
      <c r="BRF36">
        <v>934344</v>
      </c>
      <c r="BRG36">
        <v>932493</v>
      </c>
      <c r="BRH36">
        <v>930594</v>
      </c>
      <c r="BRI36">
        <v>927751</v>
      </c>
      <c r="BRJ36">
        <v>927155</v>
      </c>
      <c r="BRK36">
        <v>924785</v>
      </c>
      <c r="BRL36">
        <v>928042</v>
      </c>
      <c r="BRM36">
        <v>933875</v>
      </c>
      <c r="BRN36">
        <v>934761</v>
      </c>
      <c r="BRO36">
        <v>927511</v>
      </c>
      <c r="BRP36">
        <v>921636</v>
      </c>
      <c r="BRQ36">
        <v>920436</v>
      </c>
      <c r="BRR36">
        <v>919826</v>
      </c>
      <c r="BRS36">
        <v>924533</v>
      </c>
      <c r="BRT36">
        <v>935894</v>
      </c>
      <c r="BRU36">
        <v>935894</v>
      </c>
      <c r="BRV36">
        <v>933255</v>
      </c>
      <c r="BRW36">
        <v>926339</v>
      </c>
      <c r="BRX36">
        <v>918107</v>
      </c>
      <c r="BRY36">
        <v>927520</v>
      </c>
      <c r="BRZ36">
        <v>929877</v>
      </c>
      <c r="BSA36">
        <v>928500</v>
      </c>
      <c r="BSB36">
        <v>928370</v>
      </c>
      <c r="BSC36">
        <v>934247</v>
      </c>
      <c r="BSD36">
        <v>948999</v>
      </c>
      <c r="BSE36">
        <v>964453</v>
      </c>
      <c r="BSF36">
        <v>964494</v>
      </c>
      <c r="BSG36">
        <v>964925</v>
      </c>
      <c r="BSH36">
        <v>972121</v>
      </c>
      <c r="BSI36">
        <v>979594</v>
      </c>
      <c r="BSJ36">
        <v>968491</v>
      </c>
      <c r="BSK36">
        <v>968251</v>
      </c>
      <c r="BSL36">
        <v>968162</v>
      </c>
      <c r="BSM36">
        <v>974226</v>
      </c>
      <c r="BSN36">
        <v>977221</v>
      </c>
      <c r="BSO36">
        <v>983620</v>
      </c>
      <c r="BSP36">
        <v>981136</v>
      </c>
      <c r="BSQ36">
        <v>989598</v>
      </c>
      <c r="BSR36">
        <v>989332</v>
      </c>
      <c r="BSS36">
        <v>1007079</v>
      </c>
      <c r="BST36">
        <v>1024891</v>
      </c>
      <c r="BSU36">
        <v>1022230</v>
      </c>
      <c r="BSV36">
        <v>1079807</v>
      </c>
      <c r="BSW36">
        <v>1079807</v>
      </c>
      <c r="BSX36">
        <v>1047518</v>
      </c>
      <c r="BSY36">
        <v>1039540</v>
      </c>
      <c r="BSZ36">
        <v>1038325</v>
      </c>
      <c r="BTA36">
        <v>1007642</v>
      </c>
      <c r="BTB36">
        <v>1004292</v>
      </c>
      <c r="BTC36">
        <v>1005334</v>
      </c>
      <c r="BTD36">
        <v>1005198</v>
      </c>
      <c r="BTE36">
        <v>1003502</v>
      </c>
      <c r="BTF36">
        <v>1005217</v>
      </c>
      <c r="BTG36">
        <v>995394</v>
      </c>
      <c r="BTH36">
        <v>996778</v>
      </c>
      <c r="BTI36">
        <v>980498</v>
      </c>
      <c r="BTJ36">
        <v>978321</v>
      </c>
      <c r="BTK36">
        <v>977158</v>
      </c>
      <c r="BTL36">
        <v>959638</v>
      </c>
      <c r="BTM36">
        <v>954122</v>
      </c>
      <c r="BTN36">
        <v>958176</v>
      </c>
      <c r="BTO36">
        <v>945882</v>
      </c>
      <c r="BTP36">
        <v>946752</v>
      </c>
      <c r="BTQ36">
        <v>948692</v>
      </c>
      <c r="BTR36">
        <v>944408</v>
      </c>
      <c r="BTS36">
        <v>945275</v>
      </c>
      <c r="BTT36">
        <v>942262</v>
      </c>
      <c r="BTU36">
        <v>945663</v>
      </c>
      <c r="BTV36">
        <v>945414</v>
      </c>
      <c r="BTW36">
        <v>945414</v>
      </c>
      <c r="BTX36">
        <v>950795</v>
      </c>
      <c r="BTY36">
        <v>950014</v>
      </c>
      <c r="BTZ36">
        <v>953509</v>
      </c>
      <c r="BUA36">
        <v>947590</v>
      </c>
      <c r="BUB36">
        <v>945874</v>
      </c>
      <c r="BUC36">
        <v>945721</v>
      </c>
      <c r="BUD36">
        <v>941666</v>
      </c>
      <c r="BUE36">
        <v>939103</v>
      </c>
      <c r="BUF36">
        <v>946364</v>
      </c>
      <c r="BUG36">
        <v>947339</v>
      </c>
      <c r="BUH36">
        <v>952450</v>
      </c>
      <c r="BUI36">
        <v>959773</v>
      </c>
      <c r="BUJ36">
        <v>956675</v>
      </c>
      <c r="BUK36">
        <v>971222</v>
      </c>
      <c r="BUL36">
        <v>974059</v>
      </c>
      <c r="BUM36">
        <v>980680</v>
      </c>
      <c r="BUN36">
        <v>978607</v>
      </c>
      <c r="BUO36">
        <v>969357</v>
      </c>
      <c r="BUP36">
        <v>968305</v>
      </c>
      <c r="BUQ36">
        <v>971466</v>
      </c>
      <c r="BUR36">
        <v>977409</v>
      </c>
      <c r="BUS36">
        <v>954430</v>
      </c>
      <c r="BUT36">
        <v>968118</v>
      </c>
      <c r="BUU36">
        <v>972454</v>
      </c>
      <c r="BUV36">
        <v>961984</v>
      </c>
      <c r="BUW36">
        <v>976152</v>
      </c>
      <c r="BUX36">
        <v>967241</v>
      </c>
      <c r="BUY36">
        <v>944557</v>
      </c>
      <c r="BUZ36">
        <v>941757</v>
      </c>
      <c r="BVA36">
        <v>948922</v>
      </c>
      <c r="BVB36">
        <v>957513</v>
      </c>
      <c r="BVC36">
        <v>963854</v>
      </c>
      <c r="BVD36">
        <v>970388</v>
      </c>
      <c r="BVE36">
        <v>995324</v>
      </c>
      <c r="BVF36">
        <v>976703</v>
      </c>
      <c r="BVG36">
        <v>1051990</v>
      </c>
      <c r="BVH36">
        <v>1141835</v>
      </c>
      <c r="BVI36">
        <v>1205666</v>
      </c>
      <c r="BVJ36">
        <v>1096083</v>
      </c>
      <c r="BVK36">
        <v>1003890</v>
      </c>
      <c r="BVL36">
        <v>1005347</v>
      </c>
      <c r="BVM36">
        <v>1010875</v>
      </c>
      <c r="BVN36">
        <v>997467</v>
      </c>
      <c r="BVO36">
        <v>997467</v>
      </c>
      <c r="BVP36">
        <v>985627</v>
      </c>
      <c r="BVQ36">
        <v>966221</v>
      </c>
      <c r="BVR36">
        <v>965380</v>
      </c>
      <c r="BVS36">
        <v>968220</v>
      </c>
      <c r="BVT36">
        <v>970976</v>
      </c>
      <c r="BVU36">
        <v>962499</v>
      </c>
      <c r="BVV36">
        <v>952777</v>
      </c>
      <c r="BVW36">
        <v>956955</v>
      </c>
      <c r="BVX36">
        <v>956183</v>
      </c>
      <c r="BVY36">
        <v>958713</v>
      </c>
      <c r="BVZ36">
        <v>963300</v>
      </c>
      <c r="BWA36">
        <v>957846</v>
      </c>
      <c r="BWB36">
        <v>956191</v>
      </c>
      <c r="BWC36">
        <v>952531</v>
      </c>
      <c r="BWD36">
        <v>955182</v>
      </c>
      <c r="BWE36">
        <v>983721</v>
      </c>
      <c r="BWF36">
        <v>964503</v>
      </c>
      <c r="BWG36">
        <v>972020</v>
      </c>
      <c r="BWH36">
        <v>967070</v>
      </c>
      <c r="BWI36">
        <v>967070</v>
      </c>
      <c r="BWJ36">
        <v>964947</v>
      </c>
      <c r="BWK36">
        <v>957929</v>
      </c>
      <c r="BWL36">
        <v>943744</v>
      </c>
      <c r="BWM36">
        <v>939384</v>
      </c>
      <c r="BWN36">
        <v>943977</v>
      </c>
      <c r="BWO36">
        <v>943537</v>
      </c>
      <c r="BWP36">
        <v>937642</v>
      </c>
      <c r="BWQ36">
        <v>935255</v>
      </c>
      <c r="BWR36">
        <v>947747</v>
      </c>
      <c r="BWS36">
        <v>950053</v>
      </c>
      <c r="BWT36">
        <v>955889</v>
      </c>
      <c r="BWU36">
        <v>945637</v>
      </c>
      <c r="BWV36">
        <v>943667</v>
      </c>
      <c r="BWW36">
        <v>943667</v>
      </c>
      <c r="BWX36">
        <v>949501</v>
      </c>
      <c r="BWY36">
        <v>952233</v>
      </c>
      <c r="BWZ36">
        <v>944411</v>
      </c>
      <c r="BXA36">
        <v>937911</v>
      </c>
      <c r="BXB36">
        <v>937911</v>
      </c>
      <c r="BXC36">
        <v>943360</v>
      </c>
      <c r="BXD36">
        <v>972471</v>
      </c>
      <c r="BXE36">
        <v>988638</v>
      </c>
      <c r="BXF36">
        <v>977619</v>
      </c>
      <c r="BXG36">
        <v>979955</v>
      </c>
      <c r="BXH36">
        <v>988005</v>
      </c>
      <c r="BXI36">
        <v>988407</v>
      </c>
      <c r="BXJ36">
        <v>983037</v>
      </c>
      <c r="BXK36">
        <v>977378</v>
      </c>
      <c r="BXL36">
        <v>969663</v>
      </c>
      <c r="BXM36">
        <v>972746</v>
      </c>
      <c r="BXN36">
        <v>969956</v>
      </c>
      <c r="BXO36">
        <v>961109</v>
      </c>
      <c r="BXP36">
        <v>962016</v>
      </c>
      <c r="BXQ36">
        <v>967063</v>
      </c>
      <c r="BXR36">
        <v>996669</v>
      </c>
      <c r="BXS36">
        <v>1041439</v>
      </c>
      <c r="BXT36">
        <v>1115849</v>
      </c>
      <c r="BXU36">
        <v>1145547</v>
      </c>
      <c r="BXV36">
        <v>1072946</v>
      </c>
      <c r="BXW36">
        <v>962114</v>
      </c>
      <c r="BXX36">
        <v>956937</v>
      </c>
      <c r="BXY36">
        <v>956937</v>
      </c>
      <c r="BXZ36">
        <v>938083</v>
      </c>
      <c r="BYA36">
        <v>932932</v>
      </c>
      <c r="BYB36">
        <v>932310</v>
      </c>
      <c r="BYC36">
        <v>923316</v>
      </c>
      <c r="BYD36">
        <v>913783</v>
      </c>
      <c r="BYE36">
        <v>917952</v>
      </c>
      <c r="BYF36">
        <v>920314</v>
      </c>
      <c r="BYG36">
        <v>921648</v>
      </c>
      <c r="BYH36">
        <v>928185</v>
      </c>
      <c r="BYI36">
        <v>933419</v>
      </c>
      <c r="BYJ36">
        <v>925781</v>
      </c>
      <c r="BYK36">
        <v>925482</v>
      </c>
      <c r="BYL36">
        <v>921844</v>
      </c>
      <c r="BYM36">
        <v>920102</v>
      </c>
      <c r="BYN36">
        <v>913987</v>
      </c>
      <c r="BYO36">
        <v>897781</v>
      </c>
      <c r="BYP36">
        <v>896211</v>
      </c>
      <c r="BYQ36">
        <v>890780</v>
      </c>
      <c r="BYR36">
        <v>902864</v>
      </c>
      <c r="BYS36">
        <v>906893</v>
      </c>
      <c r="BYT36">
        <v>918210</v>
      </c>
      <c r="BYU36">
        <v>918043</v>
      </c>
      <c r="BYV36">
        <v>916324</v>
      </c>
      <c r="BYW36">
        <v>920274</v>
      </c>
      <c r="BYX36">
        <v>924250</v>
      </c>
      <c r="BYY36">
        <v>927355</v>
      </c>
      <c r="BYZ36">
        <v>930591</v>
      </c>
      <c r="BZA36">
        <v>934583</v>
      </c>
      <c r="BZB36">
        <v>936423</v>
      </c>
      <c r="BZC36">
        <v>948366</v>
      </c>
      <c r="BZD36">
        <v>944352</v>
      </c>
      <c r="BZE36">
        <v>932731</v>
      </c>
      <c r="BZF36">
        <v>933707</v>
      </c>
      <c r="BZG36">
        <v>919747</v>
      </c>
      <c r="BZH36">
        <v>920088</v>
      </c>
      <c r="BZI36">
        <v>886118</v>
      </c>
      <c r="BZJ36">
        <v>890238</v>
      </c>
      <c r="BZK36">
        <v>891636</v>
      </c>
      <c r="BZL36">
        <v>877974</v>
      </c>
      <c r="BZM36">
        <v>867247</v>
      </c>
      <c r="BZN36">
        <v>864628</v>
      </c>
      <c r="BZO36">
        <v>858395</v>
      </c>
      <c r="BZP36">
        <v>863307</v>
      </c>
      <c r="BZQ36">
        <v>876731</v>
      </c>
      <c r="BZR36">
        <v>866488</v>
      </c>
      <c r="BZS36">
        <v>857398</v>
      </c>
      <c r="BZT36">
        <v>845746</v>
      </c>
      <c r="BZU36">
        <v>843872</v>
      </c>
      <c r="BZV36">
        <v>844627</v>
      </c>
      <c r="BZW36">
        <v>842268</v>
      </c>
      <c r="BZX36">
        <v>844743</v>
      </c>
      <c r="BZY36">
        <v>836266</v>
      </c>
      <c r="BZZ36">
        <v>840222</v>
      </c>
      <c r="CAA36">
        <v>859618</v>
      </c>
      <c r="CAB36">
        <v>866100</v>
      </c>
      <c r="CAC36">
        <v>874614</v>
      </c>
      <c r="CAD36">
        <v>887892</v>
      </c>
      <c r="CAE36">
        <v>887892</v>
      </c>
      <c r="CAF36">
        <v>890863</v>
      </c>
      <c r="CAG36">
        <v>934731</v>
      </c>
      <c r="CAH36">
        <v>921082</v>
      </c>
      <c r="CAI36">
        <v>947357</v>
      </c>
      <c r="CAJ36">
        <v>941737</v>
      </c>
      <c r="CAK36">
        <v>904313</v>
      </c>
      <c r="CAL36">
        <v>890559</v>
      </c>
      <c r="CAM36">
        <v>889576</v>
      </c>
      <c r="CAN36">
        <v>886758</v>
      </c>
      <c r="CAO36">
        <v>883548</v>
      </c>
      <c r="CAP36">
        <v>878494</v>
      </c>
      <c r="CAQ36">
        <v>875573</v>
      </c>
      <c r="CAR36">
        <v>848369</v>
      </c>
      <c r="CAS36">
        <v>847996</v>
      </c>
      <c r="CAT36">
        <v>848618</v>
      </c>
      <c r="CAU36">
        <v>861182</v>
      </c>
      <c r="CAV36">
        <v>852508</v>
      </c>
      <c r="CAW36">
        <v>844657</v>
      </c>
      <c r="CAX36">
        <v>839782</v>
      </c>
      <c r="CAY36">
        <v>842471</v>
      </c>
      <c r="CAZ36">
        <v>844296</v>
      </c>
      <c r="CBA36">
        <v>843078</v>
      </c>
      <c r="CBB36">
        <v>825301</v>
      </c>
      <c r="CBC36">
        <v>825996</v>
      </c>
      <c r="CBD36">
        <v>825492</v>
      </c>
      <c r="CBE36">
        <v>835396</v>
      </c>
      <c r="CBF36">
        <v>836302</v>
      </c>
      <c r="CBG36">
        <v>834126</v>
      </c>
      <c r="CBH36">
        <v>839038</v>
      </c>
      <c r="CBI36">
        <v>829456</v>
      </c>
      <c r="CBJ36">
        <v>842926</v>
      </c>
      <c r="CBK36">
        <v>838900</v>
      </c>
      <c r="CBL36">
        <v>838041</v>
      </c>
      <c r="CBM36">
        <v>836153</v>
      </c>
      <c r="CBN36">
        <v>838603</v>
      </c>
      <c r="CBO36">
        <v>834506</v>
      </c>
      <c r="CBP36">
        <v>825844</v>
      </c>
      <c r="CBQ36">
        <v>823797</v>
      </c>
      <c r="CBR36">
        <v>815515</v>
      </c>
      <c r="CBS36">
        <v>815923</v>
      </c>
      <c r="CBT36">
        <v>811670</v>
      </c>
      <c r="CBU36">
        <v>798849</v>
      </c>
      <c r="CBV36">
        <v>798849</v>
      </c>
      <c r="CBW36">
        <v>792305</v>
      </c>
      <c r="CBX36">
        <v>792595</v>
      </c>
      <c r="CBY36">
        <v>789109</v>
      </c>
      <c r="CBZ36">
        <v>801792</v>
      </c>
      <c r="CCA36">
        <v>793319</v>
      </c>
      <c r="CCB36">
        <v>791666</v>
      </c>
      <c r="CCC36">
        <v>789729</v>
      </c>
      <c r="CCD36">
        <v>795258</v>
      </c>
      <c r="CCE36">
        <v>807687</v>
      </c>
      <c r="CCF36">
        <v>806572</v>
      </c>
      <c r="CCG36">
        <v>812671</v>
      </c>
      <c r="CCH36">
        <v>814041</v>
      </c>
      <c r="CCI36">
        <v>811760</v>
      </c>
      <c r="CCJ36">
        <v>812258</v>
      </c>
      <c r="CCK36">
        <v>817750</v>
      </c>
      <c r="CCL36">
        <v>803912</v>
      </c>
      <c r="CCM36">
        <v>801103</v>
      </c>
      <c r="CCN36">
        <v>806065</v>
      </c>
      <c r="CCO36">
        <v>803580</v>
      </c>
      <c r="CCP36">
        <v>808638</v>
      </c>
      <c r="CCQ36">
        <v>811630</v>
      </c>
      <c r="CCR36">
        <v>836155</v>
      </c>
      <c r="CCS36">
        <v>852830</v>
      </c>
      <c r="CCT36">
        <v>867005</v>
      </c>
      <c r="CCU36">
        <v>904295</v>
      </c>
      <c r="CCV36">
        <v>939357</v>
      </c>
      <c r="CCW36">
        <v>939357</v>
      </c>
      <c r="CCX36">
        <v>921502</v>
      </c>
      <c r="CCY36">
        <v>917787</v>
      </c>
      <c r="CCZ36">
        <v>908924</v>
      </c>
      <c r="CDA36">
        <v>903117</v>
      </c>
      <c r="CDB36">
        <v>893096</v>
      </c>
      <c r="CDC36">
        <v>889204</v>
      </c>
      <c r="CDD36">
        <v>883450</v>
      </c>
      <c r="CDE36">
        <v>875237</v>
      </c>
      <c r="CDF36">
        <v>862612</v>
      </c>
      <c r="CDG36">
        <v>862490</v>
      </c>
      <c r="CDH36">
        <v>869912</v>
      </c>
      <c r="CDI36">
        <v>858657</v>
      </c>
      <c r="CDJ36">
        <v>858173</v>
      </c>
      <c r="CDK36">
        <v>858920</v>
      </c>
      <c r="CDL36">
        <v>856028</v>
      </c>
      <c r="CDM36">
        <v>852734</v>
      </c>
      <c r="CDN36">
        <v>853489</v>
      </c>
      <c r="CDO36">
        <v>838802</v>
      </c>
      <c r="CDP36">
        <v>830285</v>
      </c>
      <c r="CDQ36">
        <v>822625</v>
      </c>
      <c r="CDR36">
        <v>826825</v>
      </c>
      <c r="CDS36">
        <v>825463</v>
      </c>
      <c r="CDT36">
        <v>818752</v>
      </c>
      <c r="CDU36">
        <v>820006</v>
      </c>
      <c r="CDV36">
        <v>818573</v>
      </c>
      <c r="CDW36">
        <v>821156</v>
      </c>
      <c r="CDX36">
        <v>812254</v>
      </c>
      <c r="CDY36">
        <v>812933</v>
      </c>
      <c r="CDZ36">
        <v>802828</v>
      </c>
      <c r="CEA36">
        <v>794135</v>
      </c>
      <c r="CEB36">
        <v>792014</v>
      </c>
      <c r="CEC36">
        <v>785698</v>
      </c>
      <c r="CED36">
        <v>769365</v>
      </c>
      <c r="CEE36">
        <v>762615</v>
      </c>
      <c r="CEF36">
        <v>765375</v>
      </c>
      <c r="CEG36">
        <v>767178</v>
      </c>
      <c r="CEH36">
        <v>768242</v>
      </c>
      <c r="CEI36">
        <v>773737</v>
      </c>
      <c r="CEJ36">
        <v>785742</v>
      </c>
      <c r="CEK36">
        <v>782271</v>
      </c>
      <c r="CEL36">
        <v>782271</v>
      </c>
      <c r="CEM36">
        <v>793138</v>
      </c>
      <c r="CEN36">
        <v>799399</v>
      </c>
      <c r="CEO36">
        <v>793406</v>
      </c>
      <c r="CEP36">
        <v>788503</v>
      </c>
      <c r="CEQ36">
        <v>797044</v>
      </c>
      <c r="CER36">
        <v>785485</v>
      </c>
      <c r="CES36">
        <v>791381</v>
      </c>
      <c r="CET36">
        <v>798405</v>
      </c>
      <c r="CEU36">
        <v>805827</v>
      </c>
      <c r="CEV36">
        <v>817254</v>
      </c>
      <c r="CEW36">
        <v>823078</v>
      </c>
      <c r="CEX36">
        <v>819555</v>
      </c>
      <c r="CEY36">
        <v>805964</v>
      </c>
      <c r="CEZ36">
        <v>807196</v>
      </c>
      <c r="CFA36">
        <v>807882</v>
      </c>
      <c r="CFB36">
        <v>808485</v>
      </c>
      <c r="CFC36">
        <v>812619</v>
      </c>
      <c r="CFD36">
        <v>825749</v>
      </c>
      <c r="CFE36">
        <v>832110</v>
      </c>
      <c r="CFF36">
        <v>837200</v>
      </c>
      <c r="CFG36">
        <v>828875</v>
      </c>
      <c r="CFH36">
        <v>841803</v>
      </c>
      <c r="CFI36">
        <v>888271</v>
      </c>
      <c r="CFJ36">
        <v>894390</v>
      </c>
      <c r="CFK36">
        <v>891659</v>
      </c>
      <c r="CFL36">
        <v>858603</v>
      </c>
      <c r="CFM36">
        <v>855312</v>
      </c>
      <c r="CFN36">
        <v>839483</v>
      </c>
      <c r="CFO36">
        <v>839483</v>
      </c>
      <c r="CFP36">
        <v>839421</v>
      </c>
      <c r="CFQ36">
        <v>840353</v>
      </c>
      <c r="CFR36">
        <v>829801</v>
      </c>
      <c r="CFS36">
        <v>835281</v>
      </c>
      <c r="CFT36">
        <v>802047</v>
      </c>
      <c r="CFU36">
        <v>804078</v>
      </c>
      <c r="CFV36">
        <v>797780</v>
      </c>
      <c r="CFW36">
        <v>790750</v>
      </c>
      <c r="CFX36">
        <v>805718</v>
      </c>
      <c r="CFY36">
        <v>809006</v>
      </c>
      <c r="CFZ36">
        <v>806927</v>
      </c>
      <c r="CGA36">
        <v>805119</v>
      </c>
      <c r="CGB36">
        <v>803696</v>
      </c>
      <c r="CGC36">
        <v>807765</v>
      </c>
      <c r="CGD36">
        <v>807400</v>
      </c>
      <c r="CGE36">
        <v>813711</v>
      </c>
      <c r="CGF36">
        <v>814225</v>
      </c>
      <c r="CGG36">
        <v>809179</v>
      </c>
      <c r="CGH36">
        <v>806489</v>
      </c>
      <c r="CGI36">
        <v>796313</v>
      </c>
      <c r="CGJ36">
        <v>793203</v>
      </c>
      <c r="CGK36">
        <v>788381</v>
      </c>
      <c r="CGL36">
        <v>785547</v>
      </c>
      <c r="CGM36">
        <v>790934</v>
      </c>
      <c r="CGN36">
        <v>790934</v>
      </c>
      <c r="CGO36">
        <v>797294</v>
      </c>
      <c r="CGP36">
        <v>792051</v>
      </c>
      <c r="CGQ36">
        <v>771530</v>
      </c>
      <c r="CGR36">
        <v>762623</v>
      </c>
      <c r="CGS36">
        <v>764886</v>
      </c>
      <c r="CGT36">
        <v>767355</v>
      </c>
      <c r="CGU36">
        <v>763399</v>
      </c>
      <c r="CGV36">
        <v>759768</v>
      </c>
      <c r="CGW36">
        <v>758846</v>
      </c>
      <c r="CGX36">
        <v>758846</v>
      </c>
      <c r="CGY36">
        <v>765637</v>
      </c>
      <c r="CGZ36">
        <v>759062</v>
      </c>
      <c r="CHA36">
        <v>753529</v>
      </c>
      <c r="CHB36">
        <v>751363</v>
      </c>
      <c r="CHC36">
        <v>751363</v>
      </c>
      <c r="CHD36">
        <v>752920</v>
      </c>
      <c r="CHE36">
        <v>754818</v>
      </c>
      <c r="CHF36">
        <v>769877</v>
      </c>
      <c r="CHG36">
        <v>783138</v>
      </c>
      <c r="CHH36">
        <v>793282</v>
      </c>
      <c r="CHI36">
        <v>788952</v>
      </c>
      <c r="CHJ36">
        <v>784956</v>
      </c>
      <c r="CHK36">
        <v>776843</v>
      </c>
      <c r="CHL36">
        <v>778255</v>
      </c>
      <c r="CHM36">
        <v>770624</v>
      </c>
      <c r="CHN36">
        <v>782950</v>
      </c>
      <c r="CHO36">
        <v>777238</v>
      </c>
      <c r="CHP36">
        <v>784643</v>
      </c>
      <c r="CHQ36">
        <v>785715</v>
      </c>
      <c r="CHR36">
        <v>798233</v>
      </c>
      <c r="CHS36">
        <v>793214</v>
      </c>
      <c r="CHT36">
        <v>816771</v>
      </c>
      <c r="CHU36">
        <v>832483</v>
      </c>
      <c r="CHV36">
        <v>848966</v>
      </c>
      <c r="CHW36">
        <v>828625</v>
      </c>
      <c r="CHX36">
        <v>848175</v>
      </c>
      <c r="CHY36">
        <v>848175</v>
      </c>
      <c r="CHZ36">
        <v>845060</v>
      </c>
      <c r="CIA36">
        <v>821480</v>
      </c>
      <c r="CIB36">
        <v>809163</v>
      </c>
      <c r="CIC36">
        <v>812323</v>
      </c>
      <c r="CID36">
        <v>806754</v>
      </c>
      <c r="CIE36">
        <v>802224</v>
      </c>
      <c r="CIF36">
        <v>806066</v>
      </c>
      <c r="CIG36">
        <v>785249</v>
      </c>
      <c r="CIH36">
        <v>788273</v>
      </c>
      <c r="CII36">
        <v>776716</v>
      </c>
      <c r="CIJ36">
        <v>764307</v>
      </c>
      <c r="CIK36">
        <v>752141</v>
      </c>
      <c r="CIL36">
        <v>747670</v>
      </c>
      <c r="CIM36">
        <v>745277</v>
      </c>
      <c r="CIN36">
        <v>741935</v>
      </c>
      <c r="CIO36">
        <v>736955</v>
      </c>
      <c r="CIP36">
        <v>734860</v>
      </c>
      <c r="CIQ36">
        <v>742744</v>
      </c>
      <c r="CIR36">
        <v>749822</v>
      </c>
      <c r="CIS36">
        <v>747549</v>
      </c>
      <c r="CIT36">
        <v>740141</v>
      </c>
      <c r="CIU36">
        <v>738901</v>
      </c>
      <c r="CIV36">
        <v>746925</v>
      </c>
      <c r="CIW36">
        <v>748705</v>
      </c>
      <c r="CIX36">
        <v>735536</v>
      </c>
      <c r="CIY36">
        <v>739549</v>
      </c>
      <c r="CIZ36">
        <v>735447</v>
      </c>
      <c r="CJA36">
        <v>741513</v>
      </c>
      <c r="CJB36">
        <v>743521</v>
      </c>
      <c r="CJC36">
        <v>740224</v>
      </c>
      <c r="CJD36">
        <v>741123</v>
      </c>
      <c r="CJE36">
        <v>747414</v>
      </c>
      <c r="CJF36">
        <v>747228</v>
      </c>
      <c r="CJG36">
        <v>742163</v>
      </c>
      <c r="CJH36">
        <v>734340</v>
      </c>
      <c r="CJI36">
        <v>730334</v>
      </c>
      <c r="CJJ36">
        <v>721842</v>
      </c>
      <c r="CJK36">
        <v>712722</v>
      </c>
      <c r="CJL36">
        <v>708816</v>
      </c>
      <c r="CJM36">
        <v>720110</v>
      </c>
      <c r="CJN36">
        <v>715872</v>
      </c>
      <c r="CJO36">
        <v>709686</v>
      </c>
      <c r="CJP36">
        <v>711279</v>
      </c>
      <c r="CJQ36">
        <v>715175</v>
      </c>
      <c r="CJR36">
        <v>718556</v>
      </c>
      <c r="CJS36">
        <v>723352</v>
      </c>
      <c r="CJT36">
        <v>733125</v>
      </c>
      <c r="CJU36">
        <v>730968</v>
      </c>
      <c r="CJV36">
        <v>736089</v>
      </c>
      <c r="CJW36">
        <v>747463</v>
      </c>
      <c r="CJX36">
        <v>742860</v>
      </c>
      <c r="CJY36">
        <v>743197</v>
      </c>
      <c r="CJZ36">
        <v>743590</v>
      </c>
      <c r="CKA36">
        <v>745024</v>
      </c>
      <c r="CKB36">
        <v>750010</v>
      </c>
      <c r="CKC36">
        <v>753178</v>
      </c>
      <c r="CKD36">
        <v>759871</v>
      </c>
      <c r="CKE36">
        <v>759871</v>
      </c>
      <c r="CKF36">
        <v>766270</v>
      </c>
      <c r="CKG36">
        <v>787691</v>
      </c>
      <c r="CKH36">
        <v>798120</v>
      </c>
      <c r="CKI36">
        <v>809842</v>
      </c>
      <c r="CKJ36">
        <v>809210</v>
      </c>
      <c r="CKK36">
        <v>818061</v>
      </c>
      <c r="CKL36">
        <v>785305</v>
      </c>
      <c r="CKM36">
        <v>778563</v>
      </c>
      <c r="CKN36">
        <v>767860</v>
      </c>
      <c r="CKO36">
        <v>766090</v>
      </c>
      <c r="CKP36">
        <v>759398</v>
      </c>
      <c r="CKQ36">
        <v>752025</v>
      </c>
      <c r="CKR36">
        <v>750087</v>
      </c>
      <c r="CKS36">
        <v>750411</v>
      </c>
      <c r="CKT36">
        <v>749229</v>
      </c>
      <c r="CKU36">
        <v>759381</v>
      </c>
      <c r="CKV36">
        <v>755977</v>
      </c>
      <c r="CKW36">
        <v>756551</v>
      </c>
      <c r="CKX36">
        <v>755013</v>
      </c>
      <c r="CKY36">
        <v>754166</v>
      </c>
      <c r="CKZ36">
        <v>752262</v>
      </c>
      <c r="CLA36">
        <v>746076</v>
      </c>
      <c r="CLB36">
        <v>737473</v>
      </c>
      <c r="CLC36">
        <v>731978</v>
      </c>
      <c r="CLD36">
        <v>728412</v>
      </c>
      <c r="CLE36">
        <v>730771</v>
      </c>
      <c r="CLF36">
        <v>735973</v>
      </c>
      <c r="CLG36">
        <v>730692</v>
      </c>
      <c r="CLH36">
        <v>725407</v>
      </c>
      <c r="CLI36">
        <v>721304</v>
      </c>
      <c r="CLJ36">
        <v>731120</v>
      </c>
      <c r="CLK36">
        <v>724775</v>
      </c>
      <c r="CLL36">
        <v>726348</v>
      </c>
      <c r="CLM36">
        <v>722883</v>
      </c>
      <c r="CLN36">
        <v>720186</v>
      </c>
      <c r="CLO36">
        <v>732090</v>
      </c>
      <c r="CLP36">
        <v>734582</v>
      </c>
      <c r="CLQ36">
        <v>730834</v>
      </c>
      <c r="CLR36">
        <v>725309</v>
      </c>
      <c r="CLS36">
        <v>733786</v>
      </c>
      <c r="CLT36">
        <v>727852</v>
      </c>
      <c r="CLU36">
        <v>734652</v>
      </c>
      <c r="CLV36">
        <v>734560</v>
      </c>
      <c r="CLW36">
        <v>734560</v>
      </c>
      <c r="CLX36">
        <v>746009</v>
      </c>
      <c r="CLY36">
        <v>754251</v>
      </c>
      <c r="CLZ36">
        <v>752923</v>
      </c>
      <c r="CMA36">
        <v>750305</v>
      </c>
      <c r="CMB36">
        <v>745226</v>
      </c>
      <c r="CMC36">
        <v>746016</v>
      </c>
      <c r="CMD36">
        <v>765062</v>
      </c>
      <c r="CME36">
        <v>762070</v>
      </c>
      <c r="CMF36">
        <v>752496</v>
      </c>
      <c r="CMG36">
        <v>744577</v>
      </c>
      <c r="CMH36">
        <v>736057</v>
      </c>
      <c r="CMI36">
        <v>740665</v>
      </c>
      <c r="CMJ36">
        <v>743430</v>
      </c>
      <c r="CMK36">
        <v>733739</v>
      </c>
      <c r="CML36">
        <v>719636</v>
      </c>
      <c r="CMM36">
        <v>722225</v>
      </c>
      <c r="CMN36">
        <v>717887</v>
      </c>
      <c r="CMO36">
        <v>710187</v>
      </c>
      <c r="CMP36">
        <v>704014</v>
      </c>
      <c r="CMQ36">
        <v>715262</v>
      </c>
      <c r="CMR36">
        <v>720683</v>
      </c>
      <c r="CMS36">
        <v>731827</v>
      </c>
      <c r="CMT36">
        <v>737703</v>
      </c>
      <c r="CMU36">
        <v>755193</v>
      </c>
      <c r="CMV36">
        <v>793925</v>
      </c>
      <c r="CMW36">
        <v>793925</v>
      </c>
      <c r="CMX36">
        <v>820403</v>
      </c>
      <c r="CMY36">
        <v>807305</v>
      </c>
      <c r="CMZ36">
        <v>797692</v>
      </c>
      <c r="CNA36">
        <v>752637</v>
      </c>
      <c r="CNB36">
        <v>722503</v>
      </c>
      <c r="CNC36">
        <v>707890</v>
      </c>
      <c r="CND36">
        <v>708403</v>
      </c>
      <c r="CNE36">
        <v>678068</v>
      </c>
      <c r="CNF36">
        <v>667293</v>
      </c>
      <c r="CNG36">
        <v>665762</v>
      </c>
      <c r="CNH36">
        <v>673009</v>
      </c>
      <c r="CNI36">
        <v>669114</v>
      </c>
      <c r="CNJ36">
        <v>676912</v>
      </c>
      <c r="CNK36">
        <v>667578</v>
      </c>
      <c r="CNL36">
        <v>655848</v>
      </c>
      <c r="CNM36">
        <v>651616</v>
      </c>
      <c r="CNN36">
        <v>649947</v>
      </c>
      <c r="CNO36">
        <v>642881</v>
      </c>
      <c r="CNP36">
        <v>643297</v>
      </c>
      <c r="CNQ36">
        <v>647448</v>
      </c>
      <c r="CNR36">
        <v>649234</v>
      </c>
      <c r="CNS36">
        <v>649166</v>
      </c>
      <c r="CNT36">
        <v>640749</v>
      </c>
      <c r="CNU36">
        <v>636024</v>
      </c>
      <c r="CNV36">
        <v>626802</v>
      </c>
      <c r="CNW36">
        <v>650635</v>
      </c>
      <c r="CNX36">
        <v>648264</v>
      </c>
      <c r="CNY36">
        <v>644227</v>
      </c>
      <c r="CNZ36">
        <v>645856</v>
      </c>
      <c r="COA36">
        <v>642763</v>
      </c>
      <c r="COB36">
        <v>642763</v>
      </c>
      <c r="COC36">
        <v>642646</v>
      </c>
      <c r="COD36">
        <v>643041</v>
      </c>
      <c r="COE36">
        <v>644334</v>
      </c>
      <c r="COF36">
        <v>655600</v>
      </c>
      <c r="COG36">
        <v>654714</v>
      </c>
      <c r="COH36">
        <v>652200</v>
      </c>
      <c r="COI36">
        <v>640036</v>
      </c>
      <c r="COJ36">
        <v>635699</v>
      </c>
      <c r="COK36">
        <v>630656</v>
      </c>
      <c r="COL36">
        <v>631894</v>
      </c>
      <c r="COM36">
        <v>629699</v>
      </c>
      <c r="CON36">
        <v>624610</v>
      </c>
      <c r="COO36">
        <v>624754</v>
      </c>
      <c r="COP36">
        <v>621063</v>
      </c>
      <c r="COQ36">
        <v>622270</v>
      </c>
      <c r="COR36">
        <v>629184</v>
      </c>
      <c r="COS36">
        <v>633153</v>
      </c>
      <c r="COT36">
        <v>637971</v>
      </c>
      <c r="COU36">
        <v>640492</v>
      </c>
      <c r="COV36">
        <v>642169</v>
      </c>
      <c r="COW36">
        <v>643959</v>
      </c>
      <c r="COX36">
        <v>646582</v>
      </c>
      <c r="COY36">
        <v>663109</v>
      </c>
      <c r="COZ36">
        <v>660813</v>
      </c>
      <c r="CPA36">
        <v>668281</v>
      </c>
      <c r="CPB36">
        <v>670555</v>
      </c>
      <c r="CPC36">
        <v>673378</v>
      </c>
      <c r="CPD36">
        <v>676959</v>
      </c>
      <c r="CPE36">
        <v>674995</v>
      </c>
      <c r="CPF36">
        <v>666032</v>
      </c>
      <c r="CPG36">
        <v>664205</v>
      </c>
      <c r="CPH36">
        <v>650578</v>
      </c>
      <c r="CPI36">
        <v>660538</v>
      </c>
      <c r="CPJ36">
        <v>686283</v>
      </c>
      <c r="CPK36">
        <v>677236</v>
      </c>
      <c r="CPL36">
        <v>667226</v>
      </c>
      <c r="CPM36">
        <v>642991</v>
      </c>
      <c r="CPN36">
        <v>625031</v>
      </c>
      <c r="CPO36">
        <v>625031</v>
      </c>
      <c r="CPP36">
        <v>627283</v>
      </c>
      <c r="CPQ36">
        <v>638904</v>
      </c>
      <c r="CPR36">
        <v>632327</v>
      </c>
      <c r="CPS36">
        <v>634399</v>
      </c>
      <c r="CPT36">
        <v>633315</v>
      </c>
      <c r="CPU36">
        <v>632997</v>
      </c>
      <c r="CPV36">
        <v>625239</v>
      </c>
      <c r="CPW36">
        <v>621110</v>
      </c>
      <c r="CPX36">
        <v>616475</v>
      </c>
      <c r="CPY36">
        <v>618858</v>
      </c>
      <c r="CPZ36">
        <v>611241</v>
      </c>
      <c r="CQA36">
        <v>616366</v>
      </c>
      <c r="CQB36">
        <v>614586</v>
      </c>
      <c r="CQC36">
        <v>615911</v>
      </c>
      <c r="CQD36">
        <v>612807</v>
      </c>
      <c r="CQE36">
        <v>617313</v>
      </c>
      <c r="CQF36">
        <v>616870</v>
      </c>
      <c r="CQG36">
        <v>614355</v>
      </c>
      <c r="CQH36">
        <v>617824</v>
      </c>
      <c r="CQI36">
        <v>620813</v>
      </c>
      <c r="CQJ36">
        <v>628277</v>
      </c>
      <c r="CQK36">
        <v>619385</v>
      </c>
      <c r="CQL36">
        <v>615818</v>
      </c>
      <c r="CQM36">
        <v>617199</v>
      </c>
      <c r="CQN36">
        <v>617199</v>
      </c>
      <c r="CQO36">
        <v>615839</v>
      </c>
      <c r="CQP36">
        <v>618166</v>
      </c>
      <c r="CQQ36">
        <v>621710</v>
      </c>
      <c r="CQR36">
        <v>620897</v>
      </c>
      <c r="CQS36">
        <v>619643</v>
      </c>
      <c r="CQT36">
        <v>614518</v>
      </c>
      <c r="CQU36">
        <v>601546</v>
      </c>
      <c r="CQV36">
        <v>604589</v>
      </c>
      <c r="CQW36">
        <v>601870</v>
      </c>
      <c r="CQX36">
        <v>601870</v>
      </c>
      <c r="CQY36">
        <v>597667</v>
      </c>
      <c r="CQZ36">
        <v>596413</v>
      </c>
      <c r="CRA36">
        <v>594138</v>
      </c>
      <c r="CRB36">
        <v>590691</v>
      </c>
      <c r="CRC36">
        <v>590691</v>
      </c>
      <c r="CRD36">
        <v>589783</v>
      </c>
      <c r="CRE36">
        <v>588970</v>
      </c>
      <c r="CRF36">
        <v>592939</v>
      </c>
      <c r="CRG36">
        <v>592638</v>
      </c>
      <c r="CRH36">
        <v>595689</v>
      </c>
      <c r="CRI36">
        <v>599698</v>
      </c>
      <c r="CRJ36">
        <v>592976</v>
      </c>
      <c r="CRK36">
        <v>591364</v>
      </c>
      <c r="CRL36">
        <v>586634</v>
      </c>
      <c r="CRM36">
        <v>576288</v>
      </c>
      <c r="CRN36">
        <v>564293</v>
      </c>
      <c r="CRO36">
        <v>567273</v>
      </c>
      <c r="CRP36">
        <v>575945</v>
      </c>
      <c r="CRQ36">
        <v>577230</v>
      </c>
      <c r="CRR36">
        <v>571508</v>
      </c>
      <c r="CRS36">
        <v>576211</v>
      </c>
      <c r="CRT36">
        <v>575525</v>
      </c>
      <c r="CRU36">
        <v>578175</v>
      </c>
      <c r="CRV36">
        <v>584427</v>
      </c>
      <c r="CRW36">
        <v>583434</v>
      </c>
      <c r="CRX36">
        <v>596599</v>
      </c>
      <c r="CRY36">
        <v>596599</v>
      </c>
      <c r="CRZ36">
        <v>602090</v>
      </c>
      <c r="CSA36">
        <v>595306</v>
      </c>
      <c r="CSB36">
        <v>581218</v>
      </c>
      <c r="CSC36">
        <v>576410</v>
      </c>
      <c r="CSD36">
        <v>572963</v>
      </c>
      <c r="CSE36">
        <v>591541</v>
      </c>
      <c r="CSF36">
        <v>599231</v>
      </c>
      <c r="CSG36">
        <v>595668</v>
      </c>
      <c r="CSH36">
        <v>598070</v>
      </c>
      <c r="CSI36">
        <v>567912</v>
      </c>
      <c r="CSJ36">
        <v>545561</v>
      </c>
      <c r="CSK36">
        <v>550187</v>
      </c>
      <c r="CSL36">
        <v>546904</v>
      </c>
      <c r="CSM36">
        <v>540795</v>
      </c>
      <c r="CSN36">
        <v>540491</v>
      </c>
      <c r="CSO36">
        <v>544660</v>
      </c>
      <c r="CSP36">
        <v>544449</v>
      </c>
      <c r="CSQ36">
        <v>556343</v>
      </c>
      <c r="CSR36">
        <v>565007</v>
      </c>
      <c r="CSS36">
        <v>562793</v>
      </c>
      <c r="CST36">
        <v>557367</v>
      </c>
      <c r="CSU36">
        <v>556071</v>
      </c>
      <c r="CSV36">
        <v>546277</v>
      </c>
      <c r="CSW36">
        <v>549277</v>
      </c>
      <c r="CSX36">
        <v>555435</v>
      </c>
      <c r="CSY36">
        <v>554097</v>
      </c>
      <c r="CSZ36">
        <v>564900</v>
      </c>
      <c r="CTA36">
        <v>572259</v>
      </c>
      <c r="CTB36">
        <v>566634</v>
      </c>
      <c r="CTC36">
        <v>569941</v>
      </c>
      <c r="CTD36">
        <v>571432</v>
      </c>
      <c r="CTE36">
        <v>572287</v>
      </c>
      <c r="CTF36">
        <v>565095</v>
      </c>
      <c r="CTG36">
        <v>568128</v>
      </c>
      <c r="CTH36">
        <v>568475</v>
      </c>
      <c r="CTI36">
        <v>569086</v>
      </c>
      <c r="CTJ36">
        <v>567623</v>
      </c>
      <c r="CTK36">
        <v>566006</v>
      </c>
      <c r="CTL36">
        <v>575722</v>
      </c>
      <c r="CTM36">
        <v>572512</v>
      </c>
      <c r="CTN36">
        <v>563693</v>
      </c>
      <c r="CTO36">
        <v>559577</v>
      </c>
      <c r="CTP36">
        <v>558833</v>
      </c>
      <c r="CTQ36">
        <v>566646</v>
      </c>
      <c r="CTR36">
        <v>566729</v>
      </c>
      <c r="CTS36">
        <v>560189</v>
      </c>
      <c r="CTT36">
        <v>557800</v>
      </c>
      <c r="CTU36">
        <v>553225</v>
      </c>
      <c r="CTV36">
        <v>552720</v>
      </c>
      <c r="CTW36">
        <v>556984</v>
      </c>
      <c r="CTX36">
        <v>560055</v>
      </c>
      <c r="CTY36">
        <v>556759</v>
      </c>
      <c r="CTZ36">
        <v>562194</v>
      </c>
      <c r="CUA36">
        <v>562651</v>
      </c>
      <c r="CUB36">
        <v>562820</v>
      </c>
      <c r="CUC36">
        <v>562705</v>
      </c>
      <c r="CUD36">
        <v>562851</v>
      </c>
      <c r="CUE36">
        <v>562851</v>
      </c>
      <c r="CUF36">
        <v>563180</v>
      </c>
      <c r="CUG36">
        <v>572159</v>
      </c>
      <c r="CUH36">
        <v>582396</v>
      </c>
      <c r="CUI36">
        <v>604828</v>
      </c>
      <c r="CUJ36">
        <v>596753</v>
      </c>
      <c r="CUK36">
        <v>594034</v>
      </c>
      <c r="CUL36">
        <v>593386</v>
      </c>
      <c r="CUM36">
        <v>589741</v>
      </c>
      <c r="CUN36">
        <v>589935</v>
      </c>
      <c r="CUO36">
        <v>586017</v>
      </c>
      <c r="CUP36">
        <v>584859</v>
      </c>
      <c r="CUQ36">
        <v>586085</v>
      </c>
      <c r="CUR36">
        <v>588203</v>
      </c>
      <c r="CUS36">
        <v>593366</v>
      </c>
      <c r="CUT36">
        <v>595150</v>
      </c>
      <c r="CUU36">
        <v>592375</v>
      </c>
      <c r="CUV36">
        <v>583098</v>
      </c>
      <c r="CUW36">
        <v>582001</v>
      </c>
      <c r="CUX36">
        <v>576887</v>
      </c>
      <c r="CUY36">
        <v>573973</v>
      </c>
      <c r="CUZ36">
        <v>568726</v>
      </c>
      <c r="CVA36">
        <v>565872</v>
      </c>
      <c r="CVB36">
        <v>563228</v>
      </c>
      <c r="CVC36">
        <v>567786</v>
      </c>
      <c r="CVD36">
        <v>567639</v>
      </c>
      <c r="CVE36">
        <v>572663</v>
      </c>
      <c r="CVF36">
        <v>575521</v>
      </c>
      <c r="CVG36">
        <v>568150</v>
      </c>
      <c r="CVH36">
        <v>567885</v>
      </c>
      <c r="CVI36">
        <v>570205</v>
      </c>
      <c r="CVJ36">
        <v>581494</v>
      </c>
      <c r="CVK36">
        <v>583388</v>
      </c>
      <c r="CVL36">
        <v>588048</v>
      </c>
      <c r="CVM36">
        <v>588879</v>
      </c>
      <c r="CVN36">
        <v>594632</v>
      </c>
      <c r="CVO36">
        <v>584059</v>
      </c>
      <c r="CVP36">
        <v>590199</v>
      </c>
      <c r="CVQ36">
        <v>589391</v>
      </c>
      <c r="CVR36">
        <v>569900</v>
      </c>
      <c r="CVS36">
        <v>563803</v>
      </c>
      <c r="CVT36">
        <v>565959</v>
      </c>
      <c r="CVU36">
        <v>568751</v>
      </c>
      <c r="CVV36">
        <v>566840</v>
      </c>
      <c r="CVW36">
        <v>559224</v>
      </c>
      <c r="CVX36">
        <v>559224</v>
      </c>
      <c r="CVY36">
        <v>554825</v>
      </c>
      <c r="CVZ36">
        <v>549029</v>
      </c>
      <c r="CWA36">
        <v>552228</v>
      </c>
      <c r="CWB36">
        <v>556010</v>
      </c>
      <c r="CWC36">
        <v>566437</v>
      </c>
      <c r="CWD36">
        <v>579663</v>
      </c>
      <c r="CWE36">
        <v>582899</v>
      </c>
      <c r="CWF36">
        <v>584280</v>
      </c>
      <c r="CWG36">
        <v>581476</v>
      </c>
      <c r="CWH36">
        <v>583378</v>
      </c>
      <c r="CWI36">
        <v>582786</v>
      </c>
      <c r="CWJ36">
        <v>584581</v>
      </c>
      <c r="CWK36">
        <v>586558</v>
      </c>
      <c r="CWL36">
        <v>584407</v>
      </c>
      <c r="CWM36">
        <v>582354</v>
      </c>
      <c r="CWN36">
        <v>581689</v>
      </c>
      <c r="CWO36">
        <v>573646</v>
      </c>
      <c r="CWP36">
        <v>567513</v>
      </c>
      <c r="CWQ36">
        <v>556953</v>
      </c>
      <c r="CWR36">
        <v>556448</v>
      </c>
      <c r="CWS36">
        <v>554304</v>
      </c>
      <c r="CWT36">
        <v>548789</v>
      </c>
      <c r="CWU36">
        <v>563247</v>
      </c>
      <c r="CWV36">
        <v>569297</v>
      </c>
      <c r="CWW36">
        <v>569297</v>
      </c>
      <c r="CWX36">
        <v>542194</v>
      </c>
      <c r="CWY36">
        <v>532521</v>
      </c>
      <c r="CWZ36">
        <v>538676</v>
      </c>
      <c r="CXA36">
        <v>518207</v>
      </c>
      <c r="CXB36">
        <v>512709</v>
      </c>
      <c r="CXC36">
        <v>515525</v>
      </c>
      <c r="CXD36">
        <v>526575</v>
      </c>
      <c r="CXE36">
        <v>534013</v>
      </c>
      <c r="CXF36">
        <v>529693</v>
      </c>
      <c r="CXG36">
        <v>540186</v>
      </c>
      <c r="CXH36">
        <v>530128</v>
      </c>
      <c r="CXI36">
        <v>530627</v>
      </c>
      <c r="CXJ36">
        <v>520425</v>
      </c>
      <c r="CXK36">
        <v>518497</v>
      </c>
      <c r="CXL36">
        <v>517140</v>
      </c>
      <c r="CXM36">
        <v>516944</v>
      </c>
      <c r="CXN36">
        <v>510992</v>
      </c>
      <c r="CXO36">
        <v>509896</v>
      </c>
      <c r="CXP36">
        <v>512104</v>
      </c>
      <c r="CXQ36">
        <v>511987</v>
      </c>
      <c r="CXR36">
        <v>520745</v>
      </c>
      <c r="CXS36">
        <v>520939</v>
      </c>
      <c r="CXT36">
        <v>520073</v>
      </c>
      <c r="CXU36">
        <v>523056</v>
      </c>
      <c r="CXV36">
        <v>524705</v>
      </c>
      <c r="CXW36">
        <v>528834</v>
      </c>
      <c r="CXX36">
        <v>543529</v>
      </c>
      <c r="CXY36">
        <v>542834</v>
      </c>
      <c r="CXZ36">
        <v>538562</v>
      </c>
      <c r="CYA36">
        <v>547625</v>
      </c>
      <c r="CYB36">
        <v>543611</v>
      </c>
      <c r="CYC36">
        <v>537793</v>
      </c>
      <c r="CYD36">
        <v>529394</v>
      </c>
      <c r="CYE36">
        <v>518750</v>
      </c>
      <c r="CYF36">
        <v>517205</v>
      </c>
      <c r="CYG36">
        <v>519935</v>
      </c>
      <c r="CYH36">
        <v>515040</v>
      </c>
      <c r="CYI36">
        <v>517225</v>
      </c>
      <c r="CYJ36">
        <v>510456</v>
      </c>
      <c r="CYK36">
        <v>510146</v>
      </c>
      <c r="CYL36">
        <v>506696</v>
      </c>
      <c r="CYM36">
        <v>503124</v>
      </c>
      <c r="CYN36">
        <v>504566</v>
      </c>
      <c r="CYO36">
        <v>499395</v>
      </c>
      <c r="CYP36">
        <v>499859</v>
      </c>
      <c r="CYQ36">
        <v>499859</v>
      </c>
      <c r="CYR36">
        <v>501203</v>
      </c>
      <c r="CYS36">
        <v>491904</v>
      </c>
      <c r="CYT36">
        <v>489766</v>
      </c>
      <c r="CYU36">
        <v>494658</v>
      </c>
      <c r="CYV36">
        <v>498810</v>
      </c>
      <c r="CYW36">
        <v>496800</v>
      </c>
      <c r="CYX36">
        <v>506360</v>
      </c>
      <c r="CYY36">
        <v>511011</v>
      </c>
      <c r="CYZ36">
        <v>517690</v>
      </c>
      <c r="CZA36">
        <v>527126</v>
      </c>
      <c r="CZB36">
        <v>527041</v>
      </c>
      <c r="CZC36">
        <v>525634</v>
      </c>
      <c r="CZD36">
        <v>520650</v>
      </c>
      <c r="CZE36">
        <v>521375</v>
      </c>
      <c r="CZF36">
        <v>525000</v>
      </c>
      <c r="CZG36">
        <v>530096</v>
      </c>
      <c r="CZH36">
        <v>542498</v>
      </c>
      <c r="CZI36">
        <v>551161</v>
      </c>
      <c r="CZJ36">
        <v>554509</v>
      </c>
      <c r="CZK36">
        <v>581312</v>
      </c>
      <c r="CZL36">
        <v>602797</v>
      </c>
      <c r="CZM36">
        <v>546324</v>
      </c>
      <c r="CZN36">
        <v>553497</v>
      </c>
      <c r="CZO36">
        <v>553035</v>
      </c>
      <c r="CZP36">
        <v>565400</v>
      </c>
      <c r="CZQ36">
        <v>561231</v>
      </c>
      <c r="CZR36">
        <v>568551</v>
      </c>
      <c r="CZS36">
        <v>570160</v>
      </c>
      <c r="CZT36">
        <v>570160</v>
      </c>
      <c r="CZU36">
        <v>569454</v>
      </c>
      <c r="CZV36">
        <v>569082</v>
      </c>
      <c r="CZW36">
        <v>571021</v>
      </c>
      <c r="CZX36">
        <v>569285</v>
      </c>
      <c r="CZY36">
        <v>560504</v>
      </c>
      <c r="CZZ36">
        <v>554901</v>
      </c>
      <c r="DAA36">
        <v>548751</v>
      </c>
      <c r="DAB36">
        <v>550486</v>
      </c>
      <c r="DAC36">
        <v>539860</v>
      </c>
      <c r="DAD36">
        <v>536124</v>
      </c>
      <c r="DAE36">
        <v>531084</v>
      </c>
      <c r="DAF36">
        <v>530506</v>
      </c>
      <c r="DAG36">
        <v>534174</v>
      </c>
      <c r="DAH36">
        <v>533380</v>
      </c>
      <c r="DAI36">
        <v>533447</v>
      </c>
      <c r="DAJ36">
        <v>533104</v>
      </c>
      <c r="DAK36">
        <v>534892</v>
      </c>
      <c r="DAL36">
        <v>528120</v>
      </c>
      <c r="DAM36">
        <v>527932</v>
      </c>
      <c r="DAN36">
        <v>527932</v>
      </c>
      <c r="DAO36">
        <v>513884</v>
      </c>
      <c r="DAP36">
        <v>510735</v>
      </c>
      <c r="DAQ36">
        <v>508114</v>
      </c>
      <c r="DAR36">
        <v>501259</v>
      </c>
      <c r="DAS36">
        <v>497527</v>
      </c>
      <c r="DAT36">
        <v>493130</v>
      </c>
      <c r="DAU36">
        <v>495712</v>
      </c>
      <c r="DAV36">
        <v>491088</v>
      </c>
      <c r="DAW36">
        <v>490489</v>
      </c>
      <c r="DAX36">
        <v>497507</v>
      </c>
      <c r="DAY36">
        <v>497507</v>
      </c>
      <c r="DAZ36">
        <v>504199</v>
      </c>
      <c r="DBA36">
        <v>504900</v>
      </c>
      <c r="DBB36">
        <v>505973</v>
      </c>
      <c r="DBC36">
        <v>508066</v>
      </c>
      <c r="DBD36">
        <v>508066</v>
      </c>
      <c r="DBE36">
        <v>509436</v>
      </c>
      <c r="DBF36">
        <v>514314</v>
      </c>
      <c r="DBG36">
        <v>6823</v>
      </c>
      <c r="DBH36">
        <v>6914</v>
      </c>
      <c r="DBI36">
        <v>7373</v>
      </c>
      <c r="DBJ36">
        <v>7903</v>
      </c>
      <c r="DBK36">
        <v>8185</v>
      </c>
      <c r="DBL36">
        <v>10976</v>
      </c>
      <c r="DBM36">
        <v>12673</v>
      </c>
      <c r="DBN36">
        <v>13426</v>
      </c>
      <c r="DBO36">
        <v>13547</v>
      </c>
      <c r="DBP36">
        <v>14366</v>
      </c>
      <c r="DBQ36">
        <v>15347</v>
      </c>
      <c r="DBR36">
        <v>16895</v>
      </c>
      <c r="DBS36">
        <v>22397</v>
      </c>
      <c r="DBT36">
        <v>25129</v>
      </c>
      <c r="DBU36">
        <v>26992</v>
      </c>
      <c r="DBV36">
        <v>31111</v>
      </c>
      <c r="DBW36">
        <v>72011</v>
      </c>
      <c r="DBX36">
        <v>98446</v>
      </c>
      <c r="DBY36">
        <v>98446</v>
      </c>
      <c r="DBZ36">
        <v>196626</v>
      </c>
      <c r="DCA36">
        <v>328519</v>
      </c>
      <c r="DCB36">
        <v>400526</v>
      </c>
      <c r="DCC36">
        <v>451635</v>
      </c>
      <c r="DCD36">
        <v>457854</v>
      </c>
      <c r="DCE36">
        <v>457826</v>
      </c>
      <c r="DCF36">
        <v>461100</v>
      </c>
      <c r="DCG36">
        <v>464211</v>
      </c>
      <c r="DCH36">
        <v>470361</v>
      </c>
      <c r="DCI36">
        <v>473276</v>
      </c>
      <c r="DCJ36">
        <v>474653</v>
      </c>
      <c r="DCK36">
        <v>482992</v>
      </c>
      <c r="DCL36">
        <v>490949</v>
      </c>
      <c r="DCM36">
        <v>483071</v>
      </c>
      <c r="DCN36">
        <v>483885</v>
      </c>
      <c r="DCO36">
        <v>489298</v>
      </c>
      <c r="DCP36">
        <v>480946</v>
      </c>
      <c r="DCQ36">
        <v>472444</v>
      </c>
      <c r="DCR36">
        <v>481184</v>
      </c>
      <c r="DCS36">
        <v>484232</v>
      </c>
      <c r="DCT36">
        <v>482460</v>
      </c>
      <c r="DCU36">
        <v>478244</v>
      </c>
      <c r="DCV36">
        <v>482460</v>
      </c>
      <c r="DCW36">
        <v>497074</v>
      </c>
      <c r="DCX36">
        <v>499553</v>
      </c>
      <c r="DCY36">
        <v>502298</v>
      </c>
      <c r="DCZ36">
        <v>506040</v>
      </c>
      <c r="DDA36">
        <v>512740</v>
      </c>
      <c r="DDB36">
        <v>519198</v>
      </c>
      <c r="DDC36">
        <v>527201</v>
      </c>
      <c r="DDD36">
        <v>521630</v>
      </c>
      <c r="DDE36">
        <v>512934</v>
      </c>
      <c r="DDF36">
        <v>510020</v>
      </c>
      <c r="DDG36">
        <v>516355</v>
      </c>
      <c r="DDH36">
        <v>507870</v>
      </c>
      <c r="DDI36">
        <v>504458</v>
      </c>
      <c r="DDJ36">
        <v>506009</v>
      </c>
      <c r="DDK36">
        <v>504364</v>
      </c>
      <c r="DDL36">
        <v>493210</v>
      </c>
      <c r="DDM36">
        <v>494676</v>
      </c>
      <c r="DDN36">
        <v>495848</v>
      </c>
      <c r="DDO36">
        <v>490407</v>
      </c>
      <c r="DDP36">
        <v>488245</v>
      </c>
      <c r="DDQ36">
        <v>496324</v>
      </c>
      <c r="DDR36">
        <v>497449</v>
      </c>
      <c r="DDS36">
        <v>493690</v>
      </c>
      <c r="DDT36">
        <v>2829</v>
      </c>
      <c r="DDU36">
        <v>4897</v>
      </c>
      <c r="DDV36">
        <v>8591</v>
      </c>
      <c r="DDW36">
        <v>8899</v>
      </c>
      <c r="DDX36">
        <v>9108</v>
      </c>
      <c r="DDY36">
        <v>9883</v>
      </c>
      <c r="DDZ36">
        <v>10164</v>
      </c>
      <c r="DEA36">
        <v>10475</v>
      </c>
      <c r="DEB36">
        <v>11298</v>
      </c>
      <c r="DEC36">
        <v>12420</v>
      </c>
      <c r="DED36">
        <v>14158</v>
      </c>
      <c r="DEE36">
        <v>14158</v>
      </c>
      <c r="DEF36">
        <v>22226</v>
      </c>
      <c r="DEG36">
        <v>24878</v>
      </c>
      <c r="DEH36">
        <v>30489</v>
      </c>
      <c r="DEI36">
        <v>41793</v>
      </c>
      <c r="DEJ36">
        <v>73052</v>
      </c>
      <c r="DEK36">
        <v>155803</v>
      </c>
      <c r="DEL36">
        <v>287177</v>
      </c>
      <c r="DEM36">
        <v>384298</v>
      </c>
      <c r="DEN36">
        <v>462247</v>
      </c>
      <c r="DEO36">
        <v>501248</v>
      </c>
      <c r="DEP36">
        <v>520352</v>
      </c>
      <c r="DEQ36">
        <v>516284</v>
      </c>
      <c r="DER36">
        <v>514863</v>
      </c>
      <c r="DES36">
        <v>511681</v>
      </c>
      <c r="DET36">
        <v>510086</v>
      </c>
      <c r="DEU36">
        <v>517513</v>
      </c>
      <c r="DEV36">
        <v>520931</v>
      </c>
      <c r="DEW36">
        <v>525293</v>
      </c>
      <c r="DEX36">
        <v>521601</v>
      </c>
      <c r="DEY36">
        <v>523637</v>
      </c>
      <c r="DEZ36">
        <v>515767</v>
      </c>
      <c r="DFA36">
        <v>521486</v>
      </c>
      <c r="DFB36">
        <v>522832</v>
      </c>
      <c r="DFC36">
        <v>521916</v>
      </c>
      <c r="DFD36">
        <v>519657</v>
      </c>
      <c r="DFE36">
        <v>513008</v>
      </c>
      <c r="DFF36">
        <v>509171</v>
      </c>
      <c r="DFG36">
        <v>507027</v>
      </c>
      <c r="DFH36">
        <v>515573</v>
      </c>
      <c r="DFI36">
        <v>519727</v>
      </c>
      <c r="DFJ36">
        <v>522452</v>
      </c>
      <c r="DFK36">
        <v>512999</v>
      </c>
      <c r="DFL36">
        <v>507648</v>
      </c>
      <c r="DFM36">
        <v>502914</v>
      </c>
      <c r="DFN36">
        <v>496466</v>
      </c>
      <c r="DFO36">
        <v>487275</v>
      </c>
      <c r="DFP36">
        <v>479030</v>
      </c>
      <c r="DFQ36">
        <v>484578</v>
      </c>
      <c r="DFR36">
        <v>490618</v>
      </c>
      <c r="DFS36">
        <v>488131</v>
      </c>
      <c r="DFT36">
        <v>492235</v>
      </c>
      <c r="DFU36">
        <v>496026</v>
      </c>
      <c r="DFV36">
        <v>496603</v>
      </c>
      <c r="DFW36">
        <v>488025</v>
      </c>
      <c r="DFX36">
        <v>481067</v>
      </c>
      <c r="DFY36">
        <v>481067</v>
      </c>
      <c r="DFZ36">
        <v>477766</v>
      </c>
      <c r="DGA36">
        <v>477901</v>
      </c>
      <c r="DGB36">
        <v>478174</v>
      </c>
      <c r="DGC36">
        <v>471402</v>
      </c>
      <c r="DGD36">
        <v>476890</v>
      </c>
      <c r="DGE36">
        <v>478245</v>
      </c>
      <c r="DGF36">
        <v>482886</v>
      </c>
      <c r="DGG36">
        <v>480126</v>
      </c>
      <c r="DGH36">
        <v>1551</v>
      </c>
      <c r="DGI36">
        <v>1982</v>
      </c>
      <c r="DGJ36">
        <v>4121</v>
      </c>
      <c r="DGK36">
        <v>4944</v>
      </c>
      <c r="DGL36">
        <v>5505</v>
      </c>
      <c r="DGM36">
        <v>7237</v>
      </c>
      <c r="DGN36">
        <v>8928</v>
      </c>
      <c r="DGO36">
        <v>8518</v>
      </c>
      <c r="DGP36">
        <v>9545</v>
      </c>
      <c r="DGQ36">
        <v>10197</v>
      </c>
      <c r="DGR36">
        <v>11463</v>
      </c>
      <c r="DGS36">
        <v>11903</v>
      </c>
      <c r="DGT36">
        <v>15316</v>
      </c>
      <c r="DGU36">
        <v>16184</v>
      </c>
      <c r="DGV36">
        <v>18782</v>
      </c>
      <c r="DGW36">
        <v>30785</v>
      </c>
      <c r="DGX36">
        <v>57527</v>
      </c>
      <c r="DGY36">
        <v>145566</v>
      </c>
      <c r="DGZ36">
        <v>285836</v>
      </c>
      <c r="DHA36">
        <v>424221</v>
      </c>
      <c r="DHB36">
        <v>424221</v>
      </c>
      <c r="DHC36">
        <v>451286</v>
      </c>
      <c r="DHD36">
        <v>463224</v>
      </c>
      <c r="DHE36">
        <v>472814</v>
      </c>
      <c r="DHF36">
        <v>473768</v>
      </c>
      <c r="DHG36">
        <v>464674</v>
      </c>
      <c r="DHH36">
        <v>468127</v>
      </c>
      <c r="DHI36">
        <v>463226</v>
      </c>
      <c r="DHJ36">
        <v>464344</v>
      </c>
      <c r="DHK36">
        <v>465781</v>
      </c>
      <c r="DHL36">
        <v>455590</v>
      </c>
      <c r="DHM36">
        <v>455409</v>
      </c>
      <c r="DHN36">
        <v>457330</v>
      </c>
      <c r="DHO36">
        <v>443260</v>
      </c>
      <c r="DHP36">
        <v>438188</v>
      </c>
      <c r="DHQ36">
        <v>436357</v>
      </c>
      <c r="DHR36">
        <v>432411</v>
      </c>
      <c r="DHS36">
        <v>437437</v>
      </c>
      <c r="DHT36">
        <v>430925</v>
      </c>
      <c r="DHU36">
        <v>424128</v>
      </c>
      <c r="DHV36">
        <v>425956</v>
      </c>
      <c r="DHW36">
        <v>436081</v>
      </c>
      <c r="DHX36">
        <v>440991</v>
      </c>
      <c r="DHY36">
        <v>435381</v>
      </c>
      <c r="DHZ36">
        <v>437230</v>
      </c>
      <c r="DIA36">
        <v>443263</v>
      </c>
      <c r="DIB36">
        <v>440857</v>
      </c>
      <c r="DIC36">
        <v>442423</v>
      </c>
      <c r="DID36">
        <v>447213</v>
      </c>
      <c r="DIE36">
        <v>441589</v>
      </c>
      <c r="DIF36">
        <v>441961</v>
      </c>
      <c r="DIG36">
        <v>441466</v>
      </c>
      <c r="DIH36">
        <v>435600</v>
      </c>
      <c r="DII36">
        <v>435215</v>
      </c>
      <c r="DIJ36">
        <v>435726</v>
      </c>
      <c r="DIK36">
        <v>432137</v>
      </c>
      <c r="DIL36">
        <v>431219</v>
      </c>
      <c r="DIM36">
        <v>439790</v>
      </c>
      <c r="DIN36">
        <v>425860</v>
      </c>
      <c r="DIO36">
        <v>430926</v>
      </c>
      <c r="DIP36">
        <v>432523</v>
      </c>
      <c r="DIQ36">
        <v>430826</v>
      </c>
      <c r="DIR36">
        <v>419763</v>
      </c>
      <c r="DIS36">
        <v>411472</v>
      </c>
      <c r="DIT36">
        <v>412580</v>
      </c>
      <c r="DIU36">
        <v>2519</v>
      </c>
      <c r="DIV36">
        <v>2984</v>
      </c>
      <c r="DIW36">
        <v>3628</v>
      </c>
      <c r="DIX36">
        <v>4758</v>
      </c>
      <c r="DIY36">
        <v>8562</v>
      </c>
      <c r="DIZ36">
        <v>9048</v>
      </c>
      <c r="DJA36">
        <v>11595</v>
      </c>
      <c r="DJB36">
        <v>11589</v>
      </c>
      <c r="DJC36">
        <v>16795</v>
      </c>
      <c r="DJD36">
        <v>18278</v>
      </c>
      <c r="DJE36">
        <v>25007</v>
      </c>
      <c r="DJF36">
        <v>35040</v>
      </c>
      <c r="DJG36">
        <v>39781</v>
      </c>
      <c r="DJH36">
        <v>53406</v>
      </c>
      <c r="DJI36">
        <v>68899</v>
      </c>
      <c r="DJJ36">
        <v>79588</v>
      </c>
      <c r="DJK36">
        <v>115336</v>
      </c>
      <c r="DJL36">
        <v>232378</v>
      </c>
      <c r="DJM36">
        <v>421533</v>
      </c>
      <c r="DJN36">
        <v>531094</v>
      </c>
      <c r="DJO36">
        <v>597717</v>
      </c>
      <c r="DJP36">
        <v>633999</v>
      </c>
      <c r="DJQ36">
        <v>641089</v>
      </c>
      <c r="DJR36">
        <v>668521</v>
      </c>
      <c r="DJS36">
        <v>664311</v>
      </c>
      <c r="DJT36">
        <v>664311</v>
      </c>
      <c r="DJU36">
        <v>675408</v>
      </c>
      <c r="DJV36">
        <v>670221</v>
      </c>
      <c r="DJW36">
        <v>687256</v>
      </c>
      <c r="DJX36">
        <v>681544</v>
      </c>
      <c r="DJY36">
        <v>688114</v>
      </c>
      <c r="DJZ36">
        <v>690169</v>
      </c>
      <c r="DKA36">
        <v>691000</v>
      </c>
      <c r="DKB36">
        <v>699102</v>
      </c>
      <c r="DKC36">
        <v>727934</v>
      </c>
      <c r="DKD36">
        <v>749462</v>
      </c>
      <c r="DKE36">
        <v>760064</v>
      </c>
      <c r="DKF36">
        <v>773412</v>
      </c>
      <c r="DKG36">
        <v>783467</v>
      </c>
      <c r="DKH36">
        <v>790514</v>
      </c>
      <c r="DKI36">
        <v>801833</v>
      </c>
      <c r="DKJ36">
        <v>797053</v>
      </c>
      <c r="DKK36">
        <v>803254</v>
      </c>
      <c r="DKL36">
        <v>818195</v>
      </c>
      <c r="DKM36">
        <v>826700</v>
      </c>
      <c r="DKN36">
        <v>826700</v>
      </c>
      <c r="DKO36">
        <v>838795</v>
      </c>
      <c r="DKP36">
        <v>838550</v>
      </c>
      <c r="DKQ36">
        <v>841829</v>
      </c>
      <c r="DKR36">
        <v>851461</v>
      </c>
      <c r="DKS36">
        <v>854004</v>
      </c>
      <c r="DKT36">
        <v>854608</v>
      </c>
      <c r="DKU36">
        <v>869992</v>
      </c>
      <c r="DKV36">
        <v>882093</v>
      </c>
      <c r="DKW36">
        <v>896495</v>
      </c>
      <c r="DKX36">
        <v>890785</v>
      </c>
      <c r="DKY36">
        <v>877851</v>
      </c>
      <c r="DKZ36">
        <v>877851</v>
      </c>
      <c r="DLA36">
        <v>876071</v>
      </c>
      <c r="DLB36">
        <v>880100</v>
      </c>
      <c r="DLC36">
        <v>875747</v>
      </c>
      <c r="DLD36">
        <v>877730</v>
      </c>
      <c r="DLE36">
        <v>877730</v>
      </c>
      <c r="DLF36">
        <v>878874</v>
      </c>
      <c r="DLG36">
        <v>887236</v>
      </c>
      <c r="DLH36">
        <v>3080</v>
      </c>
      <c r="DLI36">
        <v>3175</v>
      </c>
      <c r="DLJ36">
        <v>8062</v>
      </c>
      <c r="DLK36">
        <v>9441</v>
      </c>
      <c r="DLL36">
        <v>11994</v>
      </c>
      <c r="DLM36">
        <v>13521</v>
      </c>
      <c r="DLN36">
        <v>14104</v>
      </c>
      <c r="DLO36">
        <v>15105</v>
      </c>
      <c r="DLP36">
        <v>15041</v>
      </c>
      <c r="DLQ36">
        <v>18117</v>
      </c>
      <c r="DLR36">
        <v>27217</v>
      </c>
      <c r="DLS36">
        <v>35377</v>
      </c>
      <c r="DLT36">
        <v>41323</v>
      </c>
      <c r="DLU36">
        <v>47487</v>
      </c>
      <c r="DLV36">
        <v>66432</v>
      </c>
      <c r="DLW36">
        <v>100562</v>
      </c>
      <c r="DLX36">
        <v>134117</v>
      </c>
      <c r="DLY36">
        <v>134117</v>
      </c>
      <c r="DLZ36">
        <v>407502</v>
      </c>
      <c r="DMA36">
        <v>560342</v>
      </c>
      <c r="DMB36">
        <v>714059</v>
      </c>
      <c r="DMC36">
        <v>784825</v>
      </c>
      <c r="DMD36">
        <v>795619</v>
      </c>
      <c r="DME36">
        <v>806029</v>
      </c>
      <c r="DMF36">
        <v>814374</v>
      </c>
      <c r="DMG36">
        <v>826276</v>
      </c>
      <c r="DMH36">
        <v>832268</v>
      </c>
      <c r="DMI36">
        <v>832757</v>
      </c>
      <c r="DMJ36">
        <v>813594</v>
      </c>
      <c r="DMK36">
        <v>815001</v>
      </c>
      <c r="DML36">
        <v>822650</v>
      </c>
      <c r="DMM36">
        <v>809532</v>
      </c>
      <c r="DMN36">
        <v>818735</v>
      </c>
      <c r="DMO36">
        <v>825125</v>
      </c>
      <c r="DMP36">
        <v>827815</v>
      </c>
      <c r="DMQ36">
        <v>824948</v>
      </c>
      <c r="DMR36">
        <v>842688</v>
      </c>
      <c r="DMS36">
        <v>849866</v>
      </c>
      <c r="DMT36">
        <v>850270</v>
      </c>
      <c r="DMU36">
        <v>849900</v>
      </c>
      <c r="DMV36">
        <v>851728</v>
      </c>
      <c r="DMW36">
        <v>866873</v>
      </c>
      <c r="DMX36">
        <v>864863</v>
      </c>
      <c r="DMY36">
        <v>866989</v>
      </c>
      <c r="DMZ36">
        <v>864196</v>
      </c>
      <c r="DNA36">
        <v>866667</v>
      </c>
      <c r="DNB36">
        <v>869999</v>
      </c>
      <c r="DNC36">
        <v>881074</v>
      </c>
      <c r="DND36">
        <v>901081</v>
      </c>
      <c r="DNE36">
        <v>880864</v>
      </c>
      <c r="DNF36">
        <v>883274</v>
      </c>
      <c r="DNG36">
        <v>873835</v>
      </c>
      <c r="DNH36">
        <v>876214</v>
      </c>
      <c r="DNI36">
        <v>898719</v>
      </c>
      <c r="DNJ36">
        <v>898087</v>
      </c>
      <c r="DNK36">
        <v>894912</v>
      </c>
      <c r="DNL36">
        <v>872173</v>
      </c>
      <c r="DNM36">
        <v>865832</v>
      </c>
      <c r="DNN36">
        <v>869168</v>
      </c>
      <c r="DNO36">
        <v>869754</v>
      </c>
      <c r="DNP36">
        <v>859955</v>
      </c>
      <c r="DNQ36">
        <v>862445</v>
      </c>
      <c r="DNR36">
        <v>855805</v>
      </c>
      <c r="DNS36">
        <v>851994</v>
      </c>
      <c r="DNT36">
        <v>849052</v>
      </c>
      <c r="DNU36">
        <v>4241</v>
      </c>
      <c r="DNV36">
        <v>4632</v>
      </c>
      <c r="DNW36">
        <v>7703</v>
      </c>
      <c r="DNX36">
        <v>9724</v>
      </c>
      <c r="DNY36">
        <v>15566</v>
      </c>
      <c r="DNZ36">
        <v>17078</v>
      </c>
      <c r="DOA36">
        <v>21654</v>
      </c>
      <c r="DOB36">
        <v>26925</v>
      </c>
      <c r="DOC36">
        <v>28275</v>
      </c>
      <c r="DOD36">
        <v>38383</v>
      </c>
      <c r="DOE36">
        <v>40128</v>
      </c>
      <c r="DOF36">
        <v>43448</v>
      </c>
      <c r="DOG36">
        <v>65815</v>
      </c>
      <c r="DOH36">
        <v>83428</v>
      </c>
      <c r="DOI36">
        <v>116929</v>
      </c>
      <c r="DOJ36">
        <v>116929</v>
      </c>
      <c r="DOK36">
        <v>142296</v>
      </c>
      <c r="DOL36">
        <v>397023</v>
      </c>
      <c r="DOM36">
        <v>604824</v>
      </c>
      <c r="DON36">
        <v>731493</v>
      </c>
      <c r="DOO36">
        <v>821047</v>
      </c>
      <c r="DOP36">
        <v>860836</v>
      </c>
      <c r="DOQ36">
        <v>848102</v>
      </c>
      <c r="DOR36">
        <v>849287</v>
      </c>
      <c r="DOS36">
        <v>861318</v>
      </c>
      <c r="DOT36">
        <v>863608</v>
      </c>
      <c r="DOU36">
        <v>867630</v>
      </c>
      <c r="DOV36">
        <v>853877</v>
      </c>
      <c r="DOW36">
        <v>830841</v>
      </c>
      <c r="DOX36">
        <v>820309</v>
      </c>
      <c r="DOY36">
        <v>810912</v>
      </c>
      <c r="DOZ36">
        <v>802313</v>
      </c>
      <c r="DPA36">
        <v>783122</v>
      </c>
      <c r="DPB36">
        <v>772066</v>
      </c>
      <c r="DPC36">
        <v>773723</v>
      </c>
      <c r="DPD36">
        <v>788357</v>
      </c>
      <c r="DPE36">
        <v>772039</v>
      </c>
      <c r="DPF36">
        <v>780559</v>
      </c>
      <c r="DPG36">
        <v>793035</v>
      </c>
      <c r="DPH36">
        <v>780365</v>
      </c>
      <c r="DPI36">
        <v>788874</v>
      </c>
      <c r="DPJ36">
        <v>780497</v>
      </c>
      <c r="DPK36">
        <v>790993</v>
      </c>
      <c r="DPL36">
        <v>788332</v>
      </c>
      <c r="DPM36">
        <v>781615</v>
      </c>
      <c r="DPN36">
        <v>772274</v>
      </c>
      <c r="DPO36">
        <v>781334</v>
      </c>
      <c r="DPP36">
        <v>763760</v>
      </c>
      <c r="DPQ36">
        <v>748739</v>
      </c>
      <c r="DPR36">
        <v>751028</v>
      </c>
      <c r="DPS36">
        <v>746188</v>
      </c>
      <c r="DPT36">
        <v>741775</v>
      </c>
      <c r="DPU36">
        <v>726865</v>
      </c>
      <c r="DPV36">
        <v>716766</v>
      </c>
      <c r="DPW36">
        <v>708878</v>
      </c>
      <c r="DPX36">
        <v>703930</v>
      </c>
      <c r="DPY36">
        <v>703930</v>
      </c>
      <c r="DPZ36">
        <v>707826</v>
      </c>
      <c r="DQA36">
        <v>736205</v>
      </c>
      <c r="DQB36">
        <v>742525</v>
      </c>
      <c r="DQC36">
        <v>741753</v>
      </c>
      <c r="DQD36">
        <v>745406</v>
      </c>
      <c r="DQE36">
        <v>739449</v>
      </c>
      <c r="DQF36">
        <v>730527</v>
      </c>
      <c r="DQG36">
        <v>729445</v>
      </c>
      <c r="DQH36">
        <v>736031</v>
      </c>
      <c r="DQI36">
        <v>8511</v>
      </c>
      <c r="DQJ36">
        <v>8832</v>
      </c>
      <c r="DQK36">
        <v>8856</v>
      </c>
      <c r="DQL36">
        <v>9747</v>
      </c>
      <c r="DQM36">
        <v>10190</v>
      </c>
      <c r="DQN36">
        <v>11514</v>
      </c>
      <c r="DQO36">
        <v>13668</v>
      </c>
      <c r="DQP36">
        <v>19586</v>
      </c>
      <c r="DQQ36">
        <v>20851</v>
      </c>
      <c r="DQR36">
        <v>26317</v>
      </c>
      <c r="DQS36">
        <v>34599</v>
      </c>
      <c r="DQT36">
        <v>42477</v>
      </c>
      <c r="DQU36">
        <v>53080</v>
      </c>
      <c r="DQV36">
        <v>70086</v>
      </c>
      <c r="DQW36">
        <v>91460</v>
      </c>
      <c r="DQX36">
        <v>139309</v>
      </c>
      <c r="DQY36">
        <v>280994</v>
      </c>
      <c r="DQZ36">
        <v>507294</v>
      </c>
      <c r="DRA36">
        <v>687917</v>
      </c>
      <c r="DRB36">
        <v>687917</v>
      </c>
      <c r="DRC36">
        <v>719090</v>
      </c>
      <c r="DRD36">
        <v>738963</v>
      </c>
      <c r="DRE36">
        <v>773248</v>
      </c>
      <c r="DRF36">
        <v>767797</v>
      </c>
      <c r="DRG36">
        <v>775920</v>
      </c>
      <c r="DRH36">
        <v>772427</v>
      </c>
      <c r="DRI36">
        <v>761027</v>
      </c>
      <c r="DRJ36">
        <v>749115</v>
      </c>
      <c r="DRK36">
        <v>745471</v>
      </c>
      <c r="DRL36">
        <v>754179</v>
      </c>
      <c r="DRM36">
        <v>758676</v>
      </c>
      <c r="DRN36">
        <v>742857</v>
      </c>
      <c r="DRO36">
        <v>740279</v>
      </c>
      <c r="DRP36">
        <v>745046</v>
      </c>
      <c r="DRQ36">
        <v>747369</v>
      </c>
      <c r="DRR36">
        <v>735053</v>
      </c>
      <c r="DRS36">
        <v>724832</v>
      </c>
      <c r="DRT36">
        <v>733186</v>
      </c>
      <c r="DRU36">
        <v>742274</v>
      </c>
      <c r="DRV36">
        <v>741104</v>
      </c>
      <c r="DRW36">
        <v>737157</v>
      </c>
      <c r="DRX36">
        <v>729601</v>
      </c>
      <c r="DRY36">
        <v>720046</v>
      </c>
      <c r="DRZ36">
        <v>716798</v>
      </c>
      <c r="DSA36">
        <v>717256</v>
      </c>
      <c r="DSB36">
        <v>717256</v>
      </c>
      <c r="DSC36">
        <v>725032</v>
      </c>
      <c r="DSD36">
        <v>728935</v>
      </c>
      <c r="DSE36">
        <v>730706</v>
      </c>
      <c r="DSF36">
        <v>733602</v>
      </c>
      <c r="DSG36">
        <v>727903</v>
      </c>
      <c r="DSH36">
        <v>712116</v>
      </c>
      <c r="DSI36">
        <v>709463</v>
      </c>
      <c r="DSJ36">
        <v>703177</v>
      </c>
      <c r="DSK36">
        <v>708038</v>
      </c>
      <c r="DSL36">
        <v>693234</v>
      </c>
      <c r="DSM36">
        <v>705703</v>
      </c>
      <c r="DSN36">
        <v>714290</v>
      </c>
      <c r="DSO36">
        <v>725457</v>
      </c>
      <c r="DSP36">
        <v>721842</v>
      </c>
      <c r="DSQ36">
        <v>732668</v>
      </c>
      <c r="DSR36">
        <v>724686</v>
      </c>
      <c r="DSS36">
        <v>710212</v>
      </c>
      <c r="DST36">
        <v>714599</v>
      </c>
      <c r="DSU36">
        <v>706291</v>
      </c>
      <c r="DSV36">
        <v>226</v>
      </c>
      <c r="DSW36">
        <v>762</v>
      </c>
      <c r="DSX36">
        <v>7481</v>
      </c>
      <c r="DSY36">
        <v>10664</v>
      </c>
      <c r="DSZ36">
        <v>11124</v>
      </c>
      <c r="DTA36">
        <v>11574</v>
      </c>
      <c r="DTB36">
        <v>12373</v>
      </c>
      <c r="DTC36">
        <v>13255</v>
      </c>
      <c r="DTD36">
        <v>15619</v>
      </c>
      <c r="DTE36">
        <v>18213</v>
      </c>
      <c r="DTF36">
        <v>22806</v>
      </c>
      <c r="DTG36">
        <v>35215</v>
      </c>
      <c r="DTH36">
        <v>44651</v>
      </c>
      <c r="DTI36">
        <v>61866</v>
      </c>
      <c r="DTJ36">
        <v>94226</v>
      </c>
      <c r="DTK36">
        <v>140485</v>
      </c>
      <c r="DTL36">
        <v>328562</v>
      </c>
      <c r="DTM36">
        <v>444356</v>
      </c>
      <c r="DTN36">
        <v>529616</v>
      </c>
      <c r="DTO36">
        <v>629922</v>
      </c>
      <c r="DTP36">
        <v>665671</v>
      </c>
      <c r="DTQ36">
        <v>670831</v>
      </c>
      <c r="DTR36">
        <v>679005</v>
      </c>
      <c r="DTS36">
        <v>675129</v>
      </c>
      <c r="DTT36">
        <v>675129</v>
      </c>
      <c r="DTU36">
        <v>679973</v>
      </c>
      <c r="DTV36">
        <v>668099</v>
      </c>
      <c r="DTW36">
        <v>680412</v>
      </c>
      <c r="DTX36">
        <v>680910</v>
      </c>
      <c r="DTY36">
        <v>681696</v>
      </c>
      <c r="DTZ36">
        <v>669981</v>
      </c>
      <c r="DUA36">
        <v>664658</v>
      </c>
      <c r="DUB36">
        <v>663551</v>
      </c>
      <c r="DUC36">
        <v>666125</v>
      </c>
      <c r="DUD36">
        <v>666196</v>
      </c>
      <c r="DUE36">
        <v>674624</v>
      </c>
      <c r="DUF36">
        <v>672853</v>
      </c>
      <c r="DUG36">
        <v>671362</v>
      </c>
      <c r="DUH36">
        <v>662461</v>
      </c>
      <c r="DUI36">
        <v>673898</v>
      </c>
      <c r="DUJ36">
        <v>685135</v>
      </c>
      <c r="DUK36">
        <v>676711</v>
      </c>
      <c r="DUL36">
        <v>669153</v>
      </c>
      <c r="DUM36">
        <v>671682</v>
      </c>
      <c r="DUN36">
        <v>671682</v>
      </c>
      <c r="DUO36">
        <v>680336</v>
      </c>
      <c r="DUP36">
        <v>671172</v>
      </c>
      <c r="DUQ36">
        <v>673403</v>
      </c>
      <c r="DUR36">
        <v>663693</v>
      </c>
      <c r="DUS36">
        <v>670164</v>
      </c>
      <c r="DUT36">
        <v>652274</v>
      </c>
      <c r="DUU36">
        <v>641190</v>
      </c>
      <c r="DUV36">
        <v>642304</v>
      </c>
      <c r="DUW36">
        <v>645944</v>
      </c>
      <c r="DUX36">
        <v>648785</v>
      </c>
      <c r="DUY36">
        <v>655165</v>
      </c>
      <c r="DUZ36">
        <v>648045</v>
      </c>
      <c r="DVA36">
        <v>648045</v>
      </c>
      <c r="DVB36">
        <v>654162</v>
      </c>
      <c r="DVC36">
        <v>651896</v>
      </c>
      <c r="DVD36">
        <v>637230</v>
      </c>
      <c r="DVE36">
        <v>629072</v>
      </c>
      <c r="DVF36">
        <v>629072</v>
      </c>
      <c r="DVG36">
        <v>632619</v>
      </c>
      <c r="DVH36">
        <v>640918</v>
      </c>
      <c r="DVI36">
        <v>1487</v>
      </c>
      <c r="DVJ36">
        <v>1974</v>
      </c>
      <c r="DVK36">
        <v>2459</v>
      </c>
      <c r="DVL36">
        <v>4300</v>
      </c>
      <c r="DVM36">
        <v>5696</v>
      </c>
      <c r="DVN36">
        <v>6964</v>
      </c>
      <c r="DVO36">
        <v>8307</v>
      </c>
      <c r="DVP36">
        <v>10359</v>
      </c>
      <c r="DVQ36">
        <v>13600</v>
      </c>
      <c r="DVR36">
        <v>19704</v>
      </c>
      <c r="DVS36">
        <v>29471</v>
      </c>
      <c r="DVT36">
        <v>41935</v>
      </c>
      <c r="DVU36">
        <v>61093</v>
      </c>
      <c r="DVV36">
        <v>76919</v>
      </c>
      <c r="DVW36">
        <v>119731</v>
      </c>
      <c r="DVX36">
        <v>141681</v>
      </c>
      <c r="DVY36">
        <v>141681</v>
      </c>
      <c r="DVZ36">
        <v>229335</v>
      </c>
      <c r="DWA36">
        <v>396380</v>
      </c>
      <c r="DWB36">
        <v>568389</v>
      </c>
      <c r="DWC36">
        <v>619754</v>
      </c>
      <c r="DWD36">
        <v>638350</v>
      </c>
      <c r="DWE36">
        <v>632391</v>
      </c>
      <c r="DWF36">
        <v>644863</v>
      </c>
      <c r="DWG36">
        <v>657313</v>
      </c>
      <c r="DWH36">
        <v>663593</v>
      </c>
      <c r="DWI36">
        <v>667045</v>
      </c>
      <c r="DWJ36">
        <v>664136</v>
      </c>
      <c r="DWK36">
        <v>663810</v>
      </c>
      <c r="DWL36">
        <v>661623</v>
      </c>
      <c r="DWM36">
        <v>660591</v>
      </c>
      <c r="DWN36">
        <v>657891</v>
      </c>
      <c r="DWO36">
        <v>665349</v>
      </c>
      <c r="DWP36">
        <v>662383</v>
      </c>
      <c r="DWQ36">
        <v>659557</v>
      </c>
      <c r="DWR36">
        <v>666792</v>
      </c>
      <c r="DWS36">
        <v>671802</v>
      </c>
      <c r="DWT36">
        <v>658046</v>
      </c>
      <c r="DWU36">
        <v>647108</v>
      </c>
      <c r="DWV36">
        <v>647681</v>
      </c>
      <c r="DWW36">
        <v>652011</v>
      </c>
      <c r="DWX36">
        <v>652634</v>
      </c>
      <c r="DWY36">
        <v>657490</v>
      </c>
      <c r="DWZ36">
        <v>641629</v>
      </c>
      <c r="DXA36">
        <v>651049</v>
      </c>
      <c r="DXB36">
        <v>650145</v>
      </c>
      <c r="DXC36">
        <v>637020</v>
      </c>
      <c r="DXD36">
        <v>631497</v>
      </c>
      <c r="DXE36">
        <v>633989</v>
      </c>
      <c r="DXF36">
        <v>636835</v>
      </c>
      <c r="DXG36">
        <v>637339</v>
      </c>
      <c r="DXH36">
        <v>628021</v>
      </c>
      <c r="DXI36">
        <v>631952</v>
      </c>
      <c r="DXJ36">
        <v>638929</v>
      </c>
      <c r="DXK36">
        <v>640189</v>
      </c>
      <c r="DXL36">
        <v>640540</v>
      </c>
      <c r="DXM36">
        <v>638401</v>
      </c>
      <c r="DXN36">
        <v>630868</v>
      </c>
      <c r="DXO36">
        <v>639904</v>
      </c>
      <c r="DXP36">
        <v>654185</v>
      </c>
      <c r="DXQ36">
        <v>643054</v>
      </c>
      <c r="DXR36">
        <v>630907</v>
      </c>
      <c r="DXS36">
        <v>615978</v>
      </c>
      <c r="DXT36">
        <v>618210</v>
      </c>
      <c r="DXU36">
        <v>617558</v>
      </c>
      <c r="DXV36">
        <v>4392</v>
      </c>
      <c r="DXW36">
        <v>6499</v>
      </c>
      <c r="DXX36">
        <v>8778</v>
      </c>
      <c r="DXY36">
        <v>10010</v>
      </c>
      <c r="DXZ36">
        <v>11707</v>
      </c>
      <c r="DYA36">
        <v>13309</v>
      </c>
      <c r="DYB36">
        <v>14724</v>
      </c>
      <c r="DYC36">
        <v>16188</v>
      </c>
      <c r="DYD36">
        <v>19096</v>
      </c>
      <c r="DYE36">
        <v>21838</v>
      </c>
      <c r="DYF36">
        <v>24425</v>
      </c>
      <c r="DYG36">
        <v>28537</v>
      </c>
      <c r="DYH36">
        <v>41129</v>
      </c>
      <c r="DYI36">
        <v>87068</v>
      </c>
      <c r="DYJ36">
        <v>87068</v>
      </c>
      <c r="DYK36">
        <v>142581</v>
      </c>
      <c r="DYL36">
        <v>265046</v>
      </c>
      <c r="DYM36">
        <v>399649</v>
      </c>
      <c r="DYN36">
        <v>486353</v>
      </c>
      <c r="DYO36">
        <v>568593</v>
      </c>
      <c r="DYP36">
        <v>603929</v>
      </c>
      <c r="DYQ36">
        <v>617376</v>
      </c>
      <c r="DYR36">
        <v>610627</v>
      </c>
      <c r="DYS36">
        <v>616793</v>
      </c>
      <c r="DYT36">
        <v>605185</v>
      </c>
      <c r="DYU36">
        <v>591957</v>
      </c>
      <c r="DYV36">
        <v>581061</v>
      </c>
      <c r="DYW36">
        <v>588965</v>
      </c>
      <c r="DYX36">
        <v>587518</v>
      </c>
      <c r="DYY36">
        <v>579588</v>
      </c>
      <c r="DYZ36">
        <v>585568</v>
      </c>
      <c r="DZA36">
        <v>577672</v>
      </c>
      <c r="DZB36">
        <v>580447</v>
      </c>
      <c r="DZC36">
        <v>574359</v>
      </c>
      <c r="DZD36">
        <v>580346</v>
      </c>
      <c r="DZE36">
        <v>583593</v>
      </c>
      <c r="DZF36">
        <v>573966</v>
      </c>
      <c r="DZG36">
        <v>568652</v>
      </c>
      <c r="DZH36">
        <v>568497</v>
      </c>
      <c r="DZI36">
        <v>573460</v>
      </c>
      <c r="DZJ36">
        <v>580789</v>
      </c>
      <c r="DZK36">
        <v>578177</v>
      </c>
      <c r="DZL36">
        <v>573271</v>
      </c>
      <c r="DZM36">
        <v>580372</v>
      </c>
      <c r="DZN36">
        <v>574728</v>
      </c>
      <c r="DZO36">
        <v>572127</v>
      </c>
      <c r="DZP36">
        <v>573849</v>
      </c>
      <c r="DZQ36">
        <v>575793</v>
      </c>
      <c r="DZR36">
        <v>583891</v>
      </c>
      <c r="DZS36">
        <v>579779</v>
      </c>
      <c r="DZT36">
        <v>574112</v>
      </c>
      <c r="DZU36">
        <v>581677</v>
      </c>
      <c r="DZV36">
        <v>575720</v>
      </c>
      <c r="DZW36">
        <v>584328</v>
      </c>
      <c r="DZX36">
        <v>583394</v>
      </c>
      <c r="DZY36">
        <v>558671</v>
      </c>
      <c r="DZZ36">
        <v>558671</v>
      </c>
      <c r="EAA36">
        <v>560070</v>
      </c>
      <c r="EAB36">
        <v>554665</v>
      </c>
      <c r="EAC36">
        <v>540394</v>
      </c>
      <c r="EAD36">
        <v>550453</v>
      </c>
      <c r="EAE36">
        <v>550496</v>
      </c>
      <c r="EAF36">
        <v>545484</v>
      </c>
      <c r="EAG36">
        <v>554626</v>
      </c>
      <c r="EAH36">
        <v>552918</v>
      </c>
      <c r="EAI36">
        <v>578679</v>
      </c>
      <c r="EAJ36">
        <v>2669</v>
      </c>
      <c r="EAK36">
        <v>10288</v>
      </c>
      <c r="EAL36">
        <v>12625</v>
      </c>
      <c r="EAM36">
        <v>13477</v>
      </c>
      <c r="EAN36">
        <v>14511</v>
      </c>
      <c r="EAO36">
        <v>14518</v>
      </c>
      <c r="EAP36">
        <v>15744</v>
      </c>
      <c r="EAQ36">
        <v>16949</v>
      </c>
      <c r="EAR36">
        <v>19344</v>
      </c>
      <c r="EAS36">
        <v>24303</v>
      </c>
      <c r="EAT36">
        <v>28035</v>
      </c>
      <c r="EAU36">
        <v>37941</v>
      </c>
      <c r="EAV36">
        <v>47660</v>
      </c>
      <c r="EAW36">
        <v>67835</v>
      </c>
      <c r="EAX36">
        <v>117480</v>
      </c>
      <c r="EAY36">
        <v>240683</v>
      </c>
      <c r="EAZ36">
        <v>418561</v>
      </c>
      <c r="EBA36">
        <v>499746</v>
      </c>
      <c r="EBB36">
        <v>499746</v>
      </c>
      <c r="EBC36">
        <v>558574</v>
      </c>
      <c r="EBD36">
        <v>579479</v>
      </c>
      <c r="EBE36">
        <v>608016</v>
      </c>
      <c r="EBF36">
        <v>628586</v>
      </c>
      <c r="EBG36">
        <v>641129</v>
      </c>
      <c r="EBH36">
        <v>645670</v>
      </c>
      <c r="EBI36">
        <v>652664</v>
      </c>
      <c r="EBJ36">
        <v>649040</v>
      </c>
      <c r="EBK36">
        <v>658516</v>
      </c>
      <c r="EBL36">
        <v>654992</v>
      </c>
      <c r="EBM36">
        <v>675372</v>
      </c>
      <c r="EBN36">
        <v>674530</v>
      </c>
      <c r="EBO36">
        <v>675866</v>
      </c>
      <c r="EBP36">
        <v>679757</v>
      </c>
      <c r="EBQ36">
        <v>687501</v>
      </c>
      <c r="EBR36">
        <v>713384</v>
      </c>
      <c r="EBS36">
        <v>716290</v>
      </c>
      <c r="EBT36">
        <v>712995</v>
      </c>
      <c r="EBU36">
        <v>729443</v>
      </c>
      <c r="EBV36">
        <v>744050</v>
      </c>
      <c r="EBW36">
        <v>720112</v>
      </c>
      <c r="EBX36">
        <v>717364</v>
      </c>
      <c r="EBY36">
        <v>703832</v>
      </c>
      <c r="EBZ36">
        <v>704909</v>
      </c>
      <c r="ECA36">
        <v>697667</v>
      </c>
      <c r="ECB36">
        <v>698911</v>
      </c>
      <c r="ECC36">
        <v>686883</v>
      </c>
      <c r="ECD36">
        <v>674123</v>
      </c>
      <c r="ECE36">
        <v>673295</v>
      </c>
      <c r="ECF36">
        <v>677128</v>
      </c>
      <c r="ECG36">
        <v>664531</v>
      </c>
      <c r="ECH36">
        <v>656019</v>
      </c>
      <c r="ECI36">
        <v>652237</v>
      </c>
      <c r="ECJ36">
        <v>650167</v>
      </c>
      <c r="ECK36">
        <v>650142</v>
      </c>
      <c r="ECL36">
        <v>644260</v>
      </c>
      <c r="ECM36">
        <v>641148</v>
      </c>
      <c r="ECN36">
        <v>630652</v>
      </c>
      <c r="ECO36">
        <v>629712</v>
      </c>
      <c r="ECP36">
        <v>623539</v>
      </c>
      <c r="ECQ36">
        <v>623539</v>
      </c>
      <c r="ECR36">
        <v>631559</v>
      </c>
      <c r="ECS36">
        <v>614807</v>
      </c>
      <c r="ECT36">
        <v>612393</v>
      </c>
      <c r="ECU36">
        <v>609942</v>
      </c>
      <c r="ECV36">
        <v>609608</v>
      </c>
      <c r="ECW36">
        <v>608459</v>
      </c>
      <c r="ECX36">
        <v>5471</v>
      </c>
      <c r="ECY36">
        <v>6107</v>
      </c>
      <c r="ECZ36">
        <v>7449</v>
      </c>
      <c r="EDA36">
        <v>8118</v>
      </c>
      <c r="EDB36">
        <v>9358</v>
      </c>
      <c r="EDC36">
        <v>13384</v>
      </c>
      <c r="EDD36">
        <v>13982</v>
      </c>
      <c r="EDE36">
        <v>18308</v>
      </c>
      <c r="EDF36">
        <v>20590</v>
      </c>
      <c r="EDG36">
        <v>27444</v>
      </c>
      <c r="EDH36">
        <v>35144</v>
      </c>
      <c r="EDI36">
        <v>47845</v>
      </c>
      <c r="EDJ36">
        <v>81845</v>
      </c>
      <c r="EDK36">
        <v>109571</v>
      </c>
      <c r="EDL36">
        <v>174150</v>
      </c>
      <c r="EDM36">
        <v>298397</v>
      </c>
      <c r="EDN36">
        <v>431410</v>
      </c>
      <c r="EDO36">
        <v>523207</v>
      </c>
      <c r="EDP36">
        <v>566099</v>
      </c>
      <c r="EDQ36">
        <v>596915</v>
      </c>
      <c r="EDR36">
        <v>598216</v>
      </c>
      <c r="EDS36">
        <v>603045</v>
      </c>
      <c r="EDT36">
        <v>603045</v>
      </c>
      <c r="EDU36">
        <v>610778</v>
      </c>
      <c r="EDV36">
        <v>608767</v>
      </c>
      <c r="EDW36">
        <v>601892</v>
      </c>
      <c r="EDX36">
        <v>596401</v>
      </c>
      <c r="EDY36">
        <v>596768</v>
      </c>
      <c r="EDZ36">
        <v>581703</v>
      </c>
      <c r="EEA36">
        <v>582765</v>
      </c>
      <c r="EEB36">
        <v>582242</v>
      </c>
      <c r="EEC36">
        <v>580930</v>
      </c>
      <c r="EED36">
        <v>577463</v>
      </c>
      <c r="EEE36">
        <v>566897</v>
      </c>
      <c r="EEF36">
        <v>571061</v>
      </c>
      <c r="EEG36">
        <v>562989</v>
      </c>
      <c r="EEH36">
        <v>561464</v>
      </c>
      <c r="EEI36">
        <v>566100</v>
      </c>
      <c r="EEJ36">
        <v>556095</v>
      </c>
      <c r="EEK36">
        <v>548615</v>
      </c>
      <c r="EEL36">
        <v>549028</v>
      </c>
      <c r="EEM36">
        <v>545194</v>
      </c>
      <c r="EEN36">
        <v>545194</v>
      </c>
      <c r="EEO36">
        <v>549673</v>
      </c>
      <c r="EEP36">
        <v>546960</v>
      </c>
      <c r="EEQ36">
        <v>544226</v>
      </c>
      <c r="EER36">
        <v>545432</v>
      </c>
      <c r="EES36">
        <v>547472</v>
      </c>
      <c r="EET36">
        <v>548060</v>
      </c>
      <c r="EEU36">
        <v>539487</v>
      </c>
      <c r="EEV36">
        <v>544029</v>
      </c>
      <c r="EEW36">
        <v>538398</v>
      </c>
      <c r="EEX36">
        <v>543593</v>
      </c>
      <c r="EEY36">
        <v>547370</v>
      </c>
      <c r="EEZ36">
        <v>542633</v>
      </c>
      <c r="EFA36">
        <v>542676</v>
      </c>
      <c r="EFB36">
        <v>542676</v>
      </c>
      <c r="EFC36">
        <v>543815</v>
      </c>
      <c r="EFD36">
        <v>540845</v>
      </c>
      <c r="EFE36">
        <v>534253</v>
      </c>
      <c r="EFF36">
        <v>539018</v>
      </c>
      <c r="EFG36">
        <v>539018</v>
      </c>
      <c r="EFH36">
        <v>538914</v>
      </c>
      <c r="EFI36">
        <v>554877</v>
      </c>
      <c r="EFJ36">
        <v>2830</v>
      </c>
      <c r="EFK36">
        <v>3363</v>
      </c>
      <c r="EFL36">
        <v>4308</v>
      </c>
      <c r="EFM36">
        <v>6182</v>
      </c>
      <c r="EFN36">
        <v>9135</v>
      </c>
      <c r="EFO36">
        <v>9356</v>
      </c>
      <c r="EFP36">
        <v>13072</v>
      </c>
      <c r="EFQ36">
        <v>16195</v>
      </c>
      <c r="EFR36">
        <v>19872</v>
      </c>
      <c r="EFS36">
        <v>29236</v>
      </c>
      <c r="EFT36">
        <v>33199</v>
      </c>
      <c r="EFU36">
        <v>50605</v>
      </c>
      <c r="EFV36">
        <v>62114</v>
      </c>
      <c r="EFW36">
        <v>88540</v>
      </c>
      <c r="EFX36">
        <v>125576</v>
      </c>
      <c r="EFY36">
        <v>233700</v>
      </c>
      <c r="EFZ36">
        <v>392092</v>
      </c>
      <c r="EGA36">
        <v>495951</v>
      </c>
      <c r="EGB36">
        <v>580619</v>
      </c>
      <c r="EGC36">
        <v>602850</v>
      </c>
      <c r="EGD36">
        <v>602850</v>
      </c>
      <c r="EGE36">
        <v>608400</v>
      </c>
      <c r="EGF36">
        <v>619062</v>
      </c>
      <c r="EGG36">
        <v>628354</v>
      </c>
      <c r="EGH36">
        <v>628827</v>
      </c>
      <c r="EGI36">
        <v>617638</v>
      </c>
      <c r="EGJ36">
        <v>608355</v>
      </c>
      <c r="EGK36">
        <v>603840</v>
      </c>
      <c r="EGL36">
        <v>586126</v>
      </c>
      <c r="EGM36">
        <v>590864</v>
      </c>
      <c r="EGN36">
        <v>578418</v>
      </c>
      <c r="EGO36">
        <v>552999</v>
      </c>
      <c r="EGP36">
        <v>551329</v>
      </c>
      <c r="EGQ36">
        <v>545439</v>
      </c>
      <c r="EGR36">
        <v>549347</v>
      </c>
      <c r="EGS36">
        <v>553867</v>
      </c>
      <c r="EGT36">
        <v>549421</v>
      </c>
      <c r="EGU36">
        <v>548536</v>
      </c>
      <c r="EGV36">
        <v>546608</v>
      </c>
      <c r="EGW36">
        <v>551941</v>
      </c>
      <c r="EGX36">
        <v>543907</v>
      </c>
      <c r="EGY36">
        <v>543150</v>
      </c>
      <c r="EGZ36">
        <v>547546</v>
      </c>
      <c r="EHA36">
        <v>546785</v>
      </c>
      <c r="EHB36">
        <v>556988</v>
      </c>
      <c r="EHC36">
        <v>568845</v>
      </c>
      <c r="EHD36">
        <v>569805</v>
      </c>
      <c r="EHE36">
        <v>577770</v>
      </c>
      <c r="EHF36">
        <v>582631</v>
      </c>
      <c r="EHG36">
        <v>572934</v>
      </c>
      <c r="EHH36">
        <v>580235</v>
      </c>
      <c r="EHI36">
        <v>577624</v>
      </c>
      <c r="EHJ36">
        <v>579283</v>
      </c>
      <c r="EHK36">
        <v>577156</v>
      </c>
      <c r="EHL36">
        <v>579633</v>
      </c>
      <c r="EHM36">
        <v>578555</v>
      </c>
      <c r="EHN36">
        <v>574512</v>
      </c>
      <c r="EHO36">
        <v>573496</v>
      </c>
      <c r="EHP36">
        <v>561695</v>
      </c>
      <c r="EHQ36">
        <v>566816</v>
      </c>
      <c r="EHR36">
        <v>558374</v>
      </c>
      <c r="EHS36">
        <v>545486</v>
      </c>
      <c r="EHT36">
        <v>544494</v>
      </c>
      <c r="EHU36">
        <v>540312</v>
      </c>
      <c r="EHV36">
        <v>544847</v>
      </c>
      <c r="EHW36">
        <v>15816</v>
      </c>
      <c r="EHX36">
        <v>16463</v>
      </c>
      <c r="EHY36">
        <v>19636</v>
      </c>
      <c r="EHZ36">
        <v>21767</v>
      </c>
      <c r="EIA36">
        <v>23972</v>
      </c>
      <c r="EIB36">
        <v>29957</v>
      </c>
      <c r="EIC36">
        <v>31400</v>
      </c>
      <c r="EID36">
        <v>37508</v>
      </c>
      <c r="EIE36">
        <v>49497</v>
      </c>
      <c r="EIF36">
        <v>57986</v>
      </c>
      <c r="EIG36">
        <v>66536</v>
      </c>
      <c r="EIH36">
        <v>74248</v>
      </c>
      <c r="EII36">
        <v>94795</v>
      </c>
      <c r="EIJ36">
        <v>94795</v>
      </c>
      <c r="EIK36">
        <v>122067</v>
      </c>
      <c r="EIL36">
        <v>202431</v>
      </c>
      <c r="EIM36">
        <v>335232</v>
      </c>
      <c r="EIN36">
        <v>467135</v>
      </c>
      <c r="EIO36">
        <v>517135</v>
      </c>
      <c r="EIP36">
        <v>554176</v>
      </c>
      <c r="EIQ36">
        <v>567031</v>
      </c>
      <c r="EIR36">
        <v>571196</v>
      </c>
      <c r="EIS36">
        <v>574290</v>
      </c>
      <c r="EIT36">
        <v>574405</v>
      </c>
      <c r="EIU36">
        <v>578671</v>
      </c>
      <c r="EIV36">
        <v>587382</v>
      </c>
      <c r="EIW36">
        <v>589844</v>
      </c>
      <c r="EIX36">
        <v>590691</v>
      </c>
      <c r="EIY36">
        <v>593758</v>
      </c>
      <c r="EIZ36">
        <v>599209</v>
      </c>
      <c r="EJA36">
        <v>597021</v>
      </c>
      <c r="EJB36">
        <v>600576</v>
      </c>
      <c r="EJC36">
        <v>599361</v>
      </c>
      <c r="EJD36">
        <v>598928</v>
      </c>
      <c r="EJE36">
        <v>601634</v>
      </c>
      <c r="EJF36">
        <v>606416</v>
      </c>
      <c r="EJG36">
        <v>611445</v>
      </c>
      <c r="EJH36">
        <v>619567</v>
      </c>
      <c r="EJI36">
        <v>627041</v>
      </c>
      <c r="EJJ36">
        <v>640799</v>
      </c>
      <c r="EJK36">
        <v>642566</v>
      </c>
      <c r="EJL36">
        <v>640039</v>
      </c>
      <c r="EJM36">
        <v>628538</v>
      </c>
      <c r="EJN36">
        <v>633601</v>
      </c>
      <c r="EJO36">
        <v>624775</v>
      </c>
      <c r="EJP36">
        <v>629777</v>
      </c>
      <c r="EJQ36">
        <v>622364</v>
      </c>
      <c r="EJR36">
        <v>631066</v>
      </c>
      <c r="EJS36">
        <v>629705</v>
      </c>
      <c r="EJT36">
        <v>644029</v>
      </c>
      <c r="EJU36">
        <v>640450</v>
      </c>
      <c r="EJV36">
        <v>638472</v>
      </c>
      <c r="EJW36">
        <v>651190</v>
      </c>
      <c r="EJX36">
        <v>644374</v>
      </c>
      <c r="EJY36">
        <v>633174</v>
      </c>
      <c r="EJZ36">
        <v>623580</v>
      </c>
      <c r="EKA36">
        <v>623580</v>
      </c>
      <c r="EKB36">
        <v>630691</v>
      </c>
      <c r="EKC36">
        <v>609916</v>
      </c>
      <c r="EKD36">
        <v>644691</v>
      </c>
      <c r="EKE36">
        <v>631951</v>
      </c>
      <c r="EKF36">
        <v>626165</v>
      </c>
      <c r="EKG36">
        <v>627738</v>
      </c>
      <c r="EKH36">
        <v>635295</v>
      </c>
      <c r="EKI36">
        <v>641121</v>
      </c>
      <c r="EKJ36">
        <v>4482</v>
      </c>
      <c r="EKK36">
        <v>5738</v>
      </c>
      <c r="EKL36">
        <v>11328</v>
      </c>
      <c r="EKM36">
        <v>13786</v>
      </c>
      <c r="EKN36">
        <v>17658</v>
      </c>
      <c r="EKO36">
        <v>18104</v>
      </c>
      <c r="EKP36">
        <v>19211</v>
      </c>
      <c r="EKQ36">
        <v>21705</v>
      </c>
      <c r="EKR36">
        <v>26394</v>
      </c>
      <c r="EKS36">
        <v>28925</v>
      </c>
      <c r="EKT36">
        <v>32091</v>
      </c>
      <c r="EKU36">
        <v>39554</v>
      </c>
      <c r="EKV36">
        <v>43858</v>
      </c>
      <c r="EKW36">
        <v>49831</v>
      </c>
      <c r="EKX36">
        <v>58774</v>
      </c>
      <c r="EKY36">
        <v>133432</v>
      </c>
      <c r="EKZ36">
        <v>238856</v>
      </c>
      <c r="ELA36">
        <v>449345</v>
      </c>
      <c r="ELB36">
        <v>449345</v>
      </c>
      <c r="ELC36">
        <v>522475</v>
      </c>
      <c r="ELD36">
        <v>610496</v>
      </c>
      <c r="ELE36">
        <v>634886</v>
      </c>
      <c r="ELF36">
        <v>647926</v>
      </c>
      <c r="ELG36">
        <v>652001</v>
      </c>
      <c r="ELH36">
        <v>644557</v>
      </c>
      <c r="ELI36">
        <v>634986</v>
      </c>
      <c r="ELJ36">
        <v>635680</v>
      </c>
      <c r="ELK36">
        <v>628395</v>
      </c>
      <c r="ELL36">
        <v>622587</v>
      </c>
      <c r="ELM36">
        <v>623569</v>
      </c>
      <c r="ELN36">
        <v>617604</v>
      </c>
      <c r="ELO36">
        <v>608199</v>
      </c>
      <c r="ELP36">
        <v>598476</v>
      </c>
      <c r="ELQ36">
        <v>597501</v>
      </c>
      <c r="ELR36">
        <v>579065</v>
      </c>
      <c r="ELS36">
        <v>576803</v>
      </c>
      <c r="ELT36">
        <v>569985</v>
      </c>
      <c r="ELU36">
        <v>574415</v>
      </c>
      <c r="ELV36">
        <v>582992</v>
      </c>
      <c r="ELW36">
        <v>584918</v>
      </c>
      <c r="ELX36">
        <v>572965</v>
      </c>
      <c r="ELY36">
        <v>577796</v>
      </c>
      <c r="ELZ36">
        <v>573246</v>
      </c>
      <c r="EMA36">
        <v>570727</v>
      </c>
      <c r="EMB36">
        <v>570488</v>
      </c>
      <c r="EMC36">
        <v>563518</v>
      </c>
      <c r="EMD36">
        <v>565086</v>
      </c>
      <c r="EME36">
        <v>568858</v>
      </c>
      <c r="EMF36">
        <v>571564</v>
      </c>
      <c r="EMG36">
        <v>576087</v>
      </c>
      <c r="EMH36">
        <v>587536</v>
      </c>
      <c r="EMI36">
        <v>596531</v>
      </c>
      <c r="EMJ36">
        <v>586045</v>
      </c>
      <c r="EMK36">
        <v>580079</v>
      </c>
      <c r="EML36">
        <v>575855</v>
      </c>
      <c r="EMM36">
        <v>573329</v>
      </c>
      <c r="EMN36">
        <v>573415</v>
      </c>
      <c r="EMO36">
        <v>567975</v>
      </c>
      <c r="EMP36">
        <v>566384</v>
      </c>
      <c r="EMQ36">
        <v>564026</v>
      </c>
      <c r="EMR36">
        <v>571733</v>
      </c>
      <c r="EMS36">
        <v>570625</v>
      </c>
      <c r="EMT36">
        <v>569329</v>
      </c>
      <c r="EMU36">
        <v>572272</v>
      </c>
      <c r="EMV36">
        <v>569297</v>
      </c>
      <c r="EMW36">
        <v>573</v>
      </c>
      <c r="EMX36">
        <v>682</v>
      </c>
      <c r="EMY36">
        <v>1839</v>
      </c>
      <c r="EMZ36">
        <v>2297</v>
      </c>
      <c r="ENA36">
        <v>3091</v>
      </c>
      <c r="ENB36">
        <v>4073</v>
      </c>
      <c r="ENC36">
        <v>5439</v>
      </c>
      <c r="END36">
        <v>7812</v>
      </c>
      <c r="ENE36">
        <v>9074</v>
      </c>
      <c r="ENF36">
        <v>10363</v>
      </c>
      <c r="ENG36">
        <v>11758</v>
      </c>
      <c r="ENH36">
        <v>16721</v>
      </c>
      <c r="ENI36">
        <v>17863</v>
      </c>
      <c r="ENJ36">
        <v>22805</v>
      </c>
      <c r="ENK36">
        <v>34440</v>
      </c>
      <c r="ENL36">
        <v>52427</v>
      </c>
      <c r="ENM36">
        <v>97826</v>
      </c>
      <c r="ENN36">
        <v>252728</v>
      </c>
      <c r="ENO36">
        <v>429801</v>
      </c>
      <c r="ENP36">
        <v>507801</v>
      </c>
      <c r="ENQ36">
        <v>572228</v>
      </c>
      <c r="ENR36">
        <v>582903</v>
      </c>
      <c r="ENS36">
        <v>593417</v>
      </c>
      <c r="ENT36">
        <v>593417</v>
      </c>
      <c r="ENU36">
        <v>589213</v>
      </c>
      <c r="ENV36">
        <v>594769</v>
      </c>
      <c r="ENW36">
        <v>594106</v>
      </c>
      <c r="ENX36">
        <v>592659</v>
      </c>
      <c r="ENY36">
        <v>594900</v>
      </c>
      <c r="ENZ36">
        <v>602124</v>
      </c>
      <c r="EOA36">
        <v>606515</v>
      </c>
      <c r="EOB36">
        <v>611177</v>
      </c>
      <c r="EOC36">
        <v>614697</v>
      </c>
      <c r="EOD36">
        <v>619994</v>
      </c>
      <c r="EOE36">
        <v>612654</v>
      </c>
      <c r="EOF36">
        <v>614508</v>
      </c>
      <c r="EOG36">
        <v>612831</v>
      </c>
      <c r="EOH36">
        <v>607772</v>
      </c>
      <c r="EOI36">
        <v>615327</v>
      </c>
      <c r="EOJ36">
        <v>614286</v>
      </c>
      <c r="EOK36">
        <v>626998</v>
      </c>
      <c r="EOL36">
        <v>622666</v>
      </c>
      <c r="EOM36">
        <v>619154</v>
      </c>
      <c r="EON36">
        <v>619548</v>
      </c>
      <c r="EOO36">
        <v>622261</v>
      </c>
      <c r="EOP36">
        <v>633013</v>
      </c>
      <c r="EOQ36">
        <v>639729</v>
      </c>
      <c r="EOR36">
        <v>640435</v>
      </c>
      <c r="EOS36">
        <v>640435</v>
      </c>
      <c r="EOT36">
        <v>619498</v>
      </c>
      <c r="EOU36">
        <v>611800</v>
      </c>
      <c r="EOV36">
        <v>599024</v>
      </c>
      <c r="EOW36">
        <v>585463</v>
      </c>
      <c r="EOX36">
        <v>585984</v>
      </c>
      <c r="EOY36">
        <v>585085</v>
      </c>
      <c r="EOZ36">
        <v>577309</v>
      </c>
      <c r="EPA36">
        <v>585347</v>
      </c>
      <c r="EPB36">
        <v>591272</v>
      </c>
      <c r="EPC36">
        <v>591272</v>
      </c>
      <c r="EPD36">
        <v>592262</v>
      </c>
      <c r="EPE36">
        <v>593498</v>
      </c>
      <c r="EPF36">
        <v>581196</v>
      </c>
      <c r="EPG36">
        <v>587158</v>
      </c>
      <c r="EPH36">
        <v>587158</v>
      </c>
      <c r="EPI36">
        <v>591011</v>
      </c>
      <c r="EPJ36">
        <v>594861</v>
      </c>
      <c r="EPK36">
        <v>536</v>
      </c>
      <c r="EPL36">
        <v>2821</v>
      </c>
      <c r="EPM36">
        <v>4441</v>
      </c>
      <c r="EPN36">
        <v>5415</v>
      </c>
      <c r="EPO36">
        <v>7164</v>
      </c>
      <c r="EPP36">
        <v>7808</v>
      </c>
      <c r="EPQ36">
        <v>10366</v>
      </c>
      <c r="EPR36">
        <v>11446</v>
      </c>
      <c r="EPS36">
        <v>13473</v>
      </c>
      <c r="EPT36">
        <v>16357</v>
      </c>
      <c r="EPU36">
        <v>20281</v>
      </c>
      <c r="EPV36">
        <v>23889</v>
      </c>
      <c r="EPW36">
        <v>31150</v>
      </c>
      <c r="EPX36">
        <v>36817</v>
      </c>
      <c r="EPY36">
        <v>55766</v>
      </c>
      <c r="EPZ36">
        <v>88352</v>
      </c>
      <c r="EQA36">
        <v>173448</v>
      </c>
      <c r="EQB36">
        <v>362729</v>
      </c>
      <c r="EQC36">
        <v>462161</v>
      </c>
      <c r="EQD36">
        <v>462161</v>
      </c>
      <c r="EQE36">
        <v>526480</v>
      </c>
      <c r="EQF36">
        <v>566437</v>
      </c>
      <c r="EQG36">
        <v>616423</v>
      </c>
      <c r="EQH36">
        <v>626422</v>
      </c>
      <c r="EQI36">
        <v>616773</v>
      </c>
      <c r="EQJ36">
        <v>620582</v>
      </c>
      <c r="EQK36">
        <v>624058</v>
      </c>
      <c r="EQL36">
        <v>621032</v>
      </c>
      <c r="EQM36">
        <v>624222</v>
      </c>
      <c r="EQN36">
        <v>623495</v>
      </c>
      <c r="EQO36">
        <v>614577</v>
      </c>
      <c r="EQP36">
        <v>623535</v>
      </c>
      <c r="EQQ36">
        <v>616193</v>
      </c>
      <c r="EQR36">
        <v>611809</v>
      </c>
      <c r="EQS36">
        <v>610656</v>
      </c>
      <c r="EQT36">
        <v>618254</v>
      </c>
      <c r="EQU36">
        <v>603792</v>
      </c>
      <c r="EQV36">
        <v>602134</v>
      </c>
      <c r="EQW36">
        <v>620954</v>
      </c>
      <c r="EQX36">
        <v>616114</v>
      </c>
      <c r="EQY36">
        <v>618098</v>
      </c>
      <c r="EQZ36">
        <v>609955</v>
      </c>
      <c r="ERA36">
        <v>614346</v>
      </c>
      <c r="ERB36">
        <v>607330</v>
      </c>
      <c r="ERC36">
        <v>606445</v>
      </c>
      <c r="ERD36">
        <v>610428</v>
      </c>
      <c r="ERE36">
        <v>610923</v>
      </c>
      <c r="ERF36">
        <v>616231</v>
      </c>
      <c r="ERG36">
        <v>620296</v>
      </c>
      <c r="ERH36">
        <v>615876</v>
      </c>
      <c r="ERI36">
        <v>614791</v>
      </c>
      <c r="ERJ36">
        <v>627550</v>
      </c>
      <c r="ERK36">
        <v>629903</v>
      </c>
      <c r="ERL36">
        <v>627994</v>
      </c>
      <c r="ERM36">
        <v>623891</v>
      </c>
      <c r="ERN36">
        <v>625900</v>
      </c>
      <c r="ERO36">
        <v>636919</v>
      </c>
      <c r="ERP36">
        <v>634342</v>
      </c>
      <c r="ERQ36">
        <v>642134</v>
      </c>
      <c r="ERR36">
        <v>638770</v>
      </c>
      <c r="ERS36">
        <v>627133</v>
      </c>
      <c r="ERT36">
        <v>645461</v>
      </c>
      <c r="ERU36">
        <v>650567</v>
      </c>
      <c r="ERV36">
        <v>660958</v>
      </c>
      <c r="ERW36">
        <v>10424</v>
      </c>
      <c r="ERX36">
        <v>11727</v>
      </c>
      <c r="ERY36">
        <v>15490</v>
      </c>
      <c r="ERZ36">
        <v>21091</v>
      </c>
      <c r="ESA36">
        <v>23623</v>
      </c>
      <c r="ESB36">
        <v>25123</v>
      </c>
      <c r="ESC36">
        <v>27003</v>
      </c>
      <c r="ESD36">
        <v>27864</v>
      </c>
      <c r="ESE36">
        <v>32724</v>
      </c>
      <c r="ESF36">
        <v>34476</v>
      </c>
      <c r="ESG36">
        <v>38553</v>
      </c>
      <c r="ESH36">
        <v>40929</v>
      </c>
      <c r="ESI36">
        <v>46382</v>
      </c>
      <c r="ESJ36">
        <v>46382</v>
      </c>
      <c r="ESK36">
        <v>51171</v>
      </c>
      <c r="ESL36">
        <v>63639</v>
      </c>
      <c r="ESM36">
        <v>113183</v>
      </c>
      <c r="ESN36">
        <v>217891</v>
      </c>
      <c r="ESO36">
        <v>321392</v>
      </c>
      <c r="ESP36">
        <v>423542</v>
      </c>
      <c r="ESQ36">
        <v>499085</v>
      </c>
      <c r="ESR36">
        <v>574360</v>
      </c>
      <c r="ESS36">
        <v>631253</v>
      </c>
      <c r="EST36">
        <v>634486</v>
      </c>
      <c r="ESU36">
        <v>634921</v>
      </c>
      <c r="ESV36">
        <v>631583</v>
      </c>
      <c r="ESW36">
        <v>628347</v>
      </c>
      <c r="ESX36">
        <v>641052</v>
      </c>
      <c r="ESY36">
        <v>652730</v>
      </c>
      <c r="ESZ36">
        <v>651442</v>
      </c>
      <c r="ETA36">
        <v>651096</v>
      </c>
      <c r="ETB36">
        <v>638551</v>
      </c>
      <c r="ETC36">
        <v>650246</v>
      </c>
      <c r="ETD36">
        <v>653657</v>
      </c>
      <c r="ETE36">
        <v>653224</v>
      </c>
      <c r="ETF36">
        <v>644755</v>
      </c>
      <c r="ETG36">
        <v>645102</v>
      </c>
      <c r="ETH36">
        <v>649053</v>
      </c>
      <c r="ETI36">
        <v>660155</v>
      </c>
      <c r="ETJ36">
        <v>643828</v>
      </c>
      <c r="ETK36">
        <v>638844</v>
      </c>
      <c r="ETL36">
        <v>633889</v>
      </c>
      <c r="ETM36">
        <v>623974</v>
      </c>
      <c r="ETN36">
        <v>615028</v>
      </c>
      <c r="ETO36">
        <v>627907</v>
      </c>
      <c r="ETP36">
        <v>635621</v>
      </c>
      <c r="ETQ36">
        <v>643844</v>
      </c>
      <c r="ETR36">
        <v>644620</v>
      </c>
      <c r="ETS36">
        <v>642991</v>
      </c>
      <c r="ETT36">
        <v>640510</v>
      </c>
      <c r="ETU36">
        <v>636472</v>
      </c>
      <c r="ETV36">
        <v>633566</v>
      </c>
      <c r="ETW36">
        <v>616836</v>
      </c>
      <c r="ETX36">
        <v>605543</v>
      </c>
      <c r="ETY36">
        <v>591891</v>
      </c>
      <c r="ETZ36">
        <v>594052</v>
      </c>
      <c r="EUA36">
        <v>598093</v>
      </c>
      <c r="EUB36">
        <v>602930</v>
      </c>
      <c r="EUC36">
        <v>602930</v>
      </c>
      <c r="EUD36">
        <v>613794</v>
      </c>
      <c r="EUE36">
        <v>615253</v>
      </c>
      <c r="EUF36">
        <v>634314</v>
      </c>
      <c r="EUG36">
        <v>654304</v>
      </c>
      <c r="EUH36">
        <v>664084</v>
      </c>
      <c r="EUI36">
        <v>659817</v>
      </c>
      <c r="EUJ36">
        <v>643174</v>
      </c>
      <c r="EUK36">
        <v>7347</v>
      </c>
      <c r="EUL36">
        <v>8931</v>
      </c>
      <c r="EUM36">
        <v>11312</v>
      </c>
      <c r="EUN36">
        <v>13682</v>
      </c>
      <c r="EUO36">
        <v>14112</v>
      </c>
      <c r="EUP36">
        <v>21032</v>
      </c>
      <c r="EUQ36">
        <v>25144</v>
      </c>
      <c r="EUR36">
        <v>26719</v>
      </c>
      <c r="EUS36">
        <v>29211</v>
      </c>
      <c r="EUT36">
        <v>32346</v>
      </c>
      <c r="EUU36">
        <v>38275</v>
      </c>
      <c r="EUV36">
        <v>43393</v>
      </c>
      <c r="EUW36">
        <v>49123</v>
      </c>
      <c r="EUX36">
        <v>57009</v>
      </c>
      <c r="EUY36">
        <v>72356</v>
      </c>
      <c r="EUZ36">
        <v>93270</v>
      </c>
      <c r="EVA36">
        <v>125465</v>
      </c>
      <c r="EVB36">
        <v>125465</v>
      </c>
      <c r="EVC36">
        <v>234238</v>
      </c>
      <c r="EVD36">
        <v>396466</v>
      </c>
      <c r="EVE36">
        <v>586697</v>
      </c>
      <c r="EVF36">
        <v>661523</v>
      </c>
      <c r="EVG36">
        <v>701767</v>
      </c>
      <c r="EVH36">
        <v>708468</v>
      </c>
      <c r="EVI36">
        <v>698493</v>
      </c>
      <c r="EVJ36">
        <v>698249</v>
      </c>
      <c r="EVK36">
        <v>697185</v>
      </c>
      <c r="EVL36">
        <v>692348</v>
      </c>
      <c r="EVM36">
        <v>681351</v>
      </c>
      <c r="EVN36">
        <v>673913</v>
      </c>
      <c r="EVO36">
        <v>646588</v>
      </c>
      <c r="EVP36">
        <v>635622</v>
      </c>
      <c r="EVQ36">
        <v>629815</v>
      </c>
      <c r="EVR36">
        <v>622701</v>
      </c>
      <c r="EVS36">
        <v>613408</v>
      </c>
      <c r="EVT36">
        <v>602510</v>
      </c>
      <c r="EVU36">
        <v>591890</v>
      </c>
      <c r="EVV36">
        <v>586230</v>
      </c>
      <c r="EVW36">
        <v>586895</v>
      </c>
      <c r="EVX36">
        <v>574654</v>
      </c>
      <c r="EVY36">
        <v>573077</v>
      </c>
      <c r="EVZ36">
        <v>571426</v>
      </c>
      <c r="EWA36">
        <v>566275</v>
      </c>
      <c r="EWB36">
        <v>566275</v>
      </c>
      <c r="EWC36">
        <v>564086</v>
      </c>
      <c r="EWD36">
        <v>559667</v>
      </c>
      <c r="EWE36">
        <v>560730</v>
      </c>
      <c r="EWF36">
        <v>555351</v>
      </c>
      <c r="EWG36">
        <v>546965</v>
      </c>
      <c r="EWH36">
        <v>551049</v>
      </c>
      <c r="EWI36">
        <v>561070</v>
      </c>
      <c r="EWJ36">
        <v>565988</v>
      </c>
      <c r="EWK36">
        <v>574301</v>
      </c>
      <c r="EWL36">
        <v>574466</v>
      </c>
      <c r="EWM36">
        <v>583408</v>
      </c>
      <c r="EWN36">
        <v>592782</v>
      </c>
      <c r="EWO36">
        <v>593451</v>
      </c>
      <c r="EWP36">
        <v>583770</v>
      </c>
      <c r="EWQ36">
        <v>582245</v>
      </c>
      <c r="EWR36">
        <v>589603</v>
      </c>
      <c r="EWS36">
        <v>587736</v>
      </c>
      <c r="EWT36">
        <v>588934</v>
      </c>
      <c r="EWU36">
        <v>590722</v>
      </c>
      <c r="EWV36">
        <v>591272</v>
      </c>
      <c r="EWW36">
        <v>597299</v>
      </c>
      <c r="EWX36">
        <v>3054</v>
      </c>
      <c r="EWY36">
        <v>3655</v>
      </c>
      <c r="EWZ36">
        <v>4039</v>
      </c>
      <c r="EXA36">
        <v>5655</v>
      </c>
      <c r="EXB36">
        <v>6200</v>
      </c>
      <c r="EXC36">
        <v>8065</v>
      </c>
      <c r="EXD36">
        <v>9702</v>
      </c>
      <c r="EXE36">
        <v>10199</v>
      </c>
      <c r="EXF36">
        <v>11289</v>
      </c>
      <c r="EXG36">
        <v>14439</v>
      </c>
      <c r="EXH36">
        <v>19307</v>
      </c>
      <c r="EXI36">
        <v>29386</v>
      </c>
      <c r="EXJ36">
        <v>32784</v>
      </c>
      <c r="EXK36">
        <v>39261</v>
      </c>
      <c r="EXL36">
        <v>48725</v>
      </c>
      <c r="EXM36">
        <v>65478</v>
      </c>
      <c r="EXN36">
        <v>82237</v>
      </c>
      <c r="EXO36">
        <v>124840</v>
      </c>
      <c r="EXP36">
        <v>227790</v>
      </c>
      <c r="EXQ36">
        <v>408465</v>
      </c>
      <c r="EXR36">
        <v>530778</v>
      </c>
      <c r="EXS36">
        <v>572804</v>
      </c>
      <c r="EXT36">
        <v>572804</v>
      </c>
      <c r="EXU36">
        <v>577836</v>
      </c>
      <c r="EXV36">
        <v>573392</v>
      </c>
      <c r="EXW36">
        <v>573147</v>
      </c>
      <c r="EXX36">
        <v>582166</v>
      </c>
      <c r="EXY36">
        <v>579643</v>
      </c>
      <c r="EXZ36">
        <v>582700</v>
      </c>
      <c r="EYA36">
        <v>578553</v>
      </c>
      <c r="EYB36">
        <v>575571</v>
      </c>
      <c r="EYC36">
        <v>582472</v>
      </c>
      <c r="EYD36">
        <v>582332</v>
      </c>
      <c r="EYE36">
        <v>565690</v>
      </c>
      <c r="EYF36">
        <v>566633</v>
      </c>
      <c r="EYG36">
        <v>557852</v>
      </c>
      <c r="EYH36">
        <v>550031</v>
      </c>
      <c r="EYI36">
        <v>561664</v>
      </c>
      <c r="EYJ36">
        <v>560090</v>
      </c>
      <c r="EYK36">
        <v>556939</v>
      </c>
      <c r="EYL36">
        <v>566726</v>
      </c>
      <c r="EYM36">
        <v>551027</v>
      </c>
      <c r="EYN36">
        <v>557125</v>
      </c>
      <c r="EYO36">
        <v>555216</v>
      </c>
      <c r="EYP36">
        <v>558499</v>
      </c>
      <c r="EYQ36">
        <v>558896</v>
      </c>
      <c r="EYR36">
        <v>566024</v>
      </c>
      <c r="EYS36">
        <v>566024</v>
      </c>
      <c r="EYT36">
        <v>565726</v>
      </c>
      <c r="EYU36">
        <v>552028</v>
      </c>
      <c r="EYV36">
        <v>547710</v>
      </c>
      <c r="EYW36">
        <v>541052</v>
      </c>
      <c r="EYX36">
        <v>535308</v>
      </c>
      <c r="EYY36">
        <v>538467</v>
      </c>
      <c r="EYZ36">
        <v>541111</v>
      </c>
      <c r="EZA36">
        <v>537971</v>
      </c>
      <c r="EZB36">
        <v>534455</v>
      </c>
      <c r="EZC36">
        <v>536838</v>
      </c>
      <c r="EZD36">
        <v>523330</v>
      </c>
      <c r="EZE36">
        <v>522657</v>
      </c>
      <c r="EZF36">
        <v>524847</v>
      </c>
      <c r="EZG36">
        <v>526036</v>
      </c>
      <c r="EZH36">
        <v>527175</v>
      </c>
      <c r="EZI36">
        <v>527175</v>
      </c>
      <c r="EZJ36">
        <v>533192</v>
      </c>
      <c r="EZK36">
        <v>4137</v>
      </c>
      <c r="EZL36">
        <v>8191</v>
      </c>
      <c r="EZM36">
        <v>12309</v>
      </c>
      <c r="EZN36">
        <v>13682</v>
      </c>
      <c r="EZO36">
        <v>20620</v>
      </c>
      <c r="EZP36">
        <v>21415</v>
      </c>
      <c r="EZQ36">
        <v>24748</v>
      </c>
      <c r="EZR36">
        <v>25646</v>
      </c>
      <c r="EZS36">
        <v>28523</v>
      </c>
      <c r="EZT36">
        <v>31621</v>
      </c>
      <c r="EZU36">
        <v>37164</v>
      </c>
      <c r="EZV36">
        <v>39781</v>
      </c>
      <c r="EZW36">
        <v>45868</v>
      </c>
      <c r="EZX36">
        <v>52191</v>
      </c>
      <c r="EZY36">
        <v>69301</v>
      </c>
      <c r="EZZ36">
        <v>91036</v>
      </c>
      <c r="FAA36">
        <v>125439</v>
      </c>
      <c r="FAB36">
        <v>227074</v>
      </c>
      <c r="FAC36">
        <v>275814</v>
      </c>
      <c r="FAD36">
        <v>275814</v>
      </c>
      <c r="FAE36">
        <v>410393</v>
      </c>
      <c r="FAF36">
        <v>530969</v>
      </c>
      <c r="FAG36">
        <v>565177</v>
      </c>
      <c r="FAH36">
        <v>569444</v>
      </c>
      <c r="FAI36">
        <v>573967</v>
      </c>
      <c r="FAJ36">
        <v>603607</v>
      </c>
      <c r="FAK36">
        <v>622727</v>
      </c>
      <c r="FAL36">
        <v>615154</v>
      </c>
      <c r="FAM36">
        <v>627938</v>
      </c>
      <c r="FAN36">
        <v>631144</v>
      </c>
      <c r="FAO36">
        <v>650500</v>
      </c>
      <c r="FAP36">
        <v>658315</v>
      </c>
      <c r="FAQ36">
        <v>660202</v>
      </c>
      <c r="FAR36">
        <v>662562</v>
      </c>
      <c r="FAS36">
        <v>652099</v>
      </c>
      <c r="FAT36">
        <v>647732</v>
      </c>
      <c r="FAU36">
        <v>650799</v>
      </c>
      <c r="FAV36">
        <v>649650</v>
      </c>
      <c r="FAW36">
        <v>655512</v>
      </c>
      <c r="FAX36">
        <v>657125</v>
      </c>
      <c r="FAY36">
        <v>656272</v>
      </c>
      <c r="FAZ36">
        <v>679688</v>
      </c>
      <c r="FBA36">
        <v>668024</v>
      </c>
      <c r="FBB36">
        <v>673699</v>
      </c>
      <c r="FBC36">
        <v>675964</v>
      </c>
      <c r="FBD36">
        <v>692160</v>
      </c>
      <c r="FBE36">
        <v>691240</v>
      </c>
      <c r="FBF36">
        <v>690993</v>
      </c>
      <c r="FBG36">
        <v>699281</v>
      </c>
      <c r="FBH36">
        <v>692512</v>
      </c>
      <c r="FBI36">
        <v>691988</v>
      </c>
      <c r="FBJ36">
        <v>681860</v>
      </c>
      <c r="FBK36">
        <v>684869</v>
      </c>
      <c r="FBL36">
        <v>679006</v>
      </c>
      <c r="FBM36">
        <v>686692</v>
      </c>
      <c r="FBN36">
        <v>673818</v>
      </c>
      <c r="FBO36">
        <v>682855</v>
      </c>
      <c r="FBP36">
        <v>681472</v>
      </c>
      <c r="FBQ36">
        <v>676021</v>
      </c>
      <c r="FBR36">
        <v>666048</v>
      </c>
      <c r="FBS36">
        <v>665254</v>
      </c>
      <c r="FBT36">
        <v>667275</v>
      </c>
      <c r="FBU36">
        <v>652486</v>
      </c>
      <c r="FBV36">
        <v>666430</v>
      </c>
      <c r="FBW36">
        <v>663873</v>
      </c>
      <c r="FBX36">
        <v>11350</v>
      </c>
      <c r="FBY36">
        <v>13075</v>
      </c>
      <c r="FBZ36">
        <v>11816</v>
      </c>
      <c r="FCA36">
        <v>12373</v>
      </c>
      <c r="FCB36">
        <v>12534</v>
      </c>
      <c r="FCC36">
        <v>14401</v>
      </c>
      <c r="FCD36">
        <v>15139</v>
      </c>
      <c r="FCE36">
        <v>16301</v>
      </c>
      <c r="FCF36">
        <v>20192</v>
      </c>
      <c r="FCG36">
        <v>21958</v>
      </c>
      <c r="FCH36">
        <v>27159</v>
      </c>
      <c r="FCI36">
        <v>34916</v>
      </c>
      <c r="FCJ36">
        <v>34916</v>
      </c>
      <c r="FCK36">
        <v>43512</v>
      </c>
      <c r="FCL36">
        <v>55979</v>
      </c>
      <c r="FCM36">
        <v>92827</v>
      </c>
      <c r="FCN36">
        <v>145104</v>
      </c>
      <c r="FCO36">
        <v>201178</v>
      </c>
      <c r="FCP36">
        <v>326166</v>
      </c>
      <c r="FCQ36">
        <v>402900</v>
      </c>
      <c r="FCR36">
        <v>567507</v>
      </c>
      <c r="FCS36">
        <v>652607</v>
      </c>
      <c r="FCT36">
        <v>684522</v>
      </c>
      <c r="FCU36">
        <v>705883</v>
      </c>
      <c r="FCV36">
        <v>701074</v>
      </c>
      <c r="FCW36">
        <v>697319</v>
      </c>
      <c r="FCX36">
        <v>716242</v>
      </c>
      <c r="FCY36">
        <v>721786</v>
      </c>
      <c r="FCZ36">
        <v>719574</v>
      </c>
      <c r="FDA36">
        <v>720847</v>
      </c>
      <c r="FDB36">
        <v>722641</v>
      </c>
      <c r="FDC36">
        <v>723158</v>
      </c>
      <c r="FDD36">
        <v>718400</v>
      </c>
      <c r="FDE36">
        <v>720606</v>
      </c>
      <c r="FDF36">
        <v>692088</v>
      </c>
      <c r="FDG36">
        <v>689551</v>
      </c>
      <c r="FDH36">
        <v>691310</v>
      </c>
      <c r="FDI36">
        <v>707389</v>
      </c>
      <c r="FDJ36">
        <v>676866</v>
      </c>
      <c r="FDK36">
        <v>681624</v>
      </c>
      <c r="FDL36">
        <v>689253</v>
      </c>
      <c r="FDM36">
        <v>688701</v>
      </c>
      <c r="FDN36">
        <v>679256</v>
      </c>
      <c r="FDO36">
        <v>687001</v>
      </c>
      <c r="FDP36">
        <v>694645</v>
      </c>
      <c r="FDQ36">
        <v>680402</v>
      </c>
      <c r="FDR36">
        <v>685524</v>
      </c>
      <c r="FDS36">
        <v>702626</v>
      </c>
      <c r="FDT36">
        <v>703829</v>
      </c>
      <c r="FDU36">
        <v>690914</v>
      </c>
      <c r="FDV36">
        <v>672751</v>
      </c>
      <c r="FDW36">
        <v>677324</v>
      </c>
      <c r="FDX36">
        <v>673079</v>
      </c>
      <c r="FDY36">
        <v>669118</v>
      </c>
      <c r="FDZ36">
        <v>668284</v>
      </c>
      <c r="FEA36">
        <v>660991</v>
      </c>
      <c r="FEB36">
        <v>651986</v>
      </c>
      <c r="FEC36">
        <v>651986</v>
      </c>
      <c r="FED36">
        <v>649410</v>
      </c>
      <c r="FEE36">
        <v>644466</v>
      </c>
      <c r="FEF36">
        <v>651424</v>
      </c>
      <c r="FEG36">
        <v>642970</v>
      </c>
      <c r="FEH36">
        <v>634882</v>
      </c>
      <c r="FEI36">
        <v>635772</v>
      </c>
      <c r="FEJ36">
        <v>628734</v>
      </c>
      <c r="FEK36">
        <v>626939</v>
      </c>
      <c r="FEL36">
        <v>5532</v>
      </c>
      <c r="FEM36">
        <v>11931</v>
      </c>
      <c r="FEN36">
        <v>14387</v>
      </c>
      <c r="FEO36">
        <v>16482</v>
      </c>
      <c r="FEP36">
        <v>18419</v>
      </c>
      <c r="FEQ36">
        <v>20404</v>
      </c>
      <c r="FER36">
        <v>22894</v>
      </c>
      <c r="FES36">
        <v>24071</v>
      </c>
      <c r="FET36">
        <v>28398</v>
      </c>
      <c r="FEU36">
        <v>35619</v>
      </c>
      <c r="FEV36">
        <v>40269</v>
      </c>
      <c r="FEW36">
        <v>48340</v>
      </c>
      <c r="FEX36">
        <v>56110</v>
      </c>
      <c r="FEY36">
        <v>67672</v>
      </c>
      <c r="FEZ36">
        <v>78007</v>
      </c>
      <c r="FFA36">
        <v>102557</v>
      </c>
      <c r="FFB36">
        <v>102557</v>
      </c>
      <c r="FFC36">
        <v>128922</v>
      </c>
      <c r="FFD36">
        <v>281739</v>
      </c>
      <c r="FFE36">
        <v>462946</v>
      </c>
      <c r="FFF36">
        <v>574370</v>
      </c>
      <c r="FFG36">
        <v>656285</v>
      </c>
      <c r="FFH36">
        <v>684468</v>
      </c>
      <c r="FFI36">
        <v>696604</v>
      </c>
      <c r="FFJ36">
        <v>719746</v>
      </c>
      <c r="FFK36">
        <v>718787</v>
      </c>
      <c r="FFL36">
        <v>737050</v>
      </c>
      <c r="FFM36">
        <v>736823</v>
      </c>
      <c r="FFN36">
        <v>735404</v>
      </c>
      <c r="FFO36">
        <v>720928</v>
      </c>
      <c r="FFP36">
        <v>717511</v>
      </c>
      <c r="FFQ36">
        <v>702524</v>
      </c>
      <c r="FFR36">
        <v>719530</v>
      </c>
      <c r="FFS36">
        <v>711093</v>
      </c>
      <c r="FFT36">
        <v>712982</v>
      </c>
      <c r="FFU36">
        <v>711572</v>
      </c>
      <c r="FFV36">
        <v>710415</v>
      </c>
      <c r="FFW36">
        <v>700363</v>
      </c>
      <c r="FFX36">
        <v>685782</v>
      </c>
      <c r="FFY36">
        <v>682878</v>
      </c>
      <c r="FFZ36">
        <v>663630</v>
      </c>
      <c r="FGA36">
        <v>662129</v>
      </c>
      <c r="FGB36">
        <v>666645</v>
      </c>
      <c r="FGC36">
        <v>664383</v>
      </c>
      <c r="FGD36">
        <v>653915</v>
      </c>
      <c r="FGE36">
        <v>654865</v>
      </c>
      <c r="FGF36">
        <v>649595</v>
      </c>
      <c r="FGG36">
        <v>645624</v>
      </c>
      <c r="FGH36">
        <v>649669</v>
      </c>
      <c r="FGI36">
        <v>650792</v>
      </c>
      <c r="FGJ36">
        <v>650945</v>
      </c>
      <c r="FGK36">
        <v>651842</v>
      </c>
      <c r="FGL36">
        <v>657079</v>
      </c>
      <c r="FGM36">
        <v>665838</v>
      </c>
      <c r="FGN36">
        <v>660951</v>
      </c>
      <c r="FGO36">
        <v>652279</v>
      </c>
      <c r="FGP36">
        <v>648857</v>
      </c>
      <c r="FGQ36">
        <v>644786</v>
      </c>
      <c r="FGR36">
        <v>644524</v>
      </c>
      <c r="FGS36">
        <v>640013</v>
      </c>
      <c r="FGT36">
        <v>637762</v>
      </c>
      <c r="FGU36">
        <v>629858</v>
      </c>
      <c r="FGV36">
        <v>645841</v>
      </c>
      <c r="FGW36">
        <v>633232</v>
      </c>
      <c r="FGX36">
        <v>640224</v>
      </c>
      <c r="FGY36">
        <v>8965</v>
      </c>
      <c r="FGZ36">
        <v>9571</v>
      </c>
      <c r="FHA36">
        <v>10206</v>
      </c>
      <c r="FHB36">
        <v>10355</v>
      </c>
      <c r="FHC36">
        <v>11126</v>
      </c>
      <c r="FHD36">
        <v>11968</v>
      </c>
      <c r="FHE36">
        <v>13435</v>
      </c>
      <c r="FHF36">
        <v>16768</v>
      </c>
      <c r="FHG36">
        <v>20803</v>
      </c>
      <c r="FHH36">
        <v>25002</v>
      </c>
      <c r="FHI36">
        <v>34106</v>
      </c>
      <c r="FHJ36">
        <v>34947</v>
      </c>
      <c r="FHK36">
        <v>40442</v>
      </c>
      <c r="FHL36">
        <v>49997</v>
      </c>
      <c r="FHM36">
        <v>55993</v>
      </c>
      <c r="FHN36">
        <v>81552</v>
      </c>
      <c r="FHO36">
        <v>89764</v>
      </c>
      <c r="FHP36">
        <v>134325</v>
      </c>
      <c r="FHQ36">
        <v>235610</v>
      </c>
      <c r="FHR36">
        <v>444327</v>
      </c>
      <c r="FHS36">
        <v>561837</v>
      </c>
      <c r="FHT36">
        <v>604117</v>
      </c>
      <c r="FHU36">
        <v>644596</v>
      </c>
      <c r="FHV36">
        <v>645827</v>
      </c>
      <c r="FHW36">
        <v>646393</v>
      </c>
      <c r="FHX36">
        <v>647002</v>
      </c>
      <c r="FHY36">
        <v>647002</v>
      </c>
      <c r="FHZ36">
        <v>652711</v>
      </c>
      <c r="FIA36">
        <v>650112</v>
      </c>
      <c r="FIB36">
        <v>655440</v>
      </c>
      <c r="FIC36">
        <v>660932</v>
      </c>
      <c r="FID36">
        <v>661004</v>
      </c>
      <c r="FIE36">
        <v>659654</v>
      </c>
      <c r="FIF36">
        <v>644141</v>
      </c>
      <c r="FIG36">
        <v>641674</v>
      </c>
      <c r="FIH36">
        <v>647419</v>
      </c>
      <c r="FII36">
        <v>653914</v>
      </c>
      <c r="FIJ36">
        <v>648653</v>
      </c>
      <c r="FIK36">
        <v>656150</v>
      </c>
      <c r="FIL36">
        <v>649420</v>
      </c>
      <c r="FIM36">
        <v>653535</v>
      </c>
      <c r="FIN36">
        <v>643016</v>
      </c>
      <c r="FIO36">
        <v>651400</v>
      </c>
      <c r="FIP36">
        <v>653111</v>
      </c>
      <c r="FIQ36">
        <v>651032</v>
      </c>
      <c r="FIR36">
        <v>655751</v>
      </c>
      <c r="FIS36">
        <v>655751</v>
      </c>
      <c r="FIT36">
        <v>660397</v>
      </c>
      <c r="FIU36">
        <v>653606</v>
      </c>
      <c r="FIV36">
        <v>656947</v>
      </c>
      <c r="FIW36">
        <v>652872</v>
      </c>
      <c r="FIX36">
        <v>666037</v>
      </c>
      <c r="FIY36">
        <v>651459</v>
      </c>
      <c r="FIZ36">
        <v>659893</v>
      </c>
      <c r="FJA36">
        <v>658779</v>
      </c>
      <c r="FJB36">
        <v>667206</v>
      </c>
      <c r="FJC36">
        <v>670420</v>
      </c>
      <c r="FJD36">
        <v>670420</v>
      </c>
      <c r="FJE36">
        <v>668877</v>
      </c>
      <c r="FJF36">
        <v>662891</v>
      </c>
      <c r="FJG36">
        <v>663366</v>
      </c>
      <c r="FJH36">
        <v>658660</v>
      </c>
      <c r="FJI36">
        <v>658660</v>
      </c>
      <c r="FJJ36">
        <v>668723</v>
      </c>
      <c r="FJK36">
        <v>673383</v>
      </c>
      <c r="FJL36">
        <v>7941</v>
      </c>
      <c r="FJM36">
        <v>10211</v>
      </c>
      <c r="FJN36">
        <v>10626</v>
      </c>
      <c r="FJO36">
        <v>15108</v>
      </c>
      <c r="FJP36">
        <v>19321</v>
      </c>
      <c r="FJQ36">
        <v>21771</v>
      </c>
      <c r="FJR36">
        <v>23707</v>
      </c>
      <c r="FJS36">
        <v>24974</v>
      </c>
      <c r="FJT36">
        <v>29219</v>
      </c>
      <c r="FJU36">
        <v>43920</v>
      </c>
      <c r="FJV36">
        <v>52681</v>
      </c>
      <c r="FJW36">
        <v>57589</v>
      </c>
      <c r="FJX36">
        <v>68262</v>
      </c>
      <c r="FJY36">
        <v>80080</v>
      </c>
      <c r="FJZ36">
        <v>89954</v>
      </c>
      <c r="FKA36">
        <v>120312</v>
      </c>
      <c r="FKB36">
        <v>157362</v>
      </c>
      <c r="FKC36">
        <v>213849</v>
      </c>
      <c r="FKD36">
        <v>213849</v>
      </c>
      <c r="FKE36">
        <v>339495</v>
      </c>
      <c r="FKF36">
        <v>577414</v>
      </c>
      <c r="FKG36">
        <v>689296</v>
      </c>
      <c r="FKH36">
        <v>718959</v>
      </c>
      <c r="FKI36">
        <v>741327</v>
      </c>
      <c r="FKJ36">
        <v>753522</v>
      </c>
      <c r="FKK36">
        <v>751765</v>
      </c>
      <c r="FKL36">
        <v>733367</v>
      </c>
      <c r="FKM36">
        <v>741607</v>
      </c>
      <c r="FKN36">
        <v>739505</v>
      </c>
      <c r="FKO36">
        <v>735088</v>
      </c>
      <c r="FKP36">
        <v>728678</v>
      </c>
      <c r="FKQ36">
        <v>733668</v>
      </c>
      <c r="FKR36">
        <v>715607</v>
      </c>
      <c r="FKS36">
        <v>716587</v>
      </c>
      <c r="FKT36">
        <v>722326</v>
      </c>
      <c r="FKU36">
        <v>725909</v>
      </c>
      <c r="FKV36">
        <v>721218</v>
      </c>
      <c r="FKW36">
        <v>718644</v>
      </c>
      <c r="FKX36">
        <v>719750</v>
      </c>
      <c r="FKY36">
        <v>717544</v>
      </c>
      <c r="FKZ36">
        <v>723789</v>
      </c>
      <c r="FLA36">
        <v>721725</v>
      </c>
      <c r="FLB36">
        <v>719746</v>
      </c>
      <c r="FLC36">
        <v>713035</v>
      </c>
      <c r="FLD36">
        <v>725986</v>
      </c>
      <c r="FLE36">
        <v>719381</v>
      </c>
      <c r="FLF36">
        <v>721270</v>
      </c>
      <c r="FLG36">
        <v>722807</v>
      </c>
      <c r="FLH36">
        <v>731563</v>
      </c>
      <c r="FLI36">
        <v>740277</v>
      </c>
      <c r="FLJ36">
        <v>735929</v>
      </c>
      <c r="FLK36">
        <v>741756</v>
      </c>
      <c r="FLL36">
        <v>768210</v>
      </c>
      <c r="FLM36">
        <v>766005</v>
      </c>
      <c r="FLN36">
        <v>766499</v>
      </c>
      <c r="FLO36">
        <v>761258</v>
      </c>
      <c r="FLP36">
        <v>763043</v>
      </c>
      <c r="FLQ36">
        <v>760926</v>
      </c>
      <c r="FLR36">
        <v>746828</v>
      </c>
      <c r="FLS36">
        <v>754196</v>
      </c>
      <c r="FLT36">
        <v>756635</v>
      </c>
      <c r="FLU36">
        <v>740422</v>
      </c>
      <c r="FLV36">
        <v>741713</v>
      </c>
      <c r="FLW36">
        <v>727300</v>
      </c>
      <c r="FLX36">
        <v>738521</v>
      </c>
      <c r="FLY36">
        <v>2937</v>
      </c>
      <c r="FLZ36">
        <v>4743</v>
      </c>
      <c r="FMA36">
        <v>5790</v>
      </c>
      <c r="FMB36">
        <v>15481</v>
      </c>
      <c r="FMC36">
        <v>15068</v>
      </c>
      <c r="FMD36">
        <v>25722</v>
      </c>
      <c r="FME36">
        <v>25636</v>
      </c>
      <c r="FMF36">
        <v>27615</v>
      </c>
      <c r="FMG36">
        <v>33272</v>
      </c>
      <c r="FMH36">
        <v>48186</v>
      </c>
      <c r="FMI36">
        <v>52111</v>
      </c>
      <c r="FMJ36">
        <v>52111</v>
      </c>
      <c r="FMK36">
        <v>54519</v>
      </c>
      <c r="FML36">
        <v>60035</v>
      </c>
      <c r="FMM36">
        <v>76099</v>
      </c>
      <c r="FMN36">
        <v>102507</v>
      </c>
      <c r="FMO36">
        <v>151382</v>
      </c>
      <c r="FMP36">
        <v>240891</v>
      </c>
      <c r="FMQ36">
        <v>377374</v>
      </c>
      <c r="FMR36">
        <v>522283</v>
      </c>
      <c r="FMS36">
        <v>575208</v>
      </c>
      <c r="FMT36">
        <v>631082</v>
      </c>
      <c r="FMU36">
        <v>661361</v>
      </c>
      <c r="FMV36">
        <v>667799</v>
      </c>
      <c r="FMW36">
        <v>679701</v>
      </c>
      <c r="FMX36">
        <v>685932</v>
      </c>
      <c r="FMY36">
        <v>694884</v>
      </c>
      <c r="FMZ36">
        <v>691532</v>
      </c>
      <c r="FNA36">
        <v>679686</v>
      </c>
      <c r="FNB36">
        <v>680609</v>
      </c>
      <c r="FNC36">
        <v>668096</v>
      </c>
      <c r="FND36">
        <v>666746</v>
      </c>
      <c r="FNE36">
        <v>674164</v>
      </c>
      <c r="FNF36">
        <v>676551</v>
      </c>
      <c r="FNG36">
        <v>678306</v>
      </c>
      <c r="FNH36">
        <v>692853</v>
      </c>
      <c r="FNI36">
        <v>694489</v>
      </c>
      <c r="FNJ36">
        <v>685808</v>
      </c>
      <c r="FNK36">
        <v>676801</v>
      </c>
      <c r="FNL36">
        <v>677640</v>
      </c>
      <c r="FNM36">
        <v>676798</v>
      </c>
      <c r="FNN36">
        <v>665389</v>
      </c>
      <c r="FNO36">
        <v>670121</v>
      </c>
      <c r="FNP36">
        <v>679942</v>
      </c>
      <c r="FNQ36">
        <v>684465</v>
      </c>
      <c r="FNR36">
        <v>685144</v>
      </c>
      <c r="FNS36">
        <v>686706</v>
      </c>
      <c r="FNT36">
        <v>689147</v>
      </c>
      <c r="FNU36">
        <v>693739</v>
      </c>
      <c r="FNV36">
        <v>711672</v>
      </c>
      <c r="FNW36">
        <v>717361</v>
      </c>
      <c r="FNX36">
        <v>720422</v>
      </c>
      <c r="FNY36">
        <v>721196</v>
      </c>
      <c r="FNZ36">
        <v>726931</v>
      </c>
      <c r="FOA36">
        <v>704311</v>
      </c>
      <c r="FOB36">
        <v>704311</v>
      </c>
      <c r="FOC36">
        <v>706966</v>
      </c>
      <c r="FOD36">
        <v>706966</v>
      </c>
      <c r="FOE36">
        <v>705344</v>
      </c>
      <c r="FOF36">
        <v>698220</v>
      </c>
      <c r="FOG36">
        <v>686965</v>
      </c>
      <c r="FOH36">
        <v>690166</v>
      </c>
      <c r="FOI36">
        <v>696321</v>
      </c>
      <c r="FOJ36">
        <v>696866</v>
      </c>
      <c r="FOK36">
        <v>697972</v>
      </c>
      <c r="FOL36">
        <v>686577</v>
      </c>
      <c r="FOM36">
        <v>4650</v>
      </c>
      <c r="FON36">
        <v>4650</v>
      </c>
      <c r="FOO36">
        <v>4739</v>
      </c>
      <c r="FOP36">
        <v>7131</v>
      </c>
      <c r="FOQ36">
        <v>9630</v>
      </c>
      <c r="FOR36">
        <v>10444</v>
      </c>
      <c r="FOS36">
        <v>12999</v>
      </c>
      <c r="FOT36">
        <v>17142</v>
      </c>
      <c r="FOU36">
        <v>22859</v>
      </c>
      <c r="FOV36">
        <v>25747</v>
      </c>
      <c r="FOW36">
        <v>31323</v>
      </c>
      <c r="FOX36">
        <v>35929</v>
      </c>
      <c r="FOY36">
        <v>49635</v>
      </c>
      <c r="FOZ36">
        <v>69645</v>
      </c>
      <c r="FPA36">
        <v>93683</v>
      </c>
      <c r="FPB36">
        <v>109212</v>
      </c>
      <c r="FPC36">
        <v>150675</v>
      </c>
      <c r="FPD36">
        <v>258870</v>
      </c>
      <c r="FPE36">
        <v>433059</v>
      </c>
      <c r="FPF36">
        <v>510355</v>
      </c>
      <c r="FPG36">
        <v>510355</v>
      </c>
      <c r="FPH36">
        <v>573172</v>
      </c>
      <c r="FPI36">
        <v>624389</v>
      </c>
      <c r="FPJ36">
        <v>677251</v>
      </c>
      <c r="FPK36">
        <v>688226</v>
      </c>
      <c r="FPL36">
        <v>696867</v>
      </c>
      <c r="FPM36">
        <v>704607</v>
      </c>
      <c r="FPN36">
        <v>703916</v>
      </c>
      <c r="FPO36">
        <v>704651</v>
      </c>
      <c r="FPP36">
        <v>701220</v>
      </c>
      <c r="FPQ36">
        <v>697312</v>
      </c>
      <c r="FPR36">
        <v>686310</v>
      </c>
      <c r="FPS36">
        <v>685720</v>
      </c>
      <c r="FPT36">
        <v>683832</v>
      </c>
      <c r="FPU36">
        <v>683588</v>
      </c>
      <c r="FPV36">
        <v>690348</v>
      </c>
      <c r="FPW36">
        <v>679021</v>
      </c>
      <c r="FPX36">
        <v>685360</v>
      </c>
      <c r="FPY36">
        <v>692394</v>
      </c>
      <c r="FPZ36">
        <v>692198</v>
      </c>
      <c r="FQA36">
        <v>684825</v>
      </c>
      <c r="FQB36">
        <v>692580</v>
      </c>
      <c r="FQC36">
        <v>698657</v>
      </c>
      <c r="FQD36">
        <v>705127</v>
      </c>
      <c r="FQE36">
        <v>713074</v>
      </c>
      <c r="FQF36">
        <v>709387</v>
      </c>
      <c r="FQG36">
        <v>717419</v>
      </c>
      <c r="FQH36">
        <v>725907</v>
      </c>
      <c r="FQI36">
        <v>726109</v>
      </c>
      <c r="FQJ36">
        <v>722165</v>
      </c>
      <c r="FQK36">
        <v>722594</v>
      </c>
      <c r="FQL36">
        <v>722594</v>
      </c>
      <c r="FQM36">
        <v>721008</v>
      </c>
      <c r="FQN36">
        <v>725720</v>
      </c>
      <c r="FQO36">
        <v>707459</v>
      </c>
      <c r="FQP36">
        <v>705855</v>
      </c>
      <c r="FQQ36">
        <v>709418</v>
      </c>
      <c r="FQR36">
        <v>722774</v>
      </c>
      <c r="FQS36">
        <v>718192</v>
      </c>
      <c r="FQT36">
        <v>706269</v>
      </c>
      <c r="FQU36">
        <v>697110</v>
      </c>
      <c r="FQV36">
        <v>703663</v>
      </c>
      <c r="FQW36">
        <v>699523</v>
      </c>
      <c r="FQX36">
        <v>703456</v>
      </c>
      <c r="FQY36">
        <v>703127</v>
      </c>
      <c r="FQZ36">
        <v>3997</v>
      </c>
      <c r="FRA36">
        <v>3997</v>
      </c>
      <c r="FRB36">
        <v>5062</v>
      </c>
      <c r="FRC36">
        <v>5600</v>
      </c>
      <c r="FRD36">
        <v>6125</v>
      </c>
      <c r="FRE36">
        <v>7058</v>
      </c>
      <c r="FRF36">
        <v>8877</v>
      </c>
      <c r="FRG36">
        <v>14170</v>
      </c>
      <c r="FRH36">
        <v>15877</v>
      </c>
      <c r="FRI36">
        <v>20933</v>
      </c>
      <c r="FRJ36">
        <v>22089</v>
      </c>
      <c r="FRK36">
        <v>27216</v>
      </c>
      <c r="FRL36">
        <v>33709</v>
      </c>
      <c r="FRM36">
        <v>44619</v>
      </c>
      <c r="FRN36">
        <v>54542</v>
      </c>
      <c r="FRO36">
        <v>83753</v>
      </c>
      <c r="FRP36">
        <v>112088</v>
      </c>
      <c r="FRQ36">
        <v>243294</v>
      </c>
      <c r="FRR36">
        <v>342957</v>
      </c>
      <c r="FRS36">
        <v>521665</v>
      </c>
      <c r="FRT36">
        <v>596344</v>
      </c>
      <c r="FRU36">
        <v>656579</v>
      </c>
      <c r="FRV36">
        <v>694355</v>
      </c>
      <c r="FRW36">
        <v>701422</v>
      </c>
      <c r="FRX36">
        <v>703978</v>
      </c>
      <c r="FRY36">
        <v>703978</v>
      </c>
      <c r="FRZ36">
        <v>702735</v>
      </c>
      <c r="FSA36">
        <v>694177</v>
      </c>
      <c r="FSB36">
        <v>697369</v>
      </c>
      <c r="FSC36">
        <v>695988</v>
      </c>
      <c r="FSD36">
        <v>699767</v>
      </c>
      <c r="FSE36">
        <v>703473</v>
      </c>
      <c r="FSF36">
        <v>712987</v>
      </c>
      <c r="FSG36">
        <v>708317</v>
      </c>
      <c r="FSH36">
        <v>702366</v>
      </c>
      <c r="FSI36">
        <v>709695</v>
      </c>
      <c r="FSJ36">
        <v>709015</v>
      </c>
      <c r="FSK36">
        <v>706436</v>
      </c>
      <c r="FSL36">
        <v>716066</v>
      </c>
      <c r="FSM36">
        <v>724560</v>
      </c>
      <c r="FSN36">
        <v>710848</v>
      </c>
      <c r="FSO36">
        <v>715083</v>
      </c>
      <c r="FSP36">
        <v>716082</v>
      </c>
      <c r="FSQ36">
        <v>714409</v>
      </c>
      <c r="FSR36">
        <v>725689</v>
      </c>
      <c r="FSS36">
        <v>725689</v>
      </c>
      <c r="FST36">
        <v>734610</v>
      </c>
      <c r="FSU36">
        <v>737862</v>
      </c>
      <c r="FSV36">
        <v>731641</v>
      </c>
      <c r="FSW36">
        <v>725916</v>
      </c>
      <c r="FSX36">
        <v>724720</v>
      </c>
      <c r="FSY36">
        <v>726117</v>
      </c>
      <c r="FSZ36">
        <v>723444</v>
      </c>
      <c r="FTA36">
        <v>735814</v>
      </c>
      <c r="FTB36">
        <v>742060</v>
      </c>
      <c r="FTC36">
        <v>751038</v>
      </c>
      <c r="FTD36">
        <v>753267</v>
      </c>
      <c r="FTE36">
        <v>753267</v>
      </c>
      <c r="FTF36">
        <v>760096</v>
      </c>
      <c r="FTG36">
        <v>752885</v>
      </c>
      <c r="FTH36">
        <v>749691</v>
      </c>
      <c r="FTI36">
        <v>749125</v>
      </c>
      <c r="FTJ36">
        <v>749125</v>
      </c>
      <c r="FTK36">
        <v>742749</v>
      </c>
      <c r="FTL36">
        <v>752730</v>
      </c>
      <c r="FTM36">
        <v>6033</v>
      </c>
      <c r="FTN36">
        <v>6033</v>
      </c>
      <c r="FTO36">
        <v>7135</v>
      </c>
      <c r="FTP36">
        <v>9299</v>
      </c>
      <c r="FTQ36">
        <v>10234</v>
      </c>
      <c r="FTR36">
        <v>10962</v>
      </c>
      <c r="FTS36">
        <v>12425</v>
      </c>
      <c r="FTT36">
        <v>14351</v>
      </c>
      <c r="FTU36">
        <v>18276</v>
      </c>
      <c r="FTV36">
        <v>21915</v>
      </c>
      <c r="FTW36">
        <v>26282</v>
      </c>
      <c r="FTX36">
        <v>39205</v>
      </c>
      <c r="FTY36">
        <v>46394</v>
      </c>
      <c r="FTZ36">
        <v>76553</v>
      </c>
      <c r="FUA36">
        <v>92571</v>
      </c>
      <c r="FUB36">
        <v>128982</v>
      </c>
      <c r="FUC36">
        <v>175876</v>
      </c>
      <c r="FUD36">
        <v>175876</v>
      </c>
      <c r="FUE36">
        <v>289899</v>
      </c>
      <c r="FUF36">
        <v>380105</v>
      </c>
      <c r="FUG36">
        <v>533628</v>
      </c>
      <c r="FUH36">
        <v>609682</v>
      </c>
      <c r="FUI36">
        <v>668886</v>
      </c>
      <c r="FUJ36">
        <v>681528</v>
      </c>
      <c r="FUK36">
        <v>692101</v>
      </c>
      <c r="FUL36">
        <v>712000</v>
      </c>
      <c r="FUM36">
        <v>711363</v>
      </c>
      <c r="FUN36">
        <v>708497</v>
      </c>
      <c r="FUO36">
        <v>716358</v>
      </c>
      <c r="FUP36">
        <v>719120</v>
      </c>
      <c r="FUQ36">
        <v>715661</v>
      </c>
      <c r="FUR36">
        <v>718613</v>
      </c>
      <c r="FUS36">
        <v>715476</v>
      </c>
      <c r="FUT36">
        <v>713996</v>
      </c>
      <c r="FUU36">
        <v>718444</v>
      </c>
      <c r="FUV36">
        <v>717323</v>
      </c>
      <c r="FUW36">
        <v>710390</v>
      </c>
      <c r="FUX36">
        <v>722033</v>
      </c>
      <c r="FUY36">
        <v>725881</v>
      </c>
      <c r="FUZ36">
        <v>732175</v>
      </c>
      <c r="FVA36">
        <v>727467</v>
      </c>
      <c r="FVB36">
        <v>730219</v>
      </c>
      <c r="FVC36">
        <v>716908</v>
      </c>
      <c r="FVD36">
        <v>718375</v>
      </c>
      <c r="FVE36">
        <v>720089</v>
      </c>
      <c r="FVF36">
        <v>730518</v>
      </c>
      <c r="FVG36">
        <v>733187</v>
      </c>
      <c r="FVH36">
        <v>748691</v>
      </c>
      <c r="FVI36">
        <v>745713</v>
      </c>
      <c r="FVJ36">
        <v>778609</v>
      </c>
      <c r="FVK36">
        <v>785098</v>
      </c>
      <c r="FVL36">
        <v>801477</v>
      </c>
      <c r="FVM36">
        <v>807828</v>
      </c>
      <c r="FVN36">
        <v>790162</v>
      </c>
      <c r="FVO36">
        <v>801988</v>
      </c>
      <c r="FVP36">
        <v>800994</v>
      </c>
      <c r="FVQ36">
        <v>801502</v>
      </c>
      <c r="FVR36">
        <v>803363</v>
      </c>
      <c r="FVS36">
        <v>800751</v>
      </c>
      <c r="FVT36">
        <v>816973</v>
      </c>
      <c r="FVU36">
        <v>800725</v>
      </c>
      <c r="FVV36">
        <v>815930</v>
      </c>
      <c r="FVW36">
        <v>810163</v>
      </c>
      <c r="FVX36">
        <v>813819</v>
      </c>
      <c r="FVY36">
        <v>826424</v>
      </c>
      <c r="FVZ36">
        <v>13126</v>
      </c>
      <c r="FWA36">
        <v>13126</v>
      </c>
      <c r="FWB36">
        <v>14352</v>
      </c>
      <c r="FWC36">
        <v>18410</v>
      </c>
      <c r="FWD36">
        <v>28657</v>
      </c>
      <c r="FWE36">
        <v>30400</v>
      </c>
      <c r="FWF36">
        <v>31527</v>
      </c>
      <c r="FWG36">
        <v>38563</v>
      </c>
      <c r="FWH36">
        <v>42655</v>
      </c>
      <c r="FWI36">
        <v>52361</v>
      </c>
      <c r="FWJ36">
        <v>59448</v>
      </c>
      <c r="FWK36">
        <v>78904</v>
      </c>
      <c r="FWL36">
        <v>103480</v>
      </c>
      <c r="FWM36">
        <v>124177</v>
      </c>
      <c r="FWN36">
        <v>152640</v>
      </c>
      <c r="FWO36">
        <v>152640</v>
      </c>
      <c r="FWP36">
        <v>200753</v>
      </c>
      <c r="FWQ36">
        <v>347559</v>
      </c>
      <c r="FWR36">
        <v>535902</v>
      </c>
      <c r="FWS36">
        <v>658952</v>
      </c>
      <c r="FWT36">
        <v>694894</v>
      </c>
      <c r="FWU36">
        <v>745839</v>
      </c>
      <c r="FWV36">
        <v>784803</v>
      </c>
      <c r="FWW36">
        <v>814928</v>
      </c>
      <c r="FWX36">
        <v>841418</v>
      </c>
      <c r="FWY36">
        <v>839201</v>
      </c>
      <c r="FWZ36">
        <v>841660</v>
      </c>
      <c r="FXA36">
        <v>827006</v>
      </c>
      <c r="FXB36">
        <v>839568</v>
      </c>
      <c r="FXC36">
        <v>831960</v>
      </c>
      <c r="FXD36">
        <v>864128</v>
      </c>
      <c r="FXE36">
        <v>861584</v>
      </c>
      <c r="FXF36">
        <v>844579</v>
      </c>
      <c r="FXG36">
        <v>848525</v>
      </c>
      <c r="FXH36">
        <v>859864</v>
      </c>
      <c r="FXI36">
        <v>858966</v>
      </c>
      <c r="FXJ36">
        <v>869149</v>
      </c>
      <c r="FXK36">
        <v>849450</v>
      </c>
      <c r="FXL36">
        <v>843833</v>
      </c>
      <c r="FXM36">
        <v>858985</v>
      </c>
      <c r="FXN36">
        <v>838635</v>
      </c>
      <c r="FXO36">
        <v>871629</v>
      </c>
      <c r="FXP36">
        <v>868880</v>
      </c>
      <c r="FXQ36">
        <v>879590</v>
      </c>
      <c r="FXR36">
        <v>888305</v>
      </c>
      <c r="FXS36">
        <v>898548</v>
      </c>
      <c r="FXT36">
        <v>888870</v>
      </c>
      <c r="FXU36">
        <v>902650</v>
      </c>
      <c r="FXV36">
        <v>917644</v>
      </c>
      <c r="FXW36">
        <v>925087</v>
      </c>
      <c r="FXX36">
        <v>912565</v>
      </c>
      <c r="FXY36">
        <v>908369</v>
      </c>
      <c r="FXZ36">
        <v>917131</v>
      </c>
      <c r="FYA36">
        <v>908637</v>
      </c>
      <c r="FYB36">
        <v>907698</v>
      </c>
      <c r="FYC36">
        <v>896224</v>
      </c>
      <c r="FYD36">
        <v>896224</v>
      </c>
      <c r="FYE36">
        <v>903438</v>
      </c>
      <c r="FYF36">
        <v>893912</v>
      </c>
      <c r="FYG36">
        <v>891260</v>
      </c>
      <c r="FYH36">
        <v>894914</v>
      </c>
      <c r="FYI36">
        <v>893137</v>
      </c>
      <c r="FYJ36">
        <v>862305</v>
      </c>
      <c r="FYK36">
        <v>871219</v>
      </c>
      <c r="FYL36">
        <v>866296</v>
      </c>
      <c r="FYM36">
        <v>859064</v>
      </c>
      <c r="FYN36">
        <v>17762</v>
      </c>
      <c r="FYO36">
        <v>21170</v>
      </c>
      <c r="FYP36">
        <v>26393</v>
      </c>
      <c r="FYQ36">
        <v>28498</v>
      </c>
      <c r="FYR36">
        <v>30296</v>
      </c>
      <c r="FYS36">
        <v>34194</v>
      </c>
      <c r="FYT36">
        <v>35083</v>
      </c>
      <c r="FYU36">
        <v>41553</v>
      </c>
      <c r="FYV36">
        <v>58707</v>
      </c>
      <c r="FYW36">
        <v>80946</v>
      </c>
      <c r="FYX36">
        <v>104012</v>
      </c>
      <c r="FYY36">
        <v>119784</v>
      </c>
      <c r="FYZ36">
        <v>134678</v>
      </c>
      <c r="FZA36">
        <v>163510</v>
      </c>
      <c r="FZB36">
        <v>195727</v>
      </c>
      <c r="FZC36">
        <v>292243</v>
      </c>
      <c r="FZD36">
        <v>488452</v>
      </c>
      <c r="FZE36">
        <v>651301</v>
      </c>
      <c r="FZF36">
        <v>771882</v>
      </c>
      <c r="FZG36">
        <v>771882</v>
      </c>
      <c r="FZH36">
        <v>821294</v>
      </c>
      <c r="FZI36">
        <v>860598</v>
      </c>
      <c r="FZJ36">
        <v>891274</v>
      </c>
      <c r="FZK36">
        <v>910883</v>
      </c>
      <c r="FZL36">
        <v>922993</v>
      </c>
      <c r="FZM36">
        <v>924510</v>
      </c>
      <c r="FZN36">
        <v>926706</v>
      </c>
      <c r="FZO36">
        <v>929504</v>
      </c>
      <c r="FZP36">
        <v>930500</v>
      </c>
      <c r="FZQ36">
        <v>922819</v>
      </c>
      <c r="FZR36">
        <v>921916</v>
      </c>
      <c r="FZS36">
        <v>908442</v>
      </c>
      <c r="FZT36">
        <v>906859</v>
      </c>
      <c r="FZU36">
        <v>906145</v>
      </c>
      <c r="FZV36">
        <v>902018</v>
      </c>
      <c r="FZW36">
        <v>908605</v>
      </c>
      <c r="FZX36">
        <v>903892</v>
      </c>
      <c r="FZY36">
        <v>900830</v>
      </c>
      <c r="FZZ36">
        <v>905766</v>
      </c>
      <c r="GAA36">
        <v>890057</v>
      </c>
      <c r="GAB36">
        <v>901526</v>
      </c>
      <c r="GAC36">
        <v>900674</v>
      </c>
      <c r="GAD36">
        <v>888524</v>
      </c>
      <c r="GAE36">
        <v>877755</v>
      </c>
      <c r="GAF36">
        <v>880839</v>
      </c>
      <c r="GAG36">
        <v>890109</v>
      </c>
      <c r="GAH36">
        <v>898786</v>
      </c>
      <c r="GAI36">
        <v>903425</v>
      </c>
      <c r="GAJ36">
        <v>902077</v>
      </c>
      <c r="GAK36">
        <v>899458</v>
      </c>
      <c r="GAL36">
        <v>886238</v>
      </c>
      <c r="GAM36">
        <v>885927</v>
      </c>
      <c r="GAN36">
        <v>874346</v>
      </c>
      <c r="GAO36">
        <v>877674</v>
      </c>
      <c r="GAP36">
        <v>885921</v>
      </c>
      <c r="GAQ36">
        <v>868905</v>
      </c>
      <c r="GAR36">
        <v>879446</v>
      </c>
      <c r="GAS36">
        <v>904876</v>
      </c>
      <c r="GAT36">
        <v>925331</v>
      </c>
      <c r="GAU36">
        <v>928184</v>
      </c>
      <c r="GAV36">
        <v>925847</v>
      </c>
      <c r="GAW36">
        <v>925219</v>
      </c>
      <c r="GAX36">
        <v>923685</v>
      </c>
      <c r="GAY36">
        <v>923493</v>
      </c>
      <c r="GAZ36">
        <v>936330</v>
      </c>
      <c r="GBA36">
        <v>936330</v>
      </c>
      <c r="GBB36">
        <v>30300</v>
      </c>
      <c r="GBC36">
        <v>30300</v>
      </c>
      <c r="GBD36">
        <v>48262</v>
      </c>
      <c r="GBE36">
        <v>61005</v>
      </c>
      <c r="GBF36">
        <v>66633</v>
      </c>
      <c r="GBG36">
        <v>73695</v>
      </c>
      <c r="GBH36">
        <v>81250</v>
      </c>
      <c r="GBI36">
        <v>88093</v>
      </c>
      <c r="GBJ36">
        <v>95252</v>
      </c>
      <c r="GBK36">
        <v>101792</v>
      </c>
      <c r="GBL36">
        <v>117135</v>
      </c>
      <c r="GBM36">
        <v>154722</v>
      </c>
      <c r="GBN36">
        <v>185640</v>
      </c>
      <c r="GBO36">
        <v>276063</v>
      </c>
      <c r="GBP36">
        <v>401296</v>
      </c>
      <c r="GBQ36">
        <v>557216</v>
      </c>
      <c r="GBR36">
        <v>736055</v>
      </c>
      <c r="GBS36">
        <v>850850</v>
      </c>
      <c r="GBT36">
        <v>909232</v>
      </c>
      <c r="GBU36">
        <v>965566</v>
      </c>
      <c r="GBV36">
        <v>998484</v>
      </c>
      <c r="GBW36">
        <v>1002632</v>
      </c>
      <c r="GBX36">
        <v>1018211</v>
      </c>
      <c r="GBY36">
        <v>1018211</v>
      </c>
      <c r="GBZ36">
        <v>1007696</v>
      </c>
      <c r="GCA36">
        <v>1002311</v>
      </c>
      <c r="GCB36">
        <v>1002311</v>
      </c>
      <c r="GCC36">
        <v>1014432</v>
      </c>
      <c r="GCD36">
        <v>1016333</v>
      </c>
      <c r="GCE36">
        <v>1007207</v>
      </c>
      <c r="GCF36">
        <v>1000820</v>
      </c>
      <c r="GCG36">
        <v>1011374</v>
      </c>
      <c r="GCH36">
        <v>997164</v>
      </c>
      <c r="GCI36">
        <v>1014551</v>
      </c>
      <c r="GCJ36">
        <v>1009984</v>
      </c>
      <c r="GCK36">
        <v>1011468</v>
      </c>
      <c r="GCL36">
        <v>1022651</v>
      </c>
      <c r="GCM36">
        <v>1033159</v>
      </c>
      <c r="GCN36">
        <v>1015700</v>
      </c>
      <c r="GCO36">
        <v>1049095</v>
      </c>
      <c r="GCP36">
        <v>1059883</v>
      </c>
      <c r="GCQ36">
        <v>1068821</v>
      </c>
      <c r="GCR36">
        <v>1055204</v>
      </c>
      <c r="GCS36">
        <v>1055204</v>
      </c>
      <c r="GCT36">
        <v>1045107</v>
      </c>
      <c r="GCU36">
        <v>1029304</v>
      </c>
      <c r="GCV36">
        <v>1036763</v>
      </c>
      <c r="GCW36">
        <v>1028034</v>
      </c>
      <c r="GCX36">
        <v>1010069</v>
      </c>
      <c r="GCY36">
        <v>1003428</v>
      </c>
      <c r="GCZ36">
        <v>992525</v>
      </c>
      <c r="GDA36">
        <v>996951</v>
      </c>
      <c r="GDB36">
        <v>975107</v>
      </c>
      <c r="GDC36">
        <v>985813</v>
      </c>
      <c r="GDD36">
        <v>961916</v>
      </c>
      <c r="GDE36">
        <v>949027</v>
      </c>
      <c r="GDF36">
        <v>917788</v>
      </c>
      <c r="GDG36">
        <v>917788</v>
      </c>
      <c r="GDH36">
        <v>918180</v>
      </c>
      <c r="GDI36">
        <v>915584</v>
      </c>
      <c r="GDJ36">
        <v>921393</v>
      </c>
      <c r="GDK36">
        <v>925117</v>
      </c>
      <c r="GDL36">
        <v>925117</v>
      </c>
      <c r="GDM36">
        <v>919933</v>
      </c>
      <c r="GDN36">
        <v>941060</v>
      </c>
      <c r="GDO36">
        <v>4450</v>
      </c>
      <c r="GDP36">
        <v>6208</v>
      </c>
      <c r="GDQ36">
        <v>11470</v>
      </c>
      <c r="GDR36">
        <v>14681</v>
      </c>
      <c r="GDS36">
        <v>16196</v>
      </c>
      <c r="GDT36">
        <v>17233</v>
      </c>
      <c r="GDU36">
        <v>19984</v>
      </c>
      <c r="GDV36">
        <v>23708</v>
      </c>
      <c r="GDW36">
        <v>27328</v>
      </c>
      <c r="GDX36">
        <v>36119</v>
      </c>
      <c r="GDY36">
        <v>48628</v>
      </c>
      <c r="GDZ36">
        <v>68298</v>
      </c>
      <c r="GEA36">
        <v>87971</v>
      </c>
      <c r="GEB36">
        <v>149929</v>
      </c>
      <c r="GEC36">
        <v>261923</v>
      </c>
      <c r="GED36">
        <v>495324</v>
      </c>
      <c r="GEE36">
        <v>682586</v>
      </c>
      <c r="GEF36">
        <v>846267</v>
      </c>
      <c r="GEG36">
        <v>942923</v>
      </c>
      <c r="GEH36">
        <v>956383</v>
      </c>
      <c r="GEI36">
        <v>956383</v>
      </c>
      <c r="GEJ36">
        <v>965590</v>
      </c>
      <c r="GEK36">
        <v>998509</v>
      </c>
      <c r="GEL36">
        <v>993461</v>
      </c>
      <c r="GEM36">
        <v>991547</v>
      </c>
      <c r="GEN36">
        <v>993033</v>
      </c>
      <c r="GEO36">
        <v>1001287</v>
      </c>
      <c r="GEP36">
        <v>1001326</v>
      </c>
      <c r="GEQ36">
        <v>1005124</v>
      </c>
      <c r="GER36">
        <v>999493</v>
      </c>
      <c r="GES36">
        <v>988109</v>
      </c>
      <c r="GET36">
        <v>981331</v>
      </c>
      <c r="GEU36">
        <v>980253</v>
      </c>
      <c r="GEV36">
        <v>978941</v>
      </c>
      <c r="GEW36">
        <v>975522</v>
      </c>
      <c r="GEX36">
        <v>963911</v>
      </c>
      <c r="GEY36">
        <v>967460</v>
      </c>
      <c r="GEZ36">
        <v>982572</v>
      </c>
      <c r="GFA36">
        <v>963919</v>
      </c>
      <c r="GFB36">
        <v>976357</v>
      </c>
      <c r="GFC36">
        <v>964643</v>
      </c>
      <c r="GFD36">
        <v>946819</v>
      </c>
      <c r="GFE36">
        <v>943677</v>
      </c>
      <c r="GFF36">
        <v>942278</v>
      </c>
      <c r="GFG36">
        <v>943798</v>
      </c>
      <c r="GFH36">
        <v>937078</v>
      </c>
      <c r="GFI36">
        <v>932096</v>
      </c>
      <c r="GFJ36">
        <v>938281</v>
      </c>
      <c r="GFK36">
        <v>937899</v>
      </c>
      <c r="GFL36">
        <v>924148</v>
      </c>
      <c r="GFM36">
        <v>925830</v>
      </c>
      <c r="GFN36">
        <v>922836</v>
      </c>
      <c r="GFO36">
        <v>931762</v>
      </c>
      <c r="GFP36">
        <v>932144</v>
      </c>
      <c r="GFQ36">
        <v>924954</v>
      </c>
      <c r="GFR36">
        <v>914980</v>
      </c>
      <c r="GFS36">
        <v>923069</v>
      </c>
      <c r="GFT36">
        <v>918556</v>
      </c>
      <c r="GFU36">
        <v>902897</v>
      </c>
      <c r="GFV36">
        <v>871824</v>
      </c>
      <c r="GFW36">
        <v>877551</v>
      </c>
      <c r="GFX36">
        <v>877119</v>
      </c>
      <c r="GFY36">
        <v>877511</v>
      </c>
      <c r="GFZ36">
        <v>874308</v>
      </c>
      <c r="GGA36">
        <v>893278</v>
      </c>
      <c r="GGB36">
        <v>1806</v>
      </c>
      <c r="GGC36">
        <v>13329</v>
      </c>
      <c r="GGD36">
        <v>20923</v>
      </c>
      <c r="GGE36">
        <v>44479</v>
      </c>
      <c r="GGF36">
        <v>48766</v>
      </c>
      <c r="GGG36">
        <v>51497</v>
      </c>
      <c r="GGH36">
        <v>51506</v>
      </c>
      <c r="GGI36">
        <v>60878</v>
      </c>
      <c r="GGJ36">
        <v>67220</v>
      </c>
      <c r="GGK36">
        <v>81276</v>
      </c>
      <c r="GGL36">
        <v>110892</v>
      </c>
      <c r="GGM36">
        <v>170894</v>
      </c>
      <c r="GGN36">
        <v>211764</v>
      </c>
      <c r="GGO36">
        <v>211764</v>
      </c>
      <c r="GGP36">
        <v>268132</v>
      </c>
      <c r="GGQ36">
        <v>474986</v>
      </c>
      <c r="GGR36">
        <v>671682</v>
      </c>
      <c r="GGS36">
        <v>816954</v>
      </c>
      <c r="GGT36">
        <v>882626</v>
      </c>
      <c r="GGU36">
        <v>953682</v>
      </c>
      <c r="GGV36">
        <v>961238</v>
      </c>
      <c r="GGW36">
        <v>974650</v>
      </c>
      <c r="GGX36">
        <v>991632</v>
      </c>
      <c r="GGY36">
        <v>978933</v>
      </c>
      <c r="GGZ36">
        <v>1001896</v>
      </c>
      <c r="GHA36">
        <v>992149</v>
      </c>
      <c r="GHB36">
        <v>983672</v>
      </c>
      <c r="GHC36">
        <v>936228</v>
      </c>
      <c r="GHD36">
        <v>970503</v>
      </c>
      <c r="GHE36">
        <v>997816</v>
      </c>
      <c r="GHF36">
        <v>987799</v>
      </c>
      <c r="GHG36">
        <v>1005929</v>
      </c>
      <c r="GHH36">
        <v>996751</v>
      </c>
      <c r="GHI36">
        <v>1003422</v>
      </c>
      <c r="GHJ36">
        <v>992773</v>
      </c>
      <c r="GHK36">
        <v>976022</v>
      </c>
      <c r="GHL36">
        <v>998171</v>
      </c>
      <c r="GHM36">
        <v>997552</v>
      </c>
      <c r="GHN36">
        <v>973441</v>
      </c>
      <c r="GHO36">
        <v>1010738</v>
      </c>
      <c r="GHP36">
        <v>994959</v>
      </c>
      <c r="GHQ36">
        <v>977175</v>
      </c>
      <c r="GHR36">
        <v>964974</v>
      </c>
      <c r="GHS36">
        <v>979306</v>
      </c>
      <c r="GHT36">
        <v>962139</v>
      </c>
      <c r="GHU36">
        <v>977973</v>
      </c>
      <c r="GHV36">
        <v>973957</v>
      </c>
      <c r="GHW36">
        <v>959521</v>
      </c>
      <c r="GHX36">
        <v>968111</v>
      </c>
      <c r="GHY36">
        <v>984609</v>
      </c>
      <c r="GHZ36">
        <v>983619</v>
      </c>
      <c r="GIA36">
        <v>987332</v>
      </c>
      <c r="GIB36">
        <v>993807</v>
      </c>
      <c r="GIC36">
        <v>993493</v>
      </c>
      <c r="GID36">
        <v>993089</v>
      </c>
      <c r="GIE36">
        <v>989795</v>
      </c>
      <c r="GIF36">
        <v>989795</v>
      </c>
      <c r="GIG36">
        <v>995015</v>
      </c>
      <c r="GIH36">
        <v>1012338</v>
      </c>
      <c r="GII36">
        <v>994358</v>
      </c>
      <c r="GIJ36">
        <v>984341</v>
      </c>
      <c r="GIK36">
        <v>987459</v>
      </c>
      <c r="GIL36">
        <v>987489</v>
      </c>
      <c r="GIM36">
        <v>988823</v>
      </c>
      <c r="GIN36">
        <v>987620</v>
      </c>
      <c r="GIO36">
        <v>11313</v>
      </c>
      <c r="GIP36">
        <v>15638</v>
      </c>
      <c r="GIQ36">
        <v>24278</v>
      </c>
      <c r="GIR36">
        <v>20695</v>
      </c>
      <c r="GIS36">
        <v>24438</v>
      </c>
      <c r="GIT36">
        <v>28600</v>
      </c>
      <c r="GIU36">
        <v>36385</v>
      </c>
      <c r="GIV36">
        <v>40774</v>
      </c>
      <c r="GIW36">
        <v>46707</v>
      </c>
      <c r="GIX36">
        <v>64218</v>
      </c>
      <c r="GIY36">
        <v>76077</v>
      </c>
      <c r="GIZ36">
        <v>94142</v>
      </c>
      <c r="GJA36">
        <v>137152</v>
      </c>
      <c r="GJB36">
        <v>169373</v>
      </c>
      <c r="GJC36">
        <v>228727</v>
      </c>
      <c r="GJD36">
        <v>303816</v>
      </c>
      <c r="GJE36">
        <v>498187</v>
      </c>
      <c r="GJF36">
        <v>658913</v>
      </c>
      <c r="GJG36">
        <v>658913</v>
      </c>
      <c r="GJH36">
        <v>730348</v>
      </c>
      <c r="GJI36">
        <v>786713</v>
      </c>
      <c r="GJJ36">
        <v>807819</v>
      </c>
      <c r="GJK36">
        <v>837977</v>
      </c>
      <c r="GJL36">
        <v>842993</v>
      </c>
      <c r="GJM36">
        <v>844075</v>
      </c>
      <c r="GJN36">
        <v>827046</v>
      </c>
      <c r="GJO36">
        <v>847631</v>
      </c>
      <c r="GJP36">
        <v>847009</v>
      </c>
      <c r="GJQ36">
        <v>846330</v>
      </c>
      <c r="GJR36">
        <v>854714</v>
      </c>
      <c r="GJS36">
        <v>867866</v>
      </c>
      <c r="GJT36">
        <v>874215</v>
      </c>
      <c r="GJU36">
        <v>885738</v>
      </c>
      <c r="GJV36">
        <v>886274</v>
      </c>
      <c r="GJW36">
        <v>876403</v>
      </c>
      <c r="GJX36">
        <v>885198</v>
      </c>
      <c r="GJY36">
        <v>888314</v>
      </c>
      <c r="GJZ36">
        <v>883695</v>
      </c>
      <c r="GKA36">
        <v>870452</v>
      </c>
      <c r="GKB36">
        <v>868135</v>
      </c>
      <c r="GKC36">
        <v>854236</v>
      </c>
      <c r="GKD36">
        <v>853726</v>
      </c>
      <c r="GKE36">
        <v>840662</v>
      </c>
      <c r="GKF36">
        <v>841897</v>
      </c>
      <c r="GKG36">
        <v>866290</v>
      </c>
      <c r="GKH36">
        <v>873000</v>
      </c>
      <c r="GKI36">
        <v>880873</v>
      </c>
      <c r="GKJ36">
        <v>928469</v>
      </c>
      <c r="GKK36">
        <v>899623</v>
      </c>
      <c r="GKL36">
        <v>885366</v>
      </c>
      <c r="GKM36">
        <v>879804</v>
      </c>
      <c r="GKN36">
        <v>873444</v>
      </c>
      <c r="GKO36">
        <v>868118</v>
      </c>
      <c r="GKP36">
        <v>855714</v>
      </c>
      <c r="GKQ36">
        <v>849311</v>
      </c>
      <c r="GKR36">
        <v>836419</v>
      </c>
      <c r="GKS36">
        <v>829710</v>
      </c>
      <c r="GKT36">
        <v>842228</v>
      </c>
      <c r="GKU36">
        <v>836098</v>
      </c>
      <c r="GKV36">
        <v>833929</v>
      </c>
      <c r="GKW36">
        <v>821093</v>
      </c>
      <c r="GKX36">
        <v>804133</v>
      </c>
      <c r="GKY36">
        <v>804904</v>
      </c>
      <c r="GKZ36">
        <v>798750</v>
      </c>
      <c r="GLA36">
        <v>831978</v>
      </c>
      <c r="GLB36">
        <v>10703</v>
      </c>
      <c r="GLC36">
        <v>22069</v>
      </c>
      <c r="GLD36">
        <v>25312</v>
      </c>
      <c r="GLE36">
        <v>26392</v>
      </c>
      <c r="GLF36">
        <v>29580</v>
      </c>
      <c r="GLG36">
        <v>39525</v>
      </c>
      <c r="GLH36">
        <v>43344</v>
      </c>
      <c r="GLI36">
        <v>63002</v>
      </c>
      <c r="GLJ36">
        <v>63713</v>
      </c>
      <c r="GLK36">
        <v>80626</v>
      </c>
      <c r="GLL36">
        <v>87604</v>
      </c>
      <c r="GLM36">
        <v>99109</v>
      </c>
      <c r="GLN36">
        <v>104597</v>
      </c>
      <c r="GLO36">
        <v>155267</v>
      </c>
      <c r="GLP36">
        <v>200397</v>
      </c>
      <c r="GLQ36">
        <v>247369</v>
      </c>
      <c r="GLR36">
        <v>369798</v>
      </c>
      <c r="GLS36">
        <v>559702</v>
      </c>
      <c r="GLT36">
        <v>677719</v>
      </c>
      <c r="GLU36">
        <v>734960</v>
      </c>
      <c r="GLV36">
        <v>790917</v>
      </c>
      <c r="GLW36">
        <v>817206</v>
      </c>
      <c r="GLX36">
        <v>822967</v>
      </c>
      <c r="GLY36">
        <v>822967</v>
      </c>
      <c r="GLZ36">
        <v>828981</v>
      </c>
      <c r="GMA36">
        <v>839842</v>
      </c>
      <c r="GMB36">
        <v>841943</v>
      </c>
      <c r="GMC36">
        <v>852712</v>
      </c>
      <c r="GMD36">
        <v>850737</v>
      </c>
      <c r="GME36">
        <v>850056</v>
      </c>
      <c r="GMF36">
        <v>867267</v>
      </c>
      <c r="GMG36">
        <v>869653</v>
      </c>
      <c r="GMH36">
        <v>878067</v>
      </c>
      <c r="GMI36">
        <v>877735</v>
      </c>
      <c r="GMJ36">
        <v>891815</v>
      </c>
      <c r="GMK36">
        <v>877540</v>
      </c>
      <c r="GML36">
        <v>874799</v>
      </c>
      <c r="GMM36">
        <v>868887</v>
      </c>
      <c r="GMN36">
        <v>850680</v>
      </c>
      <c r="GMO36">
        <v>843296</v>
      </c>
      <c r="GMP36">
        <v>818477</v>
      </c>
      <c r="GMQ36">
        <v>826359</v>
      </c>
      <c r="GMR36">
        <v>805050</v>
      </c>
      <c r="GMS36">
        <v>804583</v>
      </c>
      <c r="GMT36">
        <v>801019</v>
      </c>
      <c r="GMU36">
        <v>785944</v>
      </c>
      <c r="GMV36">
        <v>783284</v>
      </c>
      <c r="GMW36">
        <v>784350</v>
      </c>
      <c r="GMX36">
        <v>784350</v>
      </c>
      <c r="GMY36">
        <v>791655</v>
      </c>
      <c r="GMZ36">
        <v>781887</v>
      </c>
      <c r="GNA36">
        <v>775070</v>
      </c>
      <c r="GNB36">
        <v>770134</v>
      </c>
      <c r="GNC36">
        <v>777963</v>
      </c>
      <c r="GND36">
        <v>767586</v>
      </c>
      <c r="GNE36">
        <v>762174</v>
      </c>
      <c r="GNF36">
        <v>754805</v>
      </c>
      <c r="GNG36">
        <v>746079</v>
      </c>
      <c r="GNH36">
        <v>746079</v>
      </c>
      <c r="GNI36">
        <v>747605</v>
      </c>
      <c r="GNJ36">
        <v>743748</v>
      </c>
      <c r="GNK36">
        <v>744082</v>
      </c>
      <c r="GNL36">
        <v>757854</v>
      </c>
      <c r="GNM36">
        <v>757854</v>
      </c>
      <c r="GNN36">
        <v>757739</v>
      </c>
      <c r="GNO36">
        <v>766221</v>
      </c>
      <c r="GNP36">
        <v>12139</v>
      </c>
      <c r="GNQ36">
        <v>15237</v>
      </c>
      <c r="GNR36">
        <v>16487</v>
      </c>
      <c r="GNS36">
        <v>20419</v>
      </c>
      <c r="GNT36">
        <v>25448</v>
      </c>
      <c r="GNU36">
        <v>29438</v>
      </c>
      <c r="GNV36">
        <v>42668</v>
      </c>
      <c r="GNW36">
        <v>44050</v>
      </c>
      <c r="GNX36">
        <v>56731</v>
      </c>
      <c r="GNY36">
        <v>90858</v>
      </c>
      <c r="GNZ36">
        <v>95750</v>
      </c>
      <c r="GOA36">
        <v>123234</v>
      </c>
      <c r="GOB36">
        <v>147442</v>
      </c>
      <c r="GOC36">
        <v>197597</v>
      </c>
      <c r="GOD36">
        <v>255503</v>
      </c>
      <c r="GOE36">
        <v>433903</v>
      </c>
      <c r="GOF36">
        <v>587415</v>
      </c>
      <c r="GOG36">
        <v>688400</v>
      </c>
      <c r="GOH36">
        <v>686459</v>
      </c>
      <c r="GOI36">
        <v>686459</v>
      </c>
      <c r="GOJ36">
        <v>671513</v>
      </c>
      <c r="GOK36">
        <v>749379</v>
      </c>
      <c r="GOL36">
        <v>764626</v>
      </c>
      <c r="GOM36">
        <v>762245</v>
      </c>
      <c r="GON36">
        <v>780548</v>
      </c>
      <c r="GOO36">
        <v>785751</v>
      </c>
      <c r="GOP36">
        <v>765135</v>
      </c>
      <c r="GOQ36">
        <v>763240</v>
      </c>
      <c r="GOR36">
        <v>756080</v>
      </c>
      <c r="GOS36">
        <v>752674</v>
      </c>
      <c r="GOT36">
        <v>757884</v>
      </c>
      <c r="GOU36">
        <v>747257</v>
      </c>
      <c r="GOV36">
        <v>752610</v>
      </c>
      <c r="GOW36">
        <v>763082</v>
      </c>
      <c r="GOX36">
        <v>766779</v>
      </c>
      <c r="GOY36">
        <v>749879</v>
      </c>
      <c r="GOZ36">
        <v>732025</v>
      </c>
      <c r="GPA36">
        <v>722698</v>
      </c>
      <c r="GPB36">
        <v>725694</v>
      </c>
      <c r="GPC36">
        <v>702684</v>
      </c>
      <c r="GPD36">
        <v>708698</v>
      </c>
      <c r="GPE36">
        <v>712129</v>
      </c>
      <c r="GPF36">
        <v>703023</v>
      </c>
      <c r="GPG36">
        <v>708747</v>
      </c>
      <c r="GPH36">
        <v>712713</v>
      </c>
      <c r="GPI36">
        <v>716114</v>
      </c>
      <c r="GPJ36">
        <v>713224</v>
      </c>
      <c r="GPK36">
        <v>715389</v>
      </c>
      <c r="GPL36">
        <v>726507</v>
      </c>
      <c r="GPM36">
        <v>724905</v>
      </c>
      <c r="GPN36">
        <v>729017</v>
      </c>
      <c r="GPO36">
        <v>742188</v>
      </c>
      <c r="GPP36">
        <v>742649</v>
      </c>
      <c r="GPQ36">
        <v>749057</v>
      </c>
      <c r="GPR36">
        <v>763873</v>
      </c>
      <c r="GPS36">
        <v>771880</v>
      </c>
      <c r="GPT36">
        <v>774104</v>
      </c>
      <c r="GPU36">
        <v>775752</v>
      </c>
      <c r="GPV36">
        <v>772317</v>
      </c>
      <c r="GPW36">
        <v>764995</v>
      </c>
      <c r="GPX36">
        <v>756563</v>
      </c>
      <c r="GPY36">
        <v>758295</v>
      </c>
      <c r="GPZ36">
        <v>734319</v>
      </c>
      <c r="GQA36">
        <v>745935</v>
      </c>
      <c r="GQB36">
        <v>9604</v>
      </c>
      <c r="GQC36">
        <v>21155</v>
      </c>
      <c r="GQD36">
        <v>24893</v>
      </c>
      <c r="GQE36">
        <v>27613</v>
      </c>
      <c r="GQF36">
        <v>31174</v>
      </c>
      <c r="GQG36">
        <v>38210</v>
      </c>
      <c r="GQH36">
        <v>43106</v>
      </c>
      <c r="GQI36">
        <v>49401</v>
      </c>
      <c r="GQJ36">
        <v>60535</v>
      </c>
      <c r="GQK36">
        <v>64219</v>
      </c>
      <c r="GQL36">
        <v>94271</v>
      </c>
      <c r="GQM36">
        <v>139580</v>
      </c>
      <c r="GQN36">
        <v>196036</v>
      </c>
      <c r="GQO36">
        <v>196036</v>
      </c>
      <c r="GQP36">
        <v>226385</v>
      </c>
      <c r="GQQ36">
        <v>301014</v>
      </c>
      <c r="GQR36">
        <v>420048</v>
      </c>
      <c r="GQS36">
        <v>547623</v>
      </c>
      <c r="GQT36">
        <v>621872</v>
      </c>
      <c r="GQU36">
        <v>703911</v>
      </c>
      <c r="GQV36">
        <v>741133</v>
      </c>
      <c r="GQW36">
        <v>754377</v>
      </c>
      <c r="GQX36">
        <v>764249</v>
      </c>
      <c r="GQY36">
        <v>769684</v>
      </c>
      <c r="GQZ36">
        <v>766840</v>
      </c>
      <c r="GRA36">
        <v>787186</v>
      </c>
      <c r="GRB36">
        <v>784162</v>
      </c>
      <c r="GRC36">
        <v>758256</v>
      </c>
      <c r="GRD36">
        <v>766511</v>
      </c>
      <c r="GRE36">
        <v>780879</v>
      </c>
      <c r="GRF36">
        <v>787488</v>
      </c>
      <c r="GRG36">
        <v>779145</v>
      </c>
      <c r="GRH36">
        <v>782943</v>
      </c>
      <c r="GRI36">
        <v>778854</v>
      </c>
      <c r="GRJ36">
        <v>778970</v>
      </c>
      <c r="GRK36">
        <v>768309</v>
      </c>
      <c r="GRL36">
        <v>757533</v>
      </c>
      <c r="GRM36">
        <v>767723</v>
      </c>
      <c r="GRN36">
        <v>779828</v>
      </c>
      <c r="GRO36">
        <v>758130</v>
      </c>
      <c r="GRP36">
        <v>771706</v>
      </c>
      <c r="GRQ36">
        <v>752404</v>
      </c>
      <c r="GRR36">
        <v>755092</v>
      </c>
      <c r="GRS36">
        <v>743917</v>
      </c>
      <c r="GRT36">
        <v>739929</v>
      </c>
      <c r="GRU36">
        <v>746783</v>
      </c>
      <c r="GRV36">
        <v>742255</v>
      </c>
      <c r="GRW36">
        <v>736649</v>
      </c>
      <c r="GRX36">
        <v>746067</v>
      </c>
      <c r="GRY36">
        <v>745862</v>
      </c>
      <c r="GRZ36">
        <v>758284</v>
      </c>
      <c r="GSA36">
        <v>746256</v>
      </c>
      <c r="GSB36">
        <v>738240</v>
      </c>
      <c r="GSC36">
        <v>742512</v>
      </c>
      <c r="GSD36">
        <v>736791</v>
      </c>
      <c r="GSE36">
        <v>752918</v>
      </c>
      <c r="GSF36">
        <v>738232</v>
      </c>
      <c r="GSG36">
        <v>738232</v>
      </c>
      <c r="GSH36">
        <v>742156</v>
      </c>
      <c r="GSI36">
        <v>745766</v>
      </c>
      <c r="GSJ36">
        <v>763830</v>
      </c>
      <c r="GSK36">
        <v>756721</v>
      </c>
      <c r="GSL36">
        <v>759740</v>
      </c>
      <c r="GSM36">
        <v>745058</v>
      </c>
      <c r="GSN36">
        <v>750889</v>
      </c>
      <c r="GSO36">
        <v>3418</v>
      </c>
      <c r="GSP36">
        <v>8462</v>
      </c>
      <c r="GSQ36">
        <v>11318</v>
      </c>
      <c r="GSR36">
        <v>13462</v>
      </c>
      <c r="GSS36">
        <v>17582</v>
      </c>
      <c r="GST36">
        <v>28210</v>
      </c>
      <c r="GSU36">
        <v>38258</v>
      </c>
      <c r="GSV36">
        <v>42304</v>
      </c>
      <c r="GSW36">
        <v>51624</v>
      </c>
      <c r="GSX36">
        <v>61589</v>
      </c>
      <c r="GSY36">
        <v>73076</v>
      </c>
      <c r="GSZ36">
        <v>91996</v>
      </c>
      <c r="GTA36">
        <v>127375</v>
      </c>
      <c r="GTB36">
        <v>153353</v>
      </c>
      <c r="GTC36">
        <v>205998</v>
      </c>
      <c r="GTD36">
        <v>258038</v>
      </c>
      <c r="GTE36">
        <v>338476</v>
      </c>
      <c r="GTF36">
        <v>463998</v>
      </c>
      <c r="GTG36">
        <v>463998</v>
      </c>
      <c r="GTH36">
        <v>566295</v>
      </c>
      <c r="GTI36">
        <v>654570</v>
      </c>
      <c r="GTJ36">
        <v>693854</v>
      </c>
      <c r="GTK36">
        <v>722183</v>
      </c>
      <c r="GTL36">
        <v>746456</v>
      </c>
      <c r="GTM36">
        <v>778515</v>
      </c>
      <c r="GTN36">
        <v>794189</v>
      </c>
      <c r="GTO36">
        <v>789037</v>
      </c>
      <c r="GTP36">
        <v>795122</v>
      </c>
      <c r="GTQ36">
        <v>806373</v>
      </c>
      <c r="GTR36">
        <v>800577</v>
      </c>
      <c r="GTS36">
        <v>799309</v>
      </c>
      <c r="GTT36">
        <v>800776</v>
      </c>
      <c r="GTU36">
        <v>800784</v>
      </c>
      <c r="GTV36">
        <v>796398</v>
      </c>
      <c r="GTW36">
        <v>822153</v>
      </c>
      <c r="GTX36">
        <v>830714</v>
      </c>
      <c r="GTY36">
        <v>811067</v>
      </c>
      <c r="GTZ36">
        <v>821558</v>
      </c>
      <c r="GUA36">
        <v>791357</v>
      </c>
      <c r="GUB36">
        <v>788025</v>
      </c>
      <c r="GUC36">
        <v>788858</v>
      </c>
      <c r="GUD36">
        <v>788378</v>
      </c>
      <c r="GUE36">
        <v>773960</v>
      </c>
      <c r="GUF36">
        <v>760904</v>
      </c>
      <c r="GUG36">
        <v>762573</v>
      </c>
      <c r="GUH36">
        <v>756492</v>
      </c>
      <c r="GUI36">
        <v>718196</v>
      </c>
      <c r="GUJ36">
        <v>712288</v>
      </c>
      <c r="GUK36">
        <v>713195</v>
      </c>
      <c r="GUL36">
        <v>713195</v>
      </c>
      <c r="GUM36">
        <v>701096</v>
      </c>
      <c r="GUN36">
        <v>688644</v>
      </c>
      <c r="GUO36">
        <v>692889</v>
      </c>
      <c r="GUP36">
        <v>681815</v>
      </c>
      <c r="GUQ36">
        <v>671998</v>
      </c>
      <c r="GUR36">
        <v>654449</v>
      </c>
      <c r="GUS36">
        <v>650635</v>
      </c>
      <c r="GUT36">
        <v>646305</v>
      </c>
      <c r="GUU36">
        <v>633954</v>
      </c>
      <c r="GUV36">
        <v>642750</v>
      </c>
      <c r="GUW36">
        <v>624046</v>
      </c>
      <c r="GUX36">
        <v>602701</v>
      </c>
      <c r="GUY36">
        <v>586324</v>
      </c>
      <c r="GUZ36">
        <v>578809</v>
      </c>
      <c r="GVA36">
        <v>604448</v>
      </c>
      <c r="GVB36">
        <v>7852</v>
      </c>
      <c r="GVC36">
        <v>16341</v>
      </c>
      <c r="GVD36">
        <v>19509</v>
      </c>
      <c r="GVE36">
        <v>20263</v>
      </c>
      <c r="GVF36">
        <v>22040</v>
      </c>
      <c r="GVG36">
        <v>26071</v>
      </c>
      <c r="GVH36">
        <v>30568</v>
      </c>
      <c r="GVI36">
        <v>38688</v>
      </c>
      <c r="GVJ36">
        <v>45750</v>
      </c>
      <c r="GVK36">
        <v>52141</v>
      </c>
      <c r="GVL36">
        <v>62130</v>
      </c>
      <c r="GVM36">
        <v>65109</v>
      </c>
      <c r="GVN36">
        <v>81587</v>
      </c>
      <c r="GVO36">
        <v>98122</v>
      </c>
      <c r="GVP36">
        <v>121296</v>
      </c>
      <c r="GVQ36">
        <v>141177</v>
      </c>
      <c r="GVR36">
        <v>197187</v>
      </c>
      <c r="GVS36">
        <v>313841</v>
      </c>
      <c r="GVT36">
        <v>426142</v>
      </c>
      <c r="GVU36">
        <v>527947</v>
      </c>
      <c r="GVV36">
        <v>587596</v>
      </c>
      <c r="GVW36">
        <v>596255</v>
      </c>
      <c r="GVX36">
        <v>613828</v>
      </c>
      <c r="GVY36">
        <v>613828</v>
      </c>
      <c r="GVZ36">
        <v>619556</v>
      </c>
      <c r="GWA36">
        <v>620599</v>
      </c>
      <c r="GWB36">
        <v>630345</v>
      </c>
      <c r="GWC36">
        <v>621224</v>
      </c>
      <c r="GWD36">
        <v>617285</v>
      </c>
      <c r="GWE36">
        <v>627075</v>
      </c>
      <c r="GWF36">
        <v>626226</v>
      </c>
      <c r="GWG36">
        <v>628508</v>
      </c>
      <c r="GWH36">
        <v>639078</v>
      </c>
      <c r="GWI36">
        <v>632744</v>
      </c>
      <c r="GWJ36">
        <v>595002</v>
      </c>
      <c r="GWK36">
        <v>592038</v>
      </c>
      <c r="GWL36">
        <v>593504</v>
      </c>
      <c r="GWM36">
        <v>587539</v>
      </c>
      <c r="GWN36">
        <v>568193</v>
      </c>
      <c r="GWO36">
        <v>592696</v>
      </c>
      <c r="GWP36">
        <v>604459</v>
      </c>
      <c r="GWQ36">
        <v>607078</v>
      </c>
      <c r="GWR36">
        <v>610362</v>
      </c>
      <c r="GWS36">
        <v>606810</v>
      </c>
      <c r="GWT36">
        <v>600104</v>
      </c>
      <c r="GWU36">
        <v>603412</v>
      </c>
      <c r="GWV36">
        <v>607831</v>
      </c>
      <c r="GWW36">
        <v>603167</v>
      </c>
      <c r="GWX36">
        <v>603167</v>
      </c>
      <c r="GWY36">
        <v>575528</v>
      </c>
      <c r="GWZ36">
        <v>574505</v>
      </c>
      <c r="GXA36">
        <v>583389</v>
      </c>
      <c r="GXB36">
        <v>591282</v>
      </c>
      <c r="GXC36">
        <v>597513</v>
      </c>
      <c r="GXD36">
        <v>595880</v>
      </c>
      <c r="GXE36">
        <v>601427</v>
      </c>
      <c r="GXF36">
        <v>599457</v>
      </c>
      <c r="GXG36">
        <v>589000</v>
      </c>
      <c r="GXH36">
        <v>589000</v>
      </c>
      <c r="GXI36">
        <v>594218</v>
      </c>
      <c r="GXJ36">
        <v>604696</v>
      </c>
      <c r="GXK36">
        <v>599717</v>
      </c>
      <c r="GXL36">
        <v>576683</v>
      </c>
      <c r="GXM36">
        <v>576683</v>
      </c>
      <c r="GXN36">
        <v>564273</v>
      </c>
      <c r="GXO36">
        <v>547281</v>
      </c>
      <c r="GXP36">
        <v>3737</v>
      </c>
      <c r="GXQ36">
        <v>9423</v>
      </c>
      <c r="GXR36">
        <v>13872</v>
      </c>
      <c r="GXS36">
        <v>15680</v>
      </c>
      <c r="GXT36">
        <v>20577</v>
      </c>
      <c r="GXU36">
        <v>22113</v>
      </c>
      <c r="GXV36">
        <v>25520</v>
      </c>
      <c r="GXW36">
        <v>39848</v>
      </c>
      <c r="GXX36">
        <v>52027</v>
      </c>
      <c r="GXY36">
        <v>66337</v>
      </c>
      <c r="GXZ36">
        <v>76583</v>
      </c>
      <c r="GYA36">
        <v>94990</v>
      </c>
      <c r="GYB36">
        <v>125187</v>
      </c>
      <c r="GYC36">
        <v>151722</v>
      </c>
      <c r="GYD36">
        <v>185369</v>
      </c>
      <c r="GYE36">
        <v>268655</v>
      </c>
      <c r="GYF36">
        <v>379018</v>
      </c>
      <c r="GYG36">
        <v>452286</v>
      </c>
      <c r="GYH36">
        <v>493350</v>
      </c>
      <c r="GYI36">
        <v>493350</v>
      </c>
      <c r="GYJ36">
        <v>500304</v>
      </c>
      <c r="GYK36">
        <v>582083</v>
      </c>
      <c r="GYL36">
        <v>579274</v>
      </c>
      <c r="GYM36">
        <v>586520</v>
      </c>
      <c r="GYN36">
        <v>587267</v>
      </c>
      <c r="GYO36">
        <v>608079</v>
      </c>
      <c r="GYP36">
        <v>603955</v>
      </c>
      <c r="GYQ36">
        <v>594774</v>
      </c>
      <c r="GYR36">
        <v>597476</v>
      </c>
      <c r="GYS36">
        <v>590322</v>
      </c>
      <c r="GYT36">
        <v>585749</v>
      </c>
      <c r="GYU36">
        <v>578383</v>
      </c>
      <c r="GYV36">
        <v>594538</v>
      </c>
      <c r="GYW36">
        <v>594069</v>
      </c>
      <c r="GYX36">
        <v>581922</v>
      </c>
      <c r="GYY36">
        <v>581365</v>
      </c>
      <c r="GYZ36">
        <v>576120</v>
      </c>
      <c r="GZA36">
        <v>588148</v>
      </c>
      <c r="GZB36">
        <v>580268</v>
      </c>
      <c r="GZC36">
        <v>580728</v>
      </c>
      <c r="GZD36">
        <v>579325</v>
      </c>
      <c r="GZE36">
        <v>582821</v>
      </c>
      <c r="GZF36">
        <v>582732</v>
      </c>
      <c r="GZG36">
        <v>589897</v>
      </c>
      <c r="GZH36">
        <v>582322</v>
      </c>
      <c r="GZI36">
        <v>589584</v>
      </c>
      <c r="GZJ36">
        <v>583564</v>
      </c>
      <c r="GZK36">
        <v>574557</v>
      </c>
      <c r="GZL36">
        <v>576230</v>
      </c>
      <c r="GZM36">
        <v>581085</v>
      </c>
      <c r="GZN36">
        <v>561550</v>
      </c>
      <c r="GZO36">
        <v>560140</v>
      </c>
      <c r="GZP36">
        <v>564970</v>
      </c>
      <c r="GZQ36">
        <v>568220</v>
      </c>
      <c r="GZR36">
        <v>571258</v>
      </c>
      <c r="GZS36">
        <v>578690</v>
      </c>
      <c r="GZT36">
        <v>568232</v>
      </c>
      <c r="GZU36">
        <v>554938</v>
      </c>
      <c r="GZV36">
        <v>549811</v>
      </c>
      <c r="GZW36">
        <v>554997</v>
      </c>
      <c r="GZX36">
        <v>549056</v>
      </c>
      <c r="GZY36">
        <v>541185</v>
      </c>
      <c r="GZZ36">
        <v>533298</v>
      </c>
      <c r="HAA36">
        <v>540514</v>
      </c>
      <c r="HAB36">
        <v>5932</v>
      </c>
      <c r="HAC36">
        <v>12573</v>
      </c>
      <c r="HAD36">
        <v>17657</v>
      </c>
      <c r="HAE36">
        <v>24963</v>
      </c>
      <c r="HAF36">
        <v>27880</v>
      </c>
      <c r="HAG36">
        <v>36932</v>
      </c>
      <c r="HAH36">
        <v>39860</v>
      </c>
      <c r="HAI36">
        <v>52920</v>
      </c>
      <c r="HAJ36">
        <v>74919</v>
      </c>
      <c r="HAK36">
        <v>79808</v>
      </c>
      <c r="HAL36">
        <v>87682</v>
      </c>
      <c r="HAM36">
        <v>109273</v>
      </c>
      <c r="HAN36">
        <v>140302</v>
      </c>
      <c r="HAO36">
        <v>140302</v>
      </c>
      <c r="HAP36">
        <v>171375</v>
      </c>
      <c r="HAQ36">
        <v>215871</v>
      </c>
      <c r="HAR36">
        <v>262151</v>
      </c>
      <c r="HAS36">
        <v>362448</v>
      </c>
      <c r="HAT36">
        <v>426574</v>
      </c>
      <c r="HAU36">
        <v>484134</v>
      </c>
      <c r="HAV36">
        <v>518100</v>
      </c>
      <c r="HAW36">
        <v>534241</v>
      </c>
      <c r="HAX36">
        <v>563857</v>
      </c>
      <c r="HAY36">
        <v>571534</v>
      </c>
      <c r="HAZ36">
        <v>565280</v>
      </c>
      <c r="HBA36">
        <v>572232</v>
      </c>
      <c r="HBB36">
        <v>563858</v>
      </c>
      <c r="HBC36">
        <v>562207</v>
      </c>
      <c r="HBD36">
        <v>562913</v>
      </c>
      <c r="HBE36">
        <v>548033</v>
      </c>
      <c r="HBF36">
        <v>553954</v>
      </c>
      <c r="HBG36">
        <v>552559</v>
      </c>
      <c r="HBH36">
        <v>549169</v>
      </c>
      <c r="HBI36">
        <v>539738</v>
      </c>
      <c r="HBJ36">
        <v>544185</v>
      </c>
      <c r="HBK36">
        <v>537084</v>
      </c>
      <c r="HBL36">
        <v>535150</v>
      </c>
      <c r="HBM36">
        <v>534580</v>
      </c>
      <c r="HBN36">
        <v>540081</v>
      </c>
      <c r="HBO36">
        <v>545953</v>
      </c>
      <c r="HBP36">
        <v>532642</v>
      </c>
      <c r="HBQ36">
        <v>533992</v>
      </c>
      <c r="HBR36">
        <v>534579</v>
      </c>
      <c r="HBS36">
        <v>522425</v>
      </c>
      <c r="HBT36">
        <v>541267</v>
      </c>
      <c r="HBU36">
        <v>553570</v>
      </c>
      <c r="HBV36">
        <v>557260</v>
      </c>
      <c r="HBW36">
        <v>564621</v>
      </c>
      <c r="HBX36">
        <v>560897</v>
      </c>
      <c r="HBY36">
        <v>560244</v>
      </c>
      <c r="HBZ36">
        <v>571384</v>
      </c>
      <c r="HCA36">
        <v>569208</v>
      </c>
      <c r="HCB36">
        <v>575468</v>
      </c>
      <c r="HCC36">
        <v>583878</v>
      </c>
      <c r="HCD36">
        <v>595953</v>
      </c>
      <c r="HCE36">
        <v>599101</v>
      </c>
      <c r="HCF36">
        <v>603216</v>
      </c>
      <c r="HCG36">
        <v>623345</v>
      </c>
      <c r="HCH36">
        <v>623345</v>
      </c>
      <c r="HCI36">
        <v>630981</v>
      </c>
      <c r="HCJ36">
        <v>635638</v>
      </c>
      <c r="HCK36">
        <v>641055</v>
      </c>
      <c r="HCL36">
        <v>647923</v>
      </c>
      <c r="HCM36">
        <v>622539</v>
      </c>
      <c r="HCN36">
        <v>637177</v>
      </c>
      <c r="HCO36">
        <v>645820</v>
      </c>
      <c r="HCP36">
        <v>4536</v>
      </c>
      <c r="HCQ36">
        <v>7539</v>
      </c>
      <c r="HCR36">
        <v>13110</v>
      </c>
      <c r="HCS36">
        <v>15926</v>
      </c>
      <c r="HCT36">
        <v>22095</v>
      </c>
      <c r="HCU36">
        <v>33770</v>
      </c>
      <c r="HCV36">
        <v>45909</v>
      </c>
      <c r="HCW36">
        <v>55206</v>
      </c>
      <c r="HCX36">
        <v>60944</v>
      </c>
      <c r="HCY36">
        <v>71885</v>
      </c>
      <c r="HCZ36">
        <v>91265</v>
      </c>
      <c r="HDA36">
        <v>114356</v>
      </c>
      <c r="HDB36">
        <v>130856</v>
      </c>
      <c r="HDC36">
        <v>151386</v>
      </c>
      <c r="HDD36">
        <v>194840</v>
      </c>
      <c r="HDE36">
        <v>257103</v>
      </c>
      <c r="HDF36">
        <v>326785</v>
      </c>
      <c r="HDG36">
        <v>326785</v>
      </c>
      <c r="HDH36">
        <v>407169</v>
      </c>
      <c r="HDI36">
        <v>503891</v>
      </c>
      <c r="HDJ36">
        <v>602058</v>
      </c>
      <c r="HDK36">
        <v>663812</v>
      </c>
      <c r="HDL36">
        <v>654561</v>
      </c>
      <c r="HDM36">
        <v>695617</v>
      </c>
      <c r="HDN36">
        <v>689706</v>
      </c>
      <c r="HDO36">
        <v>686936</v>
      </c>
      <c r="HDP36">
        <v>656495</v>
      </c>
      <c r="HDQ36">
        <v>675435</v>
      </c>
      <c r="HDR36">
        <v>657841</v>
      </c>
      <c r="HDS36">
        <v>672897</v>
      </c>
      <c r="HDT36">
        <v>655564</v>
      </c>
      <c r="HDU36">
        <v>647386</v>
      </c>
      <c r="HDV36">
        <v>654957</v>
      </c>
      <c r="HDW36">
        <v>658543</v>
      </c>
      <c r="HDX36">
        <v>671780</v>
      </c>
      <c r="HDY36">
        <v>672340</v>
      </c>
      <c r="HDZ36">
        <v>673429</v>
      </c>
      <c r="HEA36">
        <v>675829</v>
      </c>
      <c r="HEB36">
        <v>675455</v>
      </c>
      <c r="HEC36">
        <v>673369</v>
      </c>
      <c r="HED36">
        <v>663950</v>
      </c>
      <c r="HEE36">
        <v>652073</v>
      </c>
      <c r="HEF36">
        <v>619821</v>
      </c>
      <c r="HEG36">
        <v>675573</v>
      </c>
      <c r="HEH36">
        <v>679683</v>
      </c>
      <c r="HEI36">
        <v>665741</v>
      </c>
      <c r="HEJ36">
        <v>660690</v>
      </c>
      <c r="HEK36">
        <v>657630</v>
      </c>
      <c r="HEL36">
        <v>667700</v>
      </c>
      <c r="HEM36">
        <v>668438</v>
      </c>
      <c r="HEN36">
        <v>675735</v>
      </c>
      <c r="HEO36">
        <v>670276</v>
      </c>
      <c r="HEP36">
        <v>650677</v>
      </c>
      <c r="HEQ36">
        <v>665924</v>
      </c>
      <c r="HER36">
        <v>695472</v>
      </c>
      <c r="HES36">
        <v>698029</v>
      </c>
      <c r="HET36">
        <v>674675</v>
      </c>
      <c r="HEU36">
        <v>673957</v>
      </c>
      <c r="HEV36">
        <v>666697</v>
      </c>
      <c r="HEW36">
        <v>673824</v>
      </c>
      <c r="HEX36">
        <v>663345</v>
      </c>
      <c r="HEY36">
        <v>661150</v>
      </c>
      <c r="HEZ36">
        <v>643906</v>
      </c>
      <c r="HFA36">
        <v>643906</v>
      </c>
      <c r="HFB36">
        <v>660369</v>
      </c>
      <c r="HFC36">
        <v>659239</v>
      </c>
      <c r="HFD36">
        <v>71631</v>
      </c>
      <c r="HFE36">
        <v>82913</v>
      </c>
      <c r="HFF36">
        <v>85070</v>
      </c>
      <c r="HFG36">
        <v>86530</v>
      </c>
      <c r="HFH36">
        <v>91567</v>
      </c>
      <c r="HFI36">
        <v>107484</v>
      </c>
      <c r="HFJ36">
        <v>126039</v>
      </c>
      <c r="HFK36">
        <v>150836</v>
      </c>
      <c r="HFL36">
        <v>162450</v>
      </c>
      <c r="HFM36">
        <v>183076</v>
      </c>
      <c r="HFN36">
        <v>197949</v>
      </c>
      <c r="HFO36">
        <v>207164</v>
      </c>
      <c r="HFP36">
        <v>218583</v>
      </c>
      <c r="HFQ36">
        <v>259405</v>
      </c>
      <c r="HFR36">
        <v>292341</v>
      </c>
      <c r="HFS36">
        <v>344061</v>
      </c>
      <c r="HFT36">
        <v>438157</v>
      </c>
      <c r="HFU36">
        <v>507094</v>
      </c>
      <c r="HFV36">
        <v>578428</v>
      </c>
      <c r="HFW36">
        <v>609678</v>
      </c>
      <c r="HFX36">
        <v>624775</v>
      </c>
      <c r="HFY36">
        <v>624775</v>
      </c>
      <c r="HFZ36">
        <v>692406</v>
      </c>
      <c r="HGA36">
        <v>714366</v>
      </c>
      <c r="HGB36">
        <v>715665</v>
      </c>
      <c r="HGC36">
        <v>728576</v>
      </c>
      <c r="HGD36">
        <v>721929</v>
      </c>
      <c r="HGE36">
        <v>741029</v>
      </c>
      <c r="HGF36">
        <v>773312</v>
      </c>
      <c r="HGG36">
        <v>751181</v>
      </c>
      <c r="HGH36">
        <v>742377</v>
      </c>
      <c r="HGI36">
        <v>725296</v>
      </c>
      <c r="HGJ36">
        <v>695792</v>
      </c>
      <c r="HGK36">
        <v>684909</v>
      </c>
      <c r="HGL36">
        <v>700813</v>
      </c>
      <c r="HGM36">
        <v>714678</v>
      </c>
      <c r="HGN36">
        <v>706133</v>
      </c>
      <c r="HGO36">
        <v>681732</v>
      </c>
      <c r="HGP36">
        <v>694937</v>
      </c>
      <c r="HGQ36">
        <v>688315</v>
      </c>
      <c r="HGR36">
        <v>680345</v>
      </c>
      <c r="HGS36">
        <v>653588</v>
      </c>
      <c r="HGT36">
        <v>666568</v>
      </c>
      <c r="HGU36">
        <v>679978</v>
      </c>
      <c r="HGV36">
        <v>655693</v>
      </c>
      <c r="HGW36">
        <v>651895</v>
      </c>
      <c r="HGX36">
        <v>651895</v>
      </c>
      <c r="HGY36">
        <v>643565</v>
      </c>
      <c r="HGZ36">
        <v>624455</v>
      </c>
      <c r="HHA36">
        <v>623786</v>
      </c>
      <c r="HHB36">
        <v>614170</v>
      </c>
      <c r="HHC36">
        <v>612141</v>
      </c>
      <c r="HHD36">
        <v>596128</v>
      </c>
      <c r="HHE36">
        <v>593026</v>
      </c>
      <c r="HHF36">
        <v>589461</v>
      </c>
      <c r="HHG36">
        <v>591386</v>
      </c>
      <c r="HHH36">
        <v>572792</v>
      </c>
      <c r="HHI36">
        <v>571337</v>
      </c>
      <c r="HHJ36">
        <v>563664</v>
      </c>
      <c r="HHK36">
        <v>567270</v>
      </c>
      <c r="HHL36">
        <v>583557</v>
      </c>
      <c r="HHM36">
        <v>587610</v>
      </c>
      <c r="HHN36">
        <v>587610</v>
      </c>
      <c r="HHO36">
        <v>606755</v>
      </c>
      <c r="HHP36">
        <v>613925</v>
      </c>
      <c r="HHQ36">
        <v>23433</v>
      </c>
      <c r="HHR36">
        <v>25963</v>
      </c>
      <c r="HHS36">
        <v>39366</v>
      </c>
      <c r="HHT36">
        <v>50707</v>
      </c>
      <c r="HHU36">
        <v>65316</v>
      </c>
      <c r="HHV36">
        <v>75127</v>
      </c>
      <c r="HHW36">
        <v>98231</v>
      </c>
      <c r="HHX36">
        <v>111431</v>
      </c>
      <c r="HHY36">
        <v>121077</v>
      </c>
      <c r="HHZ36">
        <v>139258</v>
      </c>
      <c r="HIA36">
        <v>162249</v>
      </c>
      <c r="HIB36">
        <v>191261</v>
      </c>
      <c r="HIC36">
        <v>229647</v>
      </c>
      <c r="HID36">
        <v>275541</v>
      </c>
      <c r="HIE36">
        <v>310129</v>
      </c>
      <c r="HIF36">
        <v>387852</v>
      </c>
      <c r="HIG36">
        <v>436299</v>
      </c>
      <c r="HIH36">
        <v>488893</v>
      </c>
      <c r="HII36">
        <v>488893</v>
      </c>
      <c r="HIJ36">
        <v>488893</v>
      </c>
      <c r="HIK36">
        <v>585133</v>
      </c>
      <c r="HIL36">
        <v>587351</v>
      </c>
      <c r="HIM36">
        <v>597368</v>
      </c>
      <c r="HIN36">
        <v>603605</v>
      </c>
      <c r="HIO36">
        <v>585972</v>
      </c>
      <c r="HIP36">
        <v>583330</v>
      </c>
      <c r="HIQ36">
        <v>581561</v>
      </c>
      <c r="HIR36">
        <v>574847</v>
      </c>
      <c r="HIS36">
        <v>575531</v>
      </c>
      <c r="HIT36">
        <v>536915</v>
      </c>
      <c r="HIU36">
        <v>567805</v>
      </c>
      <c r="HIV36">
        <v>587413</v>
      </c>
      <c r="HIW36">
        <v>565886</v>
      </c>
      <c r="HIX36">
        <v>561556</v>
      </c>
      <c r="HIY36">
        <v>557124</v>
      </c>
      <c r="HIZ36">
        <v>565694</v>
      </c>
      <c r="HJA36">
        <v>572311</v>
      </c>
      <c r="HJB36">
        <v>593590</v>
      </c>
      <c r="HJC36">
        <v>603333</v>
      </c>
      <c r="HJD36">
        <v>602874</v>
      </c>
      <c r="HJE36">
        <v>606095</v>
      </c>
      <c r="HJF36">
        <v>602280</v>
      </c>
      <c r="HJG36">
        <v>603086</v>
      </c>
      <c r="HJH36">
        <v>582940</v>
      </c>
      <c r="HJI36">
        <v>573543</v>
      </c>
      <c r="HJJ36">
        <v>566692</v>
      </c>
      <c r="HJK36">
        <v>579025</v>
      </c>
      <c r="HJL36">
        <v>568454</v>
      </c>
      <c r="HJM36">
        <v>561273</v>
      </c>
      <c r="HJN36">
        <v>559743</v>
      </c>
      <c r="HJO36">
        <v>555893</v>
      </c>
      <c r="HJP36">
        <v>558080</v>
      </c>
      <c r="HJQ36">
        <v>550275</v>
      </c>
      <c r="HJR36">
        <v>545067</v>
      </c>
      <c r="HJS36">
        <v>553205</v>
      </c>
      <c r="HJT36">
        <v>551863</v>
      </c>
      <c r="HJU36">
        <v>552884</v>
      </c>
      <c r="HJV36">
        <v>572390</v>
      </c>
      <c r="HJW36">
        <v>560752</v>
      </c>
      <c r="HJX36">
        <v>564738</v>
      </c>
      <c r="HJY36">
        <v>563847</v>
      </c>
      <c r="HJZ36">
        <v>551394</v>
      </c>
      <c r="HKA36">
        <v>544434</v>
      </c>
      <c r="HKB36">
        <v>572575</v>
      </c>
      <c r="HKC36">
        <v>22133</v>
      </c>
      <c r="HKD36">
        <v>22133</v>
      </c>
      <c r="HKE36">
        <v>27471</v>
      </c>
      <c r="HKF36">
        <v>35503</v>
      </c>
      <c r="HKG36">
        <v>40918</v>
      </c>
      <c r="HKH36">
        <v>47362</v>
      </c>
      <c r="HKI36">
        <v>61470</v>
      </c>
      <c r="HKJ36">
        <v>71002</v>
      </c>
      <c r="HKK36">
        <v>90251</v>
      </c>
      <c r="HKL36">
        <v>113792</v>
      </c>
      <c r="HKM36">
        <v>154800</v>
      </c>
      <c r="HKN36">
        <v>180079</v>
      </c>
      <c r="HKO36">
        <v>180079</v>
      </c>
      <c r="HKP36">
        <v>192463</v>
      </c>
      <c r="HKQ36">
        <v>220145</v>
      </c>
      <c r="HKR36">
        <v>251613</v>
      </c>
      <c r="HKS36">
        <v>301481</v>
      </c>
      <c r="HKT36">
        <v>371813</v>
      </c>
      <c r="HKU36">
        <v>447949</v>
      </c>
      <c r="HKV36">
        <v>501144</v>
      </c>
      <c r="HKW36">
        <v>528345</v>
      </c>
      <c r="HKX36">
        <v>548957</v>
      </c>
      <c r="HKY36">
        <v>552418</v>
      </c>
      <c r="HKZ36">
        <v>569767</v>
      </c>
      <c r="HLA36">
        <v>560492</v>
      </c>
      <c r="HLB36">
        <v>563698</v>
      </c>
      <c r="HLC36">
        <v>558820</v>
      </c>
      <c r="HLD36">
        <v>555070</v>
      </c>
      <c r="HLE36">
        <v>552842</v>
      </c>
      <c r="HLF36">
        <v>556249</v>
      </c>
      <c r="HLG36">
        <v>548535</v>
      </c>
      <c r="HLH36">
        <v>544172</v>
      </c>
      <c r="HLI36">
        <v>541533</v>
      </c>
      <c r="HLJ36">
        <v>527621</v>
      </c>
      <c r="HLK36">
        <v>521062</v>
      </c>
      <c r="HLL36">
        <v>517939</v>
      </c>
      <c r="HLM36">
        <v>507991</v>
      </c>
      <c r="HLN36">
        <v>513026</v>
      </c>
      <c r="HLO36">
        <v>501755</v>
      </c>
      <c r="HLP36">
        <v>513925</v>
      </c>
      <c r="HLQ36">
        <v>517124</v>
      </c>
      <c r="HLR36">
        <v>507329</v>
      </c>
      <c r="HLS36">
        <v>497901</v>
      </c>
      <c r="HLT36">
        <v>495119</v>
      </c>
      <c r="HLU36">
        <v>482215</v>
      </c>
      <c r="HLV36">
        <v>482630</v>
      </c>
      <c r="HLW36">
        <v>504177</v>
      </c>
      <c r="HLX36">
        <v>515462</v>
      </c>
      <c r="HLY36">
        <v>493572</v>
      </c>
      <c r="HLZ36">
        <v>495344</v>
      </c>
      <c r="HMA36">
        <v>498707</v>
      </c>
      <c r="HMB36">
        <v>501290</v>
      </c>
      <c r="HMC36">
        <v>494302</v>
      </c>
      <c r="HMD36">
        <v>499540</v>
      </c>
      <c r="HME36">
        <v>486265</v>
      </c>
      <c r="HMF36">
        <v>482663</v>
      </c>
      <c r="HMG36">
        <v>505281</v>
      </c>
      <c r="HMH36">
        <v>505281</v>
      </c>
      <c r="HMI36">
        <v>506831</v>
      </c>
      <c r="HMJ36">
        <v>503515</v>
      </c>
      <c r="HMK36">
        <v>482641</v>
      </c>
      <c r="HML36">
        <v>481242</v>
      </c>
      <c r="HMM36">
        <v>478186</v>
      </c>
      <c r="HMN36">
        <v>503280</v>
      </c>
      <c r="HMO36">
        <v>496791</v>
      </c>
      <c r="HMP36">
        <v>485334</v>
      </c>
      <c r="HMQ36">
        <v>23985</v>
      </c>
      <c r="HMR36">
        <v>23985</v>
      </c>
      <c r="HMS36">
        <v>30073</v>
      </c>
      <c r="HMT36">
        <v>35840</v>
      </c>
      <c r="HMU36">
        <v>46752</v>
      </c>
      <c r="HMV36">
        <v>53180</v>
      </c>
      <c r="HMW36">
        <v>55858</v>
      </c>
      <c r="HMX36">
        <v>55914</v>
      </c>
      <c r="HMY36">
        <v>57996</v>
      </c>
      <c r="HMZ36">
        <v>67706</v>
      </c>
      <c r="HNA36">
        <v>90288</v>
      </c>
      <c r="HNB36">
        <v>104964</v>
      </c>
      <c r="HNC36">
        <v>121553</v>
      </c>
      <c r="HND36">
        <v>151436</v>
      </c>
      <c r="HNE36">
        <v>181117</v>
      </c>
      <c r="HNF36">
        <v>229472</v>
      </c>
      <c r="HNG36">
        <v>229472</v>
      </c>
      <c r="HNH36">
        <v>267785</v>
      </c>
      <c r="HNI36">
        <v>320950</v>
      </c>
      <c r="HNJ36">
        <v>397361</v>
      </c>
      <c r="HNK36">
        <v>442656</v>
      </c>
      <c r="HNL36">
        <v>442921</v>
      </c>
      <c r="HNM36">
        <v>467783</v>
      </c>
      <c r="HNN36">
        <v>480282</v>
      </c>
      <c r="HNO36">
        <v>494378</v>
      </c>
      <c r="HNP36">
        <v>501853</v>
      </c>
      <c r="HNQ36">
        <v>507583</v>
      </c>
      <c r="HNR36">
        <v>518009</v>
      </c>
      <c r="HNS36">
        <v>501036</v>
      </c>
      <c r="HNT36">
        <v>506207</v>
      </c>
      <c r="HNU36">
        <v>501469</v>
      </c>
      <c r="HNV36">
        <v>493829</v>
      </c>
      <c r="HNW36">
        <v>491918</v>
      </c>
      <c r="HNX36">
        <v>484357</v>
      </c>
      <c r="HNY36">
        <v>474707</v>
      </c>
      <c r="HNZ36">
        <v>472617</v>
      </c>
      <c r="HOA36">
        <v>474658</v>
      </c>
      <c r="HOB36">
        <v>477621</v>
      </c>
      <c r="HOC36">
        <v>488233</v>
      </c>
      <c r="HOD36">
        <v>472410</v>
      </c>
      <c r="HOE36">
        <v>468115</v>
      </c>
      <c r="HOF36">
        <v>457632</v>
      </c>
      <c r="HOG36">
        <v>476590</v>
      </c>
      <c r="HOH36">
        <v>472891</v>
      </c>
      <c r="HOI36">
        <v>467223</v>
      </c>
      <c r="HOJ36">
        <v>464930</v>
      </c>
      <c r="HOK36">
        <v>461856</v>
      </c>
      <c r="HOL36">
        <v>464235</v>
      </c>
      <c r="HOM36">
        <v>454886</v>
      </c>
      <c r="HON36">
        <v>462320</v>
      </c>
      <c r="HOO36">
        <v>446124</v>
      </c>
      <c r="HOP36">
        <v>438630</v>
      </c>
      <c r="HOQ36">
        <v>438630</v>
      </c>
      <c r="HOR36">
        <v>450366</v>
      </c>
      <c r="HOS36">
        <v>453577</v>
      </c>
      <c r="HOT36">
        <v>454836</v>
      </c>
      <c r="HOU36">
        <v>467986</v>
      </c>
      <c r="HOV36">
        <v>482491</v>
      </c>
      <c r="HOW36">
        <v>488622</v>
      </c>
      <c r="HOX36">
        <v>494303</v>
      </c>
      <c r="HOY36">
        <v>505033</v>
      </c>
      <c r="HOZ36">
        <v>521975</v>
      </c>
      <c r="HPA36">
        <v>543207</v>
      </c>
      <c r="HPB36">
        <v>541926</v>
      </c>
      <c r="HPC36">
        <v>538938</v>
      </c>
      <c r="HPD36">
        <v>19847</v>
      </c>
      <c r="HPE36">
        <v>19847</v>
      </c>
      <c r="HPF36">
        <v>23157</v>
      </c>
      <c r="HPG36">
        <v>28546</v>
      </c>
      <c r="HPH36">
        <v>29878</v>
      </c>
      <c r="HPI36">
        <v>37120</v>
      </c>
      <c r="HPJ36">
        <v>42995</v>
      </c>
      <c r="HPK36">
        <v>47711</v>
      </c>
      <c r="HPL36">
        <v>57320</v>
      </c>
      <c r="HPM36">
        <v>61518</v>
      </c>
      <c r="HPN36">
        <v>64479</v>
      </c>
      <c r="HPO36">
        <v>68875</v>
      </c>
      <c r="HPP36">
        <v>89772</v>
      </c>
      <c r="HPQ36">
        <v>97929</v>
      </c>
      <c r="HPR36">
        <v>128870</v>
      </c>
      <c r="HPS36">
        <v>198924</v>
      </c>
      <c r="HPT36">
        <v>233956</v>
      </c>
      <c r="HPU36">
        <v>283127</v>
      </c>
      <c r="HPV36">
        <v>352568</v>
      </c>
      <c r="HPW36">
        <v>399120</v>
      </c>
      <c r="HPX36">
        <v>435550</v>
      </c>
      <c r="HPY36">
        <v>444708</v>
      </c>
      <c r="HPZ36">
        <v>486484</v>
      </c>
      <c r="HQA36">
        <v>492856</v>
      </c>
      <c r="HQB36">
        <v>497440</v>
      </c>
      <c r="HQC36">
        <v>499691</v>
      </c>
      <c r="HQD36">
        <v>499691</v>
      </c>
      <c r="HQE36">
        <v>507427</v>
      </c>
      <c r="HQF36">
        <v>505074</v>
      </c>
      <c r="HQG36">
        <v>532480</v>
      </c>
      <c r="HQH36">
        <v>480448</v>
      </c>
      <c r="HQI36">
        <v>475651</v>
      </c>
      <c r="HQJ36">
        <v>463255</v>
      </c>
      <c r="HQK36">
        <v>463176</v>
      </c>
      <c r="HQL36">
        <v>467134</v>
      </c>
      <c r="HQM36">
        <v>459908</v>
      </c>
      <c r="HQN36">
        <v>471018</v>
      </c>
      <c r="HQO36">
        <v>466100</v>
      </c>
      <c r="HQP36">
        <v>480773</v>
      </c>
      <c r="HQQ36">
        <v>482800</v>
      </c>
      <c r="HQR36">
        <v>487815</v>
      </c>
      <c r="HQS36">
        <v>496018</v>
      </c>
      <c r="HQT36">
        <v>487896</v>
      </c>
      <c r="HQU36">
        <v>488589</v>
      </c>
      <c r="HQV36">
        <v>500062</v>
      </c>
      <c r="HQW36">
        <v>490619</v>
      </c>
      <c r="HQX36">
        <v>490619</v>
      </c>
      <c r="HQY36">
        <v>489055</v>
      </c>
      <c r="HQZ36">
        <v>484548</v>
      </c>
      <c r="HRA36">
        <v>480336</v>
      </c>
      <c r="HRB36">
        <v>467537</v>
      </c>
      <c r="HRC36">
        <v>455359</v>
      </c>
      <c r="HRD36">
        <v>435654</v>
      </c>
      <c r="HRE36">
        <v>433469</v>
      </c>
      <c r="HRF36">
        <v>430717</v>
      </c>
      <c r="HRG36">
        <v>426003</v>
      </c>
      <c r="HRH36">
        <v>422344</v>
      </c>
      <c r="HRI36">
        <v>415486</v>
      </c>
      <c r="HRJ36">
        <v>415486</v>
      </c>
      <c r="HRK36">
        <v>423768</v>
      </c>
      <c r="HRL36">
        <v>425541</v>
      </c>
      <c r="HRM36">
        <v>428191</v>
      </c>
      <c r="HRN36">
        <v>428971</v>
      </c>
      <c r="HRO36">
        <v>428971</v>
      </c>
      <c r="HRP36">
        <v>430808</v>
      </c>
      <c r="HRQ36">
        <v>426570</v>
      </c>
      <c r="HRR36">
        <v>22721</v>
      </c>
      <c r="HRS36">
        <v>32848</v>
      </c>
      <c r="HRT36">
        <v>46358</v>
      </c>
      <c r="HRU36">
        <v>57162</v>
      </c>
      <c r="HRV36">
        <v>58718</v>
      </c>
      <c r="HRW36">
        <v>71288</v>
      </c>
      <c r="HRX36">
        <v>78186</v>
      </c>
      <c r="HRY36">
        <v>83738</v>
      </c>
      <c r="HRZ36">
        <v>102054</v>
      </c>
      <c r="HSA36">
        <v>110450</v>
      </c>
      <c r="HSB36">
        <v>127599</v>
      </c>
      <c r="HSC36">
        <v>134112</v>
      </c>
      <c r="HSD36">
        <v>157468</v>
      </c>
      <c r="HSE36">
        <v>174714</v>
      </c>
      <c r="HSF36">
        <v>209630</v>
      </c>
      <c r="HSG36">
        <v>247222</v>
      </c>
      <c r="HSH36">
        <v>259309</v>
      </c>
      <c r="HSI36">
        <v>259309</v>
      </c>
      <c r="HSJ36">
        <v>302414</v>
      </c>
      <c r="HSK36">
        <v>352911</v>
      </c>
      <c r="HSL36">
        <v>378925</v>
      </c>
      <c r="HSM36">
        <v>396248</v>
      </c>
      <c r="HSN36">
        <v>406484</v>
      </c>
      <c r="HSO36">
        <v>425790</v>
      </c>
      <c r="HSP36">
        <v>434734</v>
      </c>
      <c r="HSQ36">
        <v>436630</v>
      </c>
      <c r="HSR36">
        <v>441775</v>
      </c>
      <c r="HSS36">
        <v>436944</v>
      </c>
      <c r="HST36">
        <v>435824</v>
      </c>
      <c r="HSU36">
        <v>439955</v>
      </c>
      <c r="HSV36">
        <v>437753</v>
      </c>
      <c r="HSW36">
        <v>442094</v>
      </c>
      <c r="HSX36">
        <v>431444</v>
      </c>
      <c r="HSY36">
        <v>431438</v>
      </c>
      <c r="HSZ36">
        <v>433059</v>
      </c>
      <c r="HTA36">
        <v>434932</v>
      </c>
      <c r="HTB36">
        <v>433698</v>
      </c>
      <c r="HTC36">
        <v>433057</v>
      </c>
      <c r="HTD36">
        <v>432535</v>
      </c>
      <c r="HTE36">
        <v>427407</v>
      </c>
      <c r="HTF36">
        <v>433600</v>
      </c>
      <c r="HTG36">
        <v>429348</v>
      </c>
      <c r="HTH36">
        <v>429617</v>
      </c>
      <c r="HTI36">
        <v>413707</v>
      </c>
      <c r="HTJ36">
        <v>417573</v>
      </c>
      <c r="HTK36">
        <v>415662</v>
      </c>
      <c r="HTL36">
        <v>419289</v>
      </c>
      <c r="HTM36">
        <v>414924</v>
      </c>
      <c r="HTN36">
        <v>410835</v>
      </c>
      <c r="HTO36">
        <v>412969</v>
      </c>
      <c r="HTP36">
        <v>412969</v>
      </c>
      <c r="HTQ36">
        <v>413745</v>
      </c>
      <c r="HTR36">
        <v>418994</v>
      </c>
      <c r="HTS36">
        <v>419322</v>
      </c>
      <c r="HTT36">
        <v>424057</v>
      </c>
      <c r="HTU36">
        <v>428886</v>
      </c>
      <c r="HTV36">
        <v>436450</v>
      </c>
      <c r="HTW36">
        <v>436179</v>
      </c>
      <c r="HTX36">
        <v>435045</v>
      </c>
      <c r="HTY36">
        <v>427852</v>
      </c>
      <c r="HTZ36">
        <v>427925</v>
      </c>
      <c r="HUA36">
        <v>418447</v>
      </c>
      <c r="HUB36">
        <v>413308</v>
      </c>
      <c r="HUC36">
        <v>408826</v>
      </c>
      <c r="HUD36">
        <v>404153</v>
      </c>
      <c r="HUE36">
        <v>2307</v>
      </c>
      <c r="HUF36">
        <v>5940</v>
      </c>
      <c r="HUG36">
        <v>12197</v>
      </c>
      <c r="HUH36">
        <v>19145</v>
      </c>
      <c r="HUI36">
        <v>22470</v>
      </c>
      <c r="HUJ36">
        <v>25701</v>
      </c>
      <c r="HUK36">
        <v>27140</v>
      </c>
      <c r="HUL36">
        <v>30946</v>
      </c>
      <c r="HUM36">
        <v>37221</v>
      </c>
      <c r="HUN36">
        <v>52078</v>
      </c>
      <c r="HUO36">
        <v>61781</v>
      </c>
      <c r="HUP36">
        <v>88011</v>
      </c>
      <c r="HUQ36">
        <v>135496</v>
      </c>
      <c r="HUR36">
        <v>167862</v>
      </c>
      <c r="HUS36">
        <v>209330</v>
      </c>
      <c r="HUT36">
        <v>209330</v>
      </c>
      <c r="HUU36">
        <v>251873</v>
      </c>
      <c r="HUV36">
        <v>302786</v>
      </c>
      <c r="HUW36">
        <v>342809</v>
      </c>
      <c r="HUX36">
        <v>427824</v>
      </c>
      <c r="HUY36">
        <v>451343</v>
      </c>
      <c r="HUZ36">
        <v>477953</v>
      </c>
      <c r="HVA36">
        <v>479263</v>
      </c>
      <c r="HVB36">
        <v>482825</v>
      </c>
      <c r="HVC36">
        <v>483317</v>
      </c>
      <c r="HVD36">
        <v>495148</v>
      </c>
      <c r="HVE36">
        <v>503112</v>
      </c>
      <c r="HVF36">
        <v>505527</v>
      </c>
      <c r="HVG36">
        <v>493226</v>
      </c>
      <c r="HVH36">
        <v>490927</v>
      </c>
      <c r="HVI36">
        <v>498484</v>
      </c>
      <c r="HVJ36">
        <v>494968</v>
      </c>
      <c r="HVK36">
        <v>497393</v>
      </c>
      <c r="HVL36">
        <v>498570</v>
      </c>
      <c r="HVM36">
        <v>497624</v>
      </c>
      <c r="HVN36">
        <v>509133</v>
      </c>
      <c r="HVO36">
        <v>513389</v>
      </c>
      <c r="HVP36">
        <v>510851</v>
      </c>
      <c r="HVQ36">
        <v>517900</v>
      </c>
      <c r="HVR36">
        <v>516720</v>
      </c>
      <c r="HVS36">
        <v>518879</v>
      </c>
      <c r="HVT36">
        <v>524037</v>
      </c>
      <c r="HVU36">
        <v>516636</v>
      </c>
      <c r="HVV36">
        <v>533574</v>
      </c>
      <c r="HVW36">
        <v>525308</v>
      </c>
      <c r="HVX36">
        <v>513573</v>
      </c>
      <c r="HVY36">
        <v>519739</v>
      </c>
      <c r="HVZ36">
        <v>526299</v>
      </c>
      <c r="HWA36">
        <v>521624</v>
      </c>
      <c r="HWB36">
        <v>512657</v>
      </c>
      <c r="HWC36">
        <v>505530</v>
      </c>
      <c r="HWD36">
        <v>513665</v>
      </c>
      <c r="HWE36">
        <v>524134</v>
      </c>
      <c r="HWF36">
        <v>530196</v>
      </c>
      <c r="HWG36">
        <v>539586</v>
      </c>
      <c r="HWH36">
        <v>531725</v>
      </c>
      <c r="HWI36">
        <v>531725</v>
      </c>
      <c r="HWJ36">
        <v>519803</v>
      </c>
      <c r="HWK36">
        <v>520013</v>
      </c>
      <c r="HWL36">
        <v>528617</v>
      </c>
      <c r="HWM36">
        <v>526555</v>
      </c>
      <c r="HWN36">
        <v>529149</v>
      </c>
      <c r="HWO36">
        <v>527490</v>
      </c>
      <c r="HWP36">
        <v>518700</v>
      </c>
      <c r="HWQ36">
        <v>522979</v>
      </c>
      <c r="HWR36">
        <v>528942</v>
      </c>
      <c r="HWS36">
        <v>13574</v>
      </c>
      <c r="HWT36">
        <v>32385</v>
      </c>
      <c r="HWU36">
        <v>45732</v>
      </c>
      <c r="HWV36">
        <v>57187</v>
      </c>
      <c r="HWW36">
        <v>60650</v>
      </c>
      <c r="HWX36">
        <v>65116</v>
      </c>
      <c r="HWY36">
        <v>79032</v>
      </c>
      <c r="HWZ36">
        <v>81280</v>
      </c>
      <c r="HXA36">
        <v>87906</v>
      </c>
      <c r="HXB36">
        <v>104428</v>
      </c>
      <c r="HXC36">
        <v>125385</v>
      </c>
      <c r="HXD36">
        <v>139213</v>
      </c>
      <c r="HXE36">
        <v>160798</v>
      </c>
      <c r="HXF36">
        <v>194005</v>
      </c>
      <c r="HXG36">
        <v>217441</v>
      </c>
      <c r="HXH36">
        <v>260799</v>
      </c>
      <c r="HXI36">
        <v>330704</v>
      </c>
      <c r="HXJ36">
        <v>430788</v>
      </c>
      <c r="HXK36">
        <v>458051</v>
      </c>
      <c r="HXL36">
        <v>458051</v>
      </c>
      <c r="HXM36">
        <v>488272</v>
      </c>
      <c r="HXN36">
        <v>506112</v>
      </c>
      <c r="HXO36">
        <v>511992</v>
      </c>
      <c r="HXP36">
        <v>493559</v>
      </c>
      <c r="HXQ36">
        <v>499885</v>
      </c>
      <c r="HXR36">
        <v>487174</v>
      </c>
      <c r="HXS36">
        <v>486213</v>
      </c>
      <c r="HXT36">
        <v>488605</v>
      </c>
      <c r="HXU36">
        <v>484644</v>
      </c>
      <c r="HXV36">
        <v>489146</v>
      </c>
      <c r="HXW36">
        <v>485288</v>
      </c>
      <c r="HXX36">
        <v>458905</v>
      </c>
      <c r="HXY36">
        <v>465492</v>
      </c>
      <c r="HXZ36">
        <v>464329</v>
      </c>
      <c r="HYA36">
        <v>457949</v>
      </c>
      <c r="HYB36">
        <v>457340</v>
      </c>
      <c r="HYC36">
        <v>452901</v>
      </c>
      <c r="HYD36">
        <v>445531</v>
      </c>
      <c r="HYE36">
        <v>453017</v>
      </c>
      <c r="HYF36">
        <v>451995</v>
      </c>
      <c r="HYG36">
        <v>454149</v>
      </c>
      <c r="HYH36">
        <v>420866</v>
      </c>
      <c r="HYI36">
        <v>414097</v>
      </c>
      <c r="HYJ36">
        <v>420369</v>
      </c>
      <c r="HYK36">
        <v>421301</v>
      </c>
      <c r="HYL36">
        <v>421301</v>
      </c>
      <c r="HYM36">
        <v>423256</v>
      </c>
      <c r="HYN36">
        <v>419309</v>
      </c>
      <c r="HYO36">
        <v>409586</v>
      </c>
      <c r="HYP36">
        <v>409096</v>
      </c>
      <c r="HYQ36">
        <v>408028</v>
      </c>
      <c r="HYR36">
        <v>412902</v>
      </c>
      <c r="HYS36">
        <v>413678</v>
      </c>
      <c r="HYT36">
        <v>414887</v>
      </c>
      <c r="HYU36">
        <v>411799</v>
      </c>
      <c r="HYV36">
        <v>406469</v>
      </c>
      <c r="HYW36">
        <v>415205</v>
      </c>
      <c r="HYX36">
        <v>417533</v>
      </c>
      <c r="HYY36">
        <v>413804</v>
      </c>
      <c r="HYZ36">
        <v>404046</v>
      </c>
      <c r="HZA36">
        <v>401230</v>
      </c>
      <c r="HZB36">
        <v>406809</v>
      </c>
      <c r="HZC36">
        <v>410506</v>
      </c>
      <c r="HZD36">
        <v>416150</v>
      </c>
      <c r="HZE36">
        <v>419788</v>
      </c>
      <c r="HZF36">
        <v>11077</v>
      </c>
      <c r="HZG36">
        <v>17441</v>
      </c>
      <c r="HZH36">
        <v>28400</v>
      </c>
      <c r="HZI36">
        <v>33183</v>
      </c>
      <c r="HZJ36">
        <v>37537</v>
      </c>
      <c r="HZK36">
        <v>41357</v>
      </c>
      <c r="HZL36">
        <v>55541</v>
      </c>
      <c r="HZM36">
        <v>59586</v>
      </c>
      <c r="HZN36">
        <v>78889</v>
      </c>
      <c r="HZO36">
        <v>90158</v>
      </c>
      <c r="HZP36">
        <v>106864</v>
      </c>
      <c r="HZQ36">
        <v>123229</v>
      </c>
      <c r="HZR36">
        <v>162080</v>
      </c>
      <c r="HZS36">
        <v>204760</v>
      </c>
      <c r="HZT36">
        <v>220235</v>
      </c>
      <c r="HZU36">
        <v>240068</v>
      </c>
      <c r="HZV36">
        <v>326213</v>
      </c>
      <c r="HZW36">
        <v>343966</v>
      </c>
      <c r="HZX36">
        <v>379749</v>
      </c>
      <c r="HZY36">
        <v>412235</v>
      </c>
      <c r="HZZ36">
        <v>422178</v>
      </c>
      <c r="IAA36">
        <v>438431</v>
      </c>
      <c r="IAB36">
        <v>436381</v>
      </c>
      <c r="IAC36">
        <v>437818</v>
      </c>
      <c r="IAD36">
        <v>437818</v>
      </c>
      <c r="IAE36">
        <v>460524</v>
      </c>
      <c r="IAF36">
        <v>426779</v>
      </c>
      <c r="IAG36">
        <v>424381</v>
      </c>
      <c r="IAH36">
        <v>423383</v>
      </c>
      <c r="IAI36">
        <v>434084</v>
      </c>
      <c r="IAJ36">
        <v>413926</v>
      </c>
      <c r="IAK36">
        <v>405313</v>
      </c>
      <c r="IAL36">
        <v>409259</v>
      </c>
      <c r="IAM36">
        <v>407295</v>
      </c>
      <c r="IAN36">
        <v>403416</v>
      </c>
      <c r="IAO36">
        <v>398164</v>
      </c>
      <c r="IAP36">
        <v>393546</v>
      </c>
      <c r="IAQ36">
        <v>393590</v>
      </c>
      <c r="IAR36">
        <v>399303</v>
      </c>
      <c r="IAS36">
        <v>407416</v>
      </c>
      <c r="IAT36">
        <v>398371</v>
      </c>
      <c r="IAU36">
        <v>399018</v>
      </c>
      <c r="IAV36">
        <v>391741</v>
      </c>
      <c r="IAW36">
        <v>392706</v>
      </c>
      <c r="IAX36">
        <v>392706</v>
      </c>
      <c r="IAY36">
        <v>391117</v>
      </c>
      <c r="IAZ36">
        <v>392549</v>
      </c>
      <c r="IBA36">
        <v>381453</v>
      </c>
      <c r="IBB36">
        <v>377236</v>
      </c>
      <c r="IBC36">
        <v>380264</v>
      </c>
      <c r="IBD36">
        <v>384119</v>
      </c>
      <c r="IBE36">
        <v>383895</v>
      </c>
      <c r="IBF36">
        <v>374848</v>
      </c>
      <c r="IBG36">
        <v>376041</v>
      </c>
      <c r="IBH36">
        <v>379921</v>
      </c>
      <c r="IBI36">
        <v>383902</v>
      </c>
      <c r="IBJ36">
        <v>385222</v>
      </c>
      <c r="IBK36">
        <v>385222</v>
      </c>
      <c r="IBL36">
        <v>382263</v>
      </c>
      <c r="IBM36">
        <v>385621</v>
      </c>
      <c r="IBN36">
        <v>380701</v>
      </c>
      <c r="IBO36">
        <v>380534</v>
      </c>
      <c r="IBP36">
        <v>380534</v>
      </c>
      <c r="IBQ36">
        <v>379048</v>
      </c>
      <c r="IBR36">
        <v>378242</v>
      </c>
      <c r="IBS36">
        <v>24280</v>
      </c>
      <c r="IBT36">
        <v>34354</v>
      </c>
      <c r="IBU36">
        <v>40884</v>
      </c>
      <c r="IBV36">
        <v>42630</v>
      </c>
      <c r="IBW36">
        <v>52637</v>
      </c>
      <c r="IBX36">
        <v>56398</v>
      </c>
      <c r="IBY36">
        <v>58965</v>
      </c>
      <c r="IBZ36">
        <v>62487</v>
      </c>
      <c r="ICA36">
        <v>68021</v>
      </c>
      <c r="ICB36">
        <v>72515</v>
      </c>
      <c r="ICC36">
        <v>83494</v>
      </c>
      <c r="ICD36">
        <v>102456</v>
      </c>
      <c r="ICE36">
        <v>114321</v>
      </c>
      <c r="ICF36">
        <v>132327</v>
      </c>
      <c r="ICG36">
        <v>160251</v>
      </c>
      <c r="ICH36">
        <v>184726</v>
      </c>
      <c r="ICI36">
        <v>184726</v>
      </c>
      <c r="ICJ36">
        <v>236135</v>
      </c>
      <c r="ICK36">
        <v>292116</v>
      </c>
      <c r="ICL36">
        <v>350221</v>
      </c>
      <c r="ICM36">
        <v>359988</v>
      </c>
      <c r="ICN36">
        <v>381381</v>
      </c>
      <c r="ICO36">
        <v>393237</v>
      </c>
      <c r="ICP36">
        <v>397292</v>
      </c>
      <c r="ICQ36">
        <v>410044</v>
      </c>
      <c r="ICR36">
        <v>413385</v>
      </c>
      <c r="ICS36">
        <v>413102</v>
      </c>
      <c r="ICT36">
        <v>408652</v>
      </c>
      <c r="ICU36">
        <v>407187</v>
      </c>
      <c r="ICV36">
        <v>410283</v>
      </c>
      <c r="ICW36">
        <v>411112</v>
      </c>
      <c r="ICX36">
        <v>400624</v>
      </c>
      <c r="ICY36">
        <v>396840</v>
      </c>
      <c r="ICZ36">
        <v>397876</v>
      </c>
      <c r="IDA36">
        <v>393920</v>
      </c>
      <c r="IDB36">
        <v>398690</v>
      </c>
      <c r="IDC36">
        <v>399461</v>
      </c>
      <c r="IDD36">
        <v>404551</v>
      </c>
      <c r="IDE36">
        <v>403317</v>
      </c>
      <c r="IDF36">
        <v>412700</v>
      </c>
      <c r="IDG36">
        <v>415713</v>
      </c>
      <c r="IDH36">
        <v>413615</v>
      </c>
      <c r="IDI36">
        <v>419636</v>
      </c>
      <c r="IDJ36">
        <v>409837</v>
      </c>
      <c r="IDK36">
        <v>411291</v>
      </c>
      <c r="IDL36">
        <v>413524</v>
      </c>
      <c r="IDM36">
        <v>416343</v>
      </c>
      <c r="IDN36">
        <v>420220</v>
      </c>
      <c r="IDO36">
        <v>432169</v>
      </c>
      <c r="IDP36">
        <v>435730</v>
      </c>
      <c r="IDQ36">
        <v>446913</v>
      </c>
      <c r="IDR36">
        <v>442490</v>
      </c>
      <c r="IDS36">
        <v>440392</v>
      </c>
      <c r="IDT36">
        <v>431087</v>
      </c>
      <c r="IDU36">
        <v>436480</v>
      </c>
      <c r="IDV36">
        <v>436062</v>
      </c>
      <c r="IDW36">
        <v>441962</v>
      </c>
      <c r="IDX36">
        <v>445768</v>
      </c>
      <c r="IDY36">
        <v>457755</v>
      </c>
      <c r="IDZ36">
        <v>461820</v>
      </c>
      <c r="IEA36">
        <v>463405</v>
      </c>
      <c r="IEB36">
        <v>472832</v>
      </c>
      <c r="IEC36">
        <v>472367</v>
      </c>
      <c r="IED36">
        <v>472066</v>
      </c>
      <c r="IEE36">
        <v>476421</v>
      </c>
      <c r="IEF36">
        <v>12937</v>
      </c>
      <c r="IEG36">
        <v>16324</v>
      </c>
      <c r="IEH36">
        <v>25509</v>
      </c>
      <c r="IEI36">
        <v>28600</v>
      </c>
      <c r="IEJ36">
        <v>29107</v>
      </c>
      <c r="IEK36">
        <v>30673</v>
      </c>
      <c r="IEL36">
        <v>40601</v>
      </c>
      <c r="IEM36">
        <v>42496</v>
      </c>
      <c r="IEN36">
        <v>62939</v>
      </c>
      <c r="IEO36">
        <v>73501</v>
      </c>
      <c r="IEP36">
        <v>79141</v>
      </c>
      <c r="IEQ36">
        <v>93703</v>
      </c>
      <c r="IER36">
        <v>114584</v>
      </c>
      <c r="IES36">
        <v>133657</v>
      </c>
      <c r="IET36">
        <v>133657</v>
      </c>
      <c r="IEU36">
        <v>162528</v>
      </c>
      <c r="IEV36">
        <v>223853</v>
      </c>
      <c r="IEW36">
        <v>281600</v>
      </c>
      <c r="IEX36">
        <v>332064</v>
      </c>
      <c r="IEY36">
        <v>368640</v>
      </c>
      <c r="IEZ36">
        <v>361448</v>
      </c>
      <c r="IFA36">
        <v>361894</v>
      </c>
      <c r="IFB36">
        <v>374096</v>
      </c>
      <c r="IFC36">
        <v>367019</v>
      </c>
      <c r="IFD36">
        <v>377887</v>
      </c>
      <c r="IFE36">
        <v>388988</v>
      </c>
      <c r="IFF36">
        <v>412132</v>
      </c>
      <c r="IFG36">
        <v>400977</v>
      </c>
      <c r="IFH36">
        <v>391260</v>
      </c>
      <c r="IFI36">
        <v>397542</v>
      </c>
      <c r="IFJ36">
        <v>391310</v>
      </c>
      <c r="IFK36">
        <v>393067</v>
      </c>
      <c r="IFL36">
        <v>395507</v>
      </c>
      <c r="IFM36">
        <v>400581</v>
      </c>
      <c r="IFN36">
        <v>407643</v>
      </c>
      <c r="IFO36">
        <v>401972</v>
      </c>
      <c r="IFP36">
        <v>406280</v>
      </c>
      <c r="IFQ36">
        <v>401638</v>
      </c>
      <c r="IFR36">
        <v>405386</v>
      </c>
      <c r="IFS36">
        <v>402807</v>
      </c>
      <c r="IFT36">
        <v>399251</v>
      </c>
      <c r="IFU36">
        <v>397320</v>
      </c>
      <c r="IFV36">
        <v>400449</v>
      </c>
      <c r="IFW36">
        <v>396026</v>
      </c>
      <c r="IFX36">
        <v>392131</v>
      </c>
      <c r="IFY36">
        <v>390098</v>
      </c>
      <c r="IFZ36">
        <v>392493</v>
      </c>
      <c r="IGA36">
        <v>399022</v>
      </c>
      <c r="IGB36">
        <v>393415</v>
      </c>
      <c r="IGC36">
        <v>392802</v>
      </c>
      <c r="IGD36">
        <v>395550</v>
      </c>
      <c r="IGE36">
        <v>392945</v>
      </c>
      <c r="IGF36">
        <v>395571</v>
      </c>
      <c r="IGG36">
        <v>389030</v>
      </c>
      <c r="IGH36">
        <v>391765</v>
      </c>
      <c r="IGI36">
        <v>392620</v>
      </c>
      <c r="IGJ36">
        <v>392620</v>
      </c>
      <c r="IGK36">
        <v>396541</v>
      </c>
      <c r="IGL36">
        <v>406801</v>
      </c>
      <c r="IGM36">
        <v>399837</v>
      </c>
      <c r="IGN36">
        <v>404539</v>
      </c>
      <c r="IGO36">
        <v>402888</v>
      </c>
      <c r="IGP36">
        <v>403555</v>
      </c>
      <c r="IGQ36">
        <v>403504</v>
      </c>
      <c r="IGR36">
        <v>404990</v>
      </c>
      <c r="IGS36">
        <v>398659</v>
      </c>
      <c r="IGT36">
        <v>15481</v>
      </c>
      <c r="IGU36">
        <v>29134</v>
      </c>
      <c r="IGV36">
        <v>30760</v>
      </c>
      <c r="IGW36">
        <v>35424</v>
      </c>
      <c r="IGX36">
        <v>41111</v>
      </c>
      <c r="IGY36">
        <v>49195</v>
      </c>
      <c r="IGZ36">
        <v>52241</v>
      </c>
      <c r="IHA36">
        <v>58836</v>
      </c>
      <c r="IHB36">
        <v>68686</v>
      </c>
      <c r="IHC36">
        <v>89530</v>
      </c>
      <c r="IHD36">
        <v>104707</v>
      </c>
      <c r="IHE36">
        <v>111692</v>
      </c>
      <c r="IHF36">
        <v>124558</v>
      </c>
      <c r="IHG36">
        <v>142112</v>
      </c>
      <c r="IHH36">
        <v>186429</v>
      </c>
      <c r="IHI36">
        <v>226887</v>
      </c>
      <c r="IHJ36">
        <v>282806</v>
      </c>
      <c r="IHK36">
        <v>335616</v>
      </c>
      <c r="IHL36">
        <v>335616</v>
      </c>
      <c r="IHM36">
        <v>359178</v>
      </c>
      <c r="IHN36">
        <v>370935</v>
      </c>
      <c r="IHO36">
        <v>382025</v>
      </c>
      <c r="IHP36">
        <v>388611</v>
      </c>
      <c r="IHQ36">
        <v>411097</v>
      </c>
      <c r="IHR36">
        <v>407493</v>
      </c>
      <c r="IHS36">
        <v>413568</v>
      </c>
      <c r="IHT36">
        <v>419636</v>
      </c>
      <c r="IHU36">
        <v>421716</v>
      </c>
      <c r="IHV36">
        <v>420120</v>
      </c>
      <c r="IHW36">
        <v>427614</v>
      </c>
      <c r="IHX36">
        <v>427651</v>
      </c>
      <c r="IHY36">
        <v>424521</v>
      </c>
      <c r="IHZ36">
        <v>435301</v>
      </c>
      <c r="IIA36">
        <v>436914</v>
      </c>
      <c r="IIB36">
        <v>444807</v>
      </c>
      <c r="IIC36">
        <v>440412</v>
      </c>
      <c r="IID36">
        <v>446192</v>
      </c>
      <c r="IIE36">
        <v>434019</v>
      </c>
      <c r="IIF36">
        <v>441670</v>
      </c>
      <c r="IIG36">
        <v>432546</v>
      </c>
      <c r="IIH36">
        <v>432554</v>
      </c>
      <c r="III36">
        <v>425617</v>
      </c>
      <c r="IIJ36">
        <v>427268</v>
      </c>
      <c r="IIK36">
        <v>430651</v>
      </c>
      <c r="IIL36">
        <v>433506</v>
      </c>
      <c r="IIM36">
        <v>427174</v>
      </c>
      <c r="IIN36">
        <v>419042</v>
      </c>
      <c r="IIO36">
        <v>423469</v>
      </c>
      <c r="IIP36">
        <v>429983</v>
      </c>
      <c r="IIQ36">
        <v>427986</v>
      </c>
      <c r="IIR36">
        <v>421143</v>
      </c>
      <c r="IIS36">
        <v>419020</v>
      </c>
      <c r="IIT36">
        <v>425287</v>
      </c>
      <c r="IIU36">
        <v>421798</v>
      </c>
      <c r="IIV36">
        <v>418735</v>
      </c>
      <c r="IIW36">
        <v>419964</v>
      </c>
      <c r="IIX36">
        <v>417924</v>
      </c>
      <c r="IIY36">
        <v>416966</v>
      </c>
      <c r="IIZ36">
        <v>427260</v>
      </c>
      <c r="IJA36">
        <v>427260</v>
      </c>
      <c r="IJB36">
        <v>407864</v>
      </c>
      <c r="IJC36">
        <v>413145</v>
      </c>
      <c r="IJD36">
        <v>412410</v>
      </c>
      <c r="IJE36">
        <v>415297</v>
      </c>
      <c r="IJF36">
        <v>417823</v>
      </c>
      <c r="IJG36">
        <v>420591</v>
      </c>
      <c r="IJH36">
        <v>11979</v>
      </c>
      <c r="IJI36">
        <v>20113</v>
      </c>
      <c r="IJJ36">
        <v>25160</v>
      </c>
      <c r="IJK36">
        <v>29523</v>
      </c>
      <c r="IJL36">
        <v>34338</v>
      </c>
      <c r="IJM36">
        <v>40601</v>
      </c>
      <c r="IJN36">
        <v>41573</v>
      </c>
      <c r="IJO36">
        <v>46319</v>
      </c>
      <c r="IJP36">
        <v>61465</v>
      </c>
      <c r="IJQ36">
        <v>78792</v>
      </c>
      <c r="IJR36">
        <v>92675</v>
      </c>
      <c r="IJS36">
        <v>118899</v>
      </c>
      <c r="IJT36">
        <v>136828</v>
      </c>
      <c r="IJU36">
        <v>172651</v>
      </c>
      <c r="IJV36">
        <v>242976</v>
      </c>
      <c r="IJW36">
        <v>326178</v>
      </c>
      <c r="IJX36">
        <v>368563</v>
      </c>
      <c r="IJY36">
        <v>402480</v>
      </c>
      <c r="IJZ36">
        <v>429459</v>
      </c>
      <c r="IKA36">
        <v>441931</v>
      </c>
      <c r="IKB36">
        <v>447142</v>
      </c>
      <c r="IKC36">
        <v>448687</v>
      </c>
      <c r="IKD36">
        <v>448687</v>
      </c>
      <c r="IKE36">
        <v>444376</v>
      </c>
      <c r="IKF36">
        <v>444161</v>
      </c>
      <c r="IKG36">
        <v>446464</v>
      </c>
      <c r="IKH36">
        <v>451417</v>
      </c>
      <c r="IKI36">
        <v>458510</v>
      </c>
      <c r="IKJ36">
        <v>453841</v>
      </c>
      <c r="IKK36">
        <v>449639</v>
      </c>
      <c r="IKL36">
        <v>454491</v>
      </c>
      <c r="IKM36">
        <v>456196</v>
      </c>
      <c r="IKN36">
        <v>457263</v>
      </c>
      <c r="IKO36">
        <v>446936</v>
      </c>
      <c r="IKP36">
        <v>452500</v>
      </c>
      <c r="IKQ36">
        <v>450751</v>
      </c>
      <c r="IKR36">
        <v>435214</v>
      </c>
      <c r="IKS36">
        <v>446088</v>
      </c>
      <c r="IKT36">
        <v>437680</v>
      </c>
      <c r="IKU36">
        <v>433286</v>
      </c>
      <c r="IKV36">
        <v>437894</v>
      </c>
      <c r="IKW36">
        <v>435098</v>
      </c>
      <c r="IKX36">
        <v>435098</v>
      </c>
      <c r="IKY36">
        <v>433786</v>
      </c>
      <c r="IKZ36">
        <v>438672</v>
      </c>
      <c r="ILA36">
        <v>436590</v>
      </c>
      <c r="ILB36">
        <v>416223</v>
      </c>
      <c r="ILC36">
        <v>425537</v>
      </c>
      <c r="ILD36">
        <v>427844</v>
      </c>
      <c r="ILE36">
        <v>419127</v>
      </c>
      <c r="ILF36">
        <v>422961</v>
      </c>
      <c r="ILG36">
        <v>422118</v>
      </c>
      <c r="ILH36">
        <v>422300</v>
      </c>
      <c r="ILI36">
        <v>422970</v>
      </c>
      <c r="ILJ36">
        <v>426904</v>
      </c>
      <c r="ILK36">
        <v>419461</v>
      </c>
      <c r="ILL36">
        <v>419461</v>
      </c>
      <c r="ILM36">
        <v>418017</v>
      </c>
      <c r="ILN36">
        <v>414702</v>
      </c>
      <c r="ILO36">
        <v>415311</v>
      </c>
      <c r="ILP36">
        <v>414975</v>
      </c>
      <c r="ILQ36">
        <v>414975</v>
      </c>
      <c r="ILR36">
        <v>422855</v>
      </c>
      <c r="ILS36">
        <v>430945</v>
      </c>
      <c r="ILT36">
        <v>12105</v>
      </c>
      <c r="ILU36">
        <v>16825</v>
      </c>
      <c r="ILV36">
        <v>17955</v>
      </c>
      <c r="ILW36">
        <v>19256</v>
      </c>
      <c r="ILX36">
        <v>24963</v>
      </c>
      <c r="ILY36">
        <v>29260</v>
      </c>
      <c r="ILZ36">
        <v>39432</v>
      </c>
      <c r="IMA36">
        <v>42667</v>
      </c>
      <c r="IMB36">
        <v>59395</v>
      </c>
      <c r="IMC36">
        <v>71264</v>
      </c>
      <c r="IMD36">
        <v>92421</v>
      </c>
      <c r="IME36">
        <v>106743</v>
      </c>
      <c r="IMF36">
        <v>129806</v>
      </c>
      <c r="IMG36">
        <v>155859</v>
      </c>
      <c r="IMH36">
        <v>210534</v>
      </c>
      <c r="IMI36">
        <v>345196</v>
      </c>
      <c r="IMJ36">
        <v>398186</v>
      </c>
      <c r="IMK36">
        <v>464957</v>
      </c>
      <c r="IML36">
        <v>503484</v>
      </c>
      <c r="IMM36">
        <v>503432</v>
      </c>
      <c r="IMN36">
        <v>503432</v>
      </c>
      <c r="IMO36">
        <v>517721</v>
      </c>
      <c r="IMP36">
        <v>521052</v>
      </c>
      <c r="IMQ36">
        <v>542680</v>
      </c>
      <c r="IMR36">
        <v>541767</v>
      </c>
      <c r="IMS36">
        <v>555770</v>
      </c>
      <c r="IMT36">
        <v>550807</v>
      </c>
      <c r="IMU36">
        <v>554065</v>
      </c>
      <c r="IMV36">
        <v>558422</v>
      </c>
      <c r="IMW36">
        <v>576650</v>
      </c>
      <c r="IMX36">
        <v>578243</v>
      </c>
      <c r="IMY36">
        <v>566905</v>
      </c>
      <c r="IMZ36">
        <v>571680</v>
      </c>
      <c r="INA36">
        <v>593174</v>
      </c>
      <c r="INB36">
        <v>591510</v>
      </c>
      <c r="INC36">
        <v>576916</v>
      </c>
      <c r="IND36">
        <v>541459</v>
      </c>
      <c r="INE36">
        <v>536200</v>
      </c>
      <c r="INF36">
        <v>546048</v>
      </c>
      <c r="ING36">
        <v>543948</v>
      </c>
      <c r="INH36">
        <v>547316</v>
      </c>
      <c r="INI36">
        <v>518463</v>
      </c>
      <c r="INJ36">
        <v>520190</v>
      </c>
      <c r="INK36">
        <v>522570</v>
      </c>
      <c r="INL36">
        <v>534556</v>
      </c>
      <c r="INM36">
        <v>527889</v>
      </c>
      <c r="INN36">
        <v>521815</v>
      </c>
      <c r="INO36">
        <v>523193</v>
      </c>
      <c r="INP36">
        <v>531689</v>
      </c>
      <c r="INQ36">
        <v>527242</v>
      </c>
      <c r="INR36">
        <v>549795</v>
      </c>
      <c r="INS36">
        <v>541756</v>
      </c>
      <c r="INT36">
        <v>537250</v>
      </c>
      <c r="INU36">
        <v>546551</v>
      </c>
      <c r="INV36">
        <v>550345</v>
      </c>
      <c r="INW36">
        <v>543821</v>
      </c>
      <c r="INX36">
        <v>533179</v>
      </c>
      <c r="INY36">
        <v>524330</v>
      </c>
      <c r="INZ36">
        <v>520529</v>
      </c>
      <c r="IOA36">
        <v>521220</v>
      </c>
      <c r="IOB36">
        <v>512469</v>
      </c>
      <c r="IOC36">
        <v>509228</v>
      </c>
      <c r="IOD36">
        <v>495773</v>
      </c>
      <c r="IOE36">
        <v>507177</v>
      </c>
      <c r="IOF36">
        <v>518580</v>
      </c>
      <c r="IOG36">
        <v>5542</v>
      </c>
      <c r="IOH36">
        <v>8801</v>
      </c>
      <c r="IOI36">
        <v>23480</v>
      </c>
      <c r="IOJ36">
        <v>39100</v>
      </c>
      <c r="IOK36">
        <v>49792</v>
      </c>
      <c r="IOL36">
        <v>56559</v>
      </c>
      <c r="IOM36">
        <v>56559</v>
      </c>
      <c r="ION36">
        <v>57222</v>
      </c>
      <c r="IOO36">
        <v>63706</v>
      </c>
      <c r="IOP36">
        <v>78060</v>
      </c>
      <c r="IOQ36">
        <v>98516</v>
      </c>
      <c r="IOR36">
        <v>122746</v>
      </c>
      <c r="IOS36">
        <v>148952</v>
      </c>
      <c r="IOT36">
        <v>148952</v>
      </c>
      <c r="IOU36">
        <v>165225</v>
      </c>
      <c r="IOV36">
        <v>234239</v>
      </c>
      <c r="IOW36">
        <v>287721</v>
      </c>
      <c r="IOX36">
        <v>332938</v>
      </c>
      <c r="IOY36">
        <v>376896</v>
      </c>
      <c r="IOZ36">
        <v>427039</v>
      </c>
      <c r="IPA36">
        <v>459607</v>
      </c>
      <c r="IPB36">
        <v>459003</v>
      </c>
      <c r="IPC36">
        <v>462222</v>
      </c>
      <c r="IPD36">
        <v>477382</v>
      </c>
      <c r="IPE36">
        <v>475404</v>
      </c>
      <c r="IPF36">
        <v>479155</v>
      </c>
      <c r="IPG36">
        <v>471836</v>
      </c>
      <c r="IPH36">
        <v>479187</v>
      </c>
      <c r="IPI36">
        <v>467718</v>
      </c>
      <c r="IPJ36">
        <v>473536</v>
      </c>
      <c r="IPK36">
        <v>464147</v>
      </c>
      <c r="IPL36">
        <v>467099</v>
      </c>
      <c r="IPM36">
        <v>471026</v>
      </c>
      <c r="IPN36">
        <v>477700</v>
      </c>
      <c r="IPO36">
        <v>473053</v>
      </c>
      <c r="IPP36">
        <v>479957</v>
      </c>
      <c r="IPQ36">
        <v>477459</v>
      </c>
      <c r="IPR36">
        <v>480152</v>
      </c>
      <c r="IPS36">
        <v>483605</v>
      </c>
      <c r="IPT36">
        <v>475481</v>
      </c>
      <c r="IPU36">
        <v>467651</v>
      </c>
      <c r="IPV36">
        <v>453850</v>
      </c>
      <c r="IPW36">
        <v>446415</v>
      </c>
      <c r="IPX36">
        <v>440640</v>
      </c>
      <c r="IPY36">
        <v>436117</v>
      </c>
      <c r="IPZ36">
        <v>441796</v>
      </c>
      <c r="IQA36">
        <v>417180</v>
      </c>
      <c r="IQB36">
        <v>415372</v>
      </c>
      <c r="IQC36">
        <v>409991</v>
      </c>
      <c r="IQD36">
        <v>410691</v>
      </c>
      <c r="IQE36">
        <v>404266</v>
      </c>
      <c r="IQF36">
        <v>404838</v>
      </c>
      <c r="IQG36">
        <v>406846</v>
      </c>
      <c r="IQH36">
        <v>408498</v>
      </c>
      <c r="IQI36">
        <v>407981</v>
      </c>
      <c r="IQJ36">
        <v>406759</v>
      </c>
      <c r="IQK36">
        <v>406759</v>
      </c>
      <c r="IQL36">
        <v>405095</v>
      </c>
      <c r="IQM36">
        <v>422582</v>
      </c>
      <c r="IQN36">
        <v>418996</v>
      </c>
      <c r="IQO36">
        <v>421831</v>
      </c>
      <c r="IQP36">
        <v>421471</v>
      </c>
      <c r="IQQ36">
        <v>424709</v>
      </c>
      <c r="IQR36">
        <v>428143</v>
      </c>
      <c r="IQS36">
        <v>425087</v>
      </c>
      <c r="IQT36">
        <v>5656</v>
      </c>
      <c r="IQU36">
        <v>13214</v>
      </c>
      <c r="IQV36">
        <v>20296</v>
      </c>
      <c r="IQW36">
        <v>22867</v>
      </c>
      <c r="IQX36">
        <v>24695</v>
      </c>
      <c r="IQY36">
        <v>31242</v>
      </c>
      <c r="IQZ36">
        <v>33742</v>
      </c>
      <c r="IRA36">
        <v>41922</v>
      </c>
      <c r="IRB36">
        <v>53577</v>
      </c>
      <c r="IRC36">
        <v>63214</v>
      </c>
      <c r="IRD36">
        <v>78805</v>
      </c>
      <c r="IRE36">
        <v>87435</v>
      </c>
      <c r="IRF36">
        <v>95088</v>
      </c>
      <c r="IRG36">
        <v>102198</v>
      </c>
      <c r="IRH36">
        <v>128127</v>
      </c>
      <c r="IRI36">
        <v>151644</v>
      </c>
      <c r="IRJ36">
        <v>226874</v>
      </c>
      <c r="IRK36">
        <v>317858</v>
      </c>
      <c r="IRL36">
        <v>317858</v>
      </c>
      <c r="IRM36">
        <v>330089</v>
      </c>
      <c r="IRN36">
        <v>361350</v>
      </c>
      <c r="IRO36">
        <v>375414</v>
      </c>
      <c r="IRP36">
        <v>401104</v>
      </c>
      <c r="IRQ36">
        <v>410382</v>
      </c>
      <c r="IRR36">
        <v>419329</v>
      </c>
      <c r="IRS36">
        <v>428317</v>
      </c>
      <c r="IRT36">
        <v>434171</v>
      </c>
      <c r="IRU36">
        <v>432055</v>
      </c>
      <c r="IRV36">
        <v>447991</v>
      </c>
      <c r="IRW36">
        <v>452953</v>
      </c>
      <c r="IRX36">
        <v>454362</v>
      </c>
      <c r="IRY36">
        <v>459492</v>
      </c>
      <c r="IRZ36">
        <v>451799</v>
      </c>
      <c r="ISA36">
        <v>456326</v>
      </c>
      <c r="ISB36">
        <v>460871</v>
      </c>
      <c r="ISC36">
        <v>471395</v>
      </c>
      <c r="ISD36">
        <v>466885</v>
      </c>
      <c r="ISE36">
        <v>473184</v>
      </c>
      <c r="ISF36">
        <v>471296</v>
      </c>
      <c r="ISG36">
        <v>475261</v>
      </c>
      <c r="ISH36">
        <v>480436</v>
      </c>
      <c r="ISI36">
        <v>484160</v>
      </c>
      <c r="ISJ36">
        <v>478900</v>
      </c>
      <c r="ISK36">
        <v>502530</v>
      </c>
      <c r="ISL36">
        <v>500192</v>
      </c>
      <c r="ISM36">
        <v>510115</v>
      </c>
      <c r="ISN36">
        <v>496623</v>
      </c>
      <c r="ISO36">
        <v>499988</v>
      </c>
      <c r="ISP36">
        <v>483543</v>
      </c>
      <c r="ISQ36">
        <v>483543</v>
      </c>
      <c r="ISR36">
        <v>491162</v>
      </c>
      <c r="ISS36">
        <v>496788</v>
      </c>
      <c r="IST36">
        <v>483982</v>
      </c>
      <c r="ISU36">
        <v>491531</v>
      </c>
      <c r="ISV36">
        <v>492913</v>
      </c>
      <c r="ISW36">
        <v>486762</v>
      </c>
      <c r="ISX36">
        <v>486444</v>
      </c>
      <c r="ISY36">
        <v>481477</v>
      </c>
      <c r="ISZ36">
        <v>487072</v>
      </c>
      <c r="ITA36">
        <v>481986</v>
      </c>
      <c r="ITB36">
        <v>485401</v>
      </c>
      <c r="ITC36">
        <v>500377</v>
      </c>
      <c r="ITD36">
        <v>495892</v>
      </c>
      <c r="ITE36">
        <v>497509</v>
      </c>
      <c r="ITF36">
        <v>500348</v>
      </c>
      <c r="ITG36">
        <v>13628</v>
      </c>
      <c r="ITH36">
        <v>23655</v>
      </c>
      <c r="ITI36">
        <v>30803</v>
      </c>
      <c r="ITJ36">
        <v>36859</v>
      </c>
      <c r="ITK36">
        <v>40462</v>
      </c>
      <c r="ITL36">
        <v>47482</v>
      </c>
      <c r="ITM36">
        <v>56187</v>
      </c>
      <c r="ITN36">
        <v>64275</v>
      </c>
      <c r="ITO36">
        <v>67224</v>
      </c>
      <c r="ITP36">
        <v>74914</v>
      </c>
      <c r="ITQ36">
        <v>80826</v>
      </c>
      <c r="ITR36">
        <v>102593</v>
      </c>
      <c r="ITS36">
        <v>109636</v>
      </c>
      <c r="ITT36">
        <v>124000</v>
      </c>
      <c r="ITU36">
        <v>137159</v>
      </c>
      <c r="ITV36">
        <v>171075</v>
      </c>
      <c r="ITW36">
        <v>217030</v>
      </c>
      <c r="ITX36">
        <v>266309</v>
      </c>
      <c r="ITY36">
        <v>313357</v>
      </c>
      <c r="ITZ36">
        <v>354823</v>
      </c>
      <c r="IUA36">
        <v>386438</v>
      </c>
      <c r="IUB36">
        <v>387525</v>
      </c>
      <c r="IUC36">
        <v>394585</v>
      </c>
      <c r="IUD36">
        <v>394585</v>
      </c>
      <c r="IUE36">
        <v>413070</v>
      </c>
      <c r="IUF36">
        <v>430635</v>
      </c>
      <c r="IUG36">
        <v>435500</v>
      </c>
      <c r="IUH36">
        <v>427819</v>
      </c>
      <c r="IUI36">
        <v>444142</v>
      </c>
      <c r="IUJ36">
        <v>435718</v>
      </c>
      <c r="IUK36">
        <v>423659</v>
      </c>
      <c r="IUL36">
        <v>419333</v>
      </c>
      <c r="IUM36">
        <v>417098</v>
      </c>
      <c r="IUN36">
        <v>418557</v>
      </c>
      <c r="IUO36">
        <v>413061</v>
      </c>
      <c r="IUP36">
        <v>406405</v>
      </c>
      <c r="IUQ36">
        <v>413141</v>
      </c>
      <c r="IUR36">
        <v>410493</v>
      </c>
      <c r="IUS36">
        <v>406009</v>
      </c>
      <c r="IUT36">
        <v>410982</v>
      </c>
      <c r="IUU36">
        <v>406147</v>
      </c>
      <c r="IUV36">
        <v>401238</v>
      </c>
      <c r="IUW36">
        <v>392009</v>
      </c>
      <c r="IUX36">
        <v>380191</v>
      </c>
      <c r="IUY36">
        <v>394314</v>
      </c>
      <c r="IUZ36">
        <v>387071</v>
      </c>
      <c r="IVA36">
        <v>388133</v>
      </c>
      <c r="IVB36">
        <v>389053</v>
      </c>
      <c r="IVC36">
        <v>389053</v>
      </c>
      <c r="IVD36">
        <v>397505</v>
      </c>
      <c r="IVE36">
        <v>400758</v>
      </c>
      <c r="IVF36">
        <v>403600</v>
      </c>
      <c r="IVG36">
        <v>403233</v>
      </c>
      <c r="IVH36">
        <v>400840</v>
      </c>
      <c r="IVI36">
        <v>406312</v>
      </c>
      <c r="IVJ36">
        <v>406937</v>
      </c>
      <c r="IVK36">
        <v>404314</v>
      </c>
      <c r="IVL36">
        <v>402419</v>
      </c>
      <c r="IVM36">
        <v>402419</v>
      </c>
      <c r="IVN36">
        <v>405867</v>
      </c>
      <c r="IVO36">
        <v>404872</v>
      </c>
      <c r="IVP36">
        <v>403295</v>
      </c>
      <c r="IVQ36">
        <v>405833</v>
      </c>
      <c r="IVR36">
        <v>405833</v>
      </c>
      <c r="IVS36">
        <v>417610</v>
      </c>
      <c r="IVT36">
        <v>413823</v>
      </c>
      <c r="IVU36">
        <v>25586</v>
      </c>
      <c r="IVV36">
        <v>32899</v>
      </c>
      <c r="IVW36">
        <v>37932</v>
      </c>
      <c r="IVX36">
        <v>39030</v>
      </c>
      <c r="IVY36">
        <v>41298</v>
      </c>
      <c r="IVZ36">
        <v>42721</v>
      </c>
      <c r="IWA36">
        <v>48436</v>
      </c>
      <c r="IWB36">
        <v>50649</v>
      </c>
      <c r="IWC36">
        <v>61199</v>
      </c>
      <c r="IWD36">
        <v>62869</v>
      </c>
      <c r="IWE36">
        <v>77535</v>
      </c>
      <c r="IWF36">
        <v>94356</v>
      </c>
      <c r="IWG36">
        <v>110656</v>
      </c>
      <c r="IWH36">
        <v>126298</v>
      </c>
      <c r="IWI36">
        <v>151728</v>
      </c>
      <c r="IWJ36">
        <v>215909</v>
      </c>
      <c r="IWK36">
        <v>310278</v>
      </c>
      <c r="IWL36">
        <v>336695</v>
      </c>
      <c r="IWM36">
        <v>350588</v>
      </c>
      <c r="IWN36">
        <v>350588</v>
      </c>
      <c r="IWO36">
        <v>362084</v>
      </c>
      <c r="IWP36">
        <v>377628</v>
      </c>
      <c r="IWQ36">
        <v>382441</v>
      </c>
      <c r="IWR36">
        <v>400136</v>
      </c>
      <c r="IWS36">
        <v>406459</v>
      </c>
      <c r="IWT36">
        <v>396635</v>
      </c>
      <c r="IWU36">
        <v>392056</v>
      </c>
      <c r="IWV36">
        <v>397947</v>
      </c>
      <c r="IWW36">
        <v>393787</v>
      </c>
      <c r="IWX36">
        <v>400397</v>
      </c>
      <c r="IWY36">
        <v>404347</v>
      </c>
      <c r="IWZ36">
        <v>404480</v>
      </c>
      <c r="IXA36">
        <v>406955</v>
      </c>
      <c r="IXB36">
        <v>404837</v>
      </c>
      <c r="IXC36">
        <v>412501</v>
      </c>
      <c r="IXD36">
        <v>409632</v>
      </c>
      <c r="IXE36">
        <v>406529</v>
      </c>
      <c r="IXF36">
        <v>411429</v>
      </c>
      <c r="IXG36">
        <v>423537</v>
      </c>
      <c r="IXH36">
        <v>414990</v>
      </c>
      <c r="IXI36">
        <v>409771</v>
      </c>
      <c r="IXJ36">
        <v>411524</v>
      </c>
      <c r="IXK36">
        <v>395822</v>
      </c>
      <c r="IXL36">
        <v>405906</v>
      </c>
      <c r="IXM36">
        <v>405498</v>
      </c>
      <c r="IXN36">
        <v>400109</v>
      </c>
      <c r="IXO36">
        <v>392773</v>
      </c>
      <c r="IXP36">
        <v>396383</v>
      </c>
      <c r="IXQ36">
        <v>383561</v>
      </c>
      <c r="IXR36">
        <v>370944</v>
      </c>
      <c r="IXS36">
        <v>371462</v>
      </c>
      <c r="IXT36">
        <v>372298</v>
      </c>
      <c r="IXU36">
        <v>378936</v>
      </c>
      <c r="IXV36">
        <v>373446</v>
      </c>
      <c r="IXW36">
        <v>366705</v>
      </c>
      <c r="IXX36">
        <v>370797</v>
      </c>
      <c r="IXY36">
        <v>371280</v>
      </c>
      <c r="IXZ36">
        <v>369439</v>
      </c>
      <c r="IYA36">
        <v>369505</v>
      </c>
      <c r="IYB36">
        <v>370003</v>
      </c>
      <c r="IYC36">
        <v>369160</v>
      </c>
      <c r="IYD36">
        <v>363013</v>
      </c>
      <c r="IYE36">
        <v>371643</v>
      </c>
      <c r="IYF36">
        <v>371834</v>
      </c>
      <c r="IYG36">
        <v>4651</v>
      </c>
      <c r="IYH36">
        <v>11416</v>
      </c>
      <c r="IYI36">
        <v>16913</v>
      </c>
      <c r="IYJ36">
        <v>19529</v>
      </c>
      <c r="IYK36">
        <v>31028</v>
      </c>
      <c r="IYL36">
        <v>39764</v>
      </c>
      <c r="IYM36">
        <v>48804</v>
      </c>
      <c r="IYN36">
        <v>60659</v>
      </c>
      <c r="IYO36">
        <v>71060</v>
      </c>
      <c r="IYP36">
        <v>72657</v>
      </c>
      <c r="IYQ36">
        <v>84302</v>
      </c>
      <c r="IYR36">
        <v>92474</v>
      </c>
      <c r="IYS36">
        <v>104661</v>
      </c>
      <c r="IYT36">
        <v>104661</v>
      </c>
      <c r="IYU36">
        <v>113402</v>
      </c>
      <c r="IYV36">
        <v>139530</v>
      </c>
      <c r="IYW36">
        <v>212525</v>
      </c>
      <c r="IYX36">
        <v>264472</v>
      </c>
      <c r="IYY36">
        <v>318219</v>
      </c>
      <c r="IYZ36">
        <v>343546</v>
      </c>
      <c r="IZA36">
        <v>360462</v>
      </c>
      <c r="IZB36">
        <v>366708</v>
      </c>
      <c r="IZC36">
        <v>387844</v>
      </c>
      <c r="IZD36">
        <v>410539</v>
      </c>
      <c r="IZE36">
        <v>414340</v>
      </c>
      <c r="IZF36">
        <v>411125</v>
      </c>
      <c r="IZG36">
        <v>413477</v>
      </c>
      <c r="IZH36">
        <v>421240</v>
      </c>
      <c r="IZI36">
        <v>419853</v>
      </c>
      <c r="IZJ36">
        <v>421684</v>
      </c>
      <c r="IZK36">
        <v>410844</v>
      </c>
      <c r="IZL36">
        <v>406337</v>
      </c>
      <c r="IZM36">
        <v>402424</v>
      </c>
      <c r="IZN36">
        <v>402449</v>
      </c>
      <c r="IZO36">
        <v>392684</v>
      </c>
      <c r="IZP36">
        <v>395429</v>
      </c>
      <c r="IZQ36">
        <v>398789</v>
      </c>
      <c r="IZR36">
        <v>402407</v>
      </c>
      <c r="IZS36">
        <v>401736</v>
      </c>
      <c r="IZT36">
        <v>408909</v>
      </c>
      <c r="IZU36">
        <v>396077</v>
      </c>
      <c r="IZV36">
        <v>393527</v>
      </c>
      <c r="IZW36">
        <v>395748</v>
      </c>
      <c r="IZX36">
        <v>400264</v>
      </c>
      <c r="IZY36">
        <v>388726</v>
      </c>
      <c r="IZZ36">
        <v>381763</v>
      </c>
      <c r="JAA36">
        <v>378694</v>
      </c>
      <c r="JAB36">
        <v>382525</v>
      </c>
      <c r="JAC36">
        <v>391805</v>
      </c>
      <c r="JAD36">
        <v>392666</v>
      </c>
      <c r="JAE36">
        <v>374419</v>
      </c>
      <c r="JAF36">
        <v>378154</v>
      </c>
      <c r="JAG36">
        <v>375454</v>
      </c>
      <c r="JAH36">
        <v>370263</v>
      </c>
      <c r="JAI36">
        <v>368210</v>
      </c>
      <c r="JAJ36">
        <v>372822</v>
      </c>
      <c r="JAK36">
        <v>372892</v>
      </c>
      <c r="JAL36">
        <v>372892</v>
      </c>
      <c r="JAM36">
        <v>365207</v>
      </c>
      <c r="JAN36">
        <v>374617</v>
      </c>
      <c r="JAO36">
        <v>360592</v>
      </c>
      <c r="JAP36">
        <v>363491</v>
      </c>
      <c r="JAQ36">
        <v>364127</v>
      </c>
      <c r="JAR36">
        <v>373450</v>
      </c>
      <c r="JAS36">
        <v>379169</v>
      </c>
      <c r="JAT36">
        <v>4334</v>
      </c>
      <c r="JAU36">
        <v>6511</v>
      </c>
      <c r="JAV36">
        <v>11277</v>
      </c>
      <c r="JAW36">
        <v>13856</v>
      </c>
      <c r="JAX36">
        <v>17885</v>
      </c>
      <c r="JAY36">
        <v>24069</v>
      </c>
      <c r="JAZ36">
        <v>28683</v>
      </c>
      <c r="JBA36">
        <v>40609</v>
      </c>
      <c r="JBB36">
        <v>43472</v>
      </c>
      <c r="JBC36">
        <v>49852</v>
      </c>
      <c r="JBD36">
        <v>55695</v>
      </c>
      <c r="JBE36">
        <v>62795</v>
      </c>
      <c r="JBF36">
        <v>72645</v>
      </c>
      <c r="JBG36">
        <v>85555</v>
      </c>
      <c r="JBH36">
        <v>100485</v>
      </c>
      <c r="JBI36">
        <v>114944</v>
      </c>
      <c r="JBJ36">
        <v>141890</v>
      </c>
      <c r="JBK36">
        <v>211935</v>
      </c>
      <c r="JBL36">
        <v>211935</v>
      </c>
      <c r="JBM36">
        <v>243505</v>
      </c>
      <c r="JBN36">
        <v>272355</v>
      </c>
      <c r="JBO36">
        <v>305354</v>
      </c>
      <c r="JBP36">
        <v>344726</v>
      </c>
      <c r="JBQ36">
        <v>365827</v>
      </c>
      <c r="JBR36">
        <v>389203</v>
      </c>
      <c r="JBS36">
        <v>391752</v>
      </c>
      <c r="JBT36">
        <v>395527</v>
      </c>
      <c r="JBU36">
        <v>404126</v>
      </c>
      <c r="JBV36">
        <v>411407</v>
      </c>
      <c r="JBW36">
        <v>414447</v>
      </c>
      <c r="JBX36">
        <v>418150</v>
      </c>
      <c r="JBY36">
        <v>433924</v>
      </c>
      <c r="JBZ36">
        <v>433925</v>
      </c>
      <c r="JCA36">
        <v>458368</v>
      </c>
      <c r="JCB36">
        <v>453494</v>
      </c>
      <c r="JCC36">
        <v>459866</v>
      </c>
      <c r="JCD36">
        <v>460860</v>
      </c>
      <c r="JCE36">
        <v>458440</v>
      </c>
      <c r="JCF36">
        <v>462337</v>
      </c>
      <c r="JCG36">
        <v>463987</v>
      </c>
      <c r="JCH36">
        <v>473678</v>
      </c>
      <c r="JCI36">
        <v>477228</v>
      </c>
      <c r="JCJ36">
        <v>476980</v>
      </c>
      <c r="JCK36">
        <v>489547</v>
      </c>
      <c r="JCL36">
        <v>489547</v>
      </c>
      <c r="JCM36">
        <v>504479</v>
      </c>
      <c r="JCN36">
        <v>501256</v>
      </c>
      <c r="JCO36">
        <v>509192</v>
      </c>
      <c r="JCP36">
        <v>506079</v>
      </c>
      <c r="JCQ36">
        <v>499171</v>
      </c>
      <c r="JCR36">
        <v>496047</v>
      </c>
      <c r="JCS36">
        <v>504529</v>
      </c>
      <c r="JCT36">
        <v>505632</v>
      </c>
      <c r="JCU36">
        <v>519648</v>
      </c>
      <c r="JCV36">
        <v>520379</v>
      </c>
      <c r="JCW36">
        <v>520221</v>
      </c>
      <c r="JCX36">
        <v>519730</v>
      </c>
      <c r="JCY36">
        <v>506827</v>
      </c>
      <c r="JCZ36">
        <v>506896</v>
      </c>
      <c r="JDA36">
        <v>499618</v>
      </c>
      <c r="JDB36">
        <v>492368</v>
      </c>
      <c r="JDC36">
        <v>497313</v>
      </c>
      <c r="JDD36">
        <v>501998</v>
      </c>
      <c r="JDE36">
        <v>508370</v>
      </c>
      <c r="JDF36">
        <v>521443</v>
      </c>
      <c r="JDG36">
        <v>17361</v>
      </c>
      <c r="JDH36">
        <v>23396</v>
      </c>
      <c r="JDI36">
        <v>31920</v>
      </c>
      <c r="JDJ36">
        <v>35747</v>
      </c>
      <c r="JDK36">
        <v>39109</v>
      </c>
      <c r="JDL36">
        <v>39300</v>
      </c>
      <c r="JDM36">
        <v>50032</v>
      </c>
      <c r="JDN36">
        <v>58583</v>
      </c>
      <c r="JDO36">
        <v>62426</v>
      </c>
      <c r="JDP36">
        <v>67123</v>
      </c>
      <c r="JDQ36">
        <v>74357</v>
      </c>
      <c r="JDR36">
        <v>85921</v>
      </c>
      <c r="JDS36">
        <v>94270</v>
      </c>
      <c r="JDT36">
        <v>110117</v>
      </c>
      <c r="JDU36">
        <v>119391</v>
      </c>
      <c r="JDV36">
        <v>125690</v>
      </c>
      <c r="JDW36">
        <v>144614</v>
      </c>
      <c r="JDX36">
        <v>188873</v>
      </c>
      <c r="JDY36">
        <v>301542</v>
      </c>
      <c r="JDZ36">
        <v>389301</v>
      </c>
      <c r="JEA36">
        <v>421605</v>
      </c>
      <c r="JEB36">
        <v>473122</v>
      </c>
      <c r="JEC36">
        <v>466733</v>
      </c>
      <c r="JED36">
        <v>466733</v>
      </c>
      <c r="JEE36">
        <v>496241</v>
      </c>
      <c r="JEF36">
        <v>483618</v>
      </c>
      <c r="JEG36">
        <v>492928</v>
      </c>
      <c r="JEH36">
        <v>526598</v>
      </c>
      <c r="JEI36">
        <v>517887</v>
      </c>
      <c r="JEJ36">
        <v>533780</v>
      </c>
      <c r="JEK36">
        <v>539942</v>
      </c>
      <c r="JEL36">
        <v>572157</v>
      </c>
      <c r="JEM36">
        <v>561785</v>
      </c>
      <c r="JEN36">
        <v>580496</v>
      </c>
      <c r="JEO36">
        <v>575172</v>
      </c>
      <c r="JEP36">
        <v>582872</v>
      </c>
      <c r="JEQ36">
        <v>591174</v>
      </c>
      <c r="JER36">
        <v>594516</v>
      </c>
      <c r="JES36">
        <v>613274</v>
      </c>
      <c r="JET36">
        <v>606651</v>
      </c>
      <c r="JEU36">
        <v>618518</v>
      </c>
      <c r="JEV36">
        <v>617954</v>
      </c>
      <c r="JEW36">
        <v>627464</v>
      </c>
      <c r="JEX36">
        <v>633543</v>
      </c>
      <c r="JEY36">
        <v>623803</v>
      </c>
      <c r="JEZ36">
        <v>610273</v>
      </c>
      <c r="JFA36">
        <v>604826</v>
      </c>
      <c r="JFB36">
        <v>597119</v>
      </c>
      <c r="JFC36">
        <v>597119</v>
      </c>
      <c r="JFD36">
        <v>582055</v>
      </c>
      <c r="JFE36">
        <v>585974</v>
      </c>
      <c r="JFF36">
        <v>589857</v>
      </c>
      <c r="JFG36">
        <v>571121</v>
      </c>
      <c r="JFH36">
        <v>567338</v>
      </c>
      <c r="JFI36">
        <v>551660</v>
      </c>
      <c r="JFJ36">
        <v>559447</v>
      </c>
      <c r="JFK36">
        <v>552356</v>
      </c>
      <c r="JFL36">
        <v>531372</v>
      </c>
      <c r="JFM36">
        <v>522589</v>
      </c>
      <c r="JFN36">
        <v>523284</v>
      </c>
      <c r="JFO36">
        <v>529351</v>
      </c>
      <c r="JFP36">
        <v>527296</v>
      </c>
      <c r="JFQ36">
        <v>521981</v>
      </c>
      <c r="JFR36">
        <v>519698</v>
      </c>
      <c r="JFS36">
        <v>519698</v>
      </c>
      <c r="JFT36">
        <v>520001</v>
      </c>
      <c r="JFU36">
        <v>27134</v>
      </c>
      <c r="JFV36">
        <v>27909</v>
      </c>
      <c r="JFW36">
        <v>35484</v>
      </c>
      <c r="JFX36">
        <v>38092</v>
      </c>
      <c r="JFY36">
        <v>39633</v>
      </c>
      <c r="JFZ36">
        <v>44134</v>
      </c>
      <c r="JGA36">
        <v>47946</v>
      </c>
      <c r="JGB36">
        <v>50024</v>
      </c>
      <c r="JGC36">
        <v>52793</v>
      </c>
      <c r="JGD36">
        <v>60028</v>
      </c>
      <c r="JGE36">
        <v>69413</v>
      </c>
      <c r="JGF36">
        <v>79742</v>
      </c>
      <c r="JGG36">
        <v>90689</v>
      </c>
      <c r="JGH36">
        <v>100344</v>
      </c>
      <c r="JGI36">
        <v>111189</v>
      </c>
      <c r="JGJ36">
        <v>169337</v>
      </c>
      <c r="JGK36">
        <v>191249</v>
      </c>
      <c r="JGL36">
        <v>279433</v>
      </c>
      <c r="JGM36">
        <v>310625</v>
      </c>
      <c r="JGN36">
        <v>310625</v>
      </c>
      <c r="JGO36">
        <v>358819</v>
      </c>
      <c r="JGP36">
        <v>411954</v>
      </c>
      <c r="JGQ36">
        <v>459921</v>
      </c>
      <c r="JGR36">
        <v>487032</v>
      </c>
      <c r="JGS36">
        <v>518115</v>
      </c>
      <c r="JGT36">
        <v>539816</v>
      </c>
      <c r="JGU36">
        <v>549666</v>
      </c>
      <c r="JGV36">
        <v>555548</v>
      </c>
      <c r="JGW36">
        <v>551174</v>
      </c>
      <c r="JGX36">
        <v>556315</v>
      </c>
      <c r="JGY36">
        <v>560827</v>
      </c>
      <c r="JGZ36">
        <v>561819</v>
      </c>
      <c r="JHA36">
        <v>572517</v>
      </c>
      <c r="JHB36">
        <v>554747</v>
      </c>
      <c r="JHC36">
        <v>549686</v>
      </c>
      <c r="JHD36">
        <v>567914</v>
      </c>
      <c r="JHE36">
        <v>566472</v>
      </c>
      <c r="JHF36">
        <v>576015</v>
      </c>
      <c r="JHG36">
        <v>577731</v>
      </c>
      <c r="JHH36">
        <v>580074</v>
      </c>
      <c r="JHI36">
        <v>583627</v>
      </c>
      <c r="JHJ36">
        <v>578921</v>
      </c>
      <c r="JHK36">
        <v>579387</v>
      </c>
      <c r="JHL36">
        <v>582211</v>
      </c>
      <c r="JHM36">
        <v>577944</v>
      </c>
      <c r="JHN36">
        <v>574848</v>
      </c>
      <c r="JHO36">
        <v>570228</v>
      </c>
      <c r="JHP36">
        <v>575712</v>
      </c>
      <c r="JHQ36">
        <v>574771</v>
      </c>
      <c r="JHR36">
        <v>573458</v>
      </c>
      <c r="JHS36">
        <v>574140</v>
      </c>
      <c r="JHT36">
        <v>568887</v>
      </c>
      <c r="JHU36">
        <v>579305</v>
      </c>
      <c r="JHV36">
        <v>573676</v>
      </c>
      <c r="JHW36">
        <v>572496</v>
      </c>
      <c r="JHX36">
        <v>571414</v>
      </c>
      <c r="JHY36">
        <v>562897</v>
      </c>
      <c r="JHZ36">
        <v>566802</v>
      </c>
      <c r="JIA36">
        <v>560869</v>
      </c>
      <c r="JIB36">
        <v>555860</v>
      </c>
      <c r="JIC36">
        <v>577774</v>
      </c>
      <c r="JID36">
        <v>583799</v>
      </c>
      <c r="JIE36">
        <v>593846</v>
      </c>
      <c r="JIF36">
        <v>600035</v>
      </c>
      <c r="JIG36">
        <v>587818</v>
      </c>
      <c r="JIH36">
        <v>8805</v>
      </c>
      <c r="JII36">
        <v>15820</v>
      </c>
      <c r="JIJ36">
        <v>20211</v>
      </c>
      <c r="JIK36">
        <v>40611</v>
      </c>
      <c r="JIL36">
        <v>51830</v>
      </c>
      <c r="JIM36">
        <v>63317</v>
      </c>
      <c r="JIN36">
        <v>76237</v>
      </c>
      <c r="JIO36">
        <v>89016</v>
      </c>
      <c r="JIP36">
        <v>95499</v>
      </c>
      <c r="JIQ36">
        <v>103781</v>
      </c>
      <c r="JIR36">
        <v>123952</v>
      </c>
      <c r="JIS36">
        <v>144259</v>
      </c>
      <c r="JIT36">
        <v>144259</v>
      </c>
      <c r="JIU36">
        <v>164615</v>
      </c>
      <c r="JIV36">
        <v>190364</v>
      </c>
      <c r="JIW36">
        <v>208029</v>
      </c>
      <c r="JIX36">
        <v>254328</v>
      </c>
      <c r="JIY36">
        <v>338437</v>
      </c>
      <c r="JIZ36">
        <v>408496</v>
      </c>
      <c r="JJA36">
        <v>482445</v>
      </c>
      <c r="JJB36">
        <v>514681</v>
      </c>
      <c r="JJC36">
        <v>566074</v>
      </c>
      <c r="JJD36">
        <v>587122</v>
      </c>
      <c r="JJE36">
        <v>613765</v>
      </c>
      <c r="JJF36">
        <v>626526</v>
      </c>
      <c r="JJG36">
        <v>636790</v>
      </c>
      <c r="JJH36">
        <v>634574</v>
      </c>
      <c r="JJI36">
        <v>660482</v>
      </c>
      <c r="JJJ36">
        <v>660833</v>
      </c>
      <c r="JJK36">
        <v>657639</v>
      </c>
    </row>
    <row r="38" spans="1:7303" x14ac:dyDescent="0.25">
      <c r="A38" t="s">
        <v>7207</v>
      </c>
    </row>
    <row r="40" spans="1:7303" x14ac:dyDescent="0.25">
      <c r="A40" t="s">
        <v>121</v>
      </c>
      <c r="B40">
        <v>46224</v>
      </c>
      <c r="C40">
        <v>46223</v>
      </c>
      <c r="D40">
        <v>46220</v>
      </c>
      <c r="E40">
        <v>46219</v>
      </c>
      <c r="F40">
        <v>46218</v>
      </c>
      <c r="G40">
        <v>46217</v>
      </c>
      <c r="H40">
        <v>46216</v>
      </c>
      <c r="I40">
        <v>46213</v>
      </c>
      <c r="J40">
        <v>46212</v>
      </c>
      <c r="K40">
        <v>46211</v>
      </c>
      <c r="L40">
        <v>46210</v>
      </c>
      <c r="M40">
        <v>46209</v>
      </c>
      <c r="N40">
        <v>46206</v>
      </c>
      <c r="O40">
        <v>46205</v>
      </c>
      <c r="P40">
        <v>46204</v>
      </c>
      <c r="Q40">
        <v>46203</v>
      </c>
      <c r="R40">
        <v>46202</v>
      </c>
      <c r="S40">
        <v>46199</v>
      </c>
      <c r="T40">
        <v>46198</v>
      </c>
      <c r="U40">
        <v>46197</v>
      </c>
      <c r="V40">
        <v>46196</v>
      </c>
      <c r="W40">
        <v>46195</v>
      </c>
      <c r="X40">
        <v>46192</v>
      </c>
      <c r="Y40">
        <v>46191</v>
      </c>
      <c r="Z40">
        <v>46190</v>
      </c>
      <c r="AA40">
        <v>46189</v>
      </c>
      <c r="AB40">
        <v>46188</v>
      </c>
      <c r="AC40">
        <v>46185</v>
      </c>
      <c r="AD40">
        <v>46184</v>
      </c>
      <c r="AE40">
        <v>46183</v>
      </c>
      <c r="AF40">
        <v>46182</v>
      </c>
      <c r="AG40">
        <v>46181</v>
      </c>
      <c r="AH40">
        <v>46178</v>
      </c>
      <c r="AI40">
        <v>46177</v>
      </c>
      <c r="AJ40">
        <v>46176</v>
      </c>
      <c r="AK40">
        <v>46175</v>
      </c>
      <c r="AL40">
        <v>46174</v>
      </c>
      <c r="AM40">
        <v>46171</v>
      </c>
      <c r="AN40">
        <v>46170</v>
      </c>
      <c r="AO40">
        <v>46169</v>
      </c>
      <c r="AP40">
        <v>46168</v>
      </c>
      <c r="AQ40">
        <v>46167</v>
      </c>
      <c r="AR40">
        <v>46164</v>
      </c>
      <c r="AS40">
        <v>46163</v>
      </c>
      <c r="AT40">
        <v>46162</v>
      </c>
      <c r="AU40">
        <v>46161</v>
      </c>
      <c r="AV40">
        <v>46160</v>
      </c>
      <c r="AW40">
        <v>46157</v>
      </c>
      <c r="AX40">
        <v>46156</v>
      </c>
      <c r="AY40">
        <v>46155</v>
      </c>
      <c r="AZ40">
        <v>46154</v>
      </c>
      <c r="BA40">
        <v>46153</v>
      </c>
      <c r="BB40">
        <v>46150</v>
      </c>
      <c r="BC40">
        <v>46149</v>
      </c>
      <c r="BD40">
        <v>46148</v>
      </c>
      <c r="BE40">
        <v>46147</v>
      </c>
      <c r="BF40">
        <v>46146</v>
      </c>
      <c r="BG40">
        <v>46143</v>
      </c>
      <c r="BH40">
        <v>46142</v>
      </c>
      <c r="BI40">
        <v>46141</v>
      </c>
      <c r="BJ40">
        <v>46140</v>
      </c>
      <c r="BK40">
        <v>46139</v>
      </c>
      <c r="BL40">
        <v>46136</v>
      </c>
      <c r="BM40">
        <v>46135</v>
      </c>
      <c r="BN40">
        <v>46134</v>
      </c>
      <c r="BO40">
        <v>46133</v>
      </c>
      <c r="BP40">
        <v>46132</v>
      </c>
      <c r="BQ40">
        <v>46129</v>
      </c>
      <c r="BR40">
        <v>46128</v>
      </c>
      <c r="BS40">
        <v>46127</v>
      </c>
      <c r="BT40">
        <v>46126</v>
      </c>
      <c r="BU40">
        <v>46125</v>
      </c>
      <c r="BV40">
        <v>46122</v>
      </c>
      <c r="BW40">
        <v>46121</v>
      </c>
      <c r="BX40">
        <v>46120</v>
      </c>
      <c r="BY40">
        <v>46119</v>
      </c>
      <c r="BZ40">
        <v>46118</v>
      </c>
      <c r="CA40">
        <v>46115</v>
      </c>
      <c r="CB40">
        <v>46114</v>
      </c>
      <c r="CC40">
        <v>46113</v>
      </c>
      <c r="CD40">
        <v>46112</v>
      </c>
      <c r="CE40">
        <v>46111</v>
      </c>
      <c r="CF40">
        <v>46108</v>
      </c>
      <c r="CG40">
        <v>46107</v>
      </c>
      <c r="CH40">
        <v>46106</v>
      </c>
      <c r="CI40">
        <v>46105</v>
      </c>
      <c r="CJ40">
        <v>46104</v>
      </c>
      <c r="CK40">
        <v>46101</v>
      </c>
      <c r="CL40">
        <v>46100</v>
      </c>
      <c r="CM40">
        <v>46099</v>
      </c>
      <c r="CN40">
        <v>46098</v>
      </c>
      <c r="CO40">
        <v>46097</v>
      </c>
      <c r="CP40">
        <v>46094</v>
      </c>
      <c r="CQ40">
        <v>46093</v>
      </c>
      <c r="CR40">
        <v>46092</v>
      </c>
      <c r="CS40">
        <v>46091</v>
      </c>
      <c r="CT40">
        <v>46090</v>
      </c>
      <c r="CU40">
        <v>46087</v>
      </c>
      <c r="CV40">
        <v>46086</v>
      </c>
      <c r="CW40">
        <v>46085</v>
      </c>
      <c r="CX40">
        <v>46084</v>
      </c>
      <c r="CY40">
        <v>46083</v>
      </c>
      <c r="CZ40">
        <v>46080</v>
      </c>
      <c r="DA40">
        <v>46079</v>
      </c>
      <c r="DB40">
        <v>46078</v>
      </c>
      <c r="DC40">
        <v>46077</v>
      </c>
      <c r="DD40">
        <v>46076</v>
      </c>
      <c r="DE40">
        <v>46073</v>
      </c>
      <c r="DF40">
        <v>46072</v>
      </c>
      <c r="DG40">
        <v>46071</v>
      </c>
      <c r="DH40">
        <v>46070</v>
      </c>
      <c r="DI40">
        <v>46069</v>
      </c>
      <c r="DJ40">
        <v>46066</v>
      </c>
      <c r="DK40">
        <v>46065</v>
      </c>
      <c r="DL40">
        <v>46064</v>
      </c>
      <c r="DM40">
        <v>46063</v>
      </c>
      <c r="DN40">
        <v>46062</v>
      </c>
      <c r="DO40">
        <v>46059</v>
      </c>
      <c r="DP40">
        <v>46058</v>
      </c>
      <c r="DQ40">
        <v>46057</v>
      </c>
      <c r="DR40">
        <v>46056</v>
      </c>
      <c r="DS40">
        <v>46055</v>
      </c>
      <c r="DT40">
        <v>46052</v>
      </c>
      <c r="DU40">
        <v>46051</v>
      </c>
      <c r="DV40">
        <v>46050</v>
      </c>
      <c r="DW40">
        <v>46049</v>
      </c>
      <c r="DX40">
        <v>46048</v>
      </c>
      <c r="DY40">
        <v>46045</v>
      </c>
      <c r="DZ40">
        <v>46044</v>
      </c>
      <c r="EA40">
        <v>46043</v>
      </c>
      <c r="EB40">
        <v>46042</v>
      </c>
      <c r="EC40">
        <v>46041</v>
      </c>
      <c r="ED40">
        <v>46038</v>
      </c>
      <c r="EE40">
        <v>46037</v>
      </c>
      <c r="EF40">
        <v>46036</v>
      </c>
      <c r="EG40">
        <v>46035</v>
      </c>
      <c r="EH40">
        <v>46034</v>
      </c>
      <c r="EI40">
        <v>46031</v>
      </c>
      <c r="EJ40">
        <v>46030</v>
      </c>
      <c r="EK40">
        <v>46029</v>
      </c>
      <c r="EL40">
        <v>46028</v>
      </c>
      <c r="EM40">
        <v>46027</v>
      </c>
      <c r="EN40">
        <v>46024</v>
      </c>
      <c r="EO40">
        <v>46023</v>
      </c>
      <c r="EP40">
        <v>46022</v>
      </c>
      <c r="EQ40">
        <v>46021</v>
      </c>
      <c r="ER40">
        <v>46020</v>
      </c>
      <c r="ES40">
        <v>46017</v>
      </c>
      <c r="ET40">
        <v>46016</v>
      </c>
      <c r="EU40">
        <v>46015</v>
      </c>
      <c r="EV40">
        <v>46014</v>
      </c>
      <c r="EW40">
        <v>46013</v>
      </c>
      <c r="EX40">
        <v>46010</v>
      </c>
      <c r="EY40">
        <v>46009</v>
      </c>
      <c r="EZ40">
        <v>46008</v>
      </c>
      <c r="FA40">
        <v>46007</v>
      </c>
      <c r="FB40">
        <v>46006</v>
      </c>
      <c r="FC40">
        <v>46003</v>
      </c>
      <c r="FD40">
        <v>46002</v>
      </c>
      <c r="FE40">
        <v>46001</v>
      </c>
      <c r="FF40">
        <v>46000</v>
      </c>
      <c r="FG40">
        <v>45999</v>
      </c>
      <c r="FH40">
        <v>45996</v>
      </c>
      <c r="FI40">
        <v>45995</v>
      </c>
      <c r="FJ40">
        <v>45994</v>
      </c>
      <c r="FK40">
        <v>45993</v>
      </c>
      <c r="FL40">
        <v>45992</v>
      </c>
      <c r="FM40">
        <v>45989</v>
      </c>
      <c r="FN40">
        <v>45988</v>
      </c>
      <c r="FO40">
        <v>45987</v>
      </c>
      <c r="FP40">
        <v>45986</v>
      </c>
      <c r="FQ40">
        <v>45985</v>
      </c>
      <c r="FR40">
        <v>45982</v>
      </c>
      <c r="FS40">
        <v>45981</v>
      </c>
      <c r="FT40">
        <v>45980</v>
      </c>
      <c r="FU40">
        <v>45979</v>
      </c>
      <c r="FV40">
        <v>45978</v>
      </c>
      <c r="FW40">
        <v>45975</v>
      </c>
      <c r="FX40">
        <v>45974</v>
      </c>
      <c r="FY40">
        <v>45973</v>
      </c>
      <c r="FZ40">
        <v>45972</v>
      </c>
      <c r="GA40">
        <v>45971</v>
      </c>
      <c r="GB40">
        <v>45968</v>
      </c>
      <c r="GC40">
        <v>45967</v>
      </c>
      <c r="GD40">
        <v>45966</v>
      </c>
      <c r="GE40">
        <v>45965</v>
      </c>
      <c r="GF40">
        <v>45964</v>
      </c>
      <c r="GG40">
        <v>45961</v>
      </c>
      <c r="GH40">
        <v>45960</v>
      </c>
      <c r="GI40">
        <v>45959</v>
      </c>
      <c r="GJ40">
        <v>45958</v>
      </c>
      <c r="GK40">
        <v>45957</v>
      </c>
      <c r="GL40">
        <v>45954</v>
      </c>
      <c r="GM40">
        <v>45953</v>
      </c>
      <c r="GN40">
        <v>45952</v>
      </c>
      <c r="GO40">
        <v>45951</v>
      </c>
      <c r="GP40">
        <v>45950</v>
      </c>
      <c r="GQ40">
        <v>45947</v>
      </c>
      <c r="GR40">
        <v>45946</v>
      </c>
      <c r="GS40">
        <v>45945</v>
      </c>
      <c r="GT40">
        <v>45944</v>
      </c>
      <c r="GU40">
        <v>45943</v>
      </c>
      <c r="GV40">
        <v>45940</v>
      </c>
      <c r="GW40">
        <v>45939</v>
      </c>
      <c r="GX40">
        <v>45938</v>
      </c>
      <c r="GY40">
        <v>45937</v>
      </c>
      <c r="GZ40">
        <v>45936</v>
      </c>
      <c r="HA40">
        <v>45933</v>
      </c>
      <c r="HB40">
        <v>45932</v>
      </c>
      <c r="HC40">
        <v>45931</v>
      </c>
      <c r="HD40">
        <v>45930</v>
      </c>
      <c r="HE40">
        <v>45929</v>
      </c>
      <c r="HF40">
        <v>45926</v>
      </c>
      <c r="HG40">
        <v>45925</v>
      </c>
      <c r="HH40">
        <v>45924</v>
      </c>
      <c r="HI40">
        <v>45923</v>
      </c>
      <c r="HJ40">
        <v>45922</v>
      </c>
      <c r="HK40">
        <v>45919</v>
      </c>
      <c r="HL40">
        <v>45918</v>
      </c>
      <c r="HM40">
        <v>45917</v>
      </c>
      <c r="HN40">
        <v>45916</v>
      </c>
      <c r="HO40">
        <v>45915</v>
      </c>
      <c r="HP40">
        <v>45912</v>
      </c>
      <c r="HQ40">
        <v>45911</v>
      </c>
      <c r="HR40">
        <v>45910</v>
      </c>
      <c r="HS40">
        <v>45909</v>
      </c>
      <c r="HT40">
        <v>45908</v>
      </c>
      <c r="HU40">
        <v>45905</v>
      </c>
      <c r="HV40">
        <v>45904</v>
      </c>
      <c r="HW40">
        <v>45903</v>
      </c>
      <c r="HX40">
        <v>45902</v>
      </c>
      <c r="HY40">
        <v>45901</v>
      </c>
      <c r="HZ40">
        <v>45898</v>
      </c>
      <c r="IA40">
        <v>45897</v>
      </c>
      <c r="IB40">
        <v>45896</v>
      </c>
      <c r="IC40">
        <v>45895</v>
      </c>
      <c r="ID40">
        <v>45894</v>
      </c>
      <c r="IE40">
        <v>45891</v>
      </c>
      <c r="IF40">
        <v>45890</v>
      </c>
      <c r="IG40">
        <v>45889</v>
      </c>
      <c r="IH40">
        <v>45888</v>
      </c>
      <c r="II40">
        <v>45887</v>
      </c>
      <c r="IJ40">
        <v>45884</v>
      </c>
      <c r="IK40">
        <v>45883</v>
      </c>
      <c r="IL40">
        <v>45882</v>
      </c>
      <c r="IM40">
        <v>45881</v>
      </c>
      <c r="IN40">
        <v>45880</v>
      </c>
      <c r="IO40">
        <v>45877</v>
      </c>
      <c r="IP40">
        <v>45876</v>
      </c>
      <c r="IQ40">
        <v>45875</v>
      </c>
      <c r="IR40">
        <v>45874</v>
      </c>
      <c r="IS40">
        <v>45873</v>
      </c>
      <c r="IT40">
        <v>45870</v>
      </c>
      <c r="IU40">
        <v>45869</v>
      </c>
      <c r="IV40">
        <v>45868</v>
      </c>
      <c r="IW40">
        <v>45867</v>
      </c>
      <c r="IX40">
        <v>45866</v>
      </c>
      <c r="IY40">
        <v>45863</v>
      </c>
      <c r="IZ40">
        <v>45862</v>
      </c>
      <c r="JA40">
        <v>45861</v>
      </c>
      <c r="JB40">
        <v>45860</v>
      </c>
      <c r="JC40">
        <v>45859</v>
      </c>
      <c r="JD40">
        <v>45856</v>
      </c>
      <c r="JE40">
        <v>45855</v>
      </c>
      <c r="JF40">
        <v>45854</v>
      </c>
      <c r="JG40">
        <v>45853</v>
      </c>
      <c r="JH40">
        <v>45852</v>
      </c>
      <c r="JI40">
        <v>45849</v>
      </c>
      <c r="JJ40">
        <v>45848</v>
      </c>
      <c r="JK40">
        <v>45847</v>
      </c>
      <c r="JL40">
        <v>45846</v>
      </c>
      <c r="JM40">
        <v>45845</v>
      </c>
      <c r="JN40">
        <v>45842</v>
      </c>
      <c r="JO40">
        <v>45841</v>
      </c>
      <c r="JP40">
        <v>45840</v>
      </c>
      <c r="JQ40">
        <v>45839</v>
      </c>
      <c r="JR40">
        <v>45838</v>
      </c>
      <c r="JS40">
        <v>45835</v>
      </c>
      <c r="JT40">
        <v>45834</v>
      </c>
      <c r="JU40">
        <v>45833</v>
      </c>
      <c r="JV40">
        <v>45832</v>
      </c>
      <c r="JW40">
        <v>45831</v>
      </c>
      <c r="JX40">
        <v>45828</v>
      </c>
      <c r="JY40">
        <v>45827</v>
      </c>
      <c r="JZ40">
        <v>45826</v>
      </c>
      <c r="KA40">
        <v>45825</v>
      </c>
      <c r="KB40">
        <v>45824</v>
      </c>
      <c r="KC40">
        <v>45821</v>
      </c>
      <c r="KD40">
        <v>45820</v>
      </c>
      <c r="KE40">
        <v>45819</v>
      </c>
      <c r="KF40">
        <v>45818</v>
      </c>
      <c r="KG40">
        <v>45817</v>
      </c>
      <c r="KH40">
        <v>45814</v>
      </c>
      <c r="KI40">
        <v>45813</v>
      </c>
      <c r="KJ40">
        <v>45812</v>
      </c>
      <c r="KK40">
        <v>45811</v>
      </c>
      <c r="KL40">
        <v>45810</v>
      </c>
      <c r="KM40">
        <v>45807</v>
      </c>
      <c r="KN40">
        <v>45806</v>
      </c>
      <c r="KO40">
        <v>45805</v>
      </c>
      <c r="KP40">
        <v>45804</v>
      </c>
      <c r="KQ40">
        <v>45803</v>
      </c>
      <c r="KR40">
        <v>45800</v>
      </c>
      <c r="KS40">
        <v>45799</v>
      </c>
      <c r="KT40">
        <v>45798</v>
      </c>
      <c r="KU40">
        <v>45797</v>
      </c>
      <c r="KV40">
        <v>45796</v>
      </c>
      <c r="KW40">
        <v>45793</v>
      </c>
      <c r="KX40">
        <v>45792</v>
      </c>
      <c r="KY40">
        <v>45791</v>
      </c>
      <c r="KZ40">
        <v>45790</v>
      </c>
      <c r="LA40">
        <v>45789</v>
      </c>
      <c r="LB40">
        <v>45786</v>
      </c>
      <c r="LC40">
        <v>45785</v>
      </c>
      <c r="LD40">
        <v>45784</v>
      </c>
      <c r="LE40">
        <v>45783</v>
      </c>
      <c r="LF40">
        <v>45782</v>
      </c>
      <c r="LG40">
        <v>45779</v>
      </c>
      <c r="LH40">
        <v>45778</v>
      </c>
      <c r="LI40">
        <v>45777</v>
      </c>
      <c r="LJ40">
        <v>45776</v>
      </c>
      <c r="LK40">
        <v>45775</v>
      </c>
      <c r="LL40">
        <v>45772</v>
      </c>
      <c r="LM40">
        <v>45771</v>
      </c>
      <c r="LN40">
        <v>45770</v>
      </c>
      <c r="LO40">
        <v>45769</v>
      </c>
      <c r="LP40">
        <v>45768</v>
      </c>
      <c r="LQ40">
        <v>45765</v>
      </c>
      <c r="LR40">
        <v>45764</v>
      </c>
      <c r="LS40">
        <v>45763</v>
      </c>
      <c r="LT40">
        <v>45762</v>
      </c>
      <c r="LU40">
        <v>45761</v>
      </c>
      <c r="LV40">
        <v>45758</v>
      </c>
      <c r="LW40">
        <v>45757</v>
      </c>
      <c r="LX40">
        <v>45756</v>
      </c>
      <c r="LY40">
        <v>45755</v>
      </c>
      <c r="LZ40">
        <v>45754</v>
      </c>
      <c r="MA40">
        <v>45751</v>
      </c>
      <c r="MB40">
        <v>45750</v>
      </c>
      <c r="MC40">
        <v>45749</v>
      </c>
      <c r="MD40">
        <v>45748</v>
      </c>
      <c r="ME40">
        <v>45747</v>
      </c>
      <c r="MF40">
        <v>45744</v>
      </c>
      <c r="MG40">
        <v>45743</v>
      </c>
      <c r="MH40">
        <v>45742</v>
      </c>
      <c r="MI40">
        <v>45741</v>
      </c>
      <c r="MJ40">
        <v>45740</v>
      </c>
      <c r="MK40">
        <v>45737</v>
      </c>
      <c r="ML40">
        <v>45736</v>
      </c>
      <c r="MM40">
        <v>45735</v>
      </c>
      <c r="MN40">
        <v>45734</v>
      </c>
      <c r="MO40">
        <v>45733</v>
      </c>
      <c r="MP40">
        <v>45730</v>
      </c>
      <c r="MQ40">
        <v>45729</v>
      </c>
      <c r="MR40">
        <v>45728</v>
      </c>
      <c r="MS40">
        <v>45727</v>
      </c>
      <c r="MT40">
        <v>45726</v>
      </c>
      <c r="MU40">
        <v>45723</v>
      </c>
      <c r="MV40">
        <v>45722</v>
      </c>
      <c r="MW40">
        <v>45721</v>
      </c>
      <c r="MX40">
        <v>45720</v>
      </c>
      <c r="MY40">
        <v>45719</v>
      </c>
      <c r="MZ40">
        <v>45716</v>
      </c>
      <c r="NA40">
        <v>45715</v>
      </c>
      <c r="NB40">
        <v>45714</v>
      </c>
      <c r="NC40">
        <v>45713</v>
      </c>
      <c r="ND40">
        <v>45712</v>
      </c>
      <c r="NE40">
        <v>45709</v>
      </c>
      <c r="NF40">
        <v>45708</v>
      </c>
      <c r="NG40">
        <v>45707</v>
      </c>
      <c r="NH40">
        <v>45706</v>
      </c>
      <c r="NI40">
        <v>45705</v>
      </c>
      <c r="NJ40">
        <v>45702</v>
      </c>
      <c r="NK40">
        <v>45701</v>
      </c>
      <c r="NL40">
        <v>45700</v>
      </c>
      <c r="NM40">
        <v>45699</v>
      </c>
      <c r="NN40">
        <v>45698</v>
      </c>
      <c r="NO40">
        <v>45695</v>
      </c>
      <c r="NP40">
        <v>45694</v>
      </c>
      <c r="NQ40">
        <v>45693</v>
      </c>
      <c r="NR40">
        <v>45692</v>
      </c>
      <c r="NS40">
        <v>45691</v>
      </c>
      <c r="NT40">
        <v>45688</v>
      </c>
      <c r="NU40">
        <v>45687</v>
      </c>
      <c r="NV40">
        <v>45686</v>
      </c>
      <c r="NW40">
        <v>45685</v>
      </c>
      <c r="NX40">
        <v>45684</v>
      </c>
      <c r="NY40">
        <v>45681</v>
      </c>
      <c r="NZ40">
        <v>45680</v>
      </c>
      <c r="OA40">
        <v>45679</v>
      </c>
      <c r="OB40">
        <v>45678</v>
      </c>
      <c r="OC40">
        <v>45677</v>
      </c>
      <c r="OD40">
        <v>45674</v>
      </c>
      <c r="OE40">
        <v>45673</v>
      </c>
      <c r="OF40">
        <v>45672</v>
      </c>
      <c r="OG40">
        <v>45671</v>
      </c>
      <c r="OH40">
        <v>45670</v>
      </c>
      <c r="OI40">
        <v>45667</v>
      </c>
      <c r="OJ40">
        <v>45666</v>
      </c>
      <c r="OK40">
        <v>45665</v>
      </c>
      <c r="OL40">
        <v>45664</v>
      </c>
      <c r="OM40">
        <v>45663</v>
      </c>
      <c r="ON40">
        <v>45660</v>
      </c>
      <c r="OO40">
        <v>45659</v>
      </c>
      <c r="OP40">
        <v>45658</v>
      </c>
      <c r="OQ40">
        <v>45657</v>
      </c>
      <c r="OR40">
        <v>45656</v>
      </c>
      <c r="OS40">
        <v>45653</v>
      </c>
      <c r="OT40">
        <v>45652</v>
      </c>
      <c r="OU40">
        <v>45651</v>
      </c>
      <c r="OV40">
        <v>45650</v>
      </c>
      <c r="OW40">
        <v>45649</v>
      </c>
      <c r="OX40">
        <v>45646</v>
      </c>
      <c r="OY40">
        <v>45645</v>
      </c>
      <c r="OZ40">
        <v>45644</v>
      </c>
      <c r="PA40">
        <v>45643</v>
      </c>
      <c r="PB40">
        <v>45642</v>
      </c>
      <c r="PC40">
        <v>45639</v>
      </c>
      <c r="PD40">
        <v>45638</v>
      </c>
      <c r="PE40">
        <v>45637</v>
      </c>
      <c r="PF40">
        <v>45636</v>
      </c>
      <c r="PG40">
        <v>45635</v>
      </c>
      <c r="PH40">
        <v>45632</v>
      </c>
      <c r="PI40">
        <v>45631</v>
      </c>
      <c r="PJ40">
        <v>45630</v>
      </c>
      <c r="PK40">
        <v>45629</v>
      </c>
      <c r="PL40">
        <v>45628</v>
      </c>
      <c r="PM40">
        <v>45625</v>
      </c>
      <c r="PN40">
        <v>45624</v>
      </c>
      <c r="PO40">
        <v>45623</v>
      </c>
      <c r="PP40">
        <v>45622</v>
      </c>
      <c r="PQ40">
        <v>45621</v>
      </c>
      <c r="PR40">
        <v>45618</v>
      </c>
      <c r="PS40">
        <v>45617</v>
      </c>
      <c r="PT40">
        <v>45616</v>
      </c>
      <c r="PU40">
        <v>45615</v>
      </c>
      <c r="PV40">
        <v>45614</v>
      </c>
      <c r="PW40">
        <v>45611</v>
      </c>
      <c r="PX40">
        <v>45610</v>
      </c>
      <c r="PY40">
        <v>45609</v>
      </c>
      <c r="PZ40">
        <v>45608</v>
      </c>
      <c r="QA40">
        <v>45607</v>
      </c>
      <c r="QB40">
        <v>45604</v>
      </c>
      <c r="QC40">
        <v>45603</v>
      </c>
      <c r="QD40">
        <v>45602</v>
      </c>
      <c r="QE40">
        <v>45601</v>
      </c>
      <c r="QF40">
        <v>45600</v>
      </c>
      <c r="QG40">
        <v>45597</v>
      </c>
      <c r="QH40">
        <v>45596</v>
      </c>
      <c r="QI40">
        <v>45595</v>
      </c>
      <c r="QJ40">
        <v>45594</v>
      </c>
      <c r="QK40">
        <v>45593</v>
      </c>
      <c r="QL40">
        <v>45590</v>
      </c>
      <c r="QM40">
        <v>45589</v>
      </c>
      <c r="QN40">
        <v>45588</v>
      </c>
      <c r="QO40">
        <v>45587</v>
      </c>
      <c r="QP40">
        <v>45586</v>
      </c>
      <c r="QQ40">
        <v>45583</v>
      </c>
      <c r="QR40">
        <v>45582</v>
      </c>
      <c r="QS40">
        <v>45581</v>
      </c>
      <c r="QT40">
        <v>45580</v>
      </c>
      <c r="QU40">
        <v>45579</v>
      </c>
      <c r="QV40">
        <v>45576</v>
      </c>
      <c r="QW40">
        <v>45575</v>
      </c>
      <c r="QX40">
        <v>45574</v>
      </c>
      <c r="QY40">
        <v>45573</v>
      </c>
      <c r="QZ40">
        <v>45572</v>
      </c>
      <c r="RA40">
        <v>45569</v>
      </c>
      <c r="RB40">
        <v>45568</v>
      </c>
      <c r="RC40">
        <v>45567</v>
      </c>
      <c r="RD40">
        <v>45566</v>
      </c>
      <c r="RE40">
        <v>45565</v>
      </c>
      <c r="RF40">
        <v>45562</v>
      </c>
      <c r="RG40">
        <v>45561</v>
      </c>
      <c r="RH40">
        <v>45560</v>
      </c>
      <c r="RI40">
        <v>45559</v>
      </c>
      <c r="RJ40">
        <v>45558</v>
      </c>
      <c r="RK40">
        <v>45555</v>
      </c>
      <c r="RL40">
        <v>45554</v>
      </c>
      <c r="RM40">
        <v>45553</v>
      </c>
      <c r="RN40">
        <v>45552</v>
      </c>
      <c r="RO40">
        <v>45551</v>
      </c>
      <c r="RP40">
        <v>45548</v>
      </c>
      <c r="RQ40">
        <v>45547</v>
      </c>
      <c r="RR40">
        <v>45546</v>
      </c>
      <c r="RS40">
        <v>45545</v>
      </c>
      <c r="RT40">
        <v>45544</v>
      </c>
      <c r="RU40">
        <v>45541</v>
      </c>
      <c r="RV40">
        <v>45540</v>
      </c>
      <c r="RW40">
        <v>45539</v>
      </c>
      <c r="RX40">
        <v>45538</v>
      </c>
      <c r="RY40">
        <v>45537</v>
      </c>
      <c r="RZ40">
        <v>45534</v>
      </c>
      <c r="SA40">
        <v>45533</v>
      </c>
      <c r="SB40">
        <v>45532</v>
      </c>
      <c r="SC40">
        <v>45531</v>
      </c>
      <c r="SD40">
        <v>45530</v>
      </c>
      <c r="SE40">
        <v>45527</v>
      </c>
      <c r="SF40">
        <v>45526</v>
      </c>
      <c r="SG40">
        <v>45525</v>
      </c>
      <c r="SH40">
        <v>45524</v>
      </c>
      <c r="SI40">
        <v>45523</v>
      </c>
      <c r="SJ40">
        <v>45520</v>
      </c>
      <c r="SK40">
        <v>45519</v>
      </c>
      <c r="SL40">
        <v>45518</v>
      </c>
      <c r="SM40">
        <v>45517</v>
      </c>
      <c r="SN40">
        <v>45516</v>
      </c>
      <c r="SO40">
        <v>45513</v>
      </c>
      <c r="SP40">
        <v>45512</v>
      </c>
      <c r="SQ40">
        <v>45511</v>
      </c>
      <c r="SR40">
        <v>45510</v>
      </c>
      <c r="SS40">
        <v>45509</v>
      </c>
      <c r="ST40">
        <v>45506</v>
      </c>
      <c r="SU40">
        <v>45505</v>
      </c>
      <c r="SV40">
        <v>45504</v>
      </c>
      <c r="SW40">
        <v>45503</v>
      </c>
      <c r="SX40">
        <v>45502</v>
      </c>
      <c r="SY40">
        <v>45499</v>
      </c>
      <c r="SZ40">
        <v>45498</v>
      </c>
      <c r="TA40">
        <v>45497</v>
      </c>
      <c r="TB40">
        <v>45496</v>
      </c>
      <c r="TC40">
        <v>45495</v>
      </c>
      <c r="TD40">
        <v>45492</v>
      </c>
      <c r="TE40">
        <v>45491</v>
      </c>
      <c r="TF40">
        <v>45490</v>
      </c>
      <c r="TG40">
        <v>45489</v>
      </c>
      <c r="TH40">
        <v>45488</v>
      </c>
      <c r="TI40">
        <v>45485</v>
      </c>
      <c r="TJ40">
        <v>45484</v>
      </c>
      <c r="TK40">
        <v>45483</v>
      </c>
      <c r="TL40">
        <v>45482</v>
      </c>
      <c r="TM40">
        <v>45481</v>
      </c>
      <c r="TN40">
        <v>45478</v>
      </c>
      <c r="TO40">
        <v>45477</v>
      </c>
      <c r="TP40">
        <v>45476</v>
      </c>
      <c r="TQ40">
        <v>45475</v>
      </c>
      <c r="TR40">
        <v>45474</v>
      </c>
      <c r="TS40">
        <v>45471</v>
      </c>
      <c r="TT40">
        <v>45470</v>
      </c>
      <c r="TU40">
        <v>45469</v>
      </c>
      <c r="TV40">
        <v>45468</v>
      </c>
      <c r="TW40">
        <v>45467</v>
      </c>
      <c r="TX40">
        <v>45464</v>
      </c>
      <c r="TY40">
        <v>45463</v>
      </c>
      <c r="TZ40">
        <v>45462</v>
      </c>
      <c r="UA40">
        <v>45461</v>
      </c>
      <c r="UB40">
        <v>45460</v>
      </c>
      <c r="UC40">
        <v>45457</v>
      </c>
      <c r="UD40">
        <v>45456</v>
      </c>
      <c r="UE40">
        <v>45455</v>
      </c>
      <c r="UF40">
        <v>45454</v>
      </c>
      <c r="UG40">
        <v>45453</v>
      </c>
      <c r="UH40">
        <v>45450</v>
      </c>
      <c r="UI40">
        <v>45449</v>
      </c>
      <c r="UJ40">
        <v>45448</v>
      </c>
      <c r="UK40">
        <v>45447</v>
      </c>
      <c r="UL40">
        <v>45446</v>
      </c>
      <c r="UM40">
        <v>45443</v>
      </c>
      <c r="UN40">
        <v>45442</v>
      </c>
      <c r="UO40">
        <v>45441</v>
      </c>
      <c r="UP40">
        <v>45440</v>
      </c>
      <c r="UQ40">
        <v>45439</v>
      </c>
      <c r="UR40">
        <v>45436</v>
      </c>
      <c r="US40">
        <v>45435</v>
      </c>
      <c r="UT40">
        <v>45434</v>
      </c>
      <c r="UU40">
        <v>45433</v>
      </c>
      <c r="UV40">
        <v>45432</v>
      </c>
      <c r="UW40">
        <v>45429</v>
      </c>
      <c r="UX40">
        <v>45428</v>
      </c>
      <c r="UY40">
        <v>45427</v>
      </c>
      <c r="UZ40">
        <v>45426</v>
      </c>
      <c r="VA40">
        <v>45425</v>
      </c>
      <c r="VB40">
        <v>45422</v>
      </c>
      <c r="VC40">
        <v>45421</v>
      </c>
      <c r="VD40">
        <v>45420</v>
      </c>
      <c r="VE40">
        <v>45419</v>
      </c>
      <c r="VF40">
        <v>45418</v>
      </c>
      <c r="VG40">
        <v>45415</v>
      </c>
      <c r="VH40">
        <v>45414</v>
      </c>
      <c r="VI40">
        <v>45413</v>
      </c>
      <c r="VJ40">
        <v>45412</v>
      </c>
      <c r="VK40">
        <v>45411</v>
      </c>
      <c r="VL40">
        <v>45408</v>
      </c>
      <c r="VM40">
        <v>45407</v>
      </c>
      <c r="VN40">
        <v>45406</v>
      </c>
      <c r="VO40">
        <v>45405</v>
      </c>
      <c r="VP40">
        <v>45404</v>
      </c>
      <c r="VQ40">
        <v>45401</v>
      </c>
      <c r="VR40">
        <v>45400</v>
      </c>
      <c r="VS40">
        <v>45399</v>
      </c>
      <c r="VT40">
        <v>45398</v>
      </c>
      <c r="VU40">
        <v>45397</v>
      </c>
      <c r="VV40">
        <v>45394</v>
      </c>
      <c r="VW40">
        <v>45393</v>
      </c>
      <c r="VX40">
        <v>45392</v>
      </c>
      <c r="VY40">
        <v>45391</v>
      </c>
      <c r="VZ40">
        <v>45390</v>
      </c>
      <c r="WA40">
        <v>45387</v>
      </c>
      <c r="WB40">
        <v>45386</v>
      </c>
      <c r="WC40">
        <v>45385</v>
      </c>
      <c r="WD40">
        <v>45384</v>
      </c>
      <c r="WE40">
        <v>45383</v>
      </c>
      <c r="WF40">
        <v>45380</v>
      </c>
      <c r="WG40">
        <v>45379</v>
      </c>
      <c r="WH40">
        <v>45378</v>
      </c>
      <c r="WI40">
        <v>45377</v>
      </c>
      <c r="WJ40">
        <v>45376</v>
      </c>
      <c r="WK40">
        <v>45373</v>
      </c>
      <c r="WL40">
        <v>45372</v>
      </c>
      <c r="WM40">
        <v>45371</v>
      </c>
      <c r="WN40">
        <v>45370</v>
      </c>
      <c r="WO40">
        <v>45369</v>
      </c>
      <c r="WP40">
        <v>45366</v>
      </c>
      <c r="WQ40">
        <v>45365</v>
      </c>
      <c r="WR40">
        <v>45364</v>
      </c>
      <c r="WS40">
        <v>45363</v>
      </c>
      <c r="WT40">
        <v>45362</v>
      </c>
      <c r="WU40">
        <v>45359</v>
      </c>
      <c r="WV40">
        <v>45358</v>
      </c>
      <c r="WW40">
        <v>45357</v>
      </c>
      <c r="WX40">
        <v>45356</v>
      </c>
      <c r="WY40">
        <v>45355</v>
      </c>
      <c r="WZ40">
        <v>45352</v>
      </c>
      <c r="XA40">
        <v>45351</v>
      </c>
      <c r="XB40">
        <v>45350</v>
      </c>
      <c r="XC40">
        <v>45349</v>
      </c>
      <c r="XD40">
        <v>45348</v>
      </c>
      <c r="XE40">
        <v>45345</v>
      </c>
      <c r="XF40">
        <v>45344</v>
      </c>
      <c r="XG40">
        <v>45343</v>
      </c>
      <c r="XH40">
        <v>45342</v>
      </c>
      <c r="XI40">
        <v>45341</v>
      </c>
      <c r="XJ40">
        <v>45338</v>
      </c>
      <c r="XK40">
        <v>45337</v>
      </c>
      <c r="XL40">
        <v>45336</v>
      </c>
      <c r="XM40">
        <v>45335</v>
      </c>
      <c r="XN40">
        <v>45334</v>
      </c>
      <c r="XO40">
        <v>45331</v>
      </c>
      <c r="XP40">
        <v>45330</v>
      </c>
      <c r="XQ40">
        <v>45329</v>
      </c>
      <c r="XR40">
        <v>45328</v>
      </c>
      <c r="XS40">
        <v>45327</v>
      </c>
      <c r="XT40">
        <v>45324</v>
      </c>
      <c r="XU40">
        <v>45323</v>
      </c>
      <c r="XV40">
        <v>45322</v>
      </c>
      <c r="XW40">
        <v>45321</v>
      </c>
      <c r="XX40">
        <v>45320</v>
      </c>
      <c r="XY40">
        <v>45317</v>
      </c>
      <c r="XZ40">
        <v>45316</v>
      </c>
      <c r="YA40">
        <v>45315</v>
      </c>
      <c r="YB40">
        <v>45314</v>
      </c>
      <c r="YC40">
        <v>45313</v>
      </c>
      <c r="YD40">
        <v>45310</v>
      </c>
      <c r="YE40">
        <v>45309</v>
      </c>
      <c r="YF40">
        <v>45308</v>
      </c>
      <c r="YG40">
        <v>45307</v>
      </c>
      <c r="YH40">
        <v>45306</v>
      </c>
      <c r="YI40">
        <v>45303</v>
      </c>
      <c r="YJ40">
        <v>45302</v>
      </c>
      <c r="YK40">
        <v>45301</v>
      </c>
      <c r="YL40">
        <v>45300</v>
      </c>
      <c r="YM40">
        <v>45299</v>
      </c>
      <c r="YN40">
        <v>45296</v>
      </c>
      <c r="YO40">
        <v>45295</v>
      </c>
      <c r="YP40">
        <v>45294</v>
      </c>
      <c r="YQ40">
        <v>45293</v>
      </c>
      <c r="YR40">
        <v>45292</v>
      </c>
      <c r="YS40">
        <v>45289</v>
      </c>
      <c r="YT40">
        <v>45288</v>
      </c>
      <c r="YU40">
        <v>45287</v>
      </c>
      <c r="YV40">
        <v>45286</v>
      </c>
      <c r="YW40">
        <v>45285</v>
      </c>
      <c r="YX40">
        <v>45282</v>
      </c>
      <c r="YY40">
        <v>45281</v>
      </c>
      <c r="YZ40">
        <v>45280</v>
      </c>
      <c r="ZA40">
        <v>45279</v>
      </c>
      <c r="ZB40">
        <v>45278</v>
      </c>
      <c r="ZC40">
        <v>45275</v>
      </c>
      <c r="ZD40">
        <v>45274</v>
      </c>
      <c r="ZE40">
        <v>45273</v>
      </c>
      <c r="ZF40">
        <v>45272</v>
      </c>
      <c r="ZG40">
        <v>45271</v>
      </c>
      <c r="ZH40">
        <v>45268</v>
      </c>
      <c r="ZI40">
        <v>45267</v>
      </c>
      <c r="ZJ40">
        <v>45266</v>
      </c>
      <c r="ZK40">
        <v>45265</v>
      </c>
      <c r="ZL40">
        <v>45264</v>
      </c>
      <c r="ZM40">
        <v>45261</v>
      </c>
      <c r="ZN40">
        <v>45260</v>
      </c>
      <c r="ZO40">
        <v>45259</v>
      </c>
      <c r="ZP40">
        <v>45258</v>
      </c>
      <c r="ZQ40">
        <v>45257</v>
      </c>
      <c r="ZR40">
        <v>45254</v>
      </c>
      <c r="ZS40">
        <v>45253</v>
      </c>
      <c r="ZT40">
        <v>45252</v>
      </c>
      <c r="ZU40">
        <v>45251</v>
      </c>
      <c r="ZV40">
        <v>45250</v>
      </c>
      <c r="ZW40">
        <v>45247</v>
      </c>
      <c r="ZX40">
        <v>45246</v>
      </c>
      <c r="ZY40">
        <v>45245</v>
      </c>
      <c r="ZZ40">
        <v>45244</v>
      </c>
      <c r="AAA40">
        <v>45243</v>
      </c>
      <c r="AAB40">
        <v>45240</v>
      </c>
      <c r="AAC40">
        <v>45239</v>
      </c>
      <c r="AAD40">
        <v>45238</v>
      </c>
      <c r="AAE40">
        <v>45237</v>
      </c>
      <c r="AAF40">
        <v>45236</v>
      </c>
      <c r="AAG40">
        <v>45233</v>
      </c>
      <c r="AAH40">
        <v>45232</v>
      </c>
      <c r="AAI40">
        <v>45231</v>
      </c>
      <c r="AAJ40">
        <v>45230</v>
      </c>
      <c r="AAK40">
        <v>45229</v>
      </c>
      <c r="AAL40">
        <v>45226</v>
      </c>
      <c r="AAM40">
        <v>45225</v>
      </c>
      <c r="AAN40">
        <v>45224</v>
      </c>
      <c r="AAO40">
        <v>45223</v>
      </c>
      <c r="AAP40">
        <v>45222</v>
      </c>
      <c r="AAQ40">
        <v>45219</v>
      </c>
      <c r="AAR40">
        <v>45218</v>
      </c>
      <c r="AAS40">
        <v>45217</v>
      </c>
      <c r="AAT40">
        <v>45216</v>
      </c>
      <c r="AAU40">
        <v>45215</v>
      </c>
      <c r="AAV40">
        <v>45212</v>
      </c>
      <c r="AAW40">
        <v>45211</v>
      </c>
      <c r="AAX40">
        <v>45210</v>
      </c>
      <c r="AAY40">
        <v>45209</v>
      </c>
      <c r="AAZ40">
        <v>45208</v>
      </c>
      <c r="ABA40">
        <v>45205</v>
      </c>
      <c r="ABB40">
        <v>45204</v>
      </c>
      <c r="ABC40">
        <v>45203</v>
      </c>
      <c r="ABD40">
        <v>45202</v>
      </c>
      <c r="ABE40">
        <v>45201</v>
      </c>
      <c r="ABF40">
        <v>45198</v>
      </c>
      <c r="ABG40">
        <v>45197</v>
      </c>
      <c r="ABH40">
        <v>45196</v>
      </c>
      <c r="ABI40">
        <v>45195</v>
      </c>
      <c r="ABJ40">
        <v>45194</v>
      </c>
      <c r="ABK40">
        <v>45191</v>
      </c>
      <c r="ABL40">
        <v>45190</v>
      </c>
      <c r="ABM40">
        <v>45189</v>
      </c>
      <c r="ABN40">
        <v>45188</v>
      </c>
      <c r="ABO40">
        <v>45187</v>
      </c>
      <c r="ABP40">
        <v>45184</v>
      </c>
      <c r="ABQ40">
        <v>45183</v>
      </c>
      <c r="ABR40">
        <v>45182</v>
      </c>
      <c r="ABS40">
        <v>45181</v>
      </c>
      <c r="ABT40">
        <v>45180</v>
      </c>
      <c r="ABU40">
        <v>45177</v>
      </c>
      <c r="ABV40">
        <v>45176</v>
      </c>
      <c r="ABW40">
        <v>45175</v>
      </c>
      <c r="ABX40">
        <v>45174</v>
      </c>
      <c r="ABY40">
        <v>45173</v>
      </c>
      <c r="ABZ40">
        <v>45170</v>
      </c>
      <c r="ACA40">
        <v>45169</v>
      </c>
      <c r="ACB40">
        <v>45168</v>
      </c>
      <c r="ACC40">
        <v>45167</v>
      </c>
      <c r="ACD40">
        <v>45166</v>
      </c>
      <c r="ACE40">
        <v>45163</v>
      </c>
      <c r="ACF40">
        <v>45162</v>
      </c>
      <c r="ACG40">
        <v>45161</v>
      </c>
      <c r="ACH40">
        <v>45160</v>
      </c>
      <c r="ACI40">
        <v>45159</v>
      </c>
      <c r="ACJ40">
        <v>45156</v>
      </c>
      <c r="ACK40">
        <v>45155</v>
      </c>
      <c r="ACL40">
        <v>45154</v>
      </c>
      <c r="ACM40">
        <v>45153</v>
      </c>
      <c r="ACN40">
        <v>45152</v>
      </c>
      <c r="ACO40">
        <v>45149</v>
      </c>
      <c r="ACP40">
        <v>45148</v>
      </c>
      <c r="ACQ40">
        <v>45147</v>
      </c>
      <c r="ACR40">
        <v>45146</v>
      </c>
      <c r="ACS40">
        <v>45145</v>
      </c>
      <c r="ACT40">
        <v>45142</v>
      </c>
      <c r="ACU40">
        <v>45141</v>
      </c>
      <c r="ACV40">
        <v>45140</v>
      </c>
      <c r="ACW40">
        <v>45139</v>
      </c>
      <c r="ACX40">
        <v>45138</v>
      </c>
      <c r="ACY40">
        <v>45135</v>
      </c>
      <c r="ACZ40">
        <v>45134</v>
      </c>
      <c r="ADA40">
        <v>45133</v>
      </c>
      <c r="ADB40">
        <v>45132</v>
      </c>
      <c r="ADC40">
        <v>45131</v>
      </c>
      <c r="ADD40">
        <v>45128</v>
      </c>
      <c r="ADE40">
        <v>45127</v>
      </c>
      <c r="ADF40">
        <v>45126</v>
      </c>
      <c r="ADG40">
        <v>45125</v>
      </c>
      <c r="ADH40">
        <v>45124</v>
      </c>
      <c r="ADI40">
        <v>45121</v>
      </c>
      <c r="ADJ40">
        <v>45120</v>
      </c>
      <c r="ADK40">
        <v>45119</v>
      </c>
      <c r="ADL40">
        <v>45118</v>
      </c>
      <c r="ADM40">
        <v>45117</v>
      </c>
      <c r="ADN40">
        <v>45114</v>
      </c>
      <c r="ADO40">
        <v>45113</v>
      </c>
      <c r="ADP40">
        <v>45112</v>
      </c>
      <c r="ADQ40">
        <v>45111</v>
      </c>
      <c r="ADR40">
        <v>45110</v>
      </c>
      <c r="ADS40">
        <v>45107</v>
      </c>
      <c r="ADT40">
        <v>45106</v>
      </c>
      <c r="ADU40">
        <v>45105</v>
      </c>
      <c r="ADV40">
        <v>45104</v>
      </c>
      <c r="ADW40">
        <v>45103</v>
      </c>
      <c r="ADX40">
        <v>45100</v>
      </c>
      <c r="ADY40">
        <v>45099</v>
      </c>
      <c r="ADZ40">
        <v>45098</v>
      </c>
      <c r="AEA40">
        <v>45097</v>
      </c>
      <c r="AEB40">
        <v>45096</v>
      </c>
      <c r="AEC40">
        <v>45093</v>
      </c>
      <c r="AED40">
        <v>45092</v>
      </c>
      <c r="AEE40">
        <v>45091</v>
      </c>
      <c r="AEF40">
        <v>45090</v>
      </c>
      <c r="AEG40">
        <v>45089</v>
      </c>
      <c r="AEH40">
        <v>45086</v>
      </c>
      <c r="AEI40">
        <v>45085</v>
      </c>
      <c r="AEJ40">
        <v>45084</v>
      </c>
      <c r="AEK40">
        <v>45083</v>
      </c>
      <c r="AEL40">
        <v>45082</v>
      </c>
      <c r="AEM40">
        <v>45079</v>
      </c>
      <c r="AEN40">
        <v>45078</v>
      </c>
      <c r="AEO40">
        <v>45077</v>
      </c>
      <c r="AEP40">
        <v>45076</v>
      </c>
      <c r="AEQ40">
        <v>45075</v>
      </c>
      <c r="AER40">
        <v>45072</v>
      </c>
      <c r="AES40">
        <v>45071</v>
      </c>
      <c r="AET40">
        <v>45070</v>
      </c>
      <c r="AEU40">
        <v>45069</v>
      </c>
      <c r="AEV40">
        <v>45068</v>
      </c>
      <c r="AEW40">
        <v>45065</v>
      </c>
      <c r="AEX40">
        <v>45064</v>
      </c>
      <c r="AEY40">
        <v>45063</v>
      </c>
      <c r="AEZ40">
        <v>45062</v>
      </c>
      <c r="AFA40">
        <v>45061</v>
      </c>
      <c r="AFB40">
        <v>45058</v>
      </c>
      <c r="AFC40">
        <v>45057</v>
      </c>
      <c r="AFD40">
        <v>45056</v>
      </c>
      <c r="AFE40">
        <v>45055</v>
      </c>
      <c r="AFF40">
        <v>45054</v>
      </c>
      <c r="AFG40">
        <v>45051</v>
      </c>
      <c r="AFH40">
        <v>45050</v>
      </c>
      <c r="AFI40">
        <v>45049</v>
      </c>
      <c r="AFJ40">
        <v>45048</v>
      </c>
      <c r="AFK40">
        <v>45047</v>
      </c>
      <c r="AFL40">
        <v>45044</v>
      </c>
      <c r="AFM40">
        <v>45043</v>
      </c>
      <c r="AFN40">
        <v>45042</v>
      </c>
      <c r="AFO40">
        <v>45041</v>
      </c>
      <c r="AFP40">
        <v>45040</v>
      </c>
      <c r="AFQ40">
        <v>45037</v>
      </c>
      <c r="AFR40">
        <v>45036</v>
      </c>
      <c r="AFS40">
        <v>45035</v>
      </c>
      <c r="AFT40">
        <v>45034</v>
      </c>
      <c r="AFU40">
        <v>45033</v>
      </c>
      <c r="AFV40">
        <v>45030</v>
      </c>
      <c r="AFW40">
        <v>45029</v>
      </c>
      <c r="AFX40">
        <v>45028</v>
      </c>
      <c r="AFY40">
        <v>45027</v>
      </c>
      <c r="AFZ40">
        <v>45026</v>
      </c>
      <c r="AGA40">
        <v>45023</v>
      </c>
      <c r="AGB40">
        <v>45022</v>
      </c>
      <c r="AGC40">
        <v>45021</v>
      </c>
      <c r="AGD40">
        <v>45020</v>
      </c>
      <c r="AGE40">
        <v>45019</v>
      </c>
      <c r="AGF40">
        <v>45016</v>
      </c>
      <c r="AGG40">
        <v>45015</v>
      </c>
      <c r="AGH40">
        <v>45014</v>
      </c>
      <c r="AGI40">
        <v>45013</v>
      </c>
      <c r="AGJ40">
        <v>45012</v>
      </c>
      <c r="AGK40">
        <v>45009</v>
      </c>
      <c r="AGL40">
        <v>45008</v>
      </c>
      <c r="AGM40">
        <v>45007</v>
      </c>
      <c r="AGN40">
        <v>45006</v>
      </c>
      <c r="AGO40">
        <v>45005</v>
      </c>
      <c r="AGP40">
        <v>45002</v>
      </c>
      <c r="AGQ40">
        <v>45001</v>
      </c>
      <c r="AGR40">
        <v>45000</v>
      </c>
      <c r="AGS40">
        <v>44999</v>
      </c>
      <c r="AGT40">
        <v>44998</v>
      </c>
      <c r="AGU40">
        <v>44995</v>
      </c>
      <c r="AGV40">
        <v>44994</v>
      </c>
      <c r="AGW40">
        <v>44993</v>
      </c>
      <c r="AGX40">
        <v>44992</v>
      </c>
      <c r="AGY40">
        <v>44991</v>
      </c>
      <c r="AGZ40">
        <v>44988</v>
      </c>
      <c r="AHA40">
        <v>44987</v>
      </c>
      <c r="AHB40">
        <v>44986</v>
      </c>
      <c r="AHC40">
        <v>44985</v>
      </c>
      <c r="AHD40">
        <v>44984</v>
      </c>
      <c r="AHE40">
        <v>44981</v>
      </c>
      <c r="AHF40">
        <v>44980</v>
      </c>
      <c r="AHG40">
        <v>44979</v>
      </c>
      <c r="AHH40">
        <v>44978</v>
      </c>
      <c r="AHI40">
        <v>44977</v>
      </c>
      <c r="AHJ40">
        <v>44974</v>
      </c>
      <c r="AHK40">
        <v>44973</v>
      </c>
      <c r="AHL40">
        <v>44972</v>
      </c>
      <c r="AHM40">
        <v>44971</v>
      </c>
      <c r="AHN40">
        <v>44970</v>
      </c>
      <c r="AHO40">
        <v>44967</v>
      </c>
      <c r="AHP40">
        <v>44966</v>
      </c>
      <c r="AHQ40">
        <v>44965</v>
      </c>
      <c r="AHR40">
        <v>44964</v>
      </c>
      <c r="AHS40">
        <v>44963</v>
      </c>
      <c r="AHT40">
        <v>44960</v>
      </c>
      <c r="AHU40">
        <v>44959</v>
      </c>
      <c r="AHV40">
        <v>44958</v>
      </c>
      <c r="AHW40">
        <v>44957</v>
      </c>
      <c r="AHX40">
        <v>44956</v>
      </c>
      <c r="AHY40">
        <v>44953</v>
      </c>
      <c r="AHZ40">
        <v>44952</v>
      </c>
      <c r="AIA40">
        <v>44951</v>
      </c>
      <c r="AIB40">
        <v>44950</v>
      </c>
      <c r="AIC40">
        <v>44949</v>
      </c>
      <c r="AID40">
        <v>44946</v>
      </c>
      <c r="AIE40">
        <v>44945</v>
      </c>
      <c r="AIF40">
        <v>44944</v>
      </c>
      <c r="AIG40">
        <v>44943</v>
      </c>
      <c r="AIH40">
        <v>44942</v>
      </c>
      <c r="AII40">
        <v>44939</v>
      </c>
      <c r="AIJ40">
        <v>44938</v>
      </c>
      <c r="AIK40">
        <v>44937</v>
      </c>
      <c r="AIL40">
        <v>44936</v>
      </c>
      <c r="AIM40">
        <v>44935</v>
      </c>
      <c r="AIN40">
        <v>44932</v>
      </c>
      <c r="AIO40">
        <v>44931</v>
      </c>
      <c r="AIP40">
        <v>44930</v>
      </c>
      <c r="AIQ40">
        <v>44929</v>
      </c>
      <c r="AIR40">
        <v>44928</v>
      </c>
      <c r="AIS40">
        <v>44925</v>
      </c>
      <c r="AIT40">
        <v>44924</v>
      </c>
      <c r="AIU40">
        <v>44923</v>
      </c>
      <c r="AIV40">
        <v>44922</v>
      </c>
      <c r="AIW40">
        <v>44921</v>
      </c>
      <c r="AIX40">
        <v>44918</v>
      </c>
      <c r="AIY40">
        <v>44917</v>
      </c>
      <c r="AIZ40">
        <v>44916</v>
      </c>
      <c r="AJA40">
        <v>44915</v>
      </c>
      <c r="AJB40">
        <v>44914</v>
      </c>
      <c r="AJC40">
        <v>44911</v>
      </c>
      <c r="AJD40">
        <v>44910</v>
      </c>
      <c r="AJE40">
        <v>44909</v>
      </c>
      <c r="AJF40">
        <v>44908</v>
      </c>
      <c r="AJG40">
        <v>44907</v>
      </c>
      <c r="AJH40">
        <v>44904</v>
      </c>
      <c r="AJI40">
        <v>44903</v>
      </c>
      <c r="AJJ40">
        <v>44902</v>
      </c>
      <c r="AJK40">
        <v>44901</v>
      </c>
      <c r="AJL40">
        <v>44900</v>
      </c>
      <c r="AJM40">
        <v>44897</v>
      </c>
      <c r="AJN40">
        <v>44896</v>
      </c>
      <c r="AJO40">
        <v>44895</v>
      </c>
      <c r="AJP40">
        <v>44894</v>
      </c>
      <c r="AJQ40">
        <v>44893</v>
      </c>
      <c r="AJR40">
        <v>44890</v>
      </c>
      <c r="AJS40">
        <v>44889</v>
      </c>
      <c r="AJT40">
        <v>44888</v>
      </c>
      <c r="AJU40">
        <v>44887</v>
      </c>
      <c r="AJV40">
        <v>44886</v>
      </c>
      <c r="AJW40">
        <v>44883</v>
      </c>
      <c r="AJX40">
        <v>44882</v>
      </c>
      <c r="AJY40">
        <v>44881</v>
      </c>
      <c r="AJZ40">
        <v>44880</v>
      </c>
      <c r="AKA40">
        <v>44879</v>
      </c>
      <c r="AKB40">
        <v>44876</v>
      </c>
      <c r="AKC40">
        <v>44875</v>
      </c>
      <c r="AKD40">
        <v>44874</v>
      </c>
      <c r="AKE40">
        <v>44873</v>
      </c>
      <c r="AKF40">
        <v>44872</v>
      </c>
      <c r="AKG40">
        <v>44869</v>
      </c>
      <c r="AKH40">
        <v>44868</v>
      </c>
      <c r="AKI40">
        <v>44867</v>
      </c>
      <c r="AKJ40">
        <v>44866</v>
      </c>
      <c r="AKK40">
        <v>44865</v>
      </c>
      <c r="AKL40">
        <v>44862</v>
      </c>
      <c r="AKM40">
        <v>44861</v>
      </c>
      <c r="AKN40">
        <v>44860</v>
      </c>
      <c r="AKO40">
        <v>44859</v>
      </c>
      <c r="AKP40">
        <v>44858</v>
      </c>
      <c r="AKQ40">
        <v>44855</v>
      </c>
      <c r="AKR40">
        <v>44854</v>
      </c>
      <c r="AKS40">
        <v>44853</v>
      </c>
      <c r="AKT40">
        <v>44852</v>
      </c>
      <c r="AKU40">
        <v>44851</v>
      </c>
      <c r="AKV40">
        <v>44848</v>
      </c>
      <c r="AKW40">
        <v>44847</v>
      </c>
      <c r="AKX40">
        <v>44846</v>
      </c>
      <c r="AKY40">
        <v>44845</v>
      </c>
      <c r="AKZ40">
        <v>44844</v>
      </c>
      <c r="ALA40">
        <v>44841</v>
      </c>
      <c r="ALB40">
        <v>44840</v>
      </c>
      <c r="ALC40">
        <v>44839</v>
      </c>
      <c r="ALD40">
        <v>44838</v>
      </c>
      <c r="ALE40">
        <v>44837</v>
      </c>
      <c r="ALF40">
        <v>44834</v>
      </c>
      <c r="ALG40">
        <v>44833</v>
      </c>
      <c r="ALH40">
        <v>44832</v>
      </c>
      <c r="ALI40">
        <v>44831</v>
      </c>
      <c r="ALJ40">
        <v>44830</v>
      </c>
      <c r="ALK40">
        <v>44827</v>
      </c>
      <c r="ALL40">
        <v>44826</v>
      </c>
      <c r="ALM40">
        <v>44825</v>
      </c>
      <c r="ALN40">
        <v>44824</v>
      </c>
      <c r="ALO40">
        <v>44823</v>
      </c>
      <c r="ALP40">
        <v>44820</v>
      </c>
      <c r="ALQ40">
        <v>44819</v>
      </c>
      <c r="ALR40">
        <v>44818</v>
      </c>
      <c r="ALS40">
        <v>44817</v>
      </c>
      <c r="ALT40">
        <v>44816</v>
      </c>
      <c r="ALU40">
        <v>44813</v>
      </c>
      <c r="ALV40">
        <v>44812</v>
      </c>
      <c r="ALW40">
        <v>44811</v>
      </c>
      <c r="ALX40">
        <v>44810</v>
      </c>
      <c r="ALY40">
        <v>44809</v>
      </c>
      <c r="ALZ40">
        <v>44806</v>
      </c>
      <c r="AMA40">
        <v>44805</v>
      </c>
      <c r="AMB40">
        <v>44804</v>
      </c>
      <c r="AMC40">
        <v>44803</v>
      </c>
      <c r="AMD40">
        <v>44802</v>
      </c>
      <c r="AME40">
        <v>44799</v>
      </c>
      <c r="AMF40">
        <v>44798</v>
      </c>
      <c r="AMG40">
        <v>44797</v>
      </c>
      <c r="AMH40">
        <v>44796</v>
      </c>
      <c r="AMI40">
        <v>44795</v>
      </c>
      <c r="AMJ40">
        <v>44792</v>
      </c>
      <c r="AMK40">
        <v>44791</v>
      </c>
      <c r="AML40">
        <v>44790</v>
      </c>
      <c r="AMM40">
        <v>44789</v>
      </c>
      <c r="AMN40">
        <v>44788</v>
      </c>
      <c r="AMO40">
        <v>44785</v>
      </c>
      <c r="AMP40">
        <v>44784</v>
      </c>
      <c r="AMQ40">
        <v>44783</v>
      </c>
      <c r="AMR40">
        <v>44782</v>
      </c>
      <c r="AMS40">
        <v>44781</v>
      </c>
      <c r="AMT40">
        <v>44778</v>
      </c>
      <c r="AMU40">
        <v>44777</v>
      </c>
      <c r="AMV40">
        <v>44776</v>
      </c>
      <c r="AMW40">
        <v>44775</v>
      </c>
      <c r="AMX40">
        <v>44774</v>
      </c>
      <c r="AMY40">
        <v>44771</v>
      </c>
      <c r="AMZ40">
        <v>44770</v>
      </c>
      <c r="ANA40">
        <v>44769</v>
      </c>
      <c r="ANB40">
        <v>44768</v>
      </c>
      <c r="ANC40">
        <v>44767</v>
      </c>
      <c r="AND40">
        <v>44764</v>
      </c>
      <c r="ANE40">
        <v>44763</v>
      </c>
      <c r="ANF40">
        <v>44762</v>
      </c>
      <c r="ANG40">
        <v>44761</v>
      </c>
      <c r="ANH40">
        <v>44760</v>
      </c>
      <c r="ANI40">
        <v>44757</v>
      </c>
      <c r="ANJ40">
        <v>44756</v>
      </c>
      <c r="ANK40">
        <v>44755</v>
      </c>
      <c r="ANL40">
        <v>44754</v>
      </c>
      <c r="ANM40">
        <v>44753</v>
      </c>
      <c r="ANN40">
        <v>44750</v>
      </c>
      <c r="ANO40">
        <v>44749</v>
      </c>
      <c r="ANP40">
        <v>44748</v>
      </c>
      <c r="ANQ40">
        <v>44747</v>
      </c>
      <c r="ANR40">
        <v>44746</v>
      </c>
      <c r="ANS40">
        <v>44743</v>
      </c>
      <c r="ANT40">
        <v>44742</v>
      </c>
      <c r="ANU40">
        <v>44741</v>
      </c>
      <c r="ANV40">
        <v>44740</v>
      </c>
      <c r="ANW40">
        <v>44739</v>
      </c>
      <c r="ANX40">
        <v>44736</v>
      </c>
      <c r="ANY40">
        <v>44735</v>
      </c>
      <c r="ANZ40">
        <v>44734</v>
      </c>
      <c r="AOA40">
        <v>44733</v>
      </c>
      <c r="AOB40">
        <v>44732</v>
      </c>
      <c r="AOC40">
        <v>44729</v>
      </c>
      <c r="AOD40">
        <v>44728</v>
      </c>
      <c r="AOE40">
        <v>44727</v>
      </c>
      <c r="AOF40">
        <v>44726</v>
      </c>
      <c r="AOG40">
        <v>44725</v>
      </c>
      <c r="AOH40">
        <v>44722</v>
      </c>
      <c r="AOI40">
        <v>44721</v>
      </c>
      <c r="AOJ40">
        <v>44720</v>
      </c>
      <c r="AOK40">
        <v>44719</v>
      </c>
      <c r="AOL40">
        <v>44718</v>
      </c>
      <c r="AOM40">
        <v>44715</v>
      </c>
      <c r="AON40">
        <v>44714</v>
      </c>
      <c r="AOO40">
        <v>44713</v>
      </c>
      <c r="AOP40">
        <v>44712</v>
      </c>
      <c r="AOQ40">
        <v>44711</v>
      </c>
      <c r="AOR40">
        <v>44708</v>
      </c>
      <c r="AOS40">
        <v>44707</v>
      </c>
      <c r="AOT40">
        <v>44706</v>
      </c>
      <c r="AOU40">
        <v>44705</v>
      </c>
      <c r="AOV40">
        <v>44704</v>
      </c>
      <c r="AOW40">
        <v>44701</v>
      </c>
      <c r="AOX40">
        <v>44700</v>
      </c>
      <c r="AOY40">
        <v>44699</v>
      </c>
      <c r="AOZ40">
        <v>44698</v>
      </c>
      <c r="APA40">
        <v>44697</v>
      </c>
      <c r="APB40">
        <v>44694</v>
      </c>
      <c r="APC40">
        <v>44693</v>
      </c>
      <c r="APD40">
        <v>44692</v>
      </c>
      <c r="APE40">
        <v>44691</v>
      </c>
      <c r="APF40">
        <v>44690</v>
      </c>
      <c r="APG40">
        <v>44687</v>
      </c>
      <c r="APH40">
        <v>44686</v>
      </c>
      <c r="API40">
        <v>44685</v>
      </c>
      <c r="APJ40">
        <v>44684</v>
      </c>
      <c r="APK40">
        <v>44683</v>
      </c>
      <c r="APL40">
        <v>44680</v>
      </c>
      <c r="APM40">
        <v>44679</v>
      </c>
      <c r="APN40">
        <v>44678</v>
      </c>
      <c r="APO40">
        <v>44677</v>
      </c>
      <c r="APP40">
        <v>44676</v>
      </c>
      <c r="APQ40">
        <v>44673</v>
      </c>
      <c r="APR40">
        <v>44672</v>
      </c>
      <c r="APS40">
        <v>44671</v>
      </c>
      <c r="APT40">
        <v>44670</v>
      </c>
      <c r="APU40">
        <v>44669</v>
      </c>
      <c r="APV40">
        <v>44666</v>
      </c>
      <c r="APW40">
        <v>44665</v>
      </c>
      <c r="APX40">
        <v>44664</v>
      </c>
      <c r="APY40">
        <v>44663</v>
      </c>
      <c r="APZ40">
        <v>44662</v>
      </c>
      <c r="AQA40">
        <v>44659</v>
      </c>
      <c r="AQB40">
        <v>44658</v>
      </c>
      <c r="AQC40">
        <v>44657</v>
      </c>
      <c r="AQD40">
        <v>44656</v>
      </c>
      <c r="AQE40">
        <v>44655</v>
      </c>
      <c r="AQF40">
        <v>44652</v>
      </c>
      <c r="AQG40">
        <v>44651</v>
      </c>
      <c r="AQH40">
        <v>44650</v>
      </c>
      <c r="AQI40">
        <v>44649</v>
      </c>
      <c r="AQJ40">
        <v>44648</v>
      </c>
      <c r="AQK40">
        <v>44645</v>
      </c>
      <c r="AQL40">
        <v>44644</v>
      </c>
      <c r="AQM40">
        <v>44643</v>
      </c>
      <c r="AQN40">
        <v>44642</v>
      </c>
      <c r="AQO40">
        <v>44641</v>
      </c>
      <c r="AQP40">
        <v>44638</v>
      </c>
      <c r="AQQ40">
        <v>44637</v>
      </c>
      <c r="AQR40">
        <v>44636</v>
      </c>
      <c r="AQS40">
        <v>44635</v>
      </c>
      <c r="AQT40">
        <v>44634</v>
      </c>
      <c r="AQU40">
        <v>44631</v>
      </c>
      <c r="AQV40">
        <v>44630</v>
      </c>
      <c r="AQW40">
        <v>44629</v>
      </c>
      <c r="AQX40">
        <v>44628</v>
      </c>
      <c r="AQY40">
        <v>44627</v>
      </c>
      <c r="AQZ40">
        <v>44624</v>
      </c>
      <c r="ARA40">
        <v>44623</v>
      </c>
      <c r="ARB40">
        <v>44622</v>
      </c>
      <c r="ARC40">
        <v>44621</v>
      </c>
      <c r="ARD40">
        <v>44620</v>
      </c>
      <c r="ARE40">
        <v>44617</v>
      </c>
      <c r="ARF40">
        <v>44616</v>
      </c>
      <c r="ARG40">
        <v>44615</v>
      </c>
      <c r="ARH40">
        <v>44614</v>
      </c>
      <c r="ARI40">
        <v>44613</v>
      </c>
      <c r="ARJ40">
        <v>44610</v>
      </c>
      <c r="ARK40">
        <v>44609</v>
      </c>
      <c r="ARL40">
        <v>44608</v>
      </c>
      <c r="ARM40">
        <v>44607</v>
      </c>
      <c r="ARN40">
        <v>44606</v>
      </c>
      <c r="ARO40">
        <v>44603</v>
      </c>
      <c r="ARP40">
        <v>44602</v>
      </c>
      <c r="ARQ40">
        <v>44601</v>
      </c>
      <c r="ARR40">
        <v>44600</v>
      </c>
      <c r="ARS40">
        <v>44599</v>
      </c>
      <c r="ART40">
        <v>44596</v>
      </c>
      <c r="ARU40">
        <v>44595</v>
      </c>
      <c r="ARV40">
        <v>44594</v>
      </c>
      <c r="ARW40">
        <v>44593</v>
      </c>
      <c r="ARX40">
        <v>44592</v>
      </c>
      <c r="ARY40">
        <v>44589</v>
      </c>
      <c r="ARZ40">
        <v>44588</v>
      </c>
      <c r="ASA40">
        <v>44587</v>
      </c>
      <c r="ASB40">
        <v>44586</v>
      </c>
      <c r="ASC40">
        <v>44585</v>
      </c>
      <c r="ASD40">
        <v>44582</v>
      </c>
      <c r="ASE40">
        <v>44581</v>
      </c>
      <c r="ASF40">
        <v>44580</v>
      </c>
      <c r="ASG40">
        <v>44579</v>
      </c>
      <c r="ASH40">
        <v>44578</v>
      </c>
      <c r="ASI40">
        <v>44575</v>
      </c>
      <c r="ASJ40">
        <v>44574</v>
      </c>
      <c r="ASK40">
        <v>44573</v>
      </c>
      <c r="ASL40">
        <v>44572</v>
      </c>
      <c r="ASM40">
        <v>44571</v>
      </c>
      <c r="ASN40">
        <v>44568</v>
      </c>
      <c r="ASO40">
        <v>44567</v>
      </c>
      <c r="ASP40">
        <v>44566</v>
      </c>
      <c r="ASQ40">
        <v>44565</v>
      </c>
      <c r="ASR40">
        <v>44564</v>
      </c>
      <c r="ASS40">
        <v>44561</v>
      </c>
      <c r="AST40">
        <v>44560</v>
      </c>
      <c r="ASU40">
        <v>44559</v>
      </c>
      <c r="ASV40">
        <v>44558</v>
      </c>
      <c r="ASW40">
        <v>44557</v>
      </c>
      <c r="ASX40">
        <v>44554</v>
      </c>
      <c r="ASY40">
        <v>44553</v>
      </c>
      <c r="ASZ40">
        <v>44552</v>
      </c>
      <c r="ATA40">
        <v>44551</v>
      </c>
      <c r="ATB40">
        <v>44550</v>
      </c>
      <c r="ATC40">
        <v>44547</v>
      </c>
      <c r="ATD40">
        <v>44546</v>
      </c>
      <c r="ATE40">
        <v>44545</v>
      </c>
      <c r="ATF40">
        <v>44544</v>
      </c>
      <c r="ATG40">
        <v>44543</v>
      </c>
      <c r="ATH40">
        <v>44540</v>
      </c>
      <c r="ATI40">
        <v>44539</v>
      </c>
      <c r="ATJ40">
        <v>44538</v>
      </c>
      <c r="ATK40">
        <v>44537</v>
      </c>
      <c r="ATL40">
        <v>44536</v>
      </c>
      <c r="ATM40">
        <v>44533</v>
      </c>
      <c r="ATN40">
        <v>44532</v>
      </c>
      <c r="ATO40">
        <v>44531</v>
      </c>
      <c r="ATP40">
        <v>44530</v>
      </c>
      <c r="ATQ40">
        <v>44529</v>
      </c>
      <c r="ATR40">
        <v>44526</v>
      </c>
      <c r="ATS40">
        <v>44525</v>
      </c>
      <c r="ATT40">
        <v>44524</v>
      </c>
      <c r="ATU40">
        <v>44523</v>
      </c>
      <c r="ATV40">
        <v>44522</v>
      </c>
      <c r="ATW40">
        <v>44519</v>
      </c>
      <c r="ATX40">
        <v>44518</v>
      </c>
      <c r="ATY40">
        <v>44517</v>
      </c>
      <c r="ATZ40">
        <v>44516</v>
      </c>
      <c r="AUA40">
        <v>44515</v>
      </c>
      <c r="AUB40">
        <v>44512</v>
      </c>
      <c r="AUC40">
        <v>44511</v>
      </c>
      <c r="AUD40">
        <v>44510</v>
      </c>
      <c r="AUE40">
        <v>44509</v>
      </c>
      <c r="AUF40">
        <v>44508</v>
      </c>
      <c r="AUG40">
        <v>44505</v>
      </c>
      <c r="AUH40">
        <v>44504</v>
      </c>
      <c r="AUI40">
        <v>44503</v>
      </c>
      <c r="AUJ40">
        <v>44502</v>
      </c>
      <c r="AUK40">
        <v>44501</v>
      </c>
      <c r="AUL40">
        <v>44498</v>
      </c>
      <c r="AUM40">
        <v>44497</v>
      </c>
      <c r="AUN40">
        <v>44496</v>
      </c>
      <c r="AUO40">
        <v>44495</v>
      </c>
      <c r="AUP40">
        <v>44494</v>
      </c>
      <c r="AUQ40">
        <v>44491</v>
      </c>
      <c r="AUR40">
        <v>44490</v>
      </c>
      <c r="AUS40">
        <v>44489</v>
      </c>
      <c r="AUT40">
        <v>44488</v>
      </c>
      <c r="AUU40">
        <v>44487</v>
      </c>
      <c r="AUV40">
        <v>44484</v>
      </c>
      <c r="AUW40">
        <v>44483</v>
      </c>
      <c r="AUX40">
        <v>44482</v>
      </c>
      <c r="AUY40">
        <v>44481</v>
      </c>
      <c r="AUZ40">
        <v>44480</v>
      </c>
      <c r="AVA40">
        <v>44477</v>
      </c>
      <c r="AVB40">
        <v>44476</v>
      </c>
      <c r="AVC40">
        <v>44475</v>
      </c>
      <c r="AVD40">
        <v>44474</v>
      </c>
      <c r="AVE40">
        <v>44473</v>
      </c>
      <c r="AVF40">
        <v>44470</v>
      </c>
      <c r="AVG40">
        <v>44469</v>
      </c>
      <c r="AVH40">
        <v>44468</v>
      </c>
      <c r="AVI40">
        <v>44467</v>
      </c>
      <c r="AVJ40">
        <v>44466</v>
      </c>
      <c r="AVK40">
        <v>44463</v>
      </c>
      <c r="AVL40">
        <v>44462</v>
      </c>
      <c r="AVM40">
        <v>44461</v>
      </c>
      <c r="AVN40">
        <v>44460</v>
      </c>
      <c r="AVO40">
        <v>44459</v>
      </c>
      <c r="AVP40">
        <v>44456</v>
      </c>
      <c r="AVQ40">
        <v>44455</v>
      </c>
      <c r="AVR40">
        <v>44454</v>
      </c>
      <c r="AVS40">
        <v>44453</v>
      </c>
      <c r="AVT40">
        <v>44452</v>
      </c>
      <c r="AVU40">
        <v>44449</v>
      </c>
      <c r="AVV40">
        <v>44448</v>
      </c>
      <c r="AVW40">
        <v>44447</v>
      </c>
      <c r="AVX40">
        <v>44446</v>
      </c>
      <c r="AVY40">
        <v>44445</v>
      </c>
      <c r="AVZ40">
        <v>44442</v>
      </c>
      <c r="AWA40">
        <v>44441</v>
      </c>
      <c r="AWB40">
        <v>44440</v>
      </c>
      <c r="AWC40">
        <v>44439</v>
      </c>
      <c r="AWD40">
        <v>44438</v>
      </c>
      <c r="AWE40">
        <v>44435</v>
      </c>
      <c r="AWF40">
        <v>44434</v>
      </c>
      <c r="AWG40">
        <v>44433</v>
      </c>
      <c r="AWH40">
        <v>44432</v>
      </c>
      <c r="AWI40">
        <v>44431</v>
      </c>
      <c r="AWJ40">
        <v>44428</v>
      </c>
      <c r="AWK40">
        <v>44427</v>
      </c>
      <c r="AWL40">
        <v>44426</v>
      </c>
      <c r="AWM40">
        <v>44425</v>
      </c>
      <c r="AWN40">
        <v>44424</v>
      </c>
      <c r="AWO40">
        <v>44421</v>
      </c>
      <c r="AWP40">
        <v>44420</v>
      </c>
      <c r="AWQ40">
        <v>44419</v>
      </c>
      <c r="AWR40">
        <v>44418</v>
      </c>
      <c r="AWS40">
        <v>44417</v>
      </c>
      <c r="AWT40">
        <v>44414</v>
      </c>
      <c r="AWU40">
        <v>44413</v>
      </c>
      <c r="AWV40">
        <v>44412</v>
      </c>
      <c r="AWW40">
        <v>44411</v>
      </c>
      <c r="AWX40">
        <v>44410</v>
      </c>
      <c r="AWY40">
        <v>44407</v>
      </c>
      <c r="AWZ40">
        <v>44406</v>
      </c>
      <c r="AXA40">
        <v>44405</v>
      </c>
      <c r="AXB40">
        <v>44404</v>
      </c>
      <c r="AXC40">
        <v>44403</v>
      </c>
      <c r="AXD40">
        <v>44400</v>
      </c>
      <c r="AXE40">
        <v>44399</v>
      </c>
      <c r="AXF40">
        <v>44398</v>
      </c>
      <c r="AXG40">
        <v>44397</v>
      </c>
      <c r="AXH40">
        <v>44396</v>
      </c>
      <c r="AXI40">
        <v>44393</v>
      </c>
      <c r="AXJ40">
        <v>44392</v>
      </c>
      <c r="AXK40">
        <v>44391</v>
      </c>
      <c r="AXL40">
        <v>44390</v>
      </c>
      <c r="AXM40">
        <v>44389</v>
      </c>
      <c r="AXN40">
        <v>44386</v>
      </c>
      <c r="AXO40">
        <v>44385</v>
      </c>
      <c r="AXP40">
        <v>44384</v>
      </c>
      <c r="AXQ40">
        <v>44383</v>
      </c>
      <c r="AXR40">
        <v>44382</v>
      </c>
      <c r="AXS40">
        <v>44379</v>
      </c>
      <c r="AXT40">
        <v>44378</v>
      </c>
      <c r="AXU40">
        <v>44377</v>
      </c>
      <c r="AXV40">
        <v>44376</v>
      </c>
      <c r="AXW40">
        <v>44375</v>
      </c>
      <c r="AXX40">
        <v>44372</v>
      </c>
      <c r="AXY40">
        <v>44371</v>
      </c>
      <c r="AXZ40">
        <v>44370</v>
      </c>
      <c r="AYA40">
        <v>44369</v>
      </c>
      <c r="AYB40">
        <v>44368</v>
      </c>
      <c r="AYC40">
        <v>44365</v>
      </c>
      <c r="AYD40">
        <v>44364</v>
      </c>
      <c r="AYE40">
        <v>44363</v>
      </c>
      <c r="AYF40">
        <v>44362</v>
      </c>
      <c r="AYG40">
        <v>44361</v>
      </c>
      <c r="AYH40">
        <v>44358</v>
      </c>
      <c r="AYI40">
        <v>44357</v>
      </c>
      <c r="AYJ40">
        <v>44356</v>
      </c>
      <c r="AYK40">
        <v>44355</v>
      </c>
      <c r="AYL40">
        <v>44354</v>
      </c>
      <c r="AYM40">
        <v>44351</v>
      </c>
      <c r="AYN40">
        <v>44350</v>
      </c>
      <c r="AYO40">
        <v>44349</v>
      </c>
      <c r="AYP40">
        <v>44348</v>
      </c>
      <c r="AYQ40">
        <v>44347</v>
      </c>
      <c r="AYR40">
        <v>44344</v>
      </c>
      <c r="AYS40">
        <v>44343</v>
      </c>
      <c r="AYT40">
        <v>44342</v>
      </c>
      <c r="AYU40">
        <v>44341</v>
      </c>
      <c r="AYV40">
        <v>44340</v>
      </c>
      <c r="AYW40">
        <v>44337</v>
      </c>
      <c r="AYX40">
        <v>44336</v>
      </c>
      <c r="AYY40">
        <v>44335</v>
      </c>
      <c r="AYZ40">
        <v>44334</v>
      </c>
      <c r="AZA40">
        <v>44333</v>
      </c>
      <c r="AZB40">
        <v>44330</v>
      </c>
      <c r="AZC40">
        <v>44329</v>
      </c>
      <c r="AZD40">
        <v>44328</v>
      </c>
      <c r="AZE40">
        <v>44327</v>
      </c>
      <c r="AZF40">
        <v>44326</v>
      </c>
      <c r="AZG40">
        <v>44323</v>
      </c>
      <c r="AZH40">
        <v>44322</v>
      </c>
      <c r="AZI40">
        <v>44321</v>
      </c>
      <c r="AZJ40">
        <v>44320</v>
      </c>
      <c r="AZK40">
        <v>44319</v>
      </c>
      <c r="AZL40">
        <v>44316</v>
      </c>
      <c r="AZM40">
        <v>44315</v>
      </c>
      <c r="AZN40">
        <v>44314</v>
      </c>
      <c r="AZO40">
        <v>44313</v>
      </c>
      <c r="AZP40">
        <v>44312</v>
      </c>
      <c r="AZQ40">
        <v>44309</v>
      </c>
      <c r="AZR40">
        <v>44308</v>
      </c>
      <c r="AZS40">
        <v>44307</v>
      </c>
      <c r="AZT40">
        <v>44306</v>
      </c>
      <c r="AZU40">
        <v>44305</v>
      </c>
      <c r="AZV40">
        <v>44302</v>
      </c>
      <c r="AZW40">
        <v>44301</v>
      </c>
      <c r="AZX40">
        <v>44300</v>
      </c>
      <c r="AZY40">
        <v>44299</v>
      </c>
      <c r="AZZ40">
        <v>44298</v>
      </c>
      <c r="BAA40">
        <v>44295</v>
      </c>
      <c r="BAB40">
        <v>44294</v>
      </c>
      <c r="BAC40">
        <v>44293</v>
      </c>
      <c r="BAD40">
        <v>44292</v>
      </c>
      <c r="BAE40">
        <v>44291</v>
      </c>
      <c r="BAF40">
        <v>44288</v>
      </c>
      <c r="BAG40">
        <v>44287</v>
      </c>
      <c r="BAH40">
        <v>44286</v>
      </c>
      <c r="BAI40">
        <v>44285</v>
      </c>
      <c r="BAJ40">
        <v>44284</v>
      </c>
      <c r="BAK40">
        <v>44281</v>
      </c>
      <c r="BAL40">
        <v>44280</v>
      </c>
      <c r="BAM40">
        <v>44279</v>
      </c>
      <c r="BAN40">
        <v>44278</v>
      </c>
      <c r="BAO40">
        <v>44277</v>
      </c>
      <c r="BAP40">
        <v>44274</v>
      </c>
      <c r="BAQ40">
        <v>44273</v>
      </c>
      <c r="BAR40">
        <v>44272</v>
      </c>
      <c r="BAS40">
        <v>44271</v>
      </c>
      <c r="BAT40">
        <v>44270</v>
      </c>
      <c r="BAU40">
        <v>44267</v>
      </c>
      <c r="BAV40">
        <v>44266</v>
      </c>
      <c r="BAW40">
        <v>44265</v>
      </c>
      <c r="BAX40">
        <v>44264</v>
      </c>
      <c r="BAY40">
        <v>44263</v>
      </c>
      <c r="BAZ40">
        <v>44260</v>
      </c>
      <c r="BBA40">
        <v>44259</v>
      </c>
      <c r="BBB40">
        <v>44258</v>
      </c>
      <c r="BBC40">
        <v>44257</v>
      </c>
      <c r="BBD40">
        <v>44256</v>
      </c>
      <c r="BBE40">
        <v>44253</v>
      </c>
      <c r="BBF40">
        <v>44252</v>
      </c>
      <c r="BBG40">
        <v>44251</v>
      </c>
      <c r="BBH40">
        <v>44250</v>
      </c>
      <c r="BBI40">
        <v>44249</v>
      </c>
      <c r="BBJ40">
        <v>44246</v>
      </c>
      <c r="BBK40">
        <v>44245</v>
      </c>
      <c r="BBL40">
        <v>44244</v>
      </c>
      <c r="BBM40">
        <v>44243</v>
      </c>
      <c r="BBN40">
        <v>44242</v>
      </c>
      <c r="BBO40">
        <v>44239</v>
      </c>
      <c r="BBP40">
        <v>44238</v>
      </c>
      <c r="BBQ40">
        <v>44237</v>
      </c>
      <c r="BBR40">
        <v>44236</v>
      </c>
      <c r="BBS40">
        <v>44235</v>
      </c>
      <c r="BBT40">
        <v>44232</v>
      </c>
      <c r="BBU40">
        <v>44231</v>
      </c>
      <c r="BBV40">
        <v>44230</v>
      </c>
      <c r="BBW40">
        <v>44229</v>
      </c>
      <c r="BBX40">
        <v>44228</v>
      </c>
      <c r="BBY40">
        <v>44225</v>
      </c>
      <c r="BBZ40">
        <v>44224</v>
      </c>
      <c r="BCA40">
        <v>44223</v>
      </c>
      <c r="BCB40">
        <v>44222</v>
      </c>
      <c r="BCC40">
        <v>44221</v>
      </c>
      <c r="BCD40">
        <v>44218</v>
      </c>
      <c r="BCE40">
        <v>44217</v>
      </c>
      <c r="BCF40">
        <v>44216</v>
      </c>
      <c r="BCG40">
        <v>44215</v>
      </c>
      <c r="BCH40">
        <v>44214</v>
      </c>
      <c r="BCI40">
        <v>44211</v>
      </c>
      <c r="BCJ40">
        <v>44210</v>
      </c>
      <c r="BCK40">
        <v>44209</v>
      </c>
      <c r="BCL40">
        <v>44208</v>
      </c>
      <c r="BCM40">
        <v>44207</v>
      </c>
      <c r="BCN40">
        <v>44204</v>
      </c>
      <c r="BCO40">
        <v>44203</v>
      </c>
      <c r="BCP40">
        <v>44202</v>
      </c>
      <c r="BCQ40">
        <v>44201</v>
      </c>
      <c r="BCR40">
        <v>44200</v>
      </c>
      <c r="BCS40">
        <v>44197</v>
      </c>
      <c r="BCT40">
        <v>44196</v>
      </c>
      <c r="BCU40">
        <v>44195</v>
      </c>
      <c r="BCV40">
        <v>44194</v>
      </c>
      <c r="BCW40">
        <v>44193</v>
      </c>
      <c r="BCX40">
        <v>44190</v>
      </c>
      <c r="BCY40">
        <v>44189</v>
      </c>
      <c r="BCZ40">
        <v>44188</v>
      </c>
      <c r="BDA40">
        <v>44187</v>
      </c>
      <c r="BDB40">
        <v>44186</v>
      </c>
      <c r="BDC40">
        <v>44183</v>
      </c>
      <c r="BDD40">
        <v>44182</v>
      </c>
      <c r="BDE40">
        <v>44181</v>
      </c>
      <c r="BDF40">
        <v>44180</v>
      </c>
      <c r="BDG40">
        <v>44179</v>
      </c>
      <c r="BDH40">
        <v>44176</v>
      </c>
      <c r="BDI40">
        <v>44175</v>
      </c>
      <c r="BDJ40">
        <v>44174</v>
      </c>
      <c r="BDK40">
        <v>44173</v>
      </c>
      <c r="BDL40">
        <v>44172</v>
      </c>
      <c r="BDM40">
        <v>44169</v>
      </c>
      <c r="BDN40">
        <v>44168</v>
      </c>
      <c r="BDO40">
        <v>44167</v>
      </c>
      <c r="BDP40">
        <v>44166</v>
      </c>
      <c r="BDQ40">
        <v>44165</v>
      </c>
      <c r="BDR40">
        <v>44162</v>
      </c>
      <c r="BDS40">
        <v>44161</v>
      </c>
      <c r="BDT40">
        <v>44160</v>
      </c>
      <c r="BDU40">
        <v>44159</v>
      </c>
      <c r="BDV40">
        <v>44158</v>
      </c>
      <c r="BDW40">
        <v>44155</v>
      </c>
      <c r="BDX40">
        <v>44154</v>
      </c>
      <c r="BDY40">
        <v>44153</v>
      </c>
      <c r="BDZ40">
        <v>44152</v>
      </c>
      <c r="BEA40">
        <v>44151</v>
      </c>
      <c r="BEB40">
        <v>44148</v>
      </c>
      <c r="BEC40">
        <v>44147</v>
      </c>
      <c r="BED40">
        <v>44146</v>
      </c>
      <c r="BEE40">
        <v>44145</v>
      </c>
      <c r="BEF40">
        <v>44144</v>
      </c>
      <c r="BEG40">
        <v>44141</v>
      </c>
      <c r="BEH40">
        <v>44140</v>
      </c>
      <c r="BEI40">
        <v>44139</v>
      </c>
      <c r="BEJ40">
        <v>44138</v>
      </c>
      <c r="BEK40">
        <v>44137</v>
      </c>
      <c r="BEL40">
        <v>44134</v>
      </c>
      <c r="BEM40">
        <v>44133</v>
      </c>
      <c r="BEN40">
        <v>44132</v>
      </c>
      <c r="BEO40">
        <v>44131</v>
      </c>
      <c r="BEP40">
        <v>44130</v>
      </c>
      <c r="BEQ40">
        <v>44127</v>
      </c>
      <c r="BER40">
        <v>44126</v>
      </c>
      <c r="BES40">
        <v>44125</v>
      </c>
      <c r="BET40">
        <v>44124</v>
      </c>
      <c r="BEU40">
        <v>44123</v>
      </c>
      <c r="BEV40">
        <v>44120</v>
      </c>
      <c r="BEW40">
        <v>44119</v>
      </c>
      <c r="BEX40">
        <v>44118</v>
      </c>
      <c r="BEY40">
        <v>44117</v>
      </c>
      <c r="BEZ40">
        <v>44116</v>
      </c>
      <c r="BFA40">
        <v>44113</v>
      </c>
      <c r="BFB40">
        <v>44112</v>
      </c>
      <c r="BFC40">
        <v>44111</v>
      </c>
      <c r="BFD40">
        <v>44110</v>
      </c>
      <c r="BFE40">
        <v>44109</v>
      </c>
      <c r="BFF40">
        <v>44106</v>
      </c>
      <c r="BFG40">
        <v>44105</v>
      </c>
      <c r="BFH40">
        <v>44104</v>
      </c>
      <c r="BFI40">
        <v>44103</v>
      </c>
      <c r="BFJ40">
        <v>44102</v>
      </c>
      <c r="BFK40">
        <v>44099</v>
      </c>
      <c r="BFL40">
        <v>44098</v>
      </c>
      <c r="BFM40">
        <v>44097</v>
      </c>
      <c r="BFN40">
        <v>44096</v>
      </c>
      <c r="BFO40">
        <v>44095</v>
      </c>
      <c r="BFP40">
        <v>44092</v>
      </c>
      <c r="BFQ40">
        <v>44091</v>
      </c>
      <c r="BFR40">
        <v>44090</v>
      </c>
      <c r="BFS40">
        <v>44089</v>
      </c>
      <c r="BFT40">
        <v>44088</v>
      </c>
      <c r="BFU40">
        <v>44085</v>
      </c>
      <c r="BFV40">
        <v>44084</v>
      </c>
      <c r="BFW40">
        <v>44083</v>
      </c>
      <c r="BFX40">
        <v>44082</v>
      </c>
      <c r="BFY40">
        <v>44081</v>
      </c>
      <c r="BFZ40">
        <v>44078</v>
      </c>
      <c r="BGA40">
        <v>44077</v>
      </c>
      <c r="BGB40">
        <v>44076</v>
      </c>
      <c r="BGC40">
        <v>44075</v>
      </c>
      <c r="BGD40">
        <v>44074</v>
      </c>
      <c r="BGE40">
        <v>44071</v>
      </c>
      <c r="BGF40">
        <v>44070</v>
      </c>
      <c r="BGG40">
        <v>44069</v>
      </c>
      <c r="BGH40">
        <v>44068</v>
      </c>
      <c r="BGI40">
        <v>44067</v>
      </c>
      <c r="BGJ40">
        <v>44064</v>
      </c>
      <c r="BGK40">
        <v>44063</v>
      </c>
      <c r="BGL40">
        <v>44062</v>
      </c>
      <c r="BGM40">
        <v>44061</v>
      </c>
      <c r="BGN40">
        <v>44060</v>
      </c>
      <c r="BGO40">
        <v>44057</v>
      </c>
      <c r="BGP40">
        <v>44056</v>
      </c>
      <c r="BGQ40">
        <v>44055</v>
      </c>
      <c r="BGR40">
        <v>44054</v>
      </c>
      <c r="BGS40">
        <v>44053</v>
      </c>
      <c r="BGT40">
        <v>44050</v>
      </c>
      <c r="BGU40">
        <v>44049</v>
      </c>
      <c r="BGV40">
        <v>44048</v>
      </c>
      <c r="BGW40">
        <v>44047</v>
      </c>
      <c r="BGX40">
        <v>44046</v>
      </c>
      <c r="BGY40">
        <v>44043</v>
      </c>
      <c r="BGZ40">
        <v>44042</v>
      </c>
      <c r="BHA40">
        <v>44041</v>
      </c>
      <c r="BHB40">
        <v>44040</v>
      </c>
      <c r="BHC40">
        <v>44039</v>
      </c>
      <c r="BHD40">
        <v>44036</v>
      </c>
      <c r="BHE40">
        <v>44035</v>
      </c>
      <c r="BHF40">
        <v>44034</v>
      </c>
      <c r="BHG40">
        <v>44033</v>
      </c>
      <c r="BHH40">
        <v>44032</v>
      </c>
      <c r="BHI40">
        <v>44029</v>
      </c>
      <c r="BHJ40">
        <v>44028</v>
      </c>
      <c r="BHK40">
        <v>44027</v>
      </c>
      <c r="BHL40">
        <v>44026</v>
      </c>
      <c r="BHM40">
        <v>44025</v>
      </c>
      <c r="BHN40">
        <v>44022</v>
      </c>
      <c r="BHO40">
        <v>44021</v>
      </c>
      <c r="BHP40">
        <v>44020</v>
      </c>
      <c r="BHQ40">
        <v>44019</v>
      </c>
      <c r="BHR40">
        <v>44018</v>
      </c>
      <c r="BHS40">
        <v>44015</v>
      </c>
      <c r="BHT40">
        <v>44014</v>
      </c>
      <c r="BHU40">
        <v>44013</v>
      </c>
      <c r="BHV40">
        <v>44012</v>
      </c>
      <c r="BHW40">
        <v>44011</v>
      </c>
      <c r="BHX40">
        <v>44008</v>
      </c>
      <c r="BHY40">
        <v>44007</v>
      </c>
      <c r="BHZ40">
        <v>44006</v>
      </c>
      <c r="BIA40">
        <v>44005</v>
      </c>
      <c r="BIB40">
        <v>44004</v>
      </c>
      <c r="BIC40">
        <v>44001</v>
      </c>
      <c r="BID40">
        <v>44000</v>
      </c>
      <c r="BIE40">
        <v>43999</v>
      </c>
      <c r="BIF40">
        <v>43998</v>
      </c>
      <c r="BIG40">
        <v>43997</v>
      </c>
      <c r="BIH40">
        <v>43994</v>
      </c>
      <c r="BII40">
        <v>43993</v>
      </c>
      <c r="BIJ40">
        <v>43992</v>
      </c>
      <c r="BIK40">
        <v>43991</v>
      </c>
      <c r="BIL40">
        <v>43990</v>
      </c>
      <c r="BIM40">
        <v>43987</v>
      </c>
      <c r="BIN40">
        <v>43986</v>
      </c>
      <c r="BIO40">
        <v>43985</v>
      </c>
      <c r="BIP40">
        <v>43984</v>
      </c>
      <c r="BIQ40">
        <v>43983</v>
      </c>
      <c r="BIR40">
        <v>43980</v>
      </c>
      <c r="BIS40">
        <v>43979</v>
      </c>
      <c r="BIT40">
        <v>43978</v>
      </c>
      <c r="BIU40">
        <v>43977</v>
      </c>
      <c r="BIV40">
        <v>43976</v>
      </c>
      <c r="BIW40">
        <v>43973</v>
      </c>
      <c r="BIX40">
        <v>43972</v>
      </c>
      <c r="BIY40">
        <v>43971</v>
      </c>
      <c r="BIZ40">
        <v>43970</v>
      </c>
      <c r="BJA40">
        <v>43969</v>
      </c>
      <c r="BJB40">
        <v>43966</v>
      </c>
      <c r="BJC40">
        <v>43965</v>
      </c>
      <c r="BJD40">
        <v>43964</v>
      </c>
      <c r="BJE40">
        <v>43963</v>
      </c>
      <c r="BJF40">
        <v>43962</v>
      </c>
      <c r="BJG40">
        <v>43959</v>
      </c>
      <c r="BJH40">
        <v>43958</v>
      </c>
      <c r="BJI40">
        <v>43957</v>
      </c>
      <c r="BJJ40">
        <v>43956</v>
      </c>
      <c r="BJK40">
        <v>43955</v>
      </c>
      <c r="BJL40">
        <v>43952</v>
      </c>
      <c r="BJM40">
        <v>43951</v>
      </c>
      <c r="BJN40">
        <v>43950</v>
      </c>
      <c r="BJO40">
        <v>43949</v>
      </c>
      <c r="BJP40">
        <v>43948</v>
      </c>
      <c r="BJQ40">
        <v>43945</v>
      </c>
      <c r="BJR40">
        <v>43944</v>
      </c>
      <c r="BJS40">
        <v>43943</v>
      </c>
      <c r="BJT40">
        <v>43942</v>
      </c>
      <c r="BJU40">
        <v>43941</v>
      </c>
      <c r="BJV40">
        <v>43938</v>
      </c>
      <c r="BJW40">
        <v>43937</v>
      </c>
      <c r="BJX40">
        <v>43936</v>
      </c>
      <c r="BJY40">
        <v>43935</v>
      </c>
      <c r="BJZ40">
        <v>43934</v>
      </c>
      <c r="BKA40">
        <v>43931</v>
      </c>
      <c r="BKB40">
        <v>43930</v>
      </c>
      <c r="BKC40">
        <v>43929</v>
      </c>
      <c r="BKD40">
        <v>43928</v>
      </c>
      <c r="BKE40">
        <v>43927</v>
      </c>
      <c r="BKF40">
        <v>43924</v>
      </c>
      <c r="BKG40">
        <v>43923</v>
      </c>
      <c r="BKH40">
        <v>43922</v>
      </c>
      <c r="BKI40">
        <v>43921</v>
      </c>
      <c r="BKJ40">
        <v>43920</v>
      </c>
      <c r="BKK40">
        <v>43917</v>
      </c>
      <c r="BKL40">
        <v>43916</v>
      </c>
      <c r="BKM40">
        <v>43915</v>
      </c>
      <c r="BKN40">
        <v>43914</v>
      </c>
      <c r="BKO40">
        <v>43913</v>
      </c>
      <c r="BKP40">
        <v>43910</v>
      </c>
      <c r="BKQ40">
        <v>43909</v>
      </c>
      <c r="BKR40">
        <v>43908</v>
      </c>
      <c r="BKS40">
        <v>43907</v>
      </c>
      <c r="BKT40">
        <v>43906</v>
      </c>
      <c r="BKU40">
        <v>43903</v>
      </c>
      <c r="BKV40">
        <v>43902</v>
      </c>
      <c r="BKW40">
        <v>43901</v>
      </c>
      <c r="BKX40">
        <v>43900</v>
      </c>
      <c r="BKY40">
        <v>43899</v>
      </c>
      <c r="BKZ40">
        <v>43896</v>
      </c>
      <c r="BLA40">
        <v>43895</v>
      </c>
      <c r="BLB40">
        <v>43894</v>
      </c>
      <c r="BLC40">
        <v>43893</v>
      </c>
      <c r="BLD40">
        <v>43892</v>
      </c>
      <c r="BLE40">
        <v>43889</v>
      </c>
      <c r="BLF40">
        <v>43888</v>
      </c>
      <c r="BLG40">
        <v>43887</v>
      </c>
      <c r="BLH40">
        <v>43886</v>
      </c>
      <c r="BLI40">
        <v>43885</v>
      </c>
      <c r="BLJ40">
        <v>43882</v>
      </c>
      <c r="BLK40">
        <v>43881</v>
      </c>
      <c r="BLL40">
        <v>43880</v>
      </c>
      <c r="BLM40">
        <v>43879</v>
      </c>
      <c r="BLN40">
        <v>43878</v>
      </c>
      <c r="BLO40">
        <v>43875</v>
      </c>
      <c r="BLP40">
        <v>43874</v>
      </c>
      <c r="BLQ40">
        <v>43873</v>
      </c>
      <c r="BLR40">
        <v>43872</v>
      </c>
      <c r="BLS40">
        <v>43871</v>
      </c>
      <c r="BLT40">
        <v>43868</v>
      </c>
      <c r="BLU40">
        <v>43867</v>
      </c>
      <c r="BLV40">
        <v>43866</v>
      </c>
      <c r="BLW40">
        <v>43865</v>
      </c>
      <c r="BLX40">
        <v>43864</v>
      </c>
      <c r="BLY40">
        <v>43861</v>
      </c>
      <c r="BLZ40">
        <v>43860</v>
      </c>
      <c r="BMA40">
        <v>43859</v>
      </c>
      <c r="BMB40">
        <v>43858</v>
      </c>
      <c r="BMC40">
        <v>43857</v>
      </c>
      <c r="BMD40">
        <v>43854</v>
      </c>
      <c r="BME40">
        <v>43853</v>
      </c>
      <c r="BMF40">
        <v>43852</v>
      </c>
      <c r="BMG40">
        <v>43851</v>
      </c>
      <c r="BMH40">
        <v>43850</v>
      </c>
      <c r="BMI40">
        <v>43847</v>
      </c>
      <c r="BMJ40">
        <v>43846</v>
      </c>
      <c r="BMK40">
        <v>43845</v>
      </c>
      <c r="BML40">
        <v>43844</v>
      </c>
      <c r="BMM40">
        <v>43843</v>
      </c>
      <c r="BMN40">
        <v>43840</v>
      </c>
      <c r="BMO40">
        <v>43839</v>
      </c>
      <c r="BMP40">
        <v>43838</v>
      </c>
      <c r="BMQ40">
        <v>43837</v>
      </c>
      <c r="BMR40">
        <v>43836</v>
      </c>
      <c r="BMS40">
        <v>43833</v>
      </c>
      <c r="BMT40">
        <v>43832</v>
      </c>
      <c r="BMU40">
        <v>43831</v>
      </c>
      <c r="BMV40">
        <v>43830</v>
      </c>
      <c r="BMW40">
        <v>43829</v>
      </c>
      <c r="BMX40">
        <v>43826</v>
      </c>
      <c r="BMY40">
        <v>43825</v>
      </c>
      <c r="BMZ40">
        <v>43824</v>
      </c>
      <c r="BNA40">
        <v>43823</v>
      </c>
      <c r="BNB40">
        <v>43822</v>
      </c>
      <c r="BNC40">
        <v>43819</v>
      </c>
      <c r="BND40">
        <v>43818</v>
      </c>
      <c r="BNE40">
        <v>43817</v>
      </c>
      <c r="BNF40">
        <v>43816</v>
      </c>
      <c r="BNG40">
        <v>43815</v>
      </c>
      <c r="BNH40">
        <v>43812</v>
      </c>
      <c r="BNI40">
        <v>43811</v>
      </c>
      <c r="BNJ40">
        <v>43810</v>
      </c>
      <c r="BNK40">
        <v>43809</v>
      </c>
      <c r="BNL40">
        <v>43808</v>
      </c>
      <c r="BNM40">
        <v>43805</v>
      </c>
      <c r="BNN40">
        <v>43804</v>
      </c>
      <c r="BNO40">
        <v>43803</v>
      </c>
      <c r="BNP40">
        <v>43802</v>
      </c>
      <c r="BNQ40">
        <v>43801</v>
      </c>
      <c r="BNR40">
        <v>43798</v>
      </c>
      <c r="BNS40">
        <v>43797</v>
      </c>
      <c r="BNT40">
        <v>43796</v>
      </c>
      <c r="BNU40">
        <v>43795</v>
      </c>
      <c r="BNV40">
        <v>43794</v>
      </c>
      <c r="BNW40">
        <v>43791</v>
      </c>
      <c r="BNX40">
        <v>43790</v>
      </c>
      <c r="BNY40">
        <v>43789</v>
      </c>
      <c r="BNZ40">
        <v>43788</v>
      </c>
      <c r="BOA40">
        <v>43787</v>
      </c>
      <c r="BOB40">
        <v>43784</v>
      </c>
      <c r="BOC40">
        <v>43783</v>
      </c>
      <c r="BOD40">
        <v>43782</v>
      </c>
      <c r="BOE40">
        <v>43781</v>
      </c>
      <c r="BOF40">
        <v>43780</v>
      </c>
      <c r="BOG40">
        <v>43777</v>
      </c>
      <c r="BOH40">
        <v>43776</v>
      </c>
      <c r="BOI40">
        <v>43775</v>
      </c>
      <c r="BOJ40">
        <v>43774</v>
      </c>
      <c r="BOK40">
        <v>43773</v>
      </c>
      <c r="BOL40">
        <v>43770</v>
      </c>
      <c r="BOM40">
        <v>43769</v>
      </c>
      <c r="BON40">
        <v>43768</v>
      </c>
      <c r="BOO40">
        <v>43767</v>
      </c>
      <c r="BOP40">
        <v>43766</v>
      </c>
      <c r="BOQ40">
        <v>43763</v>
      </c>
      <c r="BOR40">
        <v>43762</v>
      </c>
      <c r="BOS40">
        <v>43761</v>
      </c>
      <c r="BOT40">
        <v>43760</v>
      </c>
      <c r="BOU40">
        <v>43759</v>
      </c>
      <c r="BOV40">
        <v>43756</v>
      </c>
      <c r="BOW40">
        <v>43755</v>
      </c>
      <c r="BOX40">
        <v>43754</v>
      </c>
      <c r="BOY40">
        <v>43753</v>
      </c>
      <c r="BOZ40">
        <v>43752</v>
      </c>
      <c r="BPA40">
        <v>43749</v>
      </c>
      <c r="BPB40">
        <v>43748</v>
      </c>
      <c r="BPC40">
        <v>43747</v>
      </c>
      <c r="BPD40">
        <v>43746</v>
      </c>
      <c r="BPE40">
        <v>43745</v>
      </c>
      <c r="BPF40">
        <v>43742</v>
      </c>
      <c r="BPG40">
        <v>43741</v>
      </c>
      <c r="BPH40">
        <v>43740</v>
      </c>
      <c r="BPI40">
        <v>43739</v>
      </c>
      <c r="BPJ40">
        <v>43738</v>
      </c>
      <c r="BPK40">
        <v>43735</v>
      </c>
      <c r="BPL40">
        <v>43734</v>
      </c>
      <c r="BPM40">
        <v>43733</v>
      </c>
      <c r="BPN40">
        <v>43732</v>
      </c>
      <c r="BPO40">
        <v>43731</v>
      </c>
      <c r="BPP40">
        <v>43728</v>
      </c>
      <c r="BPQ40">
        <v>43727</v>
      </c>
      <c r="BPR40">
        <v>43726</v>
      </c>
      <c r="BPS40">
        <v>43725</v>
      </c>
      <c r="BPT40">
        <v>43724</v>
      </c>
      <c r="BPU40">
        <v>43721</v>
      </c>
      <c r="BPV40">
        <v>43720</v>
      </c>
      <c r="BPW40">
        <v>43719</v>
      </c>
      <c r="BPX40">
        <v>43718</v>
      </c>
      <c r="BPY40">
        <v>43717</v>
      </c>
      <c r="BPZ40">
        <v>43714</v>
      </c>
      <c r="BQA40">
        <v>43713</v>
      </c>
      <c r="BQB40">
        <v>43712</v>
      </c>
      <c r="BQC40">
        <v>43711</v>
      </c>
      <c r="BQD40">
        <v>43710</v>
      </c>
      <c r="BQE40">
        <v>43707</v>
      </c>
      <c r="BQF40">
        <v>43706</v>
      </c>
      <c r="BQG40">
        <v>43705</v>
      </c>
      <c r="BQH40">
        <v>43704</v>
      </c>
      <c r="BQI40">
        <v>43703</v>
      </c>
      <c r="BQJ40">
        <v>43700</v>
      </c>
      <c r="BQK40">
        <v>43699</v>
      </c>
      <c r="BQL40">
        <v>43698</v>
      </c>
      <c r="BQM40">
        <v>43697</v>
      </c>
      <c r="BQN40">
        <v>43696</v>
      </c>
      <c r="BQO40">
        <v>43693</v>
      </c>
      <c r="BQP40">
        <v>43692</v>
      </c>
      <c r="BQQ40">
        <v>43691</v>
      </c>
      <c r="BQR40">
        <v>43690</v>
      </c>
      <c r="BQS40">
        <v>43689</v>
      </c>
      <c r="BQT40">
        <v>43686</v>
      </c>
      <c r="BQU40">
        <v>43685</v>
      </c>
      <c r="BQV40">
        <v>43684</v>
      </c>
      <c r="BQW40">
        <v>43683</v>
      </c>
      <c r="BQX40">
        <v>43682</v>
      </c>
      <c r="BQY40">
        <v>43679</v>
      </c>
      <c r="BQZ40">
        <v>43678</v>
      </c>
      <c r="BRA40">
        <v>43677</v>
      </c>
      <c r="BRB40">
        <v>43676</v>
      </c>
      <c r="BRC40">
        <v>43675</v>
      </c>
      <c r="BRD40">
        <v>43672</v>
      </c>
      <c r="BRE40">
        <v>43671</v>
      </c>
      <c r="BRF40">
        <v>43670</v>
      </c>
      <c r="BRG40">
        <v>43669</v>
      </c>
      <c r="BRH40">
        <v>43668</v>
      </c>
      <c r="BRI40">
        <v>43665</v>
      </c>
      <c r="BRJ40">
        <v>43664</v>
      </c>
      <c r="BRK40">
        <v>43663</v>
      </c>
      <c r="BRL40">
        <v>43662</v>
      </c>
      <c r="BRM40">
        <v>43661</v>
      </c>
      <c r="BRN40">
        <v>43658</v>
      </c>
      <c r="BRO40">
        <v>43657</v>
      </c>
      <c r="BRP40">
        <v>43656</v>
      </c>
      <c r="BRQ40">
        <v>43655</v>
      </c>
      <c r="BRR40">
        <v>43654</v>
      </c>
      <c r="BRS40">
        <v>43651</v>
      </c>
      <c r="BRT40">
        <v>43650</v>
      </c>
      <c r="BRU40">
        <v>43649</v>
      </c>
      <c r="BRV40">
        <v>43648</v>
      </c>
      <c r="BRW40">
        <v>43647</v>
      </c>
      <c r="BRX40">
        <v>43644</v>
      </c>
      <c r="BRY40">
        <v>43643</v>
      </c>
      <c r="BRZ40">
        <v>43642</v>
      </c>
      <c r="BSA40">
        <v>43641</v>
      </c>
      <c r="BSB40">
        <v>43640</v>
      </c>
      <c r="BSC40">
        <v>43637</v>
      </c>
      <c r="BSD40">
        <v>43636</v>
      </c>
      <c r="BSE40">
        <v>43635</v>
      </c>
      <c r="BSF40">
        <v>43634</v>
      </c>
      <c r="BSG40">
        <v>43633</v>
      </c>
      <c r="BSH40">
        <v>43630</v>
      </c>
      <c r="BSI40">
        <v>43629</v>
      </c>
      <c r="BSJ40">
        <v>43628</v>
      </c>
      <c r="BSK40">
        <v>43627</v>
      </c>
      <c r="BSL40">
        <v>43626</v>
      </c>
      <c r="BSM40">
        <v>43623</v>
      </c>
      <c r="BSN40">
        <v>43622</v>
      </c>
      <c r="BSO40">
        <v>43621</v>
      </c>
      <c r="BSP40">
        <v>43620</v>
      </c>
      <c r="BSQ40">
        <v>43619</v>
      </c>
      <c r="BSR40">
        <v>43616</v>
      </c>
      <c r="BSS40">
        <v>43615</v>
      </c>
      <c r="BST40">
        <v>43614</v>
      </c>
      <c r="BSU40">
        <v>43613</v>
      </c>
      <c r="BSV40">
        <v>43612</v>
      </c>
      <c r="BSW40">
        <v>43609</v>
      </c>
      <c r="BSX40">
        <v>43608</v>
      </c>
      <c r="BSY40">
        <v>43607</v>
      </c>
      <c r="BSZ40">
        <v>43606</v>
      </c>
      <c r="BTA40">
        <v>43605</v>
      </c>
      <c r="BTB40">
        <v>43602</v>
      </c>
      <c r="BTC40">
        <v>43601</v>
      </c>
      <c r="BTD40">
        <v>43600</v>
      </c>
      <c r="BTE40">
        <v>43599</v>
      </c>
      <c r="BTF40">
        <v>43598</v>
      </c>
      <c r="BTG40">
        <v>43595</v>
      </c>
      <c r="BTH40">
        <v>43594</v>
      </c>
      <c r="BTI40">
        <v>43593</v>
      </c>
      <c r="BTJ40">
        <v>43592</v>
      </c>
      <c r="BTK40">
        <v>43591</v>
      </c>
      <c r="BTL40">
        <v>43588</v>
      </c>
      <c r="BTM40">
        <v>43587</v>
      </c>
      <c r="BTN40">
        <v>43586</v>
      </c>
      <c r="BTO40">
        <v>43585</v>
      </c>
      <c r="BTP40">
        <v>43584</v>
      </c>
      <c r="BTQ40">
        <v>43581</v>
      </c>
      <c r="BTR40">
        <v>43580</v>
      </c>
      <c r="BTS40">
        <v>43579</v>
      </c>
      <c r="BTT40">
        <v>43578</v>
      </c>
      <c r="BTU40">
        <v>43577</v>
      </c>
      <c r="BTV40">
        <v>43574</v>
      </c>
      <c r="BTW40">
        <v>43573</v>
      </c>
      <c r="BTX40">
        <v>43572</v>
      </c>
      <c r="BTY40">
        <v>43571</v>
      </c>
      <c r="BTZ40">
        <v>43570</v>
      </c>
      <c r="BUA40">
        <v>43567</v>
      </c>
      <c r="BUB40">
        <v>43566</v>
      </c>
      <c r="BUC40">
        <v>43565</v>
      </c>
      <c r="BUD40">
        <v>43564</v>
      </c>
      <c r="BUE40">
        <v>43563</v>
      </c>
      <c r="BUF40">
        <v>43560</v>
      </c>
      <c r="BUG40">
        <v>43559</v>
      </c>
      <c r="BUH40">
        <v>43558</v>
      </c>
      <c r="BUI40">
        <v>43557</v>
      </c>
      <c r="BUJ40">
        <v>43556</v>
      </c>
      <c r="BUK40">
        <v>43553</v>
      </c>
      <c r="BUL40">
        <v>43552</v>
      </c>
      <c r="BUM40">
        <v>43551</v>
      </c>
      <c r="BUN40">
        <v>43550</v>
      </c>
      <c r="BUO40">
        <v>43549</v>
      </c>
      <c r="BUP40">
        <v>43546</v>
      </c>
      <c r="BUQ40">
        <v>43545</v>
      </c>
      <c r="BUR40">
        <v>43544</v>
      </c>
      <c r="BUS40">
        <v>43543</v>
      </c>
      <c r="BUT40">
        <v>43542</v>
      </c>
      <c r="BUU40">
        <v>43539</v>
      </c>
      <c r="BUV40">
        <v>43538</v>
      </c>
      <c r="BUW40">
        <v>43537</v>
      </c>
      <c r="BUX40">
        <v>43536</v>
      </c>
      <c r="BUY40">
        <v>43535</v>
      </c>
      <c r="BUZ40">
        <v>43532</v>
      </c>
      <c r="BVA40">
        <v>43531</v>
      </c>
      <c r="BVB40">
        <v>43530</v>
      </c>
      <c r="BVC40">
        <v>43529</v>
      </c>
      <c r="BVD40">
        <v>43528</v>
      </c>
      <c r="BVE40">
        <v>43525</v>
      </c>
      <c r="BVF40">
        <v>43524</v>
      </c>
      <c r="BVG40">
        <v>43523</v>
      </c>
      <c r="BVH40">
        <v>43522</v>
      </c>
      <c r="BVI40">
        <v>43521</v>
      </c>
      <c r="BVJ40">
        <v>43518</v>
      </c>
      <c r="BVK40">
        <v>43517</v>
      </c>
      <c r="BVL40">
        <v>43516</v>
      </c>
      <c r="BVM40">
        <v>43515</v>
      </c>
      <c r="BVN40">
        <v>43514</v>
      </c>
      <c r="BVO40">
        <v>43511</v>
      </c>
      <c r="BVP40">
        <v>43510</v>
      </c>
      <c r="BVQ40">
        <v>43509</v>
      </c>
      <c r="BVR40">
        <v>43508</v>
      </c>
      <c r="BVS40">
        <v>43507</v>
      </c>
      <c r="BVT40">
        <v>43504</v>
      </c>
      <c r="BVU40">
        <v>43503</v>
      </c>
      <c r="BVV40">
        <v>43502</v>
      </c>
      <c r="BVW40">
        <v>43501</v>
      </c>
      <c r="BVX40">
        <v>43500</v>
      </c>
      <c r="BVY40">
        <v>43497</v>
      </c>
      <c r="BVZ40">
        <v>43496</v>
      </c>
      <c r="BWA40">
        <v>43495</v>
      </c>
      <c r="BWB40">
        <v>43494</v>
      </c>
      <c r="BWC40">
        <v>43493</v>
      </c>
      <c r="BWD40">
        <v>43490</v>
      </c>
      <c r="BWE40">
        <v>43489</v>
      </c>
      <c r="BWF40">
        <v>43488</v>
      </c>
      <c r="BWG40">
        <v>43487</v>
      </c>
      <c r="BWH40">
        <v>43486</v>
      </c>
      <c r="BWI40">
        <v>43483</v>
      </c>
      <c r="BWJ40">
        <v>43482</v>
      </c>
      <c r="BWK40">
        <v>43481</v>
      </c>
      <c r="BWL40">
        <v>43480</v>
      </c>
      <c r="BWM40">
        <v>43479</v>
      </c>
      <c r="BWN40">
        <v>43476</v>
      </c>
      <c r="BWO40">
        <v>43475</v>
      </c>
      <c r="BWP40">
        <v>43474</v>
      </c>
      <c r="BWQ40">
        <v>43473</v>
      </c>
      <c r="BWR40">
        <v>43472</v>
      </c>
      <c r="BWS40">
        <v>43469</v>
      </c>
      <c r="BWT40">
        <v>43468</v>
      </c>
      <c r="BWU40">
        <v>43467</v>
      </c>
      <c r="BWV40">
        <v>43466</v>
      </c>
      <c r="BWW40">
        <v>43465</v>
      </c>
      <c r="BWX40">
        <v>43462</v>
      </c>
      <c r="BWY40">
        <v>43461</v>
      </c>
      <c r="BWZ40">
        <v>43460</v>
      </c>
      <c r="BXA40">
        <v>43459</v>
      </c>
      <c r="BXB40">
        <v>43458</v>
      </c>
      <c r="BXC40">
        <v>43455</v>
      </c>
      <c r="BXD40">
        <v>43454</v>
      </c>
      <c r="BXE40">
        <v>43453</v>
      </c>
      <c r="BXF40">
        <v>43452</v>
      </c>
      <c r="BXG40">
        <v>43451</v>
      </c>
      <c r="BXH40">
        <v>43448</v>
      </c>
      <c r="BXI40">
        <v>43447</v>
      </c>
      <c r="BXJ40">
        <v>43446</v>
      </c>
      <c r="BXK40">
        <v>43445</v>
      </c>
      <c r="BXL40">
        <v>43444</v>
      </c>
      <c r="BXM40">
        <v>43441</v>
      </c>
      <c r="BXN40">
        <v>43440</v>
      </c>
      <c r="BXO40">
        <v>43439</v>
      </c>
      <c r="BXP40">
        <v>43438</v>
      </c>
      <c r="BXQ40">
        <v>43437</v>
      </c>
      <c r="BXR40">
        <v>43434</v>
      </c>
      <c r="BXS40">
        <v>43433</v>
      </c>
      <c r="BXT40">
        <v>43432</v>
      </c>
      <c r="BXU40">
        <v>43431</v>
      </c>
      <c r="BXV40">
        <v>43430</v>
      </c>
      <c r="BXW40">
        <v>43427</v>
      </c>
      <c r="BXX40">
        <v>43426</v>
      </c>
      <c r="BXY40">
        <v>43425</v>
      </c>
      <c r="BXZ40">
        <v>43424</v>
      </c>
      <c r="BYA40">
        <v>43423</v>
      </c>
      <c r="BYB40">
        <v>43420</v>
      </c>
      <c r="BYC40">
        <v>43419</v>
      </c>
      <c r="BYD40">
        <v>43418</v>
      </c>
      <c r="BYE40">
        <v>43417</v>
      </c>
      <c r="BYF40">
        <v>43416</v>
      </c>
      <c r="BYG40">
        <v>43413</v>
      </c>
      <c r="BYH40">
        <v>43412</v>
      </c>
      <c r="BYI40">
        <v>43411</v>
      </c>
      <c r="BYJ40">
        <v>43410</v>
      </c>
      <c r="BYK40">
        <v>43409</v>
      </c>
      <c r="BYL40">
        <v>43406</v>
      </c>
      <c r="BYM40">
        <v>43405</v>
      </c>
      <c r="BYN40">
        <v>43404</v>
      </c>
      <c r="BYO40">
        <v>43403</v>
      </c>
      <c r="BYP40">
        <v>43402</v>
      </c>
      <c r="BYQ40">
        <v>43399</v>
      </c>
      <c r="BYR40">
        <v>43398</v>
      </c>
      <c r="BYS40">
        <v>43397</v>
      </c>
      <c r="BYT40">
        <v>43396</v>
      </c>
      <c r="BYU40">
        <v>43395</v>
      </c>
      <c r="BYV40">
        <v>43392</v>
      </c>
      <c r="BYW40">
        <v>43391</v>
      </c>
      <c r="BYX40">
        <v>43390</v>
      </c>
      <c r="BYY40">
        <v>43389</v>
      </c>
      <c r="BYZ40">
        <v>43388</v>
      </c>
      <c r="BZA40">
        <v>43385</v>
      </c>
      <c r="BZB40">
        <v>43384</v>
      </c>
      <c r="BZC40">
        <v>43383</v>
      </c>
      <c r="BZD40">
        <v>43382</v>
      </c>
      <c r="BZE40">
        <v>43381</v>
      </c>
      <c r="BZF40">
        <v>43378</v>
      </c>
      <c r="BZG40">
        <v>43377</v>
      </c>
      <c r="BZH40">
        <v>43376</v>
      </c>
      <c r="BZI40">
        <v>43375</v>
      </c>
      <c r="BZJ40">
        <v>43374</v>
      </c>
      <c r="BZK40">
        <v>43371</v>
      </c>
      <c r="BZL40">
        <v>43370</v>
      </c>
      <c r="BZM40">
        <v>43369</v>
      </c>
      <c r="BZN40">
        <v>43368</v>
      </c>
      <c r="BZO40">
        <v>43367</v>
      </c>
      <c r="BZP40">
        <v>43364</v>
      </c>
      <c r="BZQ40">
        <v>43363</v>
      </c>
      <c r="BZR40">
        <v>43362</v>
      </c>
      <c r="BZS40">
        <v>43361</v>
      </c>
      <c r="BZT40">
        <v>43360</v>
      </c>
      <c r="BZU40">
        <v>43357</v>
      </c>
      <c r="BZV40">
        <v>43356</v>
      </c>
      <c r="BZW40">
        <v>43355</v>
      </c>
      <c r="BZX40">
        <v>43354</v>
      </c>
      <c r="BZY40">
        <v>43353</v>
      </c>
      <c r="BZZ40">
        <v>43350</v>
      </c>
      <c r="CAA40">
        <v>43349</v>
      </c>
      <c r="CAB40">
        <v>43348</v>
      </c>
      <c r="CAC40">
        <v>43347</v>
      </c>
      <c r="CAD40">
        <v>43346</v>
      </c>
      <c r="CAE40">
        <v>43343</v>
      </c>
      <c r="CAF40">
        <v>43342</v>
      </c>
      <c r="CAG40">
        <v>43341</v>
      </c>
      <c r="CAH40">
        <v>43340</v>
      </c>
      <c r="CAI40">
        <v>43339</v>
      </c>
      <c r="CAJ40">
        <v>43336</v>
      </c>
      <c r="CAK40">
        <v>43335</v>
      </c>
      <c r="CAL40">
        <v>43334</v>
      </c>
      <c r="CAM40">
        <v>43333</v>
      </c>
      <c r="CAN40">
        <v>43332</v>
      </c>
      <c r="CAO40">
        <v>43329</v>
      </c>
      <c r="CAP40">
        <v>43328</v>
      </c>
      <c r="CAQ40">
        <v>43327</v>
      </c>
      <c r="CAR40">
        <v>43326</v>
      </c>
      <c r="CAS40">
        <v>43325</v>
      </c>
      <c r="CAT40">
        <v>43322</v>
      </c>
      <c r="CAU40">
        <v>43321</v>
      </c>
      <c r="CAV40">
        <v>43320</v>
      </c>
      <c r="CAW40">
        <v>43319</v>
      </c>
      <c r="CAX40">
        <v>43318</v>
      </c>
      <c r="CAY40">
        <v>43315</v>
      </c>
      <c r="CAZ40">
        <v>43314</v>
      </c>
      <c r="CBA40">
        <v>43313</v>
      </c>
      <c r="CBB40">
        <v>43312</v>
      </c>
      <c r="CBC40">
        <v>43311</v>
      </c>
      <c r="CBD40">
        <v>43308</v>
      </c>
      <c r="CBE40">
        <v>43307</v>
      </c>
      <c r="CBF40">
        <v>43306</v>
      </c>
      <c r="CBG40">
        <v>43305</v>
      </c>
      <c r="CBH40">
        <v>43304</v>
      </c>
      <c r="CBI40">
        <v>43301</v>
      </c>
      <c r="CBJ40">
        <v>43300</v>
      </c>
      <c r="CBK40">
        <v>43299</v>
      </c>
      <c r="CBL40">
        <v>43298</v>
      </c>
      <c r="CBM40">
        <v>43297</v>
      </c>
      <c r="CBN40">
        <v>43294</v>
      </c>
      <c r="CBO40">
        <v>43293</v>
      </c>
      <c r="CBP40">
        <v>43292</v>
      </c>
      <c r="CBQ40">
        <v>43291</v>
      </c>
      <c r="CBR40">
        <v>43290</v>
      </c>
      <c r="CBS40">
        <v>43287</v>
      </c>
      <c r="CBT40">
        <v>43286</v>
      </c>
      <c r="CBU40">
        <v>43285</v>
      </c>
      <c r="CBV40">
        <v>43284</v>
      </c>
      <c r="CBW40">
        <v>43283</v>
      </c>
      <c r="CBX40">
        <v>43280</v>
      </c>
      <c r="CBY40">
        <v>43279</v>
      </c>
      <c r="CBZ40">
        <v>43278</v>
      </c>
      <c r="CCA40">
        <v>43277</v>
      </c>
      <c r="CCB40">
        <v>43276</v>
      </c>
      <c r="CCC40">
        <v>43273</v>
      </c>
      <c r="CCD40">
        <v>43272</v>
      </c>
      <c r="CCE40">
        <v>43271</v>
      </c>
      <c r="CCF40">
        <v>43270</v>
      </c>
      <c r="CCG40">
        <v>43269</v>
      </c>
      <c r="CCH40">
        <v>43266</v>
      </c>
      <c r="CCI40">
        <v>43265</v>
      </c>
      <c r="CCJ40">
        <v>43264</v>
      </c>
      <c r="CCK40">
        <v>43263</v>
      </c>
      <c r="CCL40">
        <v>43262</v>
      </c>
      <c r="CCM40">
        <v>43259</v>
      </c>
      <c r="CCN40">
        <v>43258</v>
      </c>
      <c r="CCO40">
        <v>43257</v>
      </c>
      <c r="CCP40">
        <v>43256</v>
      </c>
      <c r="CCQ40">
        <v>43255</v>
      </c>
      <c r="CCR40">
        <v>43252</v>
      </c>
      <c r="CCS40">
        <v>43251</v>
      </c>
      <c r="CCT40">
        <v>43250</v>
      </c>
      <c r="CCU40">
        <v>43249</v>
      </c>
      <c r="CCV40">
        <v>43248</v>
      </c>
      <c r="CCW40">
        <v>43245</v>
      </c>
      <c r="CCX40">
        <v>43244</v>
      </c>
      <c r="CCY40">
        <v>43243</v>
      </c>
      <c r="CCZ40">
        <v>43242</v>
      </c>
      <c r="CDA40">
        <v>43241</v>
      </c>
      <c r="CDB40">
        <v>43238</v>
      </c>
      <c r="CDC40">
        <v>43237</v>
      </c>
      <c r="CDD40">
        <v>43236</v>
      </c>
      <c r="CDE40">
        <v>43235</v>
      </c>
      <c r="CDF40">
        <v>43234</v>
      </c>
      <c r="CDG40">
        <v>43231</v>
      </c>
      <c r="CDH40">
        <v>43230</v>
      </c>
      <c r="CDI40">
        <v>43229</v>
      </c>
      <c r="CDJ40">
        <v>43228</v>
      </c>
      <c r="CDK40">
        <v>43227</v>
      </c>
      <c r="CDL40">
        <v>43224</v>
      </c>
      <c r="CDM40">
        <v>43223</v>
      </c>
      <c r="CDN40">
        <v>43222</v>
      </c>
      <c r="CDO40">
        <v>43221</v>
      </c>
      <c r="CDP40">
        <v>43220</v>
      </c>
      <c r="CDQ40">
        <v>43217</v>
      </c>
      <c r="CDR40">
        <v>43216</v>
      </c>
      <c r="CDS40">
        <v>43215</v>
      </c>
      <c r="CDT40">
        <v>43214</v>
      </c>
      <c r="CDU40">
        <v>43213</v>
      </c>
      <c r="CDV40">
        <v>43210</v>
      </c>
      <c r="CDW40">
        <v>43209</v>
      </c>
      <c r="CDX40">
        <v>43208</v>
      </c>
      <c r="CDY40">
        <v>43207</v>
      </c>
      <c r="CDZ40">
        <v>43206</v>
      </c>
      <c r="CEA40">
        <v>43203</v>
      </c>
      <c r="CEB40">
        <v>43202</v>
      </c>
      <c r="CEC40">
        <v>43201</v>
      </c>
      <c r="CED40">
        <v>43200</v>
      </c>
      <c r="CEE40">
        <v>43199</v>
      </c>
      <c r="CEF40">
        <v>43196</v>
      </c>
      <c r="CEG40">
        <v>43195</v>
      </c>
      <c r="CEH40">
        <v>43194</v>
      </c>
      <c r="CEI40">
        <v>43193</v>
      </c>
      <c r="CEJ40">
        <v>43192</v>
      </c>
      <c r="CEK40">
        <v>43189</v>
      </c>
      <c r="CEL40">
        <v>43188</v>
      </c>
      <c r="CEM40">
        <v>43187</v>
      </c>
      <c r="CEN40">
        <v>43186</v>
      </c>
      <c r="CEO40">
        <v>43185</v>
      </c>
      <c r="CEP40">
        <v>43182</v>
      </c>
      <c r="CEQ40">
        <v>43181</v>
      </c>
      <c r="CER40">
        <v>43180</v>
      </c>
      <c r="CES40">
        <v>43179</v>
      </c>
      <c r="CET40">
        <v>43178</v>
      </c>
      <c r="CEU40">
        <v>43175</v>
      </c>
      <c r="CEV40">
        <v>43174</v>
      </c>
      <c r="CEW40">
        <v>43173</v>
      </c>
      <c r="CEX40">
        <v>43172</v>
      </c>
      <c r="CEY40">
        <v>43171</v>
      </c>
      <c r="CEZ40">
        <v>43168</v>
      </c>
      <c r="CFA40">
        <v>43167</v>
      </c>
      <c r="CFB40">
        <v>43166</v>
      </c>
      <c r="CFC40">
        <v>43165</v>
      </c>
      <c r="CFD40">
        <v>43164</v>
      </c>
      <c r="CFE40">
        <v>43161</v>
      </c>
      <c r="CFF40">
        <v>43160</v>
      </c>
      <c r="CFG40">
        <v>43159</v>
      </c>
      <c r="CFH40">
        <v>43158</v>
      </c>
      <c r="CFI40">
        <v>43157</v>
      </c>
      <c r="CFJ40">
        <v>43154</v>
      </c>
      <c r="CFK40">
        <v>43153</v>
      </c>
      <c r="CFL40">
        <v>43152</v>
      </c>
      <c r="CFM40">
        <v>43151</v>
      </c>
      <c r="CFN40">
        <v>43150</v>
      </c>
      <c r="CFO40">
        <v>43147</v>
      </c>
      <c r="CFP40">
        <v>43146</v>
      </c>
      <c r="CFQ40">
        <v>43145</v>
      </c>
      <c r="CFR40">
        <v>43144</v>
      </c>
      <c r="CFS40">
        <v>43143</v>
      </c>
      <c r="CFT40">
        <v>43140</v>
      </c>
      <c r="CFU40">
        <v>43139</v>
      </c>
      <c r="CFV40">
        <v>43138</v>
      </c>
      <c r="CFW40">
        <v>43137</v>
      </c>
      <c r="CFX40">
        <v>43136</v>
      </c>
      <c r="CFY40">
        <v>43133</v>
      </c>
      <c r="CFZ40">
        <v>43132</v>
      </c>
      <c r="CGA40">
        <v>43131</v>
      </c>
      <c r="CGB40">
        <v>43130</v>
      </c>
      <c r="CGC40">
        <v>43129</v>
      </c>
      <c r="CGD40">
        <v>43126</v>
      </c>
      <c r="CGE40">
        <v>43125</v>
      </c>
      <c r="CGF40">
        <v>43124</v>
      </c>
      <c r="CGG40">
        <v>43123</v>
      </c>
      <c r="CGH40">
        <v>43122</v>
      </c>
      <c r="CGI40">
        <v>43119</v>
      </c>
      <c r="CGJ40">
        <v>43118</v>
      </c>
      <c r="CGK40">
        <v>43117</v>
      </c>
      <c r="CGL40">
        <v>43116</v>
      </c>
      <c r="CGM40">
        <v>43115</v>
      </c>
      <c r="CGN40">
        <v>43112</v>
      </c>
      <c r="CGO40">
        <v>43111</v>
      </c>
      <c r="CGP40">
        <v>43110</v>
      </c>
      <c r="CGQ40">
        <v>43109</v>
      </c>
      <c r="CGR40">
        <v>43108</v>
      </c>
      <c r="CGS40">
        <v>43105</v>
      </c>
      <c r="CGT40">
        <v>43104</v>
      </c>
      <c r="CGU40">
        <v>43103</v>
      </c>
      <c r="CGV40">
        <v>43102</v>
      </c>
      <c r="CGW40">
        <v>43101</v>
      </c>
      <c r="CGX40">
        <v>43098</v>
      </c>
      <c r="CGY40">
        <v>43097</v>
      </c>
      <c r="CGZ40">
        <v>43096</v>
      </c>
      <c r="CHA40">
        <v>43095</v>
      </c>
      <c r="CHB40">
        <v>43094</v>
      </c>
      <c r="CHC40">
        <v>43091</v>
      </c>
      <c r="CHD40">
        <v>43090</v>
      </c>
      <c r="CHE40">
        <v>43089</v>
      </c>
      <c r="CHF40">
        <v>43088</v>
      </c>
      <c r="CHG40">
        <v>43087</v>
      </c>
      <c r="CHH40">
        <v>43084</v>
      </c>
      <c r="CHI40">
        <v>43083</v>
      </c>
      <c r="CHJ40">
        <v>43082</v>
      </c>
      <c r="CHK40">
        <v>43081</v>
      </c>
      <c r="CHL40">
        <v>43080</v>
      </c>
      <c r="CHM40">
        <v>43077</v>
      </c>
      <c r="CHN40">
        <v>43076</v>
      </c>
      <c r="CHO40">
        <v>43075</v>
      </c>
      <c r="CHP40">
        <v>43074</v>
      </c>
      <c r="CHQ40">
        <v>43073</v>
      </c>
      <c r="CHR40">
        <v>43070</v>
      </c>
      <c r="CHS40">
        <v>43069</v>
      </c>
      <c r="CHT40">
        <v>43068</v>
      </c>
      <c r="CHU40">
        <v>43067</v>
      </c>
      <c r="CHV40">
        <v>43066</v>
      </c>
      <c r="CHW40">
        <v>43063</v>
      </c>
      <c r="CHX40">
        <v>43062</v>
      </c>
      <c r="CHY40">
        <v>43061</v>
      </c>
      <c r="CHZ40">
        <v>43060</v>
      </c>
      <c r="CIA40">
        <v>43059</v>
      </c>
      <c r="CIB40">
        <v>43056</v>
      </c>
      <c r="CIC40">
        <v>43055</v>
      </c>
      <c r="CID40">
        <v>43054</v>
      </c>
      <c r="CIE40">
        <v>43053</v>
      </c>
      <c r="CIF40">
        <v>43052</v>
      </c>
      <c r="CIG40">
        <v>43049</v>
      </c>
      <c r="CIH40">
        <v>43048</v>
      </c>
      <c r="CII40">
        <v>43047</v>
      </c>
      <c r="CIJ40">
        <v>43046</v>
      </c>
      <c r="CIK40">
        <v>43045</v>
      </c>
      <c r="CIL40">
        <v>43042</v>
      </c>
      <c r="CIM40">
        <v>43041</v>
      </c>
      <c r="CIN40">
        <v>43040</v>
      </c>
      <c r="CIO40">
        <v>43039</v>
      </c>
      <c r="CIP40">
        <v>43038</v>
      </c>
      <c r="CIQ40">
        <v>43035</v>
      </c>
      <c r="CIR40">
        <v>43034</v>
      </c>
      <c r="CIS40">
        <v>43033</v>
      </c>
      <c r="CIT40">
        <v>43032</v>
      </c>
      <c r="CIU40">
        <v>43031</v>
      </c>
      <c r="CIV40">
        <v>43028</v>
      </c>
      <c r="CIW40">
        <v>43027</v>
      </c>
      <c r="CIX40">
        <v>43026</v>
      </c>
      <c r="CIY40">
        <v>43025</v>
      </c>
      <c r="CIZ40">
        <v>43024</v>
      </c>
      <c r="CJA40">
        <v>43021</v>
      </c>
      <c r="CJB40">
        <v>43020</v>
      </c>
      <c r="CJC40">
        <v>43019</v>
      </c>
      <c r="CJD40">
        <v>43018</v>
      </c>
      <c r="CJE40">
        <v>43017</v>
      </c>
      <c r="CJF40">
        <v>43014</v>
      </c>
      <c r="CJG40">
        <v>43013</v>
      </c>
      <c r="CJH40">
        <v>43012</v>
      </c>
      <c r="CJI40">
        <v>43011</v>
      </c>
      <c r="CJJ40">
        <v>43010</v>
      </c>
      <c r="CJK40">
        <v>43007</v>
      </c>
      <c r="CJL40">
        <v>43006</v>
      </c>
      <c r="CJM40">
        <v>43005</v>
      </c>
      <c r="CJN40">
        <v>43004</v>
      </c>
      <c r="CJO40">
        <v>43003</v>
      </c>
      <c r="CJP40">
        <v>43000</v>
      </c>
      <c r="CJQ40">
        <v>42999</v>
      </c>
      <c r="CJR40">
        <v>42998</v>
      </c>
      <c r="CJS40">
        <v>42997</v>
      </c>
      <c r="CJT40">
        <v>42996</v>
      </c>
      <c r="CJU40">
        <v>42993</v>
      </c>
      <c r="CJV40">
        <v>42992</v>
      </c>
      <c r="CJW40">
        <v>42991</v>
      </c>
      <c r="CJX40">
        <v>42990</v>
      </c>
      <c r="CJY40">
        <v>42989</v>
      </c>
      <c r="CJZ40">
        <v>42986</v>
      </c>
      <c r="CKA40">
        <v>42985</v>
      </c>
      <c r="CKB40">
        <v>42984</v>
      </c>
      <c r="CKC40">
        <v>42983</v>
      </c>
      <c r="CKD40">
        <v>42982</v>
      </c>
      <c r="CKE40">
        <v>42979</v>
      </c>
      <c r="CKF40">
        <v>42978</v>
      </c>
      <c r="CKG40">
        <v>42977</v>
      </c>
      <c r="CKH40">
        <v>42976</v>
      </c>
      <c r="CKI40">
        <v>42975</v>
      </c>
      <c r="CKJ40">
        <v>42972</v>
      </c>
      <c r="CKK40">
        <v>42971</v>
      </c>
      <c r="CKL40">
        <v>42970</v>
      </c>
      <c r="CKM40">
        <v>42969</v>
      </c>
      <c r="CKN40">
        <v>42968</v>
      </c>
      <c r="CKO40">
        <v>42965</v>
      </c>
      <c r="CKP40">
        <v>42964</v>
      </c>
      <c r="CKQ40">
        <v>42963</v>
      </c>
      <c r="CKR40">
        <v>42962</v>
      </c>
      <c r="CKS40">
        <v>42961</v>
      </c>
      <c r="CKT40">
        <v>42958</v>
      </c>
      <c r="CKU40">
        <v>42957</v>
      </c>
      <c r="CKV40">
        <v>42956</v>
      </c>
      <c r="CKW40">
        <v>42955</v>
      </c>
      <c r="CKX40">
        <v>42954</v>
      </c>
      <c r="CKY40">
        <v>42951</v>
      </c>
      <c r="CKZ40">
        <v>42950</v>
      </c>
      <c r="CLA40">
        <v>42949</v>
      </c>
      <c r="CLB40">
        <v>42948</v>
      </c>
      <c r="CLC40">
        <v>42947</v>
      </c>
      <c r="CLD40">
        <v>42944</v>
      </c>
      <c r="CLE40">
        <v>42943</v>
      </c>
      <c r="CLF40">
        <v>42942</v>
      </c>
      <c r="CLG40">
        <v>42941</v>
      </c>
      <c r="CLH40">
        <v>42940</v>
      </c>
      <c r="CLI40">
        <v>42937</v>
      </c>
      <c r="CLJ40">
        <v>42936</v>
      </c>
      <c r="CLK40">
        <v>42935</v>
      </c>
      <c r="CLL40">
        <v>42934</v>
      </c>
      <c r="CLM40">
        <v>42933</v>
      </c>
      <c r="CLN40">
        <v>42930</v>
      </c>
      <c r="CLO40">
        <v>42929</v>
      </c>
      <c r="CLP40">
        <v>42928</v>
      </c>
      <c r="CLQ40">
        <v>42927</v>
      </c>
      <c r="CLR40">
        <v>42926</v>
      </c>
      <c r="CLS40">
        <v>42923</v>
      </c>
      <c r="CLT40">
        <v>42922</v>
      </c>
      <c r="CLU40">
        <v>42921</v>
      </c>
      <c r="CLV40">
        <v>42920</v>
      </c>
      <c r="CLW40">
        <v>42919</v>
      </c>
      <c r="CLX40">
        <v>42916</v>
      </c>
      <c r="CLY40">
        <v>42915</v>
      </c>
      <c r="CLZ40">
        <v>42914</v>
      </c>
      <c r="CMA40">
        <v>42913</v>
      </c>
      <c r="CMB40">
        <v>42912</v>
      </c>
      <c r="CMC40">
        <v>42909</v>
      </c>
      <c r="CMD40">
        <v>42908</v>
      </c>
      <c r="CME40">
        <v>42907</v>
      </c>
      <c r="CMF40">
        <v>42906</v>
      </c>
      <c r="CMG40">
        <v>42905</v>
      </c>
      <c r="CMH40">
        <v>42902</v>
      </c>
      <c r="CMI40">
        <v>42901</v>
      </c>
      <c r="CMJ40">
        <v>42900</v>
      </c>
      <c r="CMK40">
        <v>42899</v>
      </c>
      <c r="CML40">
        <v>42898</v>
      </c>
      <c r="CMM40">
        <v>42895</v>
      </c>
      <c r="CMN40">
        <v>42894</v>
      </c>
      <c r="CMO40">
        <v>42893</v>
      </c>
      <c r="CMP40">
        <v>42892</v>
      </c>
      <c r="CMQ40">
        <v>42891</v>
      </c>
      <c r="CMR40">
        <v>42888</v>
      </c>
      <c r="CMS40">
        <v>42887</v>
      </c>
      <c r="CMT40">
        <v>42886</v>
      </c>
      <c r="CMU40">
        <v>42885</v>
      </c>
      <c r="CMV40">
        <v>42884</v>
      </c>
      <c r="CMW40">
        <v>42881</v>
      </c>
      <c r="CMX40">
        <v>42880</v>
      </c>
      <c r="CMY40">
        <v>42879</v>
      </c>
      <c r="CMZ40">
        <v>42878</v>
      </c>
      <c r="CNA40">
        <v>42877</v>
      </c>
      <c r="CNB40">
        <v>42874</v>
      </c>
      <c r="CNC40">
        <v>42873</v>
      </c>
      <c r="CND40">
        <v>42872</v>
      </c>
      <c r="CNE40">
        <v>42871</v>
      </c>
      <c r="CNF40">
        <v>42870</v>
      </c>
      <c r="CNG40">
        <v>42867</v>
      </c>
      <c r="CNH40">
        <v>42866</v>
      </c>
      <c r="CNI40">
        <v>42865</v>
      </c>
      <c r="CNJ40">
        <v>42864</v>
      </c>
      <c r="CNK40">
        <v>42863</v>
      </c>
      <c r="CNL40">
        <v>42860</v>
      </c>
      <c r="CNM40">
        <v>42859</v>
      </c>
      <c r="CNN40">
        <v>42858</v>
      </c>
      <c r="CNO40">
        <v>42857</v>
      </c>
      <c r="CNP40">
        <v>42856</v>
      </c>
      <c r="CNQ40">
        <v>42853</v>
      </c>
      <c r="CNR40">
        <v>42852</v>
      </c>
      <c r="CNS40">
        <v>42851</v>
      </c>
      <c r="CNT40">
        <v>42850</v>
      </c>
      <c r="CNU40">
        <v>42849</v>
      </c>
      <c r="CNV40">
        <v>42846</v>
      </c>
      <c r="CNW40">
        <v>42845</v>
      </c>
      <c r="CNX40">
        <v>42844</v>
      </c>
      <c r="CNY40">
        <v>42843</v>
      </c>
      <c r="CNZ40">
        <v>42842</v>
      </c>
      <c r="COA40">
        <v>42839</v>
      </c>
      <c r="COB40">
        <v>42838</v>
      </c>
      <c r="COC40">
        <v>42837</v>
      </c>
      <c r="COD40">
        <v>42836</v>
      </c>
      <c r="COE40">
        <v>42835</v>
      </c>
      <c r="COF40">
        <v>42832</v>
      </c>
      <c r="COG40">
        <v>42831</v>
      </c>
      <c r="COH40">
        <v>42830</v>
      </c>
      <c r="COI40">
        <v>42829</v>
      </c>
      <c r="COJ40">
        <v>42828</v>
      </c>
      <c r="COK40">
        <v>42825</v>
      </c>
      <c r="COL40">
        <v>42824</v>
      </c>
      <c r="COM40">
        <v>42823</v>
      </c>
      <c r="CON40">
        <v>42822</v>
      </c>
      <c r="COO40">
        <v>42821</v>
      </c>
      <c r="COP40">
        <v>42818</v>
      </c>
      <c r="COQ40">
        <v>42817</v>
      </c>
      <c r="COR40">
        <v>42816</v>
      </c>
      <c r="COS40">
        <v>42815</v>
      </c>
      <c r="COT40">
        <v>42814</v>
      </c>
      <c r="COU40">
        <v>42811</v>
      </c>
      <c r="COV40">
        <v>42810</v>
      </c>
      <c r="COW40">
        <v>42809</v>
      </c>
      <c r="COX40">
        <v>42808</v>
      </c>
      <c r="COY40">
        <v>42807</v>
      </c>
      <c r="COZ40">
        <v>42804</v>
      </c>
      <c r="CPA40">
        <v>42803</v>
      </c>
      <c r="CPB40">
        <v>42802</v>
      </c>
      <c r="CPC40">
        <v>42801</v>
      </c>
      <c r="CPD40">
        <v>42800</v>
      </c>
      <c r="CPE40">
        <v>42797</v>
      </c>
      <c r="CPF40">
        <v>42796</v>
      </c>
      <c r="CPG40">
        <v>42795</v>
      </c>
      <c r="CPH40">
        <v>42794</v>
      </c>
      <c r="CPI40">
        <v>42793</v>
      </c>
      <c r="CPJ40">
        <v>42790</v>
      </c>
      <c r="CPK40">
        <v>42789</v>
      </c>
      <c r="CPL40">
        <v>42788</v>
      </c>
      <c r="CPM40">
        <v>42787</v>
      </c>
      <c r="CPN40">
        <v>42786</v>
      </c>
      <c r="CPO40">
        <v>42783</v>
      </c>
      <c r="CPP40">
        <v>42782</v>
      </c>
      <c r="CPQ40">
        <v>42781</v>
      </c>
      <c r="CPR40">
        <v>42780</v>
      </c>
      <c r="CPS40">
        <v>42779</v>
      </c>
      <c r="CPT40">
        <v>42776</v>
      </c>
      <c r="CPU40">
        <v>42775</v>
      </c>
      <c r="CPV40">
        <v>42774</v>
      </c>
      <c r="CPW40">
        <v>42773</v>
      </c>
      <c r="CPX40">
        <v>42772</v>
      </c>
      <c r="CPY40">
        <v>42769</v>
      </c>
      <c r="CPZ40">
        <v>42768</v>
      </c>
      <c r="CQA40">
        <v>42767</v>
      </c>
      <c r="CQB40">
        <v>42766</v>
      </c>
      <c r="CQC40">
        <v>42765</v>
      </c>
      <c r="CQD40">
        <v>42762</v>
      </c>
      <c r="CQE40">
        <v>42761</v>
      </c>
      <c r="CQF40">
        <v>42760</v>
      </c>
      <c r="CQG40">
        <v>42759</v>
      </c>
      <c r="CQH40">
        <v>42758</v>
      </c>
      <c r="CQI40">
        <v>42755</v>
      </c>
      <c r="CQJ40">
        <v>42754</v>
      </c>
      <c r="CQK40">
        <v>42753</v>
      </c>
      <c r="CQL40">
        <v>42752</v>
      </c>
      <c r="CQM40">
        <v>42751</v>
      </c>
      <c r="CQN40">
        <v>42748</v>
      </c>
      <c r="CQO40">
        <v>42747</v>
      </c>
      <c r="CQP40">
        <v>42746</v>
      </c>
      <c r="CQQ40">
        <v>42745</v>
      </c>
      <c r="CQR40">
        <v>42744</v>
      </c>
      <c r="CQS40">
        <v>42741</v>
      </c>
      <c r="CQT40">
        <v>42740</v>
      </c>
      <c r="CQU40">
        <v>42739</v>
      </c>
      <c r="CQV40">
        <v>42738</v>
      </c>
      <c r="CQW40">
        <v>42737</v>
      </c>
      <c r="CQX40">
        <v>42734</v>
      </c>
      <c r="CQY40">
        <v>42733</v>
      </c>
      <c r="CQZ40">
        <v>42732</v>
      </c>
      <c r="CRA40">
        <v>42731</v>
      </c>
      <c r="CRB40">
        <v>42730</v>
      </c>
      <c r="CRC40">
        <v>42727</v>
      </c>
      <c r="CRD40">
        <v>42726</v>
      </c>
      <c r="CRE40">
        <v>42725</v>
      </c>
      <c r="CRF40">
        <v>42724</v>
      </c>
      <c r="CRG40">
        <v>42723</v>
      </c>
      <c r="CRH40">
        <v>42720</v>
      </c>
      <c r="CRI40">
        <v>42719</v>
      </c>
      <c r="CRJ40">
        <v>42718</v>
      </c>
      <c r="CRK40">
        <v>42717</v>
      </c>
      <c r="CRL40">
        <v>42716</v>
      </c>
      <c r="CRM40">
        <v>42713</v>
      </c>
      <c r="CRN40">
        <v>42712</v>
      </c>
      <c r="CRO40">
        <v>42711</v>
      </c>
      <c r="CRP40">
        <v>42710</v>
      </c>
      <c r="CRQ40">
        <v>42709</v>
      </c>
      <c r="CRR40">
        <v>42706</v>
      </c>
      <c r="CRS40">
        <v>42705</v>
      </c>
      <c r="CRT40">
        <v>42704</v>
      </c>
      <c r="CRU40">
        <v>42703</v>
      </c>
      <c r="CRV40">
        <v>42702</v>
      </c>
      <c r="CRW40">
        <v>42699</v>
      </c>
      <c r="CRX40">
        <v>42698</v>
      </c>
      <c r="CRY40">
        <v>42697</v>
      </c>
      <c r="CRZ40">
        <v>42696</v>
      </c>
      <c r="CSA40">
        <v>42695</v>
      </c>
      <c r="CSB40">
        <v>42692</v>
      </c>
      <c r="CSC40">
        <v>42691</v>
      </c>
      <c r="CSD40">
        <v>42690</v>
      </c>
      <c r="CSE40">
        <v>42689</v>
      </c>
      <c r="CSF40">
        <v>42688</v>
      </c>
      <c r="CSG40">
        <v>42685</v>
      </c>
      <c r="CSH40">
        <v>42684</v>
      </c>
      <c r="CSI40">
        <v>42683</v>
      </c>
      <c r="CSJ40">
        <v>42682</v>
      </c>
      <c r="CSK40">
        <v>42681</v>
      </c>
      <c r="CSL40">
        <v>42678</v>
      </c>
      <c r="CSM40">
        <v>42677</v>
      </c>
      <c r="CSN40">
        <v>42676</v>
      </c>
      <c r="CSO40">
        <v>42675</v>
      </c>
      <c r="CSP40">
        <v>42674</v>
      </c>
      <c r="CSQ40">
        <v>42671</v>
      </c>
      <c r="CSR40">
        <v>42670</v>
      </c>
      <c r="CSS40">
        <v>42669</v>
      </c>
      <c r="CST40">
        <v>42668</v>
      </c>
      <c r="CSU40">
        <v>42667</v>
      </c>
      <c r="CSV40">
        <v>42664</v>
      </c>
      <c r="CSW40">
        <v>42663</v>
      </c>
      <c r="CSX40">
        <v>42662</v>
      </c>
      <c r="CSY40">
        <v>42661</v>
      </c>
      <c r="CSZ40">
        <v>42660</v>
      </c>
      <c r="CTA40">
        <v>42657</v>
      </c>
      <c r="CTB40">
        <v>42656</v>
      </c>
      <c r="CTC40">
        <v>42655</v>
      </c>
      <c r="CTD40">
        <v>42654</v>
      </c>
      <c r="CTE40">
        <v>42653</v>
      </c>
      <c r="CTF40">
        <v>42650</v>
      </c>
      <c r="CTG40">
        <v>42649</v>
      </c>
      <c r="CTH40">
        <v>42648</v>
      </c>
      <c r="CTI40">
        <v>42647</v>
      </c>
      <c r="CTJ40">
        <v>42646</v>
      </c>
      <c r="CTK40">
        <v>42643</v>
      </c>
      <c r="CTL40">
        <v>42642</v>
      </c>
      <c r="CTM40">
        <v>42641</v>
      </c>
      <c r="CTN40">
        <v>42640</v>
      </c>
      <c r="CTO40">
        <v>42639</v>
      </c>
      <c r="CTP40">
        <v>42636</v>
      </c>
      <c r="CTQ40">
        <v>42635</v>
      </c>
      <c r="CTR40">
        <v>42634</v>
      </c>
      <c r="CTS40">
        <v>42633</v>
      </c>
      <c r="CTT40">
        <v>42632</v>
      </c>
      <c r="CTU40">
        <v>42629</v>
      </c>
      <c r="CTV40">
        <v>42628</v>
      </c>
      <c r="CTW40">
        <v>42627</v>
      </c>
      <c r="CTX40">
        <v>42626</v>
      </c>
      <c r="CTY40">
        <v>42625</v>
      </c>
      <c r="CTZ40">
        <v>42622</v>
      </c>
      <c r="CUA40">
        <v>42621</v>
      </c>
      <c r="CUB40">
        <v>42620</v>
      </c>
      <c r="CUC40">
        <v>42619</v>
      </c>
      <c r="CUD40">
        <v>42618</v>
      </c>
      <c r="CUE40">
        <v>42615</v>
      </c>
      <c r="CUF40">
        <v>42614</v>
      </c>
      <c r="CUG40">
        <v>42613</v>
      </c>
      <c r="CUH40">
        <v>42612</v>
      </c>
      <c r="CUI40">
        <v>42611</v>
      </c>
      <c r="CUJ40">
        <v>42608</v>
      </c>
      <c r="CUK40">
        <v>42607</v>
      </c>
      <c r="CUL40">
        <v>42606</v>
      </c>
      <c r="CUM40">
        <v>42605</v>
      </c>
      <c r="CUN40">
        <v>42604</v>
      </c>
      <c r="CUO40">
        <v>42601</v>
      </c>
      <c r="CUP40">
        <v>42600</v>
      </c>
      <c r="CUQ40">
        <v>42599</v>
      </c>
      <c r="CUR40">
        <v>42598</v>
      </c>
      <c r="CUS40">
        <v>42597</v>
      </c>
      <c r="CUT40">
        <v>42594</v>
      </c>
      <c r="CUU40">
        <v>42593</v>
      </c>
      <c r="CUV40">
        <v>42592</v>
      </c>
      <c r="CUW40">
        <v>42591</v>
      </c>
      <c r="CUX40">
        <v>42590</v>
      </c>
      <c r="CUY40">
        <v>42587</v>
      </c>
      <c r="CUZ40">
        <v>42586</v>
      </c>
      <c r="CVA40">
        <v>42585</v>
      </c>
      <c r="CVB40">
        <v>42584</v>
      </c>
      <c r="CVC40">
        <v>42583</v>
      </c>
      <c r="CVD40">
        <v>42580</v>
      </c>
      <c r="CVE40">
        <v>42579</v>
      </c>
      <c r="CVF40">
        <v>42578</v>
      </c>
      <c r="CVG40">
        <v>42577</v>
      </c>
      <c r="CVH40">
        <v>42576</v>
      </c>
      <c r="CVI40">
        <v>42573</v>
      </c>
      <c r="CVJ40">
        <v>42572</v>
      </c>
      <c r="CVK40">
        <v>42571</v>
      </c>
      <c r="CVL40">
        <v>42570</v>
      </c>
      <c r="CVM40">
        <v>42569</v>
      </c>
      <c r="CVN40">
        <v>42566</v>
      </c>
      <c r="CVO40">
        <v>42565</v>
      </c>
      <c r="CVP40">
        <v>42564</v>
      </c>
      <c r="CVQ40">
        <v>42563</v>
      </c>
      <c r="CVR40">
        <v>42562</v>
      </c>
      <c r="CVS40">
        <v>42559</v>
      </c>
      <c r="CVT40">
        <v>42558</v>
      </c>
      <c r="CVU40">
        <v>42557</v>
      </c>
      <c r="CVV40">
        <v>42556</v>
      </c>
      <c r="CVW40">
        <v>42555</v>
      </c>
      <c r="CVX40">
        <v>42552</v>
      </c>
      <c r="CVY40">
        <v>42551</v>
      </c>
      <c r="CVZ40">
        <v>42550</v>
      </c>
      <c r="CWA40">
        <v>42549</v>
      </c>
      <c r="CWB40">
        <v>42548</v>
      </c>
      <c r="CWC40">
        <v>42545</v>
      </c>
      <c r="CWD40">
        <v>42544</v>
      </c>
      <c r="CWE40">
        <v>42543</v>
      </c>
      <c r="CWF40">
        <v>42542</v>
      </c>
      <c r="CWG40">
        <v>42541</v>
      </c>
      <c r="CWH40">
        <v>42538</v>
      </c>
      <c r="CWI40">
        <v>42537</v>
      </c>
      <c r="CWJ40">
        <v>42536</v>
      </c>
      <c r="CWK40">
        <v>42535</v>
      </c>
      <c r="CWL40">
        <v>42534</v>
      </c>
      <c r="CWM40">
        <v>42531</v>
      </c>
      <c r="CWN40">
        <v>42530</v>
      </c>
      <c r="CWO40">
        <v>42529</v>
      </c>
      <c r="CWP40">
        <v>42528</v>
      </c>
      <c r="CWQ40">
        <v>42527</v>
      </c>
      <c r="CWR40">
        <v>42524</v>
      </c>
      <c r="CWS40">
        <v>42523</v>
      </c>
      <c r="CWT40">
        <v>42522</v>
      </c>
      <c r="CWU40">
        <v>42521</v>
      </c>
      <c r="CWV40">
        <v>42520</v>
      </c>
      <c r="CWW40">
        <v>42517</v>
      </c>
      <c r="CWX40">
        <v>42516</v>
      </c>
      <c r="CWY40">
        <v>42515</v>
      </c>
      <c r="CWZ40">
        <v>42514</v>
      </c>
      <c r="CXA40">
        <v>42513</v>
      </c>
      <c r="CXB40">
        <v>42510</v>
      </c>
      <c r="CXC40">
        <v>42509</v>
      </c>
      <c r="CXD40">
        <v>42508</v>
      </c>
      <c r="CXE40">
        <v>42507</v>
      </c>
      <c r="CXF40">
        <v>42506</v>
      </c>
      <c r="CXG40">
        <v>42503</v>
      </c>
      <c r="CXH40">
        <v>42502</v>
      </c>
      <c r="CXI40">
        <v>42501</v>
      </c>
      <c r="CXJ40">
        <v>42500</v>
      </c>
      <c r="CXK40">
        <v>42499</v>
      </c>
      <c r="CXL40">
        <v>42496</v>
      </c>
      <c r="CXM40">
        <v>42495</v>
      </c>
      <c r="CXN40">
        <v>42494</v>
      </c>
      <c r="CXO40">
        <v>42493</v>
      </c>
      <c r="CXP40">
        <v>42492</v>
      </c>
      <c r="CXQ40">
        <v>42489</v>
      </c>
      <c r="CXR40">
        <v>42488</v>
      </c>
      <c r="CXS40">
        <v>42487</v>
      </c>
      <c r="CXT40">
        <v>42486</v>
      </c>
      <c r="CXU40">
        <v>42485</v>
      </c>
      <c r="CXV40">
        <v>42482</v>
      </c>
      <c r="CXW40">
        <v>42481</v>
      </c>
      <c r="CXX40">
        <v>42480</v>
      </c>
      <c r="CXY40">
        <v>42479</v>
      </c>
      <c r="CXZ40">
        <v>42478</v>
      </c>
      <c r="CYA40">
        <v>42475</v>
      </c>
      <c r="CYB40">
        <v>42474</v>
      </c>
      <c r="CYC40">
        <v>42473</v>
      </c>
      <c r="CYD40">
        <v>42472</v>
      </c>
      <c r="CYE40">
        <v>42471</v>
      </c>
      <c r="CYF40">
        <v>42468</v>
      </c>
      <c r="CYG40">
        <v>42467</v>
      </c>
      <c r="CYH40">
        <v>42466</v>
      </c>
      <c r="CYI40">
        <v>42465</v>
      </c>
      <c r="CYJ40">
        <v>42464</v>
      </c>
      <c r="CYK40">
        <v>42461</v>
      </c>
      <c r="CYL40">
        <v>42460</v>
      </c>
      <c r="CYM40">
        <v>42459</v>
      </c>
      <c r="CYN40">
        <v>42458</v>
      </c>
      <c r="CYO40">
        <v>42457</v>
      </c>
      <c r="CYP40">
        <v>42454</v>
      </c>
      <c r="CYQ40">
        <v>42453</v>
      </c>
      <c r="CYR40">
        <v>42452</v>
      </c>
      <c r="CYS40">
        <v>42451</v>
      </c>
      <c r="CYT40">
        <v>42450</v>
      </c>
      <c r="CYU40">
        <v>42447</v>
      </c>
      <c r="CYV40">
        <v>42446</v>
      </c>
      <c r="CYW40">
        <v>42445</v>
      </c>
      <c r="CYX40">
        <v>42444</v>
      </c>
      <c r="CYY40">
        <v>42443</v>
      </c>
      <c r="CYZ40">
        <v>42440</v>
      </c>
      <c r="CZA40">
        <v>42439</v>
      </c>
      <c r="CZB40">
        <v>42438</v>
      </c>
      <c r="CZC40">
        <v>42437</v>
      </c>
      <c r="CZD40">
        <v>42436</v>
      </c>
      <c r="CZE40">
        <v>42433</v>
      </c>
      <c r="CZF40">
        <v>42432</v>
      </c>
      <c r="CZG40">
        <v>42431</v>
      </c>
      <c r="CZH40">
        <v>42430</v>
      </c>
      <c r="CZI40">
        <v>42429</v>
      </c>
      <c r="CZJ40">
        <v>42426</v>
      </c>
      <c r="CZK40">
        <v>42425</v>
      </c>
      <c r="CZL40">
        <v>42424</v>
      </c>
      <c r="CZM40">
        <v>42423</v>
      </c>
      <c r="CZN40">
        <v>42422</v>
      </c>
      <c r="CZO40">
        <v>42419</v>
      </c>
      <c r="CZP40">
        <v>42418</v>
      </c>
      <c r="CZQ40">
        <v>42417</v>
      </c>
      <c r="CZR40">
        <v>42416</v>
      </c>
      <c r="CZS40">
        <v>42415</v>
      </c>
      <c r="CZT40">
        <v>42412</v>
      </c>
      <c r="CZU40">
        <v>42411</v>
      </c>
      <c r="CZV40">
        <v>42410</v>
      </c>
      <c r="CZW40">
        <v>42409</v>
      </c>
      <c r="CZX40">
        <v>42408</v>
      </c>
      <c r="CZY40">
        <v>42405</v>
      </c>
      <c r="CZZ40">
        <v>42404</v>
      </c>
      <c r="DAA40">
        <v>42403</v>
      </c>
      <c r="DAB40">
        <v>42402</v>
      </c>
      <c r="DAC40">
        <v>42401</v>
      </c>
      <c r="DAD40">
        <v>42398</v>
      </c>
      <c r="DAE40">
        <v>42397</v>
      </c>
      <c r="DAF40">
        <v>42396</v>
      </c>
      <c r="DAG40">
        <v>42395</v>
      </c>
      <c r="DAH40">
        <v>42394</v>
      </c>
      <c r="DAI40">
        <v>42391</v>
      </c>
      <c r="DAJ40">
        <v>42390</v>
      </c>
      <c r="DAK40">
        <v>42389</v>
      </c>
      <c r="DAL40">
        <v>42388</v>
      </c>
      <c r="DAM40">
        <v>42387</v>
      </c>
      <c r="DAN40">
        <v>42384</v>
      </c>
      <c r="DAO40">
        <v>42383</v>
      </c>
      <c r="DAP40">
        <v>42382</v>
      </c>
      <c r="DAQ40">
        <v>42381</v>
      </c>
      <c r="DAR40">
        <v>42380</v>
      </c>
      <c r="DAS40">
        <v>42377</v>
      </c>
      <c r="DAT40">
        <v>42376</v>
      </c>
      <c r="DAU40">
        <v>42375</v>
      </c>
      <c r="DAV40">
        <v>42374</v>
      </c>
      <c r="DAW40">
        <v>42373</v>
      </c>
      <c r="DAX40">
        <v>42370</v>
      </c>
      <c r="DAY40">
        <v>42369</v>
      </c>
      <c r="DAZ40">
        <v>42368</v>
      </c>
      <c r="DBA40">
        <v>42367</v>
      </c>
      <c r="DBB40">
        <v>42366</v>
      </c>
      <c r="DBC40">
        <v>42363</v>
      </c>
      <c r="DBD40">
        <v>42362</v>
      </c>
      <c r="DBE40">
        <v>42361</v>
      </c>
      <c r="DBF40">
        <v>42360</v>
      </c>
      <c r="DBG40">
        <v>42359</v>
      </c>
      <c r="DBH40">
        <v>42356</v>
      </c>
      <c r="DBI40">
        <v>42355</v>
      </c>
      <c r="DBJ40">
        <v>42354</v>
      </c>
      <c r="DBK40">
        <v>42353</v>
      </c>
      <c r="DBL40">
        <v>42352</v>
      </c>
      <c r="DBM40">
        <v>42349</v>
      </c>
      <c r="DBN40">
        <v>42348</v>
      </c>
      <c r="DBO40">
        <v>42347</v>
      </c>
      <c r="DBP40">
        <v>42346</v>
      </c>
      <c r="DBQ40">
        <v>42345</v>
      </c>
      <c r="DBR40">
        <v>42342</v>
      </c>
      <c r="DBS40">
        <v>42341</v>
      </c>
      <c r="DBT40">
        <v>42340</v>
      </c>
      <c r="DBU40">
        <v>42339</v>
      </c>
      <c r="DBV40">
        <v>42338</v>
      </c>
      <c r="DBW40">
        <v>42335</v>
      </c>
      <c r="DBX40">
        <v>42334</v>
      </c>
      <c r="DBY40">
        <v>42333</v>
      </c>
      <c r="DBZ40">
        <v>42332</v>
      </c>
      <c r="DCA40">
        <v>42331</v>
      </c>
      <c r="DCB40">
        <v>42328</v>
      </c>
      <c r="DCC40">
        <v>42327</v>
      </c>
      <c r="DCD40">
        <v>42326</v>
      </c>
      <c r="DCE40">
        <v>42325</v>
      </c>
      <c r="DCF40">
        <v>42324</v>
      </c>
      <c r="DCG40">
        <v>42321</v>
      </c>
      <c r="DCH40">
        <v>42320</v>
      </c>
      <c r="DCI40">
        <v>42319</v>
      </c>
      <c r="DCJ40">
        <v>42318</v>
      </c>
      <c r="DCK40">
        <v>42317</v>
      </c>
      <c r="DCL40">
        <v>42314</v>
      </c>
      <c r="DCM40">
        <v>42313</v>
      </c>
      <c r="DCN40">
        <v>42312</v>
      </c>
      <c r="DCO40">
        <v>42311</v>
      </c>
      <c r="DCP40">
        <v>42310</v>
      </c>
      <c r="DCQ40">
        <v>42307</v>
      </c>
      <c r="DCR40">
        <v>42306</v>
      </c>
      <c r="DCS40">
        <v>42305</v>
      </c>
      <c r="DCT40">
        <v>42304</v>
      </c>
      <c r="DCU40">
        <v>42303</v>
      </c>
      <c r="DCV40">
        <v>42300</v>
      </c>
      <c r="DCW40">
        <v>42299</v>
      </c>
      <c r="DCX40">
        <v>42298</v>
      </c>
      <c r="DCY40">
        <v>42297</v>
      </c>
      <c r="DCZ40">
        <v>42296</v>
      </c>
      <c r="DDA40">
        <v>42293</v>
      </c>
      <c r="DDB40">
        <v>42292</v>
      </c>
      <c r="DDC40">
        <v>42291</v>
      </c>
      <c r="DDD40">
        <v>42290</v>
      </c>
      <c r="DDE40">
        <v>42289</v>
      </c>
      <c r="DDF40">
        <v>42286</v>
      </c>
      <c r="DDG40">
        <v>42285</v>
      </c>
      <c r="DDH40">
        <v>42284</v>
      </c>
      <c r="DDI40">
        <v>42283</v>
      </c>
      <c r="DDJ40">
        <v>42282</v>
      </c>
      <c r="DDK40">
        <v>42279</v>
      </c>
      <c r="DDL40">
        <v>42278</v>
      </c>
      <c r="DDM40">
        <v>42277</v>
      </c>
      <c r="DDN40">
        <v>42276</v>
      </c>
      <c r="DDO40">
        <v>42275</v>
      </c>
      <c r="DDP40">
        <v>42272</v>
      </c>
      <c r="DDQ40">
        <v>42271</v>
      </c>
      <c r="DDR40">
        <v>42270</v>
      </c>
      <c r="DDS40">
        <v>42269</v>
      </c>
      <c r="DDT40">
        <v>42268</v>
      </c>
      <c r="DDU40">
        <v>42265</v>
      </c>
      <c r="DDV40">
        <v>42264</v>
      </c>
      <c r="DDW40">
        <v>42263</v>
      </c>
      <c r="DDX40">
        <v>42262</v>
      </c>
      <c r="DDY40">
        <v>42261</v>
      </c>
      <c r="DDZ40">
        <v>42258</v>
      </c>
      <c r="DEA40">
        <v>42257</v>
      </c>
      <c r="DEB40">
        <v>42256</v>
      </c>
      <c r="DEC40">
        <v>42255</v>
      </c>
      <c r="DED40">
        <v>42254</v>
      </c>
      <c r="DEE40">
        <v>42251</v>
      </c>
      <c r="DEF40">
        <v>42250</v>
      </c>
      <c r="DEG40">
        <v>42249</v>
      </c>
      <c r="DEH40">
        <v>42248</v>
      </c>
      <c r="DEI40">
        <v>42247</v>
      </c>
      <c r="DEJ40">
        <v>42244</v>
      </c>
      <c r="DEK40">
        <v>42243</v>
      </c>
      <c r="DEL40">
        <v>42242</v>
      </c>
      <c r="DEM40">
        <v>42241</v>
      </c>
      <c r="DEN40">
        <v>42240</v>
      </c>
      <c r="DEO40">
        <v>42237</v>
      </c>
      <c r="DEP40">
        <v>42236</v>
      </c>
      <c r="DEQ40">
        <v>42235</v>
      </c>
      <c r="DER40">
        <v>42234</v>
      </c>
      <c r="DES40">
        <v>42233</v>
      </c>
      <c r="DET40">
        <v>42230</v>
      </c>
      <c r="DEU40">
        <v>42229</v>
      </c>
      <c r="DEV40">
        <v>42228</v>
      </c>
      <c r="DEW40">
        <v>42227</v>
      </c>
      <c r="DEX40">
        <v>42226</v>
      </c>
      <c r="DEY40">
        <v>42223</v>
      </c>
      <c r="DEZ40">
        <v>42222</v>
      </c>
      <c r="DFA40">
        <v>42221</v>
      </c>
      <c r="DFB40">
        <v>42220</v>
      </c>
      <c r="DFC40">
        <v>42219</v>
      </c>
      <c r="DFD40">
        <v>42216</v>
      </c>
      <c r="DFE40">
        <v>42215</v>
      </c>
      <c r="DFF40">
        <v>42214</v>
      </c>
      <c r="DFG40">
        <v>42213</v>
      </c>
      <c r="DFH40">
        <v>42212</v>
      </c>
      <c r="DFI40">
        <v>42209</v>
      </c>
      <c r="DFJ40">
        <v>42208</v>
      </c>
      <c r="DFK40">
        <v>42207</v>
      </c>
      <c r="DFL40">
        <v>42206</v>
      </c>
      <c r="DFM40">
        <v>42205</v>
      </c>
      <c r="DFN40">
        <v>42202</v>
      </c>
      <c r="DFO40">
        <v>42201</v>
      </c>
      <c r="DFP40">
        <v>42200</v>
      </c>
      <c r="DFQ40">
        <v>42199</v>
      </c>
      <c r="DFR40">
        <v>42198</v>
      </c>
      <c r="DFS40">
        <v>42195</v>
      </c>
      <c r="DFT40">
        <v>42194</v>
      </c>
      <c r="DFU40">
        <v>42193</v>
      </c>
      <c r="DFV40">
        <v>42192</v>
      </c>
      <c r="DFW40">
        <v>42191</v>
      </c>
      <c r="DFX40">
        <v>42188</v>
      </c>
      <c r="DFY40">
        <v>42187</v>
      </c>
      <c r="DFZ40">
        <v>42186</v>
      </c>
      <c r="DGA40">
        <v>42185</v>
      </c>
      <c r="DGB40">
        <v>42184</v>
      </c>
      <c r="DGC40">
        <v>42181</v>
      </c>
      <c r="DGD40">
        <v>42180</v>
      </c>
      <c r="DGE40">
        <v>42179</v>
      </c>
      <c r="DGF40">
        <v>42178</v>
      </c>
      <c r="DGG40">
        <v>42177</v>
      </c>
      <c r="DGH40">
        <v>42174</v>
      </c>
      <c r="DGI40">
        <v>42173</v>
      </c>
      <c r="DGJ40">
        <v>42172</v>
      </c>
      <c r="DGK40">
        <v>42171</v>
      </c>
      <c r="DGL40">
        <v>42170</v>
      </c>
      <c r="DGM40">
        <v>42167</v>
      </c>
      <c r="DGN40">
        <v>42166</v>
      </c>
      <c r="DGO40">
        <v>42165</v>
      </c>
      <c r="DGP40">
        <v>42164</v>
      </c>
      <c r="DGQ40">
        <v>42163</v>
      </c>
      <c r="DGR40">
        <v>42160</v>
      </c>
      <c r="DGS40">
        <v>42159</v>
      </c>
      <c r="DGT40">
        <v>42158</v>
      </c>
      <c r="DGU40">
        <v>42157</v>
      </c>
      <c r="DGV40">
        <v>42156</v>
      </c>
      <c r="DGW40">
        <v>42153</v>
      </c>
      <c r="DGX40">
        <v>42152</v>
      </c>
      <c r="DGY40">
        <v>42151</v>
      </c>
      <c r="DGZ40">
        <v>42150</v>
      </c>
      <c r="DHA40">
        <v>42149</v>
      </c>
      <c r="DHB40">
        <v>42146</v>
      </c>
      <c r="DHC40">
        <v>42145</v>
      </c>
      <c r="DHD40">
        <v>42144</v>
      </c>
      <c r="DHE40">
        <v>42143</v>
      </c>
      <c r="DHF40">
        <v>42142</v>
      </c>
      <c r="DHG40">
        <v>42139</v>
      </c>
      <c r="DHH40">
        <v>42138</v>
      </c>
      <c r="DHI40">
        <v>42137</v>
      </c>
      <c r="DHJ40">
        <v>42136</v>
      </c>
      <c r="DHK40">
        <v>42135</v>
      </c>
      <c r="DHL40">
        <v>42132</v>
      </c>
      <c r="DHM40">
        <v>42131</v>
      </c>
      <c r="DHN40">
        <v>42130</v>
      </c>
      <c r="DHO40">
        <v>42129</v>
      </c>
      <c r="DHP40">
        <v>42128</v>
      </c>
      <c r="DHQ40">
        <v>42125</v>
      </c>
      <c r="DHR40">
        <v>42124</v>
      </c>
      <c r="DHS40">
        <v>42123</v>
      </c>
      <c r="DHT40">
        <v>42122</v>
      </c>
      <c r="DHU40">
        <v>42121</v>
      </c>
      <c r="DHV40">
        <v>42118</v>
      </c>
      <c r="DHW40">
        <v>42117</v>
      </c>
      <c r="DHX40">
        <v>42116</v>
      </c>
      <c r="DHY40">
        <v>42115</v>
      </c>
      <c r="DHZ40">
        <v>42114</v>
      </c>
      <c r="DIA40">
        <v>42111</v>
      </c>
      <c r="DIB40">
        <v>42110</v>
      </c>
      <c r="DIC40">
        <v>42109</v>
      </c>
      <c r="DID40">
        <v>42108</v>
      </c>
      <c r="DIE40">
        <v>42107</v>
      </c>
      <c r="DIF40">
        <v>42104</v>
      </c>
      <c r="DIG40">
        <v>42103</v>
      </c>
      <c r="DIH40">
        <v>42102</v>
      </c>
      <c r="DII40">
        <v>42101</v>
      </c>
      <c r="DIJ40">
        <v>42100</v>
      </c>
      <c r="DIK40">
        <v>42097</v>
      </c>
      <c r="DIL40">
        <v>42096</v>
      </c>
      <c r="DIM40">
        <v>42095</v>
      </c>
      <c r="DIN40">
        <v>42094</v>
      </c>
      <c r="DIO40">
        <v>42093</v>
      </c>
      <c r="DIP40">
        <v>42090</v>
      </c>
      <c r="DIQ40">
        <v>42089</v>
      </c>
      <c r="DIR40">
        <v>42088</v>
      </c>
      <c r="DIS40">
        <v>42087</v>
      </c>
      <c r="DIT40">
        <v>42086</v>
      </c>
      <c r="DIU40">
        <v>42083</v>
      </c>
      <c r="DIV40">
        <v>42082</v>
      </c>
      <c r="DIW40">
        <v>42081</v>
      </c>
      <c r="DIX40">
        <v>42080</v>
      </c>
      <c r="DIY40">
        <v>42079</v>
      </c>
      <c r="DIZ40">
        <v>42076</v>
      </c>
      <c r="DJA40">
        <v>42075</v>
      </c>
      <c r="DJB40">
        <v>42074</v>
      </c>
      <c r="DJC40">
        <v>42073</v>
      </c>
      <c r="DJD40">
        <v>42072</v>
      </c>
      <c r="DJE40">
        <v>42069</v>
      </c>
      <c r="DJF40">
        <v>42068</v>
      </c>
      <c r="DJG40">
        <v>42067</v>
      </c>
      <c r="DJH40">
        <v>42066</v>
      </c>
      <c r="DJI40">
        <v>42065</v>
      </c>
      <c r="DJJ40">
        <v>42062</v>
      </c>
      <c r="DJK40">
        <v>42061</v>
      </c>
      <c r="DJL40">
        <v>42060</v>
      </c>
      <c r="DJM40">
        <v>42059</v>
      </c>
      <c r="DJN40">
        <v>42058</v>
      </c>
      <c r="DJO40">
        <v>42055</v>
      </c>
      <c r="DJP40">
        <v>42054</v>
      </c>
      <c r="DJQ40">
        <v>42053</v>
      </c>
      <c r="DJR40">
        <v>42052</v>
      </c>
      <c r="DJS40">
        <v>42051</v>
      </c>
      <c r="DJT40">
        <v>42048</v>
      </c>
      <c r="DJU40">
        <v>42047</v>
      </c>
      <c r="DJV40">
        <v>42046</v>
      </c>
      <c r="DJW40">
        <v>42045</v>
      </c>
      <c r="DJX40">
        <v>42044</v>
      </c>
      <c r="DJY40">
        <v>42041</v>
      </c>
      <c r="DJZ40">
        <v>42040</v>
      </c>
      <c r="DKA40">
        <v>42039</v>
      </c>
      <c r="DKB40">
        <v>42038</v>
      </c>
      <c r="DKC40">
        <v>42037</v>
      </c>
      <c r="DKD40">
        <v>42034</v>
      </c>
      <c r="DKE40">
        <v>42033</v>
      </c>
      <c r="DKF40">
        <v>42032</v>
      </c>
      <c r="DKG40">
        <v>42031</v>
      </c>
      <c r="DKH40">
        <v>42030</v>
      </c>
      <c r="DKI40">
        <v>42027</v>
      </c>
      <c r="DKJ40">
        <v>42026</v>
      </c>
      <c r="DKK40">
        <v>42025</v>
      </c>
      <c r="DKL40">
        <v>42024</v>
      </c>
      <c r="DKM40">
        <v>42023</v>
      </c>
      <c r="DKN40">
        <v>42020</v>
      </c>
      <c r="DKO40">
        <v>42019</v>
      </c>
      <c r="DKP40">
        <v>42018</v>
      </c>
      <c r="DKQ40">
        <v>42017</v>
      </c>
      <c r="DKR40">
        <v>42016</v>
      </c>
      <c r="DKS40">
        <v>42013</v>
      </c>
      <c r="DKT40">
        <v>42012</v>
      </c>
      <c r="DKU40">
        <v>42011</v>
      </c>
      <c r="DKV40">
        <v>42010</v>
      </c>
      <c r="DKW40">
        <v>42009</v>
      </c>
      <c r="DKX40">
        <v>42006</v>
      </c>
      <c r="DKY40">
        <v>42005</v>
      </c>
      <c r="DKZ40">
        <v>42004</v>
      </c>
      <c r="DLA40">
        <v>42003</v>
      </c>
      <c r="DLB40">
        <v>42002</v>
      </c>
      <c r="DLC40">
        <v>41999</v>
      </c>
      <c r="DLD40">
        <v>41998</v>
      </c>
      <c r="DLE40">
        <v>41997</v>
      </c>
      <c r="DLF40">
        <v>41996</v>
      </c>
      <c r="DLG40">
        <v>41995</v>
      </c>
      <c r="DLH40">
        <v>41992</v>
      </c>
      <c r="DLI40">
        <v>41991</v>
      </c>
      <c r="DLJ40">
        <v>41990</v>
      </c>
      <c r="DLK40">
        <v>41989</v>
      </c>
      <c r="DLL40">
        <v>41988</v>
      </c>
      <c r="DLM40">
        <v>41985</v>
      </c>
      <c r="DLN40">
        <v>41984</v>
      </c>
      <c r="DLO40">
        <v>41983</v>
      </c>
      <c r="DLP40">
        <v>41982</v>
      </c>
      <c r="DLQ40">
        <v>41981</v>
      </c>
      <c r="DLR40">
        <v>41978</v>
      </c>
      <c r="DLS40">
        <v>41977</v>
      </c>
      <c r="DLT40">
        <v>41976</v>
      </c>
      <c r="DLU40">
        <v>41975</v>
      </c>
      <c r="DLV40">
        <v>41974</v>
      </c>
      <c r="DLW40">
        <v>41971</v>
      </c>
      <c r="DLX40">
        <v>41970</v>
      </c>
      <c r="DLY40">
        <v>41969</v>
      </c>
      <c r="DLZ40">
        <v>41968</v>
      </c>
      <c r="DMA40">
        <v>41967</v>
      </c>
      <c r="DMB40">
        <v>41964</v>
      </c>
      <c r="DMC40">
        <v>41963</v>
      </c>
      <c r="DMD40">
        <v>41962</v>
      </c>
      <c r="DME40">
        <v>41961</v>
      </c>
      <c r="DMF40">
        <v>41960</v>
      </c>
      <c r="DMG40">
        <v>41957</v>
      </c>
      <c r="DMH40">
        <v>41956</v>
      </c>
      <c r="DMI40">
        <v>41955</v>
      </c>
      <c r="DMJ40">
        <v>41954</v>
      </c>
      <c r="DMK40">
        <v>41953</v>
      </c>
      <c r="DML40">
        <v>41950</v>
      </c>
      <c r="DMM40">
        <v>41949</v>
      </c>
      <c r="DMN40">
        <v>41948</v>
      </c>
      <c r="DMO40">
        <v>41947</v>
      </c>
      <c r="DMP40">
        <v>41946</v>
      </c>
      <c r="DMQ40">
        <v>41943</v>
      </c>
      <c r="DMR40">
        <v>41942</v>
      </c>
      <c r="DMS40">
        <v>41941</v>
      </c>
      <c r="DMT40">
        <v>41940</v>
      </c>
      <c r="DMU40">
        <v>41939</v>
      </c>
      <c r="DMV40">
        <v>41936</v>
      </c>
      <c r="DMW40">
        <v>41935</v>
      </c>
      <c r="DMX40">
        <v>41934</v>
      </c>
      <c r="DMY40">
        <v>41933</v>
      </c>
      <c r="DMZ40">
        <v>41932</v>
      </c>
      <c r="DNA40">
        <v>41929</v>
      </c>
      <c r="DNB40">
        <v>41928</v>
      </c>
      <c r="DNC40">
        <v>41927</v>
      </c>
      <c r="DND40">
        <v>41926</v>
      </c>
      <c r="DNE40">
        <v>41925</v>
      </c>
      <c r="DNF40">
        <v>41922</v>
      </c>
      <c r="DNG40">
        <v>41921</v>
      </c>
      <c r="DNH40">
        <v>41920</v>
      </c>
      <c r="DNI40">
        <v>41919</v>
      </c>
      <c r="DNJ40">
        <v>41918</v>
      </c>
      <c r="DNK40">
        <v>41915</v>
      </c>
      <c r="DNL40">
        <v>41914</v>
      </c>
      <c r="DNM40">
        <v>41913</v>
      </c>
      <c r="DNN40">
        <v>41912</v>
      </c>
      <c r="DNO40">
        <v>41911</v>
      </c>
      <c r="DNP40">
        <v>41908</v>
      </c>
      <c r="DNQ40">
        <v>41907</v>
      </c>
      <c r="DNR40">
        <v>41906</v>
      </c>
      <c r="DNS40">
        <v>41905</v>
      </c>
      <c r="DNT40">
        <v>41904</v>
      </c>
      <c r="DNU40">
        <v>41901</v>
      </c>
      <c r="DNV40">
        <v>41900</v>
      </c>
      <c r="DNW40">
        <v>41899</v>
      </c>
      <c r="DNX40">
        <v>41898</v>
      </c>
      <c r="DNY40">
        <v>41897</v>
      </c>
      <c r="DNZ40">
        <v>41894</v>
      </c>
      <c r="DOA40">
        <v>41893</v>
      </c>
      <c r="DOB40">
        <v>41892</v>
      </c>
      <c r="DOC40">
        <v>41891</v>
      </c>
      <c r="DOD40">
        <v>41890</v>
      </c>
      <c r="DOE40">
        <v>41887</v>
      </c>
      <c r="DOF40">
        <v>41886</v>
      </c>
      <c r="DOG40">
        <v>41885</v>
      </c>
      <c r="DOH40">
        <v>41884</v>
      </c>
      <c r="DOI40">
        <v>41883</v>
      </c>
      <c r="DOJ40">
        <v>41880</v>
      </c>
      <c r="DOK40">
        <v>41879</v>
      </c>
      <c r="DOL40">
        <v>41878</v>
      </c>
      <c r="DOM40">
        <v>41877</v>
      </c>
      <c r="DON40">
        <v>41876</v>
      </c>
      <c r="DOO40">
        <v>41873</v>
      </c>
      <c r="DOP40">
        <v>41872</v>
      </c>
      <c r="DOQ40">
        <v>41871</v>
      </c>
      <c r="DOR40">
        <v>41870</v>
      </c>
      <c r="DOS40">
        <v>41869</v>
      </c>
      <c r="DOT40">
        <v>41866</v>
      </c>
      <c r="DOU40">
        <v>41865</v>
      </c>
      <c r="DOV40">
        <v>41864</v>
      </c>
      <c r="DOW40">
        <v>41863</v>
      </c>
      <c r="DOX40">
        <v>41862</v>
      </c>
      <c r="DOY40">
        <v>41859</v>
      </c>
      <c r="DOZ40">
        <v>41858</v>
      </c>
      <c r="DPA40">
        <v>41857</v>
      </c>
      <c r="DPB40">
        <v>41856</v>
      </c>
      <c r="DPC40">
        <v>41855</v>
      </c>
      <c r="DPD40">
        <v>41852</v>
      </c>
      <c r="DPE40">
        <v>41851</v>
      </c>
      <c r="DPF40">
        <v>41850</v>
      </c>
      <c r="DPG40">
        <v>41849</v>
      </c>
      <c r="DPH40">
        <v>41848</v>
      </c>
      <c r="DPI40">
        <v>41845</v>
      </c>
      <c r="DPJ40">
        <v>41844</v>
      </c>
      <c r="DPK40">
        <v>41843</v>
      </c>
      <c r="DPL40">
        <v>41842</v>
      </c>
      <c r="DPM40">
        <v>41841</v>
      </c>
      <c r="DPN40">
        <v>41838</v>
      </c>
      <c r="DPO40">
        <v>41837</v>
      </c>
      <c r="DPP40">
        <v>41836</v>
      </c>
      <c r="DPQ40">
        <v>41835</v>
      </c>
      <c r="DPR40">
        <v>41834</v>
      </c>
      <c r="DPS40">
        <v>41831</v>
      </c>
      <c r="DPT40">
        <v>41830</v>
      </c>
      <c r="DPU40">
        <v>41829</v>
      </c>
      <c r="DPV40">
        <v>41828</v>
      </c>
      <c r="DPW40">
        <v>41827</v>
      </c>
      <c r="DPX40">
        <v>41824</v>
      </c>
      <c r="DPY40">
        <v>41823</v>
      </c>
      <c r="DPZ40">
        <v>41822</v>
      </c>
      <c r="DQA40">
        <v>41821</v>
      </c>
      <c r="DQB40">
        <v>41820</v>
      </c>
      <c r="DQC40">
        <v>41817</v>
      </c>
      <c r="DQD40">
        <v>41816</v>
      </c>
      <c r="DQE40">
        <v>41815</v>
      </c>
      <c r="DQF40">
        <v>41814</v>
      </c>
      <c r="DQG40">
        <v>41813</v>
      </c>
      <c r="DQH40">
        <v>41810</v>
      </c>
      <c r="DQI40">
        <v>41809</v>
      </c>
      <c r="DQJ40">
        <v>41808</v>
      </c>
      <c r="DQK40">
        <v>41807</v>
      </c>
      <c r="DQL40">
        <v>41806</v>
      </c>
      <c r="DQM40">
        <v>41803</v>
      </c>
      <c r="DQN40">
        <v>41802</v>
      </c>
      <c r="DQO40">
        <v>41801</v>
      </c>
      <c r="DQP40">
        <v>41800</v>
      </c>
      <c r="DQQ40">
        <v>41799</v>
      </c>
      <c r="DQR40">
        <v>41796</v>
      </c>
      <c r="DQS40">
        <v>41795</v>
      </c>
      <c r="DQT40">
        <v>41794</v>
      </c>
      <c r="DQU40">
        <v>41793</v>
      </c>
      <c r="DQV40">
        <v>41792</v>
      </c>
      <c r="DQW40">
        <v>41789</v>
      </c>
      <c r="DQX40">
        <v>41788</v>
      </c>
      <c r="DQY40">
        <v>41787</v>
      </c>
      <c r="DQZ40">
        <v>41786</v>
      </c>
      <c r="DRA40">
        <v>41785</v>
      </c>
      <c r="DRB40">
        <v>41782</v>
      </c>
      <c r="DRC40">
        <v>41781</v>
      </c>
      <c r="DRD40">
        <v>41780</v>
      </c>
      <c r="DRE40">
        <v>41779</v>
      </c>
      <c r="DRF40">
        <v>41778</v>
      </c>
      <c r="DRG40">
        <v>41775</v>
      </c>
      <c r="DRH40">
        <v>41774</v>
      </c>
      <c r="DRI40">
        <v>41773</v>
      </c>
      <c r="DRJ40">
        <v>41772</v>
      </c>
      <c r="DRK40">
        <v>41771</v>
      </c>
      <c r="DRL40">
        <v>41768</v>
      </c>
      <c r="DRM40">
        <v>41767</v>
      </c>
      <c r="DRN40">
        <v>41766</v>
      </c>
      <c r="DRO40">
        <v>41765</v>
      </c>
      <c r="DRP40">
        <v>41764</v>
      </c>
      <c r="DRQ40">
        <v>41761</v>
      </c>
      <c r="DRR40">
        <v>41760</v>
      </c>
      <c r="DRS40">
        <v>41759</v>
      </c>
      <c r="DRT40">
        <v>41758</v>
      </c>
      <c r="DRU40">
        <v>41757</v>
      </c>
      <c r="DRV40">
        <v>41754</v>
      </c>
      <c r="DRW40">
        <v>41753</v>
      </c>
      <c r="DRX40">
        <v>41752</v>
      </c>
      <c r="DRY40">
        <v>41751</v>
      </c>
      <c r="DRZ40">
        <v>41750</v>
      </c>
      <c r="DSA40">
        <v>41747</v>
      </c>
      <c r="DSB40">
        <v>41746</v>
      </c>
      <c r="DSC40">
        <v>41745</v>
      </c>
      <c r="DSD40">
        <v>41744</v>
      </c>
      <c r="DSE40">
        <v>41743</v>
      </c>
      <c r="DSF40">
        <v>41740</v>
      </c>
      <c r="DSG40">
        <v>41739</v>
      </c>
      <c r="DSH40">
        <v>41738</v>
      </c>
      <c r="DSI40">
        <v>41737</v>
      </c>
      <c r="DSJ40">
        <v>41736</v>
      </c>
      <c r="DSK40">
        <v>41733</v>
      </c>
      <c r="DSL40">
        <v>41732</v>
      </c>
      <c r="DSM40">
        <v>41731</v>
      </c>
      <c r="DSN40">
        <v>41730</v>
      </c>
      <c r="DSO40">
        <v>41729</v>
      </c>
      <c r="DSP40">
        <v>41726</v>
      </c>
      <c r="DSQ40">
        <v>41725</v>
      </c>
      <c r="DSR40">
        <v>41724</v>
      </c>
      <c r="DSS40">
        <v>41723</v>
      </c>
      <c r="DST40">
        <v>41722</v>
      </c>
      <c r="DSU40">
        <v>41719</v>
      </c>
      <c r="DSV40">
        <v>41718</v>
      </c>
      <c r="DSW40">
        <v>41717</v>
      </c>
      <c r="DSX40">
        <v>41716</v>
      </c>
      <c r="DSY40">
        <v>41715</v>
      </c>
      <c r="DSZ40">
        <v>41712</v>
      </c>
      <c r="DTA40">
        <v>41711</v>
      </c>
      <c r="DTB40">
        <v>41710</v>
      </c>
      <c r="DTC40">
        <v>41709</v>
      </c>
      <c r="DTD40">
        <v>41708</v>
      </c>
      <c r="DTE40">
        <v>41705</v>
      </c>
      <c r="DTF40">
        <v>41704</v>
      </c>
      <c r="DTG40">
        <v>41703</v>
      </c>
      <c r="DTH40">
        <v>41702</v>
      </c>
      <c r="DTI40">
        <v>41701</v>
      </c>
      <c r="DTJ40">
        <v>41698</v>
      </c>
      <c r="DTK40">
        <v>41697</v>
      </c>
      <c r="DTL40">
        <v>41696</v>
      </c>
      <c r="DTM40">
        <v>41695</v>
      </c>
      <c r="DTN40">
        <v>41694</v>
      </c>
      <c r="DTO40">
        <v>41691</v>
      </c>
      <c r="DTP40">
        <v>41690</v>
      </c>
      <c r="DTQ40">
        <v>41689</v>
      </c>
      <c r="DTR40">
        <v>41688</v>
      </c>
      <c r="DTS40">
        <v>41687</v>
      </c>
      <c r="DTT40">
        <v>41684</v>
      </c>
      <c r="DTU40">
        <v>41683</v>
      </c>
      <c r="DTV40">
        <v>41682</v>
      </c>
      <c r="DTW40">
        <v>41681</v>
      </c>
      <c r="DTX40">
        <v>41680</v>
      </c>
      <c r="DTY40">
        <v>41677</v>
      </c>
      <c r="DTZ40">
        <v>41676</v>
      </c>
      <c r="DUA40">
        <v>41675</v>
      </c>
      <c r="DUB40">
        <v>41674</v>
      </c>
      <c r="DUC40">
        <v>41673</v>
      </c>
      <c r="DUD40">
        <v>41670</v>
      </c>
      <c r="DUE40">
        <v>41669</v>
      </c>
      <c r="DUF40">
        <v>41668</v>
      </c>
      <c r="DUG40">
        <v>41667</v>
      </c>
      <c r="DUH40">
        <v>41666</v>
      </c>
      <c r="DUI40">
        <v>41663</v>
      </c>
      <c r="DUJ40">
        <v>41662</v>
      </c>
      <c r="DUK40">
        <v>41661</v>
      </c>
      <c r="DUL40">
        <v>41660</v>
      </c>
      <c r="DUM40">
        <v>41659</v>
      </c>
      <c r="DUN40">
        <v>41656</v>
      </c>
      <c r="DUO40">
        <v>41655</v>
      </c>
      <c r="DUP40">
        <v>41654</v>
      </c>
      <c r="DUQ40">
        <v>41653</v>
      </c>
      <c r="DUR40">
        <v>41652</v>
      </c>
      <c r="DUS40">
        <v>41649</v>
      </c>
      <c r="DUT40">
        <v>41648</v>
      </c>
      <c r="DUU40">
        <v>41647</v>
      </c>
      <c r="DUV40">
        <v>41646</v>
      </c>
      <c r="DUW40">
        <v>41645</v>
      </c>
      <c r="DUX40">
        <v>41642</v>
      </c>
      <c r="DUY40">
        <v>41641</v>
      </c>
      <c r="DUZ40">
        <v>41640</v>
      </c>
      <c r="DVA40">
        <v>41639</v>
      </c>
      <c r="DVB40">
        <v>41638</v>
      </c>
      <c r="DVC40">
        <v>41635</v>
      </c>
      <c r="DVD40">
        <v>41634</v>
      </c>
      <c r="DVE40">
        <v>41633</v>
      </c>
      <c r="DVF40">
        <v>41632</v>
      </c>
      <c r="DVG40">
        <v>41631</v>
      </c>
      <c r="DVH40">
        <v>41628</v>
      </c>
      <c r="DVI40">
        <v>41627</v>
      </c>
      <c r="DVJ40">
        <v>41626</v>
      </c>
      <c r="DVK40">
        <v>41625</v>
      </c>
      <c r="DVL40">
        <v>41624</v>
      </c>
      <c r="DVM40">
        <v>41621</v>
      </c>
      <c r="DVN40">
        <v>41620</v>
      </c>
      <c r="DVO40">
        <v>41619</v>
      </c>
      <c r="DVP40">
        <v>41618</v>
      </c>
      <c r="DVQ40">
        <v>41617</v>
      </c>
      <c r="DVR40">
        <v>41614</v>
      </c>
      <c r="DVS40">
        <v>41613</v>
      </c>
      <c r="DVT40">
        <v>41612</v>
      </c>
      <c r="DVU40">
        <v>41611</v>
      </c>
      <c r="DVV40">
        <v>41610</v>
      </c>
      <c r="DVW40">
        <v>41607</v>
      </c>
      <c r="DVX40">
        <v>41606</v>
      </c>
      <c r="DVY40">
        <v>41605</v>
      </c>
      <c r="DVZ40">
        <v>41604</v>
      </c>
      <c r="DWA40">
        <v>41603</v>
      </c>
      <c r="DWB40">
        <v>41600</v>
      </c>
      <c r="DWC40">
        <v>41599</v>
      </c>
      <c r="DWD40">
        <v>41598</v>
      </c>
      <c r="DWE40">
        <v>41597</v>
      </c>
      <c r="DWF40">
        <v>41596</v>
      </c>
      <c r="DWG40">
        <v>41593</v>
      </c>
      <c r="DWH40">
        <v>41592</v>
      </c>
      <c r="DWI40">
        <v>41591</v>
      </c>
      <c r="DWJ40">
        <v>41590</v>
      </c>
      <c r="DWK40">
        <v>41589</v>
      </c>
      <c r="DWL40">
        <v>41586</v>
      </c>
      <c r="DWM40">
        <v>41585</v>
      </c>
      <c r="DWN40">
        <v>41584</v>
      </c>
      <c r="DWO40">
        <v>41583</v>
      </c>
      <c r="DWP40">
        <v>41582</v>
      </c>
      <c r="DWQ40">
        <v>41579</v>
      </c>
      <c r="DWR40">
        <v>41578</v>
      </c>
      <c r="DWS40">
        <v>41577</v>
      </c>
      <c r="DWT40">
        <v>41576</v>
      </c>
      <c r="DWU40">
        <v>41575</v>
      </c>
      <c r="DWV40">
        <v>41572</v>
      </c>
      <c r="DWW40">
        <v>41571</v>
      </c>
      <c r="DWX40">
        <v>41570</v>
      </c>
      <c r="DWY40">
        <v>41569</v>
      </c>
      <c r="DWZ40">
        <v>41568</v>
      </c>
      <c r="DXA40">
        <v>41565</v>
      </c>
      <c r="DXB40">
        <v>41564</v>
      </c>
      <c r="DXC40">
        <v>41563</v>
      </c>
      <c r="DXD40">
        <v>41562</v>
      </c>
      <c r="DXE40">
        <v>41561</v>
      </c>
      <c r="DXF40">
        <v>41558</v>
      </c>
      <c r="DXG40">
        <v>41557</v>
      </c>
      <c r="DXH40">
        <v>41556</v>
      </c>
      <c r="DXI40">
        <v>41555</v>
      </c>
      <c r="DXJ40">
        <v>41554</v>
      </c>
      <c r="DXK40">
        <v>41551</v>
      </c>
      <c r="DXL40">
        <v>41550</v>
      </c>
      <c r="DXM40">
        <v>41549</v>
      </c>
      <c r="DXN40">
        <v>41548</v>
      </c>
      <c r="DXO40">
        <v>41547</v>
      </c>
      <c r="DXP40">
        <v>41544</v>
      </c>
      <c r="DXQ40">
        <v>41543</v>
      </c>
      <c r="DXR40">
        <v>41542</v>
      </c>
      <c r="DXS40">
        <v>41541</v>
      </c>
      <c r="DXT40">
        <v>41540</v>
      </c>
      <c r="DXU40">
        <v>41537</v>
      </c>
      <c r="DXV40">
        <v>41536</v>
      </c>
      <c r="DXW40">
        <v>41535</v>
      </c>
      <c r="DXX40">
        <v>41534</v>
      </c>
      <c r="DXY40">
        <v>41533</v>
      </c>
      <c r="DXZ40">
        <v>41530</v>
      </c>
      <c r="DYA40">
        <v>41529</v>
      </c>
      <c r="DYB40">
        <v>41528</v>
      </c>
      <c r="DYC40">
        <v>41527</v>
      </c>
      <c r="DYD40">
        <v>41526</v>
      </c>
      <c r="DYE40">
        <v>41523</v>
      </c>
      <c r="DYF40">
        <v>41522</v>
      </c>
      <c r="DYG40">
        <v>41521</v>
      </c>
      <c r="DYH40">
        <v>41520</v>
      </c>
      <c r="DYI40">
        <v>41519</v>
      </c>
      <c r="DYJ40">
        <v>41516</v>
      </c>
      <c r="DYK40">
        <v>41515</v>
      </c>
      <c r="DYL40">
        <v>41514</v>
      </c>
      <c r="DYM40">
        <v>41513</v>
      </c>
      <c r="DYN40">
        <v>41512</v>
      </c>
      <c r="DYO40">
        <v>41509</v>
      </c>
      <c r="DYP40">
        <v>41508</v>
      </c>
      <c r="DYQ40">
        <v>41507</v>
      </c>
      <c r="DYR40">
        <v>41506</v>
      </c>
      <c r="DYS40">
        <v>41505</v>
      </c>
      <c r="DYT40">
        <v>41502</v>
      </c>
      <c r="DYU40">
        <v>41501</v>
      </c>
      <c r="DYV40">
        <v>41500</v>
      </c>
      <c r="DYW40">
        <v>41499</v>
      </c>
      <c r="DYX40">
        <v>41498</v>
      </c>
      <c r="DYY40">
        <v>41495</v>
      </c>
      <c r="DYZ40">
        <v>41494</v>
      </c>
      <c r="DZA40">
        <v>41493</v>
      </c>
      <c r="DZB40">
        <v>41492</v>
      </c>
      <c r="DZC40">
        <v>41491</v>
      </c>
      <c r="DZD40">
        <v>41488</v>
      </c>
      <c r="DZE40">
        <v>41487</v>
      </c>
      <c r="DZF40">
        <v>41486</v>
      </c>
      <c r="DZG40">
        <v>41485</v>
      </c>
      <c r="DZH40">
        <v>41484</v>
      </c>
      <c r="DZI40">
        <v>41481</v>
      </c>
      <c r="DZJ40">
        <v>41480</v>
      </c>
      <c r="DZK40">
        <v>41479</v>
      </c>
      <c r="DZL40">
        <v>41478</v>
      </c>
      <c r="DZM40">
        <v>41477</v>
      </c>
      <c r="DZN40">
        <v>41474</v>
      </c>
      <c r="DZO40">
        <v>41473</v>
      </c>
      <c r="DZP40">
        <v>41472</v>
      </c>
      <c r="DZQ40">
        <v>41471</v>
      </c>
      <c r="DZR40">
        <v>41470</v>
      </c>
      <c r="DZS40">
        <v>41467</v>
      </c>
      <c r="DZT40">
        <v>41466</v>
      </c>
      <c r="DZU40">
        <v>41465</v>
      </c>
      <c r="DZV40">
        <v>41464</v>
      </c>
      <c r="DZW40">
        <v>41463</v>
      </c>
      <c r="DZX40">
        <v>41460</v>
      </c>
      <c r="DZY40">
        <v>41459</v>
      </c>
      <c r="DZZ40">
        <v>41458</v>
      </c>
      <c r="EAA40">
        <v>41457</v>
      </c>
      <c r="EAB40">
        <v>41456</v>
      </c>
      <c r="EAC40">
        <v>41453</v>
      </c>
      <c r="EAD40">
        <v>41452</v>
      </c>
      <c r="EAE40">
        <v>41451</v>
      </c>
      <c r="EAF40">
        <v>41450</v>
      </c>
      <c r="EAG40">
        <v>41449</v>
      </c>
      <c r="EAH40">
        <v>41446</v>
      </c>
      <c r="EAI40">
        <v>41445</v>
      </c>
      <c r="EAJ40">
        <v>41444</v>
      </c>
      <c r="EAK40">
        <v>41443</v>
      </c>
      <c r="EAL40">
        <v>41442</v>
      </c>
      <c r="EAM40">
        <v>41439</v>
      </c>
      <c r="EAN40">
        <v>41438</v>
      </c>
      <c r="EAO40">
        <v>41437</v>
      </c>
      <c r="EAP40">
        <v>41436</v>
      </c>
      <c r="EAQ40">
        <v>41435</v>
      </c>
      <c r="EAR40">
        <v>41432</v>
      </c>
      <c r="EAS40">
        <v>41431</v>
      </c>
      <c r="EAT40">
        <v>41430</v>
      </c>
      <c r="EAU40">
        <v>41429</v>
      </c>
      <c r="EAV40">
        <v>41428</v>
      </c>
      <c r="EAW40">
        <v>41425</v>
      </c>
      <c r="EAX40">
        <v>41424</v>
      </c>
      <c r="EAY40">
        <v>41423</v>
      </c>
      <c r="EAZ40">
        <v>41422</v>
      </c>
      <c r="EBA40">
        <v>41421</v>
      </c>
      <c r="EBB40">
        <v>41418</v>
      </c>
      <c r="EBC40">
        <v>41417</v>
      </c>
      <c r="EBD40">
        <v>41416</v>
      </c>
      <c r="EBE40">
        <v>41415</v>
      </c>
      <c r="EBF40">
        <v>41414</v>
      </c>
      <c r="EBG40">
        <v>41411</v>
      </c>
      <c r="EBH40">
        <v>41410</v>
      </c>
      <c r="EBI40">
        <v>41409</v>
      </c>
      <c r="EBJ40">
        <v>41408</v>
      </c>
      <c r="EBK40">
        <v>41407</v>
      </c>
      <c r="EBL40">
        <v>41404</v>
      </c>
      <c r="EBM40">
        <v>41403</v>
      </c>
      <c r="EBN40">
        <v>41402</v>
      </c>
      <c r="EBO40">
        <v>41401</v>
      </c>
      <c r="EBP40">
        <v>41400</v>
      </c>
      <c r="EBQ40">
        <v>41397</v>
      </c>
      <c r="EBR40">
        <v>41396</v>
      </c>
      <c r="EBS40">
        <v>41395</v>
      </c>
      <c r="EBT40">
        <v>41394</v>
      </c>
      <c r="EBU40">
        <v>41393</v>
      </c>
      <c r="EBV40">
        <v>41390</v>
      </c>
      <c r="EBW40">
        <v>41389</v>
      </c>
      <c r="EBX40">
        <v>41388</v>
      </c>
      <c r="EBY40">
        <v>41387</v>
      </c>
      <c r="EBZ40">
        <v>41386</v>
      </c>
      <c r="ECA40">
        <v>41383</v>
      </c>
      <c r="ECB40">
        <v>41382</v>
      </c>
      <c r="ECC40">
        <v>41381</v>
      </c>
      <c r="ECD40">
        <v>41380</v>
      </c>
      <c r="ECE40">
        <v>41379</v>
      </c>
      <c r="ECF40">
        <v>41376</v>
      </c>
      <c r="ECG40">
        <v>41375</v>
      </c>
      <c r="ECH40">
        <v>41374</v>
      </c>
      <c r="ECI40">
        <v>41373</v>
      </c>
      <c r="ECJ40">
        <v>41372</v>
      </c>
      <c r="ECK40">
        <v>41369</v>
      </c>
      <c r="ECL40">
        <v>41368</v>
      </c>
      <c r="ECM40">
        <v>41367</v>
      </c>
      <c r="ECN40">
        <v>41366</v>
      </c>
      <c r="ECO40">
        <v>41365</v>
      </c>
      <c r="ECP40">
        <v>41362</v>
      </c>
      <c r="ECQ40">
        <v>41361</v>
      </c>
      <c r="ECR40">
        <v>41360</v>
      </c>
      <c r="ECS40">
        <v>41359</v>
      </c>
      <c r="ECT40">
        <v>41358</v>
      </c>
      <c r="ECU40">
        <v>41355</v>
      </c>
      <c r="ECV40">
        <v>41354</v>
      </c>
      <c r="ECW40">
        <v>41353</v>
      </c>
      <c r="ECX40">
        <v>41352</v>
      </c>
      <c r="ECY40">
        <v>41351</v>
      </c>
      <c r="ECZ40">
        <v>41348</v>
      </c>
      <c r="EDA40">
        <v>41347</v>
      </c>
      <c r="EDB40">
        <v>41346</v>
      </c>
      <c r="EDC40">
        <v>41345</v>
      </c>
      <c r="EDD40">
        <v>41344</v>
      </c>
      <c r="EDE40">
        <v>41341</v>
      </c>
      <c r="EDF40">
        <v>41340</v>
      </c>
      <c r="EDG40">
        <v>41339</v>
      </c>
      <c r="EDH40">
        <v>41338</v>
      </c>
      <c r="EDI40">
        <v>41337</v>
      </c>
      <c r="EDJ40">
        <v>41334</v>
      </c>
      <c r="EDK40">
        <v>41333</v>
      </c>
      <c r="EDL40">
        <v>41332</v>
      </c>
      <c r="EDM40">
        <v>41331</v>
      </c>
      <c r="EDN40">
        <v>41330</v>
      </c>
      <c r="EDO40">
        <v>41327</v>
      </c>
      <c r="EDP40">
        <v>41326</v>
      </c>
      <c r="EDQ40">
        <v>41325</v>
      </c>
      <c r="EDR40">
        <v>41324</v>
      </c>
      <c r="EDS40">
        <v>41323</v>
      </c>
      <c r="EDT40">
        <v>41320</v>
      </c>
      <c r="EDU40">
        <v>41319</v>
      </c>
      <c r="EDV40">
        <v>41318</v>
      </c>
      <c r="EDW40">
        <v>41317</v>
      </c>
      <c r="EDX40">
        <v>41316</v>
      </c>
      <c r="EDY40">
        <v>41313</v>
      </c>
      <c r="EDZ40">
        <v>41312</v>
      </c>
      <c r="EEA40">
        <v>41311</v>
      </c>
      <c r="EEB40">
        <v>41310</v>
      </c>
      <c r="EEC40">
        <v>41309</v>
      </c>
      <c r="EED40">
        <v>41306</v>
      </c>
      <c r="EEE40">
        <v>41305</v>
      </c>
      <c r="EEF40">
        <v>41304</v>
      </c>
      <c r="EEG40">
        <v>41303</v>
      </c>
      <c r="EEH40">
        <v>41302</v>
      </c>
      <c r="EEI40">
        <v>41299</v>
      </c>
      <c r="EEJ40">
        <v>41298</v>
      </c>
      <c r="EEK40">
        <v>41297</v>
      </c>
      <c r="EEL40">
        <v>41296</v>
      </c>
      <c r="EEM40">
        <v>41295</v>
      </c>
      <c r="EEN40">
        <v>41292</v>
      </c>
      <c r="EEO40">
        <v>41291</v>
      </c>
      <c r="EEP40">
        <v>41290</v>
      </c>
      <c r="EEQ40">
        <v>41289</v>
      </c>
      <c r="EER40">
        <v>41288</v>
      </c>
      <c r="EES40">
        <v>41285</v>
      </c>
      <c r="EET40">
        <v>41284</v>
      </c>
      <c r="EEU40">
        <v>41283</v>
      </c>
      <c r="EEV40">
        <v>41282</v>
      </c>
      <c r="EEW40">
        <v>41281</v>
      </c>
      <c r="EEX40">
        <v>41278</v>
      </c>
      <c r="EEY40">
        <v>41277</v>
      </c>
      <c r="EEZ40">
        <v>41276</v>
      </c>
      <c r="EFA40">
        <v>41275</v>
      </c>
      <c r="EFB40">
        <v>41274</v>
      </c>
      <c r="EFC40">
        <v>41271</v>
      </c>
      <c r="EFD40">
        <v>41270</v>
      </c>
      <c r="EFE40">
        <v>41269</v>
      </c>
      <c r="EFF40">
        <v>41268</v>
      </c>
      <c r="EFG40">
        <v>41267</v>
      </c>
      <c r="EFH40">
        <v>41264</v>
      </c>
      <c r="EFI40">
        <v>41263</v>
      </c>
      <c r="EFJ40">
        <v>41262</v>
      </c>
      <c r="EFK40">
        <v>41261</v>
      </c>
      <c r="EFL40">
        <v>41260</v>
      </c>
      <c r="EFM40">
        <v>41257</v>
      </c>
      <c r="EFN40">
        <v>41256</v>
      </c>
      <c r="EFO40">
        <v>41255</v>
      </c>
      <c r="EFP40">
        <v>41254</v>
      </c>
      <c r="EFQ40">
        <v>41253</v>
      </c>
      <c r="EFR40">
        <v>41250</v>
      </c>
      <c r="EFS40">
        <v>41249</v>
      </c>
      <c r="EFT40">
        <v>41248</v>
      </c>
      <c r="EFU40">
        <v>41247</v>
      </c>
      <c r="EFV40">
        <v>41246</v>
      </c>
      <c r="EFW40">
        <v>41243</v>
      </c>
      <c r="EFX40">
        <v>41242</v>
      </c>
      <c r="EFY40">
        <v>41241</v>
      </c>
      <c r="EFZ40">
        <v>41240</v>
      </c>
      <c r="EGA40">
        <v>41239</v>
      </c>
      <c r="EGB40">
        <v>41236</v>
      </c>
      <c r="EGC40">
        <v>41235</v>
      </c>
      <c r="EGD40">
        <v>41234</v>
      </c>
      <c r="EGE40">
        <v>41233</v>
      </c>
      <c r="EGF40">
        <v>41232</v>
      </c>
      <c r="EGG40">
        <v>41229</v>
      </c>
      <c r="EGH40">
        <v>41228</v>
      </c>
      <c r="EGI40">
        <v>41227</v>
      </c>
      <c r="EGJ40">
        <v>41226</v>
      </c>
      <c r="EGK40">
        <v>41225</v>
      </c>
      <c r="EGL40">
        <v>41222</v>
      </c>
      <c r="EGM40">
        <v>41221</v>
      </c>
      <c r="EGN40">
        <v>41220</v>
      </c>
      <c r="EGO40">
        <v>41219</v>
      </c>
      <c r="EGP40">
        <v>41218</v>
      </c>
      <c r="EGQ40">
        <v>41215</v>
      </c>
      <c r="EGR40">
        <v>41214</v>
      </c>
      <c r="EGS40">
        <v>41213</v>
      </c>
      <c r="EGT40">
        <v>41212</v>
      </c>
      <c r="EGU40">
        <v>41211</v>
      </c>
      <c r="EGV40">
        <v>41208</v>
      </c>
      <c r="EGW40">
        <v>41207</v>
      </c>
      <c r="EGX40">
        <v>41206</v>
      </c>
      <c r="EGY40">
        <v>41205</v>
      </c>
      <c r="EGZ40">
        <v>41204</v>
      </c>
      <c r="EHA40">
        <v>41201</v>
      </c>
      <c r="EHB40">
        <v>41200</v>
      </c>
      <c r="EHC40">
        <v>41199</v>
      </c>
      <c r="EHD40">
        <v>41198</v>
      </c>
      <c r="EHE40">
        <v>41197</v>
      </c>
      <c r="EHF40">
        <v>41194</v>
      </c>
      <c r="EHG40">
        <v>41193</v>
      </c>
      <c r="EHH40">
        <v>41192</v>
      </c>
      <c r="EHI40">
        <v>41191</v>
      </c>
      <c r="EHJ40">
        <v>41190</v>
      </c>
      <c r="EHK40">
        <v>41187</v>
      </c>
      <c r="EHL40">
        <v>41186</v>
      </c>
      <c r="EHM40">
        <v>41185</v>
      </c>
      <c r="EHN40">
        <v>41184</v>
      </c>
      <c r="EHO40">
        <v>41183</v>
      </c>
      <c r="EHP40">
        <v>41180</v>
      </c>
      <c r="EHQ40">
        <v>41179</v>
      </c>
      <c r="EHR40">
        <v>41178</v>
      </c>
      <c r="EHS40">
        <v>41177</v>
      </c>
      <c r="EHT40">
        <v>41176</v>
      </c>
      <c r="EHU40">
        <v>41173</v>
      </c>
      <c r="EHV40">
        <v>41172</v>
      </c>
      <c r="EHW40">
        <v>41171</v>
      </c>
      <c r="EHX40">
        <v>41170</v>
      </c>
      <c r="EHY40">
        <v>41169</v>
      </c>
      <c r="EHZ40">
        <v>41166</v>
      </c>
      <c r="EIA40">
        <v>41165</v>
      </c>
      <c r="EIB40">
        <v>41164</v>
      </c>
      <c r="EIC40">
        <v>41163</v>
      </c>
      <c r="EID40">
        <v>41162</v>
      </c>
      <c r="EIE40">
        <v>41159</v>
      </c>
      <c r="EIF40">
        <v>41158</v>
      </c>
      <c r="EIG40">
        <v>41157</v>
      </c>
      <c r="EIH40">
        <v>41156</v>
      </c>
      <c r="EII40">
        <v>41155</v>
      </c>
      <c r="EIJ40">
        <v>41152</v>
      </c>
      <c r="EIK40">
        <v>41151</v>
      </c>
      <c r="EIL40">
        <v>41150</v>
      </c>
      <c r="EIM40">
        <v>41149</v>
      </c>
      <c r="EIN40">
        <v>41148</v>
      </c>
      <c r="EIO40">
        <v>41145</v>
      </c>
      <c r="EIP40">
        <v>41144</v>
      </c>
      <c r="EIQ40">
        <v>41143</v>
      </c>
      <c r="EIR40">
        <v>41142</v>
      </c>
      <c r="EIS40">
        <v>41141</v>
      </c>
      <c r="EIT40">
        <v>41138</v>
      </c>
      <c r="EIU40">
        <v>41137</v>
      </c>
      <c r="EIV40">
        <v>41136</v>
      </c>
      <c r="EIW40">
        <v>41135</v>
      </c>
      <c r="EIX40">
        <v>41134</v>
      </c>
      <c r="EIY40">
        <v>41131</v>
      </c>
      <c r="EIZ40">
        <v>41130</v>
      </c>
      <c r="EJA40">
        <v>41129</v>
      </c>
      <c r="EJB40">
        <v>41128</v>
      </c>
      <c r="EJC40">
        <v>41127</v>
      </c>
      <c r="EJD40">
        <v>41124</v>
      </c>
      <c r="EJE40">
        <v>41123</v>
      </c>
      <c r="EJF40">
        <v>41122</v>
      </c>
      <c r="EJG40">
        <v>41121</v>
      </c>
      <c r="EJH40">
        <v>41120</v>
      </c>
      <c r="EJI40">
        <v>41117</v>
      </c>
      <c r="EJJ40">
        <v>41116</v>
      </c>
      <c r="EJK40">
        <v>41115</v>
      </c>
      <c r="EJL40">
        <v>41114</v>
      </c>
      <c r="EJM40">
        <v>41113</v>
      </c>
      <c r="EJN40">
        <v>41110</v>
      </c>
      <c r="EJO40">
        <v>41109</v>
      </c>
      <c r="EJP40">
        <v>41108</v>
      </c>
      <c r="EJQ40">
        <v>41107</v>
      </c>
      <c r="EJR40">
        <v>41106</v>
      </c>
      <c r="EJS40">
        <v>41103</v>
      </c>
      <c r="EJT40">
        <v>41102</v>
      </c>
      <c r="EJU40">
        <v>41101</v>
      </c>
      <c r="EJV40">
        <v>41100</v>
      </c>
      <c r="EJW40">
        <v>41099</v>
      </c>
      <c r="EJX40">
        <v>41096</v>
      </c>
      <c r="EJY40">
        <v>41095</v>
      </c>
      <c r="EJZ40">
        <v>41094</v>
      </c>
      <c r="EKA40">
        <v>41093</v>
      </c>
      <c r="EKB40">
        <v>41092</v>
      </c>
      <c r="EKC40">
        <v>41089</v>
      </c>
      <c r="EKD40">
        <v>41088</v>
      </c>
      <c r="EKE40">
        <v>41087</v>
      </c>
      <c r="EKF40">
        <v>41086</v>
      </c>
      <c r="EKG40">
        <v>41085</v>
      </c>
      <c r="EKH40">
        <v>41082</v>
      </c>
      <c r="EKI40">
        <v>41081</v>
      </c>
      <c r="EKJ40">
        <v>41080</v>
      </c>
      <c r="EKK40">
        <v>41079</v>
      </c>
      <c r="EKL40">
        <v>41078</v>
      </c>
      <c r="EKM40">
        <v>41075</v>
      </c>
      <c r="EKN40">
        <v>41074</v>
      </c>
      <c r="EKO40">
        <v>41073</v>
      </c>
      <c r="EKP40">
        <v>41072</v>
      </c>
      <c r="EKQ40">
        <v>41071</v>
      </c>
      <c r="EKR40">
        <v>41068</v>
      </c>
      <c r="EKS40">
        <v>41067</v>
      </c>
      <c r="EKT40">
        <v>41066</v>
      </c>
      <c r="EKU40">
        <v>41065</v>
      </c>
      <c r="EKV40">
        <v>41064</v>
      </c>
      <c r="EKW40">
        <v>41061</v>
      </c>
      <c r="EKX40">
        <v>41060</v>
      </c>
      <c r="EKY40">
        <v>41059</v>
      </c>
      <c r="EKZ40">
        <v>41058</v>
      </c>
      <c r="ELA40">
        <v>41057</v>
      </c>
      <c r="ELB40">
        <v>41054</v>
      </c>
      <c r="ELC40">
        <v>41053</v>
      </c>
      <c r="ELD40">
        <v>41052</v>
      </c>
      <c r="ELE40">
        <v>41051</v>
      </c>
      <c r="ELF40">
        <v>41050</v>
      </c>
      <c r="ELG40">
        <v>41047</v>
      </c>
      <c r="ELH40">
        <v>41046</v>
      </c>
      <c r="ELI40">
        <v>41045</v>
      </c>
      <c r="ELJ40">
        <v>41044</v>
      </c>
      <c r="ELK40">
        <v>41043</v>
      </c>
      <c r="ELL40">
        <v>41040</v>
      </c>
      <c r="ELM40">
        <v>41039</v>
      </c>
      <c r="ELN40">
        <v>41038</v>
      </c>
      <c r="ELO40">
        <v>41037</v>
      </c>
      <c r="ELP40">
        <v>41036</v>
      </c>
      <c r="ELQ40">
        <v>41033</v>
      </c>
      <c r="ELR40">
        <v>41032</v>
      </c>
      <c r="ELS40">
        <v>41031</v>
      </c>
      <c r="ELT40">
        <v>41030</v>
      </c>
      <c r="ELU40">
        <v>41029</v>
      </c>
      <c r="ELV40">
        <v>41026</v>
      </c>
      <c r="ELW40">
        <v>41025</v>
      </c>
      <c r="ELX40">
        <v>41024</v>
      </c>
      <c r="ELY40">
        <v>41023</v>
      </c>
      <c r="ELZ40">
        <v>41022</v>
      </c>
      <c r="EMA40">
        <v>41019</v>
      </c>
      <c r="EMB40">
        <v>41018</v>
      </c>
      <c r="EMC40">
        <v>41017</v>
      </c>
      <c r="EMD40">
        <v>41016</v>
      </c>
      <c r="EME40">
        <v>41015</v>
      </c>
      <c r="EMF40">
        <v>41012</v>
      </c>
      <c r="EMG40">
        <v>41011</v>
      </c>
      <c r="EMH40">
        <v>41010</v>
      </c>
      <c r="EMI40">
        <v>41009</v>
      </c>
      <c r="EMJ40">
        <v>41008</v>
      </c>
      <c r="EMK40">
        <v>41005</v>
      </c>
      <c r="EML40">
        <v>41004</v>
      </c>
      <c r="EMM40">
        <v>41003</v>
      </c>
      <c r="EMN40">
        <v>41002</v>
      </c>
      <c r="EMO40">
        <v>41001</v>
      </c>
      <c r="EMP40">
        <v>40998</v>
      </c>
      <c r="EMQ40">
        <v>40997</v>
      </c>
      <c r="EMR40">
        <v>40996</v>
      </c>
      <c r="EMS40">
        <v>40995</v>
      </c>
      <c r="EMT40">
        <v>40994</v>
      </c>
      <c r="EMU40">
        <v>40991</v>
      </c>
      <c r="EMV40">
        <v>40990</v>
      </c>
      <c r="EMW40">
        <v>40989</v>
      </c>
      <c r="EMX40">
        <v>40988</v>
      </c>
      <c r="EMY40">
        <v>40987</v>
      </c>
      <c r="EMZ40">
        <v>40984</v>
      </c>
      <c r="ENA40">
        <v>40983</v>
      </c>
      <c r="ENB40">
        <v>40982</v>
      </c>
      <c r="ENC40">
        <v>40981</v>
      </c>
      <c r="END40">
        <v>40980</v>
      </c>
      <c r="ENE40">
        <v>40977</v>
      </c>
      <c r="ENF40">
        <v>40976</v>
      </c>
      <c r="ENG40">
        <v>40975</v>
      </c>
      <c r="ENH40">
        <v>40974</v>
      </c>
      <c r="ENI40">
        <v>40973</v>
      </c>
      <c r="ENJ40">
        <v>40970</v>
      </c>
      <c r="ENK40">
        <v>40969</v>
      </c>
      <c r="ENL40">
        <v>40968</v>
      </c>
      <c r="ENM40">
        <v>40967</v>
      </c>
      <c r="ENN40">
        <v>40966</v>
      </c>
      <c r="ENO40">
        <v>40963</v>
      </c>
      <c r="ENP40">
        <v>40962</v>
      </c>
      <c r="ENQ40">
        <v>40961</v>
      </c>
      <c r="ENR40">
        <v>40960</v>
      </c>
      <c r="ENS40">
        <v>40959</v>
      </c>
      <c r="ENT40">
        <v>40956</v>
      </c>
      <c r="ENU40">
        <v>40955</v>
      </c>
      <c r="ENV40">
        <v>40954</v>
      </c>
      <c r="ENW40">
        <v>40953</v>
      </c>
      <c r="ENX40">
        <v>40952</v>
      </c>
      <c r="ENY40">
        <v>40949</v>
      </c>
      <c r="ENZ40">
        <v>40948</v>
      </c>
      <c r="EOA40">
        <v>40947</v>
      </c>
      <c r="EOB40">
        <v>40946</v>
      </c>
      <c r="EOC40">
        <v>40945</v>
      </c>
      <c r="EOD40">
        <v>40942</v>
      </c>
      <c r="EOE40">
        <v>40941</v>
      </c>
      <c r="EOF40">
        <v>40940</v>
      </c>
      <c r="EOG40">
        <v>40939</v>
      </c>
      <c r="EOH40">
        <v>40938</v>
      </c>
      <c r="EOI40">
        <v>40935</v>
      </c>
      <c r="EOJ40">
        <v>40934</v>
      </c>
      <c r="EOK40">
        <v>40933</v>
      </c>
      <c r="EOL40">
        <v>40932</v>
      </c>
      <c r="EOM40">
        <v>40931</v>
      </c>
      <c r="EON40">
        <v>40928</v>
      </c>
      <c r="EOO40">
        <v>40927</v>
      </c>
      <c r="EOP40">
        <v>40926</v>
      </c>
      <c r="EOQ40">
        <v>40925</v>
      </c>
      <c r="EOR40">
        <v>40924</v>
      </c>
      <c r="EOS40">
        <v>40921</v>
      </c>
      <c r="EOT40">
        <v>40920</v>
      </c>
      <c r="EOU40">
        <v>40919</v>
      </c>
      <c r="EOV40">
        <v>40918</v>
      </c>
      <c r="EOW40">
        <v>40917</v>
      </c>
      <c r="EOX40">
        <v>40914</v>
      </c>
      <c r="EOY40">
        <v>40913</v>
      </c>
      <c r="EOZ40">
        <v>40912</v>
      </c>
      <c r="EPA40">
        <v>40911</v>
      </c>
      <c r="EPB40">
        <v>40910</v>
      </c>
      <c r="EPC40">
        <v>40907</v>
      </c>
      <c r="EPD40">
        <v>40906</v>
      </c>
      <c r="EPE40">
        <v>40905</v>
      </c>
      <c r="EPF40">
        <v>40904</v>
      </c>
      <c r="EPG40">
        <v>40903</v>
      </c>
      <c r="EPH40">
        <v>40900</v>
      </c>
      <c r="EPI40">
        <v>40899</v>
      </c>
      <c r="EPJ40">
        <v>40898</v>
      </c>
      <c r="EPK40">
        <v>40897</v>
      </c>
      <c r="EPL40">
        <v>40896</v>
      </c>
      <c r="EPM40">
        <v>40893</v>
      </c>
      <c r="EPN40">
        <v>40892</v>
      </c>
      <c r="EPO40">
        <v>40891</v>
      </c>
      <c r="EPP40">
        <v>40890</v>
      </c>
      <c r="EPQ40">
        <v>40889</v>
      </c>
      <c r="EPR40">
        <v>40886</v>
      </c>
      <c r="EPS40">
        <v>40885</v>
      </c>
      <c r="EPT40">
        <v>40884</v>
      </c>
      <c r="EPU40">
        <v>40883</v>
      </c>
      <c r="EPV40">
        <v>40882</v>
      </c>
      <c r="EPW40">
        <v>40879</v>
      </c>
      <c r="EPX40">
        <v>40878</v>
      </c>
      <c r="EPY40">
        <v>40877</v>
      </c>
      <c r="EPZ40">
        <v>40876</v>
      </c>
      <c r="EQA40">
        <v>40875</v>
      </c>
      <c r="EQB40">
        <v>40872</v>
      </c>
      <c r="EQC40">
        <v>40871</v>
      </c>
      <c r="EQD40">
        <v>40870</v>
      </c>
      <c r="EQE40">
        <v>40869</v>
      </c>
      <c r="EQF40">
        <v>40868</v>
      </c>
      <c r="EQG40">
        <v>40865</v>
      </c>
      <c r="EQH40">
        <v>40864</v>
      </c>
      <c r="EQI40">
        <v>40863</v>
      </c>
      <c r="EQJ40">
        <v>40862</v>
      </c>
      <c r="EQK40">
        <v>40861</v>
      </c>
      <c r="EQL40">
        <v>40858</v>
      </c>
      <c r="EQM40">
        <v>40857</v>
      </c>
      <c r="EQN40">
        <v>40856</v>
      </c>
      <c r="EQO40">
        <v>40855</v>
      </c>
      <c r="EQP40">
        <v>40854</v>
      </c>
      <c r="EQQ40">
        <v>40851</v>
      </c>
      <c r="EQR40">
        <v>40850</v>
      </c>
      <c r="EQS40">
        <v>40849</v>
      </c>
      <c r="EQT40">
        <v>40848</v>
      </c>
      <c r="EQU40">
        <v>40847</v>
      </c>
      <c r="EQV40">
        <v>40844</v>
      </c>
      <c r="EQW40">
        <v>40843</v>
      </c>
      <c r="EQX40">
        <v>40842</v>
      </c>
      <c r="EQY40">
        <v>40841</v>
      </c>
      <c r="EQZ40">
        <v>40840</v>
      </c>
      <c r="ERA40">
        <v>40837</v>
      </c>
      <c r="ERB40">
        <v>40836</v>
      </c>
      <c r="ERC40">
        <v>40835</v>
      </c>
      <c r="ERD40">
        <v>40834</v>
      </c>
      <c r="ERE40">
        <v>40833</v>
      </c>
      <c r="ERF40">
        <v>40830</v>
      </c>
      <c r="ERG40">
        <v>40829</v>
      </c>
      <c r="ERH40">
        <v>40828</v>
      </c>
      <c r="ERI40">
        <v>40827</v>
      </c>
      <c r="ERJ40">
        <v>40826</v>
      </c>
      <c r="ERK40">
        <v>40823</v>
      </c>
      <c r="ERL40">
        <v>40822</v>
      </c>
      <c r="ERM40">
        <v>40821</v>
      </c>
      <c r="ERN40">
        <v>40820</v>
      </c>
      <c r="ERO40">
        <v>40819</v>
      </c>
      <c r="ERP40">
        <v>40816</v>
      </c>
      <c r="ERQ40">
        <v>40815</v>
      </c>
      <c r="ERR40">
        <v>40814</v>
      </c>
      <c r="ERS40">
        <v>40813</v>
      </c>
      <c r="ERT40">
        <v>40812</v>
      </c>
      <c r="ERU40">
        <v>40809</v>
      </c>
      <c r="ERV40">
        <v>40808</v>
      </c>
      <c r="ERW40">
        <v>40807</v>
      </c>
      <c r="ERX40">
        <v>40806</v>
      </c>
      <c r="ERY40">
        <v>40805</v>
      </c>
      <c r="ERZ40">
        <v>40802</v>
      </c>
      <c r="ESA40">
        <v>40801</v>
      </c>
      <c r="ESB40">
        <v>40800</v>
      </c>
      <c r="ESC40">
        <v>40799</v>
      </c>
      <c r="ESD40">
        <v>40798</v>
      </c>
      <c r="ESE40">
        <v>40795</v>
      </c>
      <c r="ESF40">
        <v>40794</v>
      </c>
      <c r="ESG40">
        <v>40793</v>
      </c>
      <c r="ESH40">
        <v>40792</v>
      </c>
      <c r="ESI40">
        <v>40791</v>
      </c>
      <c r="ESJ40">
        <v>40788</v>
      </c>
      <c r="ESK40">
        <v>40787</v>
      </c>
      <c r="ESL40">
        <v>40786</v>
      </c>
      <c r="ESM40">
        <v>40785</v>
      </c>
      <c r="ESN40">
        <v>40784</v>
      </c>
      <c r="ESO40">
        <v>40781</v>
      </c>
      <c r="ESP40">
        <v>40780</v>
      </c>
      <c r="ESQ40">
        <v>40779</v>
      </c>
      <c r="ESR40">
        <v>40778</v>
      </c>
      <c r="ESS40">
        <v>40777</v>
      </c>
      <c r="EST40">
        <v>40774</v>
      </c>
      <c r="ESU40">
        <v>40773</v>
      </c>
      <c r="ESV40">
        <v>40772</v>
      </c>
      <c r="ESW40">
        <v>40771</v>
      </c>
      <c r="ESX40">
        <v>40770</v>
      </c>
      <c r="ESY40">
        <v>40767</v>
      </c>
      <c r="ESZ40">
        <v>40766</v>
      </c>
      <c r="ETA40">
        <v>40765</v>
      </c>
      <c r="ETB40">
        <v>40764</v>
      </c>
      <c r="ETC40">
        <v>40763</v>
      </c>
      <c r="ETD40">
        <v>40760</v>
      </c>
      <c r="ETE40">
        <v>40759</v>
      </c>
      <c r="ETF40">
        <v>40758</v>
      </c>
      <c r="ETG40">
        <v>40757</v>
      </c>
      <c r="ETH40">
        <v>40756</v>
      </c>
      <c r="ETI40">
        <v>40753</v>
      </c>
      <c r="ETJ40">
        <v>40752</v>
      </c>
      <c r="ETK40">
        <v>40751</v>
      </c>
      <c r="ETL40">
        <v>40750</v>
      </c>
      <c r="ETM40">
        <v>40749</v>
      </c>
      <c r="ETN40">
        <v>40746</v>
      </c>
      <c r="ETO40">
        <v>40745</v>
      </c>
      <c r="ETP40">
        <v>40744</v>
      </c>
      <c r="ETQ40">
        <v>40743</v>
      </c>
      <c r="ETR40">
        <v>40742</v>
      </c>
      <c r="ETS40">
        <v>40739</v>
      </c>
      <c r="ETT40">
        <v>40738</v>
      </c>
      <c r="ETU40">
        <v>40737</v>
      </c>
      <c r="ETV40">
        <v>40736</v>
      </c>
      <c r="ETW40">
        <v>40735</v>
      </c>
      <c r="ETX40">
        <v>40732</v>
      </c>
      <c r="ETY40">
        <v>40731</v>
      </c>
      <c r="ETZ40">
        <v>40730</v>
      </c>
      <c r="EUA40">
        <v>40729</v>
      </c>
      <c r="EUB40">
        <v>40728</v>
      </c>
      <c r="EUC40">
        <v>40725</v>
      </c>
      <c r="EUD40">
        <v>40724</v>
      </c>
      <c r="EUE40">
        <v>40723</v>
      </c>
      <c r="EUF40">
        <v>40722</v>
      </c>
      <c r="EUG40">
        <v>40721</v>
      </c>
      <c r="EUH40">
        <v>40718</v>
      </c>
      <c r="EUI40">
        <v>40717</v>
      </c>
      <c r="EUJ40">
        <v>40716</v>
      </c>
      <c r="EUK40">
        <v>40715</v>
      </c>
      <c r="EUL40">
        <v>40714</v>
      </c>
      <c r="EUM40">
        <v>40711</v>
      </c>
      <c r="EUN40">
        <v>40710</v>
      </c>
      <c r="EUO40">
        <v>40709</v>
      </c>
      <c r="EUP40">
        <v>40708</v>
      </c>
      <c r="EUQ40">
        <v>40707</v>
      </c>
      <c r="EUR40">
        <v>40704</v>
      </c>
      <c r="EUS40">
        <v>40703</v>
      </c>
      <c r="EUT40">
        <v>40702</v>
      </c>
      <c r="EUU40">
        <v>40701</v>
      </c>
      <c r="EUV40">
        <v>40700</v>
      </c>
      <c r="EUW40">
        <v>40697</v>
      </c>
      <c r="EUX40">
        <v>40696</v>
      </c>
      <c r="EUY40">
        <v>40695</v>
      </c>
      <c r="EUZ40">
        <v>40694</v>
      </c>
      <c r="EVA40">
        <v>40693</v>
      </c>
      <c r="EVB40">
        <v>40690</v>
      </c>
      <c r="EVC40">
        <v>40689</v>
      </c>
      <c r="EVD40">
        <v>40688</v>
      </c>
      <c r="EVE40">
        <v>40687</v>
      </c>
      <c r="EVF40">
        <v>40686</v>
      </c>
      <c r="EVG40">
        <v>40683</v>
      </c>
      <c r="EVH40">
        <v>40682</v>
      </c>
      <c r="EVI40">
        <v>40681</v>
      </c>
      <c r="EVJ40">
        <v>40680</v>
      </c>
      <c r="EVK40">
        <v>40679</v>
      </c>
      <c r="EVL40">
        <v>40676</v>
      </c>
      <c r="EVM40">
        <v>40675</v>
      </c>
      <c r="EVN40">
        <v>40674</v>
      </c>
      <c r="EVO40">
        <v>40673</v>
      </c>
      <c r="EVP40">
        <v>40672</v>
      </c>
      <c r="EVQ40">
        <v>40669</v>
      </c>
      <c r="EVR40">
        <v>40668</v>
      </c>
      <c r="EVS40">
        <v>40667</v>
      </c>
      <c r="EVT40">
        <v>40666</v>
      </c>
      <c r="EVU40">
        <v>40665</v>
      </c>
      <c r="EVV40">
        <v>40662</v>
      </c>
      <c r="EVW40">
        <v>40661</v>
      </c>
      <c r="EVX40">
        <v>40660</v>
      </c>
      <c r="EVY40">
        <v>40659</v>
      </c>
      <c r="EVZ40">
        <v>40658</v>
      </c>
      <c r="EWA40">
        <v>40655</v>
      </c>
      <c r="EWB40">
        <v>40654</v>
      </c>
      <c r="EWC40">
        <v>40653</v>
      </c>
      <c r="EWD40">
        <v>40652</v>
      </c>
      <c r="EWE40">
        <v>40651</v>
      </c>
      <c r="EWF40">
        <v>40648</v>
      </c>
      <c r="EWG40">
        <v>40647</v>
      </c>
      <c r="EWH40">
        <v>40646</v>
      </c>
      <c r="EWI40">
        <v>40645</v>
      </c>
      <c r="EWJ40">
        <v>40644</v>
      </c>
      <c r="EWK40">
        <v>40641</v>
      </c>
      <c r="EWL40">
        <v>40640</v>
      </c>
      <c r="EWM40">
        <v>40639</v>
      </c>
      <c r="EWN40">
        <v>40638</v>
      </c>
      <c r="EWO40">
        <v>40637</v>
      </c>
      <c r="EWP40">
        <v>40634</v>
      </c>
      <c r="EWQ40">
        <v>40633</v>
      </c>
      <c r="EWR40">
        <v>40632</v>
      </c>
      <c r="EWS40">
        <v>40631</v>
      </c>
      <c r="EWT40">
        <v>40630</v>
      </c>
      <c r="EWU40">
        <v>40627</v>
      </c>
      <c r="EWV40">
        <v>40626</v>
      </c>
      <c r="EWW40">
        <v>40625</v>
      </c>
      <c r="EWX40">
        <v>40624</v>
      </c>
      <c r="EWY40">
        <v>40623</v>
      </c>
      <c r="EWZ40">
        <v>40620</v>
      </c>
      <c r="EXA40">
        <v>40619</v>
      </c>
      <c r="EXB40">
        <v>40618</v>
      </c>
      <c r="EXC40">
        <v>40617</v>
      </c>
      <c r="EXD40">
        <v>40616</v>
      </c>
      <c r="EXE40">
        <v>40613</v>
      </c>
      <c r="EXF40">
        <v>40612</v>
      </c>
      <c r="EXG40">
        <v>40611</v>
      </c>
      <c r="EXH40">
        <v>40610</v>
      </c>
      <c r="EXI40">
        <v>40609</v>
      </c>
      <c r="EXJ40">
        <v>40606</v>
      </c>
      <c r="EXK40">
        <v>40605</v>
      </c>
      <c r="EXL40">
        <v>40604</v>
      </c>
      <c r="EXM40">
        <v>40603</v>
      </c>
      <c r="EXN40">
        <v>40602</v>
      </c>
      <c r="EXO40">
        <v>40599</v>
      </c>
      <c r="EXP40">
        <v>40598</v>
      </c>
      <c r="EXQ40">
        <v>40597</v>
      </c>
      <c r="EXR40">
        <v>40596</v>
      </c>
      <c r="EXS40">
        <v>40595</v>
      </c>
      <c r="EXT40">
        <v>40592</v>
      </c>
      <c r="EXU40">
        <v>40591</v>
      </c>
      <c r="EXV40">
        <v>40590</v>
      </c>
      <c r="EXW40">
        <v>40589</v>
      </c>
      <c r="EXX40">
        <v>40588</v>
      </c>
      <c r="EXY40">
        <v>40585</v>
      </c>
      <c r="EXZ40">
        <v>40584</v>
      </c>
      <c r="EYA40">
        <v>40583</v>
      </c>
      <c r="EYB40">
        <v>40582</v>
      </c>
      <c r="EYC40">
        <v>40581</v>
      </c>
      <c r="EYD40">
        <v>40578</v>
      </c>
      <c r="EYE40">
        <v>40577</v>
      </c>
      <c r="EYF40">
        <v>40576</v>
      </c>
      <c r="EYG40">
        <v>40575</v>
      </c>
      <c r="EYH40">
        <v>40574</v>
      </c>
      <c r="EYI40">
        <v>40571</v>
      </c>
      <c r="EYJ40">
        <v>40570</v>
      </c>
      <c r="EYK40">
        <v>40569</v>
      </c>
      <c r="EYL40">
        <v>40568</v>
      </c>
      <c r="EYM40">
        <v>40567</v>
      </c>
      <c r="EYN40">
        <v>40564</v>
      </c>
      <c r="EYO40">
        <v>40563</v>
      </c>
      <c r="EYP40">
        <v>40562</v>
      </c>
      <c r="EYQ40">
        <v>40561</v>
      </c>
      <c r="EYR40">
        <v>40560</v>
      </c>
      <c r="EYS40">
        <v>40557</v>
      </c>
      <c r="EYT40">
        <v>40556</v>
      </c>
      <c r="EYU40">
        <v>40555</v>
      </c>
      <c r="EYV40">
        <v>40554</v>
      </c>
      <c r="EYW40">
        <v>40553</v>
      </c>
      <c r="EYX40">
        <v>40550</v>
      </c>
      <c r="EYY40">
        <v>40549</v>
      </c>
      <c r="EYZ40">
        <v>40548</v>
      </c>
      <c r="EZA40">
        <v>40547</v>
      </c>
      <c r="EZB40">
        <v>40546</v>
      </c>
      <c r="EZC40">
        <v>40543</v>
      </c>
      <c r="EZD40">
        <v>40542</v>
      </c>
      <c r="EZE40">
        <v>40541</v>
      </c>
      <c r="EZF40">
        <v>40540</v>
      </c>
      <c r="EZG40">
        <v>40539</v>
      </c>
      <c r="EZH40">
        <v>40536</v>
      </c>
      <c r="EZI40">
        <v>40535</v>
      </c>
      <c r="EZJ40">
        <v>40534</v>
      </c>
      <c r="EZK40">
        <v>40533</v>
      </c>
      <c r="EZL40">
        <v>40532</v>
      </c>
      <c r="EZM40">
        <v>40529</v>
      </c>
      <c r="EZN40">
        <v>40528</v>
      </c>
      <c r="EZO40">
        <v>40527</v>
      </c>
      <c r="EZP40">
        <v>40526</v>
      </c>
      <c r="EZQ40">
        <v>40525</v>
      </c>
      <c r="EZR40">
        <v>40522</v>
      </c>
      <c r="EZS40">
        <v>40521</v>
      </c>
      <c r="EZT40">
        <v>40520</v>
      </c>
      <c r="EZU40">
        <v>40519</v>
      </c>
      <c r="EZV40">
        <v>40518</v>
      </c>
      <c r="EZW40">
        <v>40515</v>
      </c>
      <c r="EZX40">
        <v>40514</v>
      </c>
      <c r="EZY40">
        <v>40513</v>
      </c>
      <c r="EZZ40">
        <v>40512</v>
      </c>
      <c r="FAA40">
        <v>40511</v>
      </c>
      <c r="FAB40">
        <v>40508</v>
      </c>
      <c r="FAC40">
        <v>40507</v>
      </c>
      <c r="FAD40">
        <v>40506</v>
      </c>
      <c r="FAE40">
        <v>40505</v>
      </c>
      <c r="FAF40">
        <v>40504</v>
      </c>
      <c r="FAG40">
        <v>40501</v>
      </c>
      <c r="FAH40">
        <v>40500</v>
      </c>
      <c r="FAI40">
        <v>40499</v>
      </c>
      <c r="FAJ40">
        <v>40498</v>
      </c>
      <c r="FAK40">
        <v>40497</v>
      </c>
      <c r="FAL40">
        <v>40494</v>
      </c>
      <c r="FAM40">
        <v>40493</v>
      </c>
      <c r="FAN40">
        <v>40492</v>
      </c>
      <c r="FAO40">
        <v>40491</v>
      </c>
      <c r="FAP40">
        <v>40490</v>
      </c>
      <c r="FAQ40">
        <v>40487</v>
      </c>
      <c r="FAR40">
        <v>40486</v>
      </c>
      <c r="FAS40">
        <v>40485</v>
      </c>
      <c r="FAT40">
        <v>40484</v>
      </c>
      <c r="FAU40">
        <v>40483</v>
      </c>
      <c r="FAV40">
        <v>40480</v>
      </c>
      <c r="FAW40">
        <v>40479</v>
      </c>
      <c r="FAX40">
        <v>40478</v>
      </c>
      <c r="FAY40">
        <v>40477</v>
      </c>
      <c r="FAZ40">
        <v>40476</v>
      </c>
      <c r="FBA40">
        <v>40473</v>
      </c>
      <c r="FBB40">
        <v>40472</v>
      </c>
      <c r="FBC40">
        <v>40471</v>
      </c>
      <c r="FBD40">
        <v>40470</v>
      </c>
      <c r="FBE40">
        <v>40469</v>
      </c>
      <c r="FBF40">
        <v>40466</v>
      </c>
      <c r="FBG40">
        <v>40465</v>
      </c>
      <c r="FBH40">
        <v>40464</v>
      </c>
      <c r="FBI40">
        <v>40463</v>
      </c>
      <c r="FBJ40">
        <v>40462</v>
      </c>
      <c r="FBK40">
        <v>40459</v>
      </c>
      <c r="FBL40">
        <v>40458</v>
      </c>
      <c r="FBM40">
        <v>40457</v>
      </c>
      <c r="FBN40">
        <v>40456</v>
      </c>
      <c r="FBO40">
        <v>40455</v>
      </c>
      <c r="FBP40">
        <v>40452</v>
      </c>
      <c r="FBQ40">
        <v>40451</v>
      </c>
      <c r="FBR40">
        <v>40450</v>
      </c>
      <c r="FBS40">
        <v>40449</v>
      </c>
      <c r="FBT40">
        <v>40448</v>
      </c>
      <c r="FBU40">
        <v>40445</v>
      </c>
      <c r="FBV40">
        <v>40444</v>
      </c>
      <c r="FBW40">
        <v>40443</v>
      </c>
      <c r="FBX40">
        <v>40442</v>
      </c>
      <c r="FBY40">
        <v>40441</v>
      </c>
      <c r="FBZ40">
        <v>40438</v>
      </c>
      <c r="FCA40">
        <v>40437</v>
      </c>
      <c r="FCB40">
        <v>40436</v>
      </c>
      <c r="FCC40">
        <v>40435</v>
      </c>
      <c r="FCD40">
        <v>40434</v>
      </c>
      <c r="FCE40">
        <v>40431</v>
      </c>
      <c r="FCF40">
        <v>40430</v>
      </c>
      <c r="FCG40">
        <v>40429</v>
      </c>
      <c r="FCH40">
        <v>40428</v>
      </c>
      <c r="FCI40">
        <v>40427</v>
      </c>
      <c r="FCJ40">
        <v>40424</v>
      </c>
      <c r="FCK40">
        <v>40423</v>
      </c>
      <c r="FCL40">
        <v>40422</v>
      </c>
      <c r="FCM40">
        <v>40421</v>
      </c>
      <c r="FCN40">
        <v>40420</v>
      </c>
      <c r="FCO40">
        <v>40417</v>
      </c>
      <c r="FCP40">
        <v>40416</v>
      </c>
      <c r="FCQ40">
        <v>40415</v>
      </c>
      <c r="FCR40">
        <v>40414</v>
      </c>
      <c r="FCS40">
        <v>40413</v>
      </c>
      <c r="FCT40">
        <v>40410</v>
      </c>
      <c r="FCU40">
        <v>40409</v>
      </c>
      <c r="FCV40">
        <v>40408</v>
      </c>
      <c r="FCW40">
        <v>40407</v>
      </c>
      <c r="FCX40">
        <v>40406</v>
      </c>
      <c r="FCY40">
        <v>40403</v>
      </c>
      <c r="FCZ40">
        <v>40402</v>
      </c>
      <c r="FDA40">
        <v>40401</v>
      </c>
      <c r="FDB40">
        <v>40400</v>
      </c>
      <c r="FDC40">
        <v>40399</v>
      </c>
      <c r="FDD40">
        <v>40396</v>
      </c>
      <c r="FDE40">
        <v>40395</v>
      </c>
      <c r="FDF40">
        <v>40394</v>
      </c>
      <c r="FDG40">
        <v>40393</v>
      </c>
      <c r="FDH40">
        <v>40392</v>
      </c>
      <c r="FDI40">
        <v>40389</v>
      </c>
      <c r="FDJ40">
        <v>40388</v>
      </c>
      <c r="FDK40">
        <v>40387</v>
      </c>
      <c r="FDL40">
        <v>40386</v>
      </c>
      <c r="FDM40">
        <v>40385</v>
      </c>
      <c r="FDN40">
        <v>40382</v>
      </c>
      <c r="FDO40">
        <v>40381</v>
      </c>
      <c r="FDP40">
        <v>40380</v>
      </c>
      <c r="FDQ40">
        <v>40379</v>
      </c>
      <c r="FDR40">
        <v>40378</v>
      </c>
      <c r="FDS40">
        <v>40375</v>
      </c>
      <c r="FDT40">
        <v>40374</v>
      </c>
      <c r="FDU40">
        <v>40373</v>
      </c>
      <c r="FDV40">
        <v>40372</v>
      </c>
      <c r="FDW40">
        <v>40371</v>
      </c>
      <c r="FDX40">
        <v>40368</v>
      </c>
      <c r="FDY40">
        <v>40367</v>
      </c>
      <c r="FDZ40">
        <v>40366</v>
      </c>
      <c r="FEA40">
        <v>40365</v>
      </c>
      <c r="FEB40">
        <v>40364</v>
      </c>
      <c r="FEC40">
        <v>40361</v>
      </c>
      <c r="FED40">
        <v>40360</v>
      </c>
      <c r="FEE40">
        <v>40359</v>
      </c>
      <c r="FEF40">
        <v>40358</v>
      </c>
      <c r="FEG40">
        <v>40357</v>
      </c>
      <c r="FEH40">
        <v>40354</v>
      </c>
      <c r="FEI40">
        <v>40353</v>
      </c>
      <c r="FEJ40">
        <v>40352</v>
      </c>
      <c r="FEK40">
        <v>40351</v>
      </c>
      <c r="FEL40">
        <v>40350</v>
      </c>
      <c r="FEM40">
        <v>40347</v>
      </c>
      <c r="FEN40">
        <v>40346</v>
      </c>
      <c r="FEO40">
        <v>40345</v>
      </c>
      <c r="FEP40">
        <v>40344</v>
      </c>
      <c r="FEQ40">
        <v>40343</v>
      </c>
      <c r="FER40">
        <v>40340</v>
      </c>
      <c r="FES40">
        <v>40339</v>
      </c>
      <c r="FET40">
        <v>40338</v>
      </c>
      <c r="FEU40">
        <v>40337</v>
      </c>
      <c r="FEV40">
        <v>40336</v>
      </c>
      <c r="FEW40">
        <v>40333</v>
      </c>
      <c r="FEX40">
        <v>40332</v>
      </c>
      <c r="FEY40">
        <v>40331</v>
      </c>
      <c r="FEZ40">
        <v>40330</v>
      </c>
      <c r="FFA40">
        <v>40329</v>
      </c>
      <c r="FFB40">
        <v>40326</v>
      </c>
      <c r="FFC40">
        <v>40325</v>
      </c>
      <c r="FFD40">
        <v>40324</v>
      </c>
      <c r="FFE40">
        <v>40323</v>
      </c>
      <c r="FFF40">
        <v>40322</v>
      </c>
      <c r="FFG40">
        <v>40319</v>
      </c>
      <c r="FFH40">
        <v>40318</v>
      </c>
      <c r="FFI40">
        <v>40317</v>
      </c>
      <c r="FFJ40">
        <v>40316</v>
      </c>
      <c r="FFK40">
        <v>40315</v>
      </c>
      <c r="FFL40">
        <v>40312</v>
      </c>
      <c r="FFM40">
        <v>40311</v>
      </c>
      <c r="FFN40">
        <v>40310</v>
      </c>
      <c r="FFO40">
        <v>40309</v>
      </c>
      <c r="FFP40">
        <v>40308</v>
      </c>
      <c r="FFQ40">
        <v>40305</v>
      </c>
      <c r="FFR40">
        <v>40304</v>
      </c>
      <c r="FFS40">
        <v>40303</v>
      </c>
      <c r="FFT40">
        <v>40302</v>
      </c>
      <c r="FFU40">
        <v>40301</v>
      </c>
      <c r="FFV40">
        <v>40298</v>
      </c>
      <c r="FFW40">
        <v>40297</v>
      </c>
      <c r="FFX40">
        <v>40296</v>
      </c>
      <c r="FFY40">
        <v>40295</v>
      </c>
      <c r="FFZ40">
        <v>40294</v>
      </c>
      <c r="FGA40">
        <v>40291</v>
      </c>
      <c r="FGB40">
        <v>40290</v>
      </c>
      <c r="FGC40">
        <v>40289</v>
      </c>
      <c r="FGD40">
        <v>40288</v>
      </c>
      <c r="FGE40">
        <v>40287</v>
      </c>
      <c r="FGF40">
        <v>40284</v>
      </c>
      <c r="FGG40">
        <v>40283</v>
      </c>
      <c r="FGH40">
        <v>40282</v>
      </c>
      <c r="FGI40">
        <v>40281</v>
      </c>
      <c r="FGJ40">
        <v>40280</v>
      </c>
      <c r="FGK40">
        <v>40277</v>
      </c>
      <c r="FGL40">
        <v>40276</v>
      </c>
      <c r="FGM40">
        <v>40275</v>
      </c>
      <c r="FGN40">
        <v>40274</v>
      </c>
      <c r="FGO40">
        <v>40273</v>
      </c>
      <c r="FGP40">
        <v>40270</v>
      </c>
      <c r="FGQ40">
        <v>40269</v>
      </c>
      <c r="FGR40">
        <v>40268</v>
      </c>
      <c r="FGS40">
        <v>40267</v>
      </c>
      <c r="FGT40">
        <v>40266</v>
      </c>
      <c r="FGU40">
        <v>40263</v>
      </c>
      <c r="FGV40">
        <v>40262</v>
      </c>
      <c r="FGW40">
        <v>40261</v>
      </c>
      <c r="FGX40">
        <v>40260</v>
      </c>
      <c r="FGY40">
        <v>40259</v>
      </c>
      <c r="FGZ40">
        <v>40256</v>
      </c>
      <c r="FHA40">
        <v>40255</v>
      </c>
      <c r="FHB40">
        <v>40254</v>
      </c>
      <c r="FHC40">
        <v>40253</v>
      </c>
      <c r="FHD40">
        <v>40252</v>
      </c>
      <c r="FHE40">
        <v>40249</v>
      </c>
      <c r="FHF40">
        <v>40248</v>
      </c>
      <c r="FHG40">
        <v>40247</v>
      </c>
      <c r="FHH40">
        <v>40246</v>
      </c>
      <c r="FHI40">
        <v>40245</v>
      </c>
      <c r="FHJ40">
        <v>40242</v>
      </c>
      <c r="FHK40">
        <v>40241</v>
      </c>
      <c r="FHL40">
        <v>40240</v>
      </c>
      <c r="FHM40">
        <v>40239</v>
      </c>
      <c r="FHN40">
        <v>40238</v>
      </c>
      <c r="FHO40">
        <v>40235</v>
      </c>
      <c r="FHP40">
        <v>40234</v>
      </c>
      <c r="FHQ40">
        <v>40233</v>
      </c>
      <c r="FHR40">
        <v>40232</v>
      </c>
      <c r="FHS40">
        <v>40231</v>
      </c>
      <c r="FHT40">
        <v>40228</v>
      </c>
      <c r="FHU40">
        <v>40227</v>
      </c>
      <c r="FHV40">
        <v>40226</v>
      </c>
      <c r="FHW40">
        <v>40225</v>
      </c>
      <c r="FHX40">
        <v>40224</v>
      </c>
      <c r="FHY40">
        <v>40221</v>
      </c>
      <c r="FHZ40">
        <v>40220</v>
      </c>
      <c r="FIA40">
        <v>40219</v>
      </c>
      <c r="FIB40">
        <v>40218</v>
      </c>
      <c r="FIC40">
        <v>40217</v>
      </c>
      <c r="FID40">
        <v>40214</v>
      </c>
      <c r="FIE40">
        <v>40213</v>
      </c>
      <c r="FIF40">
        <v>40212</v>
      </c>
      <c r="FIG40">
        <v>40211</v>
      </c>
      <c r="FIH40">
        <v>40210</v>
      </c>
      <c r="FII40">
        <v>40207</v>
      </c>
      <c r="FIJ40">
        <v>40206</v>
      </c>
      <c r="FIK40">
        <v>40205</v>
      </c>
      <c r="FIL40">
        <v>40204</v>
      </c>
      <c r="FIM40">
        <v>40203</v>
      </c>
      <c r="FIN40">
        <v>40200</v>
      </c>
      <c r="FIO40">
        <v>40199</v>
      </c>
      <c r="FIP40">
        <v>40198</v>
      </c>
      <c r="FIQ40">
        <v>40197</v>
      </c>
      <c r="FIR40">
        <v>40196</v>
      </c>
      <c r="FIS40">
        <v>40193</v>
      </c>
      <c r="FIT40">
        <v>40192</v>
      </c>
      <c r="FIU40">
        <v>40191</v>
      </c>
      <c r="FIV40">
        <v>40190</v>
      </c>
      <c r="FIW40">
        <v>40189</v>
      </c>
      <c r="FIX40">
        <v>40186</v>
      </c>
      <c r="FIY40">
        <v>40185</v>
      </c>
      <c r="FIZ40">
        <v>40184</v>
      </c>
      <c r="FJA40">
        <v>40183</v>
      </c>
      <c r="FJB40">
        <v>40182</v>
      </c>
      <c r="FJC40">
        <v>40179</v>
      </c>
      <c r="FJD40">
        <v>40178</v>
      </c>
      <c r="FJE40">
        <v>40177</v>
      </c>
      <c r="FJF40">
        <v>40176</v>
      </c>
      <c r="FJG40">
        <v>40175</v>
      </c>
      <c r="FJH40">
        <v>40172</v>
      </c>
      <c r="FJI40">
        <v>40171</v>
      </c>
      <c r="FJJ40">
        <v>40170</v>
      </c>
      <c r="FJK40">
        <v>40169</v>
      </c>
      <c r="FJL40">
        <v>40168</v>
      </c>
      <c r="FJM40">
        <v>40165</v>
      </c>
      <c r="FJN40">
        <v>40164</v>
      </c>
      <c r="FJO40">
        <v>40163</v>
      </c>
      <c r="FJP40">
        <v>40162</v>
      </c>
      <c r="FJQ40">
        <v>40161</v>
      </c>
      <c r="FJR40">
        <v>40158</v>
      </c>
      <c r="FJS40">
        <v>40157</v>
      </c>
      <c r="FJT40">
        <v>40156</v>
      </c>
      <c r="FJU40">
        <v>40155</v>
      </c>
      <c r="FJV40">
        <v>40154</v>
      </c>
      <c r="FJW40">
        <v>40151</v>
      </c>
      <c r="FJX40">
        <v>40150</v>
      </c>
      <c r="FJY40">
        <v>40149</v>
      </c>
      <c r="FJZ40">
        <v>40148</v>
      </c>
      <c r="FKA40">
        <v>40147</v>
      </c>
      <c r="FKB40">
        <v>40144</v>
      </c>
      <c r="FKC40">
        <v>40143</v>
      </c>
      <c r="FKD40">
        <v>40142</v>
      </c>
      <c r="FKE40">
        <v>40141</v>
      </c>
      <c r="FKF40">
        <v>40140</v>
      </c>
      <c r="FKG40">
        <v>40137</v>
      </c>
      <c r="FKH40">
        <v>40136</v>
      </c>
      <c r="FKI40">
        <v>40135</v>
      </c>
      <c r="FKJ40">
        <v>40134</v>
      </c>
      <c r="FKK40">
        <v>40133</v>
      </c>
      <c r="FKL40">
        <v>40130</v>
      </c>
      <c r="FKM40">
        <v>40129</v>
      </c>
      <c r="FKN40">
        <v>40128</v>
      </c>
      <c r="FKO40">
        <v>40127</v>
      </c>
      <c r="FKP40">
        <v>40126</v>
      </c>
      <c r="FKQ40">
        <v>40123</v>
      </c>
      <c r="FKR40">
        <v>40122</v>
      </c>
      <c r="FKS40">
        <v>40121</v>
      </c>
      <c r="FKT40">
        <v>40120</v>
      </c>
      <c r="FKU40">
        <v>40119</v>
      </c>
      <c r="FKV40">
        <v>40116</v>
      </c>
      <c r="FKW40">
        <v>40115</v>
      </c>
      <c r="FKX40">
        <v>40114</v>
      </c>
      <c r="FKY40">
        <v>40113</v>
      </c>
      <c r="FKZ40">
        <v>40112</v>
      </c>
      <c r="FLA40">
        <v>40109</v>
      </c>
      <c r="FLB40">
        <v>40108</v>
      </c>
      <c r="FLC40">
        <v>40107</v>
      </c>
      <c r="FLD40">
        <v>40106</v>
      </c>
      <c r="FLE40">
        <v>40105</v>
      </c>
      <c r="FLF40">
        <v>40102</v>
      </c>
      <c r="FLG40">
        <v>40101</v>
      </c>
      <c r="FLH40">
        <v>40100</v>
      </c>
      <c r="FLI40">
        <v>40099</v>
      </c>
      <c r="FLJ40">
        <v>40098</v>
      </c>
      <c r="FLK40">
        <v>40095</v>
      </c>
      <c r="FLL40">
        <v>40094</v>
      </c>
      <c r="FLM40">
        <v>40093</v>
      </c>
      <c r="FLN40">
        <v>40092</v>
      </c>
      <c r="FLO40">
        <v>40091</v>
      </c>
      <c r="FLP40">
        <v>40088</v>
      </c>
      <c r="FLQ40">
        <v>40087</v>
      </c>
      <c r="FLR40">
        <v>40086</v>
      </c>
      <c r="FLS40">
        <v>40085</v>
      </c>
      <c r="FLT40">
        <v>40084</v>
      </c>
      <c r="FLU40">
        <v>40081</v>
      </c>
      <c r="FLV40">
        <v>40080</v>
      </c>
      <c r="FLW40">
        <v>40079</v>
      </c>
      <c r="FLX40">
        <v>40078</v>
      </c>
      <c r="FLY40">
        <v>40077</v>
      </c>
      <c r="FLZ40">
        <v>40074</v>
      </c>
      <c r="FMA40">
        <v>40073</v>
      </c>
      <c r="FMB40">
        <v>40072</v>
      </c>
      <c r="FMC40">
        <v>40071</v>
      </c>
      <c r="FMD40">
        <v>40070</v>
      </c>
      <c r="FME40">
        <v>40067</v>
      </c>
      <c r="FMF40">
        <v>40066</v>
      </c>
      <c r="FMG40">
        <v>40065</v>
      </c>
      <c r="FMH40">
        <v>40064</v>
      </c>
      <c r="FMI40">
        <v>40063</v>
      </c>
      <c r="FMJ40">
        <v>40060</v>
      </c>
      <c r="FMK40">
        <v>40059</v>
      </c>
      <c r="FML40">
        <v>40058</v>
      </c>
      <c r="FMM40">
        <v>40057</v>
      </c>
      <c r="FMN40">
        <v>40056</v>
      </c>
      <c r="FMO40">
        <v>40053</v>
      </c>
      <c r="FMP40">
        <v>40052</v>
      </c>
      <c r="FMQ40">
        <v>40051</v>
      </c>
      <c r="FMR40">
        <v>40050</v>
      </c>
      <c r="FMS40">
        <v>40049</v>
      </c>
      <c r="FMT40">
        <v>40046</v>
      </c>
      <c r="FMU40">
        <v>40045</v>
      </c>
      <c r="FMV40">
        <v>40044</v>
      </c>
      <c r="FMW40">
        <v>40043</v>
      </c>
      <c r="FMX40">
        <v>40042</v>
      </c>
      <c r="FMY40">
        <v>40039</v>
      </c>
      <c r="FMZ40">
        <v>40038</v>
      </c>
      <c r="FNA40">
        <v>40037</v>
      </c>
      <c r="FNB40">
        <v>40036</v>
      </c>
      <c r="FNC40">
        <v>40035</v>
      </c>
      <c r="FND40">
        <v>40032</v>
      </c>
      <c r="FNE40">
        <v>40031</v>
      </c>
      <c r="FNF40">
        <v>40030</v>
      </c>
      <c r="FNG40">
        <v>40029</v>
      </c>
      <c r="FNH40">
        <v>40028</v>
      </c>
      <c r="FNI40">
        <v>40025</v>
      </c>
      <c r="FNJ40">
        <v>40024</v>
      </c>
      <c r="FNK40">
        <v>40023</v>
      </c>
      <c r="FNL40">
        <v>40022</v>
      </c>
      <c r="FNM40">
        <v>40021</v>
      </c>
      <c r="FNN40">
        <v>40018</v>
      </c>
      <c r="FNO40">
        <v>40017</v>
      </c>
      <c r="FNP40">
        <v>40016</v>
      </c>
      <c r="FNQ40">
        <v>40015</v>
      </c>
      <c r="FNR40">
        <v>40014</v>
      </c>
      <c r="FNS40">
        <v>40011</v>
      </c>
      <c r="FNT40">
        <v>40010</v>
      </c>
      <c r="FNU40">
        <v>40009</v>
      </c>
      <c r="FNV40">
        <v>40008</v>
      </c>
      <c r="FNW40">
        <v>40007</v>
      </c>
      <c r="FNX40">
        <v>40004</v>
      </c>
      <c r="FNY40">
        <v>40003</v>
      </c>
      <c r="FNZ40">
        <v>40002</v>
      </c>
      <c r="FOA40">
        <v>40001</v>
      </c>
      <c r="FOB40">
        <v>40000</v>
      </c>
      <c r="FOC40">
        <v>39997</v>
      </c>
      <c r="FOD40">
        <v>39996</v>
      </c>
      <c r="FOE40">
        <v>39995</v>
      </c>
      <c r="FOF40">
        <v>39994</v>
      </c>
      <c r="FOG40">
        <v>39993</v>
      </c>
      <c r="FOH40">
        <v>39990</v>
      </c>
      <c r="FOI40">
        <v>39989</v>
      </c>
      <c r="FOJ40">
        <v>39988</v>
      </c>
      <c r="FOK40">
        <v>39987</v>
      </c>
      <c r="FOL40">
        <v>39986</v>
      </c>
      <c r="FOM40">
        <v>39983</v>
      </c>
      <c r="FON40">
        <v>39982</v>
      </c>
      <c r="FOO40">
        <v>39981</v>
      </c>
      <c r="FOP40">
        <v>39980</v>
      </c>
      <c r="FOQ40">
        <v>39979</v>
      </c>
      <c r="FOR40">
        <v>39976</v>
      </c>
      <c r="FOS40">
        <v>39975</v>
      </c>
      <c r="FOT40">
        <v>39974</v>
      </c>
      <c r="FOU40">
        <v>39973</v>
      </c>
      <c r="FOV40">
        <v>39972</v>
      </c>
      <c r="FOW40">
        <v>39969</v>
      </c>
      <c r="FOX40">
        <v>39968</v>
      </c>
      <c r="FOY40">
        <v>39967</v>
      </c>
      <c r="FOZ40">
        <v>39966</v>
      </c>
      <c r="FPA40">
        <v>39965</v>
      </c>
      <c r="FPB40">
        <v>39962</v>
      </c>
      <c r="FPC40">
        <v>39961</v>
      </c>
      <c r="FPD40">
        <v>39960</v>
      </c>
      <c r="FPE40">
        <v>39959</v>
      </c>
      <c r="FPF40">
        <v>39958</v>
      </c>
      <c r="FPG40">
        <v>39955</v>
      </c>
      <c r="FPH40">
        <v>39954</v>
      </c>
      <c r="FPI40">
        <v>39953</v>
      </c>
      <c r="FPJ40">
        <v>39952</v>
      </c>
      <c r="FPK40">
        <v>39951</v>
      </c>
      <c r="FPL40">
        <v>39948</v>
      </c>
      <c r="FPM40">
        <v>39947</v>
      </c>
      <c r="FPN40">
        <v>39946</v>
      </c>
      <c r="FPO40">
        <v>39945</v>
      </c>
      <c r="FPP40">
        <v>39944</v>
      </c>
      <c r="FPQ40">
        <v>39941</v>
      </c>
      <c r="FPR40">
        <v>39940</v>
      </c>
      <c r="FPS40">
        <v>39939</v>
      </c>
      <c r="FPT40">
        <v>39938</v>
      </c>
      <c r="FPU40">
        <v>39937</v>
      </c>
      <c r="FPV40">
        <v>39934</v>
      </c>
      <c r="FPW40">
        <v>39933</v>
      </c>
      <c r="FPX40">
        <v>39932</v>
      </c>
      <c r="FPY40">
        <v>39931</v>
      </c>
      <c r="FPZ40">
        <v>39930</v>
      </c>
      <c r="FQA40">
        <v>39927</v>
      </c>
      <c r="FQB40">
        <v>39926</v>
      </c>
      <c r="FQC40">
        <v>39925</v>
      </c>
      <c r="FQD40">
        <v>39924</v>
      </c>
      <c r="FQE40">
        <v>39923</v>
      </c>
      <c r="FQF40">
        <v>39920</v>
      </c>
      <c r="FQG40">
        <v>39919</v>
      </c>
      <c r="FQH40">
        <v>39918</v>
      </c>
      <c r="FQI40">
        <v>39917</v>
      </c>
      <c r="FQJ40">
        <v>39916</v>
      </c>
      <c r="FQK40">
        <v>39913</v>
      </c>
      <c r="FQL40">
        <v>39912</v>
      </c>
      <c r="FQM40">
        <v>39911</v>
      </c>
      <c r="FQN40">
        <v>39910</v>
      </c>
      <c r="FQO40">
        <v>39909</v>
      </c>
      <c r="FQP40">
        <v>39906</v>
      </c>
      <c r="FQQ40">
        <v>39905</v>
      </c>
      <c r="FQR40">
        <v>39904</v>
      </c>
      <c r="FQS40">
        <v>39903</v>
      </c>
      <c r="FQT40">
        <v>39902</v>
      </c>
      <c r="FQU40">
        <v>39899</v>
      </c>
      <c r="FQV40">
        <v>39898</v>
      </c>
      <c r="FQW40">
        <v>39897</v>
      </c>
      <c r="FQX40">
        <v>39896</v>
      </c>
      <c r="FQY40">
        <v>39895</v>
      </c>
      <c r="FQZ40">
        <v>39892</v>
      </c>
      <c r="FRA40">
        <v>39891</v>
      </c>
      <c r="FRB40">
        <v>39890</v>
      </c>
      <c r="FRC40">
        <v>39889</v>
      </c>
      <c r="FRD40">
        <v>39888</v>
      </c>
      <c r="FRE40">
        <v>39885</v>
      </c>
      <c r="FRF40">
        <v>39884</v>
      </c>
      <c r="FRG40">
        <v>39883</v>
      </c>
      <c r="FRH40">
        <v>39882</v>
      </c>
      <c r="FRI40">
        <v>39881</v>
      </c>
      <c r="FRJ40">
        <v>39878</v>
      </c>
      <c r="FRK40">
        <v>39877</v>
      </c>
      <c r="FRL40">
        <v>39876</v>
      </c>
      <c r="FRM40">
        <v>39875</v>
      </c>
      <c r="FRN40">
        <v>39874</v>
      </c>
      <c r="FRO40">
        <v>39871</v>
      </c>
      <c r="FRP40">
        <v>39870</v>
      </c>
      <c r="FRQ40">
        <v>39869</v>
      </c>
      <c r="FRR40">
        <v>39868</v>
      </c>
      <c r="FRS40">
        <v>39867</v>
      </c>
      <c r="FRT40">
        <v>39864</v>
      </c>
      <c r="FRU40">
        <v>39863</v>
      </c>
      <c r="FRV40">
        <v>39862</v>
      </c>
      <c r="FRW40">
        <v>39861</v>
      </c>
      <c r="FRX40">
        <v>39860</v>
      </c>
      <c r="FRY40">
        <v>39857</v>
      </c>
      <c r="FRZ40">
        <v>39856</v>
      </c>
      <c r="FSA40">
        <v>39855</v>
      </c>
      <c r="FSB40">
        <v>39854</v>
      </c>
      <c r="FSC40">
        <v>39853</v>
      </c>
      <c r="FSD40">
        <v>39850</v>
      </c>
      <c r="FSE40">
        <v>39849</v>
      </c>
      <c r="FSF40">
        <v>39848</v>
      </c>
      <c r="FSG40">
        <v>39847</v>
      </c>
      <c r="FSH40">
        <v>39846</v>
      </c>
      <c r="FSI40">
        <v>39843</v>
      </c>
      <c r="FSJ40">
        <v>39842</v>
      </c>
      <c r="FSK40">
        <v>39841</v>
      </c>
      <c r="FSL40">
        <v>39840</v>
      </c>
      <c r="FSM40">
        <v>39839</v>
      </c>
      <c r="FSN40">
        <v>39836</v>
      </c>
      <c r="FSO40">
        <v>39835</v>
      </c>
      <c r="FSP40">
        <v>39834</v>
      </c>
      <c r="FSQ40">
        <v>39833</v>
      </c>
      <c r="FSR40">
        <v>39832</v>
      </c>
      <c r="FSS40">
        <v>39829</v>
      </c>
      <c r="FST40">
        <v>39828</v>
      </c>
      <c r="FSU40">
        <v>39827</v>
      </c>
      <c r="FSV40">
        <v>39826</v>
      </c>
      <c r="FSW40">
        <v>39825</v>
      </c>
      <c r="FSX40">
        <v>39822</v>
      </c>
      <c r="FSY40">
        <v>39821</v>
      </c>
      <c r="FSZ40">
        <v>39820</v>
      </c>
      <c r="FTA40">
        <v>39819</v>
      </c>
      <c r="FTB40">
        <v>39818</v>
      </c>
      <c r="FTC40">
        <v>39815</v>
      </c>
      <c r="FTD40">
        <v>39814</v>
      </c>
      <c r="FTE40">
        <v>39813</v>
      </c>
      <c r="FTF40">
        <v>39812</v>
      </c>
      <c r="FTG40">
        <v>39811</v>
      </c>
      <c r="FTH40">
        <v>39808</v>
      </c>
      <c r="FTI40">
        <v>39807</v>
      </c>
      <c r="FTJ40">
        <v>39806</v>
      </c>
      <c r="FTK40">
        <v>39805</v>
      </c>
      <c r="FTL40">
        <v>39804</v>
      </c>
      <c r="FTM40">
        <v>39801</v>
      </c>
      <c r="FTN40">
        <v>39800</v>
      </c>
      <c r="FTO40">
        <v>39799</v>
      </c>
      <c r="FTP40">
        <v>39798</v>
      </c>
      <c r="FTQ40">
        <v>39797</v>
      </c>
      <c r="FTR40">
        <v>39794</v>
      </c>
      <c r="FTS40">
        <v>39793</v>
      </c>
      <c r="FTT40">
        <v>39792</v>
      </c>
      <c r="FTU40">
        <v>39791</v>
      </c>
      <c r="FTV40">
        <v>39790</v>
      </c>
      <c r="FTW40">
        <v>39787</v>
      </c>
      <c r="FTX40">
        <v>39786</v>
      </c>
      <c r="FTY40">
        <v>39785</v>
      </c>
      <c r="FTZ40">
        <v>39784</v>
      </c>
      <c r="FUA40">
        <v>39783</v>
      </c>
      <c r="FUB40">
        <v>39780</v>
      </c>
      <c r="FUC40">
        <v>39779</v>
      </c>
      <c r="FUD40">
        <v>39778</v>
      </c>
      <c r="FUE40">
        <v>39777</v>
      </c>
      <c r="FUF40">
        <v>39776</v>
      </c>
      <c r="FUG40">
        <v>39773</v>
      </c>
      <c r="FUH40">
        <v>39772</v>
      </c>
      <c r="FUI40">
        <v>39771</v>
      </c>
      <c r="FUJ40">
        <v>39770</v>
      </c>
      <c r="FUK40">
        <v>39769</v>
      </c>
      <c r="FUL40">
        <v>39766</v>
      </c>
      <c r="FUM40">
        <v>39765</v>
      </c>
      <c r="FUN40">
        <v>39764</v>
      </c>
      <c r="FUO40">
        <v>39763</v>
      </c>
      <c r="FUP40">
        <v>39762</v>
      </c>
      <c r="FUQ40">
        <v>39759</v>
      </c>
      <c r="FUR40">
        <v>39758</v>
      </c>
      <c r="FUS40">
        <v>39757</v>
      </c>
      <c r="FUT40">
        <v>39756</v>
      </c>
      <c r="FUU40">
        <v>39755</v>
      </c>
      <c r="FUV40">
        <v>39752</v>
      </c>
      <c r="FUW40">
        <v>39751</v>
      </c>
      <c r="FUX40">
        <v>39750</v>
      </c>
      <c r="FUY40">
        <v>39749</v>
      </c>
      <c r="FUZ40">
        <v>39748</v>
      </c>
      <c r="FVA40">
        <v>39745</v>
      </c>
      <c r="FVB40">
        <v>39744</v>
      </c>
      <c r="FVC40">
        <v>39743</v>
      </c>
      <c r="FVD40">
        <v>39742</v>
      </c>
      <c r="FVE40">
        <v>39741</v>
      </c>
      <c r="FVF40">
        <v>39738</v>
      </c>
      <c r="FVG40">
        <v>39737</v>
      </c>
      <c r="FVH40">
        <v>39736</v>
      </c>
      <c r="FVI40">
        <v>39735</v>
      </c>
      <c r="FVJ40">
        <v>39734</v>
      </c>
      <c r="FVK40">
        <v>39731</v>
      </c>
      <c r="FVL40">
        <v>39730</v>
      </c>
      <c r="FVM40">
        <v>39729</v>
      </c>
      <c r="FVN40">
        <v>39728</v>
      </c>
      <c r="FVO40">
        <v>39727</v>
      </c>
      <c r="FVP40">
        <v>39724</v>
      </c>
      <c r="FVQ40">
        <v>39723</v>
      </c>
      <c r="FVR40">
        <v>39722</v>
      </c>
      <c r="FVS40">
        <v>39721</v>
      </c>
      <c r="FVT40">
        <v>39720</v>
      </c>
      <c r="FVU40">
        <v>39717</v>
      </c>
      <c r="FVV40">
        <v>39716</v>
      </c>
      <c r="FVW40">
        <v>39715</v>
      </c>
      <c r="FVX40">
        <v>39714</v>
      </c>
      <c r="FVY40">
        <v>39713</v>
      </c>
      <c r="FVZ40">
        <v>39710</v>
      </c>
      <c r="FWA40">
        <v>39709</v>
      </c>
      <c r="FWB40">
        <v>39708</v>
      </c>
      <c r="FWC40">
        <v>39707</v>
      </c>
      <c r="FWD40">
        <v>39706</v>
      </c>
      <c r="FWE40">
        <v>39703</v>
      </c>
      <c r="FWF40">
        <v>39702</v>
      </c>
      <c r="FWG40">
        <v>39701</v>
      </c>
      <c r="FWH40">
        <v>39700</v>
      </c>
      <c r="FWI40">
        <v>39699</v>
      </c>
      <c r="FWJ40">
        <v>39696</v>
      </c>
      <c r="FWK40">
        <v>39695</v>
      </c>
      <c r="FWL40">
        <v>39694</v>
      </c>
      <c r="FWM40">
        <v>39693</v>
      </c>
      <c r="FWN40">
        <v>39692</v>
      </c>
      <c r="FWO40">
        <v>39689</v>
      </c>
      <c r="FWP40">
        <v>39688</v>
      </c>
      <c r="FWQ40">
        <v>39687</v>
      </c>
      <c r="FWR40">
        <v>39686</v>
      </c>
      <c r="FWS40">
        <v>39685</v>
      </c>
      <c r="FWT40">
        <v>39682</v>
      </c>
      <c r="FWU40">
        <v>39681</v>
      </c>
      <c r="FWV40">
        <v>39680</v>
      </c>
      <c r="FWW40">
        <v>39679</v>
      </c>
      <c r="FWX40">
        <v>39678</v>
      </c>
      <c r="FWY40">
        <v>39675</v>
      </c>
      <c r="FWZ40">
        <v>39674</v>
      </c>
      <c r="FXA40">
        <v>39673</v>
      </c>
      <c r="FXB40">
        <v>39672</v>
      </c>
      <c r="FXC40">
        <v>39671</v>
      </c>
      <c r="FXD40">
        <v>39668</v>
      </c>
      <c r="FXE40">
        <v>39667</v>
      </c>
      <c r="FXF40">
        <v>39666</v>
      </c>
      <c r="FXG40">
        <v>39665</v>
      </c>
      <c r="FXH40">
        <v>39664</v>
      </c>
      <c r="FXI40">
        <v>39661</v>
      </c>
      <c r="FXJ40">
        <v>39660</v>
      </c>
      <c r="FXK40">
        <v>39659</v>
      </c>
      <c r="FXL40">
        <v>39658</v>
      </c>
      <c r="FXM40">
        <v>39657</v>
      </c>
      <c r="FXN40">
        <v>39654</v>
      </c>
      <c r="FXO40">
        <v>39653</v>
      </c>
      <c r="FXP40">
        <v>39652</v>
      </c>
      <c r="FXQ40">
        <v>39651</v>
      </c>
      <c r="FXR40">
        <v>39650</v>
      </c>
      <c r="FXS40">
        <v>39647</v>
      </c>
      <c r="FXT40">
        <v>39646</v>
      </c>
      <c r="FXU40">
        <v>39645</v>
      </c>
      <c r="FXV40">
        <v>39644</v>
      </c>
      <c r="FXW40">
        <v>39643</v>
      </c>
      <c r="FXX40">
        <v>39640</v>
      </c>
      <c r="FXY40">
        <v>39639</v>
      </c>
      <c r="FXZ40">
        <v>39638</v>
      </c>
      <c r="FYA40">
        <v>39637</v>
      </c>
      <c r="FYB40">
        <v>39636</v>
      </c>
      <c r="FYC40">
        <v>39633</v>
      </c>
      <c r="FYD40">
        <v>39632</v>
      </c>
      <c r="FYE40">
        <v>39631</v>
      </c>
      <c r="FYF40">
        <v>39630</v>
      </c>
      <c r="FYG40">
        <v>39629</v>
      </c>
      <c r="FYH40">
        <v>39626</v>
      </c>
      <c r="FYI40">
        <v>39625</v>
      </c>
      <c r="FYJ40">
        <v>39624</v>
      </c>
      <c r="FYK40">
        <v>39623</v>
      </c>
      <c r="FYL40">
        <v>39622</v>
      </c>
      <c r="FYM40">
        <v>39619</v>
      </c>
      <c r="FYN40">
        <v>39618</v>
      </c>
      <c r="FYO40">
        <v>39617</v>
      </c>
      <c r="FYP40">
        <v>39616</v>
      </c>
      <c r="FYQ40">
        <v>39615</v>
      </c>
      <c r="FYR40">
        <v>39612</v>
      </c>
      <c r="FYS40">
        <v>39611</v>
      </c>
      <c r="FYT40">
        <v>39610</v>
      </c>
      <c r="FYU40">
        <v>39609</v>
      </c>
      <c r="FYV40">
        <v>39608</v>
      </c>
      <c r="FYW40">
        <v>39605</v>
      </c>
      <c r="FYX40">
        <v>39604</v>
      </c>
      <c r="FYY40">
        <v>39603</v>
      </c>
      <c r="FYZ40">
        <v>39602</v>
      </c>
      <c r="FZA40">
        <v>39601</v>
      </c>
      <c r="FZB40">
        <v>39598</v>
      </c>
      <c r="FZC40">
        <v>39597</v>
      </c>
      <c r="FZD40">
        <v>39596</v>
      </c>
      <c r="FZE40">
        <v>39595</v>
      </c>
      <c r="FZF40">
        <v>39594</v>
      </c>
      <c r="FZG40">
        <v>39591</v>
      </c>
      <c r="FZH40">
        <v>39590</v>
      </c>
      <c r="FZI40">
        <v>39589</v>
      </c>
      <c r="FZJ40">
        <v>39588</v>
      </c>
      <c r="FZK40">
        <v>39587</v>
      </c>
      <c r="FZL40">
        <v>39584</v>
      </c>
      <c r="FZM40">
        <v>39583</v>
      </c>
      <c r="FZN40">
        <v>39582</v>
      </c>
      <c r="FZO40">
        <v>39581</v>
      </c>
      <c r="FZP40">
        <v>39580</v>
      </c>
      <c r="FZQ40">
        <v>39577</v>
      </c>
      <c r="FZR40">
        <v>39576</v>
      </c>
      <c r="FZS40">
        <v>39575</v>
      </c>
      <c r="FZT40">
        <v>39574</v>
      </c>
      <c r="FZU40">
        <v>39573</v>
      </c>
      <c r="FZV40">
        <v>39570</v>
      </c>
      <c r="FZW40">
        <v>39569</v>
      </c>
      <c r="FZX40">
        <v>39568</v>
      </c>
      <c r="FZY40">
        <v>39567</v>
      </c>
      <c r="FZZ40">
        <v>39566</v>
      </c>
      <c r="GAA40">
        <v>39563</v>
      </c>
      <c r="GAB40">
        <v>39562</v>
      </c>
      <c r="GAC40">
        <v>39561</v>
      </c>
      <c r="GAD40">
        <v>39560</v>
      </c>
      <c r="GAE40">
        <v>39559</v>
      </c>
      <c r="GAF40">
        <v>39556</v>
      </c>
      <c r="GAG40">
        <v>39555</v>
      </c>
      <c r="GAH40">
        <v>39554</v>
      </c>
      <c r="GAI40">
        <v>39553</v>
      </c>
      <c r="GAJ40">
        <v>39552</v>
      </c>
      <c r="GAK40">
        <v>39549</v>
      </c>
      <c r="GAL40">
        <v>39548</v>
      </c>
      <c r="GAM40">
        <v>39547</v>
      </c>
      <c r="GAN40">
        <v>39546</v>
      </c>
      <c r="GAO40">
        <v>39545</v>
      </c>
      <c r="GAP40">
        <v>39542</v>
      </c>
      <c r="GAQ40">
        <v>39541</v>
      </c>
      <c r="GAR40">
        <v>39540</v>
      </c>
      <c r="GAS40">
        <v>39539</v>
      </c>
      <c r="GAT40">
        <v>39538</v>
      </c>
      <c r="GAU40">
        <v>39535</v>
      </c>
      <c r="GAV40">
        <v>39534</v>
      </c>
      <c r="GAW40">
        <v>39533</v>
      </c>
      <c r="GAX40">
        <v>39532</v>
      </c>
      <c r="GAY40">
        <v>39531</v>
      </c>
      <c r="GAZ40">
        <v>39528</v>
      </c>
      <c r="GBA40">
        <v>39527</v>
      </c>
      <c r="GBB40">
        <v>39526</v>
      </c>
      <c r="GBC40">
        <v>39525</v>
      </c>
      <c r="GBD40">
        <v>39524</v>
      </c>
      <c r="GBE40">
        <v>39521</v>
      </c>
      <c r="GBF40">
        <v>39520</v>
      </c>
      <c r="GBG40">
        <v>39519</v>
      </c>
      <c r="GBH40">
        <v>39518</v>
      </c>
      <c r="GBI40">
        <v>39517</v>
      </c>
      <c r="GBJ40">
        <v>39514</v>
      </c>
      <c r="GBK40">
        <v>39513</v>
      </c>
      <c r="GBL40">
        <v>39512</v>
      </c>
      <c r="GBM40">
        <v>39511</v>
      </c>
      <c r="GBN40">
        <v>39510</v>
      </c>
      <c r="GBO40">
        <v>39507</v>
      </c>
      <c r="GBP40">
        <v>39506</v>
      </c>
      <c r="GBQ40">
        <v>39505</v>
      </c>
      <c r="GBR40">
        <v>39504</v>
      </c>
      <c r="GBS40">
        <v>39503</v>
      </c>
      <c r="GBT40">
        <v>39500</v>
      </c>
      <c r="GBU40">
        <v>39499</v>
      </c>
      <c r="GBV40">
        <v>39498</v>
      </c>
      <c r="GBW40">
        <v>39497</v>
      </c>
      <c r="GBX40">
        <v>39496</v>
      </c>
      <c r="GBY40">
        <v>39493</v>
      </c>
      <c r="GBZ40">
        <v>39492</v>
      </c>
      <c r="GCA40">
        <v>39491</v>
      </c>
      <c r="GCB40">
        <v>39490</v>
      </c>
      <c r="GCC40">
        <v>39489</v>
      </c>
      <c r="GCD40">
        <v>39486</v>
      </c>
      <c r="GCE40">
        <v>39485</v>
      </c>
      <c r="GCF40">
        <v>39484</v>
      </c>
      <c r="GCG40">
        <v>39483</v>
      </c>
      <c r="GCH40">
        <v>39482</v>
      </c>
      <c r="GCI40">
        <v>39479</v>
      </c>
      <c r="GCJ40">
        <v>39478</v>
      </c>
      <c r="GCK40">
        <v>39477</v>
      </c>
      <c r="GCL40">
        <v>39476</v>
      </c>
      <c r="GCM40">
        <v>39475</v>
      </c>
      <c r="GCN40">
        <v>39472</v>
      </c>
      <c r="GCO40">
        <v>39471</v>
      </c>
      <c r="GCP40">
        <v>39470</v>
      </c>
      <c r="GCQ40">
        <v>39469</v>
      </c>
      <c r="GCR40">
        <v>39468</v>
      </c>
      <c r="GCS40">
        <v>39465</v>
      </c>
      <c r="GCT40">
        <v>39464</v>
      </c>
      <c r="GCU40">
        <v>39463</v>
      </c>
      <c r="GCV40">
        <v>39462</v>
      </c>
      <c r="GCW40">
        <v>39461</v>
      </c>
      <c r="GCX40">
        <v>39458</v>
      </c>
      <c r="GCY40">
        <v>39457</v>
      </c>
      <c r="GCZ40">
        <v>39456</v>
      </c>
      <c r="GDA40">
        <v>39455</v>
      </c>
      <c r="GDB40">
        <v>39454</v>
      </c>
      <c r="GDC40">
        <v>39451</v>
      </c>
      <c r="GDD40">
        <v>39450</v>
      </c>
      <c r="GDE40">
        <v>39449</v>
      </c>
      <c r="GDF40">
        <v>39448</v>
      </c>
      <c r="GDG40">
        <v>39447</v>
      </c>
      <c r="GDH40">
        <v>39444</v>
      </c>
      <c r="GDI40">
        <v>39443</v>
      </c>
      <c r="GDJ40">
        <v>39442</v>
      </c>
      <c r="GDK40">
        <v>39441</v>
      </c>
      <c r="GDL40">
        <v>39440</v>
      </c>
      <c r="GDM40">
        <v>39437</v>
      </c>
      <c r="GDN40">
        <v>39436</v>
      </c>
      <c r="GDO40">
        <v>39435</v>
      </c>
      <c r="GDP40">
        <v>39434</v>
      </c>
      <c r="GDQ40">
        <v>39433</v>
      </c>
      <c r="GDR40">
        <v>39430</v>
      </c>
      <c r="GDS40">
        <v>39429</v>
      </c>
      <c r="GDT40">
        <v>39428</v>
      </c>
      <c r="GDU40">
        <v>39427</v>
      </c>
      <c r="GDV40">
        <v>39426</v>
      </c>
      <c r="GDW40">
        <v>39423</v>
      </c>
      <c r="GDX40">
        <v>39422</v>
      </c>
      <c r="GDY40">
        <v>39421</v>
      </c>
      <c r="GDZ40">
        <v>39420</v>
      </c>
      <c r="GEA40">
        <v>39419</v>
      </c>
      <c r="GEB40">
        <v>39416</v>
      </c>
      <c r="GEC40">
        <v>39415</v>
      </c>
      <c r="GED40">
        <v>39414</v>
      </c>
      <c r="GEE40">
        <v>39413</v>
      </c>
      <c r="GEF40">
        <v>39412</v>
      </c>
      <c r="GEG40">
        <v>39409</v>
      </c>
      <c r="GEH40">
        <v>39408</v>
      </c>
      <c r="GEI40">
        <v>39407</v>
      </c>
      <c r="GEJ40">
        <v>39406</v>
      </c>
      <c r="GEK40">
        <v>39405</v>
      </c>
      <c r="GEL40">
        <v>39402</v>
      </c>
      <c r="GEM40">
        <v>39401</v>
      </c>
      <c r="GEN40">
        <v>39400</v>
      </c>
      <c r="GEO40">
        <v>39399</v>
      </c>
      <c r="GEP40">
        <v>39398</v>
      </c>
      <c r="GEQ40">
        <v>39395</v>
      </c>
      <c r="GER40">
        <v>39394</v>
      </c>
      <c r="GES40">
        <v>39393</v>
      </c>
      <c r="GET40">
        <v>39392</v>
      </c>
      <c r="GEU40">
        <v>39391</v>
      </c>
      <c r="GEV40">
        <v>39388</v>
      </c>
      <c r="GEW40">
        <v>39387</v>
      </c>
      <c r="GEX40">
        <v>39386</v>
      </c>
      <c r="GEY40">
        <v>39385</v>
      </c>
      <c r="GEZ40">
        <v>39384</v>
      </c>
      <c r="GFA40">
        <v>39381</v>
      </c>
      <c r="GFB40">
        <v>39380</v>
      </c>
      <c r="GFC40">
        <v>39379</v>
      </c>
      <c r="GFD40">
        <v>39378</v>
      </c>
      <c r="GFE40">
        <v>39377</v>
      </c>
      <c r="GFF40">
        <v>39374</v>
      </c>
      <c r="GFG40">
        <v>39373</v>
      </c>
      <c r="GFH40">
        <v>39372</v>
      </c>
      <c r="GFI40">
        <v>39371</v>
      </c>
      <c r="GFJ40">
        <v>39370</v>
      </c>
      <c r="GFK40">
        <v>39367</v>
      </c>
      <c r="GFL40">
        <v>39366</v>
      </c>
      <c r="GFM40">
        <v>39365</v>
      </c>
      <c r="GFN40">
        <v>39364</v>
      </c>
      <c r="GFO40">
        <v>39363</v>
      </c>
      <c r="GFP40">
        <v>39360</v>
      </c>
      <c r="GFQ40">
        <v>39359</v>
      </c>
      <c r="GFR40">
        <v>39358</v>
      </c>
      <c r="GFS40">
        <v>39357</v>
      </c>
      <c r="GFT40">
        <v>39356</v>
      </c>
      <c r="GFU40">
        <v>39353</v>
      </c>
      <c r="GFV40">
        <v>39352</v>
      </c>
      <c r="GFW40">
        <v>39351</v>
      </c>
      <c r="GFX40">
        <v>39350</v>
      </c>
      <c r="GFY40">
        <v>39349</v>
      </c>
      <c r="GFZ40">
        <v>39346</v>
      </c>
      <c r="GGA40">
        <v>39345</v>
      </c>
      <c r="GGB40">
        <v>39344</v>
      </c>
      <c r="GGC40">
        <v>39343</v>
      </c>
      <c r="GGD40">
        <v>39342</v>
      </c>
      <c r="GGE40">
        <v>39339</v>
      </c>
      <c r="GGF40">
        <v>39338</v>
      </c>
      <c r="GGG40">
        <v>39337</v>
      </c>
      <c r="GGH40">
        <v>39336</v>
      </c>
      <c r="GGI40">
        <v>39335</v>
      </c>
      <c r="GGJ40">
        <v>39332</v>
      </c>
      <c r="GGK40">
        <v>39331</v>
      </c>
      <c r="GGL40">
        <v>39330</v>
      </c>
      <c r="GGM40">
        <v>39329</v>
      </c>
      <c r="GGN40">
        <v>39328</v>
      </c>
      <c r="GGO40">
        <v>39325</v>
      </c>
      <c r="GGP40">
        <v>39324</v>
      </c>
      <c r="GGQ40">
        <v>39323</v>
      </c>
      <c r="GGR40">
        <v>39322</v>
      </c>
      <c r="GGS40">
        <v>39321</v>
      </c>
      <c r="GGT40">
        <v>39318</v>
      </c>
      <c r="GGU40">
        <v>39317</v>
      </c>
      <c r="GGV40">
        <v>39316</v>
      </c>
      <c r="GGW40">
        <v>39315</v>
      </c>
      <c r="GGX40">
        <v>39314</v>
      </c>
      <c r="GGY40">
        <v>39311</v>
      </c>
      <c r="GGZ40">
        <v>39310</v>
      </c>
      <c r="GHA40">
        <v>39309</v>
      </c>
      <c r="GHB40">
        <v>39308</v>
      </c>
      <c r="GHC40">
        <v>39307</v>
      </c>
      <c r="GHD40">
        <v>39304</v>
      </c>
      <c r="GHE40">
        <v>39303</v>
      </c>
      <c r="GHF40">
        <v>39302</v>
      </c>
      <c r="GHG40">
        <v>39301</v>
      </c>
      <c r="GHH40">
        <v>39300</v>
      </c>
      <c r="GHI40">
        <v>39297</v>
      </c>
      <c r="GHJ40">
        <v>39296</v>
      </c>
      <c r="GHK40">
        <v>39295</v>
      </c>
      <c r="GHL40">
        <v>39294</v>
      </c>
      <c r="GHM40">
        <v>39293</v>
      </c>
      <c r="GHN40">
        <v>39290</v>
      </c>
      <c r="GHO40">
        <v>39289</v>
      </c>
      <c r="GHP40">
        <v>39288</v>
      </c>
      <c r="GHQ40">
        <v>39287</v>
      </c>
      <c r="GHR40">
        <v>39286</v>
      </c>
      <c r="GHS40">
        <v>39283</v>
      </c>
      <c r="GHT40">
        <v>39282</v>
      </c>
      <c r="GHU40">
        <v>39281</v>
      </c>
      <c r="GHV40">
        <v>39280</v>
      </c>
      <c r="GHW40">
        <v>39279</v>
      </c>
      <c r="GHX40">
        <v>39276</v>
      </c>
      <c r="GHY40">
        <v>39275</v>
      </c>
      <c r="GHZ40">
        <v>39274</v>
      </c>
      <c r="GIA40">
        <v>39273</v>
      </c>
      <c r="GIB40">
        <v>39272</v>
      </c>
      <c r="GIC40">
        <v>39269</v>
      </c>
      <c r="GID40">
        <v>39268</v>
      </c>
      <c r="GIE40">
        <v>39267</v>
      </c>
      <c r="GIF40">
        <v>39266</v>
      </c>
      <c r="GIG40">
        <v>39265</v>
      </c>
      <c r="GIH40">
        <v>39262</v>
      </c>
      <c r="GII40">
        <v>39261</v>
      </c>
      <c r="GIJ40">
        <v>39260</v>
      </c>
      <c r="GIK40">
        <v>39259</v>
      </c>
      <c r="GIL40">
        <v>39258</v>
      </c>
      <c r="GIM40">
        <v>39255</v>
      </c>
      <c r="GIN40">
        <v>39254</v>
      </c>
      <c r="GIO40">
        <v>39253</v>
      </c>
      <c r="GIP40">
        <v>39252</v>
      </c>
      <c r="GIQ40">
        <v>39251</v>
      </c>
      <c r="GIR40">
        <v>39248</v>
      </c>
      <c r="GIS40">
        <v>39247</v>
      </c>
      <c r="GIT40">
        <v>39246</v>
      </c>
      <c r="GIU40">
        <v>39245</v>
      </c>
      <c r="GIV40">
        <v>39244</v>
      </c>
      <c r="GIW40">
        <v>39241</v>
      </c>
      <c r="GIX40">
        <v>39240</v>
      </c>
      <c r="GIY40">
        <v>39239</v>
      </c>
      <c r="GIZ40">
        <v>39238</v>
      </c>
      <c r="GJA40">
        <v>39237</v>
      </c>
      <c r="GJB40">
        <v>39234</v>
      </c>
      <c r="GJC40">
        <v>39233</v>
      </c>
      <c r="GJD40">
        <v>39232</v>
      </c>
      <c r="GJE40">
        <v>39231</v>
      </c>
      <c r="GJF40">
        <v>39230</v>
      </c>
      <c r="GJG40">
        <v>39227</v>
      </c>
      <c r="GJH40">
        <v>39226</v>
      </c>
      <c r="GJI40">
        <v>39225</v>
      </c>
      <c r="GJJ40">
        <v>39224</v>
      </c>
      <c r="GJK40">
        <v>39223</v>
      </c>
      <c r="GJL40">
        <v>39220</v>
      </c>
      <c r="GJM40">
        <v>39219</v>
      </c>
      <c r="GJN40">
        <v>39218</v>
      </c>
      <c r="GJO40">
        <v>39217</v>
      </c>
      <c r="GJP40">
        <v>39216</v>
      </c>
      <c r="GJQ40">
        <v>39213</v>
      </c>
      <c r="GJR40">
        <v>39212</v>
      </c>
      <c r="GJS40">
        <v>39211</v>
      </c>
      <c r="GJT40">
        <v>39210</v>
      </c>
      <c r="GJU40">
        <v>39209</v>
      </c>
      <c r="GJV40">
        <v>39206</v>
      </c>
      <c r="GJW40">
        <v>39205</v>
      </c>
      <c r="GJX40">
        <v>39204</v>
      </c>
      <c r="GJY40">
        <v>39203</v>
      </c>
      <c r="GJZ40">
        <v>39202</v>
      </c>
      <c r="GKA40">
        <v>39199</v>
      </c>
      <c r="GKB40">
        <v>39198</v>
      </c>
      <c r="GKC40">
        <v>39197</v>
      </c>
      <c r="GKD40">
        <v>39196</v>
      </c>
      <c r="GKE40">
        <v>39195</v>
      </c>
      <c r="GKF40">
        <v>39192</v>
      </c>
      <c r="GKG40">
        <v>39191</v>
      </c>
      <c r="GKH40">
        <v>39190</v>
      </c>
      <c r="GKI40">
        <v>39189</v>
      </c>
      <c r="GKJ40">
        <v>39188</v>
      </c>
      <c r="GKK40">
        <v>39185</v>
      </c>
      <c r="GKL40">
        <v>39184</v>
      </c>
      <c r="GKM40">
        <v>39183</v>
      </c>
      <c r="GKN40">
        <v>39182</v>
      </c>
      <c r="GKO40">
        <v>39181</v>
      </c>
      <c r="GKP40">
        <v>39178</v>
      </c>
      <c r="GKQ40">
        <v>39177</v>
      </c>
      <c r="GKR40">
        <v>39176</v>
      </c>
      <c r="GKS40">
        <v>39175</v>
      </c>
      <c r="GKT40">
        <v>39174</v>
      </c>
      <c r="GKU40">
        <v>39171</v>
      </c>
      <c r="GKV40">
        <v>39170</v>
      </c>
      <c r="GKW40">
        <v>39169</v>
      </c>
      <c r="GKX40">
        <v>39168</v>
      </c>
      <c r="GKY40">
        <v>39167</v>
      </c>
      <c r="GKZ40">
        <v>39164</v>
      </c>
      <c r="GLA40">
        <v>39163</v>
      </c>
      <c r="GLB40">
        <v>39162</v>
      </c>
      <c r="GLC40">
        <v>39161</v>
      </c>
      <c r="GLD40">
        <v>39160</v>
      </c>
      <c r="GLE40">
        <v>39157</v>
      </c>
      <c r="GLF40">
        <v>39156</v>
      </c>
      <c r="GLG40">
        <v>39155</v>
      </c>
      <c r="GLH40">
        <v>39154</v>
      </c>
      <c r="GLI40">
        <v>39153</v>
      </c>
      <c r="GLJ40">
        <v>39150</v>
      </c>
      <c r="GLK40">
        <v>39149</v>
      </c>
      <c r="GLL40">
        <v>39148</v>
      </c>
      <c r="GLM40">
        <v>39147</v>
      </c>
      <c r="GLN40">
        <v>39146</v>
      </c>
      <c r="GLO40">
        <v>39143</v>
      </c>
      <c r="GLP40">
        <v>39142</v>
      </c>
      <c r="GLQ40">
        <v>39141</v>
      </c>
      <c r="GLR40">
        <v>39140</v>
      </c>
      <c r="GLS40">
        <v>39139</v>
      </c>
      <c r="GLT40">
        <v>39136</v>
      </c>
      <c r="GLU40">
        <v>39135</v>
      </c>
      <c r="GLV40">
        <v>39134</v>
      </c>
      <c r="GLW40">
        <v>39133</v>
      </c>
      <c r="GLX40">
        <v>39132</v>
      </c>
      <c r="GLY40">
        <v>39129</v>
      </c>
      <c r="GLZ40">
        <v>39128</v>
      </c>
      <c r="GMA40">
        <v>39127</v>
      </c>
      <c r="GMB40">
        <v>39126</v>
      </c>
      <c r="GMC40">
        <v>39125</v>
      </c>
      <c r="GMD40">
        <v>39122</v>
      </c>
      <c r="GME40">
        <v>39121</v>
      </c>
      <c r="GMF40">
        <v>39120</v>
      </c>
      <c r="GMG40">
        <v>39119</v>
      </c>
      <c r="GMH40">
        <v>39118</v>
      </c>
      <c r="GMI40">
        <v>39115</v>
      </c>
      <c r="GMJ40">
        <v>39114</v>
      </c>
      <c r="GMK40">
        <v>39113</v>
      </c>
      <c r="GML40">
        <v>39112</v>
      </c>
      <c r="GMM40">
        <v>39111</v>
      </c>
      <c r="GMN40">
        <v>39108</v>
      </c>
      <c r="GMO40">
        <v>39107</v>
      </c>
      <c r="GMP40">
        <v>39106</v>
      </c>
      <c r="GMQ40">
        <v>39105</v>
      </c>
      <c r="GMR40">
        <v>39104</v>
      </c>
      <c r="GMS40">
        <v>39101</v>
      </c>
      <c r="GMT40">
        <v>39100</v>
      </c>
      <c r="GMU40">
        <v>39099</v>
      </c>
      <c r="GMV40">
        <v>39098</v>
      </c>
      <c r="GMW40">
        <v>39097</v>
      </c>
      <c r="GMX40">
        <v>39094</v>
      </c>
      <c r="GMY40">
        <v>39093</v>
      </c>
      <c r="GMZ40">
        <v>39092</v>
      </c>
      <c r="GNA40">
        <v>39091</v>
      </c>
      <c r="GNB40">
        <v>39090</v>
      </c>
      <c r="GNC40">
        <v>39087</v>
      </c>
      <c r="GND40">
        <v>39086</v>
      </c>
      <c r="GNE40">
        <v>39085</v>
      </c>
      <c r="GNF40">
        <v>39084</v>
      </c>
      <c r="GNG40">
        <v>39083</v>
      </c>
      <c r="GNH40">
        <v>39080</v>
      </c>
      <c r="GNI40">
        <v>39079</v>
      </c>
      <c r="GNJ40">
        <v>39078</v>
      </c>
      <c r="GNK40">
        <v>39077</v>
      </c>
      <c r="GNL40">
        <v>39076</v>
      </c>
      <c r="GNM40">
        <v>39073</v>
      </c>
      <c r="GNN40">
        <v>39072</v>
      </c>
      <c r="GNO40">
        <v>39071</v>
      </c>
      <c r="GNP40">
        <v>39070</v>
      </c>
      <c r="GNQ40">
        <v>39069</v>
      </c>
      <c r="GNR40">
        <v>39066</v>
      </c>
      <c r="GNS40">
        <v>39065</v>
      </c>
      <c r="GNT40">
        <v>39064</v>
      </c>
      <c r="GNU40">
        <v>39063</v>
      </c>
      <c r="GNV40">
        <v>39062</v>
      </c>
      <c r="GNW40">
        <v>39059</v>
      </c>
      <c r="GNX40">
        <v>39058</v>
      </c>
      <c r="GNY40">
        <v>39057</v>
      </c>
      <c r="GNZ40">
        <v>39056</v>
      </c>
      <c r="GOA40">
        <v>39055</v>
      </c>
      <c r="GOB40">
        <v>39052</v>
      </c>
      <c r="GOC40">
        <v>39051</v>
      </c>
      <c r="GOD40">
        <v>39050</v>
      </c>
      <c r="GOE40">
        <v>39049</v>
      </c>
      <c r="GOF40">
        <v>39048</v>
      </c>
      <c r="GOG40">
        <v>39045</v>
      </c>
      <c r="GOH40">
        <v>39044</v>
      </c>
      <c r="GOI40">
        <v>39043</v>
      </c>
      <c r="GOJ40">
        <v>39042</v>
      </c>
      <c r="GOK40">
        <v>39041</v>
      </c>
      <c r="GOL40">
        <v>39038</v>
      </c>
      <c r="GOM40">
        <v>39037</v>
      </c>
      <c r="GON40">
        <v>39036</v>
      </c>
      <c r="GOO40">
        <v>39035</v>
      </c>
      <c r="GOP40">
        <v>39034</v>
      </c>
      <c r="GOQ40">
        <v>39031</v>
      </c>
      <c r="GOR40">
        <v>39030</v>
      </c>
      <c r="GOS40">
        <v>39029</v>
      </c>
      <c r="GOT40">
        <v>39028</v>
      </c>
      <c r="GOU40">
        <v>39027</v>
      </c>
      <c r="GOV40">
        <v>39024</v>
      </c>
      <c r="GOW40">
        <v>39023</v>
      </c>
      <c r="GOX40">
        <v>39022</v>
      </c>
      <c r="GOY40">
        <v>39021</v>
      </c>
      <c r="GOZ40">
        <v>39020</v>
      </c>
      <c r="GPA40">
        <v>39017</v>
      </c>
      <c r="GPB40">
        <v>39016</v>
      </c>
      <c r="GPC40">
        <v>39015</v>
      </c>
      <c r="GPD40">
        <v>39014</v>
      </c>
      <c r="GPE40">
        <v>39013</v>
      </c>
      <c r="GPF40">
        <v>39010</v>
      </c>
      <c r="GPG40">
        <v>39009</v>
      </c>
      <c r="GPH40">
        <v>39008</v>
      </c>
      <c r="GPI40">
        <v>39007</v>
      </c>
      <c r="GPJ40">
        <v>39006</v>
      </c>
      <c r="GPK40">
        <v>39003</v>
      </c>
      <c r="GPL40">
        <v>39002</v>
      </c>
      <c r="GPM40">
        <v>39001</v>
      </c>
      <c r="GPN40">
        <v>39000</v>
      </c>
      <c r="GPO40">
        <v>38999</v>
      </c>
      <c r="GPP40">
        <v>38996</v>
      </c>
      <c r="GPQ40">
        <v>38995</v>
      </c>
      <c r="GPR40">
        <v>38994</v>
      </c>
      <c r="GPS40">
        <v>38993</v>
      </c>
      <c r="GPT40">
        <v>38992</v>
      </c>
      <c r="GPU40">
        <v>38989</v>
      </c>
      <c r="GPV40">
        <v>38988</v>
      </c>
      <c r="GPW40">
        <v>38987</v>
      </c>
      <c r="GPX40">
        <v>38986</v>
      </c>
      <c r="GPY40">
        <v>38985</v>
      </c>
      <c r="GPZ40">
        <v>38982</v>
      </c>
      <c r="GQA40">
        <v>38981</v>
      </c>
      <c r="GQB40">
        <v>38980</v>
      </c>
      <c r="GQC40">
        <v>38979</v>
      </c>
      <c r="GQD40">
        <v>38978</v>
      </c>
      <c r="GQE40">
        <v>38975</v>
      </c>
      <c r="GQF40">
        <v>38974</v>
      </c>
      <c r="GQG40">
        <v>38973</v>
      </c>
      <c r="GQH40">
        <v>38972</v>
      </c>
      <c r="GQI40">
        <v>38971</v>
      </c>
      <c r="GQJ40">
        <v>38968</v>
      </c>
      <c r="GQK40">
        <v>38967</v>
      </c>
      <c r="GQL40">
        <v>38966</v>
      </c>
      <c r="GQM40">
        <v>38965</v>
      </c>
      <c r="GQN40">
        <v>38964</v>
      </c>
      <c r="GQO40">
        <v>38961</v>
      </c>
      <c r="GQP40">
        <v>38960</v>
      </c>
      <c r="GQQ40">
        <v>38959</v>
      </c>
      <c r="GQR40">
        <v>38958</v>
      </c>
      <c r="GQS40">
        <v>38957</v>
      </c>
      <c r="GQT40">
        <v>38954</v>
      </c>
      <c r="GQU40">
        <v>38953</v>
      </c>
      <c r="GQV40">
        <v>38952</v>
      </c>
      <c r="GQW40">
        <v>38951</v>
      </c>
      <c r="GQX40">
        <v>38950</v>
      </c>
      <c r="GQY40">
        <v>38947</v>
      </c>
      <c r="GQZ40">
        <v>38946</v>
      </c>
      <c r="GRA40">
        <v>38945</v>
      </c>
      <c r="GRB40">
        <v>38944</v>
      </c>
      <c r="GRC40">
        <v>38943</v>
      </c>
      <c r="GRD40">
        <v>38940</v>
      </c>
      <c r="GRE40">
        <v>38939</v>
      </c>
      <c r="GRF40">
        <v>38938</v>
      </c>
      <c r="GRG40">
        <v>38937</v>
      </c>
      <c r="GRH40">
        <v>38936</v>
      </c>
      <c r="GRI40">
        <v>38933</v>
      </c>
      <c r="GRJ40">
        <v>38932</v>
      </c>
      <c r="GRK40">
        <v>38931</v>
      </c>
      <c r="GRL40">
        <v>38930</v>
      </c>
      <c r="GRM40">
        <v>38929</v>
      </c>
      <c r="GRN40">
        <v>38926</v>
      </c>
      <c r="GRO40">
        <v>38925</v>
      </c>
      <c r="GRP40">
        <v>38924</v>
      </c>
      <c r="GRQ40">
        <v>38923</v>
      </c>
      <c r="GRR40">
        <v>38922</v>
      </c>
      <c r="GRS40">
        <v>38919</v>
      </c>
      <c r="GRT40">
        <v>38918</v>
      </c>
      <c r="GRU40">
        <v>38917</v>
      </c>
      <c r="GRV40">
        <v>38916</v>
      </c>
      <c r="GRW40">
        <v>38915</v>
      </c>
      <c r="GRX40">
        <v>38912</v>
      </c>
      <c r="GRY40">
        <v>38911</v>
      </c>
      <c r="GRZ40">
        <v>38910</v>
      </c>
      <c r="GSA40">
        <v>38909</v>
      </c>
      <c r="GSB40">
        <v>38908</v>
      </c>
      <c r="GSC40">
        <v>38905</v>
      </c>
      <c r="GSD40">
        <v>38904</v>
      </c>
      <c r="GSE40">
        <v>38903</v>
      </c>
      <c r="GSF40">
        <v>38902</v>
      </c>
      <c r="GSG40">
        <v>38901</v>
      </c>
      <c r="GSH40">
        <v>38898</v>
      </c>
      <c r="GSI40">
        <v>38897</v>
      </c>
      <c r="GSJ40">
        <v>38896</v>
      </c>
      <c r="GSK40">
        <v>38895</v>
      </c>
      <c r="GSL40">
        <v>38894</v>
      </c>
      <c r="GSM40">
        <v>38891</v>
      </c>
      <c r="GSN40">
        <v>38890</v>
      </c>
      <c r="GSO40">
        <v>38889</v>
      </c>
      <c r="GSP40">
        <v>38888</v>
      </c>
      <c r="GSQ40">
        <v>38887</v>
      </c>
      <c r="GSR40">
        <v>38884</v>
      </c>
      <c r="GSS40">
        <v>38883</v>
      </c>
      <c r="GST40">
        <v>38882</v>
      </c>
      <c r="GSU40">
        <v>38881</v>
      </c>
      <c r="GSV40">
        <v>38880</v>
      </c>
      <c r="GSW40">
        <v>38877</v>
      </c>
      <c r="GSX40">
        <v>38876</v>
      </c>
      <c r="GSY40">
        <v>38875</v>
      </c>
      <c r="GSZ40">
        <v>38874</v>
      </c>
      <c r="GTA40">
        <v>38873</v>
      </c>
      <c r="GTB40">
        <v>38870</v>
      </c>
      <c r="GTC40">
        <v>38869</v>
      </c>
      <c r="GTD40">
        <v>38868</v>
      </c>
      <c r="GTE40">
        <v>38867</v>
      </c>
      <c r="GTF40">
        <v>38866</v>
      </c>
      <c r="GTG40">
        <v>38863</v>
      </c>
      <c r="GTH40">
        <v>38862</v>
      </c>
      <c r="GTI40">
        <v>38861</v>
      </c>
      <c r="GTJ40">
        <v>38860</v>
      </c>
      <c r="GTK40">
        <v>38859</v>
      </c>
      <c r="GTL40">
        <v>38856</v>
      </c>
      <c r="GTM40">
        <v>38855</v>
      </c>
      <c r="GTN40">
        <v>38854</v>
      </c>
      <c r="GTO40">
        <v>38853</v>
      </c>
      <c r="GTP40">
        <v>38852</v>
      </c>
      <c r="GTQ40">
        <v>38849</v>
      </c>
      <c r="GTR40">
        <v>38848</v>
      </c>
      <c r="GTS40">
        <v>38847</v>
      </c>
      <c r="GTT40">
        <v>38846</v>
      </c>
      <c r="GTU40">
        <v>38845</v>
      </c>
      <c r="GTV40">
        <v>38842</v>
      </c>
      <c r="GTW40">
        <v>38841</v>
      </c>
      <c r="GTX40">
        <v>38840</v>
      </c>
      <c r="GTY40">
        <v>38839</v>
      </c>
      <c r="GTZ40">
        <v>38838</v>
      </c>
      <c r="GUA40">
        <v>38835</v>
      </c>
      <c r="GUB40">
        <v>38834</v>
      </c>
      <c r="GUC40">
        <v>38833</v>
      </c>
      <c r="GUD40">
        <v>38832</v>
      </c>
      <c r="GUE40">
        <v>38831</v>
      </c>
      <c r="GUF40">
        <v>38828</v>
      </c>
      <c r="GUG40">
        <v>38827</v>
      </c>
      <c r="GUH40">
        <v>38826</v>
      </c>
      <c r="GUI40">
        <v>38825</v>
      </c>
      <c r="GUJ40">
        <v>38824</v>
      </c>
      <c r="GUK40">
        <v>38821</v>
      </c>
      <c r="GUL40">
        <v>38820</v>
      </c>
      <c r="GUM40">
        <v>38819</v>
      </c>
      <c r="GUN40">
        <v>38818</v>
      </c>
      <c r="GUO40">
        <v>38817</v>
      </c>
      <c r="GUP40">
        <v>38814</v>
      </c>
      <c r="GUQ40">
        <v>38813</v>
      </c>
      <c r="GUR40">
        <v>38812</v>
      </c>
      <c r="GUS40">
        <v>38811</v>
      </c>
      <c r="GUT40">
        <v>38810</v>
      </c>
      <c r="GUU40">
        <v>38807</v>
      </c>
      <c r="GUV40">
        <v>38806</v>
      </c>
      <c r="GUW40">
        <v>38805</v>
      </c>
      <c r="GUX40">
        <v>38804</v>
      </c>
      <c r="GUY40">
        <v>38803</v>
      </c>
      <c r="GUZ40">
        <v>38800</v>
      </c>
      <c r="GVA40">
        <v>38799</v>
      </c>
      <c r="GVB40">
        <v>38798</v>
      </c>
      <c r="GVC40">
        <v>38797</v>
      </c>
      <c r="GVD40">
        <v>38796</v>
      </c>
      <c r="GVE40">
        <v>38793</v>
      </c>
      <c r="GVF40">
        <v>38792</v>
      </c>
      <c r="GVG40">
        <v>38791</v>
      </c>
      <c r="GVH40">
        <v>38790</v>
      </c>
      <c r="GVI40">
        <v>38789</v>
      </c>
      <c r="GVJ40">
        <v>38786</v>
      </c>
      <c r="GVK40">
        <v>38785</v>
      </c>
      <c r="GVL40">
        <v>38784</v>
      </c>
      <c r="GVM40">
        <v>38783</v>
      </c>
      <c r="GVN40">
        <v>38782</v>
      </c>
      <c r="GVO40">
        <v>38779</v>
      </c>
      <c r="GVP40">
        <v>38778</v>
      </c>
      <c r="GVQ40">
        <v>38777</v>
      </c>
      <c r="GVR40">
        <v>38776</v>
      </c>
      <c r="GVS40">
        <v>38775</v>
      </c>
      <c r="GVT40">
        <v>38772</v>
      </c>
      <c r="GVU40">
        <v>38771</v>
      </c>
      <c r="GVV40">
        <v>38770</v>
      </c>
      <c r="GVW40">
        <v>38769</v>
      </c>
      <c r="GVX40">
        <v>38768</v>
      </c>
      <c r="GVY40">
        <v>38765</v>
      </c>
      <c r="GVZ40">
        <v>38764</v>
      </c>
      <c r="GWA40">
        <v>38763</v>
      </c>
      <c r="GWB40">
        <v>38762</v>
      </c>
      <c r="GWC40">
        <v>38761</v>
      </c>
      <c r="GWD40">
        <v>38758</v>
      </c>
      <c r="GWE40">
        <v>38757</v>
      </c>
      <c r="GWF40">
        <v>38756</v>
      </c>
      <c r="GWG40">
        <v>38755</v>
      </c>
      <c r="GWH40">
        <v>38754</v>
      </c>
      <c r="GWI40">
        <v>38751</v>
      </c>
      <c r="GWJ40">
        <v>38750</v>
      </c>
      <c r="GWK40">
        <v>38749</v>
      </c>
      <c r="GWL40">
        <v>38748</v>
      </c>
      <c r="GWM40">
        <v>38747</v>
      </c>
      <c r="GWN40">
        <v>38744</v>
      </c>
      <c r="GWO40">
        <v>38743</v>
      </c>
      <c r="GWP40">
        <v>38742</v>
      </c>
      <c r="GWQ40">
        <v>38741</v>
      </c>
      <c r="GWR40">
        <v>38740</v>
      </c>
      <c r="GWS40">
        <v>38737</v>
      </c>
      <c r="GWT40">
        <v>38736</v>
      </c>
      <c r="GWU40">
        <v>38735</v>
      </c>
      <c r="GWV40">
        <v>38734</v>
      </c>
      <c r="GWW40">
        <v>38733</v>
      </c>
      <c r="GWX40">
        <v>38730</v>
      </c>
      <c r="GWY40">
        <v>38729</v>
      </c>
      <c r="GWZ40">
        <v>38728</v>
      </c>
      <c r="GXA40">
        <v>38727</v>
      </c>
      <c r="GXB40">
        <v>38726</v>
      </c>
      <c r="GXC40">
        <v>38723</v>
      </c>
      <c r="GXD40">
        <v>38722</v>
      </c>
      <c r="GXE40">
        <v>38721</v>
      </c>
      <c r="GXF40">
        <v>38720</v>
      </c>
      <c r="GXG40">
        <v>38719</v>
      </c>
      <c r="GXH40">
        <v>38716</v>
      </c>
      <c r="GXI40">
        <v>38715</v>
      </c>
      <c r="GXJ40">
        <v>38714</v>
      </c>
      <c r="GXK40">
        <v>38713</v>
      </c>
      <c r="GXL40">
        <v>38712</v>
      </c>
      <c r="GXM40">
        <v>38709</v>
      </c>
      <c r="GXN40">
        <v>38708</v>
      </c>
      <c r="GXO40">
        <v>38707</v>
      </c>
      <c r="GXP40">
        <v>38706</v>
      </c>
      <c r="GXQ40">
        <v>38705</v>
      </c>
      <c r="GXR40">
        <v>38702</v>
      </c>
      <c r="GXS40">
        <v>38701</v>
      </c>
      <c r="GXT40">
        <v>38700</v>
      </c>
      <c r="GXU40">
        <v>38699</v>
      </c>
      <c r="GXV40">
        <v>38698</v>
      </c>
      <c r="GXW40">
        <v>38695</v>
      </c>
      <c r="GXX40">
        <v>38694</v>
      </c>
      <c r="GXY40">
        <v>38693</v>
      </c>
      <c r="GXZ40">
        <v>38692</v>
      </c>
      <c r="GYA40">
        <v>38691</v>
      </c>
      <c r="GYB40">
        <v>38688</v>
      </c>
      <c r="GYC40">
        <v>38687</v>
      </c>
      <c r="GYD40">
        <v>38686</v>
      </c>
      <c r="GYE40">
        <v>38685</v>
      </c>
      <c r="GYF40">
        <v>38684</v>
      </c>
      <c r="GYG40">
        <v>38681</v>
      </c>
      <c r="GYH40">
        <v>38680</v>
      </c>
      <c r="GYI40">
        <v>38679</v>
      </c>
      <c r="GYJ40">
        <v>38678</v>
      </c>
      <c r="GYK40">
        <v>38677</v>
      </c>
      <c r="GYL40">
        <v>38674</v>
      </c>
      <c r="GYM40">
        <v>38673</v>
      </c>
      <c r="GYN40">
        <v>38672</v>
      </c>
      <c r="GYO40">
        <v>38671</v>
      </c>
      <c r="GYP40">
        <v>38670</v>
      </c>
      <c r="GYQ40">
        <v>38667</v>
      </c>
      <c r="GYR40">
        <v>38666</v>
      </c>
      <c r="GYS40">
        <v>38665</v>
      </c>
      <c r="GYT40">
        <v>38664</v>
      </c>
      <c r="GYU40">
        <v>38663</v>
      </c>
      <c r="GYV40">
        <v>38660</v>
      </c>
      <c r="GYW40">
        <v>38659</v>
      </c>
      <c r="GYX40">
        <v>38658</v>
      </c>
      <c r="GYY40">
        <v>38657</v>
      </c>
      <c r="GYZ40">
        <v>38656</v>
      </c>
      <c r="GZA40">
        <v>38653</v>
      </c>
      <c r="GZB40">
        <v>38652</v>
      </c>
      <c r="GZC40">
        <v>38651</v>
      </c>
      <c r="GZD40">
        <v>38650</v>
      </c>
      <c r="GZE40">
        <v>38649</v>
      </c>
      <c r="GZF40">
        <v>38646</v>
      </c>
      <c r="GZG40">
        <v>38645</v>
      </c>
      <c r="GZH40">
        <v>38644</v>
      </c>
      <c r="GZI40">
        <v>38643</v>
      </c>
      <c r="GZJ40">
        <v>38642</v>
      </c>
      <c r="GZK40">
        <v>38639</v>
      </c>
      <c r="GZL40">
        <v>38638</v>
      </c>
      <c r="GZM40">
        <v>38637</v>
      </c>
      <c r="GZN40">
        <v>38636</v>
      </c>
      <c r="GZO40">
        <v>38635</v>
      </c>
      <c r="GZP40">
        <v>38632</v>
      </c>
      <c r="GZQ40">
        <v>38631</v>
      </c>
      <c r="GZR40">
        <v>38630</v>
      </c>
      <c r="GZS40">
        <v>38629</v>
      </c>
      <c r="GZT40">
        <v>38628</v>
      </c>
      <c r="GZU40">
        <v>38625</v>
      </c>
      <c r="GZV40">
        <v>38624</v>
      </c>
      <c r="GZW40">
        <v>38623</v>
      </c>
      <c r="GZX40">
        <v>38622</v>
      </c>
      <c r="GZY40">
        <v>38621</v>
      </c>
      <c r="GZZ40">
        <v>38618</v>
      </c>
      <c r="HAA40">
        <v>38617</v>
      </c>
      <c r="HAB40">
        <v>38616</v>
      </c>
      <c r="HAC40">
        <v>38615</v>
      </c>
      <c r="HAD40">
        <v>38614</v>
      </c>
      <c r="HAE40">
        <v>38611</v>
      </c>
      <c r="HAF40">
        <v>38610</v>
      </c>
      <c r="HAG40">
        <v>38609</v>
      </c>
      <c r="HAH40">
        <v>38608</v>
      </c>
      <c r="HAI40">
        <v>38607</v>
      </c>
      <c r="HAJ40">
        <v>38604</v>
      </c>
      <c r="HAK40">
        <v>38603</v>
      </c>
      <c r="HAL40">
        <v>38602</v>
      </c>
      <c r="HAM40">
        <v>38601</v>
      </c>
      <c r="HAN40">
        <v>38600</v>
      </c>
      <c r="HAO40">
        <v>38597</v>
      </c>
      <c r="HAP40">
        <v>38596</v>
      </c>
      <c r="HAQ40">
        <v>38595</v>
      </c>
      <c r="HAR40">
        <v>38594</v>
      </c>
      <c r="HAS40">
        <v>38593</v>
      </c>
      <c r="HAT40">
        <v>38590</v>
      </c>
      <c r="HAU40">
        <v>38589</v>
      </c>
      <c r="HAV40">
        <v>38588</v>
      </c>
      <c r="HAW40">
        <v>38587</v>
      </c>
      <c r="HAX40">
        <v>38586</v>
      </c>
      <c r="HAY40">
        <v>38583</v>
      </c>
      <c r="HAZ40">
        <v>38582</v>
      </c>
      <c r="HBA40">
        <v>38581</v>
      </c>
      <c r="HBB40">
        <v>38580</v>
      </c>
      <c r="HBC40">
        <v>38579</v>
      </c>
      <c r="HBD40">
        <v>38576</v>
      </c>
      <c r="HBE40">
        <v>38575</v>
      </c>
      <c r="HBF40">
        <v>38574</v>
      </c>
      <c r="HBG40">
        <v>38573</v>
      </c>
      <c r="HBH40">
        <v>38572</v>
      </c>
      <c r="HBI40">
        <v>38569</v>
      </c>
      <c r="HBJ40">
        <v>38568</v>
      </c>
      <c r="HBK40">
        <v>38567</v>
      </c>
      <c r="HBL40">
        <v>38566</v>
      </c>
      <c r="HBM40">
        <v>38565</v>
      </c>
      <c r="HBN40">
        <v>38562</v>
      </c>
      <c r="HBO40">
        <v>38561</v>
      </c>
      <c r="HBP40">
        <v>38560</v>
      </c>
      <c r="HBQ40">
        <v>38559</v>
      </c>
      <c r="HBR40">
        <v>38558</v>
      </c>
      <c r="HBS40">
        <v>38555</v>
      </c>
      <c r="HBT40">
        <v>38554</v>
      </c>
      <c r="HBU40">
        <v>38553</v>
      </c>
      <c r="HBV40">
        <v>38552</v>
      </c>
      <c r="HBW40">
        <v>38551</v>
      </c>
      <c r="HBX40">
        <v>38548</v>
      </c>
      <c r="HBY40">
        <v>38547</v>
      </c>
      <c r="HBZ40">
        <v>38546</v>
      </c>
      <c r="HCA40">
        <v>38545</v>
      </c>
      <c r="HCB40">
        <v>38544</v>
      </c>
      <c r="HCC40">
        <v>38541</v>
      </c>
      <c r="HCD40">
        <v>38540</v>
      </c>
      <c r="HCE40">
        <v>38539</v>
      </c>
      <c r="HCF40">
        <v>38538</v>
      </c>
      <c r="HCG40">
        <v>38537</v>
      </c>
      <c r="HCH40">
        <v>38534</v>
      </c>
      <c r="HCI40">
        <v>38533</v>
      </c>
      <c r="HCJ40">
        <v>38532</v>
      </c>
      <c r="HCK40">
        <v>38531</v>
      </c>
      <c r="HCL40">
        <v>38530</v>
      </c>
      <c r="HCM40">
        <v>38527</v>
      </c>
      <c r="HCN40">
        <v>38526</v>
      </c>
      <c r="HCO40">
        <v>38525</v>
      </c>
      <c r="HCP40">
        <v>38524</v>
      </c>
      <c r="HCQ40">
        <v>38523</v>
      </c>
      <c r="HCR40">
        <v>38520</v>
      </c>
      <c r="HCS40">
        <v>38519</v>
      </c>
      <c r="HCT40">
        <v>38518</v>
      </c>
      <c r="HCU40">
        <v>38517</v>
      </c>
      <c r="HCV40">
        <v>38516</v>
      </c>
      <c r="HCW40">
        <v>38513</v>
      </c>
      <c r="HCX40">
        <v>38512</v>
      </c>
      <c r="HCY40">
        <v>38511</v>
      </c>
      <c r="HCZ40">
        <v>38510</v>
      </c>
      <c r="HDA40">
        <v>38509</v>
      </c>
      <c r="HDB40">
        <v>38506</v>
      </c>
      <c r="HDC40">
        <v>38505</v>
      </c>
      <c r="HDD40">
        <v>38504</v>
      </c>
      <c r="HDE40">
        <v>38503</v>
      </c>
      <c r="HDF40">
        <v>38502</v>
      </c>
      <c r="HDG40">
        <v>38499</v>
      </c>
      <c r="HDH40">
        <v>38498</v>
      </c>
      <c r="HDI40">
        <v>38497</v>
      </c>
      <c r="HDJ40">
        <v>38496</v>
      </c>
      <c r="HDK40">
        <v>38495</v>
      </c>
      <c r="HDL40">
        <v>38492</v>
      </c>
      <c r="HDM40">
        <v>38491</v>
      </c>
      <c r="HDN40">
        <v>38490</v>
      </c>
      <c r="HDO40">
        <v>38489</v>
      </c>
      <c r="HDP40">
        <v>38488</v>
      </c>
      <c r="HDQ40">
        <v>38485</v>
      </c>
      <c r="HDR40">
        <v>38484</v>
      </c>
      <c r="HDS40">
        <v>38483</v>
      </c>
      <c r="HDT40">
        <v>38482</v>
      </c>
      <c r="HDU40">
        <v>38481</v>
      </c>
      <c r="HDV40">
        <v>38478</v>
      </c>
      <c r="HDW40">
        <v>38477</v>
      </c>
      <c r="HDX40">
        <v>38476</v>
      </c>
      <c r="HDY40">
        <v>38475</v>
      </c>
      <c r="HDZ40">
        <v>38474</v>
      </c>
      <c r="HEA40">
        <v>38471</v>
      </c>
      <c r="HEB40">
        <v>38470</v>
      </c>
      <c r="HEC40">
        <v>38469</v>
      </c>
      <c r="HED40">
        <v>38468</v>
      </c>
      <c r="HEE40">
        <v>38467</v>
      </c>
      <c r="HEF40">
        <v>38464</v>
      </c>
      <c r="HEG40">
        <v>38463</v>
      </c>
      <c r="HEH40">
        <v>38462</v>
      </c>
      <c r="HEI40">
        <v>38461</v>
      </c>
      <c r="HEJ40">
        <v>38460</v>
      </c>
      <c r="HEK40">
        <v>38457</v>
      </c>
      <c r="HEL40">
        <v>38456</v>
      </c>
      <c r="HEM40">
        <v>38455</v>
      </c>
      <c r="HEN40">
        <v>38454</v>
      </c>
      <c r="HEO40">
        <v>38453</v>
      </c>
      <c r="HEP40">
        <v>38450</v>
      </c>
      <c r="HEQ40">
        <v>38449</v>
      </c>
      <c r="HER40">
        <v>38448</v>
      </c>
      <c r="HES40">
        <v>38447</v>
      </c>
      <c r="HET40">
        <v>38446</v>
      </c>
      <c r="HEU40">
        <v>38443</v>
      </c>
      <c r="HEV40">
        <v>38442</v>
      </c>
      <c r="HEW40">
        <v>38441</v>
      </c>
      <c r="HEX40">
        <v>38440</v>
      </c>
      <c r="HEY40">
        <v>38439</v>
      </c>
      <c r="HEZ40">
        <v>38436</v>
      </c>
      <c r="HFA40">
        <v>38435</v>
      </c>
      <c r="HFB40">
        <v>38434</v>
      </c>
      <c r="HFC40">
        <v>38433</v>
      </c>
      <c r="HFD40">
        <v>38432</v>
      </c>
      <c r="HFE40">
        <v>38429</v>
      </c>
      <c r="HFF40">
        <v>38428</v>
      </c>
      <c r="HFG40">
        <v>38427</v>
      </c>
      <c r="HFH40">
        <v>38426</v>
      </c>
      <c r="HFI40">
        <v>38425</v>
      </c>
      <c r="HFJ40">
        <v>38422</v>
      </c>
      <c r="HFK40">
        <v>38421</v>
      </c>
      <c r="HFL40">
        <v>38420</v>
      </c>
      <c r="HFM40">
        <v>38419</v>
      </c>
      <c r="HFN40">
        <v>38418</v>
      </c>
      <c r="HFO40">
        <v>38415</v>
      </c>
      <c r="HFP40">
        <v>38414</v>
      </c>
      <c r="HFQ40">
        <v>38413</v>
      </c>
      <c r="HFR40">
        <v>38412</v>
      </c>
      <c r="HFS40">
        <v>38411</v>
      </c>
      <c r="HFT40">
        <v>38408</v>
      </c>
      <c r="HFU40">
        <v>38407</v>
      </c>
      <c r="HFV40">
        <v>38406</v>
      </c>
      <c r="HFW40">
        <v>38405</v>
      </c>
      <c r="HFX40">
        <v>38404</v>
      </c>
      <c r="HFY40">
        <v>38401</v>
      </c>
      <c r="HFZ40">
        <v>38400</v>
      </c>
      <c r="HGA40">
        <v>38399</v>
      </c>
      <c r="HGB40">
        <v>38398</v>
      </c>
      <c r="HGC40">
        <v>38397</v>
      </c>
      <c r="HGD40">
        <v>38394</v>
      </c>
      <c r="HGE40">
        <v>38393</v>
      </c>
      <c r="HGF40">
        <v>38392</v>
      </c>
      <c r="HGG40">
        <v>38391</v>
      </c>
      <c r="HGH40">
        <v>38390</v>
      </c>
      <c r="HGI40">
        <v>38387</v>
      </c>
      <c r="HGJ40">
        <v>38386</v>
      </c>
      <c r="HGK40">
        <v>38385</v>
      </c>
      <c r="HGL40">
        <v>38384</v>
      </c>
      <c r="HGM40">
        <v>38383</v>
      </c>
      <c r="HGN40">
        <v>38380</v>
      </c>
      <c r="HGO40">
        <v>38379</v>
      </c>
      <c r="HGP40">
        <v>38378</v>
      </c>
      <c r="HGQ40">
        <v>38377</v>
      </c>
      <c r="HGR40">
        <v>38376</v>
      </c>
      <c r="HGS40">
        <v>38373</v>
      </c>
      <c r="HGT40">
        <v>38372</v>
      </c>
      <c r="HGU40">
        <v>38371</v>
      </c>
      <c r="HGV40">
        <v>38370</v>
      </c>
      <c r="HGW40">
        <v>38369</v>
      </c>
      <c r="HGX40">
        <v>38366</v>
      </c>
      <c r="HGY40">
        <v>38365</v>
      </c>
      <c r="HGZ40">
        <v>38364</v>
      </c>
      <c r="HHA40">
        <v>38363</v>
      </c>
      <c r="HHB40">
        <v>38362</v>
      </c>
      <c r="HHC40">
        <v>38359</v>
      </c>
      <c r="HHD40">
        <v>38358</v>
      </c>
      <c r="HHE40">
        <v>38357</v>
      </c>
      <c r="HHF40">
        <v>38356</v>
      </c>
      <c r="HHG40">
        <v>38355</v>
      </c>
      <c r="HHH40">
        <v>38352</v>
      </c>
      <c r="HHI40">
        <v>38351</v>
      </c>
      <c r="HHJ40">
        <v>38350</v>
      </c>
      <c r="HHK40">
        <v>38349</v>
      </c>
      <c r="HHL40">
        <v>38348</v>
      </c>
      <c r="HHM40">
        <v>38345</v>
      </c>
      <c r="HHN40">
        <v>38344</v>
      </c>
      <c r="HHO40">
        <v>38343</v>
      </c>
      <c r="HHP40">
        <v>38342</v>
      </c>
      <c r="HHQ40">
        <v>38341</v>
      </c>
      <c r="HHR40">
        <v>38338</v>
      </c>
      <c r="HHS40">
        <v>38337</v>
      </c>
      <c r="HHT40">
        <v>38336</v>
      </c>
      <c r="HHU40">
        <v>38335</v>
      </c>
      <c r="HHV40">
        <v>38334</v>
      </c>
      <c r="HHW40">
        <v>38331</v>
      </c>
      <c r="HHX40">
        <v>38330</v>
      </c>
      <c r="HHY40">
        <v>38329</v>
      </c>
      <c r="HHZ40">
        <v>38328</v>
      </c>
      <c r="HIA40">
        <v>38327</v>
      </c>
      <c r="HIB40">
        <v>38324</v>
      </c>
      <c r="HIC40">
        <v>38323</v>
      </c>
      <c r="HID40">
        <v>38322</v>
      </c>
      <c r="HIE40">
        <v>38321</v>
      </c>
      <c r="HIF40">
        <v>38320</v>
      </c>
      <c r="HIG40">
        <v>38317</v>
      </c>
      <c r="HIH40">
        <v>38316</v>
      </c>
      <c r="HII40">
        <v>38315</v>
      </c>
      <c r="HIJ40">
        <v>38314</v>
      </c>
      <c r="HIK40">
        <v>38313</v>
      </c>
      <c r="HIL40">
        <v>38310</v>
      </c>
      <c r="HIM40">
        <v>38309</v>
      </c>
      <c r="HIN40">
        <v>38308</v>
      </c>
      <c r="HIO40">
        <v>38307</v>
      </c>
      <c r="HIP40">
        <v>38306</v>
      </c>
      <c r="HIQ40">
        <v>38303</v>
      </c>
      <c r="HIR40">
        <v>38302</v>
      </c>
      <c r="HIS40">
        <v>38301</v>
      </c>
      <c r="HIT40">
        <v>38300</v>
      </c>
      <c r="HIU40">
        <v>38299</v>
      </c>
      <c r="HIV40">
        <v>38296</v>
      </c>
      <c r="HIW40">
        <v>38295</v>
      </c>
      <c r="HIX40">
        <v>38294</v>
      </c>
      <c r="HIY40">
        <v>38293</v>
      </c>
      <c r="HIZ40">
        <v>38292</v>
      </c>
      <c r="HJA40">
        <v>38289</v>
      </c>
      <c r="HJB40">
        <v>38288</v>
      </c>
      <c r="HJC40">
        <v>38287</v>
      </c>
      <c r="HJD40">
        <v>38286</v>
      </c>
      <c r="HJE40">
        <v>38285</v>
      </c>
      <c r="HJF40">
        <v>38282</v>
      </c>
      <c r="HJG40">
        <v>38281</v>
      </c>
      <c r="HJH40">
        <v>38280</v>
      </c>
      <c r="HJI40">
        <v>38279</v>
      </c>
      <c r="HJJ40">
        <v>38278</v>
      </c>
      <c r="HJK40">
        <v>38275</v>
      </c>
      <c r="HJL40">
        <v>38274</v>
      </c>
      <c r="HJM40">
        <v>38273</v>
      </c>
      <c r="HJN40">
        <v>38272</v>
      </c>
      <c r="HJO40">
        <v>38271</v>
      </c>
      <c r="HJP40">
        <v>38268</v>
      </c>
      <c r="HJQ40">
        <v>38267</v>
      </c>
      <c r="HJR40">
        <v>38266</v>
      </c>
      <c r="HJS40">
        <v>38265</v>
      </c>
      <c r="HJT40">
        <v>38264</v>
      </c>
      <c r="HJU40">
        <v>38261</v>
      </c>
      <c r="HJV40">
        <v>38260</v>
      </c>
      <c r="HJW40">
        <v>38259</v>
      </c>
      <c r="HJX40">
        <v>38258</v>
      </c>
      <c r="HJY40">
        <v>38257</v>
      </c>
      <c r="HJZ40">
        <v>38254</v>
      </c>
      <c r="HKA40">
        <v>38253</v>
      </c>
      <c r="HKB40">
        <v>38252</v>
      </c>
      <c r="HKC40">
        <v>38251</v>
      </c>
      <c r="HKD40">
        <v>38250</v>
      </c>
      <c r="HKE40">
        <v>38247</v>
      </c>
      <c r="HKF40">
        <v>38246</v>
      </c>
      <c r="HKG40">
        <v>38245</v>
      </c>
      <c r="HKH40">
        <v>38244</v>
      </c>
      <c r="HKI40">
        <v>38243</v>
      </c>
      <c r="HKJ40">
        <v>38240</v>
      </c>
      <c r="HKK40">
        <v>38239</v>
      </c>
      <c r="HKL40">
        <v>38238</v>
      </c>
      <c r="HKM40">
        <v>38237</v>
      </c>
      <c r="HKN40">
        <v>38236</v>
      </c>
      <c r="HKO40">
        <v>38233</v>
      </c>
      <c r="HKP40">
        <v>38232</v>
      </c>
      <c r="HKQ40">
        <v>38231</v>
      </c>
      <c r="HKR40">
        <v>38230</v>
      </c>
      <c r="HKS40">
        <v>38229</v>
      </c>
      <c r="HKT40">
        <v>38226</v>
      </c>
      <c r="HKU40">
        <v>38225</v>
      </c>
      <c r="HKV40">
        <v>38224</v>
      </c>
      <c r="HKW40">
        <v>38223</v>
      </c>
      <c r="HKX40">
        <v>38222</v>
      </c>
      <c r="HKY40">
        <v>38219</v>
      </c>
      <c r="HKZ40">
        <v>38218</v>
      </c>
      <c r="HLA40">
        <v>38217</v>
      </c>
      <c r="HLB40">
        <v>38216</v>
      </c>
      <c r="HLC40">
        <v>38215</v>
      </c>
      <c r="HLD40">
        <v>38212</v>
      </c>
      <c r="HLE40">
        <v>38211</v>
      </c>
      <c r="HLF40">
        <v>38210</v>
      </c>
      <c r="HLG40">
        <v>38209</v>
      </c>
      <c r="HLH40">
        <v>38208</v>
      </c>
      <c r="HLI40">
        <v>38205</v>
      </c>
      <c r="HLJ40">
        <v>38204</v>
      </c>
      <c r="HLK40">
        <v>38203</v>
      </c>
      <c r="HLL40">
        <v>38202</v>
      </c>
      <c r="HLM40">
        <v>38201</v>
      </c>
      <c r="HLN40">
        <v>38198</v>
      </c>
      <c r="HLO40">
        <v>38197</v>
      </c>
      <c r="HLP40">
        <v>38196</v>
      </c>
      <c r="HLQ40">
        <v>38195</v>
      </c>
      <c r="HLR40">
        <v>38194</v>
      </c>
      <c r="HLS40">
        <v>38191</v>
      </c>
      <c r="HLT40">
        <v>38190</v>
      </c>
      <c r="HLU40">
        <v>38189</v>
      </c>
      <c r="HLV40">
        <v>38188</v>
      </c>
      <c r="HLW40">
        <v>38187</v>
      </c>
      <c r="HLX40">
        <v>38184</v>
      </c>
      <c r="HLY40">
        <v>38183</v>
      </c>
      <c r="HLZ40">
        <v>38182</v>
      </c>
      <c r="HMA40">
        <v>38181</v>
      </c>
      <c r="HMB40">
        <v>38180</v>
      </c>
      <c r="HMC40">
        <v>38177</v>
      </c>
      <c r="HMD40">
        <v>38176</v>
      </c>
      <c r="HME40">
        <v>38175</v>
      </c>
      <c r="HMF40">
        <v>38174</v>
      </c>
      <c r="HMG40">
        <v>38173</v>
      </c>
      <c r="HMH40">
        <v>38170</v>
      </c>
      <c r="HMI40">
        <v>38169</v>
      </c>
      <c r="HMJ40">
        <v>38168</v>
      </c>
      <c r="HMK40">
        <v>38167</v>
      </c>
      <c r="HML40">
        <v>38166</v>
      </c>
      <c r="HMM40">
        <v>38163</v>
      </c>
      <c r="HMN40">
        <v>38162</v>
      </c>
      <c r="HMO40">
        <v>38161</v>
      </c>
      <c r="HMP40">
        <v>38160</v>
      </c>
      <c r="HMQ40">
        <v>38159</v>
      </c>
      <c r="HMR40">
        <v>38156</v>
      </c>
      <c r="HMS40">
        <v>38155</v>
      </c>
      <c r="HMT40">
        <v>38154</v>
      </c>
      <c r="HMU40">
        <v>38153</v>
      </c>
      <c r="HMV40">
        <v>38152</v>
      </c>
      <c r="HMW40">
        <v>38149</v>
      </c>
      <c r="HMX40">
        <v>38148</v>
      </c>
      <c r="HMY40">
        <v>38147</v>
      </c>
      <c r="HMZ40">
        <v>38146</v>
      </c>
      <c r="HNA40">
        <v>38145</v>
      </c>
      <c r="HNB40">
        <v>38142</v>
      </c>
      <c r="HNC40">
        <v>38141</v>
      </c>
      <c r="HND40">
        <v>38140</v>
      </c>
      <c r="HNE40">
        <v>38139</v>
      </c>
      <c r="HNF40">
        <v>38138</v>
      </c>
      <c r="HNG40">
        <v>38135</v>
      </c>
      <c r="HNH40">
        <v>38134</v>
      </c>
      <c r="HNI40">
        <v>38133</v>
      </c>
      <c r="HNJ40">
        <v>38132</v>
      </c>
      <c r="HNK40">
        <v>38131</v>
      </c>
      <c r="HNL40">
        <v>38128</v>
      </c>
      <c r="HNM40">
        <v>38127</v>
      </c>
      <c r="HNN40">
        <v>38126</v>
      </c>
      <c r="HNO40">
        <v>38125</v>
      </c>
      <c r="HNP40">
        <v>38124</v>
      </c>
      <c r="HNQ40">
        <v>38121</v>
      </c>
      <c r="HNR40">
        <v>38120</v>
      </c>
      <c r="HNS40">
        <v>38119</v>
      </c>
      <c r="HNT40">
        <v>38118</v>
      </c>
      <c r="HNU40">
        <v>38117</v>
      </c>
      <c r="HNV40">
        <v>38114</v>
      </c>
      <c r="HNW40">
        <v>38113</v>
      </c>
      <c r="HNX40">
        <v>38112</v>
      </c>
      <c r="HNY40">
        <v>38111</v>
      </c>
      <c r="HNZ40">
        <v>38110</v>
      </c>
      <c r="HOA40">
        <v>38107</v>
      </c>
      <c r="HOB40">
        <v>38106</v>
      </c>
      <c r="HOC40">
        <v>38105</v>
      </c>
      <c r="HOD40">
        <v>38104</v>
      </c>
      <c r="HOE40">
        <v>38103</v>
      </c>
      <c r="HOF40">
        <v>38100</v>
      </c>
      <c r="HOG40">
        <v>38099</v>
      </c>
      <c r="HOH40">
        <v>38098</v>
      </c>
      <c r="HOI40">
        <v>38097</v>
      </c>
      <c r="HOJ40">
        <v>38096</v>
      </c>
      <c r="HOK40">
        <v>38093</v>
      </c>
      <c r="HOL40">
        <v>38092</v>
      </c>
      <c r="HOM40">
        <v>38091</v>
      </c>
      <c r="HON40">
        <v>38090</v>
      </c>
      <c r="HOO40">
        <v>38089</v>
      </c>
      <c r="HOP40">
        <v>38086</v>
      </c>
      <c r="HOQ40">
        <v>38085</v>
      </c>
      <c r="HOR40">
        <v>38084</v>
      </c>
      <c r="HOS40">
        <v>38083</v>
      </c>
      <c r="HOT40">
        <v>38082</v>
      </c>
      <c r="HOU40">
        <v>38079</v>
      </c>
      <c r="HOV40">
        <v>38078</v>
      </c>
      <c r="HOW40">
        <v>38077</v>
      </c>
      <c r="HOX40">
        <v>38076</v>
      </c>
      <c r="HOY40">
        <v>38075</v>
      </c>
      <c r="HOZ40">
        <v>38072</v>
      </c>
      <c r="HPA40">
        <v>38071</v>
      </c>
      <c r="HPB40">
        <v>38070</v>
      </c>
      <c r="HPC40">
        <v>38069</v>
      </c>
      <c r="HPD40">
        <v>38068</v>
      </c>
      <c r="HPE40">
        <v>38065</v>
      </c>
      <c r="HPF40">
        <v>38064</v>
      </c>
      <c r="HPG40">
        <v>38063</v>
      </c>
      <c r="HPH40">
        <v>38062</v>
      </c>
      <c r="HPI40">
        <v>38061</v>
      </c>
      <c r="HPJ40">
        <v>38058</v>
      </c>
      <c r="HPK40">
        <v>38057</v>
      </c>
      <c r="HPL40">
        <v>38056</v>
      </c>
      <c r="HPM40">
        <v>38055</v>
      </c>
      <c r="HPN40">
        <v>38054</v>
      </c>
      <c r="HPO40">
        <v>38051</v>
      </c>
      <c r="HPP40">
        <v>38050</v>
      </c>
      <c r="HPQ40">
        <v>38049</v>
      </c>
      <c r="HPR40">
        <v>38048</v>
      </c>
      <c r="HPS40">
        <v>38047</v>
      </c>
      <c r="HPT40">
        <v>38044</v>
      </c>
      <c r="HPU40">
        <v>38043</v>
      </c>
      <c r="HPV40">
        <v>38042</v>
      </c>
      <c r="HPW40">
        <v>38041</v>
      </c>
      <c r="HPX40">
        <v>38040</v>
      </c>
      <c r="HPY40">
        <v>38037</v>
      </c>
      <c r="HPZ40">
        <v>38036</v>
      </c>
      <c r="HQA40">
        <v>38035</v>
      </c>
      <c r="HQB40">
        <v>38034</v>
      </c>
      <c r="HQC40">
        <v>38033</v>
      </c>
      <c r="HQD40">
        <v>38030</v>
      </c>
      <c r="HQE40">
        <v>38029</v>
      </c>
      <c r="HQF40">
        <v>38028</v>
      </c>
      <c r="HQG40">
        <v>38027</v>
      </c>
      <c r="HQH40">
        <v>38026</v>
      </c>
      <c r="HQI40">
        <v>38023</v>
      </c>
      <c r="HQJ40">
        <v>38022</v>
      </c>
      <c r="HQK40">
        <v>38021</v>
      </c>
      <c r="HQL40">
        <v>38020</v>
      </c>
      <c r="HQM40">
        <v>38019</v>
      </c>
      <c r="HQN40">
        <v>38016</v>
      </c>
      <c r="HQO40">
        <v>38015</v>
      </c>
      <c r="HQP40">
        <v>38014</v>
      </c>
      <c r="HQQ40">
        <v>38013</v>
      </c>
      <c r="HQR40">
        <v>38012</v>
      </c>
      <c r="HQS40">
        <v>38009</v>
      </c>
      <c r="HQT40">
        <v>38008</v>
      </c>
      <c r="HQU40">
        <v>38007</v>
      </c>
      <c r="HQV40">
        <v>38006</v>
      </c>
      <c r="HQW40">
        <v>38005</v>
      </c>
      <c r="HQX40">
        <v>38002</v>
      </c>
      <c r="HQY40">
        <v>38001</v>
      </c>
      <c r="HQZ40">
        <v>38000</v>
      </c>
      <c r="HRA40">
        <v>37999</v>
      </c>
      <c r="HRB40">
        <v>37998</v>
      </c>
      <c r="HRC40">
        <v>37995</v>
      </c>
      <c r="HRD40">
        <v>37994</v>
      </c>
      <c r="HRE40">
        <v>37993</v>
      </c>
      <c r="HRF40">
        <v>37992</v>
      </c>
      <c r="HRG40">
        <v>37991</v>
      </c>
      <c r="HRH40">
        <v>37988</v>
      </c>
      <c r="HRI40">
        <v>37987</v>
      </c>
      <c r="HRJ40">
        <v>37986</v>
      </c>
      <c r="HRK40">
        <v>37985</v>
      </c>
      <c r="HRL40">
        <v>37984</v>
      </c>
      <c r="HRM40">
        <v>37981</v>
      </c>
      <c r="HRN40">
        <v>37980</v>
      </c>
      <c r="HRO40">
        <v>37979</v>
      </c>
      <c r="HRP40">
        <v>37978</v>
      </c>
      <c r="HRQ40">
        <v>37977</v>
      </c>
      <c r="HRR40">
        <v>37974</v>
      </c>
      <c r="HRS40">
        <v>37973</v>
      </c>
      <c r="HRT40">
        <v>37972</v>
      </c>
      <c r="HRU40">
        <v>37971</v>
      </c>
      <c r="HRV40">
        <v>37970</v>
      </c>
      <c r="HRW40">
        <v>37967</v>
      </c>
      <c r="HRX40">
        <v>37966</v>
      </c>
      <c r="HRY40">
        <v>37965</v>
      </c>
      <c r="HRZ40">
        <v>37964</v>
      </c>
      <c r="HSA40">
        <v>37963</v>
      </c>
      <c r="HSB40">
        <v>37960</v>
      </c>
      <c r="HSC40">
        <v>37959</v>
      </c>
      <c r="HSD40">
        <v>37958</v>
      </c>
      <c r="HSE40">
        <v>37957</v>
      </c>
      <c r="HSF40">
        <v>37956</v>
      </c>
      <c r="HSG40">
        <v>37953</v>
      </c>
      <c r="HSH40">
        <v>37952</v>
      </c>
      <c r="HSI40">
        <v>37951</v>
      </c>
      <c r="HSJ40">
        <v>37950</v>
      </c>
      <c r="HSK40">
        <v>37949</v>
      </c>
      <c r="HSL40">
        <v>37946</v>
      </c>
      <c r="HSM40">
        <v>37945</v>
      </c>
      <c r="HSN40">
        <v>37944</v>
      </c>
      <c r="HSO40">
        <v>37943</v>
      </c>
      <c r="HSP40">
        <v>37942</v>
      </c>
      <c r="HSQ40">
        <v>37939</v>
      </c>
      <c r="HSR40">
        <v>37938</v>
      </c>
      <c r="HSS40">
        <v>37937</v>
      </c>
      <c r="HST40">
        <v>37936</v>
      </c>
      <c r="HSU40">
        <v>37935</v>
      </c>
      <c r="HSV40">
        <v>37932</v>
      </c>
      <c r="HSW40">
        <v>37931</v>
      </c>
      <c r="HSX40">
        <v>37930</v>
      </c>
      <c r="HSY40">
        <v>37929</v>
      </c>
      <c r="HSZ40">
        <v>37928</v>
      </c>
      <c r="HTA40">
        <v>37925</v>
      </c>
      <c r="HTB40">
        <v>37924</v>
      </c>
      <c r="HTC40">
        <v>37923</v>
      </c>
      <c r="HTD40">
        <v>37922</v>
      </c>
      <c r="HTE40">
        <v>37921</v>
      </c>
      <c r="HTF40">
        <v>37918</v>
      </c>
      <c r="HTG40">
        <v>37917</v>
      </c>
      <c r="HTH40">
        <v>37916</v>
      </c>
      <c r="HTI40">
        <v>37915</v>
      </c>
      <c r="HTJ40">
        <v>37914</v>
      </c>
      <c r="HTK40">
        <v>37911</v>
      </c>
      <c r="HTL40">
        <v>37910</v>
      </c>
      <c r="HTM40">
        <v>37909</v>
      </c>
      <c r="HTN40">
        <v>37908</v>
      </c>
      <c r="HTO40">
        <v>37907</v>
      </c>
      <c r="HTP40">
        <v>37904</v>
      </c>
      <c r="HTQ40">
        <v>37903</v>
      </c>
      <c r="HTR40">
        <v>37902</v>
      </c>
      <c r="HTS40">
        <v>37901</v>
      </c>
      <c r="HTT40">
        <v>37900</v>
      </c>
      <c r="HTU40">
        <v>37897</v>
      </c>
      <c r="HTV40">
        <v>37896</v>
      </c>
      <c r="HTW40">
        <v>37895</v>
      </c>
      <c r="HTX40">
        <v>37894</v>
      </c>
      <c r="HTY40">
        <v>37893</v>
      </c>
      <c r="HTZ40">
        <v>37890</v>
      </c>
      <c r="HUA40">
        <v>37889</v>
      </c>
      <c r="HUB40">
        <v>37888</v>
      </c>
      <c r="HUC40">
        <v>37887</v>
      </c>
      <c r="HUD40">
        <v>37886</v>
      </c>
      <c r="HUE40">
        <v>37883</v>
      </c>
      <c r="HUF40">
        <v>37882</v>
      </c>
      <c r="HUG40">
        <v>37881</v>
      </c>
      <c r="HUH40">
        <v>37880</v>
      </c>
      <c r="HUI40">
        <v>37879</v>
      </c>
      <c r="HUJ40">
        <v>37876</v>
      </c>
      <c r="HUK40">
        <v>37875</v>
      </c>
      <c r="HUL40">
        <v>37874</v>
      </c>
      <c r="HUM40">
        <v>37873</v>
      </c>
      <c r="HUN40">
        <v>37872</v>
      </c>
      <c r="HUO40">
        <v>37869</v>
      </c>
      <c r="HUP40">
        <v>37868</v>
      </c>
      <c r="HUQ40">
        <v>37867</v>
      </c>
      <c r="HUR40">
        <v>37866</v>
      </c>
      <c r="HUS40">
        <v>37865</v>
      </c>
      <c r="HUT40">
        <v>37862</v>
      </c>
      <c r="HUU40">
        <v>37861</v>
      </c>
      <c r="HUV40">
        <v>37860</v>
      </c>
      <c r="HUW40">
        <v>37859</v>
      </c>
      <c r="HUX40">
        <v>37858</v>
      </c>
      <c r="HUY40">
        <v>37855</v>
      </c>
      <c r="HUZ40">
        <v>37854</v>
      </c>
      <c r="HVA40">
        <v>37853</v>
      </c>
      <c r="HVB40">
        <v>37852</v>
      </c>
      <c r="HVC40">
        <v>37851</v>
      </c>
      <c r="HVD40">
        <v>37848</v>
      </c>
      <c r="HVE40">
        <v>37847</v>
      </c>
      <c r="HVF40">
        <v>37846</v>
      </c>
      <c r="HVG40">
        <v>37845</v>
      </c>
      <c r="HVH40">
        <v>37844</v>
      </c>
      <c r="HVI40">
        <v>37841</v>
      </c>
      <c r="HVJ40">
        <v>37840</v>
      </c>
      <c r="HVK40">
        <v>37839</v>
      </c>
      <c r="HVL40">
        <v>37838</v>
      </c>
      <c r="HVM40">
        <v>37837</v>
      </c>
      <c r="HVN40">
        <v>37834</v>
      </c>
      <c r="HVO40">
        <v>37833</v>
      </c>
      <c r="HVP40">
        <v>37832</v>
      </c>
      <c r="HVQ40">
        <v>37831</v>
      </c>
      <c r="HVR40">
        <v>37830</v>
      </c>
      <c r="HVS40">
        <v>37827</v>
      </c>
      <c r="HVT40">
        <v>37826</v>
      </c>
      <c r="HVU40">
        <v>37825</v>
      </c>
      <c r="HVV40">
        <v>37824</v>
      </c>
      <c r="HVW40">
        <v>37823</v>
      </c>
      <c r="HVX40">
        <v>37820</v>
      </c>
      <c r="HVY40">
        <v>37819</v>
      </c>
      <c r="HVZ40">
        <v>37818</v>
      </c>
      <c r="HWA40">
        <v>37817</v>
      </c>
      <c r="HWB40">
        <v>37816</v>
      </c>
      <c r="HWC40">
        <v>37813</v>
      </c>
      <c r="HWD40">
        <v>37812</v>
      </c>
      <c r="HWE40">
        <v>37811</v>
      </c>
      <c r="HWF40">
        <v>37810</v>
      </c>
      <c r="HWG40">
        <v>37809</v>
      </c>
      <c r="HWH40">
        <v>37806</v>
      </c>
      <c r="HWI40">
        <v>37805</v>
      </c>
      <c r="HWJ40">
        <v>37804</v>
      </c>
      <c r="HWK40">
        <v>37803</v>
      </c>
      <c r="HWL40">
        <v>37802</v>
      </c>
      <c r="HWM40">
        <v>37799</v>
      </c>
      <c r="HWN40">
        <v>37798</v>
      </c>
      <c r="HWO40">
        <v>37797</v>
      </c>
      <c r="HWP40">
        <v>37796</v>
      </c>
      <c r="HWQ40">
        <v>37795</v>
      </c>
      <c r="HWR40">
        <v>37792</v>
      </c>
      <c r="HWS40">
        <v>37791</v>
      </c>
      <c r="HWT40">
        <v>37790</v>
      </c>
      <c r="HWU40">
        <v>37789</v>
      </c>
      <c r="HWV40">
        <v>37788</v>
      </c>
      <c r="HWW40">
        <v>37785</v>
      </c>
      <c r="HWX40">
        <v>37784</v>
      </c>
      <c r="HWY40">
        <v>37783</v>
      </c>
      <c r="HWZ40">
        <v>37782</v>
      </c>
      <c r="HXA40">
        <v>37781</v>
      </c>
      <c r="HXB40">
        <v>37778</v>
      </c>
      <c r="HXC40">
        <v>37777</v>
      </c>
      <c r="HXD40">
        <v>37776</v>
      </c>
      <c r="HXE40">
        <v>37775</v>
      </c>
      <c r="HXF40">
        <v>37774</v>
      </c>
      <c r="HXG40">
        <v>37771</v>
      </c>
      <c r="HXH40">
        <v>37770</v>
      </c>
      <c r="HXI40">
        <v>37769</v>
      </c>
      <c r="HXJ40">
        <v>37768</v>
      </c>
      <c r="HXK40">
        <v>37767</v>
      </c>
      <c r="HXL40">
        <v>37764</v>
      </c>
      <c r="HXM40">
        <v>37763</v>
      </c>
      <c r="HXN40">
        <v>37762</v>
      </c>
      <c r="HXO40">
        <v>37761</v>
      </c>
      <c r="HXP40">
        <v>37760</v>
      </c>
      <c r="HXQ40">
        <v>37757</v>
      </c>
      <c r="HXR40">
        <v>37756</v>
      </c>
      <c r="HXS40">
        <v>37755</v>
      </c>
      <c r="HXT40">
        <v>37754</v>
      </c>
      <c r="HXU40">
        <v>37753</v>
      </c>
      <c r="HXV40">
        <v>37750</v>
      </c>
      <c r="HXW40">
        <v>37749</v>
      </c>
      <c r="HXX40">
        <v>37748</v>
      </c>
      <c r="HXY40">
        <v>37747</v>
      </c>
      <c r="HXZ40">
        <v>37746</v>
      </c>
      <c r="HYA40">
        <v>37743</v>
      </c>
      <c r="HYB40">
        <v>37742</v>
      </c>
      <c r="HYC40">
        <v>37741</v>
      </c>
      <c r="HYD40">
        <v>37740</v>
      </c>
      <c r="HYE40">
        <v>37739</v>
      </c>
      <c r="HYF40">
        <v>37736</v>
      </c>
      <c r="HYG40">
        <v>37735</v>
      </c>
      <c r="HYH40">
        <v>37734</v>
      </c>
      <c r="HYI40">
        <v>37733</v>
      </c>
      <c r="HYJ40">
        <v>37732</v>
      </c>
      <c r="HYK40">
        <v>37729</v>
      </c>
      <c r="HYL40">
        <v>37728</v>
      </c>
      <c r="HYM40">
        <v>37727</v>
      </c>
      <c r="HYN40">
        <v>37726</v>
      </c>
      <c r="HYO40">
        <v>37725</v>
      </c>
      <c r="HYP40">
        <v>37722</v>
      </c>
      <c r="HYQ40">
        <v>37721</v>
      </c>
      <c r="HYR40">
        <v>37720</v>
      </c>
      <c r="HYS40">
        <v>37719</v>
      </c>
      <c r="HYT40">
        <v>37718</v>
      </c>
      <c r="HYU40">
        <v>37715</v>
      </c>
      <c r="HYV40">
        <v>37714</v>
      </c>
      <c r="HYW40">
        <v>37713</v>
      </c>
      <c r="HYX40">
        <v>37712</v>
      </c>
      <c r="HYY40">
        <v>37711</v>
      </c>
      <c r="HYZ40">
        <v>37708</v>
      </c>
      <c r="HZA40">
        <v>37707</v>
      </c>
      <c r="HZB40">
        <v>37706</v>
      </c>
      <c r="HZC40">
        <v>37705</v>
      </c>
      <c r="HZD40">
        <v>37704</v>
      </c>
      <c r="HZE40">
        <v>37701</v>
      </c>
      <c r="HZF40">
        <v>37700</v>
      </c>
      <c r="HZG40">
        <v>37699</v>
      </c>
      <c r="HZH40">
        <v>37698</v>
      </c>
      <c r="HZI40">
        <v>37697</v>
      </c>
      <c r="HZJ40">
        <v>37694</v>
      </c>
      <c r="HZK40">
        <v>37693</v>
      </c>
      <c r="HZL40">
        <v>37692</v>
      </c>
      <c r="HZM40">
        <v>37691</v>
      </c>
      <c r="HZN40">
        <v>37690</v>
      </c>
      <c r="HZO40">
        <v>37687</v>
      </c>
      <c r="HZP40">
        <v>37686</v>
      </c>
      <c r="HZQ40">
        <v>37685</v>
      </c>
      <c r="HZR40">
        <v>37684</v>
      </c>
      <c r="HZS40">
        <v>37683</v>
      </c>
      <c r="HZT40">
        <v>37680</v>
      </c>
      <c r="HZU40">
        <v>37679</v>
      </c>
      <c r="HZV40">
        <v>37678</v>
      </c>
      <c r="HZW40">
        <v>37677</v>
      </c>
      <c r="HZX40">
        <v>37676</v>
      </c>
      <c r="HZY40">
        <v>37673</v>
      </c>
      <c r="HZZ40">
        <v>37672</v>
      </c>
      <c r="IAA40">
        <v>37671</v>
      </c>
      <c r="IAB40">
        <v>37670</v>
      </c>
      <c r="IAC40">
        <v>37669</v>
      </c>
      <c r="IAD40">
        <v>37666</v>
      </c>
      <c r="IAE40">
        <v>37665</v>
      </c>
      <c r="IAF40">
        <v>37664</v>
      </c>
      <c r="IAG40">
        <v>37663</v>
      </c>
      <c r="IAH40">
        <v>37662</v>
      </c>
      <c r="IAI40">
        <v>37659</v>
      </c>
      <c r="IAJ40">
        <v>37658</v>
      </c>
      <c r="IAK40">
        <v>37657</v>
      </c>
      <c r="IAL40">
        <v>37656</v>
      </c>
      <c r="IAM40">
        <v>37655</v>
      </c>
      <c r="IAN40">
        <v>37652</v>
      </c>
      <c r="IAO40">
        <v>37651</v>
      </c>
      <c r="IAP40">
        <v>37650</v>
      </c>
      <c r="IAQ40">
        <v>37649</v>
      </c>
      <c r="IAR40">
        <v>37648</v>
      </c>
      <c r="IAS40">
        <v>37645</v>
      </c>
      <c r="IAT40">
        <v>37644</v>
      </c>
      <c r="IAU40">
        <v>37643</v>
      </c>
      <c r="IAV40">
        <v>37642</v>
      </c>
      <c r="IAW40">
        <v>37641</v>
      </c>
      <c r="IAX40">
        <v>37638</v>
      </c>
      <c r="IAY40">
        <v>37637</v>
      </c>
      <c r="IAZ40">
        <v>37636</v>
      </c>
      <c r="IBA40">
        <v>37635</v>
      </c>
      <c r="IBB40">
        <v>37634</v>
      </c>
      <c r="IBC40">
        <v>37631</v>
      </c>
      <c r="IBD40">
        <v>37630</v>
      </c>
      <c r="IBE40">
        <v>37629</v>
      </c>
      <c r="IBF40">
        <v>37628</v>
      </c>
      <c r="IBG40">
        <v>37627</v>
      </c>
      <c r="IBH40">
        <v>37624</v>
      </c>
      <c r="IBI40">
        <v>37623</v>
      </c>
      <c r="IBJ40">
        <v>37622</v>
      </c>
      <c r="IBK40">
        <v>37621</v>
      </c>
      <c r="IBL40">
        <v>37620</v>
      </c>
      <c r="IBM40">
        <v>37617</v>
      </c>
      <c r="IBN40">
        <v>37616</v>
      </c>
      <c r="IBO40">
        <v>37615</v>
      </c>
      <c r="IBP40">
        <v>37614</v>
      </c>
      <c r="IBQ40">
        <v>37613</v>
      </c>
      <c r="IBR40">
        <v>37610</v>
      </c>
      <c r="IBS40">
        <v>37609</v>
      </c>
      <c r="IBT40">
        <v>37608</v>
      </c>
      <c r="IBU40">
        <v>37607</v>
      </c>
      <c r="IBV40">
        <v>37606</v>
      </c>
      <c r="IBW40">
        <v>37603</v>
      </c>
      <c r="IBX40">
        <v>37602</v>
      </c>
      <c r="IBY40">
        <v>37601</v>
      </c>
      <c r="IBZ40">
        <v>37600</v>
      </c>
      <c r="ICA40">
        <v>37599</v>
      </c>
      <c r="ICB40">
        <v>37596</v>
      </c>
      <c r="ICC40">
        <v>37595</v>
      </c>
      <c r="ICD40">
        <v>37594</v>
      </c>
      <c r="ICE40">
        <v>37593</v>
      </c>
      <c r="ICF40">
        <v>37592</v>
      </c>
      <c r="ICG40">
        <v>37589</v>
      </c>
      <c r="ICH40">
        <v>37588</v>
      </c>
      <c r="ICI40">
        <v>37587</v>
      </c>
      <c r="ICJ40">
        <v>37586</v>
      </c>
      <c r="ICK40">
        <v>37585</v>
      </c>
      <c r="ICL40">
        <v>37582</v>
      </c>
      <c r="ICM40">
        <v>37581</v>
      </c>
      <c r="ICN40">
        <v>37580</v>
      </c>
      <c r="ICO40">
        <v>37579</v>
      </c>
      <c r="ICP40">
        <v>37578</v>
      </c>
      <c r="ICQ40">
        <v>37575</v>
      </c>
      <c r="ICR40">
        <v>37574</v>
      </c>
      <c r="ICS40">
        <v>37573</v>
      </c>
      <c r="ICT40">
        <v>37572</v>
      </c>
      <c r="ICU40">
        <v>37571</v>
      </c>
      <c r="ICV40">
        <v>37568</v>
      </c>
      <c r="ICW40">
        <v>37567</v>
      </c>
      <c r="ICX40">
        <v>37566</v>
      </c>
      <c r="ICY40">
        <v>37565</v>
      </c>
      <c r="ICZ40">
        <v>37564</v>
      </c>
      <c r="IDA40">
        <v>37561</v>
      </c>
      <c r="IDB40">
        <v>37560</v>
      </c>
      <c r="IDC40">
        <v>37559</v>
      </c>
      <c r="IDD40">
        <v>37558</v>
      </c>
      <c r="IDE40">
        <v>37557</v>
      </c>
      <c r="IDF40">
        <v>37554</v>
      </c>
      <c r="IDG40">
        <v>37553</v>
      </c>
      <c r="IDH40">
        <v>37552</v>
      </c>
      <c r="IDI40">
        <v>37551</v>
      </c>
      <c r="IDJ40">
        <v>37550</v>
      </c>
      <c r="IDK40">
        <v>37547</v>
      </c>
      <c r="IDL40">
        <v>37546</v>
      </c>
      <c r="IDM40">
        <v>37545</v>
      </c>
      <c r="IDN40">
        <v>37544</v>
      </c>
      <c r="IDO40">
        <v>37543</v>
      </c>
      <c r="IDP40">
        <v>37540</v>
      </c>
      <c r="IDQ40">
        <v>37539</v>
      </c>
      <c r="IDR40">
        <v>37538</v>
      </c>
      <c r="IDS40">
        <v>37537</v>
      </c>
      <c r="IDT40">
        <v>37536</v>
      </c>
      <c r="IDU40">
        <v>37533</v>
      </c>
      <c r="IDV40">
        <v>37532</v>
      </c>
      <c r="IDW40">
        <v>37531</v>
      </c>
      <c r="IDX40">
        <v>37530</v>
      </c>
      <c r="IDY40">
        <v>37529</v>
      </c>
      <c r="IDZ40">
        <v>37526</v>
      </c>
      <c r="IEA40">
        <v>37525</v>
      </c>
      <c r="IEB40">
        <v>37524</v>
      </c>
      <c r="IEC40">
        <v>37523</v>
      </c>
      <c r="IED40">
        <v>37522</v>
      </c>
      <c r="IEE40">
        <v>37519</v>
      </c>
      <c r="IEF40">
        <v>37518</v>
      </c>
      <c r="IEG40">
        <v>37517</v>
      </c>
      <c r="IEH40">
        <v>37516</v>
      </c>
      <c r="IEI40">
        <v>37515</v>
      </c>
      <c r="IEJ40">
        <v>37512</v>
      </c>
      <c r="IEK40">
        <v>37511</v>
      </c>
      <c r="IEL40">
        <v>37510</v>
      </c>
      <c r="IEM40">
        <v>37509</v>
      </c>
      <c r="IEN40">
        <v>37508</v>
      </c>
      <c r="IEO40">
        <v>37505</v>
      </c>
      <c r="IEP40">
        <v>37504</v>
      </c>
      <c r="IEQ40">
        <v>37503</v>
      </c>
      <c r="IER40">
        <v>37502</v>
      </c>
      <c r="IES40">
        <v>37501</v>
      </c>
      <c r="IET40">
        <v>37498</v>
      </c>
      <c r="IEU40">
        <v>37497</v>
      </c>
      <c r="IEV40">
        <v>37496</v>
      </c>
      <c r="IEW40">
        <v>37495</v>
      </c>
      <c r="IEX40">
        <v>37494</v>
      </c>
      <c r="IEY40">
        <v>37491</v>
      </c>
      <c r="IEZ40">
        <v>37490</v>
      </c>
      <c r="IFA40">
        <v>37489</v>
      </c>
      <c r="IFB40">
        <v>37488</v>
      </c>
      <c r="IFC40">
        <v>37487</v>
      </c>
      <c r="IFD40">
        <v>37484</v>
      </c>
      <c r="IFE40">
        <v>37483</v>
      </c>
      <c r="IFF40">
        <v>37482</v>
      </c>
      <c r="IFG40">
        <v>37481</v>
      </c>
      <c r="IFH40">
        <v>37480</v>
      </c>
      <c r="IFI40">
        <v>37477</v>
      </c>
      <c r="IFJ40">
        <v>37476</v>
      </c>
      <c r="IFK40">
        <v>37475</v>
      </c>
      <c r="IFL40">
        <v>37474</v>
      </c>
      <c r="IFM40">
        <v>37473</v>
      </c>
      <c r="IFN40">
        <v>37470</v>
      </c>
      <c r="IFO40">
        <v>37469</v>
      </c>
      <c r="IFP40">
        <v>37468</v>
      </c>
      <c r="IFQ40">
        <v>37467</v>
      </c>
      <c r="IFR40">
        <v>37466</v>
      </c>
      <c r="IFS40">
        <v>37463</v>
      </c>
      <c r="IFT40">
        <v>37462</v>
      </c>
      <c r="IFU40">
        <v>37461</v>
      </c>
      <c r="IFV40">
        <v>37460</v>
      </c>
      <c r="IFW40">
        <v>37459</v>
      </c>
      <c r="IFX40">
        <v>37456</v>
      </c>
      <c r="IFY40">
        <v>37455</v>
      </c>
      <c r="IFZ40">
        <v>37454</v>
      </c>
      <c r="IGA40">
        <v>37453</v>
      </c>
      <c r="IGB40">
        <v>37452</v>
      </c>
      <c r="IGC40">
        <v>37449</v>
      </c>
      <c r="IGD40">
        <v>37448</v>
      </c>
      <c r="IGE40">
        <v>37447</v>
      </c>
      <c r="IGF40">
        <v>37446</v>
      </c>
      <c r="IGG40">
        <v>37445</v>
      </c>
      <c r="IGH40">
        <v>37442</v>
      </c>
      <c r="IGI40">
        <v>37441</v>
      </c>
      <c r="IGJ40">
        <v>37440</v>
      </c>
      <c r="IGK40">
        <v>37439</v>
      </c>
      <c r="IGL40">
        <v>37438</v>
      </c>
      <c r="IGM40">
        <v>37435</v>
      </c>
      <c r="IGN40">
        <v>37434</v>
      </c>
      <c r="IGO40">
        <v>37433</v>
      </c>
      <c r="IGP40">
        <v>37432</v>
      </c>
      <c r="IGQ40">
        <v>37431</v>
      </c>
      <c r="IGR40">
        <v>37428</v>
      </c>
      <c r="IGS40">
        <v>37427</v>
      </c>
      <c r="IGT40">
        <v>37426</v>
      </c>
      <c r="IGU40">
        <v>37425</v>
      </c>
      <c r="IGV40">
        <v>37424</v>
      </c>
      <c r="IGW40">
        <v>37421</v>
      </c>
      <c r="IGX40">
        <v>37420</v>
      </c>
      <c r="IGY40">
        <v>37419</v>
      </c>
      <c r="IGZ40">
        <v>37418</v>
      </c>
      <c r="IHA40">
        <v>37417</v>
      </c>
      <c r="IHB40">
        <v>37414</v>
      </c>
      <c r="IHC40">
        <v>37413</v>
      </c>
      <c r="IHD40">
        <v>37412</v>
      </c>
      <c r="IHE40">
        <v>37411</v>
      </c>
      <c r="IHF40">
        <v>37410</v>
      </c>
      <c r="IHG40">
        <v>37407</v>
      </c>
      <c r="IHH40">
        <v>37406</v>
      </c>
      <c r="IHI40">
        <v>37405</v>
      </c>
      <c r="IHJ40">
        <v>37404</v>
      </c>
      <c r="IHK40">
        <v>37403</v>
      </c>
      <c r="IHL40">
        <v>37400</v>
      </c>
      <c r="IHM40">
        <v>37399</v>
      </c>
      <c r="IHN40">
        <v>37398</v>
      </c>
      <c r="IHO40">
        <v>37397</v>
      </c>
      <c r="IHP40">
        <v>37396</v>
      </c>
      <c r="IHQ40">
        <v>37393</v>
      </c>
      <c r="IHR40">
        <v>37392</v>
      </c>
      <c r="IHS40">
        <v>37391</v>
      </c>
      <c r="IHT40">
        <v>37390</v>
      </c>
      <c r="IHU40">
        <v>37389</v>
      </c>
      <c r="IHV40">
        <v>37386</v>
      </c>
      <c r="IHW40">
        <v>37385</v>
      </c>
      <c r="IHX40">
        <v>37384</v>
      </c>
      <c r="IHY40">
        <v>37383</v>
      </c>
      <c r="IHZ40">
        <v>37382</v>
      </c>
      <c r="IIA40">
        <v>37379</v>
      </c>
      <c r="IIB40">
        <v>37378</v>
      </c>
      <c r="IIC40">
        <v>37377</v>
      </c>
      <c r="IID40">
        <v>37376</v>
      </c>
      <c r="IIE40">
        <v>37375</v>
      </c>
      <c r="IIF40">
        <v>37372</v>
      </c>
      <c r="IIG40">
        <v>37371</v>
      </c>
      <c r="IIH40">
        <v>37370</v>
      </c>
      <c r="III40">
        <v>37369</v>
      </c>
      <c r="IIJ40">
        <v>37368</v>
      </c>
      <c r="IIK40">
        <v>37365</v>
      </c>
      <c r="IIL40">
        <v>37364</v>
      </c>
      <c r="IIM40">
        <v>37363</v>
      </c>
      <c r="IIN40">
        <v>37362</v>
      </c>
      <c r="IIO40">
        <v>37361</v>
      </c>
      <c r="IIP40">
        <v>37358</v>
      </c>
      <c r="IIQ40">
        <v>37357</v>
      </c>
      <c r="IIR40">
        <v>37356</v>
      </c>
      <c r="IIS40">
        <v>37355</v>
      </c>
      <c r="IIT40">
        <v>37354</v>
      </c>
      <c r="IIU40">
        <v>37351</v>
      </c>
      <c r="IIV40">
        <v>37350</v>
      </c>
      <c r="IIW40">
        <v>37349</v>
      </c>
      <c r="IIX40">
        <v>37348</v>
      </c>
      <c r="IIY40">
        <v>37347</v>
      </c>
      <c r="IIZ40">
        <v>37344</v>
      </c>
      <c r="IJA40">
        <v>37343</v>
      </c>
      <c r="IJB40">
        <v>37342</v>
      </c>
      <c r="IJC40">
        <v>37341</v>
      </c>
      <c r="IJD40">
        <v>37340</v>
      </c>
      <c r="IJE40">
        <v>37337</v>
      </c>
      <c r="IJF40">
        <v>37336</v>
      </c>
      <c r="IJG40">
        <v>37335</v>
      </c>
      <c r="IJH40">
        <v>37334</v>
      </c>
      <c r="IJI40">
        <v>37333</v>
      </c>
      <c r="IJJ40">
        <v>37330</v>
      </c>
      <c r="IJK40">
        <v>37329</v>
      </c>
      <c r="IJL40">
        <v>37328</v>
      </c>
      <c r="IJM40">
        <v>37327</v>
      </c>
      <c r="IJN40">
        <v>37326</v>
      </c>
      <c r="IJO40">
        <v>37323</v>
      </c>
      <c r="IJP40">
        <v>37322</v>
      </c>
      <c r="IJQ40">
        <v>37321</v>
      </c>
      <c r="IJR40">
        <v>37320</v>
      </c>
      <c r="IJS40">
        <v>37319</v>
      </c>
      <c r="IJT40">
        <v>37316</v>
      </c>
      <c r="IJU40">
        <v>37315</v>
      </c>
      <c r="IJV40">
        <v>37314</v>
      </c>
      <c r="IJW40">
        <v>37313</v>
      </c>
      <c r="IJX40">
        <v>37312</v>
      </c>
      <c r="IJY40">
        <v>37309</v>
      </c>
      <c r="IJZ40">
        <v>37308</v>
      </c>
      <c r="IKA40">
        <v>37307</v>
      </c>
      <c r="IKB40">
        <v>37306</v>
      </c>
      <c r="IKC40">
        <v>37305</v>
      </c>
      <c r="IKD40">
        <v>37302</v>
      </c>
      <c r="IKE40">
        <v>37301</v>
      </c>
      <c r="IKF40">
        <v>37300</v>
      </c>
      <c r="IKG40">
        <v>37299</v>
      </c>
      <c r="IKH40">
        <v>37298</v>
      </c>
      <c r="IKI40">
        <v>37295</v>
      </c>
      <c r="IKJ40">
        <v>37294</v>
      </c>
      <c r="IKK40">
        <v>37293</v>
      </c>
      <c r="IKL40">
        <v>37292</v>
      </c>
      <c r="IKM40">
        <v>37291</v>
      </c>
      <c r="IKN40">
        <v>37288</v>
      </c>
      <c r="IKO40">
        <v>37287</v>
      </c>
      <c r="IKP40">
        <v>37286</v>
      </c>
      <c r="IKQ40">
        <v>37285</v>
      </c>
      <c r="IKR40">
        <v>37284</v>
      </c>
      <c r="IKS40">
        <v>37281</v>
      </c>
      <c r="IKT40">
        <v>37280</v>
      </c>
      <c r="IKU40">
        <v>37279</v>
      </c>
      <c r="IKV40">
        <v>37278</v>
      </c>
      <c r="IKW40">
        <v>37277</v>
      </c>
      <c r="IKX40">
        <v>37274</v>
      </c>
      <c r="IKY40">
        <v>37273</v>
      </c>
      <c r="IKZ40">
        <v>37272</v>
      </c>
      <c r="ILA40">
        <v>37271</v>
      </c>
      <c r="ILB40">
        <v>37270</v>
      </c>
      <c r="ILC40">
        <v>37267</v>
      </c>
      <c r="ILD40">
        <v>37266</v>
      </c>
      <c r="ILE40">
        <v>37265</v>
      </c>
      <c r="ILF40">
        <v>37264</v>
      </c>
      <c r="ILG40">
        <v>37263</v>
      </c>
      <c r="ILH40">
        <v>37260</v>
      </c>
      <c r="ILI40">
        <v>37259</v>
      </c>
      <c r="ILJ40">
        <v>37258</v>
      </c>
      <c r="ILK40">
        <v>37257</v>
      </c>
      <c r="ILL40">
        <v>37256</v>
      </c>
      <c r="ILM40">
        <v>37253</v>
      </c>
      <c r="ILN40">
        <v>37252</v>
      </c>
      <c r="ILO40">
        <v>37251</v>
      </c>
      <c r="ILP40">
        <v>37250</v>
      </c>
      <c r="ILQ40">
        <v>37249</v>
      </c>
      <c r="ILR40">
        <v>37246</v>
      </c>
      <c r="ILS40">
        <v>37245</v>
      </c>
      <c r="ILT40">
        <v>37244</v>
      </c>
      <c r="ILU40">
        <v>37243</v>
      </c>
      <c r="ILV40">
        <v>37242</v>
      </c>
      <c r="ILW40">
        <v>37239</v>
      </c>
      <c r="ILX40">
        <v>37238</v>
      </c>
      <c r="ILY40">
        <v>37237</v>
      </c>
      <c r="ILZ40">
        <v>37236</v>
      </c>
      <c r="IMA40">
        <v>37235</v>
      </c>
      <c r="IMB40">
        <v>37232</v>
      </c>
      <c r="IMC40">
        <v>37231</v>
      </c>
      <c r="IMD40">
        <v>37230</v>
      </c>
      <c r="IME40">
        <v>37229</v>
      </c>
      <c r="IMF40">
        <v>37228</v>
      </c>
      <c r="IMG40">
        <v>37225</v>
      </c>
      <c r="IMH40">
        <v>37224</v>
      </c>
      <c r="IMI40">
        <v>37223</v>
      </c>
      <c r="IMJ40">
        <v>37222</v>
      </c>
      <c r="IMK40">
        <v>37221</v>
      </c>
      <c r="IML40">
        <v>37218</v>
      </c>
      <c r="IMM40">
        <v>37217</v>
      </c>
      <c r="IMN40">
        <v>37216</v>
      </c>
      <c r="IMO40">
        <v>37215</v>
      </c>
      <c r="IMP40">
        <v>37214</v>
      </c>
      <c r="IMQ40">
        <v>37211</v>
      </c>
      <c r="IMR40">
        <v>37210</v>
      </c>
      <c r="IMS40">
        <v>37209</v>
      </c>
      <c r="IMT40">
        <v>37208</v>
      </c>
      <c r="IMU40">
        <v>37207</v>
      </c>
      <c r="IMV40">
        <v>37204</v>
      </c>
      <c r="IMW40">
        <v>37203</v>
      </c>
      <c r="IMX40">
        <v>37202</v>
      </c>
      <c r="IMY40">
        <v>37201</v>
      </c>
      <c r="IMZ40">
        <v>37200</v>
      </c>
      <c r="INA40">
        <v>37197</v>
      </c>
      <c r="INB40">
        <v>37196</v>
      </c>
      <c r="INC40">
        <v>37195</v>
      </c>
      <c r="IND40">
        <v>37194</v>
      </c>
      <c r="INE40">
        <v>37193</v>
      </c>
      <c r="INF40">
        <v>37190</v>
      </c>
      <c r="ING40">
        <v>37189</v>
      </c>
      <c r="INH40">
        <v>37188</v>
      </c>
      <c r="INI40">
        <v>37187</v>
      </c>
      <c r="INJ40">
        <v>37186</v>
      </c>
      <c r="INK40">
        <v>37183</v>
      </c>
      <c r="INL40">
        <v>37182</v>
      </c>
      <c r="INM40">
        <v>37181</v>
      </c>
      <c r="INN40">
        <v>37180</v>
      </c>
      <c r="INO40">
        <v>37179</v>
      </c>
      <c r="INP40">
        <v>37176</v>
      </c>
      <c r="INQ40">
        <v>37175</v>
      </c>
      <c r="INR40">
        <v>37174</v>
      </c>
      <c r="INS40">
        <v>37173</v>
      </c>
      <c r="INT40">
        <v>37172</v>
      </c>
      <c r="INU40">
        <v>37169</v>
      </c>
      <c r="INV40">
        <v>37168</v>
      </c>
      <c r="INW40">
        <v>37167</v>
      </c>
      <c r="INX40">
        <v>37166</v>
      </c>
      <c r="INY40">
        <v>37165</v>
      </c>
      <c r="INZ40">
        <v>37162</v>
      </c>
      <c r="IOA40">
        <v>37161</v>
      </c>
      <c r="IOB40">
        <v>37160</v>
      </c>
      <c r="IOC40">
        <v>37159</v>
      </c>
      <c r="IOD40">
        <v>37158</v>
      </c>
      <c r="IOE40">
        <v>37155</v>
      </c>
      <c r="IOF40">
        <v>37154</v>
      </c>
      <c r="IOG40">
        <v>37153</v>
      </c>
      <c r="IOH40">
        <v>37152</v>
      </c>
      <c r="IOI40">
        <v>37151</v>
      </c>
      <c r="IOJ40">
        <v>37148</v>
      </c>
      <c r="IOK40">
        <v>37147</v>
      </c>
      <c r="IOL40">
        <v>37146</v>
      </c>
      <c r="IOM40">
        <v>37145</v>
      </c>
      <c r="ION40">
        <v>37144</v>
      </c>
      <c r="IOO40">
        <v>37141</v>
      </c>
      <c r="IOP40">
        <v>37140</v>
      </c>
      <c r="IOQ40">
        <v>37139</v>
      </c>
      <c r="IOR40">
        <v>37138</v>
      </c>
      <c r="IOS40">
        <v>37137</v>
      </c>
      <c r="IOT40">
        <v>37134</v>
      </c>
      <c r="IOU40">
        <v>37133</v>
      </c>
      <c r="IOV40">
        <v>37132</v>
      </c>
      <c r="IOW40">
        <v>37131</v>
      </c>
      <c r="IOX40">
        <v>37130</v>
      </c>
      <c r="IOY40">
        <v>37127</v>
      </c>
      <c r="IOZ40">
        <v>37126</v>
      </c>
      <c r="IPA40">
        <v>37125</v>
      </c>
      <c r="IPB40">
        <v>37124</v>
      </c>
      <c r="IPC40">
        <v>37123</v>
      </c>
      <c r="IPD40">
        <v>37120</v>
      </c>
      <c r="IPE40">
        <v>37119</v>
      </c>
      <c r="IPF40">
        <v>37118</v>
      </c>
      <c r="IPG40">
        <v>37117</v>
      </c>
      <c r="IPH40">
        <v>37116</v>
      </c>
      <c r="IPI40">
        <v>37113</v>
      </c>
      <c r="IPJ40">
        <v>37112</v>
      </c>
      <c r="IPK40">
        <v>37111</v>
      </c>
      <c r="IPL40">
        <v>37110</v>
      </c>
      <c r="IPM40">
        <v>37109</v>
      </c>
      <c r="IPN40">
        <v>37106</v>
      </c>
      <c r="IPO40">
        <v>37105</v>
      </c>
      <c r="IPP40">
        <v>37104</v>
      </c>
      <c r="IPQ40">
        <v>37103</v>
      </c>
      <c r="IPR40">
        <v>37102</v>
      </c>
      <c r="IPS40">
        <v>37099</v>
      </c>
      <c r="IPT40">
        <v>37098</v>
      </c>
      <c r="IPU40">
        <v>37097</v>
      </c>
      <c r="IPV40">
        <v>37096</v>
      </c>
      <c r="IPW40">
        <v>37095</v>
      </c>
      <c r="IPX40">
        <v>37092</v>
      </c>
      <c r="IPY40">
        <v>37091</v>
      </c>
      <c r="IPZ40">
        <v>37090</v>
      </c>
      <c r="IQA40">
        <v>37089</v>
      </c>
      <c r="IQB40">
        <v>37088</v>
      </c>
      <c r="IQC40">
        <v>37085</v>
      </c>
      <c r="IQD40">
        <v>37084</v>
      </c>
      <c r="IQE40">
        <v>37083</v>
      </c>
      <c r="IQF40">
        <v>37082</v>
      </c>
      <c r="IQG40">
        <v>37081</v>
      </c>
      <c r="IQH40">
        <v>37078</v>
      </c>
      <c r="IQI40">
        <v>37077</v>
      </c>
      <c r="IQJ40">
        <v>37076</v>
      </c>
      <c r="IQK40">
        <v>37075</v>
      </c>
      <c r="IQL40">
        <v>37074</v>
      </c>
      <c r="IQM40">
        <v>37071</v>
      </c>
      <c r="IQN40">
        <v>37070</v>
      </c>
      <c r="IQO40">
        <v>37069</v>
      </c>
      <c r="IQP40">
        <v>37068</v>
      </c>
      <c r="IQQ40">
        <v>37067</v>
      </c>
      <c r="IQR40">
        <v>37064</v>
      </c>
      <c r="IQS40">
        <v>37063</v>
      </c>
      <c r="IQT40">
        <v>37062</v>
      </c>
      <c r="IQU40">
        <v>37061</v>
      </c>
      <c r="IQV40">
        <v>37060</v>
      </c>
      <c r="IQW40">
        <v>37057</v>
      </c>
      <c r="IQX40">
        <v>37056</v>
      </c>
      <c r="IQY40">
        <v>37055</v>
      </c>
      <c r="IQZ40">
        <v>37054</v>
      </c>
      <c r="IRA40">
        <v>37053</v>
      </c>
      <c r="IRB40">
        <v>37050</v>
      </c>
      <c r="IRC40">
        <v>37049</v>
      </c>
      <c r="IRD40">
        <v>37048</v>
      </c>
      <c r="IRE40">
        <v>37047</v>
      </c>
      <c r="IRF40">
        <v>37046</v>
      </c>
      <c r="IRG40">
        <v>37043</v>
      </c>
      <c r="IRH40">
        <v>37042</v>
      </c>
      <c r="IRI40">
        <v>37041</v>
      </c>
      <c r="IRJ40">
        <v>37040</v>
      </c>
      <c r="IRK40">
        <v>37039</v>
      </c>
      <c r="IRL40">
        <v>37036</v>
      </c>
      <c r="IRM40">
        <v>37035</v>
      </c>
      <c r="IRN40">
        <v>37034</v>
      </c>
      <c r="IRO40">
        <v>37033</v>
      </c>
      <c r="IRP40">
        <v>37032</v>
      </c>
      <c r="IRQ40">
        <v>37029</v>
      </c>
      <c r="IRR40">
        <v>37028</v>
      </c>
      <c r="IRS40">
        <v>37027</v>
      </c>
      <c r="IRT40">
        <v>37026</v>
      </c>
      <c r="IRU40">
        <v>37025</v>
      </c>
      <c r="IRV40">
        <v>37022</v>
      </c>
      <c r="IRW40">
        <v>37021</v>
      </c>
      <c r="IRX40">
        <v>37020</v>
      </c>
      <c r="IRY40">
        <v>37019</v>
      </c>
      <c r="IRZ40">
        <v>37018</v>
      </c>
      <c r="ISA40">
        <v>37015</v>
      </c>
      <c r="ISB40">
        <v>37014</v>
      </c>
      <c r="ISC40">
        <v>37013</v>
      </c>
      <c r="ISD40">
        <v>37012</v>
      </c>
      <c r="ISE40">
        <v>37011</v>
      </c>
      <c r="ISF40">
        <v>37008</v>
      </c>
      <c r="ISG40">
        <v>37007</v>
      </c>
      <c r="ISH40">
        <v>37006</v>
      </c>
      <c r="ISI40">
        <v>37005</v>
      </c>
      <c r="ISJ40">
        <v>37004</v>
      </c>
      <c r="ISK40">
        <v>37001</v>
      </c>
      <c r="ISL40">
        <v>37000</v>
      </c>
      <c r="ISM40">
        <v>36999</v>
      </c>
      <c r="ISN40">
        <v>36998</v>
      </c>
      <c r="ISO40">
        <v>36997</v>
      </c>
      <c r="ISP40">
        <v>36994</v>
      </c>
      <c r="ISQ40">
        <v>36993</v>
      </c>
      <c r="ISR40">
        <v>36992</v>
      </c>
      <c r="ISS40">
        <v>36991</v>
      </c>
      <c r="IST40">
        <v>36990</v>
      </c>
      <c r="ISU40">
        <v>36987</v>
      </c>
      <c r="ISV40">
        <v>36986</v>
      </c>
      <c r="ISW40">
        <v>36985</v>
      </c>
      <c r="ISX40">
        <v>36984</v>
      </c>
      <c r="ISY40">
        <v>36983</v>
      </c>
      <c r="ISZ40">
        <v>36980</v>
      </c>
      <c r="ITA40">
        <v>36979</v>
      </c>
      <c r="ITB40">
        <v>36978</v>
      </c>
      <c r="ITC40">
        <v>36977</v>
      </c>
      <c r="ITD40">
        <v>36976</v>
      </c>
      <c r="ITE40">
        <v>36973</v>
      </c>
      <c r="ITF40">
        <v>36972</v>
      </c>
      <c r="ITG40">
        <v>36971</v>
      </c>
      <c r="ITH40">
        <v>36970</v>
      </c>
      <c r="ITI40">
        <v>36969</v>
      </c>
      <c r="ITJ40">
        <v>36966</v>
      </c>
      <c r="ITK40">
        <v>36965</v>
      </c>
      <c r="ITL40">
        <v>36964</v>
      </c>
      <c r="ITM40">
        <v>36963</v>
      </c>
      <c r="ITN40">
        <v>36962</v>
      </c>
      <c r="ITO40">
        <v>36959</v>
      </c>
      <c r="ITP40">
        <v>36958</v>
      </c>
      <c r="ITQ40">
        <v>36957</v>
      </c>
      <c r="ITR40">
        <v>36956</v>
      </c>
      <c r="ITS40">
        <v>36955</v>
      </c>
      <c r="ITT40">
        <v>36952</v>
      </c>
      <c r="ITU40">
        <v>36951</v>
      </c>
      <c r="ITV40">
        <v>36950</v>
      </c>
      <c r="ITW40">
        <v>36949</v>
      </c>
      <c r="ITX40">
        <v>36948</v>
      </c>
      <c r="ITY40">
        <v>36945</v>
      </c>
      <c r="ITZ40">
        <v>36944</v>
      </c>
      <c r="IUA40">
        <v>36943</v>
      </c>
      <c r="IUB40">
        <v>36942</v>
      </c>
      <c r="IUC40">
        <v>36941</v>
      </c>
      <c r="IUD40">
        <v>36938</v>
      </c>
      <c r="IUE40">
        <v>36937</v>
      </c>
      <c r="IUF40">
        <v>36936</v>
      </c>
      <c r="IUG40">
        <v>36935</v>
      </c>
      <c r="IUH40">
        <v>36934</v>
      </c>
      <c r="IUI40">
        <v>36931</v>
      </c>
      <c r="IUJ40">
        <v>36930</v>
      </c>
      <c r="IUK40">
        <v>36929</v>
      </c>
      <c r="IUL40">
        <v>36928</v>
      </c>
      <c r="IUM40">
        <v>36927</v>
      </c>
      <c r="IUN40">
        <v>36924</v>
      </c>
      <c r="IUO40">
        <v>36923</v>
      </c>
      <c r="IUP40">
        <v>36922</v>
      </c>
      <c r="IUQ40">
        <v>36921</v>
      </c>
      <c r="IUR40">
        <v>36920</v>
      </c>
      <c r="IUS40">
        <v>36917</v>
      </c>
      <c r="IUT40">
        <v>36916</v>
      </c>
      <c r="IUU40">
        <v>36915</v>
      </c>
      <c r="IUV40">
        <v>36914</v>
      </c>
      <c r="IUW40">
        <v>36913</v>
      </c>
      <c r="IUX40">
        <v>36910</v>
      </c>
      <c r="IUY40">
        <v>36909</v>
      </c>
      <c r="IUZ40">
        <v>36908</v>
      </c>
      <c r="IVA40">
        <v>36907</v>
      </c>
      <c r="IVB40">
        <v>36906</v>
      </c>
      <c r="IVC40">
        <v>36903</v>
      </c>
      <c r="IVD40">
        <v>36902</v>
      </c>
      <c r="IVE40">
        <v>36901</v>
      </c>
      <c r="IVF40">
        <v>36900</v>
      </c>
      <c r="IVG40">
        <v>36899</v>
      </c>
      <c r="IVH40">
        <v>36896</v>
      </c>
      <c r="IVI40">
        <v>36895</v>
      </c>
      <c r="IVJ40">
        <v>36894</v>
      </c>
      <c r="IVK40">
        <v>36893</v>
      </c>
      <c r="IVL40">
        <v>36892</v>
      </c>
      <c r="IVM40">
        <v>36889</v>
      </c>
      <c r="IVN40">
        <v>36888</v>
      </c>
      <c r="IVO40">
        <v>36887</v>
      </c>
      <c r="IVP40">
        <v>36886</v>
      </c>
      <c r="IVQ40">
        <v>36885</v>
      </c>
      <c r="IVR40">
        <v>36882</v>
      </c>
      <c r="IVS40">
        <v>36881</v>
      </c>
      <c r="IVT40">
        <v>36880</v>
      </c>
      <c r="IVU40">
        <v>36879</v>
      </c>
      <c r="IVV40">
        <v>36878</v>
      </c>
      <c r="IVW40">
        <v>36875</v>
      </c>
      <c r="IVX40">
        <v>36874</v>
      </c>
      <c r="IVY40">
        <v>36873</v>
      </c>
      <c r="IVZ40">
        <v>36872</v>
      </c>
      <c r="IWA40">
        <v>36871</v>
      </c>
      <c r="IWB40">
        <v>36868</v>
      </c>
      <c r="IWC40">
        <v>36867</v>
      </c>
      <c r="IWD40">
        <v>36866</v>
      </c>
      <c r="IWE40">
        <v>36865</v>
      </c>
      <c r="IWF40">
        <v>36864</v>
      </c>
      <c r="IWG40">
        <v>36861</v>
      </c>
      <c r="IWH40">
        <v>36860</v>
      </c>
      <c r="IWI40">
        <v>36859</v>
      </c>
      <c r="IWJ40">
        <v>36858</v>
      </c>
      <c r="IWK40">
        <v>36857</v>
      </c>
      <c r="IWL40">
        <v>36854</v>
      </c>
      <c r="IWM40">
        <v>36853</v>
      </c>
      <c r="IWN40">
        <v>36852</v>
      </c>
      <c r="IWO40">
        <v>36851</v>
      </c>
      <c r="IWP40">
        <v>36850</v>
      </c>
      <c r="IWQ40">
        <v>36847</v>
      </c>
      <c r="IWR40">
        <v>36846</v>
      </c>
      <c r="IWS40">
        <v>36845</v>
      </c>
      <c r="IWT40">
        <v>36844</v>
      </c>
      <c r="IWU40">
        <v>36843</v>
      </c>
      <c r="IWV40">
        <v>36840</v>
      </c>
      <c r="IWW40">
        <v>36839</v>
      </c>
      <c r="IWX40">
        <v>36838</v>
      </c>
      <c r="IWY40">
        <v>36837</v>
      </c>
      <c r="IWZ40">
        <v>36836</v>
      </c>
      <c r="IXA40">
        <v>36833</v>
      </c>
      <c r="IXB40">
        <v>36832</v>
      </c>
      <c r="IXC40">
        <v>36831</v>
      </c>
      <c r="IXD40">
        <v>36830</v>
      </c>
      <c r="IXE40">
        <v>36829</v>
      </c>
      <c r="IXF40">
        <v>36826</v>
      </c>
      <c r="IXG40">
        <v>36825</v>
      </c>
      <c r="IXH40">
        <v>36824</v>
      </c>
      <c r="IXI40">
        <v>36823</v>
      </c>
      <c r="IXJ40">
        <v>36822</v>
      </c>
      <c r="IXK40">
        <v>36819</v>
      </c>
      <c r="IXL40">
        <v>36818</v>
      </c>
      <c r="IXM40">
        <v>36817</v>
      </c>
      <c r="IXN40">
        <v>36816</v>
      </c>
      <c r="IXO40">
        <v>36815</v>
      </c>
      <c r="IXP40">
        <v>36812</v>
      </c>
      <c r="IXQ40">
        <v>36811</v>
      </c>
      <c r="IXR40">
        <v>36810</v>
      </c>
      <c r="IXS40">
        <v>36809</v>
      </c>
      <c r="IXT40">
        <v>36808</v>
      </c>
      <c r="IXU40">
        <v>36805</v>
      </c>
      <c r="IXV40">
        <v>36804</v>
      </c>
      <c r="IXW40">
        <v>36803</v>
      </c>
      <c r="IXX40">
        <v>36802</v>
      </c>
      <c r="IXY40">
        <v>36801</v>
      </c>
      <c r="IXZ40">
        <v>36798</v>
      </c>
      <c r="IYA40">
        <v>36797</v>
      </c>
      <c r="IYB40">
        <v>36796</v>
      </c>
      <c r="IYC40">
        <v>36795</v>
      </c>
      <c r="IYD40">
        <v>36794</v>
      </c>
      <c r="IYE40">
        <v>36791</v>
      </c>
      <c r="IYF40">
        <v>36790</v>
      </c>
      <c r="IYG40">
        <v>36789</v>
      </c>
      <c r="IYH40">
        <v>36788</v>
      </c>
      <c r="IYI40">
        <v>36787</v>
      </c>
      <c r="IYJ40">
        <v>36784</v>
      </c>
      <c r="IYK40">
        <v>36783</v>
      </c>
      <c r="IYL40">
        <v>36782</v>
      </c>
      <c r="IYM40">
        <v>36781</v>
      </c>
      <c r="IYN40">
        <v>36780</v>
      </c>
      <c r="IYO40">
        <v>36777</v>
      </c>
      <c r="IYP40">
        <v>36776</v>
      </c>
      <c r="IYQ40">
        <v>36775</v>
      </c>
      <c r="IYR40">
        <v>36774</v>
      </c>
      <c r="IYS40">
        <v>36773</v>
      </c>
      <c r="IYT40">
        <v>36770</v>
      </c>
      <c r="IYU40">
        <v>36769</v>
      </c>
      <c r="IYV40">
        <v>36768</v>
      </c>
      <c r="IYW40">
        <v>36767</v>
      </c>
      <c r="IYX40">
        <v>36766</v>
      </c>
      <c r="IYY40">
        <v>36763</v>
      </c>
      <c r="IYZ40">
        <v>36762</v>
      </c>
      <c r="IZA40">
        <v>36761</v>
      </c>
      <c r="IZB40">
        <v>36760</v>
      </c>
      <c r="IZC40">
        <v>36759</v>
      </c>
      <c r="IZD40">
        <v>36756</v>
      </c>
      <c r="IZE40">
        <v>36755</v>
      </c>
      <c r="IZF40">
        <v>36754</v>
      </c>
      <c r="IZG40">
        <v>36753</v>
      </c>
      <c r="IZH40">
        <v>36752</v>
      </c>
      <c r="IZI40">
        <v>36749</v>
      </c>
      <c r="IZJ40">
        <v>36748</v>
      </c>
      <c r="IZK40">
        <v>36747</v>
      </c>
      <c r="IZL40">
        <v>36746</v>
      </c>
      <c r="IZM40">
        <v>36745</v>
      </c>
      <c r="IZN40">
        <v>36742</v>
      </c>
      <c r="IZO40">
        <v>36741</v>
      </c>
      <c r="IZP40">
        <v>36740</v>
      </c>
      <c r="IZQ40">
        <v>36739</v>
      </c>
      <c r="IZR40">
        <v>36738</v>
      </c>
      <c r="IZS40">
        <v>36735</v>
      </c>
      <c r="IZT40">
        <v>36734</v>
      </c>
      <c r="IZU40">
        <v>36733</v>
      </c>
      <c r="IZV40">
        <v>36732</v>
      </c>
      <c r="IZW40">
        <v>36731</v>
      </c>
      <c r="IZX40">
        <v>36728</v>
      </c>
      <c r="IZY40">
        <v>36727</v>
      </c>
      <c r="IZZ40">
        <v>36726</v>
      </c>
      <c r="JAA40">
        <v>36725</v>
      </c>
      <c r="JAB40">
        <v>36724</v>
      </c>
      <c r="JAC40">
        <v>36721</v>
      </c>
      <c r="JAD40">
        <v>36720</v>
      </c>
      <c r="JAE40">
        <v>36719</v>
      </c>
      <c r="JAF40">
        <v>36718</v>
      </c>
      <c r="JAG40">
        <v>36717</v>
      </c>
      <c r="JAH40">
        <v>36714</v>
      </c>
      <c r="JAI40">
        <v>36713</v>
      </c>
      <c r="JAJ40">
        <v>36712</v>
      </c>
      <c r="JAK40">
        <v>36711</v>
      </c>
      <c r="JAL40">
        <v>36710</v>
      </c>
      <c r="JAM40">
        <v>36707</v>
      </c>
      <c r="JAN40">
        <v>36706</v>
      </c>
      <c r="JAO40">
        <v>36705</v>
      </c>
      <c r="JAP40">
        <v>36704</v>
      </c>
      <c r="JAQ40">
        <v>36703</v>
      </c>
      <c r="JAR40">
        <v>36700</v>
      </c>
      <c r="JAS40">
        <v>36699</v>
      </c>
      <c r="JAT40">
        <v>36698</v>
      </c>
      <c r="JAU40">
        <v>36697</v>
      </c>
      <c r="JAV40">
        <v>36696</v>
      </c>
      <c r="JAW40">
        <v>36693</v>
      </c>
      <c r="JAX40">
        <v>36692</v>
      </c>
      <c r="JAY40">
        <v>36691</v>
      </c>
      <c r="JAZ40">
        <v>36690</v>
      </c>
      <c r="JBA40">
        <v>36689</v>
      </c>
      <c r="JBB40">
        <v>36686</v>
      </c>
      <c r="JBC40">
        <v>36685</v>
      </c>
      <c r="JBD40">
        <v>36684</v>
      </c>
      <c r="JBE40">
        <v>36683</v>
      </c>
      <c r="JBF40">
        <v>36682</v>
      </c>
      <c r="JBG40">
        <v>36679</v>
      </c>
      <c r="JBH40">
        <v>36678</v>
      </c>
      <c r="JBI40">
        <v>36677</v>
      </c>
      <c r="JBJ40">
        <v>36676</v>
      </c>
      <c r="JBK40">
        <v>36675</v>
      </c>
      <c r="JBL40">
        <v>36672</v>
      </c>
      <c r="JBM40">
        <v>36671</v>
      </c>
      <c r="JBN40">
        <v>36670</v>
      </c>
      <c r="JBO40">
        <v>36669</v>
      </c>
      <c r="JBP40">
        <v>36668</v>
      </c>
      <c r="JBQ40">
        <v>36665</v>
      </c>
      <c r="JBR40">
        <v>36664</v>
      </c>
      <c r="JBS40">
        <v>36663</v>
      </c>
      <c r="JBT40">
        <v>36662</v>
      </c>
      <c r="JBU40">
        <v>36661</v>
      </c>
      <c r="JBV40">
        <v>36658</v>
      </c>
      <c r="JBW40">
        <v>36657</v>
      </c>
      <c r="JBX40">
        <v>36656</v>
      </c>
      <c r="JBY40">
        <v>36655</v>
      </c>
      <c r="JBZ40">
        <v>36654</v>
      </c>
      <c r="JCA40">
        <v>36651</v>
      </c>
      <c r="JCB40">
        <v>36650</v>
      </c>
      <c r="JCC40">
        <v>36649</v>
      </c>
      <c r="JCD40">
        <v>36648</v>
      </c>
      <c r="JCE40">
        <v>36647</v>
      </c>
      <c r="JCF40">
        <v>36644</v>
      </c>
      <c r="JCG40">
        <v>36643</v>
      </c>
      <c r="JCH40">
        <v>36642</v>
      </c>
      <c r="JCI40">
        <v>36641</v>
      </c>
      <c r="JCJ40">
        <v>36640</v>
      </c>
      <c r="JCK40">
        <v>36637</v>
      </c>
      <c r="JCL40">
        <v>36636</v>
      </c>
      <c r="JCM40">
        <v>36635</v>
      </c>
      <c r="JCN40">
        <v>36634</v>
      </c>
      <c r="JCO40">
        <v>36633</v>
      </c>
      <c r="JCP40">
        <v>36630</v>
      </c>
      <c r="JCQ40">
        <v>36629</v>
      </c>
      <c r="JCR40">
        <v>36628</v>
      </c>
      <c r="JCS40">
        <v>36627</v>
      </c>
      <c r="JCT40">
        <v>36626</v>
      </c>
      <c r="JCU40">
        <v>36623</v>
      </c>
      <c r="JCV40">
        <v>36622</v>
      </c>
      <c r="JCW40">
        <v>36621</v>
      </c>
      <c r="JCX40">
        <v>36620</v>
      </c>
      <c r="JCY40">
        <v>36619</v>
      </c>
      <c r="JCZ40">
        <v>36616</v>
      </c>
      <c r="JDA40">
        <v>36615</v>
      </c>
      <c r="JDB40">
        <v>36614</v>
      </c>
      <c r="JDC40">
        <v>36613</v>
      </c>
      <c r="JDD40">
        <v>36612</v>
      </c>
      <c r="JDE40">
        <v>36609</v>
      </c>
      <c r="JDF40">
        <v>36608</v>
      </c>
      <c r="JDG40">
        <v>36607</v>
      </c>
      <c r="JDH40">
        <v>36606</v>
      </c>
      <c r="JDI40">
        <v>36605</v>
      </c>
      <c r="JDJ40">
        <v>36602</v>
      </c>
      <c r="JDK40">
        <v>36601</v>
      </c>
      <c r="JDL40">
        <v>36600</v>
      </c>
      <c r="JDM40">
        <v>36599</v>
      </c>
      <c r="JDN40">
        <v>36598</v>
      </c>
      <c r="JDO40">
        <v>36595</v>
      </c>
      <c r="JDP40">
        <v>36594</v>
      </c>
      <c r="JDQ40">
        <v>36593</v>
      </c>
      <c r="JDR40">
        <v>36592</v>
      </c>
      <c r="JDS40">
        <v>36591</v>
      </c>
      <c r="JDT40">
        <v>36588</v>
      </c>
      <c r="JDU40">
        <v>36587</v>
      </c>
      <c r="JDV40">
        <v>36586</v>
      </c>
      <c r="JDW40">
        <v>36585</v>
      </c>
      <c r="JDX40">
        <v>36584</v>
      </c>
      <c r="JDY40">
        <v>36581</v>
      </c>
      <c r="JDZ40">
        <v>36580</v>
      </c>
      <c r="JEA40">
        <v>36579</v>
      </c>
      <c r="JEB40">
        <v>36578</v>
      </c>
      <c r="JEC40">
        <v>36577</v>
      </c>
      <c r="JED40">
        <v>36574</v>
      </c>
      <c r="JEE40">
        <v>36573</v>
      </c>
      <c r="JEF40">
        <v>36572</v>
      </c>
      <c r="JEG40">
        <v>36571</v>
      </c>
      <c r="JEH40">
        <v>36570</v>
      </c>
      <c r="JEI40">
        <v>36567</v>
      </c>
      <c r="JEJ40">
        <v>36566</v>
      </c>
      <c r="JEK40">
        <v>36565</v>
      </c>
      <c r="JEL40">
        <v>36564</v>
      </c>
      <c r="JEM40">
        <v>36563</v>
      </c>
      <c r="JEN40">
        <v>36560</v>
      </c>
      <c r="JEO40">
        <v>36559</v>
      </c>
      <c r="JEP40">
        <v>36558</v>
      </c>
      <c r="JEQ40">
        <v>36557</v>
      </c>
      <c r="JER40">
        <v>36556</v>
      </c>
      <c r="JES40">
        <v>36553</v>
      </c>
      <c r="JET40">
        <v>36552</v>
      </c>
      <c r="JEU40">
        <v>36551</v>
      </c>
      <c r="JEV40">
        <v>36550</v>
      </c>
      <c r="JEW40">
        <v>36549</v>
      </c>
      <c r="JEX40">
        <v>36546</v>
      </c>
      <c r="JEY40">
        <v>36545</v>
      </c>
      <c r="JEZ40">
        <v>36544</v>
      </c>
      <c r="JFA40">
        <v>36543</v>
      </c>
      <c r="JFB40">
        <v>36542</v>
      </c>
      <c r="JFC40">
        <v>36539</v>
      </c>
      <c r="JFD40">
        <v>36538</v>
      </c>
      <c r="JFE40">
        <v>36537</v>
      </c>
      <c r="JFF40">
        <v>36536</v>
      </c>
      <c r="JFG40">
        <v>36535</v>
      </c>
      <c r="JFH40">
        <v>36532</v>
      </c>
      <c r="JFI40">
        <v>36531</v>
      </c>
      <c r="JFJ40">
        <v>36530</v>
      </c>
      <c r="JFK40">
        <v>36529</v>
      </c>
      <c r="JFL40">
        <v>36528</v>
      </c>
      <c r="JFM40">
        <v>36525</v>
      </c>
      <c r="JFN40">
        <v>36524</v>
      </c>
      <c r="JFO40">
        <v>36523</v>
      </c>
      <c r="JFP40">
        <v>36522</v>
      </c>
      <c r="JFQ40">
        <v>36521</v>
      </c>
      <c r="JFR40">
        <v>36518</v>
      </c>
      <c r="JFS40">
        <v>36517</v>
      </c>
      <c r="JFT40">
        <v>36516</v>
      </c>
      <c r="JFU40">
        <v>36515</v>
      </c>
      <c r="JFV40">
        <v>36514</v>
      </c>
      <c r="JFW40">
        <v>36511</v>
      </c>
      <c r="JFX40">
        <v>36510</v>
      </c>
      <c r="JFY40">
        <v>36509</v>
      </c>
      <c r="JFZ40">
        <v>36508</v>
      </c>
      <c r="JGA40">
        <v>36507</v>
      </c>
      <c r="JGB40">
        <v>36504</v>
      </c>
      <c r="JGC40">
        <v>36503</v>
      </c>
      <c r="JGD40">
        <v>36502</v>
      </c>
      <c r="JGE40">
        <v>36501</v>
      </c>
      <c r="JGF40">
        <v>36500</v>
      </c>
      <c r="JGG40">
        <v>36497</v>
      </c>
      <c r="JGH40">
        <v>36496</v>
      </c>
      <c r="JGI40">
        <v>36495</v>
      </c>
      <c r="JGJ40">
        <v>36494</v>
      </c>
      <c r="JGK40">
        <v>36493</v>
      </c>
      <c r="JGL40">
        <v>36490</v>
      </c>
      <c r="JGM40">
        <v>36489</v>
      </c>
      <c r="JGN40">
        <v>36488</v>
      </c>
      <c r="JGO40">
        <v>36487</v>
      </c>
      <c r="JGP40">
        <v>36486</v>
      </c>
      <c r="JGQ40">
        <v>36483</v>
      </c>
      <c r="JGR40">
        <v>36482</v>
      </c>
      <c r="JGS40">
        <v>36481</v>
      </c>
      <c r="JGT40">
        <v>36480</v>
      </c>
      <c r="JGU40">
        <v>36479</v>
      </c>
      <c r="JGV40">
        <v>36476</v>
      </c>
      <c r="JGW40">
        <v>36475</v>
      </c>
      <c r="JGX40">
        <v>36474</v>
      </c>
      <c r="JGY40">
        <v>36473</v>
      </c>
      <c r="JGZ40">
        <v>36472</v>
      </c>
      <c r="JHA40">
        <v>36469</v>
      </c>
      <c r="JHB40">
        <v>36468</v>
      </c>
      <c r="JHC40">
        <v>36467</v>
      </c>
      <c r="JHD40">
        <v>36466</v>
      </c>
      <c r="JHE40">
        <v>36465</v>
      </c>
      <c r="JHF40">
        <v>36462</v>
      </c>
      <c r="JHG40">
        <v>36461</v>
      </c>
      <c r="JHH40">
        <v>36460</v>
      </c>
      <c r="JHI40">
        <v>36459</v>
      </c>
      <c r="JHJ40">
        <v>36458</v>
      </c>
      <c r="JHK40">
        <v>36455</v>
      </c>
      <c r="JHL40">
        <v>36454</v>
      </c>
      <c r="JHM40">
        <v>36453</v>
      </c>
      <c r="JHN40">
        <v>36452</v>
      </c>
      <c r="JHO40">
        <v>36451</v>
      </c>
      <c r="JHP40">
        <v>36448</v>
      </c>
      <c r="JHQ40">
        <v>36447</v>
      </c>
      <c r="JHR40">
        <v>36446</v>
      </c>
      <c r="JHS40">
        <v>36445</v>
      </c>
      <c r="JHT40">
        <v>36444</v>
      </c>
      <c r="JHU40">
        <v>36441</v>
      </c>
      <c r="JHV40">
        <v>36440</v>
      </c>
      <c r="JHW40">
        <v>36439</v>
      </c>
      <c r="JHX40">
        <v>36438</v>
      </c>
      <c r="JHY40">
        <v>36437</v>
      </c>
      <c r="JHZ40">
        <v>36434</v>
      </c>
      <c r="JIA40">
        <v>36433</v>
      </c>
      <c r="JIB40">
        <v>36432</v>
      </c>
      <c r="JIC40">
        <v>36431</v>
      </c>
      <c r="JID40">
        <v>36430</v>
      </c>
      <c r="JIE40">
        <v>36427</v>
      </c>
      <c r="JIF40">
        <v>36426</v>
      </c>
      <c r="JIG40">
        <v>36425</v>
      </c>
      <c r="JIH40">
        <v>36424</v>
      </c>
      <c r="JII40">
        <v>36423</v>
      </c>
      <c r="JIJ40">
        <v>36420</v>
      </c>
      <c r="JIK40">
        <v>36419</v>
      </c>
      <c r="JIL40">
        <v>36418</v>
      </c>
      <c r="JIM40">
        <v>36417</v>
      </c>
      <c r="JIN40">
        <v>36416</v>
      </c>
      <c r="JIO40">
        <v>36413</v>
      </c>
      <c r="JIP40">
        <v>36412</v>
      </c>
      <c r="JIQ40">
        <v>36411</v>
      </c>
      <c r="JIR40">
        <v>36410</v>
      </c>
      <c r="JIS40">
        <v>36409</v>
      </c>
      <c r="JIT40">
        <v>36406</v>
      </c>
      <c r="JIU40">
        <v>36405</v>
      </c>
      <c r="JIV40">
        <v>36404</v>
      </c>
      <c r="JIW40">
        <v>36403</v>
      </c>
      <c r="JIX40">
        <v>36402</v>
      </c>
      <c r="JIY40">
        <v>36399</v>
      </c>
      <c r="JIZ40">
        <v>36398</v>
      </c>
      <c r="JJA40">
        <v>36397</v>
      </c>
      <c r="JJB40">
        <v>36396</v>
      </c>
      <c r="JJC40">
        <v>36395</v>
      </c>
      <c r="JJD40">
        <v>36392</v>
      </c>
      <c r="JJE40">
        <v>36391</v>
      </c>
      <c r="JJF40">
        <v>36390</v>
      </c>
      <c r="JJG40">
        <v>36389</v>
      </c>
      <c r="JJH40">
        <v>36388</v>
      </c>
      <c r="JJI40">
        <v>36385</v>
      </c>
      <c r="JJJ40">
        <v>36384</v>
      </c>
      <c r="JJK40">
        <v>36383</v>
      </c>
      <c r="JJL40">
        <v>36382</v>
      </c>
      <c r="JJM40">
        <v>36381</v>
      </c>
      <c r="JJN40">
        <v>36378</v>
      </c>
      <c r="JJO40">
        <v>36377</v>
      </c>
      <c r="JJP40">
        <v>36376</v>
      </c>
      <c r="JJQ40">
        <v>36375</v>
      </c>
      <c r="JJR40">
        <v>36374</v>
      </c>
      <c r="JJS40">
        <v>36371</v>
      </c>
      <c r="JJT40">
        <v>36370</v>
      </c>
      <c r="JJU40">
        <v>36369</v>
      </c>
      <c r="JJV40">
        <v>36368</v>
      </c>
      <c r="JJW40">
        <v>36367</v>
      </c>
      <c r="JJX40">
        <v>36364</v>
      </c>
      <c r="JJY40">
        <v>36363</v>
      </c>
      <c r="JJZ40">
        <v>36362</v>
      </c>
      <c r="JKA40">
        <v>36361</v>
      </c>
      <c r="JKB40">
        <v>36360</v>
      </c>
      <c r="JKC40">
        <v>36357</v>
      </c>
      <c r="JKD40">
        <v>36356</v>
      </c>
      <c r="JKE40">
        <v>36355</v>
      </c>
      <c r="JKF40">
        <v>36354</v>
      </c>
      <c r="JKG40">
        <v>36353</v>
      </c>
      <c r="JKH40">
        <v>36350</v>
      </c>
      <c r="JKI40">
        <v>36349</v>
      </c>
      <c r="JKJ40">
        <v>36348</v>
      </c>
      <c r="JKK40">
        <v>36347</v>
      </c>
      <c r="JKL40">
        <v>36346</v>
      </c>
      <c r="JKM40">
        <v>36343</v>
      </c>
      <c r="JKN40">
        <v>36342</v>
      </c>
      <c r="JKO40">
        <v>36341</v>
      </c>
      <c r="JKP40">
        <v>36340</v>
      </c>
      <c r="JKQ40">
        <v>36339</v>
      </c>
      <c r="JKR40">
        <v>36336</v>
      </c>
      <c r="JKS40">
        <v>36335</v>
      </c>
      <c r="JKT40">
        <v>36334</v>
      </c>
      <c r="JKU40">
        <v>36333</v>
      </c>
      <c r="JKV40">
        <v>36332</v>
      </c>
      <c r="JKW40">
        <v>36329</v>
      </c>
      <c r="JKX40">
        <v>36328</v>
      </c>
      <c r="JKY40">
        <v>36327</v>
      </c>
      <c r="JKZ40">
        <v>36326</v>
      </c>
      <c r="JLA40">
        <v>36325</v>
      </c>
      <c r="JLB40">
        <v>36322</v>
      </c>
      <c r="JLC40">
        <v>36321</v>
      </c>
      <c r="JLD40">
        <v>36320</v>
      </c>
      <c r="JLE40">
        <v>36319</v>
      </c>
      <c r="JLF40">
        <v>36318</v>
      </c>
      <c r="JLG40">
        <v>36315</v>
      </c>
      <c r="JLH40">
        <v>36314</v>
      </c>
      <c r="JLI40">
        <v>36313</v>
      </c>
      <c r="JLJ40">
        <v>36312</v>
      </c>
      <c r="JLK40">
        <v>36311</v>
      </c>
      <c r="JLL40">
        <v>36308</v>
      </c>
      <c r="JLM40">
        <v>36307</v>
      </c>
      <c r="JLN40">
        <v>36306</v>
      </c>
      <c r="JLO40">
        <v>36305</v>
      </c>
      <c r="JLP40">
        <v>36304</v>
      </c>
      <c r="JLQ40">
        <v>36301</v>
      </c>
      <c r="JLR40">
        <v>36300</v>
      </c>
      <c r="JLS40">
        <v>36299</v>
      </c>
      <c r="JLT40">
        <v>36298</v>
      </c>
      <c r="JLU40">
        <v>36297</v>
      </c>
      <c r="JLV40">
        <v>36294</v>
      </c>
      <c r="JLW40">
        <v>36293</v>
      </c>
      <c r="JLX40">
        <v>36292</v>
      </c>
      <c r="JLY40">
        <v>36291</v>
      </c>
      <c r="JLZ40">
        <v>36290</v>
      </c>
      <c r="JMA40">
        <v>36287</v>
      </c>
      <c r="JMB40">
        <v>36286</v>
      </c>
      <c r="JMC40">
        <v>36285</v>
      </c>
      <c r="JMD40">
        <v>36284</v>
      </c>
      <c r="JME40">
        <v>36283</v>
      </c>
      <c r="JMF40">
        <v>36280</v>
      </c>
      <c r="JMG40">
        <v>36279</v>
      </c>
      <c r="JMH40">
        <v>36278</v>
      </c>
      <c r="JMI40">
        <v>36277</v>
      </c>
      <c r="JMJ40">
        <v>36276</v>
      </c>
      <c r="JMK40">
        <v>36273</v>
      </c>
      <c r="JML40">
        <v>36272</v>
      </c>
      <c r="JMM40">
        <v>36271</v>
      </c>
      <c r="JMN40">
        <v>36270</v>
      </c>
      <c r="JMO40">
        <v>36269</v>
      </c>
      <c r="JMP40">
        <v>36266</v>
      </c>
      <c r="JMQ40">
        <v>36265</v>
      </c>
      <c r="JMR40">
        <v>36264</v>
      </c>
      <c r="JMS40">
        <v>36263</v>
      </c>
      <c r="JMT40">
        <v>36262</v>
      </c>
      <c r="JMU40">
        <v>36259</v>
      </c>
      <c r="JMV40">
        <v>36258</v>
      </c>
      <c r="JMW40">
        <v>36257</v>
      </c>
      <c r="JMX40">
        <v>36256</v>
      </c>
      <c r="JMY40">
        <v>36255</v>
      </c>
      <c r="JMZ40">
        <v>36252</v>
      </c>
      <c r="JNA40">
        <v>36251</v>
      </c>
      <c r="JNB40">
        <v>36250</v>
      </c>
      <c r="JNC40">
        <v>36249</v>
      </c>
      <c r="JND40">
        <v>36248</v>
      </c>
      <c r="JNE40">
        <v>36245</v>
      </c>
      <c r="JNF40">
        <v>36244</v>
      </c>
      <c r="JNG40">
        <v>36243</v>
      </c>
      <c r="JNH40">
        <v>36242</v>
      </c>
      <c r="JNI40">
        <v>36241</v>
      </c>
      <c r="JNJ40">
        <v>36238</v>
      </c>
      <c r="JNK40">
        <v>36237</v>
      </c>
      <c r="JNL40">
        <v>36236</v>
      </c>
      <c r="JNM40">
        <v>36235</v>
      </c>
      <c r="JNN40">
        <v>36234</v>
      </c>
      <c r="JNO40">
        <v>36231</v>
      </c>
      <c r="JNP40">
        <v>36230</v>
      </c>
      <c r="JNQ40">
        <v>36229</v>
      </c>
      <c r="JNR40">
        <v>36228</v>
      </c>
      <c r="JNS40">
        <v>36227</v>
      </c>
      <c r="JNT40">
        <v>36224</v>
      </c>
      <c r="JNU40">
        <v>36223</v>
      </c>
      <c r="JNV40">
        <v>36222</v>
      </c>
      <c r="JNW40">
        <v>36221</v>
      </c>
      <c r="JNX40">
        <v>36220</v>
      </c>
      <c r="JNY40">
        <v>36217</v>
      </c>
      <c r="JNZ40">
        <v>36216</v>
      </c>
      <c r="JOA40">
        <v>36215</v>
      </c>
      <c r="JOB40">
        <v>36214</v>
      </c>
      <c r="JOC40">
        <v>36213</v>
      </c>
      <c r="JOD40">
        <v>36210</v>
      </c>
      <c r="JOE40">
        <v>36209</v>
      </c>
      <c r="JOF40">
        <v>36208</v>
      </c>
      <c r="JOG40">
        <v>36207</v>
      </c>
      <c r="JOH40">
        <v>36206</v>
      </c>
      <c r="JOI40">
        <v>36203</v>
      </c>
      <c r="JOJ40">
        <v>36202</v>
      </c>
      <c r="JOK40">
        <v>36201</v>
      </c>
      <c r="JOL40">
        <v>36200</v>
      </c>
      <c r="JOM40">
        <v>36199</v>
      </c>
      <c r="JON40">
        <v>36196</v>
      </c>
      <c r="JOO40">
        <v>36195</v>
      </c>
      <c r="JOP40">
        <v>36194</v>
      </c>
      <c r="JOQ40">
        <v>36193</v>
      </c>
      <c r="JOR40">
        <v>36192</v>
      </c>
      <c r="JOS40">
        <v>36189</v>
      </c>
      <c r="JOT40">
        <v>36188</v>
      </c>
      <c r="JOU40">
        <v>36187</v>
      </c>
      <c r="JOV40">
        <v>36186</v>
      </c>
      <c r="JOW40">
        <v>36185</v>
      </c>
      <c r="JOX40">
        <v>36182</v>
      </c>
      <c r="JOY40">
        <v>36181</v>
      </c>
      <c r="JOZ40">
        <v>36180</v>
      </c>
      <c r="JPA40">
        <v>36179</v>
      </c>
      <c r="JPB40">
        <v>36178</v>
      </c>
      <c r="JPC40">
        <v>36175</v>
      </c>
      <c r="JPD40">
        <v>36174</v>
      </c>
      <c r="JPE40">
        <v>36173</v>
      </c>
      <c r="JPF40">
        <v>36172</v>
      </c>
      <c r="JPG40">
        <v>36171</v>
      </c>
      <c r="JPH40">
        <v>36168</v>
      </c>
      <c r="JPI40">
        <v>36167</v>
      </c>
      <c r="JPJ40">
        <v>36166</v>
      </c>
      <c r="JPK40">
        <v>36165</v>
      </c>
      <c r="JPL40">
        <v>36164</v>
      </c>
      <c r="JPM40">
        <v>36161</v>
      </c>
      <c r="JPN40">
        <v>36160</v>
      </c>
      <c r="JPO40">
        <v>36159</v>
      </c>
      <c r="JPP40">
        <v>36158</v>
      </c>
      <c r="JPQ40">
        <v>36157</v>
      </c>
      <c r="JPR40">
        <v>36154</v>
      </c>
      <c r="JPS40">
        <v>36153</v>
      </c>
      <c r="JPT40">
        <v>36152</v>
      </c>
      <c r="JPU40">
        <v>36151</v>
      </c>
      <c r="JPV40">
        <v>36150</v>
      </c>
      <c r="JPW40">
        <v>36147</v>
      </c>
      <c r="JPX40">
        <v>36146</v>
      </c>
      <c r="JPY40">
        <v>36145</v>
      </c>
      <c r="JPZ40">
        <v>36144</v>
      </c>
      <c r="JQA40">
        <v>36143</v>
      </c>
      <c r="JQB40">
        <v>36140</v>
      </c>
      <c r="JQC40">
        <v>36139</v>
      </c>
      <c r="JQD40">
        <v>36138</v>
      </c>
      <c r="JQE40">
        <v>36137</v>
      </c>
      <c r="JQF40">
        <v>36136</v>
      </c>
      <c r="JQG40">
        <v>36133</v>
      </c>
      <c r="JQH40">
        <v>36132</v>
      </c>
      <c r="JQI40">
        <v>36131</v>
      </c>
      <c r="JQJ40">
        <v>36130</v>
      </c>
      <c r="JQK40">
        <v>36129</v>
      </c>
      <c r="JQL40">
        <v>36126</v>
      </c>
      <c r="JQM40">
        <v>36125</v>
      </c>
      <c r="JQN40">
        <v>36124</v>
      </c>
      <c r="JQO40">
        <v>36123</v>
      </c>
      <c r="JQP40">
        <v>36122</v>
      </c>
      <c r="JQQ40">
        <v>36119</v>
      </c>
      <c r="JQR40">
        <v>36118</v>
      </c>
      <c r="JQS40">
        <v>36117</v>
      </c>
      <c r="JQT40">
        <v>36116</v>
      </c>
      <c r="JQU40">
        <v>36115</v>
      </c>
      <c r="JQV40">
        <v>36112</v>
      </c>
      <c r="JQW40">
        <v>36111</v>
      </c>
      <c r="JQX40">
        <v>36110</v>
      </c>
      <c r="JQY40">
        <v>36109</v>
      </c>
      <c r="JQZ40">
        <v>36108</v>
      </c>
      <c r="JRA40">
        <v>36105</v>
      </c>
      <c r="JRB40">
        <v>36104</v>
      </c>
      <c r="JRC40">
        <v>36103</v>
      </c>
      <c r="JRD40">
        <v>36102</v>
      </c>
      <c r="JRE40">
        <v>36101</v>
      </c>
      <c r="JRF40">
        <v>36098</v>
      </c>
      <c r="JRG40">
        <v>36097</v>
      </c>
      <c r="JRH40">
        <v>36096</v>
      </c>
      <c r="JRI40">
        <v>36095</v>
      </c>
      <c r="JRJ40">
        <v>36094</v>
      </c>
      <c r="JRK40">
        <v>36091</v>
      </c>
      <c r="JRL40">
        <v>36090</v>
      </c>
      <c r="JRM40">
        <v>36089</v>
      </c>
      <c r="JRN40">
        <v>36088</v>
      </c>
      <c r="JRO40">
        <v>36087</v>
      </c>
      <c r="JRP40">
        <v>36084</v>
      </c>
      <c r="JRQ40">
        <v>36083</v>
      </c>
      <c r="JRR40">
        <v>36082</v>
      </c>
      <c r="JRS40">
        <v>36081</v>
      </c>
      <c r="JRT40">
        <v>36080</v>
      </c>
      <c r="JRU40">
        <v>36077</v>
      </c>
      <c r="JRV40">
        <v>36076</v>
      </c>
      <c r="JRW40">
        <v>36075</v>
      </c>
      <c r="JRX40">
        <v>36074</v>
      </c>
      <c r="JRY40">
        <v>36073</v>
      </c>
      <c r="JRZ40">
        <v>36070</v>
      </c>
      <c r="JSA40">
        <v>36069</v>
      </c>
      <c r="JSB40">
        <v>36068</v>
      </c>
      <c r="JSC40">
        <v>36067</v>
      </c>
      <c r="JSD40">
        <v>36066</v>
      </c>
      <c r="JSE40">
        <v>36063</v>
      </c>
      <c r="JSF40">
        <v>36062</v>
      </c>
      <c r="JSG40">
        <v>36061</v>
      </c>
      <c r="JSH40">
        <v>36060</v>
      </c>
      <c r="JSI40">
        <v>36059</v>
      </c>
      <c r="JSJ40">
        <v>36056</v>
      </c>
      <c r="JSK40">
        <v>36055</v>
      </c>
      <c r="JSL40">
        <v>36054</v>
      </c>
      <c r="JSM40">
        <v>36053</v>
      </c>
      <c r="JSN40">
        <v>36052</v>
      </c>
      <c r="JSO40">
        <v>36049</v>
      </c>
      <c r="JSP40">
        <v>36048</v>
      </c>
      <c r="JSQ40">
        <v>36047</v>
      </c>
      <c r="JSR40">
        <v>36046</v>
      </c>
      <c r="JSS40">
        <v>36045</v>
      </c>
      <c r="JST40">
        <v>36042</v>
      </c>
      <c r="JSU40">
        <v>36041</v>
      </c>
      <c r="JSV40">
        <v>36040</v>
      </c>
      <c r="JSW40">
        <v>36039</v>
      </c>
      <c r="JSX40">
        <v>36038</v>
      </c>
      <c r="JSY40">
        <v>36035</v>
      </c>
      <c r="JSZ40">
        <v>36034</v>
      </c>
      <c r="JTA40">
        <v>36033</v>
      </c>
      <c r="JTB40">
        <v>36032</v>
      </c>
      <c r="JTC40">
        <v>36031</v>
      </c>
      <c r="JTD40">
        <v>36028</v>
      </c>
      <c r="JTE40">
        <v>36027</v>
      </c>
      <c r="JTF40">
        <v>36026</v>
      </c>
      <c r="JTG40">
        <v>36025</v>
      </c>
      <c r="JTH40">
        <v>36024</v>
      </c>
      <c r="JTI40">
        <v>36021</v>
      </c>
      <c r="JTJ40">
        <v>36020</v>
      </c>
      <c r="JTK40">
        <v>36019</v>
      </c>
      <c r="JTL40">
        <v>36018</v>
      </c>
      <c r="JTM40">
        <v>36017</v>
      </c>
      <c r="JTN40">
        <v>36014</v>
      </c>
      <c r="JTO40">
        <v>36013</v>
      </c>
      <c r="JTP40">
        <v>36012</v>
      </c>
      <c r="JTQ40">
        <v>36011</v>
      </c>
      <c r="JTR40">
        <v>36010</v>
      </c>
      <c r="JTS40">
        <v>36007</v>
      </c>
      <c r="JTT40">
        <v>36006</v>
      </c>
      <c r="JTU40">
        <v>36005</v>
      </c>
      <c r="JTV40">
        <v>36004</v>
      </c>
      <c r="JTW40">
        <v>36003</v>
      </c>
    </row>
    <row r="41" spans="1:7303" x14ac:dyDescent="0.25">
      <c r="A41" t="s">
        <v>7208</v>
      </c>
      <c r="B41">
        <v>2446585</v>
      </c>
      <c r="C41">
        <v>2446585</v>
      </c>
      <c r="D41">
        <v>2446370</v>
      </c>
      <c r="E41">
        <v>2458337</v>
      </c>
      <c r="F41">
        <v>2459741</v>
      </c>
      <c r="G41">
        <v>2457395</v>
      </c>
      <c r="H41">
        <v>2451929</v>
      </c>
      <c r="I41">
        <v>2455453</v>
      </c>
      <c r="J41">
        <v>2447356</v>
      </c>
      <c r="K41">
        <v>2447664</v>
      </c>
      <c r="L41">
        <v>2436548</v>
      </c>
      <c r="M41">
        <v>2448139</v>
      </c>
      <c r="N41">
        <v>2442651</v>
      </c>
      <c r="O41">
        <v>2442514</v>
      </c>
      <c r="P41">
        <v>2443553</v>
      </c>
      <c r="Q41">
        <v>2456624</v>
      </c>
      <c r="R41">
        <v>2464455</v>
      </c>
      <c r="S41">
        <v>2462082</v>
      </c>
      <c r="T41">
        <v>2460245</v>
      </c>
      <c r="U41">
        <v>2470670</v>
      </c>
      <c r="V41">
        <v>2457845</v>
      </c>
      <c r="W41">
        <v>2447391</v>
      </c>
      <c r="X41">
        <v>22404</v>
      </c>
      <c r="Y41">
        <v>22404</v>
      </c>
      <c r="Z41">
        <v>20985</v>
      </c>
      <c r="AA41">
        <v>21007</v>
      </c>
      <c r="AB41">
        <v>21806</v>
      </c>
      <c r="AC41">
        <v>21814</v>
      </c>
      <c r="AD41">
        <v>21907</v>
      </c>
      <c r="AE41">
        <v>22378</v>
      </c>
      <c r="AF41">
        <v>22690</v>
      </c>
      <c r="AG41">
        <v>23421</v>
      </c>
      <c r="AH41">
        <v>24421</v>
      </c>
      <c r="AI41">
        <v>25115</v>
      </c>
      <c r="AJ41">
        <v>25873</v>
      </c>
      <c r="AK41">
        <v>27559</v>
      </c>
      <c r="AL41">
        <v>28714</v>
      </c>
      <c r="AM41">
        <v>30466</v>
      </c>
      <c r="AN41">
        <v>34295</v>
      </c>
      <c r="AO41">
        <v>91317</v>
      </c>
      <c r="AP41">
        <v>490037</v>
      </c>
      <c r="AQ41">
        <v>1178361</v>
      </c>
      <c r="AR41">
        <v>1178361</v>
      </c>
      <c r="AS41">
        <v>1705523</v>
      </c>
      <c r="AT41">
        <v>2153081</v>
      </c>
      <c r="AU41">
        <v>2320166</v>
      </c>
      <c r="AV41">
        <v>2367212</v>
      </c>
      <c r="AW41">
        <v>2383653</v>
      </c>
      <c r="AX41">
        <v>2360304</v>
      </c>
      <c r="AY41">
        <v>2357071</v>
      </c>
      <c r="AZ41">
        <v>2337617</v>
      </c>
      <c r="BA41">
        <v>2327970</v>
      </c>
      <c r="BB41">
        <v>2308827</v>
      </c>
      <c r="BC41">
        <v>2314746</v>
      </c>
      <c r="BD41">
        <v>2310019</v>
      </c>
      <c r="BE41">
        <v>2298776</v>
      </c>
      <c r="BF41">
        <v>2299521</v>
      </c>
      <c r="BG41">
        <v>2308891</v>
      </c>
      <c r="BH41">
        <v>2315865</v>
      </c>
      <c r="BI41">
        <v>2317518</v>
      </c>
      <c r="BJ41">
        <v>2310872</v>
      </c>
      <c r="BK41">
        <v>2307533</v>
      </c>
      <c r="BL41">
        <v>2292550</v>
      </c>
      <c r="BM41">
        <v>2292522</v>
      </c>
      <c r="BN41">
        <v>2277223</v>
      </c>
      <c r="BO41">
        <v>2274818</v>
      </c>
      <c r="BP41">
        <v>2277165</v>
      </c>
      <c r="BQ41">
        <v>2274420</v>
      </c>
      <c r="BR41">
        <v>2276071</v>
      </c>
      <c r="BS41">
        <v>2276213</v>
      </c>
      <c r="BT41">
        <v>2279398</v>
      </c>
      <c r="BU41">
        <v>2275517</v>
      </c>
      <c r="BV41">
        <v>2280349</v>
      </c>
      <c r="BW41">
        <v>2273266</v>
      </c>
      <c r="BX41">
        <v>2267342</v>
      </c>
      <c r="BY41">
        <v>2261959</v>
      </c>
      <c r="BZ41">
        <v>2244777</v>
      </c>
      <c r="CA41">
        <v>2233915</v>
      </c>
      <c r="CB41">
        <v>2233696</v>
      </c>
      <c r="CC41">
        <v>2230767</v>
      </c>
      <c r="CD41">
        <v>2230804</v>
      </c>
      <c r="CE41">
        <v>2230253</v>
      </c>
      <c r="CF41">
        <v>2235427</v>
      </c>
      <c r="CG41">
        <v>2225328</v>
      </c>
      <c r="CH41">
        <v>2218796</v>
      </c>
      <c r="CI41">
        <v>2223057</v>
      </c>
      <c r="CJ41">
        <v>2229758</v>
      </c>
      <c r="CK41">
        <v>5180</v>
      </c>
      <c r="CL41">
        <v>5454</v>
      </c>
      <c r="CM41">
        <v>5558</v>
      </c>
      <c r="CN41">
        <v>6768</v>
      </c>
      <c r="CO41">
        <v>6941</v>
      </c>
      <c r="CP41">
        <v>7489</v>
      </c>
      <c r="CQ41">
        <v>7503</v>
      </c>
      <c r="CR41">
        <v>7501</v>
      </c>
      <c r="CS41">
        <v>7669</v>
      </c>
      <c r="CT41">
        <v>9162</v>
      </c>
      <c r="CU41">
        <v>10318</v>
      </c>
      <c r="CV41">
        <v>14743</v>
      </c>
      <c r="CW41">
        <v>14541</v>
      </c>
      <c r="CX41">
        <v>16069</v>
      </c>
      <c r="CY41">
        <v>21981</v>
      </c>
      <c r="CZ41">
        <v>34691</v>
      </c>
      <c r="DA41">
        <v>41432</v>
      </c>
      <c r="DB41">
        <v>123239</v>
      </c>
      <c r="DC41">
        <v>538315</v>
      </c>
      <c r="DD41">
        <v>1332433</v>
      </c>
      <c r="DE41">
        <v>1861493</v>
      </c>
      <c r="DF41">
        <v>2116230</v>
      </c>
      <c r="DG41">
        <v>2170643</v>
      </c>
      <c r="DH41">
        <v>2199599</v>
      </c>
      <c r="DI41">
        <v>2205385</v>
      </c>
      <c r="DJ41">
        <v>2205385</v>
      </c>
      <c r="DK41">
        <v>2203519</v>
      </c>
      <c r="DL41">
        <v>2190986</v>
      </c>
      <c r="DM41">
        <v>2186904</v>
      </c>
      <c r="DN41">
        <v>2179540</v>
      </c>
      <c r="DO41">
        <v>2175525</v>
      </c>
      <c r="DP41">
        <v>2181205</v>
      </c>
      <c r="DQ41">
        <v>2187420</v>
      </c>
      <c r="DR41">
        <v>2183737</v>
      </c>
      <c r="DS41">
        <v>2186179</v>
      </c>
      <c r="DT41">
        <v>2175916</v>
      </c>
      <c r="DU41">
        <v>2179903</v>
      </c>
      <c r="DV41">
        <v>2161720</v>
      </c>
      <c r="DW41">
        <v>2161055</v>
      </c>
      <c r="DX41">
        <v>2169755</v>
      </c>
      <c r="DY41">
        <v>2165766</v>
      </c>
      <c r="DZ41">
        <v>2166256</v>
      </c>
      <c r="EA41">
        <v>2154109</v>
      </c>
      <c r="EB41">
        <v>2149818</v>
      </c>
      <c r="EC41">
        <v>2125596</v>
      </c>
      <c r="ED41">
        <v>2125596</v>
      </c>
      <c r="EE41">
        <v>2117910</v>
      </c>
      <c r="EF41">
        <v>2115165</v>
      </c>
      <c r="EG41">
        <v>2107832</v>
      </c>
      <c r="EH41">
        <v>2102811</v>
      </c>
      <c r="EI41">
        <v>2094405</v>
      </c>
      <c r="EJ41">
        <v>2085072</v>
      </c>
      <c r="EK41">
        <v>2091301</v>
      </c>
      <c r="EL41">
        <v>2092728</v>
      </c>
      <c r="EM41">
        <v>2093420</v>
      </c>
      <c r="EN41">
        <v>2096143</v>
      </c>
      <c r="EO41">
        <v>2093461</v>
      </c>
      <c r="EP41">
        <v>2093461</v>
      </c>
      <c r="EQ41">
        <v>2089356</v>
      </c>
      <c r="ER41">
        <v>2084906</v>
      </c>
      <c r="ES41">
        <v>2070256</v>
      </c>
      <c r="ET41">
        <v>2073768</v>
      </c>
      <c r="EU41">
        <v>2073768</v>
      </c>
      <c r="EV41">
        <v>2072743</v>
      </c>
      <c r="EW41">
        <v>2069279</v>
      </c>
      <c r="EX41">
        <v>28733</v>
      </c>
      <c r="EY41">
        <v>29034</v>
      </c>
      <c r="EZ41">
        <v>29447</v>
      </c>
      <c r="FA41">
        <v>36344</v>
      </c>
      <c r="FB41">
        <v>39543</v>
      </c>
      <c r="FC41">
        <v>40203</v>
      </c>
      <c r="FD41">
        <v>44211</v>
      </c>
      <c r="FE41">
        <v>50741</v>
      </c>
      <c r="FF41">
        <v>53746</v>
      </c>
      <c r="FG41">
        <v>54790</v>
      </c>
      <c r="FH41">
        <v>57369</v>
      </c>
      <c r="FI41">
        <v>59320</v>
      </c>
      <c r="FJ41">
        <v>61885</v>
      </c>
      <c r="FK41">
        <v>62187</v>
      </c>
      <c r="FL41">
        <v>64240</v>
      </c>
      <c r="FM41">
        <v>67070</v>
      </c>
      <c r="FN41">
        <v>98378</v>
      </c>
      <c r="FO41">
        <v>98378</v>
      </c>
      <c r="FP41">
        <v>207340</v>
      </c>
      <c r="FQ41">
        <v>640113</v>
      </c>
      <c r="FR41">
        <v>1295230</v>
      </c>
      <c r="FS41">
        <v>1823811</v>
      </c>
      <c r="FT41">
        <v>2007574</v>
      </c>
      <c r="FU41">
        <v>2107661</v>
      </c>
      <c r="FV41">
        <v>2131229</v>
      </c>
      <c r="FW41">
        <v>2157154</v>
      </c>
      <c r="FX41">
        <v>2160245</v>
      </c>
      <c r="FY41">
        <v>2174845</v>
      </c>
      <c r="FZ41">
        <v>2170409</v>
      </c>
      <c r="GA41">
        <v>2167018</v>
      </c>
      <c r="GB41">
        <v>2160748</v>
      </c>
      <c r="GC41">
        <v>2154048</v>
      </c>
      <c r="GD41">
        <v>2153410</v>
      </c>
      <c r="GE41">
        <v>2144309</v>
      </c>
      <c r="GF41">
        <v>2133029</v>
      </c>
      <c r="GG41">
        <v>2124699</v>
      </c>
      <c r="GH41">
        <v>2128266</v>
      </c>
      <c r="GI41">
        <v>2130042</v>
      </c>
      <c r="GJ41">
        <v>2117526</v>
      </c>
      <c r="GK41">
        <v>2108287</v>
      </c>
      <c r="GL41">
        <v>2102645</v>
      </c>
      <c r="GM41">
        <v>2110229</v>
      </c>
      <c r="GN41">
        <v>2101603</v>
      </c>
      <c r="GO41">
        <v>2090743</v>
      </c>
      <c r="GP41">
        <v>2083847</v>
      </c>
      <c r="GQ41">
        <v>2080265</v>
      </c>
      <c r="GR41">
        <v>2081196</v>
      </c>
      <c r="GS41">
        <v>2071263</v>
      </c>
      <c r="GT41">
        <v>2064636</v>
      </c>
      <c r="GU41">
        <v>2059001</v>
      </c>
      <c r="GV41">
        <v>2059732</v>
      </c>
      <c r="GW41">
        <v>2044211</v>
      </c>
      <c r="GX41">
        <v>2058139</v>
      </c>
      <c r="GY41">
        <v>2054306</v>
      </c>
      <c r="GZ41">
        <v>2052350</v>
      </c>
      <c r="HA41">
        <v>2055193</v>
      </c>
      <c r="HB41">
        <v>2058891</v>
      </c>
      <c r="HC41">
        <v>2058341</v>
      </c>
      <c r="HD41">
        <v>2050149</v>
      </c>
      <c r="HE41">
        <v>2026201</v>
      </c>
      <c r="HF41">
        <v>2004016</v>
      </c>
      <c r="HG41">
        <v>2011180</v>
      </c>
      <c r="HH41">
        <v>2009839</v>
      </c>
      <c r="HI41">
        <v>2019962</v>
      </c>
      <c r="HJ41">
        <v>2018623</v>
      </c>
      <c r="HK41">
        <v>5463</v>
      </c>
      <c r="HL41">
        <v>5727</v>
      </c>
      <c r="HM41">
        <v>7241</v>
      </c>
      <c r="HN41">
        <v>7245</v>
      </c>
      <c r="HO41">
        <v>7896</v>
      </c>
      <c r="HP41">
        <v>10714</v>
      </c>
      <c r="HQ41">
        <v>10746</v>
      </c>
      <c r="HR41">
        <v>11242</v>
      </c>
      <c r="HS41">
        <v>11258</v>
      </c>
      <c r="HT41">
        <v>11625</v>
      </c>
      <c r="HU41">
        <v>11651</v>
      </c>
      <c r="HV41">
        <v>13287</v>
      </c>
      <c r="HW41">
        <v>14310</v>
      </c>
      <c r="HX41">
        <v>17164</v>
      </c>
      <c r="HY41">
        <v>25548</v>
      </c>
      <c r="HZ41">
        <v>25548</v>
      </c>
      <c r="IA41">
        <v>26469</v>
      </c>
      <c r="IB41">
        <v>86893</v>
      </c>
      <c r="IC41">
        <v>399515</v>
      </c>
      <c r="ID41">
        <v>864786</v>
      </c>
      <c r="IE41">
        <v>1340571</v>
      </c>
      <c r="IF41">
        <v>1699462</v>
      </c>
      <c r="IG41">
        <v>1819517</v>
      </c>
      <c r="IH41">
        <v>1947756</v>
      </c>
      <c r="II41">
        <v>1987997</v>
      </c>
      <c r="IJ41">
        <v>2003921</v>
      </c>
      <c r="IK41">
        <v>2009201</v>
      </c>
      <c r="IL41">
        <v>2008770</v>
      </c>
      <c r="IM41">
        <v>2005650</v>
      </c>
      <c r="IN41">
        <v>2001889</v>
      </c>
      <c r="IO41">
        <v>1997249</v>
      </c>
      <c r="IP41">
        <v>1999098</v>
      </c>
      <c r="IQ41">
        <v>1984670</v>
      </c>
      <c r="IR41">
        <v>1978027</v>
      </c>
      <c r="IS41">
        <v>1955238</v>
      </c>
      <c r="IT41">
        <v>1955278</v>
      </c>
      <c r="IU41">
        <v>1948621</v>
      </c>
      <c r="IV41">
        <v>1953917</v>
      </c>
      <c r="IW41">
        <v>1951657</v>
      </c>
      <c r="IX41">
        <v>1931653</v>
      </c>
      <c r="IY41">
        <v>1930218</v>
      </c>
      <c r="IZ41">
        <v>1928505</v>
      </c>
      <c r="JA41">
        <v>1935810</v>
      </c>
      <c r="JB41">
        <v>1945297</v>
      </c>
      <c r="JC41">
        <v>1951451</v>
      </c>
      <c r="JD41">
        <v>1963192</v>
      </c>
      <c r="JE41">
        <v>1964292</v>
      </c>
      <c r="JF41">
        <v>1962331</v>
      </c>
      <c r="JG41">
        <v>1961760</v>
      </c>
      <c r="JH41">
        <v>1966204</v>
      </c>
      <c r="JI41">
        <v>1964261</v>
      </c>
      <c r="JJ41">
        <v>1954444</v>
      </c>
      <c r="JK41">
        <v>1959480</v>
      </c>
      <c r="JL41">
        <v>1960806</v>
      </c>
      <c r="JM41">
        <v>1957874</v>
      </c>
      <c r="JN41">
        <v>1954856</v>
      </c>
      <c r="JO41">
        <v>1954790</v>
      </c>
      <c r="JP41">
        <v>1953409</v>
      </c>
      <c r="JQ41">
        <v>1942744</v>
      </c>
      <c r="JR41">
        <v>1934339</v>
      </c>
      <c r="JS41">
        <v>1904180</v>
      </c>
      <c r="JT41">
        <v>1887316</v>
      </c>
      <c r="JU41">
        <v>1879641</v>
      </c>
      <c r="JV41">
        <v>1881442</v>
      </c>
      <c r="JW41">
        <v>1884756</v>
      </c>
      <c r="JX41">
        <v>1877008</v>
      </c>
      <c r="JY41">
        <v>10930</v>
      </c>
      <c r="JZ41">
        <v>10930</v>
      </c>
      <c r="KA41">
        <v>10711</v>
      </c>
      <c r="KB41">
        <v>10713</v>
      </c>
      <c r="KC41">
        <v>10796</v>
      </c>
      <c r="KD41">
        <v>11618</v>
      </c>
      <c r="KE41">
        <v>12735</v>
      </c>
      <c r="KF41">
        <v>12900</v>
      </c>
      <c r="KG41">
        <v>12979</v>
      </c>
      <c r="KH41">
        <v>13450</v>
      </c>
      <c r="KI41">
        <v>13880</v>
      </c>
      <c r="KJ41">
        <v>14916</v>
      </c>
      <c r="KK41">
        <v>16533</v>
      </c>
      <c r="KL41">
        <v>16964</v>
      </c>
      <c r="KM41">
        <v>20541</v>
      </c>
      <c r="KN41">
        <v>22962</v>
      </c>
      <c r="KO41">
        <v>85943</v>
      </c>
      <c r="KP41">
        <v>265886</v>
      </c>
      <c r="KQ41">
        <v>927877</v>
      </c>
      <c r="KR41">
        <v>927877</v>
      </c>
      <c r="KS41">
        <v>1232951</v>
      </c>
      <c r="KT41">
        <v>1708153</v>
      </c>
      <c r="KU41">
        <v>1857810</v>
      </c>
      <c r="KV41">
        <v>1897961</v>
      </c>
      <c r="KW41">
        <v>1905132</v>
      </c>
      <c r="KX41">
        <v>1912780</v>
      </c>
      <c r="KY41">
        <v>1904365</v>
      </c>
      <c r="KZ41">
        <v>1893052</v>
      </c>
      <c r="LA41">
        <v>1892210</v>
      </c>
      <c r="LB41">
        <v>1886381</v>
      </c>
      <c r="LC41">
        <v>1881713</v>
      </c>
      <c r="LD41">
        <v>1888562</v>
      </c>
      <c r="LE41">
        <v>1888335</v>
      </c>
      <c r="LF41">
        <v>1887370</v>
      </c>
      <c r="LG41">
        <v>1884433</v>
      </c>
      <c r="LH41">
        <v>1883185</v>
      </c>
      <c r="LI41">
        <v>1881515</v>
      </c>
      <c r="LJ41">
        <v>1879842</v>
      </c>
      <c r="LK41">
        <v>1887856</v>
      </c>
      <c r="LL41">
        <v>1879763</v>
      </c>
      <c r="LM41">
        <v>1878183</v>
      </c>
      <c r="LN41">
        <v>1874220</v>
      </c>
      <c r="LO41">
        <v>1879111</v>
      </c>
      <c r="LP41">
        <v>1883017</v>
      </c>
      <c r="LQ41">
        <v>1870137</v>
      </c>
      <c r="LR41">
        <v>1870137</v>
      </c>
      <c r="LS41">
        <v>1842141</v>
      </c>
      <c r="LT41">
        <v>1835728</v>
      </c>
      <c r="LU41">
        <v>1842289</v>
      </c>
      <c r="LV41">
        <v>1848387</v>
      </c>
      <c r="LW41">
        <v>1833521</v>
      </c>
      <c r="LX41">
        <v>1819451</v>
      </c>
      <c r="LY41">
        <v>1830590</v>
      </c>
      <c r="LZ41">
        <v>1837344</v>
      </c>
      <c r="MA41">
        <v>1859266</v>
      </c>
      <c r="MB41">
        <v>1834721</v>
      </c>
      <c r="MC41">
        <v>1822152</v>
      </c>
      <c r="MD41">
        <v>1814672</v>
      </c>
      <c r="ME41">
        <v>1804151</v>
      </c>
      <c r="MF41">
        <v>1789617</v>
      </c>
      <c r="MG41">
        <v>1792826</v>
      </c>
      <c r="MH41">
        <v>1786234</v>
      </c>
      <c r="MI41">
        <v>1782846</v>
      </c>
      <c r="MJ41">
        <v>1780378</v>
      </c>
      <c r="MK41">
        <v>1775225</v>
      </c>
      <c r="ML41">
        <v>1836</v>
      </c>
      <c r="MM41">
        <v>2236</v>
      </c>
      <c r="MN41">
        <v>2266</v>
      </c>
      <c r="MO41">
        <v>2326</v>
      </c>
      <c r="MP41">
        <v>2328</v>
      </c>
      <c r="MQ41">
        <v>2331</v>
      </c>
      <c r="MR41">
        <v>2331</v>
      </c>
      <c r="MS41">
        <v>2331</v>
      </c>
      <c r="MT41">
        <v>2331</v>
      </c>
      <c r="MU41">
        <v>2343</v>
      </c>
      <c r="MV41">
        <v>2615</v>
      </c>
      <c r="MW41">
        <v>2785</v>
      </c>
      <c r="MX41">
        <v>3511</v>
      </c>
      <c r="MY41">
        <v>3764</v>
      </c>
      <c r="MZ41">
        <v>5513</v>
      </c>
      <c r="NA41">
        <v>10835</v>
      </c>
      <c r="NB41">
        <v>54987</v>
      </c>
      <c r="NC41">
        <v>323046</v>
      </c>
      <c r="ND41">
        <v>825627</v>
      </c>
      <c r="NE41">
        <v>1334214</v>
      </c>
      <c r="NF41">
        <v>1605749</v>
      </c>
      <c r="NG41">
        <v>1730995</v>
      </c>
      <c r="NH41">
        <v>1777340</v>
      </c>
      <c r="NI41">
        <v>1793020</v>
      </c>
      <c r="NJ41">
        <v>1793020</v>
      </c>
      <c r="NK41">
        <v>1799516</v>
      </c>
      <c r="NL41">
        <v>1795212</v>
      </c>
      <c r="NM41">
        <v>1794634</v>
      </c>
      <c r="NN41">
        <v>1798699</v>
      </c>
      <c r="NO41">
        <v>1794493</v>
      </c>
      <c r="NP41">
        <v>1793515</v>
      </c>
      <c r="NQ41">
        <v>1799501</v>
      </c>
      <c r="NR41">
        <v>1791486</v>
      </c>
      <c r="NS41">
        <v>1796216</v>
      </c>
      <c r="NT41">
        <v>1791969</v>
      </c>
      <c r="NU41">
        <v>1788424</v>
      </c>
      <c r="NV41">
        <v>1780761</v>
      </c>
      <c r="NW41">
        <v>1778547</v>
      </c>
      <c r="NX41">
        <v>1782629</v>
      </c>
      <c r="NY41">
        <v>1782665</v>
      </c>
      <c r="NZ41">
        <v>1782445</v>
      </c>
      <c r="OA41">
        <v>1780357</v>
      </c>
      <c r="OB41">
        <v>1792589</v>
      </c>
      <c r="OC41">
        <v>1794375</v>
      </c>
      <c r="OD41">
        <v>1794375</v>
      </c>
      <c r="OE41">
        <v>1796521</v>
      </c>
      <c r="OF41">
        <v>1796301</v>
      </c>
      <c r="OG41">
        <v>1799635</v>
      </c>
      <c r="OH41">
        <v>1796761</v>
      </c>
      <c r="OI41">
        <v>1782817</v>
      </c>
      <c r="OJ41">
        <v>1778475</v>
      </c>
      <c r="OK41">
        <v>1777394</v>
      </c>
      <c r="OL41">
        <v>1773457</v>
      </c>
      <c r="OM41">
        <v>1771813</v>
      </c>
      <c r="ON41">
        <v>1769524</v>
      </c>
      <c r="OO41">
        <v>1764866</v>
      </c>
      <c r="OP41">
        <v>1766141</v>
      </c>
      <c r="OQ41">
        <v>1766141</v>
      </c>
      <c r="OR41">
        <v>1769331</v>
      </c>
      <c r="OS41">
        <v>1771139</v>
      </c>
      <c r="OT41">
        <v>1765423</v>
      </c>
      <c r="OU41">
        <v>1761922</v>
      </c>
      <c r="OV41">
        <v>1761922</v>
      </c>
      <c r="OW41">
        <v>1762925</v>
      </c>
      <c r="OX41">
        <v>1761721</v>
      </c>
      <c r="OY41">
        <v>32529</v>
      </c>
      <c r="OZ41">
        <v>32038</v>
      </c>
      <c r="PA41">
        <v>32038</v>
      </c>
      <c r="PB41">
        <v>32038</v>
      </c>
      <c r="PC41">
        <v>32066</v>
      </c>
      <c r="PD41">
        <v>32090</v>
      </c>
      <c r="PE41">
        <v>32125</v>
      </c>
      <c r="PF41">
        <v>32126</v>
      </c>
      <c r="PG41">
        <v>32733</v>
      </c>
      <c r="PH41">
        <v>32722</v>
      </c>
      <c r="PI41">
        <v>32735</v>
      </c>
      <c r="PJ41">
        <v>32962</v>
      </c>
      <c r="PK41">
        <v>33034</v>
      </c>
      <c r="PL41">
        <v>36762</v>
      </c>
      <c r="PM41">
        <v>41896</v>
      </c>
      <c r="PN41">
        <v>46929</v>
      </c>
      <c r="PO41">
        <v>46929</v>
      </c>
      <c r="PP41">
        <v>121153</v>
      </c>
      <c r="PQ41">
        <v>495477</v>
      </c>
      <c r="PR41">
        <v>922790</v>
      </c>
      <c r="PS41">
        <v>1364337</v>
      </c>
      <c r="PT41">
        <v>1609331</v>
      </c>
      <c r="PU41">
        <v>1699275</v>
      </c>
      <c r="PV41">
        <v>1743306</v>
      </c>
      <c r="PW41">
        <v>1744081</v>
      </c>
      <c r="PX41">
        <v>1752702</v>
      </c>
      <c r="PY41">
        <v>1763421</v>
      </c>
      <c r="PZ41">
        <v>1754267</v>
      </c>
      <c r="QA41">
        <v>1755433</v>
      </c>
      <c r="QB41">
        <v>1753359</v>
      </c>
      <c r="QC41">
        <v>1740207</v>
      </c>
      <c r="QD41">
        <v>1733286</v>
      </c>
      <c r="QE41">
        <v>1743063</v>
      </c>
      <c r="QF41">
        <v>1747135</v>
      </c>
      <c r="QG41">
        <v>1727578</v>
      </c>
      <c r="QH41">
        <v>1725899</v>
      </c>
      <c r="QI41">
        <v>1729814</v>
      </c>
      <c r="QJ41">
        <v>1736881</v>
      </c>
      <c r="QK41">
        <v>1731341</v>
      </c>
      <c r="QL41">
        <v>1727232</v>
      </c>
      <c r="QM41">
        <v>1729303</v>
      </c>
      <c r="QN41">
        <v>1736087</v>
      </c>
      <c r="QO41">
        <v>1732480</v>
      </c>
      <c r="QP41">
        <v>1738091</v>
      </c>
      <c r="QQ41">
        <v>1733966</v>
      </c>
      <c r="QR41">
        <v>1739875</v>
      </c>
      <c r="QS41">
        <v>1732941</v>
      </c>
      <c r="QT41">
        <v>1727248</v>
      </c>
      <c r="QU41">
        <v>1718565</v>
      </c>
      <c r="QV41">
        <v>1719987</v>
      </c>
      <c r="QW41">
        <v>1710626</v>
      </c>
      <c r="QX41">
        <v>1701441</v>
      </c>
      <c r="QY41">
        <v>1706217</v>
      </c>
      <c r="QZ41">
        <v>1707693</v>
      </c>
      <c r="RA41">
        <v>1717127</v>
      </c>
      <c r="RB41">
        <v>1716462</v>
      </c>
      <c r="RC41">
        <v>1720034</v>
      </c>
      <c r="RD41">
        <v>1716907</v>
      </c>
      <c r="RE41">
        <v>1721281</v>
      </c>
      <c r="RF41">
        <v>1724056</v>
      </c>
      <c r="RG41">
        <v>1708285</v>
      </c>
      <c r="RH41">
        <v>1703975</v>
      </c>
      <c r="RI41">
        <v>1700030</v>
      </c>
      <c r="RJ41">
        <v>1703775</v>
      </c>
      <c r="RK41">
        <v>1703578</v>
      </c>
      <c r="RL41">
        <v>10847</v>
      </c>
      <c r="RM41">
        <v>13289</v>
      </c>
      <c r="RN41">
        <v>13419</v>
      </c>
      <c r="RO41">
        <v>13696</v>
      </c>
      <c r="RP41">
        <v>13721</v>
      </c>
      <c r="RQ41">
        <v>13990</v>
      </c>
      <c r="RR41">
        <v>14121</v>
      </c>
      <c r="RS41">
        <v>14715</v>
      </c>
      <c r="RT41">
        <v>14821</v>
      </c>
      <c r="RU41">
        <v>15237</v>
      </c>
      <c r="RV41">
        <v>15777</v>
      </c>
      <c r="RW41">
        <v>17381</v>
      </c>
      <c r="RX41">
        <v>18895</v>
      </c>
      <c r="RY41">
        <v>20519</v>
      </c>
      <c r="RZ41">
        <v>20519</v>
      </c>
      <c r="SA41">
        <v>31467</v>
      </c>
      <c r="SB41">
        <v>68756</v>
      </c>
      <c r="SC41">
        <v>299283</v>
      </c>
      <c r="SD41">
        <v>657088</v>
      </c>
      <c r="SE41">
        <v>1124983</v>
      </c>
      <c r="SF41">
        <v>1326392</v>
      </c>
      <c r="SG41">
        <v>1506459</v>
      </c>
      <c r="SH41">
        <v>1563523</v>
      </c>
      <c r="SI41">
        <v>1606435</v>
      </c>
      <c r="SJ41">
        <v>1631001</v>
      </c>
      <c r="SK41">
        <v>1628656</v>
      </c>
      <c r="SL41">
        <v>1643554</v>
      </c>
      <c r="SM41">
        <v>1657030</v>
      </c>
      <c r="SN41">
        <v>1669190</v>
      </c>
      <c r="SO41">
        <v>1672986</v>
      </c>
      <c r="SP41">
        <v>1675550</v>
      </c>
      <c r="SQ41">
        <v>1671167</v>
      </c>
      <c r="SR41">
        <v>1671566</v>
      </c>
      <c r="SS41">
        <v>1678247</v>
      </c>
      <c r="ST41">
        <v>1679733</v>
      </c>
      <c r="SU41">
        <v>1656636</v>
      </c>
      <c r="SV41">
        <v>1648148</v>
      </c>
      <c r="SW41">
        <v>1643938</v>
      </c>
      <c r="SX41">
        <v>1644543</v>
      </c>
      <c r="SY41">
        <v>1641889</v>
      </c>
      <c r="SZ41">
        <v>1646202</v>
      </c>
      <c r="TA41">
        <v>1653963</v>
      </c>
      <c r="TB41">
        <v>1659457</v>
      </c>
      <c r="TC41">
        <v>1660529</v>
      </c>
      <c r="TD41">
        <v>1667002</v>
      </c>
      <c r="TE41">
        <v>1661159</v>
      </c>
      <c r="TF41">
        <v>1666859</v>
      </c>
      <c r="TG41">
        <v>1686409</v>
      </c>
      <c r="TH41">
        <v>1679894</v>
      </c>
      <c r="TI41">
        <v>1677770</v>
      </c>
      <c r="TJ41">
        <v>1679318</v>
      </c>
      <c r="TK41">
        <v>1668774</v>
      </c>
      <c r="TL41">
        <v>1662491</v>
      </c>
      <c r="TM41">
        <v>1663107</v>
      </c>
      <c r="TN41">
        <v>1661515</v>
      </c>
      <c r="TO41">
        <v>1662418</v>
      </c>
      <c r="TP41">
        <v>1662418</v>
      </c>
      <c r="TQ41">
        <v>1665721</v>
      </c>
      <c r="TR41">
        <v>1675111</v>
      </c>
      <c r="TS41">
        <v>1674728</v>
      </c>
      <c r="TT41">
        <v>1664273</v>
      </c>
      <c r="TU41">
        <v>1670421</v>
      </c>
      <c r="TV41">
        <v>1672550</v>
      </c>
      <c r="TW41">
        <v>1672693</v>
      </c>
      <c r="TX41">
        <v>1669486</v>
      </c>
      <c r="TY41">
        <v>1669881</v>
      </c>
      <c r="TZ41">
        <v>15230</v>
      </c>
      <c r="UA41">
        <v>15230</v>
      </c>
      <c r="UB41">
        <v>18556</v>
      </c>
      <c r="UC41">
        <v>19344</v>
      </c>
      <c r="UD41">
        <v>20544</v>
      </c>
      <c r="UE41">
        <v>24975</v>
      </c>
      <c r="UF41">
        <v>29020</v>
      </c>
      <c r="UG41">
        <v>32109</v>
      </c>
      <c r="UH41">
        <v>32970</v>
      </c>
      <c r="UI41">
        <v>34308</v>
      </c>
      <c r="UJ41">
        <v>35804</v>
      </c>
      <c r="UK41">
        <v>44886</v>
      </c>
      <c r="UL41">
        <v>46668</v>
      </c>
      <c r="UM41">
        <v>47460</v>
      </c>
      <c r="UN41">
        <v>58734</v>
      </c>
      <c r="UO41">
        <v>105747</v>
      </c>
      <c r="UP41">
        <v>305627</v>
      </c>
      <c r="UQ41">
        <v>887770</v>
      </c>
      <c r="UR41">
        <v>887770</v>
      </c>
      <c r="US41">
        <v>1253705</v>
      </c>
      <c r="UT41">
        <v>1585501</v>
      </c>
      <c r="UU41">
        <v>1647858</v>
      </c>
      <c r="UV41">
        <v>1674407</v>
      </c>
      <c r="UW41">
        <v>1677103</v>
      </c>
      <c r="UX41">
        <v>1668679</v>
      </c>
      <c r="UY41">
        <v>1672722</v>
      </c>
      <c r="UZ41">
        <v>1656515</v>
      </c>
      <c r="VA41">
        <v>1651955</v>
      </c>
      <c r="VB41">
        <v>1642670</v>
      </c>
      <c r="VC41">
        <v>1637993</v>
      </c>
      <c r="VD41">
        <v>1641132</v>
      </c>
      <c r="VE41">
        <v>1643428</v>
      </c>
      <c r="VF41">
        <v>1644199</v>
      </c>
      <c r="VG41">
        <v>1637630</v>
      </c>
      <c r="VH41">
        <v>1642581</v>
      </c>
      <c r="VI41">
        <v>1646893</v>
      </c>
      <c r="VJ41">
        <v>1639493</v>
      </c>
      <c r="VK41">
        <v>1634091</v>
      </c>
      <c r="VL41">
        <v>1630442</v>
      </c>
      <c r="VM41">
        <v>1635485</v>
      </c>
      <c r="VN41">
        <v>1626036</v>
      </c>
      <c r="VO41">
        <v>1618698</v>
      </c>
      <c r="VP41">
        <v>1615088</v>
      </c>
      <c r="VQ41">
        <v>1616583</v>
      </c>
      <c r="VR41">
        <v>1609207</v>
      </c>
      <c r="VS41">
        <v>1610427</v>
      </c>
      <c r="VT41">
        <v>1608434</v>
      </c>
      <c r="VU41">
        <v>1607993</v>
      </c>
      <c r="VV41">
        <v>1615528</v>
      </c>
      <c r="VW41">
        <v>1614576</v>
      </c>
      <c r="VX41">
        <v>1609912</v>
      </c>
      <c r="VY41">
        <v>1602711</v>
      </c>
      <c r="VZ41">
        <v>1604307</v>
      </c>
      <c r="WA41">
        <v>1600879</v>
      </c>
      <c r="WB41">
        <v>1597579</v>
      </c>
      <c r="WC41">
        <v>1595683</v>
      </c>
      <c r="WD41">
        <v>1589618</v>
      </c>
      <c r="WE41">
        <v>1585179</v>
      </c>
      <c r="WF41">
        <v>1588194</v>
      </c>
      <c r="WG41">
        <v>1588194</v>
      </c>
      <c r="WH41">
        <v>1583683</v>
      </c>
      <c r="WI41">
        <v>1582042</v>
      </c>
      <c r="WJ41">
        <v>1584407</v>
      </c>
      <c r="WK41">
        <v>1587223</v>
      </c>
      <c r="WL41">
        <v>1590174</v>
      </c>
      <c r="WM41">
        <v>1587466</v>
      </c>
      <c r="WN41">
        <v>2861</v>
      </c>
      <c r="WO41">
        <v>6744</v>
      </c>
      <c r="WP41">
        <v>6988</v>
      </c>
      <c r="WQ41">
        <v>8422</v>
      </c>
      <c r="WR41">
        <v>7830</v>
      </c>
      <c r="WS41">
        <v>8800</v>
      </c>
      <c r="WT41">
        <v>10414</v>
      </c>
      <c r="WU41">
        <v>10844</v>
      </c>
      <c r="WV41">
        <v>11955</v>
      </c>
      <c r="WW41">
        <v>12636</v>
      </c>
      <c r="WX41">
        <v>14880</v>
      </c>
      <c r="WY41">
        <v>17488</v>
      </c>
      <c r="WZ41">
        <v>27624</v>
      </c>
      <c r="XA41">
        <v>34315</v>
      </c>
      <c r="XB41">
        <v>40471</v>
      </c>
      <c r="XC41">
        <v>79606</v>
      </c>
      <c r="XD41">
        <v>290598</v>
      </c>
      <c r="XE41">
        <v>902762</v>
      </c>
      <c r="XF41">
        <v>1338411</v>
      </c>
      <c r="XG41">
        <v>1580080</v>
      </c>
      <c r="XH41">
        <v>1643605</v>
      </c>
      <c r="XI41">
        <v>1657771</v>
      </c>
      <c r="XJ41">
        <v>1657771</v>
      </c>
      <c r="XK41">
        <v>1663266</v>
      </c>
      <c r="XL41">
        <v>1664088</v>
      </c>
      <c r="XM41">
        <v>1670576</v>
      </c>
      <c r="XN41">
        <v>1664232</v>
      </c>
      <c r="XO41">
        <v>1665858</v>
      </c>
      <c r="XP41">
        <v>1659676</v>
      </c>
      <c r="XQ41">
        <v>1648351</v>
      </c>
      <c r="XR41">
        <v>1650534</v>
      </c>
      <c r="XS41">
        <v>1650360</v>
      </c>
      <c r="XT41">
        <v>1652668</v>
      </c>
      <c r="XU41">
        <v>1647369</v>
      </c>
      <c r="XV41">
        <v>1649154</v>
      </c>
      <c r="XW41">
        <v>1646495</v>
      </c>
      <c r="XX41">
        <v>1652422</v>
      </c>
      <c r="XY41">
        <v>1659236</v>
      </c>
      <c r="XZ41">
        <v>1663582</v>
      </c>
      <c r="YA41">
        <v>1668744</v>
      </c>
      <c r="YB41">
        <v>1661303</v>
      </c>
      <c r="YC41">
        <v>1665946</v>
      </c>
      <c r="YD41">
        <v>1673461</v>
      </c>
      <c r="YE41">
        <v>1673943</v>
      </c>
      <c r="YF41">
        <v>1674615</v>
      </c>
      <c r="YG41">
        <v>1679268</v>
      </c>
      <c r="YH41">
        <v>1678546</v>
      </c>
      <c r="YI41">
        <v>1678546</v>
      </c>
      <c r="YJ41">
        <v>1680824</v>
      </c>
      <c r="YK41">
        <v>1676149</v>
      </c>
      <c r="YL41">
        <v>1678240</v>
      </c>
      <c r="YM41">
        <v>1676803</v>
      </c>
      <c r="YN41">
        <v>1674247</v>
      </c>
      <c r="YO41">
        <v>1670184</v>
      </c>
      <c r="YP41">
        <v>1672230</v>
      </c>
      <c r="YQ41">
        <v>1665202</v>
      </c>
      <c r="YR41">
        <v>1652314</v>
      </c>
      <c r="YS41">
        <v>1652314</v>
      </c>
      <c r="YT41">
        <v>1639963</v>
      </c>
      <c r="YU41">
        <v>1635135</v>
      </c>
      <c r="YV41">
        <v>1623045</v>
      </c>
      <c r="YW41">
        <v>1624964</v>
      </c>
      <c r="YX41">
        <v>1624964</v>
      </c>
      <c r="YY41">
        <v>1624119</v>
      </c>
      <c r="YZ41">
        <v>1619720</v>
      </c>
      <c r="ZA41">
        <v>989</v>
      </c>
      <c r="ZB41">
        <v>989</v>
      </c>
      <c r="ZC41">
        <v>966</v>
      </c>
      <c r="ZD41">
        <v>2114</v>
      </c>
      <c r="ZE41">
        <v>2275</v>
      </c>
      <c r="ZF41">
        <v>2325</v>
      </c>
      <c r="ZG41">
        <v>2360</v>
      </c>
      <c r="ZH41">
        <v>3046</v>
      </c>
      <c r="ZI41">
        <v>3211</v>
      </c>
      <c r="ZJ41">
        <v>3425</v>
      </c>
      <c r="ZK41">
        <v>3368</v>
      </c>
      <c r="ZL41">
        <v>4375</v>
      </c>
      <c r="ZM41">
        <v>13537</v>
      </c>
      <c r="ZN41">
        <v>16598</v>
      </c>
      <c r="ZO41">
        <v>19678</v>
      </c>
      <c r="ZP41">
        <v>53443</v>
      </c>
      <c r="ZQ41">
        <v>373358</v>
      </c>
      <c r="ZR41">
        <v>949863</v>
      </c>
      <c r="ZS41">
        <v>1033902</v>
      </c>
      <c r="ZT41">
        <v>1033902</v>
      </c>
      <c r="ZU41">
        <v>1334112</v>
      </c>
      <c r="ZV41">
        <v>1554029</v>
      </c>
      <c r="ZW41">
        <v>1577537</v>
      </c>
      <c r="ZX41">
        <v>1581762</v>
      </c>
      <c r="ZY41">
        <v>1578862</v>
      </c>
      <c r="ZZ41">
        <v>1576506</v>
      </c>
      <c r="AAA41">
        <v>1574249</v>
      </c>
      <c r="AAB41">
        <v>1573700</v>
      </c>
      <c r="AAC41">
        <v>1579950</v>
      </c>
      <c r="AAD41">
        <v>1576094</v>
      </c>
      <c r="AAE41">
        <v>1571732</v>
      </c>
      <c r="AAF41">
        <v>1569768</v>
      </c>
      <c r="AAG41">
        <v>1572228</v>
      </c>
      <c r="AAH41">
        <v>1564884</v>
      </c>
      <c r="AAI41">
        <v>1566688</v>
      </c>
      <c r="AAJ41">
        <v>1560429</v>
      </c>
      <c r="AAK41">
        <v>1555609</v>
      </c>
      <c r="AAL41">
        <v>1553774</v>
      </c>
      <c r="AAM41">
        <v>1549803</v>
      </c>
      <c r="AAN41">
        <v>1562950</v>
      </c>
      <c r="AAO41">
        <v>1554284</v>
      </c>
      <c r="AAP41">
        <v>1552469</v>
      </c>
      <c r="AAQ41">
        <v>1555379</v>
      </c>
      <c r="AAR41">
        <v>1547910</v>
      </c>
      <c r="AAS41">
        <v>1551268</v>
      </c>
      <c r="AAT41">
        <v>1554235</v>
      </c>
      <c r="AAU41">
        <v>1557818</v>
      </c>
      <c r="AAV41">
        <v>1551732</v>
      </c>
      <c r="AAW41">
        <v>1550989</v>
      </c>
      <c r="AAX41">
        <v>1545077</v>
      </c>
      <c r="AAY41">
        <v>1550305</v>
      </c>
      <c r="AAZ41">
        <v>1553811</v>
      </c>
      <c r="ABA41">
        <v>1553887</v>
      </c>
      <c r="ABB41">
        <v>1558283</v>
      </c>
      <c r="ABC41">
        <v>1548225</v>
      </c>
      <c r="ABD41">
        <v>1562955</v>
      </c>
      <c r="ABE41">
        <v>1559025</v>
      </c>
      <c r="ABF41">
        <v>1557974</v>
      </c>
      <c r="ABG41">
        <v>1538643</v>
      </c>
      <c r="ABH41">
        <v>1539564</v>
      </c>
      <c r="ABI41">
        <v>1540432</v>
      </c>
      <c r="ABJ41">
        <v>1540535</v>
      </c>
      <c r="ABK41">
        <v>1533749</v>
      </c>
      <c r="ABL41">
        <v>1534818</v>
      </c>
      <c r="ABM41">
        <v>5625</v>
      </c>
      <c r="ABN41">
        <v>5342</v>
      </c>
      <c r="ABO41">
        <v>10827</v>
      </c>
      <c r="ABP41">
        <v>10833</v>
      </c>
      <c r="ABQ41">
        <v>10834</v>
      </c>
      <c r="ABR41">
        <v>11074</v>
      </c>
      <c r="ABS41">
        <v>18211</v>
      </c>
      <c r="ABT41">
        <v>18482</v>
      </c>
      <c r="ABU41">
        <v>18835</v>
      </c>
      <c r="ABV41">
        <v>19236</v>
      </c>
      <c r="ABW41">
        <v>19465</v>
      </c>
      <c r="ABX41">
        <v>21004</v>
      </c>
      <c r="ABY41">
        <v>21968</v>
      </c>
      <c r="ABZ41">
        <v>21968</v>
      </c>
      <c r="ACA41">
        <v>25115</v>
      </c>
      <c r="ACB41">
        <v>27303</v>
      </c>
      <c r="ACC41">
        <v>54906</v>
      </c>
      <c r="ACD41">
        <v>214856</v>
      </c>
      <c r="ACE41">
        <v>483364</v>
      </c>
      <c r="ACF41">
        <v>760893</v>
      </c>
      <c r="ACG41">
        <v>1249615</v>
      </c>
      <c r="ACH41">
        <v>1357925</v>
      </c>
      <c r="ACI41">
        <v>1432908</v>
      </c>
      <c r="ACJ41">
        <v>1501481</v>
      </c>
      <c r="ACK41">
        <v>1521367</v>
      </c>
      <c r="ACL41">
        <v>1529665</v>
      </c>
      <c r="ACM41">
        <v>1536604</v>
      </c>
      <c r="ACN41">
        <v>1557995</v>
      </c>
      <c r="ACO41">
        <v>1558378</v>
      </c>
      <c r="ACP41">
        <v>1563269</v>
      </c>
      <c r="ACQ41">
        <v>1556666</v>
      </c>
      <c r="ACR41">
        <v>1559338</v>
      </c>
      <c r="ACS41">
        <v>1565398</v>
      </c>
      <c r="ACT41">
        <v>1566377</v>
      </c>
      <c r="ACU41">
        <v>1564583</v>
      </c>
      <c r="ACV41">
        <v>1554649</v>
      </c>
      <c r="ACW41">
        <v>1542698</v>
      </c>
      <c r="ACX41">
        <v>1536133</v>
      </c>
      <c r="ACY41">
        <v>1514883</v>
      </c>
      <c r="ACZ41">
        <v>1516234</v>
      </c>
      <c r="ADA41">
        <v>1506535</v>
      </c>
      <c r="ADB41">
        <v>1506509</v>
      </c>
      <c r="ADC41">
        <v>1508267</v>
      </c>
      <c r="ADD41">
        <v>1511291</v>
      </c>
      <c r="ADE41">
        <v>1511116</v>
      </c>
      <c r="ADF41">
        <v>1511038</v>
      </c>
      <c r="ADG41">
        <v>1513717</v>
      </c>
      <c r="ADH41">
        <v>1512857</v>
      </c>
      <c r="ADI41">
        <v>1512978</v>
      </c>
      <c r="ADJ41">
        <v>1519783</v>
      </c>
      <c r="ADK41">
        <v>1517083</v>
      </c>
      <c r="ADL41">
        <v>1527374</v>
      </c>
      <c r="ADM41">
        <v>1524124</v>
      </c>
      <c r="ADN41">
        <v>1527879</v>
      </c>
      <c r="ADO41">
        <v>1523893</v>
      </c>
      <c r="ADP41">
        <v>1522723</v>
      </c>
      <c r="ADQ41">
        <v>1522029</v>
      </c>
      <c r="ADR41">
        <v>1522029</v>
      </c>
      <c r="ADS41">
        <v>1522542</v>
      </c>
      <c r="ADT41">
        <v>1489721</v>
      </c>
      <c r="ADU41">
        <v>1484713</v>
      </c>
      <c r="ADV41">
        <v>1484173</v>
      </c>
      <c r="ADW41">
        <v>1481575</v>
      </c>
      <c r="ADX41">
        <v>1478349</v>
      </c>
      <c r="ADY41">
        <v>1480460</v>
      </c>
      <c r="ADZ41">
        <v>1253</v>
      </c>
      <c r="AEA41">
        <v>2187</v>
      </c>
      <c r="AEB41">
        <v>2566</v>
      </c>
      <c r="AEC41">
        <v>2566</v>
      </c>
      <c r="AED41">
        <v>2595</v>
      </c>
      <c r="AEE41">
        <v>2622</v>
      </c>
      <c r="AEF41">
        <v>3899</v>
      </c>
      <c r="AEG41">
        <v>4530</v>
      </c>
      <c r="AEH41">
        <v>4505</v>
      </c>
      <c r="AEI41">
        <v>4506</v>
      </c>
      <c r="AEJ41">
        <v>4596</v>
      </c>
      <c r="AEK41">
        <v>4667</v>
      </c>
      <c r="AEL41">
        <v>6474</v>
      </c>
      <c r="AEM41">
        <v>7435</v>
      </c>
      <c r="AEN41">
        <v>8801</v>
      </c>
      <c r="AEO41">
        <v>11473</v>
      </c>
      <c r="AEP41">
        <v>16833</v>
      </c>
      <c r="AEQ41">
        <v>58483</v>
      </c>
      <c r="AER41">
        <v>58483</v>
      </c>
      <c r="AES41">
        <v>195969</v>
      </c>
      <c r="AET41">
        <v>413993</v>
      </c>
      <c r="AEU41">
        <v>985480</v>
      </c>
      <c r="AEV41">
        <v>1296841</v>
      </c>
      <c r="AEW41">
        <v>1391341</v>
      </c>
      <c r="AEX41">
        <v>1430818</v>
      </c>
      <c r="AEY41">
        <v>1460080</v>
      </c>
      <c r="AEZ41">
        <v>1468061</v>
      </c>
      <c r="AFA41">
        <v>1465193</v>
      </c>
      <c r="AFB41">
        <v>1465642</v>
      </c>
      <c r="AFC41">
        <v>1467742</v>
      </c>
      <c r="AFD41">
        <v>1461954</v>
      </c>
      <c r="AFE41">
        <v>1459126</v>
      </c>
      <c r="AFF41">
        <v>1460942</v>
      </c>
      <c r="AFG41">
        <v>1462292</v>
      </c>
      <c r="AFH41">
        <v>1457712</v>
      </c>
      <c r="AFI41">
        <v>1451680</v>
      </c>
      <c r="AFJ41">
        <v>1449819</v>
      </c>
      <c r="AFK41">
        <v>1449127</v>
      </c>
      <c r="AFL41">
        <v>1439421</v>
      </c>
      <c r="AFM41">
        <v>1435573</v>
      </c>
      <c r="AFN41">
        <v>1433743</v>
      </c>
      <c r="AFO41">
        <v>1427477</v>
      </c>
      <c r="AFP41">
        <v>1424850</v>
      </c>
      <c r="AFQ41">
        <v>1423603</v>
      </c>
      <c r="AFR41">
        <v>1426073</v>
      </c>
      <c r="AFS41">
        <v>1423615</v>
      </c>
      <c r="AFT41">
        <v>1425655</v>
      </c>
      <c r="AFU41">
        <v>1428385</v>
      </c>
      <c r="AFV41">
        <v>1430445</v>
      </c>
      <c r="AFW41">
        <v>1425371</v>
      </c>
      <c r="AFX41">
        <v>1415430</v>
      </c>
      <c r="AFY41">
        <v>1413005</v>
      </c>
      <c r="AFZ41">
        <v>1412853</v>
      </c>
      <c r="AGA41">
        <v>1413866</v>
      </c>
      <c r="AGB41">
        <v>1414512</v>
      </c>
      <c r="AGC41">
        <v>1411713</v>
      </c>
      <c r="AGD41">
        <v>1409151</v>
      </c>
      <c r="AGE41">
        <v>1409082</v>
      </c>
      <c r="AGF41">
        <v>1405498</v>
      </c>
      <c r="AGG41">
        <v>1411752</v>
      </c>
      <c r="AGH41">
        <v>1414842</v>
      </c>
      <c r="AGI41">
        <v>1415848</v>
      </c>
      <c r="AGJ41">
        <v>1419749</v>
      </c>
      <c r="AGK41">
        <v>1424813</v>
      </c>
      <c r="AGL41">
        <v>1427866</v>
      </c>
      <c r="AGM41">
        <v>153</v>
      </c>
      <c r="AGN41">
        <v>431</v>
      </c>
      <c r="AGO41">
        <v>443</v>
      </c>
      <c r="AGP41">
        <v>471</v>
      </c>
      <c r="AGQ41">
        <v>606</v>
      </c>
      <c r="AGR41">
        <v>6037</v>
      </c>
      <c r="AGS41">
        <v>6131</v>
      </c>
      <c r="AGT41">
        <v>6146</v>
      </c>
      <c r="AGU41">
        <v>6194</v>
      </c>
      <c r="AGV41">
        <v>9018</v>
      </c>
      <c r="AGW41">
        <v>9721</v>
      </c>
      <c r="AGX41">
        <v>9872</v>
      </c>
      <c r="AGY41">
        <v>10078</v>
      </c>
      <c r="AGZ41">
        <v>10710</v>
      </c>
      <c r="AHA41">
        <v>11758</v>
      </c>
      <c r="AHB41">
        <v>15133</v>
      </c>
      <c r="AHC41">
        <v>33711</v>
      </c>
      <c r="AHD41">
        <v>43785</v>
      </c>
      <c r="AHE41">
        <v>70704</v>
      </c>
      <c r="AHF41">
        <v>279089</v>
      </c>
      <c r="AHG41">
        <v>698435</v>
      </c>
      <c r="AHH41">
        <v>1168996</v>
      </c>
      <c r="AHI41">
        <v>1363550</v>
      </c>
      <c r="AHJ41">
        <v>1363550</v>
      </c>
      <c r="AHK41">
        <v>1384202</v>
      </c>
      <c r="AHL41">
        <v>1425134</v>
      </c>
      <c r="AHM41">
        <v>1436101</v>
      </c>
      <c r="AHN41">
        <v>1444661</v>
      </c>
      <c r="AHO41">
        <v>1440314</v>
      </c>
      <c r="AHP41">
        <v>1443609</v>
      </c>
      <c r="AHQ41">
        <v>1434377</v>
      </c>
      <c r="AHR41">
        <v>1456687</v>
      </c>
      <c r="AHS41">
        <v>1456072</v>
      </c>
      <c r="AHT41">
        <v>1447845</v>
      </c>
      <c r="AHU41">
        <v>1450219</v>
      </c>
      <c r="AHV41">
        <v>1452951</v>
      </c>
      <c r="AHW41">
        <v>1448101</v>
      </c>
      <c r="AHX41">
        <v>1431261</v>
      </c>
      <c r="AHY41">
        <v>1448065</v>
      </c>
      <c r="AHZ41">
        <v>1443669</v>
      </c>
      <c r="AIA41">
        <v>1438848</v>
      </c>
      <c r="AIB41">
        <v>1426449</v>
      </c>
      <c r="AIC41">
        <v>1420782</v>
      </c>
      <c r="AID41">
        <v>1427647</v>
      </c>
      <c r="AIE41">
        <v>1423382</v>
      </c>
      <c r="AIF41">
        <v>1428491</v>
      </c>
      <c r="AIG41">
        <v>1424824</v>
      </c>
      <c r="AIH41">
        <v>1421293</v>
      </c>
      <c r="AII41">
        <v>1421293</v>
      </c>
      <c r="AIJ41">
        <v>1412226</v>
      </c>
      <c r="AIK41">
        <v>1401417</v>
      </c>
      <c r="AIL41">
        <v>1405366</v>
      </c>
      <c r="AIM41">
        <v>1405821</v>
      </c>
      <c r="AIN41">
        <v>1406699</v>
      </c>
      <c r="AIO41">
        <v>1412004</v>
      </c>
      <c r="AIP41">
        <v>1414283</v>
      </c>
      <c r="AIQ41">
        <v>1416621</v>
      </c>
      <c r="AIR41">
        <v>1413836</v>
      </c>
      <c r="AIS41">
        <v>1413836</v>
      </c>
      <c r="AIT41">
        <v>1413259</v>
      </c>
      <c r="AIU41">
        <v>1416061</v>
      </c>
      <c r="AIV41">
        <v>1412481</v>
      </c>
      <c r="AIW41">
        <v>1413390</v>
      </c>
      <c r="AIX41">
        <v>1413390</v>
      </c>
      <c r="AIY41">
        <v>1413268</v>
      </c>
      <c r="AIZ41">
        <v>1412289</v>
      </c>
      <c r="AJA41">
        <v>1290</v>
      </c>
      <c r="AJB41">
        <v>2053</v>
      </c>
      <c r="AJC41">
        <v>2053</v>
      </c>
      <c r="AJD41">
        <v>2052</v>
      </c>
      <c r="AJE41">
        <v>2887</v>
      </c>
      <c r="AJF41">
        <v>2905</v>
      </c>
      <c r="AJG41">
        <v>2905</v>
      </c>
      <c r="AJH41">
        <v>2956</v>
      </c>
      <c r="AJI41">
        <v>3106</v>
      </c>
      <c r="AJJ41">
        <v>3171</v>
      </c>
      <c r="AJK41">
        <v>3877</v>
      </c>
      <c r="AJL41">
        <v>5049</v>
      </c>
      <c r="AJM41">
        <v>5130</v>
      </c>
      <c r="AJN41">
        <v>5731</v>
      </c>
      <c r="AJO41">
        <v>19915</v>
      </c>
      <c r="AJP41">
        <v>42234</v>
      </c>
      <c r="AJQ41">
        <v>70010</v>
      </c>
      <c r="AJR41">
        <v>224887</v>
      </c>
      <c r="AJS41">
        <v>317618</v>
      </c>
      <c r="AJT41">
        <v>317618</v>
      </c>
      <c r="AJU41">
        <v>686771</v>
      </c>
      <c r="AJV41">
        <v>1139957</v>
      </c>
      <c r="AJW41">
        <v>1344476</v>
      </c>
      <c r="AJX41">
        <v>1414080</v>
      </c>
      <c r="AJY41">
        <v>1433054</v>
      </c>
      <c r="AJZ41">
        <v>1450998</v>
      </c>
      <c r="AKA41">
        <v>1467319</v>
      </c>
      <c r="AKB41">
        <v>1479480</v>
      </c>
      <c r="AKC41">
        <v>1480152</v>
      </c>
      <c r="AKD41">
        <v>1469046</v>
      </c>
      <c r="AKE41">
        <v>1464316</v>
      </c>
      <c r="AKF41">
        <v>1476327</v>
      </c>
      <c r="AKG41">
        <v>1472052</v>
      </c>
      <c r="AKH41">
        <v>1462439</v>
      </c>
      <c r="AKI41">
        <v>1450357</v>
      </c>
      <c r="AKJ41">
        <v>1450939</v>
      </c>
      <c r="AKK41">
        <v>1453774</v>
      </c>
      <c r="AKL41">
        <v>1467101</v>
      </c>
      <c r="AKM41">
        <v>1467396</v>
      </c>
      <c r="AKN41">
        <v>1462370</v>
      </c>
      <c r="AKO41">
        <v>1453032</v>
      </c>
      <c r="AKP41">
        <v>1452661</v>
      </c>
      <c r="AKQ41">
        <v>1446457</v>
      </c>
      <c r="AKR41">
        <v>1444521</v>
      </c>
      <c r="AKS41">
        <v>1432759</v>
      </c>
      <c r="AKT41">
        <v>1433492</v>
      </c>
      <c r="AKU41">
        <v>1437823</v>
      </c>
      <c r="AKV41">
        <v>1436628</v>
      </c>
      <c r="AKW41">
        <v>1433982</v>
      </c>
      <c r="AKX41">
        <v>1430623</v>
      </c>
      <c r="AKY41">
        <v>1429371</v>
      </c>
      <c r="AKZ41">
        <v>1425499</v>
      </c>
      <c r="ALA41">
        <v>1421860</v>
      </c>
      <c r="ALB41">
        <v>1417357</v>
      </c>
      <c r="ALC41">
        <v>1414931</v>
      </c>
      <c r="ALD41">
        <v>1403272</v>
      </c>
      <c r="ALE41">
        <v>1403078</v>
      </c>
      <c r="ALF41">
        <v>1407885</v>
      </c>
      <c r="ALG41">
        <v>1414736</v>
      </c>
      <c r="ALH41">
        <v>1405043</v>
      </c>
      <c r="ALI41">
        <v>1411347</v>
      </c>
      <c r="ALJ41">
        <v>1414048</v>
      </c>
      <c r="ALK41">
        <v>1404653</v>
      </c>
      <c r="ALL41">
        <v>1392820</v>
      </c>
      <c r="ALM41">
        <v>4922</v>
      </c>
      <c r="ALN41">
        <v>14110</v>
      </c>
      <c r="ALO41">
        <v>15597</v>
      </c>
      <c r="ALP41">
        <v>15608</v>
      </c>
      <c r="ALQ41">
        <v>17224</v>
      </c>
      <c r="ALR41">
        <v>18205</v>
      </c>
      <c r="ALS41">
        <v>19760</v>
      </c>
      <c r="ALT41">
        <v>21044</v>
      </c>
      <c r="ALU41">
        <v>21303</v>
      </c>
      <c r="ALV41">
        <v>21893</v>
      </c>
      <c r="ALW41">
        <v>22182</v>
      </c>
      <c r="ALX41">
        <v>24960</v>
      </c>
      <c r="ALY41">
        <v>26012</v>
      </c>
      <c r="ALZ41">
        <v>26012</v>
      </c>
      <c r="AMA41">
        <v>28486</v>
      </c>
      <c r="AMB41">
        <v>29994</v>
      </c>
      <c r="AMC41">
        <v>35706</v>
      </c>
      <c r="AMD41">
        <v>168364</v>
      </c>
      <c r="AME41">
        <v>243145</v>
      </c>
      <c r="AMF41">
        <v>380817</v>
      </c>
      <c r="AMG41">
        <v>744026</v>
      </c>
      <c r="AMH41">
        <v>1107176</v>
      </c>
      <c r="AMI41">
        <v>1212557</v>
      </c>
      <c r="AMJ41">
        <v>1265552</v>
      </c>
      <c r="AMK41">
        <v>1290702</v>
      </c>
      <c r="AML41">
        <v>1316703</v>
      </c>
      <c r="AMM41">
        <v>1318223</v>
      </c>
      <c r="AMN41">
        <v>1328049</v>
      </c>
      <c r="AMO41">
        <v>1336545</v>
      </c>
      <c r="AMP41">
        <v>1334645</v>
      </c>
      <c r="AMQ41">
        <v>1322413</v>
      </c>
      <c r="AMR41">
        <v>1322344</v>
      </c>
      <c r="AMS41">
        <v>1324646</v>
      </c>
      <c r="AMT41">
        <v>1324461</v>
      </c>
      <c r="AMU41">
        <v>1321128</v>
      </c>
      <c r="AMV41">
        <v>1320316</v>
      </c>
      <c r="AMW41">
        <v>1317346</v>
      </c>
      <c r="AMX41">
        <v>1312033</v>
      </c>
      <c r="AMY41">
        <v>1308796</v>
      </c>
      <c r="AMZ41">
        <v>1315422</v>
      </c>
      <c r="ANA41">
        <v>1324575</v>
      </c>
      <c r="ANB41">
        <v>1328206</v>
      </c>
      <c r="ANC41">
        <v>1325774</v>
      </c>
      <c r="AND41">
        <v>1327740</v>
      </c>
      <c r="ANE41">
        <v>1323266</v>
      </c>
      <c r="ANF41">
        <v>1317759</v>
      </c>
      <c r="ANG41">
        <v>1313257</v>
      </c>
      <c r="ANH41">
        <v>1314460</v>
      </c>
      <c r="ANI41">
        <v>1315700</v>
      </c>
      <c r="ANJ41">
        <v>1311124</v>
      </c>
      <c r="ANK41">
        <v>1301158</v>
      </c>
      <c r="ANL41">
        <v>1289636</v>
      </c>
      <c r="ANM41">
        <v>1284694</v>
      </c>
      <c r="ANN41">
        <v>1283214</v>
      </c>
      <c r="ANO41">
        <v>1272172</v>
      </c>
      <c r="ANP41">
        <v>1274687</v>
      </c>
      <c r="ANQ41">
        <v>1280398</v>
      </c>
      <c r="ANR41">
        <v>1279569</v>
      </c>
      <c r="ANS41">
        <v>1279569</v>
      </c>
      <c r="ANT41">
        <v>1277346</v>
      </c>
      <c r="ANU41">
        <v>1283927</v>
      </c>
      <c r="ANV41">
        <v>1285060</v>
      </c>
      <c r="ANW41">
        <v>1281508</v>
      </c>
      <c r="ANX41">
        <v>1281568</v>
      </c>
      <c r="ANY41">
        <v>1285185</v>
      </c>
      <c r="ANZ41">
        <v>1284651</v>
      </c>
      <c r="AOA41">
        <v>114</v>
      </c>
      <c r="AOB41">
        <v>114</v>
      </c>
      <c r="AOC41">
        <v>114</v>
      </c>
      <c r="AOD41">
        <v>263</v>
      </c>
      <c r="AOE41">
        <v>11658</v>
      </c>
      <c r="AOF41">
        <v>11948</v>
      </c>
      <c r="AOG41">
        <v>14390</v>
      </c>
      <c r="AOH41">
        <v>14635</v>
      </c>
      <c r="AOI41">
        <v>14660</v>
      </c>
      <c r="AOJ41">
        <v>15296</v>
      </c>
      <c r="AOK41">
        <v>15922</v>
      </c>
      <c r="AOL41">
        <v>17377</v>
      </c>
      <c r="AOM41">
        <v>17983</v>
      </c>
      <c r="AON41">
        <v>18884</v>
      </c>
      <c r="AOO41">
        <v>21216</v>
      </c>
      <c r="AOP41">
        <v>24326</v>
      </c>
      <c r="AOQ41">
        <v>31023</v>
      </c>
      <c r="AOR41">
        <v>31023</v>
      </c>
      <c r="AOS41">
        <v>52076</v>
      </c>
      <c r="AOT41">
        <v>236151</v>
      </c>
      <c r="AOU41">
        <v>624884</v>
      </c>
      <c r="AOV41">
        <v>1015830</v>
      </c>
      <c r="AOW41">
        <v>1180640</v>
      </c>
      <c r="AOX41">
        <v>1246649</v>
      </c>
      <c r="AOY41">
        <v>1259314</v>
      </c>
      <c r="AOZ41">
        <v>1262150</v>
      </c>
      <c r="APA41">
        <v>1262753</v>
      </c>
      <c r="APB41">
        <v>1263778</v>
      </c>
      <c r="APC41">
        <v>1270435</v>
      </c>
      <c r="APD41">
        <v>1261416</v>
      </c>
      <c r="APE41">
        <v>1264212</v>
      </c>
      <c r="APF41">
        <v>1271875</v>
      </c>
      <c r="APG41">
        <v>1269406</v>
      </c>
      <c r="APH41">
        <v>1269382</v>
      </c>
      <c r="API41">
        <v>1275388</v>
      </c>
      <c r="APJ41">
        <v>1277128</v>
      </c>
      <c r="APK41">
        <v>1278494</v>
      </c>
      <c r="APL41">
        <v>1282160</v>
      </c>
      <c r="APM41">
        <v>1288276</v>
      </c>
      <c r="APN41">
        <v>1287544</v>
      </c>
      <c r="APO41">
        <v>1286818</v>
      </c>
      <c r="APP41">
        <v>1289481</v>
      </c>
      <c r="APQ41">
        <v>1288758</v>
      </c>
      <c r="APR41">
        <v>1286948</v>
      </c>
      <c r="APS41">
        <v>1286605</v>
      </c>
      <c r="APT41">
        <v>1289759</v>
      </c>
      <c r="APU41">
        <v>1278046</v>
      </c>
      <c r="APV41">
        <v>1272442</v>
      </c>
      <c r="APW41">
        <v>1272442</v>
      </c>
      <c r="APX41">
        <v>1270838</v>
      </c>
      <c r="APY41">
        <v>1265180</v>
      </c>
      <c r="APZ41">
        <v>1272390</v>
      </c>
      <c r="AQA41">
        <v>1270843</v>
      </c>
      <c r="AQB41">
        <v>1264261</v>
      </c>
      <c r="AQC41">
        <v>1266995</v>
      </c>
      <c r="AQD41">
        <v>1266859</v>
      </c>
      <c r="AQE41">
        <v>1276147</v>
      </c>
      <c r="AQF41">
        <v>1285937</v>
      </c>
      <c r="AQG41">
        <v>1293255</v>
      </c>
      <c r="AQH41">
        <v>1285896</v>
      </c>
      <c r="AQI41">
        <v>1289151</v>
      </c>
      <c r="AQJ41">
        <v>1290887</v>
      </c>
      <c r="AQK41">
        <v>1281347</v>
      </c>
      <c r="AQL41">
        <v>1284702</v>
      </c>
      <c r="AQM41">
        <v>1276463</v>
      </c>
      <c r="AQN41">
        <v>19</v>
      </c>
      <c r="AQO41">
        <v>35</v>
      </c>
      <c r="AQP41">
        <v>64</v>
      </c>
      <c r="AQQ41">
        <v>1499</v>
      </c>
      <c r="AQR41">
        <v>2086</v>
      </c>
      <c r="AQS41">
        <v>4984</v>
      </c>
      <c r="AQT41">
        <v>5005</v>
      </c>
      <c r="AQU41">
        <v>4907</v>
      </c>
      <c r="AQV41">
        <v>8306</v>
      </c>
      <c r="AQW41">
        <v>8951</v>
      </c>
      <c r="AQX41">
        <v>9271</v>
      </c>
      <c r="AQY41">
        <v>10533</v>
      </c>
      <c r="AQZ41">
        <v>12678</v>
      </c>
      <c r="ARA41">
        <v>13095</v>
      </c>
      <c r="ARB41">
        <v>13493</v>
      </c>
      <c r="ARC41">
        <v>14410</v>
      </c>
      <c r="ARD41">
        <v>16775</v>
      </c>
      <c r="ARE41">
        <v>27544</v>
      </c>
      <c r="ARF41">
        <v>71195</v>
      </c>
      <c r="ARG41">
        <v>392208</v>
      </c>
      <c r="ARH41">
        <v>927282</v>
      </c>
      <c r="ARI41">
        <v>1265361</v>
      </c>
      <c r="ARJ41">
        <v>1265361</v>
      </c>
      <c r="ARK41">
        <v>1301756</v>
      </c>
      <c r="ARL41">
        <v>1300819</v>
      </c>
      <c r="ARM41">
        <v>1298677</v>
      </c>
      <c r="ARN41">
        <v>1297383</v>
      </c>
      <c r="ARO41">
        <v>1290406</v>
      </c>
      <c r="ARP41">
        <v>1287747</v>
      </c>
      <c r="ARQ41">
        <v>1284714</v>
      </c>
      <c r="ARR41">
        <v>1286703</v>
      </c>
      <c r="ARS41">
        <v>1287940</v>
      </c>
      <c r="ART41">
        <v>1288406</v>
      </c>
      <c r="ARU41">
        <v>1282810</v>
      </c>
      <c r="ARV41">
        <v>1284097</v>
      </c>
      <c r="ARW41">
        <v>1285072</v>
      </c>
      <c r="ARX41">
        <v>1285165</v>
      </c>
      <c r="ARY41">
        <v>1292734</v>
      </c>
      <c r="ARZ41">
        <v>1295647</v>
      </c>
      <c r="ASA41">
        <v>1288531</v>
      </c>
      <c r="ASB41">
        <v>1285275</v>
      </c>
      <c r="ASC41">
        <v>1286036</v>
      </c>
      <c r="ASD41">
        <v>1283852</v>
      </c>
      <c r="ASE41">
        <v>1285707</v>
      </c>
      <c r="ASF41">
        <v>1282460</v>
      </c>
      <c r="ASG41">
        <v>1274407</v>
      </c>
      <c r="ASH41">
        <v>1261741</v>
      </c>
      <c r="ASI41">
        <v>1261741</v>
      </c>
      <c r="ASJ41">
        <v>1256133</v>
      </c>
      <c r="ASK41">
        <v>1245957</v>
      </c>
      <c r="ASL41">
        <v>1245988</v>
      </c>
      <c r="ASM41">
        <v>1244928</v>
      </c>
      <c r="ASN41">
        <v>1237603</v>
      </c>
      <c r="ASO41">
        <v>1233326</v>
      </c>
      <c r="ASP41">
        <v>1225462</v>
      </c>
      <c r="ASQ41">
        <v>1235006</v>
      </c>
      <c r="ASR41">
        <v>1243593</v>
      </c>
      <c r="ASS41">
        <v>1244576</v>
      </c>
      <c r="AST41">
        <v>1246835</v>
      </c>
      <c r="ASU41">
        <v>1246453</v>
      </c>
      <c r="ASV41">
        <v>1248132</v>
      </c>
      <c r="ASW41">
        <v>1246545</v>
      </c>
      <c r="ASX41">
        <v>1252180</v>
      </c>
      <c r="ASY41">
        <v>1252180</v>
      </c>
      <c r="ASZ41">
        <v>1256992</v>
      </c>
      <c r="ATA41">
        <v>67</v>
      </c>
      <c r="ATB41">
        <v>2348</v>
      </c>
      <c r="ATC41">
        <v>4511</v>
      </c>
      <c r="ATD41">
        <v>5316</v>
      </c>
      <c r="ATE41">
        <v>5902</v>
      </c>
      <c r="ATF41">
        <v>6203</v>
      </c>
      <c r="ATG41">
        <v>6203</v>
      </c>
      <c r="ATH41">
        <v>6383</v>
      </c>
      <c r="ATI41">
        <v>6779</v>
      </c>
      <c r="ATJ41">
        <v>8051</v>
      </c>
      <c r="ATK41">
        <v>8556</v>
      </c>
      <c r="ATL41">
        <v>9920</v>
      </c>
      <c r="ATM41">
        <v>11515</v>
      </c>
      <c r="ATN41">
        <v>12206</v>
      </c>
      <c r="ATO41">
        <v>17226</v>
      </c>
      <c r="ATP41">
        <v>22778</v>
      </c>
      <c r="ATQ41">
        <v>35891</v>
      </c>
      <c r="ATR41">
        <v>87904</v>
      </c>
      <c r="ATS41">
        <v>134847</v>
      </c>
      <c r="ATT41">
        <v>134847</v>
      </c>
      <c r="ATU41">
        <v>412940</v>
      </c>
      <c r="ATV41">
        <v>852915</v>
      </c>
      <c r="ATW41">
        <v>1123401</v>
      </c>
      <c r="ATX41">
        <v>1226639</v>
      </c>
      <c r="ATY41">
        <v>1245305</v>
      </c>
      <c r="ATZ41">
        <v>1239175</v>
      </c>
      <c r="AUA41">
        <v>1240068</v>
      </c>
      <c r="AUB41">
        <v>1239750</v>
      </c>
      <c r="AUC41">
        <v>1239304</v>
      </c>
      <c r="AUD41">
        <v>1238643</v>
      </c>
      <c r="AUE41">
        <v>1232142</v>
      </c>
      <c r="AUF41">
        <v>1226306</v>
      </c>
      <c r="AUG41">
        <v>1225544</v>
      </c>
      <c r="AUH41">
        <v>1220797</v>
      </c>
      <c r="AUI41">
        <v>1210485</v>
      </c>
      <c r="AUJ41">
        <v>1211391</v>
      </c>
      <c r="AUK41">
        <v>1210331</v>
      </c>
      <c r="AUL41">
        <v>1214439</v>
      </c>
      <c r="AUM41">
        <v>1214847</v>
      </c>
      <c r="AUN41">
        <v>1215763</v>
      </c>
      <c r="AUO41">
        <v>1216892</v>
      </c>
      <c r="AUP41">
        <v>1215782</v>
      </c>
      <c r="AUQ41">
        <v>1222054</v>
      </c>
      <c r="AUR41">
        <v>1216190</v>
      </c>
      <c r="AUS41">
        <v>1218831</v>
      </c>
      <c r="AUT41">
        <v>1216406</v>
      </c>
      <c r="AUU41">
        <v>1214848</v>
      </c>
      <c r="AUV41">
        <v>1221235</v>
      </c>
      <c r="AUW41">
        <v>1217491</v>
      </c>
      <c r="AUX41">
        <v>1217313</v>
      </c>
      <c r="AUY41">
        <v>1216795</v>
      </c>
      <c r="AUZ41">
        <v>1218729</v>
      </c>
      <c r="AVA41">
        <v>1218507</v>
      </c>
      <c r="AVB41">
        <v>1218989</v>
      </c>
      <c r="AVC41">
        <v>1219738</v>
      </c>
      <c r="AVD41">
        <v>1222533</v>
      </c>
      <c r="AVE41">
        <v>1224573</v>
      </c>
      <c r="AVF41">
        <v>1220857</v>
      </c>
      <c r="AVG41">
        <v>1223674</v>
      </c>
      <c r="AVH41">
        <v>1226984</v>
      </c>
      <c r="AVI41">
        <v>1243108</v>
      </c>
      <c r="AVJ41">
        <v>1243296</v>
      </c>
      <c r="AVK41">
        <v>1240563</v>
      </c>
      <c r="AVL41">
        <v>1239841</v>
      </c>
      <c r="AVM41">
        <v>1245147</v>
      </c>
      <c r="AVN41">
        <v>1513</v>
      </c>
      <c r="AVO41">
        <v>3713</v>
      </c>
      <c r="AVP41">
        <v>4522</v>
      </c>
      <c r="AVQ41">
        <v>6093</v>
      </c>
      <c r="AVR41">
        <v>9449</v>
      </c>
      <c r="AVS41">
        <v>11092</v>
      </c>
      <c r="AVT41">
        <v>13008</v>
      </c>
      <c r="AVU41">
        <v>13140</v>
      </c>
      <c r="AVV41">
        <v>15959</v>
      </c>
      <c r="AVW41">
        <v>19486</v>
      </c>
      <c r="AVX41">
        <v>21865</v>
      </c>
      <c r="AVY41">
        <v>23977</v>
      </c>
      <c r="AVZ41">
        <v>23977</v>
      </c>
      <c r="AWA41">
        <v>28036</v>
      </c>
      <c r="AWB41">
        <v>29999</v>
      </c>
      <c r="AWC41">
        <v>35187</v>
      </c>
      <c r="AWD41">
        <v>54290</v>
      </c>
      <c r="AWE41">
        <v>128996</v>
      </c>
      <c r="AWF41">
        <v>244453</v>
      </c>
      <c r="AWG41">
        <v>584947</v>
      </c>
      <c r="AWH41">
        <v>956916</v>
      </c>
      <c r="AWI41">
        <v>1128568</v>
      </c>
      <c r="AWJ41">
        <v>1189709</v>
      </c>
      <c r="AWK41">
        <v>1226940</v>
      </c>
      <c r="AWL41">
        <v>1240054</v>
      </c>
      <c r="AWM41">
        <v>1249754</v>
      </c>
      <c r="AWN41">
        <v>1248282</v>
      </c>
      <c r="AWO41">
        <v>1242660</v>
      </c>
      <c r="AWP41">
        <v>1234716</v>
      </c>
      <c r="AWQ41">
        <v>1229985</v>
      </c>
      <c r="AWR41">
        <v>1227482</v>
      </c>
      <c r="AWS41">
        <v>1228798</v>
      </c>
      <c r="AWT41">
        <v>1225958</v>
      </c>
      <c r="AWU41">
        <v>1225040</v>
      </c>
      <c r="AWV41">
        <v>1225593</v>
      </c>
      <c r="AWW41">
        <v>1224750</v>
      </c>
      <c r="AWX41">
        <v>1230356</v>
      </c>
      <c r="AWY41">
        <v>1227725</v>
      </c>
      <c r="AWZ41">
        <v>1231084</v>
      </c>
      <c r="AXA41">
        <v>1232660</v>
      </c>
      <c r="AXB41">
        <v>1235298</v>
      </c>
      <c r="AXC41">
        <v>1238901</v>
      </c>
      <c r="AXD41">
        <v>1236970</v>
      </c>
      <c r="AXE41">
        <v>1237811</v>
      </c>
      <c r="AXF41">
        <v>1236123</v>
      </c>
      <c r="AXG41">
        <v>1224302</v>
      </c>
      <c r="AXH41">
        <v>1225089</v>
      </c>
      <c r="AXI41">
        <v>1223077</v>
      </c>
      <c r="AXJ41">
        <v>1222488</v>
      </c>
      <c r="AXK41">
        <v>1218522</v>
      </c>
      <c r="AXL41">
        <v>1209185</v>
      </c>
      <c r="AXM41">
        <v>1202435</v>
      </c>
      <c r="AXN41">
        <v>1193299</v>
      </c>
      <c r="AXO41">
        <v>1196840</v>
      </c>
      <c r="AXP41">
        <v>1192273</v>
      </c>
      <c r="AXQ41">
        <v>1192800</v>
      </c>
      <c r="AXR41">
        <v>1195065</v>
      </c>
      <c r="AXS41">
        <v>1195065</v>
      </c>
      <c r="AXT41">
        <v>1189458</v>
      </c>
      <c r="AXU41">
        <v>1188091</v>
      </c>
      <c r="AXV41">
        <v>1192070</v>
      </c>
      <c r="AXW41">
        <v>1189002</v>
      </c>
      <c r="AXX41">
        <v>1183872</v>
      </c>
      <c r="AXY41">
        <v>1200846</v>
      </c>
      <c r="AXZ41">
        <v>1193403</v>
      </c>
      <c r="AYA41">
        <v>1197200</v>
      </c>
      <c r="AYB41">
        <v>1360</v>
      </c>
      <c r="AYC41">
        <v>9739</v>
      </c>
      <c r="AYD41">
        <v>10067</v>
      </c>
      <c r="AYE41">
        <v>10338</v>
      </c>
      <c r="AYF41">
        <v>10907</v>
      </c>
      <c r="AYG41">
        <v>11676</v>
      </c>
      <c r="AYH41">
        <v>12898</v>
      </c>
      <c r="AYI41">
        <v>14878</v>
      </c>
      <c r="AYJ41">
        <v>17188</v>
      </c>
      <c r="AYK41">
        <v>18006</v>
      </c>
      <c r="AYL41">
        <v>18956</v>
      </c>
      <c r="AYM41">
        <v>22304</v>
      </c>
      <c r="AYN41">
        <v>23395</v>
      </c>
      <c r="AYO41">
        <v>26897</v>
      </c>
      <c r="AYP41">
        <v>27748</v>
      </c>
      <c r="AYQ41">
        <v>29093</v>
      </c>
      <c r="AYR41">
        <v>29093</v>
      </c>
      <c r="AYS41">
        <v>39380</v>
      </c>
      <c r="AYT41">
        <v>82725</v>
      </c>
      <c r="AYU41">
        <v>329777</v>
      </c>
      <c r="AYV41">
        <v>752999</v>
      </c>
      <c r="AYW41">
        <v>1028255</v>
      </c>
      <c r="AYX41">
        <v>1094892</v>
      </c>
      <c r="AYY41">
        <v>1123765</v>
      </c>
      <c r="AYZ41">
        <v>1136641</v>
      </c>
      <c r="AZA41">
        <v>1138790</v>
      </c>
      <c r="AZB41">
        <v>1137565</v>
      </c>
      <c r="AZC41">
        <v>1135400</v>
      </c>
      <c r="AZD41">
        <v>1131514</v>
      </c>
      <c r="AZE41">
        <v>1131373</v>
      </c>
      <c r="AZF41">
        <v>1130201</v>
      </c>
      <c r="AZG41">
        <v>1133625</v>
      </c>
      <c r="AZH41">
        <v>1128247</v>
      </c>
      <c r="AZI41">
        <v>1131096</v>
      </c>
      <c r="AZJ41">
        <v>1134553</v>
      </c>
      <c r="AZK41">
        <v>1138151</v>
      </c>
      <c r="AZL41">
        <v>1136581</v>
      </c>
      <c r="AZM41">
        <v>1130171</v>
      </c>
      <c r="AZN41">
        <v>1137630</v>
      </c>
      <c r="AZO41">
        <v>1134576</v>
      </c>
      <c r="AZP41">
        <v>1134782</v>
      </c>
      <c r="AZQ41">
        <v>1139545</v>
      </c>
      <c r="AZR41">
        <v>1134890</v>
      </c>
      <c r="AZS41">
        <v>1134916</v>
      </c>
      <c r="AZT41">
        <v>1136645</v>
      </c>
      <c r="AZU41">
        <v>1138010</v>
      </c>
      <c r="AZV41">
        <v>1137279</v>
      </c>
      <c r="AZW41">
        <v>1137938</v>
      </c>
      <c r="AZX41">
        <v>1131279</v>
      </c>
      <c r="AZY41">
        <v>1135303</v>
      </c>
      <c r="AZZ41">
        <v>1132068</v>
      </c>
      <c r="BAA41">
        <v>1128702</v>
      </c>
      <c r="BAB41">
        <v>1128534</v>
      </c>
      <c r="BAC41">
        <v>1132368</v>
      </c>
      <c r="BAD41">
        <v>1135730</v>
      </c>
      <c r="BAE41">
        <v>1136288</v>
      </c>
      <c r="BAF41">
        <v>1135895</v>
      </c>
      <c r="BAG41">
        <v>1137936</v>
      </c>
      <c r="BAH41">
        <v>1135760</v>
      </c>
      <c r="BAI41">
        <v>1124389</v>
      </c>
      <c r="BAJ41">
        <v>1125728</v>
      </c>
      <c r="BAK41">
        <v>1124292</v>
      </c>
      <c r="BAL41">
        <v>1126916</v>
      </c>
      <c r="BAM41">
        <v>1130074</v>
      </c>
      <c r="BAN41">
        <v>1138540</v>
      </c>
      <c r="BAO41">
        <v>45</v>
      </c>
      <c r="BAP41">
        <v>751</v>
      </c>
      <c r="BAQ41">
        <v>4476</v>
      </c>
      <c r="BAR41">
        <v>5946</v>
      </c>
      <c r="BAS41">
        <v>6033</v>
      </c>
      <c r="BAT41">
        <v>6429</v>
      </c>
      <c r="BAU41">
        <v>8164</v>
      </c>
      <c r="BAV41">
        <v>8188</v>
      </c>
      <c r="BAW41">
        <v>8811</v>
      </c>
      <c r="BAX41">
        <v>9237</v>
      </c>
      <c r="BAY41">
        <v>9906</v>
      </c>
      <c r="BAZ41">
        <v>10109</v>
      </c>
      <c r="BBA41">
        <v>10958</v>
      </c>
      <c r="BBB41">
        <v>11812</v>
      </c>
      <c r="BBC41">
        <v>12812</v>
      </c>
      <c r="BBD41">
        <v>14750</v>
      </c>
      <c r="BBE41">
        <v>23268</v>
      </c>
      <c r="BBF41">
        <v>34030</v>
      </c>
      <c r="BBG41">
        <v>140761</v>
      </c>
      <c r="BBH41">
        <v>423950</v>
      </c>
      <c r="BBI41">
        <v>716409</v>
      </c>
      <c r="BBJ41">
        <v>992129</v>
      </c>
      <c r="BBK41">
        <v>1076459</v>
      </c>
      <c r="BBL41">
        <v>1111183</v>
      </c>
      <c r="BBM41">
        <v>1105421</v>
      </c>
      <c r="BBN41">
        <v>1107129</v>
      </c>
      <c r="BBO41">
        <v>1107129</v>
      </c>
      <c r="BBP41">
        <v>1098768</v>
      </c>
      <c r="BBQ41">
        <v>1096527</v>
      </c>
      <c r="BBR41">
        <v>1096674</v>
      </c>
      <c r="BBS41">
        <v>1098513</v>
      </c>
      <c r="BBT41">
        <v>1095903</v>
      </c>
      <c r="BBU41">
        <v>1092536</v>
      </c>
      <c r="BBV41">
        <v>1094933</v>
      </c>
      <c r="BBW41">
        <v>1093157</v>
      </c>
      <c r="BBX41">
        <v>1091193</v>
      </c>
      <c r="BBY41">
        <v>1092640</v>
      </c>
      <c r="BBZ41">
        <v>1095696</v>
      </c>
      <c r="BCA41">
        <v>1083944</v>
      </c>
      <c r="BCB41">
        <v>1082804</v>
      </c>
      <c r="BCC41">
        <v>1087536</v>
      </c>
      <c r="BCD41">
        <v>1071482</v>
      </c>
      <c r="BCE41">
        <v>1075776</v>
      </c>
      <c r="BCF41">
        <v>1073601</v>
      </c>
      <c r="BCG41">
        <v>1074729</v>
      </c>
      <c r="BCH41">
        <v>1075286</v>
      </c>
      <c r="BCI41">
        <v>1075286</v>
      </c>
      <c r="BCJ41">
        <v>1076867</v>
      </c>
      <c r="BCK41">
        <v>1065341</v>
      </c>
      <c r="BCL41">
        <v>1060206</v>
      </c>
      <c r="BCM41">
        <v>1058037</v>
      </c>
      <c r="BCN41">
        <v>1055074</v>
      </c>
      <c r="BCO41">
        <v>1053266</v>
      </c>
      <c r="BCP41">
        <v>1042806</v>
      </c>
      <c r="BCQ41">
        <v>1038915</v>
      </c>
      <c r="BCR41">
        <v>1041474</v>
      </c>
      <c r="BCS41">
        <v>1044130</v>
      </c>
      <c r="BCT41">
        <v>1044130</v>
      </c>
      <c r="BCU41">
        <v>1039176</v>
      </c>
      <c r="BCV41">
        <v>1028248</v>
      </c>
      <c r="BCW41">
        <v>1026988</v>
      </c>
      <c r="BCX41">
        <v>1025445</v>
      </c>
      <c r="BCY41">
        <v>1025445</v>
      </c>
      <c r="BCZ41">
        <v>1024683</v>
      </c>
      <c r="BDA41">
        <v>1022671</v>
      </c>
      <c r="BDB41">
        <v>58</v>
      </c>
      <c r="BDC41">
        <v>4005</v>
      </c>
      <c r="BDD41">
        <v>6470</v>
      </c>
      <c r="BDE41">
        <v>8433</v>
      </c>
      <c r="BDF41">
        <v>14273</v>
      </c>
      <c r="BDG41">
        <v>14821</v>
      </c>
      <c r="BDH41">
        <v>22319</v>
      </c>
      <c r="BDI41">
        <v>24310</v>
      </c>
      <c r="BDJ41">
        <v>24763</v>
      </c>
      <c r="BDK41">
        <v>26305</v>
      </c>
      <c r="BDL41">
        <v>26825</v>
      </c>
      <c r="BDM41">
        <v>27256</v>
      </c>
      <c r="BDN41">
        <v>27605</v>
      </c>
      <c r="BDO41">
        <v>30469</v>
      </c>
      <c r="BDP41">
        <v>34086</v>
      </c>
      <c r="BDQ41">
        <v>39745</v>
      </c>
      <c r="BDR41">
        <v>44926</v>
      </c>
      <c r="BDS41">
        <v>98625</v>
      </c>
      <c r="BDT41">
        <v>98625</v>
      </c>
      <c r="BDU41">
        <v>234319</v>
      </c>
      <c r="BDV41">
        <v>508028</v>
      </c>
      <c r="BDW41">
        <v>768450</v>
      </c>
      <c r="BDX41">
        <v>898206</v>
      </c>
      <c r="BDY41">
        <v>1007815</v>
      </c>
      <c r="BDZ41">
        <v>1009886</v>
      </c>
      <c r="BEA41">
        <v>1008475</v>
      </c>
      <c r="BEB41">
        <v>1010761</v>
      </c>
      <c r="BEC41">
        <v>1009748</v>
      </c>
      <c r="BED41">
        <v>1010155</v>
      </c>
      <c r="BEE41">
        <v>1011073</v>
      </c>
      <c r="BEF41">
        <v>1003022</v>
      </c>
      <c r="BEG41">
        <v>995688</v>
      </c>
      <c r="BEH41">
        <v>995948</v>
      </c>
      <c r="BEI41">
        <v>994861</v>
      </c>
      <c r="BEJ41">
        <v>982824</v>
      </c>
      <c r="BEK41">
        <v>990211</v>
      </c>
      <c r="BEL41">
        <v>993913</v>
      </c>
      <c r="BEM41">
        <v>1003342</v>
      </c>
      <c r="BEN41">
        <v>1000941</v>
      </c>
      <c r="BEO41">
        <v>1001216</v>
      </c>
      <c r="BEP41">
        <v>996918</v>
      </c>
      <c r="BEQ41">
        <v>994601</v>
      </c>
      <c r="BER41">
        <v>995651</v>
      </c>
      <c r="BES41">
        <v>990370</v>
      </c>
      <c r="BET41">
        <v>983369</v>
      </c>
      <c r="BEU41">
        <v>985023</v>
      </c>
      <c r="BEV41">
        <v>982726</v>
      </c>
      <c r="BEW41">
        <v>985114</v>
      </c>
      <c r="BEX41">
        <v>983069</v>
      </c>
      <c r="BEY41">
        <v>990398</v>
      </c>
      <c r="BEZ41">
        <v>991651</v>
      </c>
      <c r="BFA41">
        <v>991012</v>
      </c>
      <c r="BFB41">
        <v>982794</v>
      </c>
      <c r="BFC41">
        <v>983942</v>
      </c>
      <c r="BFD41">
        <v>979707</v>
      </c>
      <c r="BFE41">
        <v>983420</v>
      </c>
      <c r="BFF41">
        <v>984202</v>
      </c>
      <c r="BFG41">
        <v>980343</v>
      </c>
      <c r="BFH41">
        <v>987607</v>
      </c>
      <c r="BFI41">
        <v>992116</v>
      </c>
      <c r="BFJ41">
        <v>990087</v>
      </c>
      <c r="BFK41">
        <v>988909</v>
      </c>
      <c r="BFL41">
        <v>988503</v>
      </c>
      <c r="BFM41">
        <v>988739</v>
      </c>
      <c r="BFN41">
        <v>987804</v>
      </c>
      <c r="BFO41">
        <v>4302</v>
      </c>
      <c r="BFP41">
        <v>10241</v>
      </c>
      <c r="BFQ41">
        <v>14696</v>
      </c>
      <c r="BFR41">
        <v>14879</v>
      </c>
      <c r="BFS41">
        <v>16313</v>
      </c>
      <c r="BFT41">
        <v>17455</v>
      </c>
      <c r="BFU41">
        <v>17535</v>
      </c>
      <c r="BFV41">
        <v>17535</v>
      </c>
      <c r="BFW41">
        <v>21822</v>
      </c>
      <c r="BFX41">
        <v>27419</v>
      </c>
      <c r="BFY41">
        <v>28314</v>
      </c>
      <c r="BFZ41">
        <v>28314</v>
      </c>
      <c r="BGA41">
        <v>30541</v>
      </c>
      <c r="BGB41">
        <v>34159</v>
      </c>
      <c r="BGC41">
        <v>34754</v>
      </c>
      <c r="BGD41">
        <v>39974</v>
      </c>
      <c r="BGE41">
        <v>51180</v>
      </c>
      <c r="BGF41">
        <v>176598</v>
      </c>
      <c r="BGG41">
        <v>353100</v>
      </c>
      <c r="BGH41">
        <v>626124</v>
      </c>
      <c r="BGI41">
        <v>893823</v>
      </c>
      <c r="BGJ41">
        <v>1014277</v>
      </c>
      <c r="BGK41">
        <v>1060477</v>
      </c>
      <c r="BGL41">
        <v>1072416</v>
      </c>
      <c r="BGM41">
        <v>1076608</v>
      </c>
      <c r="BGN41">
        <v>1073481</v>
      </c>
      <c r="BGO41">
        <v>1071622</v>
      </c>
      <c r="BGP41">
        <v>1063134</v>
      </c>
      <c r="BGQ41">
        <v>1051105</v>
      </c>
      <c r="BGR41">
        <v>1051649</v>
      </c>
      <c r="BGS41">
        <v>1037787</v>
      </c>
      <c r="BGT41">
        <v>1042806</v>
      </c>
      <c r="BGU41">
        <v>1041210</v>
      </c>
      <c r="BGV41">
        <v>1040049</v>
      </c>
      <c r="BGW41">
        <v>1038650</v>
      </c>
      <c r="BGX41">
        <v>1035197</v>
      </c>
      <c r="BGY41">
        <v>1042482</v>
      </c>
      <c r="BGZ41">
        <v>1039287</v>
      </c>
      <c r="BHA41">
        <v>1037419</v>
      </c>
      <c r="BHB41">
        <v>1040797</v>
      </c>
      <c r="BHC41">
        <v>1041358</v>
      </c>
      <c r="BHD41">
        <v>1041791</v>
      </c>
      <c r="BHE41">
        <v>1046751</v>
      </c>
      <c r="BHF41">
        <v>1042206</v>
      </c>
      <c r="BHG41">
        <v>1036335</v>
      </c>
      <c r="BHH41">
        <v>1037718</v>
      </c>
      <c r="BHI41">
        <v>1037406</v>
      </c>
      <c r="BHJ41">
        <v>1037845</v>
      </c>
      <c r="BHK41">
        <v>1038312</v>
      </c>
      <c r="BHL41">
        <v>1041851</v>
      </c>
      <c r="BHM41">
        <v>1041200</v>
      </c>
      <c r="BHN41">
        <v>1046521</v>
      </c>
      <c r="BHO41">
        <v>1052170</v>
      </c>
      <c r="BHP41">
        <v>1056704</v>
      </c>
      <c r="BHQ41">
        <v>1057182</v>
      </c>
      <c r="BHR41">
        <v>1055799</v>
      </c>
      <c r="BHS41">
        <v>1050155</v>
      </c>
      <c r="BHT41">
        <v>1050155</v>
      </c>
      <c r="BHU41">
        <v>1049788</v>
      </c>
      <c r="BHV41">
        <v>1040888</v>
      </c>
      <c r="BHW41">
        <v>1029464</v>
      </c>
      <c r="BHX41">
        <v>1028079</v>
      </c>
      <c r="BHY41">
        <v>1026895</v>
      </c>
      <c r="BHZ41">
        <v>1025873</v>
      </c>
      <c r="BIA41">
        <v>1021204</v>
      </c>
      <c r="BIB41">
        <v>1023975</v>
      </c>
      <c r="BIC41">
        <v>6609</v>
      </c>
      <c r="BID41">
        <v>6670</v>
      </c>
      <c r="BIE41">
        <v>7273</v>
      </c>
      <c r="BIF41">
        <v>8036</v>
      </c>
      <c r="BIG41">
        <v>8980</v>
      </c>
      <c r="BIH41">
        <v>11248</v>
      </c>
      <c r="BII41">
        <v>12387</v>
      </c>
      <c r="BIJ41">
        <v>27355</v>
      </c>
      <c r="BIK41">
        <v>44443</v>
      </c>
      <c r="BIL41">
        <v>48781</v>
      </c>
      <c r="BIM41">
        <v>50212</v>
      </c>
      <c r="BIN41">
        <v>61230</v>
      </c>
      <c r="BIO41">
        <v>68127</v>
      </c>
      <c r="BIP41">
        <v>74960</v>
      </c>
      <c r="BIQ41">
        <v>78831</v>
      </c>
      <c r="BIR41">
        <v>81774</v>
      </c>
      <c r="BIS41">
        <v>92566</v>
      </c>
      <c r="BIT41">
        <v>200928</v>
      </c>
      <c r="BIU41">
        <v>406407</v>
      </c>
      <c r="BIV41">
        <v>724569</v>
      </c>
      <c r="BIW41">
        <v>724569</v>
      </c>
      <c r="BIX41">
        <v>861314</v>
      </c>
      <c r="BIY41">
        <v>958809</v>
      </c>
      <c r="BIZ41">
        <v>1018583</v>
      </c>
      <c r="BJA41">
        <v>1035966</v>
      </c>
      <c r="BJB41">
        <v>1040215</v>
      </c>
      <c r="BJC41">
        <v>1042450</v>
      </c>
      <c r="BJD41">
        <v>1052459</v>
      </c>
      <c r="BJE41">
        <v>1056036</v>
      </c>
      <c r="BJF41">
        <v>1055980</v>
      </c>
      <c r="BJG41">
        <v>1056238</v>
      </c>
      <c r="BJH41">
        <v>1057517</v>
      </c>
      <c r="BJI41">
        <v>1060151</v>
      </c>
      <c r="BJJ41">
        <v>1048923</v>
      </c>
      <c r="BJK41">
        <v>1045775</v>
      </c>
      <c r="BJL41">
        <v>1053932</v>
      </c>
      <c r="BJM41">
        <v>1049544</v>
      </c>
      <c r="BJN41">
        <v>1036419</v>
      </c>
      <c r="BJO41">
        <v>1033196</v>
      </c>
      <c r="BJP41">
        <v>1041067</v>
      </c>
      <c r="BJQ41">
        <v>1040286</v>
      </c>
      <c r="BJR41">
        <v>1039048</v>
      </c>
      <c r="BJS41">
        <v>1041403</v>
      </c>
      <c r="BJT41">
        <v>1043899</v>
      </c>
      <c r="BJU41">
        <v>1041278</v>
      </c>
      <c r="BJV41">
        <v>1040492</v>
      </c>
      <c r="BJW41">
        <v>1048073</v>
      </c>
      <c r="BJX41">
        <v>1049147</v>
      </c>
      <c r="BJY41">
        <v>1044592</v>
      </c>
      <c r="BJZ41">
        <v>1047016</v>
      </c>
      <c r="BKA41">
        <v>1046162</v>
      </c>
      <c r="BKB41">
        <v>1046162</v>
      </c>
      <c r="BKC41">
        <v>1044769</v>
      </c>
      <c r="BKD41">
        <v>1052353</v>
      </c>
      <c r="BKE41">
        <v>1052479</v>
      </c>
      <c r="BKF41">
        <v>1051991</v>
      </c>
      <c r="BKG41">
        <v>1055563</v>
      </c>
      <c r="BKH41">
        <v>1055693</v>
      </c>
      <c r="BKI41">
        <v>1051390</v>
      </c>
      <c r="BKJ41">
        <v>1049859</v>
      </c>
      <c r="BKK41">
        <v>1049768</v>
      </c>
      <c r="BKL41">
        <v>1048657</v>
      </c>
      <c r="BKM41">
        <v>1055235</v>
      </c>
      <c r="BKN41">
        <v>1072005</v>
      </c>
      <c r="BKO41">
        <v>1082616</v>
      </c>
      <c r="BKP41">
        <v>37</v>
      </c>
      <c r="BKQ41">
        <v>51</v>
      </c>
      <c r="BKR41">
        <v>1261</v>
      </c>
      <c r="BKS41">
        <v>1597</v>
      </c>
      <c r="BKT41">
        <v>3851</v>
      </c>
      <c r="BKU41">
        <v>3860</v>
      </c>
      <c r="BKV41">
        <v>3861</v>
      </c>
      <c r="BKW41">
        <v>3928</v>
      </c>
      <c r="BKX41">
        <v>4113</v>
      </c>
      <c r="BKY41">
        <v>4717</v>
      </c>
      <c r="BKZ41">
        <v>5115</v>
      </c>
      <c r="BLA41">
        <v>8250</v>
      </c>
      <c r="BLB41">
        <v>12779</v>
      </c>
      <c r="BLC41">
        <v>17049</v>
      </c>
      <c r="BLD41">
        <v>21656</v>
      </c>
      <c r="BLE41">
        <v>26132</v>
      </c>
      <c r="BLF41">
        <v>41532</v>
      </c>
      <c r="BLG41">
        <v>146717</v>
      </c>
      <c r="BLH41">
        <v>350654</v>
      </c>
      <c r="BLI41">
        <v>597637</v>
      </c>
      <c r="BLJ41">
        <v>878915</v>
      </c>
      <c r="BLK41">
        <v>981044</v>
      </c>
      <c r="BLL41">
        <v>1068775</v>
      </c>
      <c r="BLM41">
        <v>1094148</v>
      </c>
      <c r="BLN41">
        <v>1114975</v>
      </c>
      <c r="BLO41">
        <v>1114975</v>
      </c>
      <c r="BLP41">
        <v>1129044</v>
      </c>
      <c r="BLQ41">
        <v>1129877</v>
      </c>
      <c r="BLR41">
        <v>1147444</v>
      </c>
      <c r="BLS41">
        <v>1143404</v>
      </c>
      <c r="BLT41">
        <v>1155657</v>
      </c>
      <c r="BLU41">
        <v>1157890</v>
      </c>
      <c r="BLV41">
        <v>1165918</v>
      </c>
      <c r="BLW41">
        <v>1170627</v>
      </c>
      <c r="BLX41">
        <v>1173330</v>
      </c>
      <c r="BLY41">
        <v>1179601</v>
      </c>
      <c r="BLZ41">
        <v>1183931</v>
      </c>
      <c r="BMA41">
        <v>1189512</v>
      </c>
      <c r="BMB41">
        <v>1220349</v>
      </c>
      <c r="BMC41">
        <v>1223087</v>
      </c>
      <c r="BMD41">
        <v>1226566</v>
      </c>
      <c r="BME41">
        <v>1235849</v>
      </c>
      <c r="BMF41">
        <v>1235859</v>
      </c>
      <c r="BMG41">
        <v>1246270</v>
      </c>
      <c r="BMH41">
        <v>1248723</v>
      </c>
      <c r="BMI41">
        <v>1248723</v>
      </c>
      <c r="BMJ41">
        <v>1257656</v>
      </c>
      <c r="BMK41">
        <v>1255577</v>
      </c>
      <c r="BML41">
        <v>1254134</v>
      </c>
      <c r="BMM41">
        <v>1254502</v>
      </c>
      <c r="BMN41">
        <v>1247766</v>
      </c>
      <c r="BMO41">
        <v>1247820</v>
      </c>
      <c r="BMP41">
        <v>1241947</v>
      </c>
      <c r="BMQ41">
        <v>1236563</v>
      </c>
      <c r="BMR41">
        <v>1240834</v>
      </c>
      <c r="BMS41">
        <v>1241553</v>
      </c>
      <c r="BMT41">
        <v>1246089</v>
      </c>
      <c r="BMU41">
        <v>1247024</v>
      </c>
      <c r="BMV41">
        <v>1247024</v>
      </c>
      <c r="BMW41">
        <v>1244135</v>
      </c>
      <c r="BMX41">
        <v>1240125</v>
      </c>
      <c r="BMY41">
        <v>1240884</v>
      </c>
      <c r="BMZ41">
        <v>1242906</v>
      </c>
      <c r="BNA41">
        <v>1242906</v>
      </c>
      <c r="BNB41">
        <v>1243560</v>
      </c>
      <c r="BNC41">
        <v>1262806</v>
      </c>
      <c r="BND41">
        <v>187</v>
      </c>
      <c r="BNE41">
        <v>187</v>
      </c>
      <c r="BNF41">
        <v>421</v>
      </c>
      <c r="BNG41">
        <v>2284</v>
      </c>
      <c r="BNH41">
        <v>2735</v>
      </c>
      <c r="BNI41">
        <v>2154</v>
      </c>
      <c r="BNJ41">
        <v>2778</v>
      </c>
      <c r="BNK41">
        <v>4052</v>
      </c>
      <c r="BNL41">
        <v>6433</v>
      </c>
      <c r="BNM41">
        <v>6935</v>
      </c>
      <c r="BNN41">
        <v>7310</v>
      </c>
      <c r="BNO41">
        <v>8542</v>
      </c>
      <c r="BNP41">
        <v>9543</v>
      </c>
      <c r="BNQ41">
        <v>19163</v>
      </c>
      <c r="BNR41">
        <v>22197</v>
      </c>
      <c r="BNS41">
        <v>27432</v>
      </c>
      <c r="BNT41">
        <v>27432</v>
      </c>
      <c r="BNU41">
        <v>85635</v>
      </c>
      <c r="BNV41">
        <v>394249</v>
      </c>
      <c r="BNW41">
        <v>702469</v>
      </c>
      <c r="BNX41">
        <v>861395</v>
      </c>
      <c r="BNY41">
        <v>999460</v>
      </c>
      <c r="BNZ41">
        <v>1142245</v>
      </c>
      <c r="BOA41">
        <v>1163813</v>
      </c>
      <c r="BOB41">
        <v>1164055</v>
      </c>
      <c r="BOC41">
        <v>1166074</v>
      </c>
      <c r="BOD41">
        <v>1172125</v>
      </c>
      <c r="BOE41">
        <v>1170271</v>
      </c>
      <c r="BOF41">
        <v>1165842</v>
      </c>
      <c r="BOG41">
        <v>1166111</v>
      </c>
      <c r="BOH41">
        <v>1167455</v>
      </c>
      <c r="BOI41">
        <v>1156904</v>
      </c>
      <c r="BOJ41">
        <v>1153436</v>
      </c>
      <c r="BOK41">
        <v>1153369</v>
      </c>
      <c r="BOL41">
        <v>1146301</v>
      </c>
      <c r="BOM41">
        <v>1145814</v>
      </c>
      <c r="BON41">
        <v>1148272</v>
      </c>
      <c r="BOO41">
        <v>1143456</v>
      </c>
      <c r="BOP41">
        <v>1141493</v>
      </c>
      <c r="BOQ41">
        <v>1138886</v>
      </c>
      <c r="BOR41">
        <v>1142081</v>
      </c>
      <c r="BOS41">
        <v>1157784</v>
      </c>
      <c r="BOT41">
        <v>1155302</v>
      </c>
      <c r="BOU41">
        <v>1153689</v>
      </c>
      <c r="BOV41">
        <v>1149975</v>
      </c>
      <c r="BOW41">
        <v>1151932</v>
      </c>
      <c r="BOX41">
        <v>1150830</v>
      </c>
      <c r="BOY41">
        <v>1149703</v>
      </c>
      <c r="BOZ41">
        <v>1145187</v>
      </c>
      <c r="BPA41">
        <v>1146101</v>
      </c>
      <c r="BPB41">
        <v>1144409</v>
      </c>
      <c r="BPC41">
        <v>1140517</v>
      </c>
      <c r="BPD41">
        <v>1137222</v>
      </c>
      <c r="BPE41">
        <v>1136503</v>
      </c>
      <c r="BPF41">
        <v>1136387</v>
      </c>
      <c r="BPG41">
        <v>1134123</v>
      </c>
      <c r="BPH41">
        <v>1139198</v>
      </c>
      <c r="BPI41">
        <v>1134159</v>
      </c>
      <c r="BPJ41">
        <v>1139701</v>
      </c>
      <c r="BPK41">
        <v>1131812</v>
      </c>
      <c r="BPL41">
        <v>1134881</v>
      </c>
      <c r="BPM41">
        <v>1133255</v>
      </c>
      <c r="BPN41">
        <v>1132431</v>
      </c>
      <c r="BPO41">
        <v>1135030</v>
      </c>
      <c r="BPP41">
        <v>1139085</v>
      </c>
      <c r="BPQ41">
        <v>5847</v>
      </c>
      <c r="BPR41">
        <v>12408</v>
      </c>
      <c r="BPS41">
        <v>16094</v>
      </c>
      <c r="BPT41">
        <v>17477</v>
      </c>
      <c r="BPU41">
        <v>18446</v>
      </c>
      <c r="BPV41">
        <v>27214</v>
      </c>
      <c r="BPW41">
        <v>28287</v>
      </c>
      <c r="BPX41">
        <v>28825</v>
      </c>
      <c r="BPY41">
        <v>29815</v>
      </c>
      <c r="BPZ41">
        <v>31937</v>
      </c>
      <c r="BQA41">
        <v>40820</v>
      </c>
      <c r="BQB41">
        <v>41793</v>
      </c>
      <c r="BQC41">
        <v>42743</v>
      </c>
      <c r="BQD41">
        <v>49013</v>
      </c>
      <c r="BQE41">
        <v>49013</v>
      </c>
      <c r="BQF41">
        <v>53762</v>
      </c>
      <c r="BQG41">
        <v>106760</v>
      </c>
      <c r="BQH41">
        <v>260316</v>
      </c>
      <c r="BQI41">
        <v>559444</v>
      </c>
      <c r="BQJ41">
        <v>815328</v>
      </c>
      <c r="BQK41">
        <v>943503</v>
      </c>
      <c r="BQL41">
        <v>1036645</v>
      </c>
      <c r="BQM41">
        <v>1098305</v>
      </c>
      <c r="BQN41">
        <v>1123270</v>
      </c>
      <c r="BQO41">
        <v>1147718</v>
      </c>
      <c r="BQP41">
        <v>1155668</v>
      </c>
      <c r="BQQ41">
        <v>1174951</v>
      </c>
      <c r="BQR41">
        <v>1179432</v>
      </c>
      <c r="BQS41">
        <v>1181490</v>
      </c>
      <c r="BQT41">
        <v>1183806</v>
      </c>
      <c r="BQU41">
        <v>1179878</v>
      </c>
      <c r="BQV41">
        <v>1177341</v>
      </c>
      <c r="BQW41">
        <v>1176732</v>
      </c>
      <c r="BQX41">
        <v>1163549</v>
      </c>
      <c r="BQY41">
        <v>1152753</v>
      </c>
      <c r="BQZ41">
        <v>1156360</v>
      </c>
      <c r="BRA41">
        <v>1154625</v>
      </c>
      <c r="BRB41">
        <v>1154411</v>
      </c>
      <c r="BRC41">
        <v>1157707</v>
      </c>
      <c r="BRD41">
        <v>1163089</v>
      </c>
      <c r="BRE41">
        <v>1160023</v>
      </c>
      <c r="BRF41">
        <v>1157374</v>
      </c>
      <c r="BRG41">
        <v>1156011</v>
      </c>
      <c r="BRH41">
        <v>1154023</v>
      </c>
      <c r="BRI41">
        <v>1148719</v>
      </c>
      <c r="BRJ41">
        <v>1148901</v>
      </c>
      <c r="BRK41">
        <v>1151576</v>
      </c>
      <c r="BRL41">
        <v>1157909</v>
      </c>
      <c r="BRM41">
        <v>1156456</v>
      </c>
      <c r="BRN41">
        <v>1153681</v>
      </c>
      <c r="BRO41">
        <v>1160136</v>
      </c>
      <c r="BRP41">
        <v>1150791</v>
      </c>
      <c r="BRQ41">
        <v>1150733</v>
      </c>
      <c r="BRR41">
        <v>1153115</v>
      </c>
      <c r="BRS41">
        <v>1150686</v>
      </c>
      <c r="BRT41">
        <v>1152816</v>
      </c>
      <c r="BRU41">
        <v>1152816</v>
      </c>
      <c r="BRV41">
        <v>1150605</v>
      </c>
      <c r="BRW41">
        <v>1154881</v>
      </c>
      <c r="BRX41">
        <v>1146267</v>
      </c>
      <c r="BRY41">
        <v>1145294</v>
      </c>
      <c r="BRZ41">
        <v>1141467</v>
      </c>
      <c r="BSA41">
        <v>1138410</v>
      </c>
      <c r="BSB41">
        <v>1140281</v>
      </c>
      <c r="BSC41">
        <v>1143967</v>
      </c>
      <c r="BSD41">
        <v>1141160</v>
      </c>
      <c r="BSE41">
        <v>3504</v>
      </c>
      <c r="BSF41">
        <v>5707</v>
      </c>
      <c r="BSG41">
        <v>6110</v>
      </c>
      <c r="BSH41">
        <v>6400</v>
      </c>
      <c r="BSI41">
        <v>9325</v>
      </c>
      <c r="BSJ41">
        <v>14478</v>
      </c>
      <c r="BSK41">
        <v>14991</v>
      </c>
      <c r="BSL41">
        <v>15273</v>
      </c>
      <c r="BSM41">
        <v>15436</v>
      </c>
      <c r="BSN41">
        <v>17027</v>
      </c>
      <c r="BSO41">
        <v>17575</v>
      </c>
      <c r="BSP41">
        <v>18303</v>
      </c>
      <c r="BSQ41">
        <v>23287</v>
      </c>
      <c r="BSR41">
        <v>42870</v>
      </c>
      <c r="BSS41">
        <v>65441</v>
      </c>
      <c r="BST41">
        <v>154093</v>
      </c>
      <c r="BSU41">
        <v>313468</v>
      </c>
      <c r="BSV41">
        <v>721256</v>
      </c>
      <c r="BSW41">
        <v>721256</v>
      </c>
      <c r="BSX41">
        <v>852159</v>
      </c>
      <c r="BSY41">
        <v>1056689</v>
      </c>
      <c r="BSZ41">
        <v>1089393</v>
      </c>
      <c r="BTA41">
        <v>1123063</v>
      </c>
      <c r="BTB41">
        <v>1155452</v>
      </c>
      <c r="BTC41">
        <v>1162988</v>
      </c>
      <c r="BTD41">
        <v>1163149</v>
      </c>
      <c r="BTE41">
        <v>1167551</v>
      </c>
      <c r="BTF41">
        <v>1173181</v>
      </c>
      <c r="BTG41">
        <v>1172106</v>
      </c>
      <c r="BTH41">
        <v>1171635</v>
      </c>
      <c r="BTI41">
        <v>1166968</v>
      </c>
      <c r="BTJ41">
        <v>1169669</v>
      </c>
      <c r="BTK41">
        <v>1167636</v>
      </c>
      <c r="BTL41">
        <v>1154825</v>
      </c>
      <c r="BTM41">
        <v>1156629</v>
      </c>
      <c r="BTN41">
        <v>1159188</v>
      </c>
      <c r="BTO41">
        <v>1156760</v>
      </c>
      <c r="BTP41">
        <v>1158579</v>
      </c>
      <c r="BTQ41">
        <v>1153637</v>
      </c>
      <c r="BTR41">
        <v>1153810</v>
      </c>
      <c r="BTS41">
        <v>1160979</v>
      </c>
      <c r="BTT41">
        <v>1159128</v>
      </c>
      <c r="BTU41">
        <v>1159923</v>
      </c>
      <c r="BTV41">
        <v>1160005</v>
      </c>
      <c r="BTW41">
        <v>1160005</v>
      </c>
      <c r="BTX41">
        <v>1158187</v>
      </c>
      <c r="BTY41">
        <v>1155532</v>
      </c>
      <c r="BTZ41">
        <v>1156126</v>
      </c>
      <c r="BUA41">
        <v>1154039</v>
      </c>
      <c r="BUB41">
        <v>1155465</v>
      </c>
      <c r="BUC41">
        <v>1156251</v>
      </c>
      <c r="BUD41">
        <v>1158750</v>
      </c>
      <c r="BUE41">
        <v>1160808</v>
      </c>
      <c r="BUF41">
        <v>1163586</v>
      </c>
      <c r="BUG41">
        <v>1169470</v>
      </c>
      <c r="BUH41">
        <v>1171649</v>
      </c>
      <c r="BUI41">
        <v>1171236</v>
      </c>
      <c r="BUJ41">
        <v>1171874</v>
      </c>
      <c r="BUK41">
        <v>1171465</v>
      </c>
      <c r="BUL41">
        <v>1158654</v>
      </c>
      <c r="BUM41">
        <v>1146720</v>
      </c>
      <c r="BUN41">
        <v>1135478</v>
      </c>
      <c r="BUO41">
        <v>1127814</v>
      </c>
      <c r="BUP41">
        <v>1121287</v>
      </c>
      <c r="BUQ41">
        <v>1110861</v>
      </c>
      <c r="BUR41">
        <v>5612</v>
      </c>
      <c r="BUS41">
        <v>7525</v>
      </c>
      <c r="BUT41">
        <v>10549</v>
      </c>
      <c r="BUU41">
        <v>12857</v>
      </c>
      <c r="BUV41">
        <v>13024</v>
      </c>
      <c r="BUW41">
        <v>13729</v>
      </c>
      <c r="BUX41">
        <v>12691</v>
      </c>
      <c r="BUY41">
        <v>13925</v>
      </c>
      <c r="BUZ41">
        <v>14110</v>
      </c>
      <c r="BVA41">
        <v>14580</v>
      </c>
      <c r="BVB41">
        <v>15384</v>
      </c>
      <c r="BVC41">
        <v>17047</v>
      </c>
      <c r="BVD41">
        <v>18843</v>
      </c>
      <c r="BVE41">
        <v>21117</v>
      </c>
      <c r="BVF41">
        <v>26405</v>
      </c>
      <c r="BVG41">
        <v>43675</v>
      </c>
      <c r="BVH41">
        <v>156536</v>
      </c>
      <c r="BVI41">
        <v>370567</v>
      </c>
      <c r="BVJ41">
        <v>685903</v>
      </c>
      <c r="BVK41">
        <v>892118</v>
      </c>
      <c r="BVL41">
        <v>1066071</v>
      </c>
      <c r="BVM41">
        <v>1137848</v>
      </c>
      <c r="BVN41">
        <v>1170514</v>
      </c>
      <c r="BVO41">
        <v>1170514</v>
      </c>
      <c r="BVP41">
        <v>1176000</v>
      </c>
      <c r="BVQ41">
        <v>1186371</v>
      </c>
      <c r="BVR41">
        <v>1191995</v>
      </c>
      <c r="BVS41">
        <v>1190774</v>
      </c>
      <c r="BVT41">
        <v>1195044</v>
      </c>
      <c r="BVU41">
        <v>1190698</v>
      </c>
      <c r="BVV41">
        <v>1177976</v>
      </c>
      <c r="BVW41">
        <v>1176005</v>
      </c>
      <c r="BVX41">
        <v>1168526</v>
      </c>
      <c r="BVY41">
        <v>1162590</v>
      </c>
      <c r="BVZ41">
        <v>1167113</v>
      </c>
      <c r="BWA41">
        <v>1168656</v>
      </c>
      <c r="BWB41">
        <v>1171098</v>
      </c>
      <c r="BWC41">
        <v>1170791</v>
      </c>
      <c r="BWD41">
        <v>1163130</v>
      </c>
      <c r="BWE41">
        <v>1160875</v>
      </c>
      <c r="BWF41">
        <v>1163146</v>
      </c>
      <c r="BWG41">
        <v>1154493</v>
      </c>
      <c r="BWH41">
        <v>1143815</v>
      </c>
      <c r="BWI41">
        <v>1143815</v>
      </c>
      <c r="BWJ41">
        <v>1143151</v>
      </c>
      <c r="BWK41">
        <v>1142065</v>
      </c>
      <c r="BWL41">
        <v>1136875</v>
      </c>
      <c r="BWM41">
        <v>1127965</v>
      </c>
      <c r="BWN41">
        <v>1121958</v>
      </c>
      <c r="BWO41">
        <v>1114213</v>
      </c>
      <c r="BWP41">
        <v>1100766</v>
      </c>
      <c r="BWQ41">
        <v>1099646</v>
      </c>
      <c r="BWR41">
        <v>1092658</v>
      </c>
      <c r="BWS41">
        <v>1089741</v>
      </c>
      <c r="BWT41">
        <v>1086565</v>
      </c>
      <c r="BWU41">
        <v>1087835</v>
      </c>
      <c r="BWV41">
        <v>1091022</v>
      </c>
      <c r="BWW41">
        <v>1091022</v>
      </c>
      <c r="BWX41">
        <v>1098701</v>
      </c>
      <c r="BWY41">
        <v>1093647</v>
      </c>
      <c r="BWZ41">
        <v>1089047</v>
      </c>
      <c r="BXA41">
        <v>1086723</v>
      </c>
      <c r="BXB41">
        <v>1086723</v>
      </c>
      <c r="BXC41">
        <v>1085637</v>
      </c>
      <c r="BXD41">
        <v>1079171</v>
      </c>
      <c r="BXE41">
        <v>67</v>
      </c>
      <c r="BXF41">
        <v>2504</v>
      </c>
      <c r="BXG41">
        <v>5062</v>
      </c>
      <c r="BXH41">
        <v>5550</v>
      </c>
      <c r="BXI41">
        <v>5545</v>
      </c>
      <c r="BXJ41">
        <v>6296</v>
      </c>
      <c r="BXK41">
        <v>7390</v>
      </c>
      <c r="BXL41">
        <v>8300</v>
      </c>
      <c r="BXM41">
        <v>9205</v>
      </c>
      <c r="BXN41">
        <v>11585</v>
      </c>
      <c r="BXO41">
        <v>13192</v>
      </c>
      <c r="BXP41">
        <v>16773</v>
      </c>
      <c r="BXQ41">
        <v>37200</v>
      </c>
      <c r="BXR41">
        <v>50311</v>
      </c>
      <c r="BXS41">
        <v>74188</v>
      </c>
      <c r="BXT41">
        <v>189369</v>
      </c>
      <c r="BXU41">
        <v>413403</v>
      </c>
      <c r="BXV41">
        <v>727046</v>
      </c>
      <c r="BXW41">
        <v>961195</v>
      </c>
      <c r="BXX41">
        <v>997457</v>
      </c>
      <c r="BXY41">
        <v>997457</v>
      </c>
      <c r="BXZ41">
        <v>1058005</v>
      </c>
      <c r="BYA41">
        <v>1084839</v>
      </c>
      <c r="BYB41">
        <v>1101708</v>
      </c>
      <c r="BYC41">
        <v>1108809</v>
      </c>
      <c r="BYD41">
        <v>1109990</v>
      </c>
      <c r="BYE41">
        <v>1115903</v>
      </c>
      <c r="BYF41">
        <v>1116809</v>
      </c>
      <c r="BYG41">
        <v>1115628</v>
      </c>
      <c r="BYH41">
        <v>1096543</v>
      </c>
      <c r="BYI41">
        <v>1086325</v>
      </c>
      <c r="BYJ41">
        <v>1069269</v>
      </c>
      <c r="BYK41">
        <v>1067589</v>
      </c>
      <c r="BYL41">
        <v>1069904</v>
      </c>
      <c r="BYM41">
        <v>1069750</v>
      </c>
      <c r="BYN41">
        <v>1060557</v>
      </c>
      <c r="BYO41">
        <v>1066244</v>
      </c>
      <c r="BYP41">
        <v>1068819</v>
      </c>
      <c r="BYQ41">
        <v>1074486</v>
      </c>
      <c r="BYR41">
        <v>1074221</v>
      </c>
      <c r="BYS41">
        <v>1071681</v>
      </c>
      <c r="BYT41">
        <v>1069714</v>
      </c>
      <c r="BYU41">
        <v>1074447</v>
      </c>
      <c r="BYV41">
        <v>1079322</v>
      </c>
      <c r="BYW41">
        <v>1088812</v>
      </c>
      <c r="BYX41">
        <v>1089848</v>
      </c>
      <c r="BYY41">
        <v>1086630</v>
      </c>
      <c r="BYZ41">
        <v>1087837</v>
      </c>
      <c r="BZA41">
        <v>1081630</v>
      </c>
      <c r="BZB41">
        <v>1074865</v>
      </c>
      <c r="BZC41">
        <v>1052305</v>
      </c>
      <c r="BZD41">
        <v>1055449</v>
      </c>
      <c r="BZE41">
        <v>1055103</v>
      </c>
      <c r="BZF41">
        <v>1055616</v>
      </c>
      <c r="BZG41">
        <v>1048405</v>
      </c>
      <c r="BZH41">
        <v>1058336</v>
      </c>
      <c r="BZI41">
        <v>1048721</v>
      </c>
      <c r="BZJ41">
        <v>1050162</v>
      </c>
      <c r="BZK41">
        <v>1050233</v>
      </c>
      <c r="BZL41">
        <v>1044810</v>
      </c>
      <c r="BZM41">
        <v>1037866</v>
      </c>
      <c r="BZN41">
        <v>1042718</v>
      </c>
      <c r="BZO41">
        <v>1036731</v>
      </c>
      <c r="BZP41">
        <v>1034848</v>
      </c>
      <c r="BZQ41">
        <v>1034352</v>
      </c>
      <c r="BZR41">
        <v>5512</v>
      </c>
      <c r="BZS41">
        <v>8106</v>
      </c>
      <c r="BZT41">
        <v>10846</v>
      </c>
      <c r="BZU41">
        <v>11138</v>
      </c>
      <c r="BZV41">
        <v>13846</v>
      </c>
      <c r="BZW41">
        <v>16879</v>
      </c>
      <c r="BZX41">
        <v>19485</v>
      </c>
      <c r="BZY41">
        <v>20692</v>
      </c>
      <c r="BZZ41">
        <v>24315</v>
      </c>
      <c r="CAA41">
        <v>26692</v>
      </c>
      <c r="CAB41">
        <v>33986</v>
      </c>
      <c r="CAC41">
        <v>39861</v>
      </c>
      <c r="CAD41">
        <v>48105</v>
      </c>
      <c r="CAE41">
        <v>48105</v>
      </c>
      <c r="CAF41">
        <v>54433</v>
      </c>
      <c r="CAG41">
        <v>138903</v>
      </c>
      <c r="CAH41">
        <v>253593</v>
      </c>
      <c r="CAI41">
        <v>464776</v>
      </c>
      <c r="CAJ41">
        <v>625838</v>
      </c>
      <c r="CAK41">
        <v>790098</v>
      </c>
      <c r="CAL41">
        <v>955342</v>
      </c>
      <c r="CAM41">
        <v>981503</v>
      </c>
      <c r="CAN41">
        <v>1010961</v>
      </c>
      <c r="CAO41">
        <v>1039969</v>
      </c>
      <c r="CAP41">
        <v>1041180</v>
      </c>
      <c r="CAQ41">
        <v>1031112</v>
      </c>
      <c r="CAR41">
        <v>1030981</v>
      </c>
      <c r="CAS41">
        <v>1029778</v>
      </c>
      <c r="CAT41">
        <v>1029615</v>
      </c>
      <c r="CAU41">
        <v>1032928</v>
      </c>
      <c r="CAV41">
        <v>1025413</v>
      </c>
      <c r="CAW41">
        <v>1022524</v>
      </c>
      <c r="CAX41">
        <v>1019486</v>
      </c>
      <c r="CAY41">
        <v>1018249</v>
      </c>
      <c r="CAZ41">
        <v>1019577</v>
      </c>
      <c r="CBA41">
        <v>1015729</v>
      </c>
      <c r="CBB41">
        <v>1020583</v>
      </c>
      <c r="CBC41">
        <v>1012210</v>
      </c>
      <c r="CBD41">
        <v>1009842</v>
      </c>
      <c r="CBE41">
        <v>1009605</v>
      </c>
      <c r="CBF41">
        <v>1010060</v>
      </c>
      <c r="CBG41">
        <v>1006504</v>
      </c>
      <c r="CBH41">
        <v>1007244</v>
      </c>
      <c r="CBI41">
        <v>1004025</v>
      </c>
      <c r="CBJ41">
        <v>1005570</v>
      </c>
      <c r="CBK41">
        <v>1003152</v>
      </c>
      <c r="CBL41">
        <v>996476</v>
      </c>
      <c r="CBM41">
        <v>994076</v>
      </c>
      <c r="CBN41">
        <v>991952</v>
      </c>
      <c r="CBO41">
        <v>995879</v>
      </c>
      <c r="CBP41">
        <v>984465</v>
      </c>
      <c r="CBQ41">
        <v>977802</v>
      </c>
      <c r="CBR41">
        <v>968877</v>
      </c>
      <c r="CBS41">
        <v>973136</v>
      </c>
      <c r="CBT41">
        <v>969449</v>
      </c>
      <c r="CBU41">
        <v>969493</v>
      </c>
      <c r="CBV41">
        <v>969493</v>
      </c>
      <c r="CBW41">
        <v>973354</v>
      </c>
      <c r="CBX41">
        <v>971222</v>
      </c>
      <c r="CBY41">
        <v>968869</v>
      </c>
      <c r="CBZ41">
        <v>970716</v>
      </c>
      <c r="CCA41">
        <v>960738</v>
      </c>
      <c r="CCB41">
        <v>960988</v>
      </c>
      <c r="CCC41">
        <v>962011</v>
      </c>
      <c r="CCD41">
        <v>965205</v>
      </c>
      <c r="CCE41">
        <v>3163</v>
      </c>
      <c r="CCF41">
        <v>8662</v>
      </c>
      <c r="CCG41">
        <v>9367</v>
      </c>
      <c r="CCH41">
        <v>11285</v>
      </c>
      <c r="CCI41">
        <v>19983</v>
      </c>
      <c r="CCJ41">
        <v>29505</v>
      </c>
      <c r="CCK41">
        <v>30484</v>
      </c>
      <c r="CCL41">
        <v>33499</v>
      </c>
      <c r="CCM41">
        <v>34199</v>
      </c>
      <c r="CCN41">
        <v>36181</v>
      </c>
      <c r="CCO41">
        <v>37246</v>
      </c>
      <c r="CCP41">
        <v>38903</v>
      </c>
      <c r="CCQ41">
        <v>45175</v>
      </c>
      <c r="CCR41">
        <v>55788</v>
      </c>
      <c r="CCS41">
        <v>76761</v>
      </c>
      <c r="CCT41">
        <v>117497</v>
      </c>
      <c r="CCU41">
        <v>184099</v>
      </c>
      <c r="CCV41">
        <v>387260</v>
      </c>
      <c r="CCW41">
        <v>387260</v>
      </c>
      <c r="CCX41">
        <v>480746</v>
      </c>
      <c r="CCY41">
        <v>707138</v>
      </c>
      <c r="CCZ41">
        <v>943247</v>
      </c>
      <c r="CDA41">
        <v>977252</v>
      </c>
      <c r="CDB41">
        <v>998906</v>
      </c>
      <c r="CDC41">
        <v>997572</v>
      </c>
      <c r="CDD41">
        <v>994711</v>
      </c>
      <c r="CDE41">
        <v>998635</v>
      </c>
      <c r="CDF41">
        <v>990322</v>
      </c>
      <c r="CDG41">
        <v>988718</v>
      </c>
      <c r="CDH41">
        <v>987930</v>
      </c>
      <c r="CDI41">
        <v>980396</v>
      </c>
      <c r="CDJ41">
        <v>980215</v>
      </c>
      <c r="CDK41">
        <v>977806</v>
      </c>
      <c r="CDL41">
        <v>976446</v>
      </c>
      <c r="CDM41">
        <v>971892</v>
      </c>
      <c r="CDN41">
        <v>972508</v>
      </c>
      <c r="CDO41">
        <v>969911</v>
      </c>
      <c r="CDP41">
        <v>971042</v>
      </c>
      <c r="CDQ41">
        <v>968018</v>
      </c>
      <c r="CDR41">
        <v>965762</v>
      </c>
      <c r="CDS41">
        <v>963479</v>
      </c>
      <c r="CDT41">
        <v>965436</v>
      </c>
      <c r="CDU41">
        <v>961198</v>
      </c>
      <c r="CDV41">
        <v>961240</v>
      </c>
      <c r="CDW41">
        <v>959359</v>
      </c>
      <c r="CDX41">
        <v>957429</v>
      </c>
      <c r="CDY41">
        <v>962736</v>
      </c>
      <c r="CDZ41">
        <v>957586</v>
      </c>
      <c r="CEA41">
        <v>953982</v>
      </c>
      <c r="CEB41">
        <v>953855</v>
      </c>
      <c r="CEC41">
        <v>949662</v>
      </c>
      <c r="CED41">
        <v>950832</v>
      </c>
      <c r="CEE41">
        <v>946051</v>
      </c>
      <c r="CEF41">
        <v>942432</v>
      </c>
      <c r="CEG41">
        <v>939255</v>
      </c>
      <c r="CEH41">
        <v>937528</v>
      </c>
      <c r="CEI41">
        <v>937421</v>
      </c>
      <c r="CEJ41">
        <v>942603</v>
      </c>
      <c r="CEK41">
        <v>944104</v>
      </c>
      <c r="CEL41">
        <v>944104</v>
      </c>
      <c r="CEM41">
        <v>943713</v>
      </c>
      <c r="CEN41">
        <v>943277</v>
      </c>
      <c r="CEO41">
        <v>945571</v>
      </c>
      <c r="CEP41">
        <v>945652</v>
      </c>
      <c r="CEQ41">
        <v>946269</v>
      </c>
      <c r="CER41">
        <v>939943</v>
      </c>
      <c r="CES41">
        <v>7023</v>
      </c>
      <c r="CET41">
        <v>10026</v>
      </c>
      <c r="CEU41">
        <v>16610</v>
      </c>
      <c r="CEV41">
        <v>19236</v>
      </c>
      <c r="CEW41">
        <v>20480</v>
      </c>
      <c r="CEX41">
        <v>26464</v>
      </c>
      <c r="CEY41">
        <v>31294</v>
      </c>
      <c r="CEZ41">
        <v>34162</v>
      </c>
      <c r="CFA41">
        <v>39245</v>
      </c>
      <c r="CFB41">
        <v>45353</v>
      </c>
      <c r="CFC41">
        <v>53054</v>
      </c>
      <c r="CFD41">
        <v>58798</v>
      </c>
      <c r="CFE41">
        <v>65091</v>
      </c>
      <c r="CFF41">
        <v>72626</v>
      </c>
      <c r="CFG41">
        <v>82932</v>
      </c>
      <c r="CFH41">
        <v>106379</v>
      </c>
      <c r="CFI41">
        <v>215666</v>
      </c>
      <c r="CFJ41">
        <v>396546</v>
      </c>
      <c r="CFK41">
        <v>557193</v>
      </c>
      <c r="CFL41">
        <v>742000</v>
      </c>
      <c r="CFM41">
        <v>870052</v>
      </c>
      <c r="CFN41">
        <v>895191</v>
      </c>
      <c r="CFO41">
        <v>895191</v>
      </c>
      <c r="CFP41">
        <v>898910</v>
      </c>
      <c r="CFQ41">
        <v>908949</v>
      </c>
      <c r="CFR41">
        <v>904911</v>
      </c>
      <c r="CFS41">
        <v>903469</v>
      </c>
      <c r="CFT41">
        <v>892074</v>
      </c>
      <c r="CFU41">
        <v>901602</v>
      </c>
      <c r="CFV41">
        <v>907373</v>
      </c>
      <c r="CFW41">
        <v>905733</v>
      </c>
      <c r="CFX41">
        <v>899872</v>
      </c>
      <c r="CFY41">
        <v>904665</v>
      </c>
      <c r="CFZ41">
        <v>901434</v>
      </c>
      <c r="CGA41">
        <v>902301</v>
      </c>
      <c r="CGB41">
        <v>892453</v>
      </c>
      <c r="CGC41">
        <v>892176</v>
      </c>
      <c r="CGD41">
        <v>900224</v>
      </c>
      <c r="CGE41">
        <v>896568</v>
      </c>
      <c r="CGF41">
        <v>896175</v>
      </c>
      <c r="CGG41">
        <v>895960</v>
      </c>
      <c r="CGH41">
        <v>895232</v>
      </c>
      <c r="CGI41">
        <v>895649</v>
      </c>
      <c r="CGJ41">
        <v>890946</v>
      </c>
      <c r="CGK41">
        <v>891839</v>
      </c>
      <c r="CGL41">
        <v>885370</v>
      </c>
      <c r="CGM41">
        <v>886310</v>
      </c>
      <c r="CGN41">
        <v>886310</v>
      </c>
      <c r="CGO41">
        <v>890344</v>
      </c>
      <c r="CGP41">
        <v>894874</v>
      </c>
      <c r="CGQ41">
        <v>886839</v>
      </c>
      <c r="CGR41">
        <v>884750</v>
      </c>
      <c r="CGS41">
        <v>883004</v>
      </c>
      <c r="CGT41">
        <v>881918</v>
      </c>
      <c r="CGU41">
        <v>880641</v>
      </c>
      <c r="CGV41">
        <v>878305</v>
      </c>
      <c r="CGW41">
        <v>875572</v>
      </c>
      <c r="CGX41">
        <v>875572</v>
      </c>
      <c r="CGY41">
        <v>875532</v>
      </c>
      <c r="CGZ41">
        <v>874676</v>
      </c>
      <c r="CHA41">
        <v>873816</v>
      </c>
      <c r="CHB41">
        <v>875196</v>
      </c>
      <c r="CHC41">
        <v>875196</v>
      </c>
      <c r="CHD41">
        <v>875038</v>
      </c>
      <c r="CHE41">
        <v>871116</v>
      </c>
      <c r="CHF41">
        <v>8800</v>
      </c>
      <c r="CHG41">
        <v>10144</v>
      </c>
      <c r="CHH41">
        <v>10227</v>
      </c>
      <c r="CHI41">
        <v>12213</v>
      </c>
      <c r="CHJ41">
        <v>13765</v>
      </c>
      <c r="CHK41">
        <v>20468</v>
      </c>
      <c r="CHL41">
        <v>21436</v>
      </c>
      <c r="CHM41">
        <v>22128</v>
      </c>
      <c r="CHN41">
        <v>26728</v>
      </c>
      <c r="CHO41">
        <v>29124</v>
      </c>
      <c r="CHP41">
        <v>30601</v>
      </c>
      <c r="CHQ41">
        <v>39607</v>
      </c>
      <c r="CHR41">
        <v>41813</v>
      </c>
      <c r="CHS41">
        <v>45894</v>
      </c>
      <c r="CHT41">
        <v>73329</v>
      </c>
      <c r="CHU41">
        <v>153163</v>
      </c>
      <c r="CHV41">
        <v>320839</v>
      </c>
      <c r="CHW41">
        <v>590114</v>
      </c>
      <c r="CHX41">
        <v>600754</v>
      </c>
      <c r="CHY41">
        <v>600754</v>
      </c>
      <c r="CHZ41">
        <v>639708</v>
      </c>
      <c r="CIA41">
        <v>714354</v>
      </c>
      <c r="CIB41">
        <v>838295</v>
      </c>
      <c r="CIC41">
        <v>838965</v>
      </c>
      <c r="CID41">
        <v>843538</v>
      </c>
      <c r="CIE41">
        <v>837797</v>
      </c>
      <c r="CIF41">
        <v>845956</v>
      </c>
      <c r="CIG41">
        <v>847716</v>
      </c>
      <c r="CIH41">
        <v>847297</v>
      </c>
      <c r="CII41">
        <v>843067</v>
      </c>
      <c r="CIJ41">
        <v>841743</v>
      </c>
      <c r="CIK41">
        <v>839155</v>
      </c>
      <c r="CIL41">
        <v>839339</v>
      </c>
      <c r="CIM41">
        <v>834038</v>
      </c>
      <c r="CIN41">
        <v>835041</v>
      </c>
      <c r="CIO41">
        <v>841095</v>
      </c>
      <c r="CIP41">
        <v>841064</v>
      </c>
      <c r="CIQ41">
        <v>842101</v>
      </c>
      <c r="CIR41">
        <v>843242</v>
      </c>
      <c r="CIS41">
        <v>841172</v>
      </c>
      <c r="CIT41">
        <v>834379</v>
      </c>
      <c r="CIU41">
        <v>832720</v>
      </c>
      <c r="CIV41">
        <v>835887</v>
      </c>
      <c r="CIW41">
        <v>835836</v>
      </c>
      <c r="CIX41">
        <v>835542</v>
      </c>
      <c r="CIY41">
        <v>839380</v>
      </c>
      <c r="CIZ41">
        <v>836358</v>
      </c>
      <c r="CJA41">
        <v>831850</v>
      </c>
      <c r="CJB41">
        <v>830818</v>
      </c>
      <c r="CJC41">
        <v>828914</v>
      </c>
      <c r="CJD41">
        <v>822774</v>
      </c>
      <c r="CJE41">
        <v>819757</v>
      </c>
      <c r="CJF41">
        <v>819642</v>
      </c>
      <c r="CJG41">
        <v>816492</v>
      </c>
      <c r="CJH41">
        <v>820129</v>
      </c>
      <c r="CJI41">
        <v>818644</v>
      </c>
      <c r="CJJ41">
        <v>817951</v>
      </c>
      <c r="CJK41">
        <v>817099</v>
      </c>
      <c r="CJL41">
        <v>816739</v>
      </c>
      <c r="CJM41">
        <v>820531</v>
      </c>
      <c r="CJN41">
        <v>824050</v>
      </c>
      <c r="CJO41">
        <v>827244</v>
      </c>
      <c r="CJP41">
        <v>828473</v>
      </c>
      <c r="CJQ41">
        <v>817930</v>
      </c>
      <c r="CJR41">
        <v>1604</v>
      </c>
      <c r="CJS41">
        <v>2723</v>
      </c>
      <c r="CJT41">
        <v>4441</v>
      </c>
      <c r="CJU41">
        <v>5656</v>
      </c>
      <c r="CJV41">
        <v>6762</v>
      </c>
      <c r="CJW41">
        <v>10370</v>
      </c>
      <c r="CJX41">
        <v>9348</v>
      </c>
      <c r="CJY41">
        <v>13018</v>
      </c>
      <c r="CJZ41">
        <v>16900</v>
      </c>
      <c r="CKA41">
        <v>18468</v>
      </c>
      <c r="CKB41">
        <v>27049</v>
      </c>
      <c r="CKC41">
        <v>42794</v>
      </c>
      <c r="CKD41">
        <v>49241</v>
      </c>
      <c r="CKE41">
        <v>49241</v>
      </c>
      <c r="CKF41">
        <v>52544</v>
      </c>
      <c r="CKG41">
        <v>61100</v>
      </c>
      <c r="CKH41">
        <v>94065</v>
      </c>
      <c r="CKI41">
        <v>197994</v>
      </c>
      <c r="CKJ41">
        <v>404229</v>
      </c>
      <c r="CKK41">
        <v>571381</v>
      </c>
      <c r="CKL41">
        <v>648547</v>
      </c>
      <c r="CKM41">
        <v>734623</v>
      </c>
      <c r="CKN41">
        <v>753118</v>
      </c>
      <c r="CKO41">
        <v>766278</v>
      </c>
      <c r="CKP41">
        <v>818108</v>
      </c>
      <c r="CKQ41">
        <v>835404</v>
      </c>
      <c r="CKR41">
        <v>834555</v>
      </c>
      <c r="CKS41">
        <v>840092</v>
      </c>
      <c r="CKT41">
        <v>840259</v>
      </c>
      <c r="CKU41">
        <v>837564</v>
      </c>
      <c r="CKV41">
        <v>838605</v>
      </c>
      <c r="CKW41">
        <v>835659</v>
      </c>
      <c r="CKX41">
        <v>831787</v>
      </c>
      <c r="CKY41">
        <v>831594</v>
      </c>
      <c r="CKZ41">
        <v>832303</v>
      </c>
      <c r="CLA41">
        <v>821258</v>
      </c>
      <c r="CLB41">
        <v>818996</v>
      </c>
      <c r="CLC41">
        <v>810491</v>
      </c>
      <c r="CLD41">
        <v>803169</v>
      </c>
      <c r="CLE41">
        <v>806043</v>
      </c>
      <c r="CLF41">
        <v>805595</v>
      </c>
      <c r="CLG41">
        <v>806087</v>
      </c>
      <c r="CLH41">
        <v>800596</v>
      </c>
      <c r="CLI41">
        <v>801335</v>
      </c>
      <c r="CLJ41">
        <v>799824</v>
      </c>
      <c r="CLK41">
        <v>793909</v>
      </c>
      <c r="CLL41">
        <v>794367</v>
      </c>
      <c r="CLM41">
        <v>792729</v>
      </c>
      <c r="CLN41">
        <v>791857</v>
      </c>
      <c r="CLO41">
        <v>791000</v>
      </c>
      <c r="CLP41">
        <v>787890</v>
      </c>
      <c r="CLQ41">
        <v>785146</v>
      </c>
      <c r="CLR41">
        <v>782545</v>
      </c>
      <c r="CLS41">
        <v>786129</v>
      </c>
      <c r="CLT41">
        <v>787036</v>
      </c>
      <c r="CLU41">
        <v>792631</v>
      </c>
      <c r="CLV41">
        <v>795328</v>
      </c>
      <c r="CLW41">
        <v>795328</v>
      </c>
      <c r="CLX41">
        <v>794826</v>
      </c>
      <c r="CLY41">
        <v>789318</v>
      </c>
      <c r="CLZ41">
        <v>785233</v>
      </c>
      <c r="CMA41">
        <v>780564</v>
      </c>
      <c r="CMB41">
        <v>775304</v>
      </c>
      <c r="CMC41">
        <v>769159</v>
      </c>
      <c r="CMD41">
        <v>767308</v>
      </c>
      <c r="CME41">
        <v>3393</v>
      </c>
      <c r="CMF41">
        <v>4751</v>
      </c>
      <c r="CMG41">
        <v>6278</v>
      </c>
      <c r="CMH41">
        <v>7080</v>
      </c>
      <c r="CMI41">
        <v>9379</v>
      </c>
      <c r="CMJ41">
        <v>11973</v>
      </c>
      <c r="CMK41">
        <v>14759</v>
      </c>
      <c r="CML41">
        <v>16204</v>
      </c>
      <c r="CMM41">
        <v>17332</v>
      </c>
      <c r="CMN41">
        <v>19254</v>
      </c>
      <c r="CMO41">
        <v>22657</v>
      </c>
      <c r="CMP41">
        <v>24631</v>
      </c>
      <c r="CMQ41">
        <v>30247</v>
      </c>
      <c r="CMR41">
        <v>32188</v>
      </c>
      <c r="CMS41">
        <v>36208</v>
      </c>
      <c r="CMT41">
        <v>40738</v>
      </c>
      <c r="CMU41">
        <v>49289</v>
      </c>
      <c r="CMV41">
        <v>102948</v>
      </c>
      <c r="CMW41">
        <v>102948</v>
      </c>
      <c r="CMX41">
        <v>159904</v>
      </c>
      <c r="CMY41">
        <v>324187</v>
      </c>
      <c r="CMZ41">
        <v>469383</v>
      </c>
      <c r="CNA41">
        <v>534138</v>
      </c>
      <c r="CNB41">
        <v>655477</v>
      </c>
      <c r="CNC41">
        <v>689304</v>
      </c>
      <c r="CND41">
        <v>701415</v>
      </c>
      <c r="CNE41">
        <v>734909</v>
      </c>
      <c r="CNF41">
        <v>733837</v>
      </c>
      <c r="CNG41">
        <v>732968</v>
      </c>
      <c r="CNH41">
        <v>730154</v>
      </c>
      <c r="CNI41">
        <v>730215</v>
      </c>
      <c r="CNJ41">
        <v>730559</v>
      </c>
      <c r="CNK41">
        <v>732918</v>
      </c>
      <c r="CNL41">
        <v>729615</v>
      </c>
      <c r="CNM41">
        <v>727205</v>
      </c>
      <c r="CNN41">
        <v>728636</v>
      </c>
      <c r="CNO41">
        <v>732465</v>
      </c>
      <c r="CNP41">
        <v>732230</v>
      </c>
      <c r="CNQ41">
        <v>733784</v>
      </c>
      <c r="CNR41">
        <v>727329</v>
      </c>
      <c r="CNS41">
        <v>732336</v>
      </c>
      <c r="CNT41">
        <v>733140</v>
      </c>
      <c r="CNU41">
        <v>731775</v>
      </c>
      <c r="CNV41">
        <v>730110</v>
      </c>
      <c r="CNW41">
        <v>727608</v>
      </c>
      <c r="CNX41">
        <v>729241</v>
      </c>
      <c r="CNY41">
        <v>729230</v>
      </c>
      <c r="CNZ41">
        <v>724549</v>
      </c>
      <c r="COA41">
        <v>720585</v>
      </c>
      <c r="COB41">
        <v>720585</v>
      </c>
      <c r="COC41">
        <v>722626</v>
      </c>
      <c r="COD41">
        <v>722967</v>
      </c>
      <c r="COE41">
        <v>720560</v>
      </c>
      <c r="COF41">
        <v>719587</v>
      </c>
      <c r="COG41">
        <v>716332</v>
      </c>
      <c r="COH41">
        <v>713122</v>
      </c>
      <c r="COI41">
        <v>713790</v>
      </c>
      <c r="COJ41">
        <v>709229</v>
      </c>
      <c r="COK41">
        <v>704185</v>
      </c>
      <c r="COL41">
        <v>698999</v>
      </c>
      <c r="COM41">
        <v>700531</v>
      </c>
      <c r="CON41">
        <v>704189</v>
      </c>
      <c r="COO41">
        <v>706589</v>
      </c>
      <c r="COP41">
        <v>706402</v>
      </c>
      <c r="COQ41">
        <v>706407</v>
      </c>
      <c r="COR41">
        <v>26</v>
      </c>
      <c r="COS41">
        <v>2641</v>
      </c>
      <c r="COT41">
        <v>4227</v>
      </c>
      <c r="COU41">
        <v>5362</v>
      </c>
      <c r="COV41">
        <v>6742</v>
      </c>
      <c r="COW41">
        <v>9215</v>
      </c>
      <c r="COX41">
        <v>13157</v>
      </c>
      <c r="COY41">
        <v>16294</v>
      </c>
      <c r="COZ41">
        <v>17293</v>
      </c>
      <c r="CPA41">
        <v>17439</v>
      </c>
      <c r="CPB41">
        <v>22975</v>
      </c>
      <c r="CPC41">
        <v>25465</v>
      </c>
      <c r="CPD41">
        <v>29816</v>
      </c>
      <c r="CPE41">
        <v>31739</v>
      </c>
      <c r="CPF41">
        <v>36333</v>
      </c>
      <c r="CPG41">
        <v>43010</v>
      </c>
      <c r="CPH41">
        <v>57530</v>
      </c>
      <c r="CPI41">
        <v>79773</v>
      </c>
      <c r="CPJ41">
        <v>127916</v>
      </c>
      <c r="CPK41">
        <v>246885</v>
      </c>
      <c r="CPL41">
        <v>422514</v>
      </c>
      <c r="CPM41">
        <v>499390</v>
      </c>
      <c r="CPN41">
        <v>537287</v>
      </c>
      <c r="CPO41">
        <v>537287</v>
      </c>
      <c r="CPP41">
        <v>622636</v>
      </c>
      <c r="CPQ41">
        <v>645495</v>
      </c>
      <c r="CPR41">
        <v>685264</v>
      </c>
      <c r="CPS41">
        <v>697550</v>
      </c>
      <c r="CPT41">
        <v>705938</v>
      </c>
      <c r="CPU41">
        <v>709802</v>
      </c>
      <c r="CPV41">
        <v>707182</v>
      </c>
      <c r="CPW41">
        <v>710500</v>
      </c>
      <c r="CPX41">
        <v>705543</v>
      </c>
      <c r="CPY41">
        <v>703785</v>
      </c>
      <c r="CPZ41">
        <v>699725</v>
      </c>
      <c r="CQA41">
        <v>700618</v>
      </c>
      <c r="CQB41">
        <v>696903</v>
      </c>
      <c r="CQC41">
        <v>696223</v>
      </c>
      <c r="CQD41">
        <v>695720</v>
      </c>
      <c r="CQE41">
        <v>694462</v>
      </c>
      <c r="CQF41">
        <v>696005</v>
      </c>
      <c r="CQG41">
        <v>693456</v>
      </c>
      <c r="CQH41">
        <v>697462</v>
      </c>
      <c r="CQI41">
        <v>698971</v>
      </c>
      <c r="CQJ41">
        <v>698744</v>
      </c>
      <c r="CQK41">
        <v>692762</v>
      </c>
      <c r="CQL41">
        <v>691881</v>
      </c>
      <c r="CQM41">
        <v>689439</v>
      </c>
      <c r="CQN41">
        <v>689439</v>
      </c>
      <c r="CQO41">
        <v>689912</v>
      </c>
      <c r="CQP41">
        <v>691217</v>
      </c>
      <c r="CQQ41">
        <v>690998</v>
      </c>
      <c r="CQR41">
        <v>693099</v>
      </c>
      <c r="CQS41">
        <v>692615</v>
      </c>
      <c r="CQT41">
        <v>691983</v>
      </c>
      <c r="CQU41">
        <v>691536</v>
      </c>
      <c r="CQV41">
        <v>687738</v>
      </c>
      <c r="CQW41">
        <v>684995</v>
      </c>
      <c r="CQX41">
        <v>684995</v>
      </c>
      <c r="CQY41">
        <v>685278</v>
      </c>
      <c r="CQZ41">
        <v>686998</v>
      </c>
      <c r="CRA41">
        <v>687251</v>
      </c>
      <c r="CRB41">
        <v>685822</v>
      </c>
      <c r="CRC41">
        <v>685822</v>
      </c>
      <c r="CRD41">
        <v>686924</v>
      </c>
      <c r="CRE41">
        <v>684226</v>
      </c>
      <c r="CRF41">
        <v>80</v>
      </c>
      <c r="CRG41">
        <v>1447</v>
      </c>
      <c r="CRH41">
        <v>3764</v>
      </c>
      <c r="CRI41">
        <v>5803</v>
      </c>
      <c r="CRJ41">
        <v>6320</v>
      </c>
      <c r="CRK41">
        <v>9896</v>
      </c>
      <c r="CRL41">
        <v>11249</v>
      </c>
      <c r="CRM41">
        <v>12491</v>
      </c>
      <c r="CRN41">
        <v>13141</v>
      </c>
      <c r="CRO41">
        <v>15209</v>
      </c>
      <c r="CRP41">
        <v>18004</v>
      </c>
      <c r="CRQ41">
        <v>18311</v>
      </c>
      <c r="CRR41">
        <v>23029</v>
      </c>
      <c r="CRS41">
        <v>24392</v>
      </c>
      <c r="CRT41">
        <v>32068</v>
      </c>
      <c r="CRU41">
        <v>47381</v>
      </c>
      <c r="CRV41">
        <v>131730</v>
      </c>
      <c r="CRW41">
        <v>291405</v>
      </c>
      <c r="CRX41">
        <v>336076</v>
      </c>
      <c r="CRY41">
        <v>336076</v>
      </c>
      <c r="CRZ41">
        <v>431470</v>
      </c>
      <c r="CSA41">
        <v>558970</v>
      </c>
      <c r="CSB41">
        <v>622137</v>
      </c>
      <c r="CSC41">
        <v>622341</v>
      </c>
      <c r="CSD41">
        <v>623632</v>
      </c>
      <c r="CSE41">
        <v>635627</v>
      </c>
      <c r="CSF41">
        <v>642122</v>
      </c>
      <c r="CSG41">
        <v>646154</v>
      </c>
      <c r="CSH41">
        <v>645708</v>
      </c>
      <c r="CSI41">
        <v>630313</v>
      </c>
      <c r="CSJ41">
        <v>622535</v>
      </c>
      <c r="CSK41">
        <v>621674</v>
      </c>
      <c r="CSL41">
        <v>623132</v>
      </c>
      <c r="CSM41">
        <v>622266</v>
      </c>
      <c r="CSN41">
        <v>615104</v>
      </c>
      <c r="CSO41">
        <v>609478</v>
      </c>
      <c r="CSP41">
        <v>614757</v>
      </c>
      <c r="CSQ41">
        <v>617259</v>
      </c>
      <c r="CSR41">
        <v>620698</v>
      </c>
      <c r="CSS41">
        <v>619127</v>
      </c>
      <c r="CST41">
        <v>618935</v>
      </c>
      <c r="CSU41">
        <v>622437</v>
      </c>
      <c r="CSV41">
        <v>619558</v>
      </c>
      <c r="CSW41">
        <v>617121</v>
      </c>
      <c r="CSX41">
        <v>617072</v>
      </c>
      <c r="CSY41">
        <v>614605</v>
      </c>
      <c r="CSZ41">
        <v>612467</v>
      </c>
      <c r="CTA41">
        <v>617420</v>
      </c>
      <c r="CTB41">
        <v>616962</v>
      </c>
      <c r="CTC41">
        <v>617251</v>
      </c>
      <c r="CTD41">
        <v>608572</v>
      </c>
      <c r="CTE41">
        <v>609159</v>
      </c>
      <c r="CTF41">
        <v>608587</v>
      </c>
      <c r="CTG41">
        <v>609802</v>
      </c>
      <c r="CTH41">
        <v>611640</v>
      </c>
      <c r="CTI41">
        <v>607606</v>
      </c>
      <c r="CTJ41">
        <v>610568</v>
      </c>
      <c r="CTK41">
        <v>607165</v>
      </c>
      <c r="CTL41">
        <v>606493</v>
      </c>
      <c r="CTM41">
        <v>604425</v>
      </c>
      <c r="CTN41">
        <v>603153</v>
      </c>
      <c r="CTO41">
        <v>600306</v>
      </c>
      <c r="CTP41">
        <v>600905</v>
      </c>
      <c r="CTQ41">
        <v>600155</v>
      </c>
      <c r="CTR41">
        <v>2203</v>
      </c>
      <c r="CTS41">
        <v>2357</v>
      </c>
      <c r="CTT41">
        <v>2673</v>
      </c>
      <c r="CTU41">
        <v>8628</v>
      </c>
      <c r="CTV41">
        <v>8876</v>
      </c>
      <c r="CTW41">
        <v>10367</v>
      </c>
      <c r="CTX41">
        <v>11654</v>
      </c>
      <c r="CTY41">
        <v>12315</v>
      </c>
      <c r="CTZ41">
        <v>13469</v>
      </c>
      <c r="CUA41">
        <v>14434</v>
      </c>
      <c r="CUB41">
        <v>18137</v>
      </c>
      <c r="CUC41">
        <v>20412</v>
      </c>
      <c r="CUD41">
        <v>25010</v>
      </c>
      <c r="CUE41">
        <v>25010</v>
      </c>
      <c r="CUF41">
        <v>25642</v>
      </c>
      <c r="CUG41">
        <v>40579</v>
      </c>
      <c r="CUH41">
        <v>60441</v>
      </c>
      <c r="CUI41">
        <v>137309</v>
      </c>
      <c r="CUJ41">
        <v>259116</v>
      </c>
      <c r="CUK41">
        <v>383897</v>
      </c>
      <c r="CUL41">
        <v>522631</v>
      </c>
      <c r="CUM41">
        <v>572797</v>
      </c>
      <c r="CUN41">
        <v>599422</v>
      </c>
      <c r="CUO41">
        <v>601809</v>
      </c>
      <c r="CUP41">
        <v>603170</v>
      </c>
      <c r="CUQ41">
        <v>601071</v>
      </c>
      <c r="CUR41">
        <v>601058</v>
      </c>
      <c r="CUS41">
        <v>603894</v>
      </c>
      <c r="CUT41">
        <v>606489</v>
      </c>
      <c r="CUU41">
        <v>605189</v>
      </c>
      <c r="CUV41">
        <v>606435</v>
      </c>
      <c r="CUW41">
        <v>607874</v>
      </c>
      <c r="CUX41">
        <v>606706</v>
      </c>
      <c r="CUY41">
        <v>607669</v>
      </c>
      <c r="CUZ41">
        <v>605106</v>
      </c>
      <c r="CVA41">
        <v>600513</v>
      </c>
      <c r="CVB41">
        <v>600541</v>
      </c>
      <c r="CVC41">
        <v>603718</v>
      </c>
      <c r="CVD41">
        <v>599756</v>
      </c>
      <c r="CVE41">
        <v>605065</v>
      </c>
      <c r="CVF41">
        <v>604695</v>
      </c>
      <c r="CVG41">
        <v>602157</v>
      </c>
      <c r="CVH41">
        <v>599859</v>
      </c>
      <c r="CVI41">
        <v>595965</v>
      </c>
      <c r="CVJ41">
        <v>593538</v>
      </c>
      <c r="CVK41">
        <v>587522</v>
      </c>
      <c r="CVL41">
        <v>588539</v>
      </c>
      <c r="CVM41">
        <v>589627</v>
      </c>
      <c r="CVN41">
        <v>591705</v>
      </c>
      <c r="CVO41">
        <v>586675</v>
      </c>
      <c r="CVP41">
        <v>586466</v>
      </c>
      <c r="CVQ41">
        <v>583540</v>
      </c>
      <c r="CVR41">
        <v>584382</v>
      </c>
      <c r="CVS41">
        <v>581398</v>
      </c>
      <c r="CVT41">
        <v>583761</v>
      </c>
      <c r="CVU41">
        <v>582885</v>
      </c>
      <c r="CVV41">
        <v>581350</v>
      </c>
      <c r="CVW41">
        <v>580897</v>
      </c>
      <c r="CVX41">
        <v>580897</v>
      </c>
      <c r="CVY41">
        <v>579019</v>
      </c>
      <c r="CVZ41">
        <v>578052</v>
      </c>
      <c r="CWA41">
        <v>583058</v>
      </c>
      <c r="CWB41">
        <v>587980</v>
      </c>
      <c r="CWC41">
        <v>590725</v>
      </c>
      <c r="CWD41">
        <v>588032</v>
      </c>
      <c r="CWE41">
        <v>591030</v>
      </c>
      <c r="CWF41">
        <v>130</v>
      </c>
      <c r="CWG41">
        <v>3693</v>
      </c>
      <c r="CWH41">
        <v>7229</v>
      </c>
      <c r="CWI41">
        <v>7930</v>
      </c>
      <c r="CWJ41">
        <v>12537</v>
      </c>
      <c r="CWK41">
        <v>16631</v>
      </c>
      <c r="CWL41">
        <v>18444</v>
      </c>
      <c r="CWM41">
        <v>19314</v>
      </c>
      <c r="CWN41">
        <v>21279</v>
      </c>
      <c r="CWO41">
        <v>21571</v>
      </c>
      <c r="CWP41">
        <v>21759</v>
      </c>
      <c r="CWQ41">
        <v>24796</v>
      </c>
      <c r="CWR41">
        <v>25355</v>
      </c>
      <c r="CWS41">
        <v>29221</v>
      </c>
      <c r="CWT41">
        <v>28141</v>
      </c>
      <c r="CWU41">
        <v>40308</v>
      </c>
      <c r="CWV41">
        <v>73612</v>
      </c>
      <c r="CWW41">
        <v>73612</v>
      </c>
      <c r="CWX41">
        <v>127886</v>
      </c>
      <c r="CWY41">
        <v>267472</v>
      </c>
      <c r="CWZ41">
        <v>423007</v>
      </c>
      <c r="CXA41">
        <v>547440</v>
      </c>
      <c r="CXB41">
        <v>607016</v>
      </c>
      <c r="CXC41">
        <v>611917</v>
      </c>
      <c r="CXD41">
        <v>616730</v>
      </c>
      <c r="CXE41">
        <v>625558</v>
      </c>
      <c r="CXF41">
        <v>623302</v>
      </c>
      <c r="CXG41">
        <v>623105</v>
      </c>
      <c r="CXH41">
        <v>623616</v>
      </c>
      <c r="CXI41">
        <v>625039</v>
      </c>
      <c r="CXJ41">
        <v>627077</v>
      </c>
      <c r="CXK41">
        <v>628238</v>
      </c>
      <c r="CXL41">
        <v>625096</v>
      </c>
      <c r="CXM41">
        <v>623781</v>
      </c>
      <c r="CXN41">
        <v>620610</v>
      </c>
      <c r="CXO41">
        <v>620135</v>
      </c>
      <c r="CXP41">
        <v>616048</v>
      </c>
      <c r="CXQ41">
        <v>620240</v>
      </c>
      <c r="CXR41">
        <v>620107</v>
      </c>
      <c r="CXS41">
        <v>623163</v>
      </c>
      <c r="CXT41">
        <v>622011</v>
      </c>
      <c r="CXU41">
        <v>622595</v>
      </c>
      <c r="CXV41">
        <v>623057</v>
      </c>
      <c r="CXW41">
        <v>625403</v>
      </c>
      <c r="CXX41">
        <v>630152</v>
      </c>
      <c r="CXY41">
        <v>629304</v>
      </c>
      <c r="CXZ41">
        <v>631952</v>
      </c>
      <c r="CYA41">
        <v>633003</v>
      </c>
      <c r="CYB41">
        <v>631359</v>
      </c>
      <c r="CYC41">
        <v>630196</v>
      </c>
      <c r="CYD41">
        <v>631052</v>
      </c>
      <c r="CYE41">
        <v>627838</v>
      </c>
      <c r="CYF41">
        <v>625824</v>
      </c>
      <c r="CYG41">
        <v>626751</v>
      </c>
      <c r="CYH41">
        <v>625427</v>
      </c>
      <c r="CYI41">
        <v>624503</v>
      </c>
      <c r="CYJ41">
        <v>619773</v>
      </c>
      <c r="CYK41">
        <v>617388</v>
      </c>
      <c r="CYL41">
        <v>613272</v>
      </c>
      <c r="CYM41">
        <v>613337</v>
      </c>
      <c r="CYN41">
        <v>619625</v>
      </c>
      <c r="CYO41">
        <v>620040</v>
      </c>
      <c r="CYP41">
        <v>617834</v>
      </c>
      <c r="CYQ41">
        <v>617834</v>
      </c>
      <c r="CYR41">
        <v>621559</v>
      </c>
      <c r="CYS41">
        <v>616217</v>
      </c>
      <c r="CYT41">
        <v>132</v>
      </c>
      <c r="CYU41">
        <v>685</v>
      </c>
      <c r="CYV41">
        <v>1408</v>
      </c>
      <c r="CYW41">
        <v>8680</v>
      </c>
      <c r="CYX41">
        <v>8855</v>
      </c>
      <c r="CYY41">
        <v>9317</v>
      </c>
      <c r="CYZ41">
        <v>9730</v>
      </c>
      <c r="CZA41">
        <v>10344</v>
      </c>
      <c r="CZB41">
        <v>10419</v>
      </c>
      <c r="CZC41">
        <v>10596</v>
      </c>
      <c r="CZD41">
        <v>11050</v>
      </c>
      <c r="CZE41">
        <v>11927</v>
      </c>
      <c r="CZF41">
        <v>14350</v>
      </c>
      <c r="CZG41">
        <v>15579</v>
      </c>
      <c r="CZH41">
        <v>18434</v>
      </c>
      <c r="CZI41">
        <v>24287</v>
      </c>
      <c r="CZJ41">
        <v>39912</v>
      </c>
      <c r="CZK41">
        <v>178354</v>
      </c>
      <c r="CZL41">
        <v>318691</v>
      </c>
      <c r="CZM41">
        <v>453684</v>
      </c>
      <c r="CZN41">
        <v>585997</v>
      </c>
      <c r="CZO41">
        <v>631933</v>
      </c>
      <c r="CZP41">
        <v>643947</v>
      </c>
      <c r="CZQ41">
        <v>638102</v>
      </c>
      <c r="CZR41">
        <v>641250</v>
      </c>
      <c r="CZS41">
        <v>637530</v>
      </c>
      <c r="CZT41">
        <v>637530</v>
      </c>
      <c r="CZU41">
        <v>635063</v>
      </c>
      <c r="CZV41">
        <v>631401</v>
      </c>
      <c r="CZW41">
        <v>630851</v>
      </c>
      <c r="CZX41">
        <v>634726</v>
      </c>
      <c r="CZY41">
        <v>633103</v>
      </c>
      <c r="CZZ41">
        <v>628312</v>
      </c>
      <c r="DAA41">
        <v>627359</v>
      </c>
      <c r="DAB41">
        <v>628969</v>
      </c>
      <c r="DAC41">
        <v>632014</v>
      </c>
      <c r="DAD41">
        <v>634668</v>
      </c>
      <c r="DAE41">
        <v>627924</v>
      </c>
      <c r="DAF41">
        <v>627684</v>
      </c>
      <c r="DAG41">
        <v>627827</v>
      </c>
      <c r="DAH41">
        <v>621113</v>
      </c>
      <c r="DAI41">
        <v>619996</v>
      </c>
      <c r="DAJ41">
        <v>619543</v>
      </c>
      <c r="DAK41">
        <v>620070</v>
      </c>
      <c r="DAL41">
        <v>619317</v>
      </c>
      <c r="DAM41">
        <v>621472</v>
      </c>
      <c r="DAN41">
        <v>621472</v>
      </c>
      <c r="DAO41">
        <v>618795</v>
      </c>
      <c r="DAP41">
        <v>617702</v>
      </c>
      <c r="DAQ41">
        <v>615170</v>
      </c>
      <c r="DAR41">
        <v>611215</v>
      </c>
      <c r="DAS41">
        <v>613909</v>
      </c>
      <c r="DAT41">
        <v>613480</v>
      </c>
      <c r="DAU41">
        <v>618711</v>
      </c>
      <c r="DAV41">
        <v>614201</v>
      </c>
      <c r="DAW41">
        <v>612867</v>
      </c>
      <c r="DAX41">
        <v>613575</v>
      </c>
      <c r="DAY41">
        <v>613575</v>
      </c>
      <c r="DAZ41">
        <v>612596</v>
      </c>
      <c r="DBA41">
        <v>610935</v>
      </c>
      <c r="DBB41">
        <v>611080</v>
      </c>
      <c r="DBC41">
        <v>609978</v>
      </c>
      <c r="DBD41">
        <v>609978</v>
      </c>
      <c r="DBE41">
        <v>610091</v>
      </c>
      <c r="DBF41">
        <v>613139</v>
      </c>
      <c r="DBG41">
        <v>3241</v>
      </c>
      <c r="DBH41">
        <v>13073</v>
      </c>
      <c r="DBI41">
        <v>14222</v>
      </c>
      <c r="DBJ41">
        <v>15711</v>
      </c>
      <c r="DBK41">
        <v>17703</v>
      </c>
      <c r="DBL41">
        <v>18525</v>
      </c>
      <c r="DBM41">
        <v>20500</v>
      </c>
      <c r="DBN41">
        <v>20897</v>
      </c>
      <c r="DBO41">
        <v>21262</v>
      </c>
      <c r="DBP41">
        <v>24008</v>
      </c>
      <c r="DBQ41">
        <v>24346</v>
      </c>
      <c r="DBR41">
        <v>29371</v>
      </c>
      <c r="DBS41">
        <v>33743</v>
      </c>
      <c r="DBT41">
        <v>34535</v>
      </c>
      <c r="DBU41">
        <v>38137</v>
      </c>
      <c r="DBV41">
        <v>45960</v>
      </c>
      <c r="DBW41">
        <v>65393</v>
      </c>
      <c r="DBX41">
        <v>89564</v>
      </c>
      <c r="DBY41">
        <v>89564</v>
      </c>
      <c r="DBZ41">
        <v>178625</v>
      </c>
      <c r="DCA41">
        <v>447788</v>
      </c>
      <c r="DCB41">
        <v>534091</v>
      </c>
      <c r="DCC41">
        <v>607369</v>
      </c>
      <c r="DCD41">
        <v>611094</v>
      </c>
      <c r="DCE41">
        <v>614254</v>
      </c>
      <c r="DCF41">
        <v>613267</v>
      </c>
      <c r="DCG41">
        <v>616998</v>
      </c>
      <c r="DCH41">
        <v>616731</v>
      </c>
      <c r="DCI41">
        <v>612843</v>
      </c>
      <c r="DCJ41">
        <v>613173</v>
      </c>
      <c r="DCK41">
        <v>613107</v>
      </c>
      <c r="DCL41">
        <v>616328</v>
      </c>
      <c r="DCM41">
        <v>619364</v>
      </c>
      <c r="DCN41">
        <v>621858</v>
      </c>
      <c r="DCO41">
        <v>624097</v>
      </c>
      <c r="DCP41">
        <v>631676</v>
      </c>
      <c r="DCQ41">
        <v>636386</v>
      </c>
      <c r="DCR41">
        <v>629822</v>
      </c>
      <c r="DCS41">
        <v>631369</v>
      </c>
      <c r="DCT41">
        <v>631873</v>
      </c>
      <c r="DCU41">
        <v>630113</v>
      </c>
      <c r="DCV41">
        <v>630792</v>
      </c>
      <c r="DCW41">
        <v>635453</v>
      </c>
      <c r="DCX41">
        <v>637128</v>
      </c>
      <c r="DCY41">
        <v>634755</v>
      </c>
      <c r="DCZ41">
        <v>637329</v>
      </c>
      <c r="DDA41">
        <v>639776</v>
      </c>
      <c r="DDB41">
        <v>642498</v>
      </c>
      <c r="DDC41">
        <v>642938</v>
      </c>
      <c r="DDD41">
        <v>645756</v>
      </c>
      <c r="DDE41">
        <v>647141</v>
      </c>
      <c r="DDF41">
        <v>646404</v>
      </c>
      <c r="DDG41">
        <v>643611</v>
      </c>
      <c r="DDH41">
        <v>638430</v>
      </c>
      <c r="DDI41">
        <v>636112</v>
      </c>
      <c r="DDJ41">
        <v>634821</v>
      </c>
      <c r="DDK41">
        <v>637781</v>
      </c>
      <c r="DDL41">
        <v>631003</v>
      </c>
      <c r="DDM41">
        <v>636108</v>
      </c>
      <c r="DDN41">
        <v>632244</v>
      </c>
      <c r="DDO41">
        <v>628779</v>
      </c>
      <c r="DDP41">
        <v>626342</v>
      </c>
      <c r="DDQ41">
        <v>632189</v>
      </c>
      <c r="DDR41">
        <v>630379</v>
      </c>
      <c r="DDS41">
        <v>624190</v>
      </c>
      <c r="DDT41">
        <v>11484</v>
      </c>
      <c r="DDU41">
        <v>11484</v>
      </c>
      <c r="DDV41">
        <v>18019</v>
      </c>
      <c r="DDW41">
        <v>18033</v>
      </c>
      <c r="DDX41">
        <v>19651</v>
      </c>
      <c r="DDY41">
        <v>19561</v>
      </c>
      <c r="DDZ41">
        <v>21129</v>
      </c>
      <c r="DEA41">
        <v>21162</v>
      </c>
      <c r="DEB41">
        <v>21231</v>
      </c>
      <c r="DEC41">
        <v>22559</v>
      </c>
      <c r="DED41">
        <v>23759</v>
      </c>
      <c r="DEE41">
        <v>23759</v>
      </c>
      <c r="DEF41">
        <v>27425</v>
      </c>
      <c r="DEG41">
        <v>32551</v>
      </c>
      <c r="DEH41">
        <v>33984</v>
      </c>
      <c r="DEI41">
        <v>42762</v>
      </c>
      <c r="DEJ41">
        <v>57099</v>
      </c>
      <c r="DEK41">
        <v>127257</v>
      </c>
      <c r="DEL41">
        <v>305854</v>
      </c>
      <c r="DEM41">
        <v>438291</v>
      </c>
      <c r="DEN41">
        <v>546062</v>
      </c>
      <c r="DEO41">
        <v>586718</v>
      </c>
      <c r="DEP41">
        <v>597505</v>
      </c>
      <c r="DEQ41">
        <v>600149</v>
      </c>
      <c r="DER41">
        <v>604762</v>
      </c>
      <c r="DES41">
        <v>611441</v>
      </c>
      <c r="DET41">
        <v>611822</v>
      </c>
      <c r="DEU41">
        <v>608883</v>
      </c>
      <c r="DEV41">
        <v>604352</v>
      </c>
      <c r="DEW41">
        <v>604157</v>
      </c>
      <c r="DEX41">
        <v>605239</v>
      </c>
      <c r="DEY41">
        <v>604131</v>
      </c>
      <c r="DEZ41">
        <v>605032</v>
      </c>
      <c r="DFA41">
        <v>604165</v>
      </c>
      <c r="DFB41">
        <v>603908</v>
      </c>
      <c r="DFC41">
        <v>609696</v>
      </c>
      <c r="DFD41">
        <v>613298</v>
      </c>
      <c r="DFE41">
        <v>615698</v>
      </c>
      <c r="DFF41">
        <v>612838</v>
      </c>
      <c r="DFG41">
        <v>612259</v>
      </c>
      <c r="DFH41">
        <v>610946</v>
      </c>
      <c r="DFI41">
        <v>610687</v>
      </c>
      <c r="DFJ41">
        <v>610292</v>
      </c>
      <c r="DFK41">
        <v>608849</v>
      </c>
      <c r="DFL41">
        <v>607965</v>
      </c>
      <c r="DFM41">
        <v>612796</v>
      </c>
      <c r="DFN41">
        <v>613119</v>
      </c>
      <c r="DFO41">
        <v>616526</v>
      </c>
      <c r="DFP41">
        <v>613425</v>
      </c>
      <c r="DFQ41">
        <v>605317</v>
      </c>
      <c r="DFR41">
        <v>605566</v>
      </c>
      <c r="DFS41">
        <v>603333</v>
      </c>
      <c r="DFT41">
        <v>604340</v>
      </c>
      <c r="DFU41">
        <v>596350</v>
      </c>
      <c r="DFV41">
        <v>594592</v>
      </c>
      <c r="DFW41">
        <v>591244</v>
      </c>
      <c r="DFX41">
        <v>584938</v>
      </c>
      <c r="DFY41">
        <v>584938</v>
      </c>
      <c r="DFZ41">
        <v>586555</v>
      </c>
      <c r="DGA41">
        <v>587059</v>
      </c>
      <c r="DGB41">
        <v>594044</v>
      </c>
      <c r="DGC41">
        <v>596423</v>
      </c>
      <c r="DGD41">
        <v>596500</v>
      </c>
      <c r="DGE41">
        <v>596241</v>
      </c>
      <c r="DGF41">
        <v>596323</v>
      </c>
      <c r="DGG41">
        <v>597216</v>
      </c>
      <c r="DGH41">
        <v>1274</v>
      </c>
      <c r="DGI41">
        <v>3248</v>
      </c>
      <c r="DGJ41">
        <v>4657</v>
      </c>
      <c r="DGK41">
        <v>10672</v>
      </c>
      <c r="DGL41">
        <v>16784</v>
      </c>
      <c r="DGM41">
        <v>17624</v>
      </c>
      <c r="DGN41">
        <v>18847</v>
      </c>
      <c r="DGO41">
        <v>19861</v>
      </c>
      <c r="DGP41">
        <v>20229</v>
      </c>
      <c r="DGQ41">
        <v>26141</v>
      </c>
      <c r="DGR41">
        <v>26621</v>
      </c>
      <c r="DGS41">
        <v>27971</v>
      </c>
      <c r="DGT41">
        <v>39129</v>
      </c>
      <c r="DGU41">
        <v>43657</v>
      </c>
      <c r="DGV41">
        <v>50566</v>
      </c>
      <c r="DGW41">
        <v>56732</v>
      </c>
      <c r="DGX41">
        <v>78506</v>
      </c>
      <c r="DGY41">
        <v>150606</v>
      </c>
      <c r="DGZ41">
        <v>380654</v>
      </c>
      <c r="DHA41">
        <v>537707</v>
      </c>
      <c r="DHB41">
        <v>537707</v>
      </c>
      <c r="DHC41">
        <v>568416</v>
      </c>
      <c r="DHD41">
        <v>571298</v>
      </c>
      <c r="DHE41">
        <v>574745</v>
      </c>
      <c r="DHF41">
        <v>576183</v>
      </c>
      <c r="DHG41">
        <v>575768</v>
      </c>
      <c r="DHH41">
        <v>576354</v>
      </c>
      <c r="DHI41">
        <v>582257</v>
      </c>
      <c r="DHJ41">
        <v>579353</v>
      </c>
      <c r="DHK41">
        <v>578338</v>
      </c>
      <c r="DHL41">
        <v>583667</v>
      </c>
      <c r="DHM41">
        <v>578200</v>
      </c>
      <c r="DHN41">
        <v>577192</v>
      </c>
      <c r="DHO41">
        <v>582218</v>
      </c>
      <c r="DHP41">
        <v>581760</v>
      </c>
      <c r="DHQ41">
        <v>581084</v>
      </c>
      <c r="DHR41">
        <v>582962</v>
      </c>
      <c r="DHS41">
        <v>576119</v>
      </c>
      <c r="DHT41">
        <v>576578</v>
      </c>
      <c r="DHU41">
        <v>573548</v>
      </c>
      <c r="DHV41">
        <v>576738</v>
      </c>
      <c r="DHW41">
        <v>578562</v>
      </c>
      <c r="DHX41">
        <v>576680</v>
      </c>
      <c r="DHY41">
        <v>580350</v>
      </c>
      <c r="DHZ41">
        <v>584126</v>
      </c>
      <c r="DIA41">
        <v>584667</v>
      </c>
      <c r="DIB41">
        <v>584237</v>
      </c>
      <c r="DIC41">
        <v>585591</v>
      </c>
      <c r="DID41">
        <v>586550</v>
      </c>
      <c r="DIE41">
        <v>584375</v>
      </c>
      <c r="DIF41">
        <v>581600</v>
      </c>
      <c r="DIG41">
        <v>576561</v>
      </c>
      <c r="DIH41">
        <v>570493</v>
      </c>
      <c r="DII41">
        <v>570955</v>
      </c>
      <c r="DIJ41">
        <v>569410</v>
      </c>
      <c r="DIK41">
        <v>567888</v>
      </c>
      <c r="DIL41">
        <v>567842</v>
      </c>
      <c r="DIM41">
        <v>569941</v>
      </c>
      <c r="DIN41">
        <v>571434</v>
      </c>
      <c r="DIO41">
        <v>566716</v>
      </c>
      <c r="DIP41">
        <v>566949</v>
      </c>
      <c r="DIQ41">
        <v>567722</v>
      </c>
      <c r="DIR41">
        <v>574985</v>
      </c>
      <c r="DIS41">
        <v>579575</v>
      </c>
      <c r="DIT41">
        <v>579960</v>
      </c>
      <c r="DIU41">
        <v>1920</v>
      </c>
      <c r="DIV41">
        <v>1949</v>
      </c>
      <c r="DIW41">
        <v>7596</v>
      </c>
      <c r="DIX41">
        <v>6081</v>
      </c>
      <c r="DIY41">
        <v>7741</v>
      </c>
      <c r="DIZ41">
        <v>9616</v>
      </c>
      <c r="DJA41">
        <v>10178</v>
      </c>
      <c r="DJB41">
        <v>10497</v>
      </c>
      <c r="DJC41">
        <v>11170</v>
      </c>
      <c r="DJD41">
        <v>13881</v>
      </c>
      <c r="DJE41">
        <v>14728</v>
      </c>
      <c r="DJF41">
        <v>17241</v>
      </c>
      <c r="DJG41">
        <v>18215</v>
      </c>
      <c r="DJH41">
        <v>20040</v>
      </c>
      <c r="DJI41">
        <v>24011</v>
      </c>
      <c r="DJJ41">
        <v>30403</v>
      </c>
      <c r="DJK41">
        <v>44888</v>
      </c>
      <c r="DJL41">
        <v>108348</v>
      </c>
      <c r="DJM41">
        <v>239588</v>
      </c>
      <c r="DJN41">
        <v>350041</v>
      </c>
      <c r="DJO41">
        <v>414561</v>
      </c>
      <c r="DJP41">
        <v>454890</v>
      </c>
      <c r="DJQ41">
        <v>510888</v>
      </c>
      <c r="DJR41">
        <v>509552</v>
      </c>
      <c r="DJS41">
        <v>517611</v>
      </c>
      <c r="DJT41">
        <v>517611</v>
      </c>
      <c r="DJU41">
        <v>513518</v>
      </c>
      <c r="DJV41">
        <v>508801</v>
      </c>
      <c r="DJW41">
        <v>510160</v>
      </c>
      <c r="DJX41">
        <v>506715</v>
      </c>
      <c r="DJY41">
        <v>496181</v>
      </c>
      <c r="DJZ41">
        <v>498302</v>
      </c>
      <c r="DKA41">
        <v>495194</v>
      </c>
      <c r="DKB41">
        <v>498384</v>
      </c>
      <c r="DKC41">
        <v>497996</v>
      </c>
      <c r="DKD41">
        <v>503595</v>
      </c>
      <c r="DKE41">
        <v>508556</v>
      </c>
      <c r="DKF41">
        <v>504725</v>
      </c>
      <c r="DKG41">
        <v>504177</v>
      </c>
      <c r="DKH41">
        <v>503225</v>
      </c>
      <c r="DKI41">
        <v>507052</v>
      </c>
      <c r="DKJ41">
        <v>505915</v>
      </c>
      <c r="DKK41">
        <v>507798</v>
      </c>
      <c r="DKL41">
        <v>508255</v>
      </c>
      <c r="DKM41">
        <v>504562</v>
      </c>
      <c r="DKN41">
        <v>504562</v>
      </c>
      <c r="DKO41">
        <v>509113</v>
      </c>
      <c r="DKP41">
        <v>516180</v>
      </c>
      <c r="DKQ41">
        <v>514233</v>
      </c>
      <c r="DKR41">
        <v>522090</v>
      </c>
      <c r="DKS41">
        <v>521038</v>
      </c>
      <c r="DKT41">
        <v>513468</v>
      </c>
      <c r="DKU41">
        <v>519521</v>
      </c>
      <c r="DKV41">
        <v>522725</v>
      </c>
      <c r="DKW41">
        <v>521957</v>
      </c>
      <c r="DKX41">
        <v>523743</v>
      </c>
      <c r="DKY41">
        <v>524052</v>
      </c>
      <c r="DKZ41">
        <v>524052</v>
      </c>
      <c r="DLA41">
        <v>523482</v>
      </c>
      <c r="DLB41">
        <v>525785</v>
      </c>
      <c r="DLC41">
        <v>525402</v>
      </c>
      <c r="DLD41">
        <v>525382</v>
      </c>
      <c r="DLE41">
        <v>525382</v>
      </c>
      <c r="DLF41">
        <v>525232</v>
      </c>
      <c r="DLG41">
        <v>529408</v>
      </c>
      <c r="DLH41">
        <v>1076</v>
      </c>
      <c r="DLI41">
        <v>1400</v>
      </c>
      <c r="DLJ41">
        <v>2716</v>
      </c>
      <c r="DLK41">
        <v>4230</v>
      </c>
      <c r="DLL41">
        <v>7210</v>
      </c>
      <c r="DLM41">
        <v>10385</v>
      </c>
      <c r="DLN41">
        <v>11978</v>
      </c>
      <c r="DLO41">
        <v>16846</v>
      </c>
      <c r="DLP41">
        <v>21480</v>
      </c>
      <c r="DLQ41">
        <v>24553</v>
      </c>
      <c r="DLR41">
        <v>24816</v>
      </c>
      <c r="DLS41">
        <v>25597</v>
      </c>
      <c r="DLT41">
        <v>31218</v>
      </c>
      <c r="DLU41">
        <v>33765</v>
      </c>
      <c r="DLV41">
        <v>62685</v>
      </c>
      <c r="DLW41">
        <v>77726</v>
      </c>
      <c r="DLX41">
        <v>86570</v>
      </c>
      <c r="DLY41">
        <v>86570</v>
      </c>
      <c r="DLZ41">
        <v>173232</v>
      </c>
      <c r="DMA41">
        <v>269717</v>
      </c>
      <c r="DMB41">
        <v>467489</v>
      </c>
      <c r="DMC41">
        <v>485159</v>
      </c>
      <c r="DMD41">
        <v>516169</v>
      </c>
      <c r="DME41">
        <v>526325</v>
      </c>
      <c r="DMF41">
        <v>521960</v>
      </c>
      <c r="DMG41">
        <v>519524</v>
      </c>
      <c r="DMH41">
        <v>518314</v>
      </c>
      <c r="DMI41">
        <v>514850</v>
      </c>
      <c r="DMJ41">
        <v>509353</v>
      </c>
      <c r="DMK41">
        <v>508574</v>
      </c>
      <c r="DML41">
        <v>508775</v>
      </c>
      <c r="DMM41">
        <v>513007</v>
      </c>
      <c r="DMN41">
        <v>515109</v>
      </c>
      <c r="DMO41">
        <v>512993</v>
      </c>
      <c r="DMP41">
        <v>509476</v>
      </c>
      <c r="DMQ41">
        <v>510560</v>
      </c>
      <c r="DMR41">
        <v>509010</v>
      </c>
      <c r="DMS41">
        <v>505492</v>
      </c>
      <c r="DMT41">
        <v>506238</v>
      </c>
      <c r="DMU41">
        <v>508145</v>
      </c>
      <c r="DMV41">
        <v>509165</v>
      </c>
      <c r="DMW41">
        <v>513055</v>
      </c>
      <c r="DMX41">
        <v>506682</v>
      </c>
      <c r="DMY41">
        <v>504227</v>
      </c>
      <c r="DMZ41">
        <v>502514</v>
      </c>
      <c r="DNA41">
        <v>503131</v>
      </c>
      <c r="DNB41">
        <v>505940</v>
      </c>
      <c r="DNC41">
        <v>510970</v>
      </c>
      <c r="DND41">
        <v>515060</v>
      </c>
      <c r="DNE41">
        <v>512851</v>
      </c>
      <c r="DNF41">
        <v>513026</v>
      </c>
      <c r="DNG41">
        <v>512481</v>
      </c>
      <c r="DNH41">
        <v>513978</v>
      </c>
      <c r="DNI41">
        <v>517020</v>
      </c>
      <c r="DNJ41">
        <v>518488</v>
      </c>
      <c r="DNK41">
        <v>519053</v>
      </c>
      <c r="DNL41">
        <v>514907</v>
      </c>
      <c r="DNM41">
        <v>519194</v>
      </c>
      <c r="DNN41">
        <v>514574</v>
      </c>
      <c r="DNO41">
        <v>512853</v>
      </c>
      <c r="DNP41">
        <v>514328</v>
      </c>
      <c r="DNQ41">
        <v>511990</v>
      </c>
      <c r="DNR41">
        <v>507231</v>
      </c>
      <c r="DNS41">
        <v>504896</v>
      </c>
      <c r="DNT41">
        <v>503738</v>
      </c>
      <c r="DNU41">
        <v>1153</v>
      </c>
      <c r="DNV41">
        <v>3778</v>
      </c>
      <c r="DNW41">
        <v>4200</v>
      </c>
      <c r="DNX41">
        <v>9123</v>
      </c>
      <c r="DNY41">
        <v>13933</v>
      </c>
      <c r="DNZ41">
        <v>15144</v>
      </c>
      <c r="DOA41">
        <v>15235</v>
      </c>
      <c r="DOB41">
        <v>16194</v>
      </c>
      <c r="DOC41">
        <v>17412</v>
      </c>
      <c r="DOD41">
        <v>18343</v>
      </c>
      <c r="DOE41">
        <v>18968</v>
      </c>
      <c r="DOF41">
        <v>38660</v>
      </c>
      <c r="DOG41">
        <v>44201</v>
      </c>
      <c r="DOH41">
        <v>47747</v>
      </c>
      <c r="DOI41">
        <v>58040</v>
      </c>
      <c r="DOJ41">
        <v>58040</v>
      </c>
      <c r="DOK41">
        <v>71081</v>
      </c>
      <c r="DOL41">
        <v>180430</v>
      </c>
      <c r="DOM41">
        <v>314214</v>
      </c>
      <c r="DON41">
        <v>382612</v>
      </c>
      <c r="DOO41">
        <v>452974</v>
      </c>
      <c r="DOP41">
        <v>474444</v>
      </c>
      <c r="DOQ41">
        <v>479420</v>
      </c>
      <c r="DOR41">
        <v>486520</v>
      </c>
      <c r="DOS41">
        <v>496190</v>
      </c>
      <c r="DOT41">
        <v>497052</v>
      </c>
      <c r="DOU41">
        <v>499617</v>
      </c>
      <c r="DOV41">
        <v>496411</v>
      </c>
      <c r="DOW41">
        <v>493483</v>
      </c>
      <c r="DOX41">
        <v>492660</v>
      </c>
      <c r="DOY41">
        <v>493920</v>
      </c>
      <c r="DOZ41">
        <v>495761</v>
      </c>
      <c r="DPA41">
        <v>492139</v>
      </c>
      <c r="DPB41">
        <v>494086</v>
      </c>
      <c r="DPC41">
        <v>493189</v>
      </c>
      <c r="DPD41">
        <v>492055</v>
      </c>
      <c r="DPE41">
        <v>494636</v>
      </c>
      <c r="DPF41">
        <v>489508</v>
      </c>
      <c r="DPG41">
        <v>489487</v>
      </c>
      <c r="DPH41">
        <v>494441</v>
      </c>
      <c r="DPI41">
        <v>495832</v>
      </c>
      <c r="DPJ41">
        <v>494425</v>
      </c>
      <c r="DPK41">
        <v>498509</v>
      </c>
      <c r="DPL41">
        <v>498929</v>
      </c>
      <c r="DPM41">
        <v>497653</v>
      </c>
      <c r="DPN41">
        <v>495695</v>
      </c>
      <c r="DPO41">
        <v>495268</v>
      </c>
      <c r="DPP41">
        <v>491041</v>
      </c>
      <c r="DPQ41">
        <v>491937</v>
      </c>
      <c r="DPR41">
        <v>489186</v>
      </c>
      <c r="DPS41">
        <v>490370</v>
      </c>
      <c r="DPT41">
        <v>491916</v>
      </c>
      <c r="DPU41">
        <v>490206</v>
      </c>
      <c r="DPV41">
        <v>489731</v>
      </c>
      <c r="DPW41">
        <v>488513</v>
      </c>
      <c r="DPX41">
        <v>485926</v>
      </c>
      <c r="DPY41">
        <v>485926</v>
      </c>
      <c r="DPZ41">
        <v>484239</v>
      </c>
      <c r="DQA41">
        <v>485677</v>
      </c>
      <c r="DQB41">
        <v>481076</v>
      </c>
      <c r="DQC41">
        <v>484408</v>
      </c>
      <c r="DQD41">
        <v>482466</v>
      </c>
      <c r="DQE41">
        <v>482804</v>
      </c>
      <c r="DQF41">
        <v>479630</v>
      </c>
      <c r="DQG41">
        <v>479825</v>
      </c>
      <c r="DQH41">
        <v>479394</v>
      </c>
      <c r="DQI41">
        <v>1816</v>
      </c>
      <c r="DQJ41">
        <v>4320</v>
      </c>
      <c r="DQK41">
        <v>8217</v>
      </c>
      <c r="DQL41">
        <v>22486</v>
      </c>
      <c r="DQM41">
        <v>33758</v>
      </c>
      <c r="DQN41">
        <v>35586</v>
      </c>
      <c r="DQO41">
        <v>36934</v>
      </c>
      <c r="DQP41">
        <v>38974</v>
      </c>
      <c r="DQQ41">
        <v>43108</v>
      </c>
      <c r="DQR41">
        <v>43740</v>
      </c>
      <c r="DQS41">
        <v>65522</v>
      </c>
      <c r="DQT41">
        <v>65439</v>
      </c>
      <c r="DQU41">
        <v>67789</v>
      </c>
      <c r="DQV41">
        <v>71616</v>
      </c>
      <c r="DQW41">
        <v>73938</v>
      </c>
      <c r="DQX41">
        <v>102866</v>
      </c>
      <c r="DQY41">
        <v>173986</v>
      </c>
      <c r="DQZ41">
        <v>338863</v>
      </c>
      <c r="DRA41">
        <v>441571</v>
      </c>
      <c r="DRB41">
        <v>441571</v>
      </c>
      <c r="DRC41">
        <v>459987</v>
      </c>
      <c r="DRD41">
        <v>470784</v>
      </c>
      <c r="DRE41">
        <v>477529</v>
      </c>
      <c r="DRF41">
        <v>487178</v>
      </c>
      <c r="DRG41">
        <v>488452</v>
      </c>
      <c r="DRH41">
        <v>492776</v>
      </c>
      <c r="DRI41">
        <v>494355</v>
      </c>
      <c r="DRJ41">
        <v>487219</v>
      </c>
      <c r="DRK41">
        <v>485430</v>
      </c>
      <c r="DRL41">
        <v>485789</v>
      </c>
      <c r="DRM41">
        <v>486656</v>
      </c>
      <c r="DRN41">
        <v>479711</v>
      </c>
      <c r="DRO41">
        <v>482747</v>
      </c>
      <c r="DRP41">
        <v>483512</v>
      </c>
      <c r="DRQ41">
        <v>484295</v>
      </c>
      <c r="DRR41">
        <v>478203</v>
      </c>
      <c r="DRS41">
        <v>478821</v>
      </c>
      <c r="DRT41">
        <v>482377</v>
      </c>
      <c r="DRU41">
        <v>486609</v>
      </c>
      <c r="DRV41">
        <v>492137</v>
      </c>
      <c r="DRW41">
        <v>491225</v>
      </c>
      <c r="DRX41">
        <v>490752</v>
      </c>
      <c r="DRY41">
        <v>488728</v>
      </c>
      <c r="DRZ41">
        <v>491458</v>
      </c>
      <c r="DSA41">
        <v>491106</v>
      </c>
      <c r="DSB41">
        <v>491106</v>
      </c>
      <c r="DSC41">
        <v>488292</v>
      </c>
      <c r="DSD41">
        <v>491079</v>
      </c>
      <c r="DSE41">
        <v>487603</v>
      </c>
      <c r="DSF41">
        <v>490444</v>
      </c>
      <c r="DSG41">
        <v>488036</v>
      </c>
      <c r="DSH41">
        <v>481759</v>
      </c>
      <c r="DSI41">
        <v>481663</v>
      </c>
      <c r="DSJ41">
        <v>481041</v>
      </c>
      <c r="DSK41">
        <v>479510</v>
      </c>
      <c r="DSL41">
        <v>478314</v>
      </c>
      <c r="DSM41">
        <v>479416</v>
      </c>
      <c r="DSN41">
        <v>479414</v>
      </c>
      <c r="DSO41">
        <v>482525</v>
      </c>
      <c r="DSP41">
        <v>478602</v>
      </c>
      <c r="DSQ41">
        <v>477739</v>
      </c>
      <c r="DSR41">
        <v>477976</v>
      </c>
      <c r="DSS41">
        <v>477460</v>
      </c>
      <c r="DST41">
        <v>480755</v>
      </c>
      <c r="DSU41">
        <v>482815</v>
      </c>
      <c r="DSV41">
        <v>1886</v>
      </c>
      <c r="DSW41">
        <v>7147</v>
      </c>
      <c r="DSX41">
        <v>7222</v>
      </c>
      <c r="DSY41">
        <v>15220</v>
      </c>
      <c r="DSZ41">
        <v>20627</v>
      </c>
      <c r="DTA41">
        <v>21161</v>
      </c>
      <c r="DTB41">
        <v>21610</v>
      </c>
      <c r="DTC41">
        <v>24795</v>
      </c>
      <c r="DTD41">
        <v>26113</v>
      </c>
      <c r="DTE41">
        <v>26483</v>
      </c>
      <c r="DTF41">
        <v>31876</v>
      </c>
      <c r="DTG41">
        <v>34513</v>
      </c>
      <c r="DTH41">
        <v>40237</v>
      </c>
      <c r="DTI41">
        <v>51245</v>
      </c>
      <c r="DTJ41">
        <v>81369</v>
      </c>
      <c r="DTK41">
        <v>95505</v>
      </c>
      <c r="DTL41">
        <v>146993</v>
      </c>
      <c r="DTM41">
        <v>221834</v>
      </c>
      <c r="DTN41">
        <v>325472</v>
      </c>
      <c r="DTO41">
        <v>445684</v>
      </c>
      <c r="DTP41">
        <v>449121</v>
      </c>
      <c r="DTQ41">
        <v>450126</v>
      </c>
      <c r="DTR41">
        <v>449671</v>
      </c>
      <c r="DTS41">
        <v>450632</v>
      </c>
      <c r="DTT41">
        <v>450632</v>
      </c>
      <c r="DTU41">
        <v>452864</v>
      </c>
      <c r="DTV41">
        <v>454189</v>
      </c>
      <c r="DTW41">
        <v>454375</v>
      </c>
      <c r="DTX41">
        <v>453964</v>
      </c>
      <c r="DTY41">
        <v>452838</v>
      </c>
      <c r="DTZ41">
        <v>455559</v>
      </c>
      <c r="DUA41">
        <v>455254</v>
      </c>
      <c r="DUB41">
        <v>453561</v>
      </c>
      <c r="DUC41">
        <v>459929</v>
      </c>
      <c r="DUD41">
        <v>457674</v>
      </c>
      <c r="DUE41">
        <v>460945</v>
      </c>
      <c r="DUF41">
        <v>458655</v>
      </c>
      <c r="DUG41">
        <v>463565</v>
      </c>
      <c r="DUH41">
        <v>464484</v>
      </c>
      <c r="DUI41">
        <v>466118</v>
      </c>
      <c r="DUJ41">
        <v>462411</v>
      </c>
      <c r="DUK41">
        <v>458583</v>
      </c>
      <c r="DUL41">
        <v>465462</v>
      </c>
      <c r="DUM41">
        <v>463911</v>
      </c>
      <c r="DUN41">
        <v>463911</v>
      </c>
      <c r="DUO41">
        <v>463748</v>
      </c>
      <c r="DUP41">
        <v>466359</v>
      </c>
      <c r="DUQ41">
        <v>465441</v>
      </c>
      <c r="DUR41">
        <v>464346</v>
      </c>
      <c r="DUS41">
        <v>460288</v>
      </c>
      <c r="DUT41">
        <v>456331</v>
      </c>
      <c r="DUU41">
        <v>456180</v>
      </c>
      <c r="DUV41">
        <v>456790</v>
      </c>
      <c r="DUW41">
        <v>454744</v>
      </c>
      <c r="DUX41">
        <v>453207</v>
      </c>
      <c r="DUY41">
        <v>452433</v>
      </c>
      <c r="DUZ41">
        <v>452154</v>
      </c>
      <c r="DVA41">
        <v>452154</v>
      </c>
      <c r="DVB41">
        <v>453786</v>
      </c>
      <c r="DVC41">
        <v>453211</v>
      </c>
      <c r="DVD41">
        <v>451191</v>
      </c>
      <c r="DVE41">
        <v>451341</v>
      </c>
      <c r="DVF41">
        <v>451341</v>
      </c>
      <c r="DVG41">
        <v>452128</v>
      </c>
      <c r="DVH41">
        <v>447913</v>
      </c>
      <c r="DVI41">
        <v>2760</v>
      </c>
      <c r="DVJ41">
        <v>3749</v>
      </c>
      <c r="DVK41">
        <v>4493</v>
      </c>
      <c r="DVL41">
        <v>6621</v>
      </c>
      <c r="DVM41">
        <v>7301</v>
      </c>
      <c r="DVN41">
        <v>10815</v>
      </c>
      <c r="DVO41">
        <v>12292</v>
      </c>
      <c r="DVP41">
        <v>12682</v>
      </c>
      <c r="DVQ41">
        <v>16512</v>
      </c>
      <c r="DVR41">
        <v>20736</v>
      </c>
      <c r="DVS41">
        <v>23248</v>
      </c>
      <c r="DVT41">
        <v>24443</v>
      </c>
      <c r="DVU41">
        <v>26113</v>
      </c>
      <c r="DVV41">
        <v>31868</v>
      </c>
      <c r="DVW41">
        <v>48301</v>
      </c>
      <c r="DVX41">
        <v>62508</v>
      </c>
      <c r="DVY41">
        <v>62508</v>
      </c>
      <c r="DVZ41">
        <v>154702</v>
      </c>
      <c r="DWA41">
        <v>289555</v>
      </c>
      <c r="DWB41">
        <v>382244</v>
      </c>
      <c r="DWC41">
        <v>401157</v>
      </c>
      <c r="DWD41">
        <v>421507</v>
      </c>
      <c r="DWE41">
        <v>431389</v>
      </c>
      <c r="DWF41">
        <v>435540</v>
      </c>
      <c r="DWG41">
        <v>433683</v>
      </c>
      <c r="DWH41">
        <v>425213</v>
      </c>
      <c r="DWI41">
        <v>415425</v>
      </c>
      <c r="DWJ41">
        <v>416603</v>
      </c>
      <c r="DWK41">
        <v>418624</v>
      </c>
      <c r="DWL41">
        <v>419395</v>
      </c>
      <c r="DWM41">
        <v>412982</v>
      </c>
      <c r="DWN41">
        <v>410350</v>
      </c>
      <c r="DWO41">
        <v>420974</v>
      </c>
      <c r="DWP41">
        <v>420341</v>
      </c>
      <c r="DWQ41">
        <v>419242</v>
      </c>
      <c r="DWR41">
        <v>419449</v>
      </c>
      <c r="DWS41">
        <v>413661</v>
      </c>
      <c r="DWT41">
        <v>410801</v>
      </c>
      <c r="DWU41">
        <v>411330</v>
      </c>
      <c r="DWV41">
        <v>413754</v>
      </c>
      <c r="DWW41">
        <v>411593</v>
      </c>
      <c r="DWX41">
        <v>410738</v>
      </c>
      <c r="DWY41">
        <v>411492</v>
      </c>
      <c r="DWZ41">
        <v>415158</v>
      </c>
      <c r="DXA41">
        <v>413339</v>
      </c>
      <c r="DXB41">
        <v>414132</v>
      </c>
      <c r="DXC41">
        <v>413239</v>
      </c>
      <c r="DXD41">
        <v>411034</v>
      </c>
      <c r="DXE41">
        <v>408168</v>
      </c>
      <c r="DXF41">
        <v>409991</v>
      </c>
      <c r="DXG41">
        <v>411543</v>
      </c>
      <c r="DXH41">
        <v>407912</v>
      </c>
      <c r="DXI41">
        <v>404471</v>
      </c>
      <c r="DXJ41">
        <v>405854</v>
      </c>
      <c r="DXK41">
        <v>407860</v>
      </c>
      <c r="DXL41">
        <v>406736</v>
      </c>
      <c r="DXM41">
        <v>408187</v>
      </c>
      <c r="DXN41">
        <v>401219</v>
      </c>
      <c r="DXO41">
        <v>399884</v>
      </c>
      <c r="DXP41">
        <v>401227</v>
      </c>
      <c r="DXQ41">
        <v>395777</v>
      </c>
      <c r="DXR41">
        <v>400110</v>
      </c>
      <c r="DXS41">
        <v>399650</v>
      </c>
      <c r="DXT41">
        <v>393894</v>
      </c>
      <c r="DXU41">
        <v>386988</v>
      </c>
      <c r="DXV41">
        <v>1549</v>
      </c>
      <c r="DXW41">
        <v>3504</v>
      </c>
      <c r="DXX41">
        <v>5414</v>
      </c>
      <c r="DXY41">
        <v>8531</v>
      </c>
      <c r="DXZ41">
        <v>9593</v>
      </c>
      <c r="DYA41">
        <v>10091</v>
      </c>
      <c r="DYB41">
        <v>10947</v>
      </c>
      <c r="DYC41">
        <v>13790</v>
      </c>
      <c r="DYD41">
        <v>16670</v>
      </c>
      <c r="DYE41">
        <v>18538</v>
      </c>
      <c r="DYF41">
        <v>21609</v>
      </c>
      <c r="DYG41">
        <v>22245</v>
      </c>
      <c r="DYH41">
        <v>23835</v>
      </c>
      <c r="DYI41">
        <v>34526</v>
      </c>
      <c r="DYJ41">
        <v>34526</v>
      </c>
      <c r="DYK41">
        <v>43295</v>
      </c>
      <c r="DYL41">
        <v>101648</v>
      </c>
      <c r="DYM41">
        <v>201141</v>
      </c>
      <c r="DYN41">
        <v>299512</v>
      </c>
      <c r="DYO41">
        <v>363027</v>
      </c>
      <c r="DYP41">
        <v>377445</v>
      </c>
      <c r="DYQ41">
        <v>375335</v>
      </c>
      <c r="DYR41">
        <v>383387</v>
      </c>
      <c r="DYS41">
        <v>383969</v>
      </c>
      <c r="DYT41">
        <v>378989</v>
      </c>
      <c r="DYU41">
        <v>375251</v>
      </c>
      <c r="DYV41">
        <v>378542</v>
      </c>
      <c r="DYW41">
        <v>385126</v>
      </c>
      <c r="DYX41">
        <v>387743</v>
      </c>
      <c r="DYY41">
        <v>387478</v>
      </c>
      <c r="DYZ41">
        <v>384255</v>
      </c>
      <c r="DZA41">
        <v>382278</v>
      </c>
      <c r="DZB41">
        <v>383630</v>
      </c>
      <c r="DZC41">
        <v>377830</v>
      </c>
      <c r="DZD41">
        <v>378775</v>
      </c>
      <c r="DZE41">
        <v>380622</v>
      </c>
      <c r="DZF41">
        <v>380929</v>
      </c>
      <c r="DZG41">
        <v>376119</v>
      </c>
      <c r="DZH41">
        <v>375955</v>
      </c>
      <c r="DZI41">
        <v>376262</v>
      </c>
      <c r="DZJ41">
        <v>378315</v>
      </c>
      <c r="DZK41">
        <v>376637</v>
      </c>
      <c r="DZL41">
        <v>376400</v>
      </c>
      <c r="DZM41">
        <v>376248</v>
      </c>
      <c r="DZN41">
        <v>378088</v>
      </c>
      <c r="DZO41">
        <v>375427</v>
      </c>
      <c r="DZP41">
        <v>374043</v>
      </c>
      <c r="DZQ41">
        <v>376664</v>
      </c>
      <c r="DZR41">
        <v>378530</v>
      </c>
      <c r="DZS41">
        <v>378069</v>
      </c>
      <c r="DZT41">
        <v>376349</v>
      </c>
      <c r="DZU41">
        <v>377796</v>
      </c>
      <c r="DZV41">
        <v>377181</v>
      </c>
      <c r="DZW41">
        <v>379352</v>
      </c>
      <c r="DZX41">
        <v>378714</v>
      </c>
      <c r="DZY41">
        <v>377071</v>
      </c>
      <c r="DZZ41">
        <v>377071</v>
      </c>
      <c r="EAA41">
        <v>377323</v>
      </c>
      <c r="EAB41">
        <v>377230</v>
      </c>
      <c r="EAC41">
        <v>377771</v>
      </c>
      <c r="EAD41">
        <v>376690</v>
      </c>
      <c r="EAE41">
        <v>375278</v>
      </c>
      <c r="EAF41">
        <v>378032</v>
      </c>
      <c r="EAG41">
        <v>381036</v>
      </c>
      <c r="EAH41">
        <v>381925</v>
      </c>
      <c r="EAI41">
        <v>381902</v>
      </c>
      <c r="EAJ41">
        <v>3938</v>
      </c>
      <c r="EAK41">
        <v>8053</v>
      </c>
      <c r="EAL41">
        <v>9183</v>
      </c>
      <c r="EAM41">
        <v>9951</v>
      </c>
      <c r="EAN41">
        <v>10866</v>
      </c>
      <c r="EAO41">
        <v>11240</v>
      </c>
      <c r="EAP41">
        <v>12051</v>
      </c>
      <c r="EAQ41">
        <v>12812</v>
      </c>
      <c r="EAR41">
        <v>14094</v>
      </c>
      <c r="EAS41">
        <v>14875</v>
      </c>
      <c r="EAT41">
        <v>19886</v>
      </c>
      <c r="EAU41">
        <v>22487</v>
      </c>
      <c r="EAV41">
        <v>24224</v>
      </c>
      <c r="EAW41">
        <v>28997</v>
      </c>
      <c r="EAX41">
        <v>44114</v>
      </c>
      <c r="EAY41">
        <v>92671</v>
      </c>
      <c r="EAZ41">
        <v>278795</v>
      </c>
      <c r="EBA41">
        <v>331331</v>
      </c>
      <c r="EBB41">
        <v>331331</v>
      </c>
      <c r="EBC41">
        <v>350909</v>
      </c>
      <c r="EBD41">
        <v>366839</v>
      </c>
      <c r="EBE41">
        <v>379691</v>
      </c>
      <c r="EBF41">
        <v>388929</v>
      </c>
      <c r="EBG41">
        <v>394305</v>
      </c>
      <c r="EBH41">
        <v>392998</v>
      </c>
      <c r="EBI41">
        <v>395284</v>
      </c>
      <c r="EBJ41">
        <v>395219</v>
      </c>
      <c r="EBK41">
        <v>397719</v>
      </c>
      <c r="EBL41">
        <v>402474</v>
      </c>
      <c r="EBM41">
        <v>400290</v>
      </c>
      <c r="EBN41">
        <v>400475</v>
      </c>
      <c r="EBO41">
        <v>398981</v>
      </c>
      <c r="EBP41">
        <v>398375</v>
      </c>
      <c r="EBQ41">
        <v>395529</v>
      </c>
      <c r="EBR41">
        <v>399842</v>
      </c>
      <c r="EBS41">
        <v>396937</v>
      </c>
      <c r="EBT41">
        <v>396197</v>
      </c>
      <c r="EBU41">
        <v>399546</v>
      </c>
      <c r="EBV41">
        <v>404652</v>
      </c>
      <c r="EBW41">
        <v>404456</v>
      </c>
      <c r="EBX41">
        <v>396482</v>
      </c>
      <c r="EBY41">
        <v>395433</v>
      </c>
      <c r="EBZ41">
        <v>395115</v>
      </c>
      <c r="ECA41">
        <v>386057</v>
      </c>
      <c r="ECB41">
        <v>384834</v>
      </c>
      <c r="ECC41">
        <v>385804</v>
      </c>
      <c r="ECD41">
        <v>384762</v>
      </c>
      <c r="ECE41">
        <v>385007</v>
      </c>
      <c r="ECF41">
        <v>385007</v>
      </c>
      <c r="ECG41">
        <v>384413</v>
      </c>
      <c r="ECH41">
        <v>382150</v>
      </c>
      <c r="ECI41">
        <v>382700</v>
      </c>
      <c r="ECJ41">
        <v>379625</v>
      </c>
      <c r="ECK41">
        <v>377435</v>
      </c>
      <c r="ECL41">
        <v>375528</v>
      </c>
      <c r="ECM41">
        <v>374285</v>
      </c>
      <c r="ECN41">
        <v>370126</v>
      </c>
      <c r="ECO41">
        <v>371093</v>
      </c>
      <c r="ECP41">
        <v>371800</v>
      </c>
      <c r="ECQ41">
        <v>371800</v>
      </c>
      <c r="ECR41">
        <v>375227</v>
      </c>
      <c r="ECS41">
        <v>374984</v>
      </c>
      <c r="ECT41">
        <v>378644</v>
      </c>
      <c r="ECU41">
        <v>377886</v>
      </c>
      <c r="ECV41">
        <v>376395</v>
      </c>
      <c r="ECW41">
        <v>377300</v>
      </c>
      <c r="ECX41">
        <v>2551</v>
      </c>
      <c r="ECY41">
        <v>4135</v>
      </c>
      <c r="ECZ41">
        <v>4439</v>
      </c>
      <c r="EDA41">
        <v>5285</v>
      </c>
      <c r="EDB41">
        <v>7759</v>
      </c>
      <c r="EDC41">
        <v>7900</v>
      </c>
      <c r="EDD41">
        <v>8767</v>
      </c>
      <c r="EDE41">
        <v>12594</v>
      </c>
      <c r="EDF41">
        <v>17746</v>
      </c>
      <c r="EDG41">
        <v>22611</v>
      </c>
      <c r="EDH41">
        <v>35639</v>
      </c>
      <c r="EDI41">
        <v>37959</v>
      </c>
      <c r="EDJ41">
        <v>46162</v>
      </c>
      <c r="EDK41">
        <v>55711</v>
      </c>
      <c r="EDL41">
        <v>73743</v>
      </c>
      <c r="EDM41">
        <v>129432</v>
      </c>
      <c r="EDN41">
        <v>246768</v>
      </c>
      <c r="EDO41">
        <v>315057</v>
      </c>
      <c r="EDP41">
        <v>347979</v>
      </c>
      <c r="EDQ41">
        <v>368847</v>
      </c>
      <c r="EDR41">
        <v>368403</v>
      </c>
      <c r="EDS41">
        <v>369302</v>
      </c>
      <c r="EDT41">
        <v>369302</v>
      </c>
      <c r="EDU41">
        <v>369201</v>
      </c>
      <c r="EDV41">
        <v>364848</v>
      </c>
      <c r="EDW41">
        <v>364730</v>
      </c>
      <c r="EDX41">
        <v>363721</v>
      </c>
      <c r="EDY41">
        <v>365702</v>
      </c>
      <c r="EDZ41">
        <v>369145</v>
      </c>
      <c r="EEA41">
        <v>370530</v>
      </c>
      <c r="EEB41">
        <v>371564</v>
      </c>
      <c r="EEC41">
        <v>370690</v>
      </c>
      <c r="EED41">
        <v>372568</v>
      </c>
      <c r="EEE41">
        <v>370815</v>
      </c>
      <c r="EEF41">
        <v>365477</v>
      </c>
      <c r="EEG41">
        <v>364841</v>
      </c>
      <c r="EEH41">
        <v>367350</v>
      </c>
      <c r="EEI41">
        <v>362381</v>
      </c>
      <c r="EEJ41">
        <v>358785</v>
      </c>
      <c r="EEK41">
        <v>357352</v>
      </c>
      <c r="EEL41">
        <v>357437</v>
      </c>
      <c r="EEM41">
        <v>357215</v>
      </c>
      <c r="EEN41">
        <v>357215</v>
      </c>
      <c r="EEO41">
        <v>356770</v>
      </c>
      <c r="EEP41">
        <v>355213</v>
      </c>
      <c r="EEQ41">
        <v>357653</v>
      </c>
      <c r="EER41">
        <v>359545</v>
      </c>
      <c r="EES41">
        <v>358521</v>
      </c>
      <c r="EET41">
        <v>355802</v>
      </c>
      <c r="EEU41">
        <v>354325</v>
      </c>
      <c r="EEV41">
        <v>351274</v>
      </c>
      <c r="EEW41">
        <v>353040</v>
      </c>
      <c r="EEX41">
        <v>354280</v>
      </c>
      <c r="EEY41">
        <v>352390</v>
      </c>
      <c r="EEZ41">
        <v>350494</v>
      </c>
      <c r="EFA41">
        <v>348555</v>
      </c>
      <c r="EFB41">
        <v>348555</v>
      </c>
      <c r="EFC41">
        <v>348435</v>
      </c>
      <c r="EFD41">
        <v>348117</v>
      </c>
      <c r="EFE41">
        <v>349742</v>
      </c>
      <c r="EFF41">
        <v>350241</v>
      </c>
      <c r="EFG41">
        <v>350241</v>
      </c>
      <c r="EFH41">
        <v>350420</v>
      </c>
      <c r="EFI41">
        <v>351560</v>
      </c>
      <c r="EFJ41">
        <v>5294</v>
      </c>
      <c r="EFK41">
        <v>6777</v>
      </c>
      <c r="EFL41">
        <v>10482</v>
      </c>
      <c r="EFM41">
        <v>11260</v>
      </c>
      <c r="EFN41">
        <v>12953</v>
      </c>
      <c r="EFO41">
        <v>12977</v>
      </c>
      <c r="EFP41">
        <v>12982</v>
      </c>
      <c r="EFQ41">
        <v>13649</v>
      </c>
      <c r="EFR41">
        <v>14684</v>
      </c>
      <c r="EFS41">
        <v>16176</v>
      </c>
      <c r="EFT41">
        <v>18392</v>
      </c>
      <c r="EFU41">
        <v>22726</v>
      </c>
      <c r="EFV41">
        <v>24079</v>
      </c>
      <c r="EFW41">
        <v>48500</v>
      </c>
      <c r="EFX41">
        <v>47481</v>
      </c>
      <c r="EFY41">
        <v>120885</v>
      </c>
      <c r="EFZ41">
        <v>214434</v>
      </c>
      <c r="EGA41">
        <v>308327</v>
      </c>
      <c r="EGB41">
        <v>345383</v>
      </c>
      <c r="EGC41">
        <v>348788</v>
      </c>
      <c r="EGD41">
        <v>348788</v>
      </c>
      <c r="EGE41">
        <v>350831</v>
      </c>
      <c r="EGF41">
        <v>354342</v>
      </c>
      <c r="EGG41">
        <v>356620</v>
      </c>
      <c r="EGH41">
        <v>355794</v>
      </c>
      <c r="EGI41">
        <v>356119</v>
      </c>
      <c r="EGJ41">
        <v>357286</v>
      </c>
      <c r="EGK41">
        <v>357051</v>
      </c>
      <c r="EGL41">
        <v>354558</v>
      </c>
      <c r="EGM41">
        <v>351216</v>
      </c>
      <c r="EGN41">
        <v>348809</v>
      </c>
      <c r="EGO41">
        <v>345918</v>
      </c>
      <c r="EGP41">
        <v>347440</v>
      </c>
      <c r="EGQ41">
        <v>347755</v>
      </c>
      <c r="EGR41">
        <v>350007</v>
      </c>
      <c r="EGS41">
        <v>353230</v>
      </c>
      <c r="EGT41">
        <v>354019</v>
      </c>
      <c r="EGU41">
        <v>354045</v>
      </c>
      <c r="EGV41">
        <v>354292</v>
      </c>
      <c r="EGW41">
        <v>365499</v>
      </c>
      <c r="EGX41">
        <v>367580</v>
      </c>
      <c r="EGY41">
        <v>367999</v>
      </c>
      <c r="EGZ41">
        <v>368313</v>
      </c>
      <c r="EHA41">
        <v>369287</v>
      </c>
      <c r="EHB41">
        <v>371359</v>
      </c>
      <c r="EHC41">
        <v>371095</v>
      </c>
      <c r="EHD41">
        <v>371185</v>
      </c>
      <c r="EHE41">
        <v>370306</v>
      </c>
      <c r="EHF41">
        <v>371761</v>
      </c>
      <c r="EHG41">
        <v>369499</v>
      </c>
      <c r="EHH41">
        <v>370257</v>
      </c>
      <c r="EHI41">
        <v>370616</v>
      </c>
      <c r="EHJ41">
        <v>370342</v>
      </c>
      <c r="EHK41">
        <v>370095</v>
      </c>
      <c r="EHL41">
        <v>370386</v>
      </c>
      <c r="EHM41">
        <v>369132</v>
      </c>
      <c r="EHN41">
        <v>370323</v>
      </c>
      <c r="EHO41">
        <v>366983</v>
      </c>
      <c r="EHP41">
        <v>364772</v>
      </c>
      <c r="EHQ41">
        <v>356805</v>
      </c>
      <c r="EHR41">
        <v>357442</v>
      </c>
      <c r="EHS41">
        <v>356454</v>
      </c>
      <c r="EHT41">
        <v>359288</v>
      </c>
      <c r="EHU41">
        <v>358555</v>
      </c>
      <c r="EHV41">
        <v>358482</v>
      </c>
      <c r="EHW41">
        <v>2616</v>
      </c>
      <c r="EHX41">
        <v>3227</v>
      </c>
      <c r="EHY41">
        <v>6196</v>
      </c>
      <c r="EHZ41">
        <v>7584</v>
      </c>
      <c r="EIA41">
        <v>13569</v>
      </c>
      <c r="EIB41">
        <v>16838</v>
      </c>
      <c r="EIC41">
        <v>18294</v>
      </c>
      <c r="EID41">
        <v>18596</v>
      </c>
      <c r="EIE41">
        <v>19320</v>
      </c>
      <c r="EIF41">
        <v>20942</v>
      </c>
      <c r="EIG41">
        <v>24216</v>
      </c>
      <c r="EIH41">
        <v>31179</v>
      </c>
      <c r="EII41">
        <v>46455</v>
      </c>
      <c r="EIJ41">
        <v>46455</v>
      </c>
      <c r="EIK41">
        <v>69023</v>
      </c>
      <c r="EIL41">
        <v>104370</v>
      </c>
      <c r="EIM41">
        <v>222629</v>
      </c>
      <c r="EIN41">
        <v>292818</v>
      </c>
      <c r="EIO41">
        <v>338802</v>
      </c>
      <c r="EIP41">
        <v>344817</v>
      </c>
      <c r="EIQ41">
        <v>349477</v>
      </c>
      <c r="EIR41">
        <v>357237</v>
      </c>
      <c r="EIS41">
        <v>355999</v>
      </c>
      <c r="EIT41">
        <v>353757</v>
      </c>
      <c r="EIU41">
        <v>356572</v>
      </c>
      <c r="EIV41">
        <v>358387</v>
      </c>
      <c r="EIW41">
        <v>358746</v>
      </c>
      <c r="EIX41">
        <v>354980</v>
      </c>
      <c r="EIY41">
        <v>355161</v>
      </c>
      <c r="EIZ41">
        <v>355375</v>
      </c>
      <c r="EJA41">
        <v>352141</v>
      </c>
      <c r="EJB41">
        <v>351921</v>
      </c>
      <c r="EJC41">
        <v>352596</v>
      </c>
      <c r="EJD41">
        <v>352933</v>
      </c>
      <c r="EJE41">
        <v>353911</v>
      </c>
      <c r="EJF41">
        <v>355024</v>
      </c>
      <c r="EJG41">
        <v>355188</v>
      </c>
      <c r="EJH41">
        <v>352693</v>
      </c>
      <c r="EJI41">
        <v>351862</v>
      </c>
      <c r="EJJ41">
        <v>350720</v>
      </c>
      <c r="EJK41">
        <v>349697</v>
      </c>
      <c r="EJL41">
        <v>348761</v>
      </c>
      <c r="EJM41">
        <v>346961</v>
      </c>
      <c r="EJN41">
        <v>348595</v>
      </c>
      <c r="EJO41">
        <v>347469</v>
      </c>
      <c r="EJP41">
        <v>346200</v>
      </c>
      <c r="EJQ41">
        <v>348588</v>
      </c>
      <c r="EJR41">
        <v>347941</v>
      </c>
      <c r="EJS41">
        <v>349421</v>
      </c>
      <c r="EJT41">
        <v>351068</v>
      </c>
      <c r="EJU41">
        <v>352784</v>
      </c>
      <c r="EJV41">
        <v>353057</v>
      </c>
      <c r="EJW41">
        <v>352407</v>
      </c>
      <c r="EJX41">
        <v>351079</v>
      </c>
      <c r="EJY41">
        <v>349029</v>
      </c>
      <c r="EJZ41">
        <v>347100</v>
      </c>
      <c r="EKA41">
        <v>347100</v>
      </c>
      <c r="EKB41">
        <v>347120</v>
      </c>
      <c r="EKC41">
        <v>345562</v>
      </c>
      <c r="EKD41">
        <v>341977</v>
      </c>
      <c r="EKE41">
        <v>341416</v>
      </c>
      <c r="EKF41">
        <v>342352</v>
      </c>
      <c r="EKG41">
        <v>340701</v>
      </c>
      <c r="EKH41">
        <v>340648</v>
      </c>
      <c r="EKI41">
        <v>340064</v>
      </c>
      <c r="EKJ41">
        <v>5027</v>
      </c>
      <c r="EKK41">
        <v>5956</v>
      </c>
      <c r="EKL41">
        <v>11543</v>
      </c>
      <c r="EKM41">
        <v>11593</v>
      </c>
      <c r="EKN41">
        <v>12299</v>
      </c>
      <c r="EKO41">
        <v>12553</v>
      </c>
      <c r="EKP41">
        <v>13197</v>
      </c>
      <c r="EKQ41">
        <v>15081</v>
      </c>
      <c r="EKR41">
        <v>16331</v>
      </c>
      <c r="EKS41">
        <v>16638</v>
      </c>
      <c r="EKT41">
        <v>18606</v>
      </c>
      <c r="EKU41">
        <v>22899</v>
      </c>
      <c r="EKV41">
        <v>28120</v>
      </c>
      <c r="EKW41">
        <v>29780</v>
      </c>
      <c r="EKX41">
        <v>36827</v>
      </c>
      <c r="EKY41">
        <v>54137</v>
      </c>
      <c r="EKZ41">
        <v>97640</v>
      </c>
      <c r="ELA41">
        <v>199451</v>
      </c>
      <c r="ELB41">
        <v>199451</v>
      </c>
      <c r="ELC41">
        <v>269914</v>
      </c>
      <c r="ELD41">
        <v>307446</v>
      </c>
      <c r="ELE41">
        <v>349269</v>
      </c>
      <c r="ELF41">
        <v>360768</v>
      </c>
      <c r="ELG41">
        <v>365779</v>
      </c>
      <c r="ELH41">
        <v>364931</v>
      </c>
      <c r="ELI41">
        <v>364798</v>
      </c>
      <c r="ELJ41">
        <v>364561</v>
      </c>
      <c r="ELK41">
        <v>365181</v>
      </c>
      <c r="ELL41">
        <v>363857</v>
      </c>
      <c r="ELM41">
        <v>363879</v>
      </c>
      <c r="ELN41">
        <v>361658</v>
      </c>
      <c r="ELO41">
        <v>357837</v>
      </c>
      <c r="ELP41">
        <v>354788</v>
      </c>
      <c r="ELQ41">
        <v>355919</v>
      </c>
      <c r="ELR41">
        <v>353877</v>
      </c>
      <c r="ELS41">
        <v>356548</v>
      </c>
      <c r="ELT41">
        <v>356309</v>
      </c>
      <c r="ELU41">
        <v>356917</v>
      </c>
      <c r="ELV41">
        <v>359826</v>
      </c>
      <c r="ELW41">
        <v>360013</v>
      </c>
      <c r="ELX41">
        <v>362635</v>
      </c>
      <c r="ELY41">
        <v>364049</v>
      </c>
      <c r="ELZ41">
        <v>363987</v>
      </c>
      <c r="EMA41">
        <v>365772</v>
      </c>
      <c r="EMB41">
        <v>365240</v>
      </c>
      <c r="EMC41">
        <v>364489</v>
      </c>
      <c r="EMD41">
        <v>366445</v>
      </c>
      <c r="EME41">
        <v>367669</v>
      </c>
      <c r="EMF41">
        <v>367767</v>
      </c>
      <c r="EMG41">
        <v>364397</v>
      </c>
      <c r="EMH41">
        <v>359135</v>
      </c>
      <c r="EMI41">
        <v>356434</v>
      </c>
      <c r="EMJ41">
        <v>353510</v>
      </c>
      <c r="EMK41">
        <v>351600</v>
      </c>
      <c r="EML41">
        <v>351365</v>
      </c>
      <c r="EMM41">
        <v>351404</v>
      </c>
      <c r="EMN41">
        <v>344322</v>
      </c>
      <c r="EMO41">
        <v>345693</v>
      </c>
      <c r="EMP41">
        <v>345656</v>
      </c>
      <c r="EMQ41">
        <v>343571</v>
      </c>
      <c r="EMR41">
        <v>345143</v>
      </c>
      <c r="EMS41">
        <v>346518</v>
      </c>
      <c r="EMT41">
        <v>350129</v>
      </c>
      <c r="EMU41">
        <v>351121</v>
      </c>
      <c r="EMV41">
        <v>351709</v>
      </c>
      <c r="EMW41">
        <v>4659</v>
      </c>
      <c r="EMX41">
        <v>4700</v>
      </c>
      <c r="EMY41">
        <v>4798</v>
      </c>
      <c r="EMZ41">
        <v>6911</v>
      </c>
      <c r="ENA41">
        <v>8920</v>
      </c>
      <c r="ENB41">
        <v>9040</v>
      </c>
      <c r="ENC41">
        <v>9072</v>
      </c>
      <c r="END41">
        <v>11898</v>
      </c>
      <c r="ENE41">
        <v>14447</v>
      </c>
      <c r="ENF41">
        <v>18710</v>
      </c>
      <c r="ENG41">
        <v>19245</v>
      </c>
      <c r="ENH41">
        <v>20055</v>
      </c>
      <c r="ENI41">
        <v>24536</v>
      </c>
      <c r="ENJ41">
        <v>32405</v>
      </c>
      <c r="ENK41">
        <v>43836</v>
      </c>
      <c r="ENL41">
        <v>65463</v>
      </c>
      <c r="ENM41">
        <v>92465</v>
      </c>
      <c r="ENN41">
        <v>169035</v>
      </c>
      <c r="ENO41">
        <v>239122</v>
      </c>
      <c r="ENP41">
        <v>296550</v>
      </c>
      <c r="ENQ41">
        <v>351463</v>
      </c>
      <c r="ENR41">
        <v>360626</v>
      </c>
      <c r="ENS41">
        <v>367683</v>
      </c>
      <c r="ENT41">
        <v>367683</v>
      </c>
      <c r="ENU41">
        <v>368736</v>
      </c>
      <c r="ENV41">
        <v>372219</v>
      </c>
      <c r="ENW41">
        <v>371528</v>
      </c>
      <c r="ENX41">
        <v>369482</v>
      </c>
      <c r="ENY41">
        <v>371498</v>
      </c>
      <c r="ENZ41">
        <v>375466</v>
      </c>
      <c r="EOA41">
        <v>374440</v>
      </c>
      <c r="EOB41">
        <v>377363</v>
      </c>
      <c r="EOC41">
        <v>376597</v>
      </c>
      <c r="EOD41">
        <v>376282</v>
      </c>
      <c r="EOE41">
        <v>374732</v>
      </c>
      <c r="EOF41">
        <v>374650</v>
      </c>
      <c r="EOG41">
        <v>377442</v>
      </c>
      <c r="EOH41">
        <v>378833</v>
      </c>
      <c r="EOI41">
        <v>373097</v>
      </c>
      <c r="EOJ41">
        <v>373735</v>
      </c>
      <c r="EOK41">
        <v>372199</v>
      </c>
      <c r="EOL41">
        <v>371887</v>
      </c>
      <c r="EOM41">
        <v>372599</v>
      </c>
      <c r="EON41">
        <v>373113</v>
      </c>
      <c r="EOO41">
        <v>374941</v>
      </c>
      <c r="EOP41">
        <v>373624</v>
      </c>
      <c r="EOQ41">
        <v>374139</v>
      </c>
      <c r="EOR41">
        <v>374690</v>
      </c>
      <c r="EOS41">
        <v>374690</v>
      </c>
      <c r="EOT41">
        <v>377901</v>
      </c>
      <c r="EOU41">
        <v>375487</v>
      </c>
      <c r="EOV41">
        <v>373382</v>
      </c>
      <c r="EOW41">
        <v>366714</v>
      </c>
      <c r="EOX41">
        <v>366432</v>
      </c>
      <c r="EOY41">
        <v>368909</v>
      </c>
      <c r="EOZ41">
        <v>366543</v>
      </c>
      <c r="EPA41">
        <v>362234</v>
      </c>
      <c r="EPB41">
        <v>361894</v>
      </c>
      <c r="EPC41">
        <v>361894</v>
      </c>
      <c r="EPD41">
        <v>361760</v>
      </c>
      <c r="EPE41">
        <v>361918</v>
      </c>
      <c r="EPF41">
        <v>362178</v>
      </c>
      <c r="EPG41">
        <v>362462</v>
      </c>
      <c r="EPH41">
        <v>362462</v>
      </c>
      <c r="EPI41">
        <v>362267</v>
      </c>
      <c r="EPJ41">
        <v>360935</v>
      </c>
      <c r="EPK41">
        <v>6385</v>
      </c>
      <c r="EPL41">
        <v>6660</v>
      </c>
      <c r="EPM41">
        <v>8842</v>
      </c>
      <c r="EPN41">
        <v>10242</v>
      </c>
      <c r="EPO41">
        <v>10530</v>
      </c>
      <c r="EPP41">
        <v>10838</v>
      </c>
      <c r="EPQ41">
        <v>19900</v>
      </c>
      <c r="EPR41">
        <v>24235</v>
      </c>
      <c r="EPS41">
        <v>27894</v>
      </c>
      <c r="EPT41">
        <v>34071</v>
      </c>
      <c r="EPU41">
        <v>37102</v>
      </c>
      <c r="EPV41">
        <v>41946</v>
      </c>
      <c r="EPW41">
        <v>46930</v>
      </c>
      <c r="EPX41">
        <v>49659</v>
      </c>
      <c r="EPY41">
        <v>52283</v>
      </c>
      <c r="EPZ41">
        <v>73587</v>
      </c>
      <c r="EQA41">
        <v>153510</v>
      </c>
      <c r="EQB41">
        <v>275342</v>
      </c>
      <c r="EQC41">
        <v>314770</v>
      </c>
      <c r="EQD41">
        <v>314770</v>
      </c>
      <c r="EQE41">
        <v>331370</v>
      </c>
      <c r="EQF41">
        <v>366456</v>
      </c>
      <c r="EQG41">
        <v>387418</v>
      </c>
      <c r="EQH41">
        <v>391551</v>
      </c>
      <c r="EQI41">
        <v>389734</v>
      </c>
      <c r="EQJ41">
        <v>390049</v>
      </c>
      <c r="EQK41">
        <v>387847</v>
      </c>
      <c r="EQL41">
        <v>387596</v>
      </c>
      <c r="EQM41">
        <v>387172</v>
      </c>
      <c r="EQN41">
        <v>384129</v>
      </c>
      <c r="EQO41">
        <v>380944</v>
      </c>
      <c r="EQP41">
        <v>382310</v>
      </c>
      <c r="EQQ41">
        <v>381722</v>
      </c>
      <c r="EQR41">
        <v>381153</v>
      </c>
      <c r="EQS41">
        <v>379661</v>
      </c>
      <c r="EQT41">
        <v>378608</v>
      </c>
      <c r="EQU41">
        <v>378259</v>
      </c>
      <c r="EQV41">
        <v>372531</v>
      </c>
      <c r="EQW41">
        <v>373289</v>
      </c>
      <c r="EQX41">
        <v>372594</v>
      </c>
      <c r="EQY41">
        <v>373580</v>
      </c>
      <c r="EQZ41">
        <v>371611</v>
      </c>
      <c r="ERA41">
        <v>374387</v>
      </c>
      <c r="ERB41">
        <v>375689</v>
      </c>
      <c r="ERC41">
        <v>377099</v>
      </c>
      <c r="ERD41">
        <v>377943</v>
      </c>
      <c r="ERE41">
        <v>379109</v>
      </c>
      <c r="ERF41">
        <v>378625</v>
      </c>
      <c r="ERG41">
        <v>377418</v>
      </c>
      <c r="ERH41">
        <v>374027</v>
      </c>
      <c r="ERI41">
        <v>374087</v>
      </c>
      <c r="ERJ41">
        <v>374894</v>
      </c>
      <c r="ERK41">
        <v>374570</v>
      </c>
      <c r="ERL41">
        <v>375256</v>
      </c>
      <c r="ERM41">
        <v>376183</v>
      </c>
      <c r="ERN41">
        <v>376955</v>
      </c>
      <c r="ERO41">
        <v>380032</v>
      </c>
      <c r="ERP41">
        <v>379012</v>
      </c>
      <c r="ERQ41">
        <v>379206</v>
      </c>
      <c r="ERR41">
        <v>377398</v>
      </c>
      <c r="ERS41">
        <v>373396</v>
      </c>
      <c r="ERT41">
        <v>367620</v>
      </c>
      <c r="ERU41">
        <v>370375</v>
      </c>
      <c r="ERV41">
        <v>368508</v>
      </c>
      <c r="ERW41">
        <v>3841</v>
      </c>
      <c r="ERX41">
        <v>4498</v>
      </c>
      <c r="ERY41">
        <v>7642</v>
      </c>
      <c r="ERZ41">
        <v>8691</v>
      </c>
      <c r="ESA41">
        <v>9922</v>
      </c>
      <c r="ESB41">
        <v>10786</v>
      </c>
      <c r="ESC41">
        <v>11705</v>
      </c>
      <c r="ESD41">
        <v>12168</v>
      </c>
      <c r="ESE41">
        <v>12292</v>
      </c>
      <c r="ESF41">
        <v>15681</v>
      </c>
      <c r="ESG41">
        <v>20943</v>
      </c>
      <c r="ESH41">
        <v>23999</v>
      </c>
      <c r="ESI41">
        <v>32337</v>
      </c>
      <c r="ESJ41">
        <v>32337</v>
      </c>
      <c r="ESK41">
        <v>35318</v>
      </c>
      <c r="ESL41">
        <v>47485</v>
      </c>
      <c r="ESM41">
        <v>56511</v>
      </c>
      <c r="ESN41">
        <v>129215</v>
      </c>
      <c r="ESO41">
        <v>222052</v>
      </c>
      <c r="ESP41">
        <v>273210</v>
      </c>
      <c r="ESQ41">
        <v>316521</v>
      </c>
      <c r="ESR41">
        <v>361527</v>
      </c>
      <c r="ESS41">
        <v>402009</v>
      </c>
      <c r="EST41">
        <v>412924</v>
      </c>
      <c r="ESU41">
        <v>413091</v>
      </c>
      <c r="ESV41">
        <v>410933</v>
      </c>
      <c r="ESW41">
        <v>408596</v>
      </c>
      <c r="ESX41">
        <v>408921</v>
      </c>
      <c r="ESY41">
        <v>413379</v>
      </c>
      <c r="ESZ41">
        <v>415226</v>
      </c>
      <c r="ETA41">
        <v>396775</v>
      </c>
      <c r="ETB41">
        <v>400489</v>
      </c>
      <c r="ETC41">
        <v>398736</v>
      </c>
      <c r="ETD41">
        <v>399083</v>
      </c>
      <c r="ETE41">
        <v>400605</v>
      </c>
      <c r="ETF41">
        <v>392819</v>
      </c>
      <c r="ETG41">
        <v>390801</v>
      </c>
      <c r="ETH41">
        <v>387899</v>
      </c>
      <c r="ETI41">
        <v>388378</v>
      </c>
      <c r="ETJ41">
        <v>376307</v>
      </c>
      <c r="ETK41">
        <v>377491</v>
      </c>
      <c r="ETL41">
        <v>378050</v>
      </c>
      <c r="ETM41">
        <v>377167</v>
      </c>
      <c r="ETN41">
        <v>370101</v>
      </c>
      <c r="ETO41">
        <v>375725</v>
      </c>
      <c r="ETP41">
        <v>372892</v>
      </c>
      <c r="ETQ41">
        <v>371729</v>
      </c>
      <c r="ETR41">
        <v>370031</v>
      </c>
      <c r="ETS41">
        <v>373460</v>
      </c>
      <c r="ETT41">
        <v>370778</v>
      </c>
      <c r="ETU41">
        <v>370359</v>
      </c>
      <c r="ETV41">
        <v>368713</v>
      </c>
      <c r="ETW41">
        <v>374189</v>
      </c>
      <c r="ETX41">
        <v>376396</v>
      </c>
      <c r="ETY41">
        <v>380973</v>
      </c>
      <c r="ETZ41">
        <v>381476</v>
      </c>
      <c r="EUA41">
        <v>380404</v>
      </c>
      <c r="EUB41">
        <v>379293</v>
      </c>
      <c r="EUC41">
        <v>379293</v>
      </c>
      <c r="EUD41">
        <v>379498</v>
      </c>
      <c r="EUE41">
        <v>384629</v>
      </c>
      <c r="EUF41">
        <v>382525</v>
      </c>
      <c r="EUG41">
        <v>382107</v>
      </c>
      <c r="EUH41">
        <v>396429</v>
      </c>
      <c r="EUI41">
        <v>405734</v>
      </c>
      <c r="EUJ41">
        <v>403275</v>
      </c>
      <c r="EUK41">
        <v>4693</v>
      </c>
      <c r="EUL41">
        <v>6959</v>
      </c>
      <c r="EUM41">
        <v>7448</v>
      </c>
      <c r="EUN41">
        <v>7801</v>
      </c>
      <c r="EUO41">
        <v>9244</v>
      </c>
      <c r="EUP41">
        <v>9254</v>
      </c>
      <c r="EUQ41">
        <v>10805</v>
      </c>
      <c r="EUR41">
        <v>11076</v>
      </c>
      <c r="EUS41">
        <v>11221</v>
      </c>
      <c r="EUT41">
        <v>13258</v>
      </c>
      <c r="EUU41">
        <v>13654</v>
      </c>
      <c r="EUV41">
        <v>21002</v>
      </c>
      <c r="EUW41">
        <v>23499</v>
      </c>
      <c r="EUX41">
        <v>24979</v>
      </c>
      <c r="EUY41">
        <v>29566</v>
      </c>
      <c r="EUZ41">
        <v>40397</v>
      </c>
      <c r="EVA41">
        <v>47078</v>
      </c>
      <c r="EVB41">
        <v>47078</v>
      </c>
      <c r="EVC41">
        <v>63942</v>
      </c>
      <c r="EVD41">
        <v>116460</v>
      </c>
      <c r="EVE41">
        <v>174419</v>
      </c>
      <c r="EVF41">
        <v>236751</v>
      </c>
      <c r="EVG41">
        <v>293451</v>
      </c>
      <c r="EVH41">
        <v>330512</v>
      </c>
      <c r="EVI41">
        <v>334702</v>
      </c>
      <c r="EVJ41">
        <v>340840</v>
      </c>
      <c r="EVK41">
        <v>338787</v>
      </c>
      <c r="EVL41">
        <v>335686</v>
      </c>
      <c r="EVM41">
        <v>335761</v>
      </c>
      <c r="EVN41">
        <v>319969</v>
      </c>
      <c r="EVO41">
        <v>318114</v>
      </c>
      <c r="EVP41">
        <v>316196</v>
      </c>
      <c r="EVQ41">
        <v>316893</v>
      </c>
      <c r="EVR41">
        <v>315702</v>
      </c>
      <c r="EVS41">
        <v>317124</v>
      </c>
      <c r="EVT41">
        <v>317144</v>
      </c>
      <c r="EVU41">
        <v>316921</v>
      </c>
      <c r="EVV41">
        <v>316139</v>
      </c>
      <c r="EVW41">
        <v>315233</v>
      </c>
      <c r="EVX41">
        <v>318666</v>
      </c>
      <c r="EVY41">
        <v>317036</v>
      </c>
      <c r="EVZ41">
        <v>317915</v>
      </c>
      <c r="EWA41">
        <v>327160</v>
      </c>
      <c r="EWB41">
        <v>327160</v>
      </c>
      <c r="EWC41">
        <v>322430</v>
      </c>
      <c r="EWD41">
        <v>321225</v>
      </c>
      <c r="EWE41">
        <v>327188</v>
      </c>
      <c r="EWF41">
        <v>325505</v>
      </c>
      <c r="EWG41">
        <v>324161</v>
      </c>
      <c r="EWH41">
        <v>324986</v>
      </c>
      <c r="EWI41">
        <v>324524</v>
      </c>
      <c r="EWJ41">
        <v>324943</v>
      </c>
      <c r="EWK41">
        <v>327838</v>
      </c>
      <c r="EWL41">
        <v>328179</v>
      </c>
      <c r="EWM41">
        <v>327199</v>
      </c>
      <c r="EWN41">
        <v>325982</v>
      </c>
      <c r="EWO41">
        <v>325407</v>
      </c>
      <c r="EWP41">
        <v>324881</v>
      </c>
      <c r="EWQ41">
        <v>325652</v>
      </c>
      <c r="EWR41">
        <v>320060</v>
      </c>
      <c r="EWS41">
        <v>319155</v>
      </c>
      <c r="EWT41">
        <v>316290</v>
      </c>
      <c r="EWU41">
        <v>313938</v>
      </c>
      <c r="EWV41">
        <v>313727</v>
      </c>
      <c r="EWW41">
        <v>311381</v>
      </c>
      <c r="EWX41">
        <v>2533</v>
      </c>
      <c r="EWY41">
        <v>2533</v>
      </c>
      <c r="EWZ41">
        <v>3469</v>
      </c>
      <c r="EXA41">
        <v>8892</v>
      </c>
      <c r="EXB41">
        <v>9121</v>
      </c>
      <c r="EXC41">
        <v>9449</v>
      </c>
      <c r="EXD41">
        <v>10431</v>
      </c>
      <c r="EXE41">
        <v>14593</v>
      </c>
      <c r="EXF41">
        <v>16885</v>
      </c>
      <c r="EXG41">
        <v>17561</v>
      </c>
      <c r="EXH41">
        <v>19782</v>
      </c>
      <c r="EXI41">
        <v>20520</v>
      </c>
      <c r="EXJ41">
        <v>30192</v>
      </c>
      <c r="EXK41">
        <v>35165</v>
      </c>
      <c r="EXL41">
        <v>35817</v>
      </c>
      <c r="EXM41">
        <v>38058</v>
      </c>
      <c r="EXN41">
        <v>41298</v>
      </c>
      <c r="EXO41">
        <v>60939</v>
      </c>
      <c r="EXP41">
        <v>103326</v>
      </c>
      <c r="EXQ41">
        <v>167603</v>
      </c>
      <c r="EXR41">
        <v>268838</v>
      </c>
      <c r="EXS41">
        <v>304195</v>
      </c>
      <c r="EXT41">
        <v>304195</v>
      </c>
      <c r="EXU41">
        <v>317631</v>
      </c>
      <c r="EXV41">
        <v>314953</v>
      </c>
      <c r="EXW41">
        <v>312584</v>
      </c>
      <c r="EXX41">
        <v>311968</v>
      </c>
      <c r="EXY41">
        <v>315033</v>
      </c>
      <c r="EXZ41">
        <v>313982</v>
      </c>
      <c r="EYA41">
        <v>312547</v>
      </c>
      <c r="EYB41">
        <v>312821</v>
      </c>
      <c r="EYC41">
        <v>311927</v>
      </c>
      <c r="EYD41">
        <v>309826</v>
      </c>
      <c r="EYE41">
        <v>308842</v>
      </c>
      <c r="EYF41">
        <v>307842</v>
      </c>
      <c r="EYG41">
        <v>305483</v>
      </c>
      <c r="EYH41">
        <v>304617</v>
      </c>
      <c r="EYI41">
        <v>301539</v>
      </c>
      <c r="EYJ41">
        <v>300892</v>
      </c>
      <c r="EYK41">
        <v>301616</v>
      </c>
      <c r="EYL41">
        <v>302275</v>
      </c>
      <c r="EYM41">
        <v>304067</v>
      </c>
      <c r="EYN41">
        <v>304080</v>
      </c>
      <c r="EYO41">
        <v>305944</v>
      </c>
      <c r="EYP41">
        <v>303831</v>
      </c>
      <c r="EYQ41">
        <v>305283</v>
      </c>
      <c r="EYR41">
        <v>305725</v>
      </c>
      <c r="EYS41">
        <v>305725</v>
      </c>
      <c r="EYT41">
        <v>305748</v>
      </c>
      <c r="EYU41">
        <v>303048</v>
      </c>
      <c r="EYV41">
        <v>306130</v>
      </c>
      <c r="EYW41">
        <v>306318</v>
      </c>
      <c r="EYX41">
        <v>306275</v>
      </c>
      <c r="EYY41">
        <v>304939</v>
      </c>
      <c r="EYZ41">
        <v>308457</v>
      </c>
      <c r="EZA41">
        <v>306829</v>
      </c>
      <c r="EZB41">
        <v>307476</v>
      </c>
      <c r="EZC41">
        <v>306981</v>
      </c>
      <c r="EZD41">
        <v>305047</v>
      </c>
      <c r="EZE41">
        <v>304743</v>
      </c>
      <c r="EZF41">
        <v>305507</v>
      </c>
      <c r="EZG41">
        <v>304058</v>
      </c>
      <c r="EZH41">
        <v>304205</v>
      </c>
      <c r="EZI41">
        <v>304205</v>
      </c>
      <c r="EZJ41">
        <v>304857</v>
      </c>
      <c r="EZK41">
        <v>2045</v>
      </c>
      <c r="EZL41">
        <v>2249</v>
      </c>
      <c r="EZM41">
        <v>2253</v>
      </c>
      <c r="EZN41">
        <v>2694</v>
      </c>
      <c r="EZO41">
        <v>5398</v>
      </c>
      <c r="EZP41">
        <v>5891</v>
      </c>
      <c r="EZQ41">
        <v>9244</v>
      </c>
      <c r="EZR41">
        <v>12631</v>
      </c>
      <c r="EZS41">
        <v>12702</v>
      </c>
      <c r="EZT41">
        <v>14792</v>
      </c>
      <c r="EZU41">
        <v>16630</v>
      </c>
      <c r="EZV41">
        <v>21581</v>
      </c>
      <c r="EZW41">
        <v>27128</v>
      </c>
      <c r="EZX41">
        <v>29264</v>
      </c>
      <c r="EZY41">
        <v>32250</v>
      </c>
      <c r="EZZ41">
        <v>40091</v>
      </c>
      <c r="FAA41">
        <v>72231</v>
      </c>
      <c r="FAB41">
        <v>112389</v>
      </c>
      <c r="FAC41">
        <v>159268</v>
      </c>
      <c r="FAD41">
        <v>159268</v>
      </c>
      <c r="FAE41">
        <v>224820</v>
      </c>
      <c r="FAF41">
        <v>271241</v>
      </c>
      <c r="FAG41">
        <v>289134</v>
      </c>
      <c r="FAH41">
        <v>290939</v>
      </c>
      <c r="FAI41">
        <v>293906</v>
      </c>
      <c r="FAJ41">
        <v>295618</v>
      </c>
      <c r="FAK41">
        <v>294708</v>
      </c>
      <c r="FAL41">
        <v>291007</v>
      </c>
      <c r="FAM41">
        <v>289739</v>
      </c>
      <c r="FAN41">
        <v>289828</v>
      </c>
      <c r="FAO41">
        <v>281104</v>
      </c>
      <c r="FAP41">
        <v>277963</v>
      </c>
      <c r="FAQ41">
        <v>264975</v>
      </c>
      <c r="FAR41">
        <v>265890</v>
      </c>
      <c r="FAS41">
        <v>252409</v>
      </c>
      <c r="FAT41">
        <v>246423</v>
      </c>
      <c r="FAU41">
        <v>242937</v>
      </c>
      <c r="FAV41">
        <v>237574</v>
      </c>
      <c r="FAW41">
        <v>234241</v>
      </c>
      <c r="FAX41">
        <v>232879</v>
      </c>
      <c r="FAY41">
        <v>236572</v>
      </c>
      <c r="FAZ41">
        <v>237753</v>
      </c>
      <c r="FBA41">
        <v>238630</v>
      </c>
      <c r="FBB41">
        <v>237920</v>
      </c>
      <c r="FBC41">
        <v>238007</v>
      </c>
      <c r="FBD41">
        <v>239275</v>
      </c>
      <c r="FBE41">
        <v>241096</v>
      </c>
      <c r="FBF41">
        <v>242566</v>
      </c>
      <c r="FBG41">
        <v>238184</v>
      </c>
      <c r="FBH41">
        <v>234888</v>
      </c>
      <c r="FBI41">
        <v>231652</v>
      </c>
      <c r="FBJ41">
        <v>229390</v>
      </c>
      <c r="FBK41">
        <v>229184</v>
      </c>
      <c r="FBL41">
        <v>227995</v>
      </c>
      <c r="FBM41">
        <v>228185</v>
      </c>
      <c r="FBN41">
        <v>224996</v>
      </c>
      <c r="FBO41">
        <v>226336</v>
      </c>
      <c r="FBP41">
        <v>222166</v>
      </c>
      <c r="FBQ41">
        <v>221203</v>
      </c>
      <c r="FBR41">
        <v>223311</v>
      </c>
      <c r="FBS41">
        <v>222584</v>
      </c>
      <c r="FBT41">
        <v>222356</v>
      </c>
      <c r="FBU41">
        <v>222269</v>
      </c>
      <c r="FBV41">
        <v>222550</v>
      </c>
      <c r="FBW41">
        <v>221069</v>
      </c>
      <c r="FBX41">
        <v>3689</v>
      </c>
      <c r="FBY41">
        <v>3756</v>
      </c>
      <c r="FBZ41">
        <v>3979</v>
      </c>
      <c r="FCA41">
        <v>4259</v>
      </c>
      <c r="FCB41">
        <v>5510</v>
      </c>
      <c r="FCC41">
        <v>5511</v>
      </c>
      <c r="FCD41">
        <v>6977</v>
      </c>
      <c r="FCE41">
        <v>7067</v>
      </c>
      <c r="FCF41">
        <v>7618</v>
      </c>
      <c r="FCG41">
        <v>8035</v>
      </c>
      <c r="FCH41">
        <v>10047</v>
      </c>
      <c r="FCI41">
        <v>14372</v>
      </c>
      <c r="FCJ41">
        <v>14372</v>
      </c>
      <c r="FCK41">
        <v>15229</v>
      </c>
      <c r="FCL41">
        <v>16878</v>
      </c>
      <c r="FCM41">
        <v>24733</v>
      </c>
      <c r="FCN41">
        <v>32460</v>
      </c>
      <c r="FCO41">
        <v>48437</v>
      </c>
      <c r="FCP41">
        <v>89590</v>
      </c>
      <c r="FCQ41">
        <v>126855</v>
      </c>
      <c r="FCR41">
        <v>163165</v>
      </c>
      <c r="FCS41">
        <v>182484</v>
      </c>
      <c r="FCT41">
        <v>198830</v>
      </c>
      <c r="FCU41">
        <v>197458</v>
      </c>
      <c r="FCV41">
        <v>197096</v>
      </c>
      <c r="FCW41">
        <v>195999</v>
      </c>
      <c r="FCX41">
        <v>192189</v>
      </c>
      <c r="FCY41">
        <v>187393</v>
      </c>
      <c r="FCZ41">
        <v>183619</v>
      </c>
      <c r="FDA41">
        <v>177824</v>
      </c>
      <c r="FDB41">
        <v>171759</v>
      </c>
      <c r="FDC41">
        <v>169597</v>
      </c>
      <c r="FDD41">
        <v>169785</v>
      </c>
      <c r="FDE41">
        <v>170522</v>
      </c>
      <c r="FDF41">
        <v>166855</v>
      </c>
      <c r="FDG41">
        <v>165673</v>
      </c>
      <c r="FDH41">
        <v>167444</v>
      </c>
      <c r="FDI41">
        <v>168898</v>
      </c>
      <c r="FDJ41">
        <v>167022</v>
      </c>
      <c r="FDK41">
        <v>160250</v>
      </c>
      <c r="FDL41">
        <v>158474</v>
      </c>
      <c r="FDM41">
        <v>160269</v>
      </c>
      <c r="FDN41">
        <v>160893</v>
      </c>
      <c r="FDO41">
        <v>160227</v>
      </c>
      <c r="FDP41">
        <v>160222</v>
      </c>
      <c r="FDQ41">
        <v>159653</v>
      </c>
      <c r="FDR41">
        <v>157809</v>
      </c>
      <c r="FDS41">
        <v>156465</v>
      </c>
      <c r="FDT41">
        <v>155417</v>
      </c>
      <c r="FDU41">
        <v>155865</v>
      </c>
      <c r="FDV41">
        <v>155057</v>
      </c>
      <c r="FDW41">
        <v>154766</v>
      </c>
      <c r="FDX41">
        <v>154173</v>
      </c>
      <c r="FDY41">
        <v>153358</v>
      </c>
      <c r="FDZ41">
        <v>152741</v>
      </c>
      <c r="FEA41">
        <v>151699</v>
      </c>
      <c r="FEB41">
        <v>147553</v>
      </c>
      <c r="FEC41">
        <v>147553</v>
      </c>
      <c r="FED41">
        <v>146983</v>
      </c>
      <c r="FEE41">
        <v>147526</v>
      </c>
      <c r="FEF41">
        <v>145446</v>
      </c>
      <c r="FEG41">
        <v>143949</v>
      </c>
      <c r="FEH41">
        <v>140177</v>
      </c>
      <c r="FEI41">
        <v>139105</v>
      </c>
      <c r="FEJ41">
        <v>138533</v>
      </c>
      <c r="FEK41">
        <v>138708</v>
      </c>
      <c r="FEL41">
        <v>4206</v>
      </c>
      <c r="FEM41">
        <v>4472</v>
      </c>
      <c r="FEN41">
        <v>4533</v>
      </c>
      <c r="FEO41">
        <v>5065</v>
      </c>
      <c r="FEP41">
        <v>5238</v>
      </c>
      <c r="FEQ41">
        <v>5389</v>
      </c>
      <c r="FER41">
        <v>5514</v>
      </c>
      <c r="FES41">
        <v>5589</v>
      </c>
      <c r="FET41">
        <v>5982</v>
      </c>
      <c r="FEU41">
        <v>7103</v>
      </c>
      <c r="FEV41">
        <v>7639</v>
      </c>
      <c r="FEW41">
        <v>9612</v>
      </c>
      <c r="FEX41">
        <v>10343</v>
      </c>
      <c r="FEY41">
        <v>11005</v>
      </c>
      <c r="FEZ41">
        <v>16512</v>
      </c>
      <c r="FFA41">
        <v>19489</v>
      </c>
      <c r="FFB41">
        <v>19489</v>
      </c>
      <c r="FFC41">
        <v>23253</v>
      </c>
      <c r="FFD41">
        <v>43379</v>
      </c>
      <c r="FFE41">
        <v>66537</v>
      </c>
      <c r="FFF41">
        <v>96813</v>
      </c>
      <c r="FFG41">
        <v>122227</v>
      </c>
      <c r="FFH41">
        <v>132887</v>
      </c>
      <c r="FFI41">
        <v>134099</v>
      </c>
      <c r="FFJ41">
        <v>132297</v>
      </c>
      <c r="FFK41">
        <v>132564</v>
      </c>
      <c r="FFL41">
        <v>132218</v>
      </c>
      <c r="FFM41">
        <v>122972</v>
      </c>
      <c r="FFN41">
        <v>123919</v>
      </c>
      <c r="FFO41">
        <v>123133</v>
      </c>
      <c r="FFP41">
        <v>123232</v>
      </c>
      <c r="FFQ41">
        <v>123298</v>
      </c>
      <c r="FFR41">
        <v>126021</v>
      </c>
      <c r="FFS41">
        <v>123735</v>
      </c>
      <c r="FFT41">
        <v>123719</v>
      </c>
      <c r="FFU41">
        <v>122918</v>
      </c>
      <c r="FFV41">
        <v>120202</v>
      </c>
      <c r="FFW41">
        <v>118014</v>
      </c>
      <c r="FFX41">
        <v>119036</v>
      </c>
      <c r="FFY41">
        <v>118115</v>
      </c>
      <c r="FFZ41">
        <v>119137</v>
      </c>
      <c r="FGA41">
        <v>118061</v>
      </c>
      <c r="FGB41">
        <v>119406</v>
      </c>
      <c r="FGC41">
        <v>118413</v>
      </c>
      <c r="FGD41">
        <v>118366</v>
      </c>
      <c r="FGE41">
        <v>118415</v>
      </c>
      <c r="FGF41">
        <v>118249</v>
      </c>
      <c r="FGG41">
        <v>118832</v>
      </c>
      <c r="FGH41">
        <v>118830</v>
      </c>
      <c r="FGI41">
        <v>117816</v>
      </c>
      <c r="FGJ41">
        <v>117485</v>
      </c>
      <c r="FGK41">
        <v>116545</v>
      </c>
      <c r="FGL41">
        <v>118241</v>
      </c>
      <c r="FGM41">
        <v>117593</v>
      </c>
      <c r="FGN41">
        <v>116239</v>
      </c>
      <c r="FGO41">
        <v>114684</v>
      </c>
      <c r="FGP41">
        <v>111926</v>
      </c>
      <c r="FGQ41">
        <v>110405</v>
      </c>
      <c r="FGR41">
        <v>106824</v>
      </c>
      <c r="FGS41">
        <v>96670</v>
      </c>
      <c r="FGT41">
        <v>92718</v>
      </c>
      <c r="FGU41">
        <v>89325</v>
      </c>
      <c r="FGV41">
        <v>90647</v>
      </c>
      <c r="FGW41">
        <v>89609</v>
      </c>
      <c r="FGX41">
        <v>84200</v>
      </c>
      <c r="FGY41">
        <v>5309</v>
      </c>
      <c r="FGZ41">
        <v>5601</v>
      </c>
      <c r="FHA41">
        <v>5697</v>
      </c>
      <c r="FHB41">
        <v>5999</v>
      </c>
      <c r="FHC41">
        <v>6199</v>
      </c>
      <c r="FHD41">
        <v>6582</v>
      </c>
      <c r="FHE41">
        <v>6682</v>
      </c>
      <c r="FHF41">
        <v>7182</v>
      </c>
      <c r="FHG41">
        <v>7278</v>
      </c>
      <c r="FHH41">
        <v>7386</v>
      </c>
      <c r="FHI41">
        <v>7443</v>
      </c>
      <c r="FHJ41">
        <v>7926</v>
      </c>
      <c r="FHK41">
        <v>8245</v>
      </c>
      <c r="FHL41">
        <v>8189</v>
      </c>
      <c r="FHM41">
        <v>8584</v>
      </c>
      <c r="FHN41">
        <v>10957</v>
      </c>
      <c r="FHO41">
        <v>12149</v>
      </c>
      <c r="FHP41">
        <v>13275</v>
      </c>
      <c r="FHQ41">
        <v>22282</v>
      </c>
      <c r="FHR41">
        <v>42162</v>
      </c>
      <c r="FHS41">
        <v>53659</v>
      </c>
      <c r="FHT41">
        <v>52694</v>
      </c>
      <c r="FHU41">
        <v>50084</v>
      </c>
      <c r="FHV41">
        <v>50260</v>
      </c>
      <c r="FHW41">
        <v>47990</v>
      </c>
      <c r="FHX41">
        <v>47864</v>
      </c>
      <c r="FHY41">
        <v>47864</v>
      </c>
      <c r="FHZ41">
        <v>47257</v>
      </c>
      <c r="FIA41">
        <v>45701</v>
      </c>
      <c r="FIB41">
        <v>44941</v>
      </c>
      <c r="FIC41">
        <v>44629</v>
      </c>
      <c r="FID41">
        <v>43615</v>
      </c>
      <c r="FIE41">
        <v>42128</v>
      </c>
      <c r="FIF41">
        <v>39478</v>
      </c>
      <c r="FIG41">
        <v>37256</v>
      </c>
      <c r="FIH41">
        <v>32388</v>
      </c>
      <c r="FII41">
        <v>32454</v>
      </c>
      <c r="FIJ41">
        <v>30454</v>
      </c>
      <c r="FIK41">
        <v>26748</v>
      </c>
      <c r="FIL41">
        <v>22919</v>
      </c>
      <c r="FIM41">
        <v>21147</v>
      </c>
      <c r="FIN41">
        <v>20515</v>
      </c>
      <c r="FIO41">
        <v>18606</v>
      </c>
      <c r="FIP41">
        <v>16530</v>
      </c>
      <c r="FIQ41">
        <v>13734</v>
      </c>
      <c r="FIR41">
        <v>11818</v>
      </c>
      <c r="FIS41">
        <v>11818</v>
      </c>
      <c r="FIT41">
        <v>10435</v>
      </c>
      <c r="FIU41">
        <v>8329</v>
      </c>
      <c r="FIV41">
        <v>5780</v>
      </c>
      <c r="FIW41">
        <v>1941</v>
      </c>
      <c r="FIX41" t="s">
        <v>7202</v>
      </c>
      <c r="FIY41" t="s">
        <v>7202</v>
      </c>
      <c r="FIZ41" t="s">
        <v>7202</v>
      </c>
      <c r="FJA41" t="s">
        <v>7202</v>
      </c>
      <c r="FJB41" t="s">
        <v>7202</v>
      </c>
      <c r="FJC41" t="s">
        <v>7202</v>
      </c>
      <c r="FJD41" t="s">
        <v>7202</v>
      </c>
      <c r="FJE41" t="s">
        <v>7202</v>
      </c>
      <c r="FJF41" t="s">
        <v>7202</v>
      </c>
      <c r="FJG41" t="s">
        <v>7202</v>
      </c>
      <c r="FJH41" t="s">
        <v>7202</v>
      </c>
      <c r="FJI41" t="s">
        <v>7202</v>
      </c>
      <c r="FJJ41" t="s">
        <v>7202</v>
      </c>
      <c r="FJK41" t="s">
        <v>7202</v>
      </c>
      <c r="FJL41" t="s">
        <v>7202</v>
      </c>
      <c r="FJM41" t="s">
        <v>7202</v>
      </c>
      <c r="FJN41" t="s">
        <v>7202</v>
      </c>
      <c r="FJO41" t="s">
        <v>7202</v>
      </c>
      <c r="FJP41" t="s">
        <v>7202</v>
      </c>
      <c r="FJQ41" t="s">
        <v>7202</v>
      </c>
      <c r="FJR41" t="s">
        <v>7202</v>
      </c>
      <c r="FJS41" t="s">
        <v>7202</v>
      </c>
      <c r="FJT41" t="s">
        <v>7202</v>
      </c>
      <c r="FJU41" t="s">
        <v>7202</v>
      </c>
      <c r="FJV41" t="s">
        <v>7202</v>
      </c>
      <c r="FJW41" t="s">
        <v>7202</v>
      </c>
      <c r="FJX41" t="s">
        <v>7202</v>
      </c>
      <c r="FJY41" t="s">
        <v>7202</v>
      </c>
      <c r="FJZ41" t="s">
        <v>7202</v>
      </c>
      <c r="FKA41" t="s">
        <v>7202</v>
      </c>
      <c r="FKB41" t="s">
        <v>7202</v>
      </c>
      <c r="FKC41" t="s">
        <v>7202</v>
      </c>
      <c r="FKD41" t="s">
        <v>7202</v>
      </c>
      <c r="FKE41" t="s">
        <v>7202</v>
      </c>
      <c r="FKF41" t="s">
        <v>7202</v>
      </c>
      <c r="FKG41" t="s">
        <v>7202</v>
      </c>
      <c r="FKH41" t="s">
        <v>7202</v>
      </c>
      <c r="FKI41" t="s">
        <v>7202</v>
      </c>
      <c r="FKJ41" t="s">
        <v>7202</v>
      </c>
      <c r="FKK41" t="s">
        <v>7202</v>
      </c>
      <c r="FKL41" t="s">
        <v>7202</v>
      </c>
      <c r="FKM41" t="s">
        <v>7202</v>
      </c>
      <c r="FKN41" t="s">
        <v>7202</v>
      </c>
      <c r="FKO41" t="s">
        <v>7202</v>
      </c>
      <c r="FKP41" t="s">
        <v>7202</v>
      </c>
      <c r="FKQ41" t="s">
        <v>7202</v>
      </c>
      <c r="FKR41" t="s">
        <v>7202</v>
      </c>
      <c r="FKS41" t="s">
        <v>7202</v>
      </c>
      <c r="FKT41" t="s">
        <v>7202</v>
      </c>
      <c r="FKU41" t="s">
        <v>7202</v>
      </c>
      <c r="FKV41" t="s">
        <v>7202</v>
      </c>
      <c r="FKW41" t="s">
        <v>7202</v>
      </c>
      <c r="FKX41" t="s">
        <v>7202</v>
      </c>
      <c r="FKY41" t="s">
        <v>7202</v>
      </c>
      <c r="FKZ41" t="s">
        <v>7202</v>
      </c>
      <c r="FLA41" t="s">
        <v>7202</v>
      </c>
      <c r="FLB41" t="s">
        <v>7202</v>
      </c>
      <c r="FLC41" t="s">
        <v>7202</v>
      </c>
      <c r="FLD41" t="s">
        <v>7202</v>
      </c>
      <c r="FLE41" t="s">
        <v>7202</v>
      </c>
      <c r="FLF41" t="s">
        <v>7202</v>
      </c>
      <c r="FLG41" t="s">
        <v>7202</v>
      </c>
      <c r="FLH41" t="s">
        <v>7202</v>
      </c>
      <c r="FLI41" t="s">
        <v>7202</v>
      </c>
      <c r="FLJ41" t="s">
        <v>7202</v>
      </c>
      <c r="FLK41" t="s">
        <v>7202</v>
      </c>
      <c r="FLL41" t="s">
        <v>7202</v>
      </c>
      <c r="FLM41" t="s">
        <v>7202</v>
      </c>
      <c r="FLN41" t="s">
        <v>7202</v>
      </c>
      <c r="FLO41" t="s">
        <v>7202</v>
      </c>
      <c r="FLP41" t="s">
        <v>7202</v>
      </c>
      <c r="FLQ41" t="s">
        <v>7202</v>
      </c>
      <c r="FLR41" t="s">
        <v>7202</v>
      </c>
      <c r="FLS41" t="s">
        <v>7202</v>
      </c>
      <c r="FLT41" t="s">
        <v>7202</v>
      </c>
      <c r="FLU41" t="s">
        <v>7202</v>
      </c>
      <c r="FLV41" t="s">
        <v>7202</v>
      </c>
      <c r="FLW41" t="s">
        <v>7202</v>
      </c>
      <c r="FLX41" t="s">
        <v>7202</v>
      </c>
      <c r="FLY41" t="s">
        <v>7202</v>
      </c>
      <c r="FLZ41" t="s">
        <v>7202</v>
      </c>
      <c r="FMA41" t="s">
        <v>7202</v>
      </c>
      <c r="FMB41" t="s">
        <v>7202</v>
      </c>
      <c r="FMC41" t="s">
        <v>7202</v>
      </c>
      <c r="FMD41" t="s">
        <v>7202</v>
      </c>
      <c r="FME41" t="s">
        <v>7202</v>
      </c>
      <c r="FMF41" t="s">
        <v>7202</v>
      </c>
      <c r="FMG41" t="s">
        <v>7202</v>
      </c>
      <c r="FMH41" t="s">
        <v>7202</v>
      </c>
      <c r="FMI41" t="s">
        <v>7202</v>
      </c>
      <c r="FMJ41" t="s">
        <v>7202</v>
      </c>
      <c r="FMK41" t="s">
        <v>7202</v>
      </c>
      <c r="FML41" t="s">
        <v>7202</v>
      </c>
      <c r="FMM41" t="s">
        <v>7202</v>
      </c>
      <c r="FMN41" t="s">
        <v>7202</v>
      </c>
      <c r="FMO41" t="s">
        <v>7202</v>
      </c>
      <c r="FMP41" t="s">
        <v>7202</v>
      </c>
      <c r="FMQ41" t="s">
        <v>7202</v>
      </c>
      <c r="FMR41" t="s">
        <v>7202</v>
      </c>
      <c r="FMS41" t="s">
        <v>7202</v>
      </c>
      <c r="FMT41" t="s">
        <v>7202</v>
      </c>
      <c r="FMU41" t="s">
        <v>7202</v>
      </c>
      <c r="FMV41" t="s">
        <v>7202</v>
      </c>
      <c r="FMW41" t="s">
        <v>7202</v>
      </c>
      <c r="FMX41" t="s">
        <v>7202</v>
      </c>
      <c r="FMY41" t="s">
        <v>7202</v>
      </c>
      <c r="FMZ41" t="s">
        <v>7202</v>
      </c>
      <c r="FNA41" t="s">
        <v>7202</v>
      </c>
      <c r="FNB41" t="s">
        <v>7202</v>
      </c>
      <c r="FNC41" t="s">
        <v>7202</v>
      </c>
      <c r="FND41" t="s">
        <v>7202</v>
      </c>
      <c r="FNE41" t="s">
        <v>7202</v>
      </c>
      <c r="FNF41" t="s">
        <v>7202</v>
      </c>
      <c r="FNG41" t="s">
        <v>7202</v>
      </c>
      <c r="FNH41" t="s">
        <v>7202</v>
      </c>
      <c r="FNI41" t="s">
        <v>7202</v>
      </c>
      <c r="FNJ41" t="s">
        <v>7202</v>
      </c>
      <c r="FNK41" t="s">
        <v>7202</v>
      </c>
      <c r="FNL41" t="s">
        <v>7202</v>
      </c>
      <c r="FNM41" t="s">
        <v>7202</v>
      </c>
      <c r="FNN41" t="s">
        <v>7202</v>
      </c>
      <c r="FNO41" t="s">
        <v>7202</v>
      </c>
      <c r="FNP41" t="s">
        <v>7202</v>
      </c>
      <c r="FNQ41" t="s">
        <v>7202</v>
      </c>
      <c r="FNR41" t="s">
        <v>7202</v>
      </c>
      <c r="FNS41" t="s">
        <v>7202</v>
      </c>
      <c r="FNT41" t="s">
        <v>7202</v>
      </c>
      <c r="FNU41" t="s">
        <v>7202</v>
      </c>
      <c r="FNV41" t="s">
        <v>7202</v>
      </c>
      <c r="FNW41" t="s">
        <v>7202</v>
      </c>
      <c r="FNX41" t="s">
        <v>7202</v>
      </c>
      <c r="FNY41" t="s">
        <v>7202</v>
      </c>
      <c r="FNZ41" t="s">
        <v>7202</v>
      </c>
      <c r="FOA41" t="s">
        <v>7202</v>
      </c>
      <c r="FOB41" t="s">
        <v>7202</v>
      </c>
      <c r="FOC41" t="s">
        <v>7202</v>
      </c>
      <c r="FOD41" t="s">
        <v>7202</v>
      </c>
      <c r="FOE41" t="s">
        <v>7202</v>
      </c>
      <c r="FOF41" t="s">
        <v>7202</v>
      </c>
      <c r="FOG41" t="s">
        <v>7202</v>
      </c>
      <c r="FOH41" t="s">
        <v>7202</v>
      </c>
      <c r="FOI41" t="s">
        <v>7202</v>
      </c>
      <c r="FOJ41" t="s">
        <v>7202</v>
      </c>
      <c r="FOK41" t="s">
        <v>7202</v>
      </c>
      <c r="FOL41" t="s">
        <v>7202</v>
      </c>
      <c r="FOM41" t="s">
        <v>7202</v>
      </c>
      <c r="FON41" t="s">
        <v>7202</v>
      </c>
      <c r="FOO41" t="s">
        <v>7202</v>
      </c>
      <c r="FOP41" t="s">
        <v>7202</v>
      </c>
      <c r="FOQ41" t="s">
        <v>7202</v>
      </c>
      <c r="FOR41" t="s">
        <v>7202</v>
      </c>
      <c r="FOS41" t="s">
        <v>7202</v>
      </c>
      <c r="FOT41" t="s">
        <v>7202</v>
      </c>
      <c r="FOU41" t="s">
        <v>7202</v>
      </c>
      <c r="FOV41" t="s">
        <v>7202</v>
      </c>
      <c r="FOW41" t="s">
        <v>7202</v>
      </c>
      <c r="FOX41" t="s">
        <v>7202</v>
      </c>
      <c r="FOY41" t="s">
        <v>7202</v>
      </c>
      <c r="FOZ41" t="s">
        <v>7202</v>
      </c>
      <c r="FPA41" t="s">
        <v>7202</v>
      </c>
      <c r="FPB41" t="s">
        <v>7202</v>
      </c>
      <c r="FPC41" t="s">
        <v>7202</v>
      </c>
      <c r="FPD41" t="s">
        <v>7202</v>
      </c>
      <c r="FPE41" t="s">
        <v>7202</v>
      </c>
      <c r="FPF41" t="s">
        <v>7202</v>
      </c>
      <c r="FPG41" t="s">
        <v>7202</v>
      </c>
      <c r="FPH41" t="s">
        <v>7202</v>
      </c>
      <c r="FPI41" t="s">
        <v>7202</v>
      </c>
      <c r="FPJ41" t="s">
        <v>7202</v>
      </c>
      <c r="FPK41" t="s">
        <v>7202</v>
      </c>
      <c r="FPL41" t="s">
        <v>7202</v>
      </c>
      <c r="FPM41" t="s">
        <v>7202</v>
      </c>
      <c r="FPN41" t="s">
        <v>7202</v>
      </c>
      <c r="FPO41" t="s">
        <v>7202</v>
      </c>
      <c r="FPP41" t="s">
        <v>7202</v>
      </c>
      <c r="FPQ41" t="s">
        <v>7202</v>
      </c>
      <c r="FPR41" t="s">
        <v>7202</v>
      </c>
      <c r="FPS41" t="s">
        <v>7202</v>
      </c>
      <c r="FPT41" t="s">
        <v>7202</v>
      </c>
      <c r="FPU41" t="s">
        <v>7202</v>
      </c>
      <c r="FPV41" t="s">
        <v>7202</v>
      </c>
      <c r="FPW41" t="s">
        <v>7202</v>
      </c>
      <c r="FPX41" t="s">
        <v>7202</v>
      </c>
      <c r="FPY41" t="s">
        <v>7202</v>
      </c>
      <c r="FPZ41" t="s">
        <v>7202</v>
      </c>
      <c r="FQA41" t="s">
        <v>7202</v>
      </c>
      <c r="FQB41" t="s">
        <v>7202</v>
      </c>
      <c r="FQC41" t="s">
        <v>7202</v>
      </c>
      <c r="FQD41" t="s">
        <v>7202</v>
      </c>
      <c r="FQE41" t="s">
        <v>7202</v>
      </c>
      <c r="FQF41" t="s">
        <v>7202</v>
      </c>
      <c r="FQG41" t="s">
        <v>7202</v>
      </c>
      <c r="FQH41" t="s">
        <v>7202</v>
      </c>
      <c r="FQI41" t="s">
        <v>7202</v>
      </c>
      <c r="FQJ41" t="s">
        <v>7202</v>
      </c>
      <c r="FQK41" t="s">
        <v>7202</v>
      </c>
      <c r="FQL41" t="s">
        <v>7202</v>
      </c>
      <c r="FQM41" t="s">
        <v>7202</v>
      </c>
      <c r="FQN41" t="s">
        <v>7202</v>
      </c>
      <c r="FQO41" t="s">
        <v>7202</v>
      </c>
      <c r="FQP41" t="s">
        <v>7202</v>
      </c>
      <c r="FQQ41" t="s">
        <v>7202</v>
      </c>
      <c r="FQR41" t="s">
        <v>7202</v>
      </c>
      <c r="FQS41" t="s">
        <v>7202</v>
      </c>
      <c r="FQT41" t="s">
        <v>7202</v>
      </c>
      <c r="FQU41" t="s">
        <v>7202</v>
      </c>
      <c r="FQV41" t="s">
        <v>7202</v>
      </c>
      <c r="FQW41" t="s">
        <v>7202</v>
      </c>
      <c r="FQX41" t="s">
        <v>7202</v>
      </c>
      <c r="FQY41" t="s">
        <v>7202</v>
      </c>
      <c r="FQZ41" t="s">
        <v>7202</v>
      </c>
      <c r="FRA41" t="s">
        <v>7202</v>
      </c>
      <c r="FRB41" t="s">
        <v>7202</v>
      </c>
      <c r="FRC41" t="s">
        <v>7202</v>
      </c>
      <c r="FRD41" t="s">
        <v>7202</v>
      </c>
      <c r="FRE41" t="s">
        <v>7202</v>
      </c>
      <c r="FRF41" t="s">
        <v>7202</v>
      </c>
      <c r="FRG41" t="s">
        <v>7202</v>
      </c>
      <c r="FRH41" t="s">
        <v>7202</v>
      </c>
      <c r="FRI41" t="s">
        <v>7202</v>
      </c>
      <c r="FRJ41" t="s">
        <v>7202</v>
      </c>
      <c r="FRK41" t="s">
        <v>7202</v>
      </c>
      <c r="FRL41" t="s">
        <v>7202</v>
      </c>
      <c r="FRM41" t="s">
        <v>7202</v>
      </c>
      <c r="FRN41" t="s">
        <v>7202</v>
      </c>
      <c r="FRO41" t="s">
        <v>7202</v>
      </c>
      <c r="FRP41" t="s">
        <v>7202</v>
      </c>
      <c r="FRQ41" t="s">
        <v>7202</v>
      </c>
      <c r="FRR41" t="s">
        <v>7202</v>
      </c>
      <c r="FRS41" t="s">
        <v>7202</v>
      </c>
      <c r="FRT41" t="s">
        <v>7202</v>
      </c>
      <c r="FRU41" t="s">
        <v>7202</v>
      </c>
      <c r="FRV41" t="s">
        <v>7202</v>
      </c>
      <c r="FRW41" t="s">
        <v>7202</v>
      </c>
      <c r="FRX41" t="s">
        <v>7202</v>
      </c>
      <c r="FRY41" t="s">
        <v>7202</v>
      </c>
      <c r="FRZ41" t="s">
        <v>7202</v>
      </c>
      <c r="FSA41" t="s">
        <v>7202</v>
      </c>
      <c r="FSB41" t="s">
        <v>7202</v>
      </c>
      <c r="FSC41" t="s">
        <v>7202</v>
      </c>
      <c r="FSD41" t="s">
        <v>7202</v>
      </c>
      <c r="FSE41" t="s">
        <v>7202</v>
      </c>
      <c r="FSF41" t="s">
        <v>7202</v>
      </c>
      <c r="FSG41" t="s">
        <v>7202</v>
      </c>
      <c r="FSH41" t="s">
        <v>7202</v>
      </c>
      <c r="FSI41" t="s">
        <v>7202</v>
      </c>
      <c r="FSJ41" t="s">
        <v>7202</v>
      </c>
      <c r="FSK41" t="s">
        <v>7202</v>
      </c>
      <c r="FSL41" t="s">
        <v>7202</v>
      </c>
      <c r="FSM41" t="s">
        <v>7202</v>
      </c>
      <c r="FSN41" t="s">
        <v>7202</v>
      </c>
      <c r="FSO41" t="s">
        <v>7202</v>
      </c>
      <c r="FSP41" t="s">
        <v>7202</v>
      </c>
      <c r="FSQ41" t="s">
        <v>7202</v>
      </c>
      <c r="FSR41" t="s">
        <v>7202</v>
      </c>
      <c r="FSS41" t="s">
        <v>7202</v>
      </c>
      <c r="FST41" t="s">
        <v>7202</v>
      </c>
      <c r="FSU41" t="s">
        <v>7202</v>
      </c>
      <c r="FSV41" t="s">
        <v>7202</v>
      </c>
      <c r="FSW41" t="s">
        <v>7202</v>
      </c>
      <c r="FSX41" t="s">
        <v>7202</v>
      </c>
      <c r="FSY41" t="s">
        <v>7202</v>
      </c>
      <c r="FSZ41" t="s">
        <v>7202</v>
      </c>
      <c r="FTA41" t="s">
        <v>7202</v>
      </c>
      <c r="FTB41" t="s">
        <v>7202</v>
      </c>
      <c r="FTC41" t="s">
        <v>7202</v>
      </c>
      <c r="FTD41" t="s">
        <v>7202</v>
      </c>
      <c r="FTE41" t="s">
        <v>7202</v>
      </c>
      <c r="FTF41" t="s">
        <v>7202</v>
      </c>
      <c r="FTG41" t="s">
        <v>7202</v>
      </c>
      <c r="FTH41" t="s">
        <v>7202</v>
      </c>
      <c r="FTI41" t="s">
        <v>7202</v>
      </c>
      <c r="FTJ41" t="s">
        <v>7202</v>
      </c>
      <c r="FTK41" t="s">
        <v>7202</v>
      </c>
      <c r="FTL41" t="s">
        <v>7202</v>
      </c>
      <c r="FTM41" t="s">
        <v>7202</v>
      </c>
      <c r="FTN41" t="s">
        <v>7202</v>
      </c>
      <c r="FTO41" t="s">
        <v>7202</v>
      </c>
      <c r="FTP41" t="s">
        <v>7202</v>
      </c>
      <c r="FTQ41" t="s">
        <v>7202</v>
      </c>
      <c r="FTR41" t="s">
        <v>7202</v>
      </c>
      <c r="FTS41" t="s">
        <v>7202</v>
      </c>
      <c r="FTT41" t="s">
        <v>7202</v>
      </c>
      <c r="FTU41" t="s">
        <v>7202</v>
      </c>
      <c r="FTV41" t="s">
        <v>7202</v>
      </c>
      <c r="FTW41" t="s">
        <v>7202</v>
      </c>
      <c r="FTX41" t="s">
        <v>7202</v>
      </c>
      <c r="FTY41" t="s">
        <v>7202</v>
      </c>
      <c r="FTZ41" t="s">
        <v>7202</v>
      </c>
      <c r="FUA41" t="s">
        <v>7202</v>
      </c>
      <c r="FUB41" t="s">
        <v>7202</v>
      </c>
      <c r="FUC41" t="s">
        <v>7202</v>
      </c>
      <c r="FUD41" t="s">
        <v>7202</v>
      </c>
      <c r="FUE41" t="s">
        <v>7202</v>
      </c>
      <c r="FUF41" t="s">
        <v>7202</v>
      </c>
      <c r="FUG41" t="s">
        <v>7202</v>
      </c>
      <c r="FUH41" t="s">
        <v>7202</v>
      </c>
      <c r="FUI41" t="s">
        <v>7202</v>
      </c>
      <c r="FUJ41" t="s">
        <v>7202</v>
      </c>
      <c r="FUK41" t="s">
        <v>7202</v>
      </c>
      <c r="FUL41" t="s">
        <v>7202</v>
      </c>
      <c r="FUM41" t="s">
        <v>7202</v>
      </c>
      <c r="FUN41" t="s">
        <v>7202</v>
      </c>
      <c r="FUO41" t="s">
        <v>7202</v>
      </c>
      <c r="FUP41" t="s">
        <v>7202</v>
      </c>
      <c r="FUQ41" t="s">
        <v>7202</v>
      </c>
      <c r="FUR41" t="s">
        <v>7202</v>
      </c>
      <c r="FUS41" t="s">
        <v>7202</v>
      </c>
      <c r="FUT41" t="s">
        <v>7202</v>
      </c>
      <c r="FUU41" t="s">
        <v>7202</v>
      </c>
      <c r="FUV41" t="s">
        <v>7202</v>
      </c>
      <c r="FUW41" t="s">
        <v>7202</v>
      </c>
      <c r="FUX41" t="s">
        <v>7202</v>
      </c>
      <c r="FUY41" t="s">
        <v>7202</v>
      </c>
      <c r="FUZ41" t="s">
        <v>7202</v>
      </c>
      <c r="FVA41" t="s">
        <v>7202</v>
      </c>
      <c r="FVB41" t="s">
        <v>7202</v>
      </c>
      <c r="FVC41" t="s">
        <v>7202</v>
      </c>
      <c r="FVD41" t="s">
        <v>7202</v>
      </c>
      <c r="FVE41" t="s">
        <v>7202</v>
      </c>
      <c r="FVF41" t="s">
        <v>7202</v>
      </c>
      <c r="FVG41" t="s">
        <v>7202</v>
      </c>
      <c r="FVH41" t="s">
        <v>7202</v>
      </c>
      <c r="FVI41" t="s">
        <v>7202</v>
      </c>
      <c r="FVJ41" t="s">
        <v>7202</v>
      </c>
      <c r="FVK41" t="s">
        <v>7202</v>
      </c>
      <c r="FVL41" t="s">
        <v>7202</v>
      </c>
      <c r="FVM41" t="s">
        <v>7202</v>
      </c>
      <c r="FVN41" t="s">
        <v>7202</v>
      </c>
      <c r="FVO41" t="s">
        <v>7202</v>
      </c>
      <c r="FVP41" t="s">
        <v>7202</v>
      </c>
      <c r="FVQ41" t="s">
        <v>7202</v>
      </c>
      <c r="FVR41" t="s">
        <v>7202</v>
      </c>
      <c r="FVS41" t="s">
        <v>7202</v>
      </c>
      <c r="FVT41" t="s">
        <v>7202</v>
      </c>
      <c r="FVU41" t="s">
        <v>7202</v>
      </c>
      <c r="FVV41" t="s">
        <v>7202</v>
      </c>
      <c r="FVW41" t="s">
        <v>7202</v>
      </c>
      <c r="FVX41" t="s">
        <v>7202</v>
      </c>
      <c r="FVY41" t="s">
        <v>7202</v>
      </c>
      <c r="FVZ41" t="s">
        <v>7202</v>
      </c>
      <c r="FWA41" t="s">
        <v>7202</v>
      </c>
      <c r="FWB41" t="s">
        <v>7202</v>
      </c>
      <c r="FWC41" t="s">
        <v>7202</v>
      </c>
      <c r="FWD41" t="s">
        <v>7202</v>
      </c>
      <c r="FWE41" t="s">
        <v>7202</v>
      </c>
      <c r="FWF41" t="s">
        <v>7202</v>
      </c>
      <c r="FWG41" t="s">
        <v>7202</v>
      </c>
      <c r="FWH41" t="s">
        <v>7202</v>
      </c>
      <c r="FWI41" t="s">
        <v>7202</v>
      </c>
      <c r="FWJ41" t="s">
        <v>7202</v>
      </c>
      <c r="FWK41" t="s">
        <v>7202</v>
      </c>
      <c r="FWL41" t="s">
        <v>7202</v>
      </c>
      <c r="FWM41" t="s">
        <v>7202</v>
      </c>
      <c r="FWN41" t="s">
        <v>7202</v>
      </c>
      <c r="FWO41" t="s">
        <v>7202</v>
      </c>
      <c r="FWP41" t="s">
        <v>7202</v>
      </c>
      <c r="FWQ41" t="s">
        <v>7202</v>
      </c>
      <c r="FWR41" t="s">
        <v>7202</v>
      </c>
      <c r="FWS41" t="s">
        <v>7202</v>
      </c>
      <c r="FWT41" t="s">
        <v>7202</v>
      </c>
      <c r="FWU41" t="s">
        <v>7202</v>
      </c>
      <c r="FWV41" t="s">
        <v>7202</v>
      </c>
      <c r="FWW41" t="s">
        <v>7202</v>
      </c>
      <c r="FWX41" t="s">
        <v>7202</v>
      </c>
      <c r="FWY41" t="s">
        <v>7202</v>
      </c>
      <c r="FWZ41" t="s">
        <v>7202</v>
      </c>
      <c r="FXA41" t="s">
        <v>7202</v>
      </c>
      <c r="FXB41" t="s">
        <v>7202</v>
      </c>
      <c r="FXC41" t="s">
        <v>7202</v>
      </c>
      <c r="FXD41" t="s">
        <v>7202</v>
      </c>
      <c r="FXE41" t="s">
        <v>7202</v>
      </c>
      <c r="FXF41" t="s">
        <v>7202</v>
      </c>
      <c r="FXG41" t="s">
        <v>7202</v>
      </c>
      <c r="FXH41" t="s">
        <v>7202</v>
      </c>
      <c r="FXI41" t="s">
        <v>7202</v>
      </c>
      <c r="FXJ41" t="s">
        <v>7202</v>
      </c>
      <c r="FXK41" t="s">
        <v>7202</v>
      </c>
      <c r="FXL41" t="s">
        <v>7202</v>
      </c>
      <c r="FXM41" t="s">
        <v>7202</v>
      </c>
      <c r="FXN41" t="s">
        <v>7202</v>
      </c>
      <c r="FXO41" t="s">
        <v>7202</v>
      </c>
      <c r="FXP41" t="s">
        <v>7202</v>
      </c>
      <c r="FXQ41" t="s">
        <v>7202</v>
      </c>
      <c r="FXR41" t="s">
        <v>7202</v>
      </c>
      <c r="FXS41" t="s">
        <v>7202</v>
      </c>
      <c r="FXT41" t="s">
        <v>7202</v>
      </c>
      <c r="FXU41" t="s">
        <v>7202</v>
      </c>
      <c r="FXV41" t="s">
        <v>7202</v>
      </c>
      <c r="FXW41" t="s">
        <v>7202</v>
      </c>
      <c r="FXX41" t="s">
        <v>7202</v>
      </c>
      <c r="FXY41" t="s">
        <v>7202</v>
      </c>
      <c r="FXZ41" t="s">
        <v>7202</v>
      </c>
      <c r="FYA41" t="s">
        <v>7202</v>
      </c>
      <c r="FYB41" t="s">
        <v>7202</v>
      </c>
      <c r="FYC41" t="s">
        <v>7202</v>
      </c>
      <c r="FYD41" t="s">
        <v>7202</v>
      </c>
      <c r="FYE41" t="s">
        <v>7202</v>
      </c>
      <c r="FYF41" t="s">
        <v>7202</v>
      </c>
      <c r="FYG41" t="s">
        <v>7202</v>
      </c>
      <c r="FYH41" t="s">
        <v>7202</v>
      </c>
      <c r="FYI41" t="s">
        <v>7202</v>
      </c>
      <c r="FYJ41" t="s">
        <v>7202</v>
      </c>
      <c r="FYK41" t="s">
        <v>7202</v>
      </c>
      <c r="FYL41" t="s">
        <v>7202</v>
      </c>
      <c r="FYM41" t="s">
        <v>7202</v>
      </c>
      <c r="FYN41" t="s">
        <v>7202</v>
      </c>
      <c r="FYO41" t="s">
        <v>7202</v>
      </c>
      <c r="FYP41" t="s">
        <v>7202</v>
      </c>
      <c r="FYQ41" t="s">
        <v>7202</v>
      </c>
      <c r="FYR41" t="s">
        <v>7202</v>
      </c>
      <c r="FYS41" t="s">
        <v>7202</v>
      </c>
      <c r="FYT41" t="s">
        <v>7202</v>
      </c>
      <c r="FYU41" t="s">
        <v>7202</v>
      </c>
      <c r="FYV41" t="s">
        <v>7202</v>
      </c>
      <c r="FYW41" t="s">
        <v>7202</v>
      </c>
      <c r="FYX41" t="s">
        <v>7202</v>
      </c>
      <c r="FYY41" t="s">
        <v>7202</v>
      </c>
      <c r="FYZ41" t="s">
        <v>7202</v>
      </c>
      <c r="FZA41" t="s">
        <v>7202</v>
      </c>
      <c r="FZB41" t="s">
        <v>7202</v>
      </c>
      <c r="FZC41" t="s">
        <v>7202</v>
      </c>
      <c r="FZD41" t="s">
        <v>7202</v>
      </c>
      <c r="FZE41" t="s">
        <v>7202</v>
      </c>
      <c r="FZF41" t="s">
        <v>7202</v>
      </c>
      <c r="FZG41" t="s">
        <v>7202</v>
      </c>
      <c r="FZH41" t="s">
        <v>7202</v>
      </c>
      <c r="FZI41" t="s">
        <v>7202</v>
      </c>
      <c r="FZJ41" t="s">
        <v>7202</v>
      </c>
      <c r="FZK41" t="s">
        <v>7202</v>
      </c>
      <c r="FZL41" t="s">
        <v>7202</v>
      </c>
      <c r="FZM41" t="s">
        <v>7202</v>
      </c>
      <c r="FZN41" t="s">
        <v>7202</v>
      </c>
      <c r="FZO41" t="s">
        <v>7202</v>
      </c>
      <c r="FZP41" t="s">
        <v>7202</v>
      </c>
      <c r="FZQ41" t="s">
        <v>7202</v>
      </c>
      <c r="FZR41" t="s">
        <v>7202</v>
      </c>
      <c r="FZS41" t="s">
        <v>7202</v>
      </c>
      <c r="FZT41" t="s">
        <v>7202</v>
      </c>
      <c r="FZU41" t="s">
        <v>7202</v>
      </c>
      <c r="FZV41" t="s">
        <v>7202</v>
      </c>
      <c r="FZW41" t="s">
        <v>7202</v>
      </c>
      <c r="FZX41" t="s">
        <v>7202</v>
      </c>
      <c r="FZY41" t="s">
        <v>7202</v>
      </c>
      <c r="FZZ41" t="s">
        <v>7202</v>
      </c>
      <c r="GAA41" t="s">
        <v>7202</v>
      </c>
      <c r="GAB41" t="s">
        <v>7202</v>
      </c>
      <c r="GAC41" t="s">
        <v>7202</v>
      </c>
      <c r="GAD41" t="s">
        <v>7202</v>
      </c>
      <c r="GAE41" t="s">
        <v>7202</v>
      </c>
      <c r="GAF41" t="s">
        <v>7202</v>
      </c>
      <c r="GAG41" t="s">
        <v>7202</v>
      </c>
      <c r="GAH41" t="s">
        <v>7202</v>
      </c>
      <c r="GAI41" t="s">
        <v>7202</v>
      </c>
      <c r="GAJ41" t="s">
        <v>7202</v>
      </c>
      <c r="GAK41" t="s">
        <v>7202</v>
      </c>
      <c r="GAL41" t="s">
        <v>7202</v>
      </c>
      <c r="GAM41" t="s">
        <v>7202</v>
      </c>
      <c r="GAN41" t="s">
        <v>7202</v>
      </c>
      <c r="GAO41" t="s">
        <v>7202</v>
      </c>
      <c r="GAP41" t="s">
        <v>7202</v>
      </c>
      <c r="GAQ41" t="s">
        <v>7202</v>
      </c>
      <c r="GAR41" t="s">
        <v>7202</v>
      </c>
      <c r="GAS41" t="s">
        <v>7202</v>
      </c>
      <c r="GAT41" t="s">
        <v>7202</v>
      </c>
      <c r="GAU41" t="s">
        <v>7202</v>
      </c>
      <c r="GAV41" t="s">
        <v>7202</v>
      </c>
      <c r="GAW41" t="s">
        <v>7202</v>
      </c>
      <c r="GAX41" t="s">
        <v>7202</v>
      </c>
      <c r="GAY41" t="s">
        <v>7202</v>
      </c>
      <c r="GAZ41" t="s">
        <v>7202</v>
      </c>
      <c r="GBA41" t="s">
        <v>7202</v>
      </c>
      <c r="GBB41" t="s">
        <v>7202</v>
      </c>
      <c r="GBC41" t="s">
        <v>7202</v>
      </c>
      <c r="GBD41" t="s">
        <v>7202</v>
      </c>
      <c r="GBE41" t="s">
        <v>7202</v>
      </c>
      <c r="GBF41" t="s">
        <v>7202</v>
      </c>
      <c r="GBG41" t="s">
        <v>7202</v>
      </c>
      <c r="GBH41" t="s">
        <v>7202</v>
      </c>
      <c r="GBI41" t="s">
        <v>7202</v>
      </c>
      <c r="GBJ41" t="s">
        <v>7202</v>
      </c>
      <c r="GBK41" t="s">
        <v>7202</v>
      </c>
      <c r="GBL41" t="s">
        <v>7202</v>
      </c>
      <c r="GBM41" t="s">
        <v>7202</v>
      </c>
      <c r="GBN41" t="s">
        <v>7202</v>
      </c>
      <c r="GBO41" t="s">
        <v>7202</v>
      </c>
      <c r="GBP41" t="s">
        <v>7202</v>
      </c>
      <c r="GBQ41" t="s">
        <v>7202</v>
      </c>
      <c r="GBR41" t="s">
        <v>7202</v>
      </c>
      <c r="GBS41" t="s">
        <v>7202</v>
      </c>
      <c r="GBT41" t="s">
        <v>7202</v>
      </c>
      <c r="GBU41" t="s">
        <v>7202</v>
      </c>
      <c r="GBV41" t="s">
        <v>7202</v>
      </c>
      <c r="GBW41" t="s">
        <v>7202</v>
      </c>
      <c r="GBX41" t="s">
        <v>7202</v>
      </c>
      <c r="GBY41" t="s">
        <v>7202</v>
      </c>
      <c r="GBZ41" t="s">
        <v>7202</v>
      </c>
      <c r="GCA41" t="s">
        <v>7202</v>
      </c>
      <c r="GCB41" t="s">
        <v>7202</v>
      </c>
      <c r="GCC41" t="s">
        <v>7202</v>
      </c>
      <c r="GCD41" t="s">
        <v>7202</v>
      </c>
      <c r="GCE41" t="s">
        <v>7202</v>
      </c>
      <c r="GCF41" t="s">
        <v>7202</v>
      </c>
      <c r="GCG41" t="s">
        <v>7202</v>
      </c>
      <c r="GCH41" t="s">
        <v>7202</v>
      </c>
      <c r="GCI41" t="s">
        <v>7202</v>
      </c>
      <c r="GCJ41" t="s">
        <v>7202</v>
      </c>
      <c r="GCK41" t="s">
        <v>7202</v>
      </c>
      <c r="GCL41" t="s">
        <v>7202</v>
      </c>
      <c r="GCM41" t="s">
        <v>7202</v>
      </c>
      <c r="GCN41" t="s">
        <v>7202</v>
      </c>
      <c r="GCO41" t="s">
        <v>7202</v>
      </c>
      <c r="GCP41" t="s">
        <v>7202</v>
      </c>
      <c r="GCQ41" t="s">
        <v>7202</v>
      </c>
      <c r="GCR41" t="s">
        <v>7202</v>
      </c>
      <c r="GCS41" t="s">
        <v>7202</v>
      </c>
      <c r="GCT41" t="s">
        <v>7202</v>
      </c>
      <c r="GCU41" t="s">
        <v>7202</v>
      </c>
      <c r="GCV41" t="s">
        <v>7202</v>
      </c>
      <c r="GCW41" t="s">
        <v>7202</v>
      </c>
      <c r="GCX41" t="s">
        <v>7202</v>
      </c>
      <c r="GCY41" t="s">
        <v>7202</v>
      </c>
      <c r="GCZ41" t="s">
        <v>7202</v>
      </c>
      <c r="GDA41" t="s">
        <v>7202</v>
      </c>
      <c r="GDB41" t="s">
        <v>7202</v>
      </c>
      <c r="GDC41" t="s">
        <v>7202</v>
      </c>
      <c r="GDD41" t="s">
        <v>7202</v>
      </c>
      <c r="GDE41" t="s">
        <v>7202</v>
      </c>
      <c r="GDF41" t="s">
        <v>7202</v>
      </c>
      <c r="GDG41" t="s">
        <v>7202</v>
      </c>
      <c r="GDH41" t="s">
        <v>7202</v>
      </c>
      <c r="GDI41" t="s">
        <v>7202</v>
      </c>
      <c r="GDJ41" t="s">
        <v>7202</v>
      </c>
      <c r="GDK41" t="s">
        <v>7202</v>
      </c>
      <c r="GDL41" t="s">
        <v>7202</v>
      </c>
      <c r="GDM41" t="s">
        <v>7202</v>
      </c>
      <c r="GDN41" t="s">
        <v>7202</v>
      </c>
      <c r="GDO41" t="s">
        <v>7202</v>
      </c>
      <c r="GDP41" t="s">
        <v>7202</v>
      </c>
      <c r="GDQ41" t="s">
        <v>7202</v>
      </c>
      <c r="GDR41" t="s">
        <v>7202</v>
      </c>
      <c r="GDS41" t="s">
        <v>7202</v>
      </c>
      <c r="GDT41" t="s">
        <v>7202</v>
      </c>
      <c r="GDU41" t="s">
        <v>7202</v>
      </c>
      <c r="GDV41" t="s">
        <v>7202</v>
      </c>
      <c r="GDW41" t="s">
        <v>7202</v>
      </c>
      <c r="GDX41" t="s">
        <v>7202</v>
      </c>
      <c r="GDY41" t="s">
        <v>7202</v>
      </c>
      <c r="GDZ41" t="s">
        <v>7202</v>
      </c>
      <c r="GEA41" t="s">
        <v>7202</v>
      </c>
      <c r="GEB41" t="s">
        <v>7202</v>
      </c>
      <c r="GEC41" t="s">
        <v>7202</v>
      </c>
      <c r="GED41" t="s">
        <v>7202</v>
      </c>
      <c r="GEE41" t="s">
        <v>7202</v>
      </c>
      <c r="GEF41" t="s">
        <v>7202</v>
      </c>
      <c r="GEG41" t="s">
        <v>7202</v>
      </c>
      <c r="GEH41" t="s">
        <v>7202</v>
      </c>
      <c r="GEI41" t="s">
        <v>7202</v>
      </c>
      <c r="GEJ41" t="s">
        <v>7202</v>
      </c>
      <c r="GEK41" t="s">
        <v>7202</v>
      </c>
      <c r="GEL41" t="s">
        <v>7202</v>
      </c>
      <c r="GEM41" t="s">
        <v>7202</v>
      </c>
      <c r="GEN41" t="s">
        <v>7202</v>
      </c>
      <c r="GEO41" t="s">
        <v>7202</v>
      </c>
      <c r="GEP41" t="s">
        <v>7202</v>
      </c>
      <c r="GEQ41" t="s">
        <v>7202</v>
      </c>
      <c r="GER41" t="s">
        <v>7202</v>
      </c>
      <c r="GES41" t="s">
        <v>7202</v>
      </c>
      <c r="GET41" t="s">
        <v>7202</v>
      </c>
      <c r="GEU41" t="s">
        <v>7202</v>
      </c>
      <c r="GEV41" t="s">
        <v>7202</v>
      </c>
      <c r="GEW41" t="s">
        <v>7202</v>
      </c>
      <c r="GEX41" t="s">
        <v>7202</v>
      </c>
      <c r="GEY41" t="s">
        <v>7202</v>
      </c>
      <c r="GEZ41" t="s">
        <v>7202</v>
      </c>
      <c r="GFA41" t="s">
        <v>7202</v>
      </c>
      <c r="GFB41" t="s">
        <v>7202</v>
      </c>
      <c r="GFC41" t="s">
        <v>7202</v>
      </c>
      <c r="GFD41" t="s">
        <v>7202</v>
      </c>
      <c r="GFE41" t="s">
        <v>7202</v>
      </c>
      <c r="GFF41" t="s">
        <v>7202</v>
      </c>
      <c r="GFG41" t="s">
        <v>7202</v>
      </c>
      <c r="GFH41" t="s">
        <v>7202</v>
      </c>
      <c r="GFI41" t="s">
        <v>7202</v>
      </c>
      <c r="GFJ41" t="s">
        <v>7202</v>
      </c>
      <c r="GFK41" t="s">
        <v>7202</v>
      </c>
      <c r="GFL41" t="s">
        <v>7202</v>
      </c>
      <c r="GFM41" t="s">
        <v>7202</v>
      </c>
      <c r="GFN41" t="s">
        <v>7202</v>
      </c>
      <c r="GFO41" t="s">
        <v>7202</v>
      </c>
      <c r="GFP41" t="s">
        <v>7202</v>
      </c>
      <c r="GFQ41" t="s">
        <v>7202</v>
      </c>
      <c r="GFR41" t="s">
        <v>7202</v>
      </c>
      <c r="GFS41" t="s">
        <v>7202</v>
      </c>
      <c r="GFT41" t="s">
        <v>7202</v>
      </c>
      <c r="GFU41" t="s">
        <v>7202</v>
      </c>
      <c r="GFV41" t="s">
        <v>7202</v>
      </c>
      <c r="GFW41" t="s">
        <v>7202</v>
      </c>
      <c r="GFX41" t="s">
        <v>7202</v>
      </c>
      <c r="GFY41" t="s">
        <v>7202</v>
      </c>
      <c r="GFZ41" t="s">
        <v>7202</v>
      </c>
      <c r="GGA41" t="s">
        <v>7202</v>
      </c>
      <c r="GGB41" t="s">
        <v>7202</v>
      </c>
      <c r="GGC41" t="s">
        <v>7202</v>
      </c>
      <c r="GGD41" t="s">
        <v>7202</v>
      </c>
      <c r="GGE41" t="s">
        <v>7202</v>
      </c>
      <c r="GGF41" t="s">
        <v>7202</v>
      </c>
      <c r="GGG41" t="s">
        <v>7202</v>
      </c>
      <c r="GGH41" t="s">
        <v>7202</v>
      </c>
      <c r="GGI41" t="s">
        <v>7202</v>
      </c>
      <c r="GGJ41" t="s">
        <v>7202</v>
      </c>
      <c r="GGK41" t="s">
        <v>7202</v>
      </c>
      <c r="GGL41" t="s">
        <v>7202</v>
      </c>
      <c r="GGM41" t="s">
        <v>7202</v>
      </c>
      <c r="GGN41" t="s">
        <v>7202</v>
      </c>
      <c r="GGO41" t="s">
        <v>7202</v>
      </c>
      <c r="GGP41" t="s">
        <v>7202</v>
      </c>
      <c r="GGQ41" t="s">
        <v>7202</v>
      </c>
      <c r="GGR41" t="s">
        <v>7202</v>
      </c>
      <c r="GGS41" t="s">
        <v>7202</v>
      </c>
      <c r="GGT41" t="s">
        <v>7202</v>
      </c>
      <c r="GGU41" t="s">
        <v>7202</v>
      </c>
      <c r="GGV41" t="s">
        <v>7202</v>
      </c>
      <c r="GGW41" t="s">
        <v>7202</v>
      </c>
      <c r="GGX41" t="s">
        <v>7202</v>
      </c>
      <c r="GGY41" t="s">
        <v>7202</v>
      </c>
      <c r="GGZ41" t="s">
        <v>7202</v>
      </c>
      <c r="GHA41" t="s">
        <v>7202</v>
      </c>
      <c r="GHB41" t="s">
        <v>7202</v>
      </c>
      <c r="GHC41" t="s">
        <v>7202</v>
      </c>
      <c r="GHD41" t="s">
        <v>7202</v>
      </c>
      <c r="GHE41" t="s">
        <v>7202</v>
      </c>
      <c r="GHF41" t="s">
        <v>7202</v>
      </c>
      <c r="GHG41" t="s">
        <v>7202</v>
      </c>
      <c r="GHH41" t="s">
        <v>7202</v>
      </c>
      <c r="GHI41" t="s">
        <v>7202</v>
      </c>
      <c r="GHJ41" t="s">
        <v>7202</v>
      </c>
      <c r="GHK41" t="s">
        <v>7202</v>
      </c>
      <c r="GHL41" t="s">
        <v>7202</v>
      </c>
      <c r="GHM41" t="s">
        <v>7202</v>
      </c>
      <c r="GHN41" t="s">
        <v>7202</v>
      </c>
      <c r="GHO41" t="s">
        <v>7202</v>
      </c>
      <c r="GHP41" t="s">
        <v>7202</v>
      </c>
      <c r="GHQ41" t="s">
        <v>7202</v>
      </c>
      <c r="GHR41" t="s">
        <v>7202</v>
      </c>
      <c r="GHS41" t="s">
        <v>7202</v>
      </c>
      <c r="GHT41" t="s">
        <v>7202</v>
      </c>
      <c r="GHU41" t="s">
        <v>7202</v>
      </c>
      <c r="GHV41" t="s">
        <v>7202</v>
      </c>
      <c r="GHW41" t="s">
        <v>7202</v>
      </c>
      <c r="GHX41" t="s">
        <v>7202</v>
      </c>
      <c r="GHY41" t="s">
        <v>7202</v>
      </c>
      <c r="GHZ41" t="s">
        <v>7202</v>
      </c>
      <c r="GIA41" t="s">
        <v>7202</v>
      </c>
      <c r="GIB41" t="s">
        <v>7202</v>
      </c>
      <c r="GIC41" t="s">
        <v>7202</v>
      </c>
      <c r="GID41" t="s">
        <v>7202</v>
      </c>
      <c r="GIE41" t="s">
        <v>7202</v>
      </c>
      <c r="GIF41" t="s">
        <v>7202</v>
      </c>
      <c r="GIG41" t="s">
        <v>7202</v>
      </c>
      <c r="GIH41" t="s">
        <v>7202</v>
      </c>
      <c r="GII41" t="s">
        <v>7202</v>
      </c>
      <c r="GIJ41" t="s">
        <v>7202</v>
      </c>
      <c r="GIK41" t="s">
        <v>7202</v>
      </c>
      <c r="GIL41" t="s">
        <v>7202</v>
      </c>
      <c r="GIM41" t="s">
        <v>7202</v>
      </c>
      <c r="GIN41" t="s">
        <v>7202</v>
      </c>
      <c r="GIO41" t="s">
        <v>7202</v>
      </c>
      <c r="GIP41" t="s">
        <v>7202</v>
      </c>
      <c r="GIQ41" t="s">
        <v>7202</v>
      </c>
      <c r="GIR41" t="s">
        <v>7202</v>
      </c>
      <c r="GIS41" t="s">
        <v>7202</v>
      </c>
      <c r="GIT41" t="s">
        <v>7202</v>
      </c>
      <c r="GIU41" t="s">
        <v>7202</v>
      </c>
      <c r="GIV41" t="s">
        <v>7202</v>
      </c>
      <c r="GIW41" t="s">
        <v>7202</v>
      </c>
      <c r="GIX41" t="s">
        <v>7202</v>
      </c>
      <c r="GIY41" t="s">
        <v>7202</v>
      </c>
      <c r="GIZ41" t="s">
        <v>7202</v>
      </c>
      <c r="GJA41" t="s">
        <v>7202</v>
      </c>
      <c r="GJB41" t="s">
        <v>7202</v>
      </c>
      <c r="GJC41" t="s">
        <v>7202</v>
      </c>
      <c r="GJD41" t="s">
        <v>7202</v>
      </c>
      <c r="GJE41" t="s">
        <v>7202</v>
      </c>
      <c r="GJF41" t="s">
        <v>7202</v>
      </c>
      <c r="GJG41" t="s">
        <v>7202</v>
      </c>
      <c r="GJH41" t="s">
        <v>7202</v>
      </c>
      <c r="GJI41" t="s">
        <v>7202</v>
      </c>
      <c r="GJJ41" t="s">
        <v>7202</v>
      </c>
      <c r="GJK41" t="s">
        <v>7202</v>
      </c>
      <c r="GJL41" t="s">
        <v>7202</v>
      </c>
      <c r="GJM41" t="s">
        <v>7202</v>
      </c>
      <c r="GJN41" t="s">
        <v>7202</v>
      </c>
      <c r="GJO41" t="s">
        <v>7202</v>
      </c>
      <c r="GJP41" t="s">
        <v>7202</v>
      </c>
      <c r="GJQ41" t="s">
        <v>7202</v>
      </c>
      <c r="GJR41" t="s">
        <v>7202</v>
      </c>
      <c r="GJS41" t="s">
        <v>7202</v>
      </c>
      <c r="GJT41" t="s">
        <v>7202</v>
      </c>
      <c r="GJU41" t="s">
        <v>7202</v>
      </c>
      <c r="GJV41" t="s">
        <v>7202</v>
      </c>
      <c r="GJW41" t="s">
        <v>7202</v>
      </c>
      <c r="GJX41" t="s">
        <v>7202</v>
      </c>
      <c r="GJY41" t="s">
        <v>7202</v>
      </c>
      <c r="GJZ41" t="s">
        <v>7202</v>
      </c>
      <c r="GKA41" t="s">
        <v>7202</v>
      </c>
      <c r="GKB41" t="s">
        <v>7202</v>
      </c>
      <c r="GKC41" t="s">
        <v>7202</v>
      </c>
      <c r="GKD41" t="s">
        <v>7202</v>
      </c>
      <c r="GKE41" t="s">
        <v>7202</v>
      </c>
      <c r="GKF41" t="s">
        <v>7202</v>
      </c>
      <c r="GKG41" t="s">
        <v>7202</v>
      </c>
      <c r="GKH41" t="s">
        <v>7202</v>
      </c>
      <c r="GKI41" t="s">
        <v>7202</v>
      </c>
      <c r="GKJ41" t="s">
        <v>7202</v>
      </c>
      <c r="GKK41" t="s">
        <v>7202</v>
      </c>
      <c r="GKL41" t="s">
        <v>7202</v>
      </c>
      <c r="GKM41" t="s">
        <v>7202</v>
      </c>
      <c r="GKN41" t="s">
        <v>7202</v>
      </c>
      <c r="GKO41" t="s">
        <v>7202</v>
      </c>
      <c r="GKP41" t="s">
        <v>7202</v>
      </c>
      <c r="GKQ41" t="s">
        <v>7202</v>
      </c>
      <c r="GKR41" t="s">
        <v>7202</v>
      </c>
      <c r="GKS41" t="s">
        <v>7202</v>
      </c>
      <c r="GKT41" t="s">
        <v>7202</v>
      </c>
      <c r="GKU41" t="s">
        <v>7202</v>
      </c>
      <c r="GKV41" t="s">
        <v>7202</v>
      </c>
      <c r="GKW41" t="s">
        <v>7202</v>
      </c>
      <c r="GKX41" t="s">
        <v>7202</v>
      </c>
      <c r="GKY41" t="s">
        <v>7202</v>
      </c>
      <c r="GKZ41" t="s">
        <v>7202</v>
      </c>
      <c r="GLA41" t="s">
        <v>7202</v>
      </c>
      <c r="GLB41" t="s">
        <v>7202</v>
      </c>
      <c r="GLC41" t="s">
        <v>7202</v>
      </c>
      <c r="GLD41" t="s">
        <v>7202</v>
      </c>
      <c r="GLE41" t="s">
        <v>7202</v>
      </c>
      <c r="GLF41" t="s">
        <v>7202</v>
      </c>
      <c r="GLG41" t="s">
        <v>7202</v>
      </c>
      <c r="GLH41" t="s">
        <v>7202</v>
      </c>
      <c r="GLI41" t="s">
        <v>7202</v>
      </c>
      <c r="GLJ41" t="s">
        <v>7202</v>
      </c>
      <c r="GLK41" t="s">
        <v>7202</v>
      </c>
      <c r="GLL41" t="s">
        <v>7202</v>
      </c>
      <c r="GLM41" t="s">
        <v>7202</v>
      </c>
      <c r="GLN41" t="s">
        <v>7202</v>
      </c>
      <c r="GLO41" t="s">
        <v>7202</v>
      </c>
      <c r="GLP41" t="s">
        <v>7202</v>
      </c>
      <c r="GLQ41" t="s">
        <v>7202</v>
      </c>
      <c r="GLR41" t="s">
        <v>7202</v>
      </c>
      <c r="GLS41" t="s">
        <v>7202</v>
      </c>
      <c r="GLT41" t="s">
        <v>7202</v>
      </c>
      <c r="GLU41" t="s">
        <v>7202</v>
      </c>
      <c r="GLV41" t="s">
        <v>7202</v>
      </c>
      <c r="GLW41" t="s">
        <v>7202</v>
      </c>
      <c r="GLX41" t="s">
        <v>7202</v>
      </c>
      <c r="GLY41" t="s">
        <v>7202</v>
      </c>
      <c r="GLZ41" t="s">
        <v>7202</v>
      </c>
      <c r="GMA41" t="s">
        <v>7202</v>
      </c>
      <c r="GMB41" t="s">
        <v>7202</v>
      </c>
      <c r="GMC41" t="s">
        <v>7202</v>
      </c>
      <c r="GMD41" t="s">
        <v>7202</v>
      </c>
      <c r="GME41" t="s">
        <v>7202</v>
      </c>
      <c r="GMF41" t="s">
        <v>7202</v>
      </c>
      <c r="GMG41" t="s">
        <v>7202</v>
      </c>
      <c r="GMH41" t="s">
        <v>7202</v>
      </c>
      <c r="GMI41" t="s">
        <v>7202</v>
      </c>
      <c r="GMJ41" t="s">
        <v>7202</v>
      </c>
      <c r="GMK41" t="s">
        <v>7202</v>
      </c>
      <c r="GML41" t="s">
        <v>7202</v>
      </c>
      <c r="GMM41" t="s">
        <v>7202</v>
      </c>
      <c r="GMN41" t="s">
        <v>7202</v>
      </c>
      <c r="GMO41" t="s">
        <v>7202</v>
      </c>
      <c r="GMP41" t="s">
        <v>7202</v>
      </c>
      <c r="GMQ41" t="s">
        <v>7202</v>
      </c>
      <c r="GMR41" t="s">
        <v>7202</v>
      </c>
      <c r="GMS41" t="s">
        <v>7202</v>
      </c>
      <c r="GMT41" t="s">
        <v>7202</v>
      </c>
      <c r="GMU41" t="s">
        <v>7202</v>
      </c>
      <c r="GMV41" t="s">
        <v>7202</v>
      </c>
      <c r="GMW41" t="s">
        <v>7202</v>
      </c>
      <c r="GMX41" t="s">
        <v>7202</v>
      </c>
      <c r="GMY41" t="s">
        <v>7202</v>
      </c>
      <c r="GMZ41" t="s">
        <v>7202</v>
      </c>
      <c r="GNA41" t="s">
        <v>7202</v>
      </c>
      <c r="GNB41" t="s">
        <v>7202</v>
      </c>
      <c r="GNC41" t="s">
        <v>7202</v>
      </c>
      <c r="GND41" t="s">
        <v>7202</v>
      </c>
      <c r="GNE41" t="s">
        <v>7202</v>
      </c>
      <c r="GNF41" t="s">
        <v>7202</v>
      </c>
      <c r="GNG41" t="s">
        <v>7202</v>
      </c>
      <c r="GNH41" t="s">
        <v>7202</v>
      </c>
      <c r="GNI41" t="s">
        <v>7202</v>
      </c>
      <c r="GNJ41" t="s">
        <v>7202</v>
      </c>
      <c r="GNK41" t="s">
        <v>7202</v>
      </c>
      <c r="GNL41" t="s">
        <v>7202</v>
      </c>
      <c r="GNM41" t="s">
        <v>7202</v>
      </c>
      <c r="GNN41" t="s">
        <v>7202</v>
      </c>
      <c r="GNO41" t="s">
        <v>7202</v>
      </c>
      <c r="GNP41" t="s">
        <v>7202</v>
      </c>
      <c r="GNQ41" t="s">
        <v>7202</v>
      </c>
      <c r="GNR41" t="s">
        <v>7202</v>
      </c>
      <c r="GNS41" t="s">
        <v>7202</v>
      </c>
      <c r="GNT41" t="s">
        <v>7202</v>
      </c>
      <c r="GNU41" t="s">
        <v>7202</v>
      </c>
      <c r="GNV41" t="s">
        <v>7202</v>
      </c>
      <c r="GNW41" t="s">
        <v>7202</v>
      </c>
      <c r="GNX41" t="s">
        <v>7202</v>
      </c>
      <c r="GNY41" t="s">
        <v>7202</v>
      </c>
      <c r="GNZ41" t="s">
        <v>7202</v>
      </c>
      <c r="GOA41" t="s">
        <v>7202</v>
      </c>
      <c r="GOB41" t="s">
        <v>7202</v>
      </c>
      <c r="GOC41" t="s">
        <v>7202</v>
      </c>
      <c r="GOD41" t="s">
        <v>7202</v>
      </c>
      <c r="GOE41" t="s">
        <v>7202</v>
      </c>
      <c r="GOF41" t="s">
        <v>7202</v>
      </c>
      <c r="GOG41" t="s">
        <v>7202</v>
      </c>
      <c r="GOH41" t="s">
        <v>7202</v>
      </c>
      <c r="GOI41" t="s">
        <v>7202</v>
      </c>
      <c r="GOJ41" t="s">
        <v>7202</v>
      </c>
      <c r="GOK41" t="s">
        <v>7202</v>
      </c>
      <c r="GOL41" t="s">
        <v>7202</v>
      </c>
      <c r="GOM41" t="s">
        <v>7202</v>
      </c>
      <c r="GON41" t="s">
        <v>7202</v>
      </c>
      <c r="GOO41" t="s">
        <v>7202</v>
      </c>
      <c r="GOP41" t="s">
        <v>7202</v>
      </c>
      <c r="GOQ41" t="s">
        <v>7202</v>
      </c>
      <c r="GOR41" t="s">
        <v>7202</v>
      </c>
      <c r="GOS41" t="s">
        <v>7202</v>
      </c>
      <c r="GOT41" t="s">
        <v>7202</v>
      </c>
      <c r="GOU41" t="s">
        <v>7202</v>
      </c>
      <c r="GOV41" t="s">
        <v>7202</v>
      </c>
      <c r="GOW41" t="s">
        <v>7202</v>
      </c>
      <c r="GOX41" t="s">
        <v>7202</v>
      </c>
      <c r="GOY41" t="s">
        <v>7202</v>
      </c>
      <c r="GOZ41" t="s">
        <v>7202</v>
      </c>
      <c r="GPA41" t="s">
        <v>7202</v>
      </c>
      <c r="GPB41" t="s">
        <v>7202</v>
      </c>
      <c r="GPC41" t="s">
        <v>7202</v>
      </c>
      <c r="GPD41" t="s">
        <v>7202</v>
      </c>
      <c r="GPE41" t="s">
        <v>7202</v>
      </c>
      <c r="GPF41" t="s">
        <v>7202</v>
      </c>
      <c r="GPG41" t="s">
        <v>7202</v>
      </c>
      <c r="GPH41" t="s">
        <v>7202</v>
      </c>
      <c r="GPI41" t="s">
        <v>7202</v>
      </c>
      <c r="GPJ41" t="s">
        <v>7202</v>
      </c>
      <c r="GPK41" t="s">
        <v>7202</v>
      </c>
      <c r="GPL41" t="s">
        <v>7202</v>
      </c>
      <c r="GPM41" t="s">
        <v>7202</v>
      </c>
      <c r="GPN41" t="s">
        <v>7202</v>
      </c>
      <c r="GPO41" t="s">
        <v>7202</v>
      </c>
      <c r="GPP41" t="s">
        <v>7202</v>
      </c>
      <c r="GPQ41" t="s">
        <v>7202</v>
      </c>
      <c r="GPR41" t="s">
        <v>7202</v>
      </c>
      <c r="GPS41" t="s">
        <v>7202</v>
      </c>
      <c r="GPT41" t="s">
        <v>7202</v>
      </c>
      <c r="GPU41" t="s">
        <v>7202</v>
      </c>
      <c r="GPV41" t="s">
        <v>7202</v>
      </c>
      <c r="GPW41" t="s">
        <v>7202</v>
      </c>
      <c r="GPX41" t="s">
        <v>7202</v>
      </c>
      <c r="GPY41" t="s">
        <v>7202</v>
      </c>
      <c r="GPZ41" t="s">
        <v>7202</v>
      </c>
      <c r="GQA41" t="s">
        <v>7202</v>
      </c>
      <c r="GQB41" t="s">
        <v>7202</v>
      </c>
      <c r="GQC41" t="s">
        <v>7202</v>
      </c>
      <c r="GQD41" t="s">
        <v>7202</v>
      </c>
      <c r="GQE41" t="s">
        <v>7202</v>
      </c>
      <c r="GQF41" t="s">
        <v>7202</v>
      </c>
      <c r="GQG41" t="s">
        <v>7202</v>
      </c>
      <c r="GQH41" t="s">
        <v>7202</v>
      </c>
      <c r="GQI41" t="s">
        <v>7202</v>
      </c>
      <c r="GQJ41" t="s">
        <v>7202</v>
      </c>
      <c r="GQK41" t="s">
        <v>7202</v>
      </c>
      <c r="GQL41" t="s">
        <v>7202</v>
      </c>
      <c r="GQM41" t="s">
        <v>7202</v>
      </c>
      <c r="GQN41" t="s">
        <v>7202</v>
      </c>
      <c r="GQO41" t="s">
        <v>7202</v>
      </c>
      <c r="GQP41" t="s">
        <v>7202</v>
      </c>
      <c r="GQQ41" t="s">
        <v>7202</v>
      </c>
      <c r="GQR41" t="s">
        <v>7202</v>
      </c>
      <c r="GQS41" t="s">
        <v>7202</v>
      </c>
      <c r="GQT41" t="s">
        <v>7202</v>
      </c>
      <c r="GQU41" t="s">
        <v>7202</v>
      </c>
      <c r="GQV41" t="s">
        <v>7202</v>
      </c>
      <c r="GQW41" t="s">
        <v>7202</v>
      </c>
      <c r="GQX41" t="s">
        <v>7202</v>
      </c>
      <c r="GQY41" t="s">
        <v>7202</v>
      </c>
      <c r="GQZ41" t="s">
        <v>7202</v>
      </c>
      <c r="GRA41" t="s">
        <v>7202</v>
      </c>
      <c r="GRB41" t="s">
        <v>7202</v>
      </c>
      <c r="GRC41" t="s">
        <v>7202</v>
      </c>
      <c r="GRD41" t="s">
        <v>7202</v>
      </c>
      <c r="GRE41" t="s">
        <v>7202</v>
      </c>
      <c r="GRF41" t="s">
        <v>7202</v>
      </c>
      <c r="GRG41" t="s">
        <v>7202</v>
      </c>
      <c r="GRH41" t="s">
        <v>7202</v>
      </c>
      <c r="GRI41" t="s">
        <v>7202</v>
      </c>
      <c r="GRJ41" t="s">
        <v>7202</v>
      </c>
      <c r="GRK41" t="s">
        <v>7202</v>
      </c>
      <c r="GRL41" t="s">
        <v>7202</v>
      </c>
      <c r="GRM41" t="s">
        <v>7202</v>
      </c>
      <c r="GRN41" t="s">
        <v>7202</v>
      </c>
      <c r="GRO41" t="s">
        <v>7202</v>
      </c>
      <c r="GRP41" t="s">
        <v>7202</v>
      </c>
      <c r="GRQ41" t="s">
        <v>7202</v>
      </c>
      <c r="GRR41" t="s">
        <v>7202</v>
      </c>
      <c r="GRS41" t="s">
        <v>7202</v>
      </c>
      <c r="GRT41" t="s">
        <v>7202</v>
      </c>
      <c r="GRU41" t="s">
        <v>7202</v>
      </c>
      <c r="GRV41" t="s">
        <v>7202</v>
      </c>
      <c r="GRW41" t="s">
        <v>7202</v>
      </c>
      <c r="GRX41" t="s">
        <v>7202</v>
      </c>
      <c r="GRY41" t="s">
        <v>7202</v>
      </c>
      <c r="GRZ41" t="s">
        <v>7202</v>
      </c>
      <c r="GSA41" t="s">
        <v>7202</v>
      </c>
      <c r="GSB41" t="s">
        <v>7202</v>
      </c>
      <c r="GSC41" t="s">
        <v>7202</v>
      </c>
      <c r="GSD41" t="s">
        <v>7202</v>
      </c>
      <c r="GSE41" t="s">
        <v>7202</v>
      </c>
      <c r="GSF41" t="s">
        <v>7202</v>
      </c>
      <c r="GSG41" t="s">
        <v>7202</v>
      </c>
      <c r="GSH41" t="s">
        <v>7202</v>
      </c>
      <c r="GSI41" t="s">
        <v>7202</v>
      </c>
      <c r="GSJ41" t="s">
        <v>7202</v>
      </c>
      <c r="GSK41" t="s">
        <v>7202</v>
      </c>
      <c r="GSL41" t="s">
        <v>7202</v>
      </c>
      <c r="GSM41" t="s">
        <v>7202</v>
      </c>
      <c r="GSN41" t="s">
        <v>7202</v>
      </c>
      <c r="GSO41" t="s">
        <v>7202</v>
      </c>
      <c r="GSP41" t="s">
        <v>7202</v>
      </c>
      <c r="GSQ41" t="s">
        <v>7202</v>
      </c>
      <c r="GSR41" t="s">
        <v>7202</v>
      </c>
      <c r="GSS41" t="s">
        <v>7202</v>
      </c>
      <c r="GST41" t="s">
        <v>7202</v>
      </c>
      <c r="GSU41" t="s">
        <v>7202</v>
      </c>
      <c r="GSV41" t="s">
        <v>7202</v>
      </c>
      <c r="GSW41" t="s">
        <v>7202</v>
      </c>
      <c r="GSX41" t="s">
        <v>7202</v>
      </c>
      <c r="GSY41" t="s">
        <v>7202</v>
      </c>
      <c r="GSZ41" t="s">
        <v>7202</v>
      </c>
      <c r="GTA41" t="s">
        <v>7202</v>
      </c>
      <c r="GTB41" t="s">
        <v>7202</v>
      </c>
      <c r="GTC41" t="s">
        <v>7202</v>
      </c>
      <c r="GTD41" t="s">
        <v>7202</v>
      </c>
      <c r="GTE41" t="s">
        <v>7202</v>
      </c>
      <c r="GTF41" t="s">
        <v>7202</v>
      </c>
      <c r="GTG41" t="s">
        <v>7202</v>
      </c>
      <c r="GTH41" t="s">
        <v>7202</v>
      </c>
      <c r="GTI41" t="s">
        <v>7202</v>
      </c>
      <c r="GTJ41" t="s">
        <v>7202</v>
      </c>
      <c r="GTK41" t="s">
        <v>7202</v>
      </c>
      <c r="GTL41" t="s">
        <v>7202</v>
      </c>
      <c r="GTM41" t="s">
        <v>7202</v>
      </c>
      <c r="GTN41" t="s">
        <v>7202</v>
      </c>
      <c r="GTO41" t="s">
        <v>7202</v>
      </c>
      <c r="GTP41" t="s">
        <v>7202</v>
      </c>
      <c r="GTQ41" t="s">
        <v>7202</v>
      </c>
      <c r="GTR41" t="s">
        <v>7202</v>
      </c>
      <c r="GTS41" t="s">
        <v>7202</v>
      </c>
      <c r="GTT41" t="s">
        <v>7202</v>
      </c>
      <c r="GTU41" t="s">
        <v>7202</v>
      </c>
      <c r="GTV41" t="s">
        <v>7202</v>
      </c>
      <c r="GTW41" t="s">
        <v>7202</v>
      </c>
      <c r="GTX41" t="s">
        <v>7202</v>
      </c>
      <c r="GTY41" t="s">
        <v>7202</v>
      </c>
      <c r="GTZ41" t="s">
        <v>7202</v>
      </c>
      <c r="GUA41" t="s">
        <v>7202</v>
      </c>
      <c r="GUB41" t="s">
        <v>7202</v>
      </c>
      <c r="GUC41" t="s">
        <v>7202</v>
      </c>
      <c r="GUD41" t="s">
        <v>7202</v>
      </c>
      <c r="GUE41" t="s">
        <v>7202</v>
      </c>
      <c r="GUF41" t="s">
        <v>7202</v>
      </c>
      <c r="GUG41" t="s">
        <v>7202</v>
      </c>
      <c r="GUH41" t="s">
        <v>7202</v>
      </c>
      <c r="GUI41" t="s">
        <v>7202</v>
      </c>
      <c r="GUJ41" t="s">
        <v>7202</v>
      </c>
      <c r="GUK41" t="s">
        <v>7202</v>
      </c>
      <c r="GUL41" t="s">
        <v>7202</v>
      </c>
      <c r="GUM41" t="s">
        <v>7202</v>
      </c>
      <c r="GUN41" t="s">
        <v>7202</v>
      </c>
      <c r="GUO41" t="s">
        <v>7202</v>
      </c>
      <c r="GUP41" t="s">
        <v>7202</v>
      </c>
      <c r="GUQ41" t="s">
        <v>7202</v>
      </c>
      <c r="GUR41" t="s">
        <v>7202</v>
      </c>
      <c r="GUS41" t="s">
        <v>7202</v>
      </c>
      <c r="GUT41" t="s">
        <v>7202</v>
      </c>
      <c r="GUU41" t="s">
        <v>7202</v>
      </c>
      <c r="GUV41" t="s">
        <v>7202</v>
      </c>
      <c r="GUW41" t="s">
        <v>7202</v>
      </c>
      <c r="GUX41" t="s">
        <v>7202</v>
      </c>
      <c r="GUY41" t="s">
        <v>7202</v>
      </c>
      <c r="GUZ41" t="s">
        <v>7202</v>
      </c>
      <c r="GVA41" t="s">
        <v>7202</v>
      </c>
      <c r="GVB41" t="s">
        <v>7202</v>
      </c>
      <c r="GVC41" t="s">
        <v>7202</v>
      </c>
      <c r="GVD41" t="s">
        <v>7202</v>
      </c>
      <c r="GVE41" t="s">
        <v>7202</v>
      </c>
      <c r="GVF41" t="s">
        <v>7202</v>
      </c>
      <c r="GVG41" t="s">
        <v>7202</v>
      </c>
      <c r="GVH41" t="s">
        <v>7202</v>
      </c>
      <c r="GVI41" t="s">
        <v>7202</v>
      </c>
      <c r="GVJ41" t="s">
        <v>7202</v>
      </c>
      <c r="GVK41" t="s">
        <v>7202</v>
      </c>
      <c r="GVL41" t="s">
        <v>7202</v>
      </c>
      <c r="GVM41" t="s">
        <v>7202</v>
      </c>
      <c r="GVN41" t="s">
        <v>7202</v>
      </c>
      <c r="GVO41" t="s">
        <v>7202</v>
      </c>
      <c r="GVP41" t="s">
        <v>7202</v>
      </c>
      <c r="GVQ41" t="s">
        <v>7202</v>
      </c>
      <c r="GVR41" t="s">
        <v>7202</v>
      </c>
      <c r="GVS41" t="s">
        <v>7202</v>
      </c>
      <c r="GVT41" t="s">
        <v>7202</v>
      </c>
      <c r="GVU41" t="s">
        <v>7202</v>
      </c>
      <c r="GVV41" t="s">
        <v>7202</v>
      </c>
      <c r="GVW41" t="s">
        <v>7202</v>
      </c>
      <c r="GVX41" t="s">
        <v>7202</v>
      </c>
      <c r="GVY41" t="s">
        <v>7202</v>
      </c>
      <c r="GVZ41" t="s">
        <v>7202</v>
      </c>
      <c r="GWA41" t="s">
        <v>7202</v>
      </c>
      <c r="GWB41" t="s">
        <v>7202</v>
      </c>
      <c r="GWC41" t="s">
        <v>7202</v>
      </c>
      <c r="GWD41" t="s">
        <v>7202</v>
      </c>
      <c r="GWE41" t="s">
        <v>7202</v>
      </c>
      <c r="GWF41" t="s">
        <v>7202</v>
      </c>
      <c r="GWG41" t="s">
        <v>7202</v>
      </c>
      <c r="GWH41" t="s">
        <v>7202</v>
      </c>
      <c r="GWI41" t="s">
        <v>7202</v>
      </c>
      <c r="GWJ41" t="s">
        <v>7202</v>
      </c>
      <c r="GWK41" t="s">
        <v>7202</v>
      </c>
      <c r="GWL41" t="s">
        <v>7202</v>
      </c>
      <c r="GWM41" t="s">
        <v>7202</v>
      </c>
      <c r="GWN41" t="s">
        <v>7202</v>
      </c>
      <c r="GWO41" t="s">
        <v>7202</v>
      </c>
      <c r="GWP41" t="s">
        <v>7202</v>
      </c>
      <c r="GWQ41" t="s">
        <v>7202</v>
      </c>
      <c r="GWR41" t="s">
        <v>7202</v>
      </c>
      <c r="GWS41" t="s">
        <v>7202</v>
      </c>
      <c r="GWT41" t="s">
        <v>7202</v>
      </c>
      <c r="GWU41" t="s">
        <v>7202</v>
      </c>
      <c r="GWV41" t="s">
        <v>7202</v>
      </c>
      <c r="GWW41" t="s">
        <v>7202</v>
      </c>
      <c r="GWX41" t="s">
        <v>7202</v>
      </c>
      <c r="GWY41" t="s">
        <v>7202</v>
      </c>
      <c r="GWZ41" t="s">
        <v>7202</v>
      </c>
      <c r="GXA41" t="s">
        <v>7202</v>
      </c>
      <c r="GXB41" t="s">
        <v>7202</v>
      </c>
      <c r="GXC41" t="s">
        <v>7202</v>
      </c>
      <c r="GXD41" t="s">
        <v>7202</v>
      </c>
      <c r="GXE41" t="s">
        <v>7202</v>
      </c>
      <c r="GXF41" t="s">
        <v>7202</v>
      </c>
      <c r="GXG41" t="s">
        <v>7202</v>
      </c>
      <c r="GXH41" t="s">
        <v>7202</v>
      </c>
      <c r="GXI41" t="s">
        <v>7202</v>
      </c>
      <c r="GXJ41" t="s">
        <v>7202</v>
      </c>
      <c r="GXK41" t="s">
        <v>7202</v>
      </c>
      <c r="GXL41" t="s">
        <v>7202</v>
      </c>
      <c r="GXM41" t="s">
        <v>7202</v>
      </c>
      <c r="GXN41" t="s">
        <v>7202</v>
      </c>
      <c r="GXO41" t="s">
        <v>7202</v>
      </c>
      <c r="GXP41" t="s">
        <v>7202</v>
      </c>
      <c r="GXQ41" t="s">
        <v>7202</v>
      </c>
      <c r="GXR41" t="s">
        <v>7202</v>
      </c>
      <c r="GXS41" t="s">
        <v>7202</v>
      </c>
      <c r="GXT41" t="s">
        <v>7202</v>
      </c>
      <c r="GXU41" t="s">
        <v>7202</v>
      </c>
      <c r="GXV41" t="s">
        <v>7202</v>
      </c>
      <c r="GXW41" t="s">
        <v>7202</v>
      </c>
      <c r="GXX41" t="s">
        <v>7202</v>
      </c>
      <c r="GXY41" t="s">
        <v>7202</v>
      </c>
      <c r="GXZ41" t="s">
        <v>7202</v>
      </c>
      <c r="GYA41" t="s">
        <v>7202</v>
      </c>
      <c r="GYB41" t="s">
        <v>7202</v>
      </c>
      <c r="GYC41" t="s">
        <v>7202</v>
      </c>
      <c r="GYD41" t="s">
        <v>7202</v>
      </c>
      <c r="GYE41" t="s">
        <v>7202</v>
      </c>
      <c r="GYF41" t="s">
        <v>7202</v>
      </c>
      <c r="GYG41" t="s">
        <v>7202</v>
      </c>
      <c r="GYH41" t="s">
        <v>7202</v>
      </c>
      <c r="GYI41" t="s">
        <v>7202</v>
      </c>
      <c r="GYJ41" t="s">
        <v>7202</v>
      </c>
      <c r="GYK41" t="s">
        <v>7202</v>
      </c>
      <c r="GYL41" t="s">
        <v>7202</v>
      </c>
      <c r="GYM41" t="s">
        <v>7202</v>
      </c>
      <c r="GYN41" t="s">
        <v>7202</v>
      </c>
      <c r="GYO41" t="s">
        <v>7202</v>
      </c>
      <c r="GYP41" t="s">
        <v>7202</v>
      </c>
      <c r="GYQ41" t="s">
        <v>7202</v>
      </c>
      <c r="GYR41" t="s">
        <v>7202</v>
      </c>
      <c r="GYS41" t="s">
        <v>7202</v>
      </c>
      <c r="GYT41" t="s">
        <v>7202</v>
      </c>
      <c r="GYU41" t="s">
        <v>7202</v>
      </c>
      <c r="GYV41" t="s">
        <v>7202</v>
      </c>
      <c r="GYW41" t="s">
        <v>7202</v>
      </c>
      <c r="GYX41" t="s">
        <v>7202</v>
      </c>
      <c r="GYY41" t="s">
        <v>7202</v>
      </c>
      <c r="GYZ41" t="s">
        <v>7202</v>
      </c>
      <c r="GZA41" t="s">
        <v>7202</v>
      </c>
      <c r="GZB41" t="s">
        <v>7202</v>
      </c>
      <c r="GZC41" t="s">
        <v>7202</v>
      </c>
      <c r="GZD41" t="s">
        <v>7202</v>
      </c>
      <c r="GZE41" t="s">
        <v>7202</v>
      </c>
      <c r="GZF41" t="s">
        <v>7202</v>
      </c>
      <c r="GZG41" t="s">
        <v>7202</v>
      </c>
      <c r="GZH41" t="s">
        <v>7202</v>
      </c>
      <c r="GZI41" t="s">
        <v>7202</v>
      </c>
      <c r="GZJ41" t="s">
        <v>7202</v>
      </c>
      <c r="GZK41" t="s">
        <v>7202</v>
      </c>
      <c r="GZL41" t="s">
        <v>7202</v>
      </c>
      <c r="GZM41" t="s">
        <v>7202</v>
      </c>
      <c r="GZN41" t="s">
        <v>7202</v>
      </c>
      <c r="GZO41" t="s">
        <v>7202</v>
      </c>
      <c r="GZP41" t="s">
        <v>7202</v>
      </c>
      <c r="GZQ41" t="s">
        <v>7202</v>
      </c>
      <c r="GZR41" t="s">
        <v>7202</v>
      </c>
      <c r="GZS41" t="s">
        <v>7202</v>
      </c>
      <c r="GZT41" t="s">
        <v>7202</v>
      </c>
      <c r="GZU41" t="s">
        <v>7202</v>
      </c>
      <c r="GZV41" t="s">
        <v>7202</v>
      </c>
      <c r="GZW41" t="s">
        <v>7202</v>
      </c>
      <c r="GZX41" t="s">
        <v>7202</v>
      </c>
      <c r="GZY41" t="s">
        <v>7202</v>
      </c>
      <c r="GZZ41" t="s">
        <v>7202</v>
      </c>
      <c r="HAA41" t="s">
        <v>7202</v>
      </c>
      <c r="HAB41" t="s">
        <v>7202</v>
      </c>
      <c r="HAC41" t="s">
        <v>7202</v>
      </c>
      <c r="HAD41" t="s">
        <v>7202</v>
      </c>
      <c r="HAE41" t="s">
        <v>7202</v>
      </c>
      <c r="HAF41" t="s">
        <v>7202</v>
      </c>
      <c r="HAG41" t="s">
        <v>7202</v>
      </c>
      <c r="HAH41" t="s">
        <v>7202</v>
      </c>
      <c r="HAI41" t="s">
        <v>7202</v>
      </c>
      <c r="HAJ41" t="s">
        <v>7202</v>
      </c>
      <c r="HAK41" t="s">
        <v>7202</v>
      </c>
      <c r="HAL41" t="s">
        <v>7202</v>
      </c>
      <c r="HAM41" t="s">
        <v>7202</v>
      </c>
      <c r="HAN41" t="s">
        <v>7202</v>
      </c>
      <c r="HAO41" t="s">
        <v>7202</v>
      </c>
      <c r="HAP41" t="s">
        <v>7202</v>
      </c>
      <c r="HAQ41" t="s">
        <v>7202</v>
      </c>
      <c r="HAR41" t="s">
        <v>7202</v>
      </c>
      <c r="HAS41" t="s">
        <v>7202</v>
      </c>
      <c r="HAT41" t="s">
        <v>7202</v>
      </c>
      <c r="HAU41" t="s">
        <v>7202</v>
      </c>
      <c r="HAV41" t="s">
        <v>7202</v>
      </c>
      <c r="HAW41" t="s">
        <v>7202</v>
      </c>
      <c r="HAX41" t="s">
        <v>7202</v>
      </c>
      <c r="HAY41" t="s">
        <v>7202</v>
      </c>
      <c r="HAZ41" t="s">
        <v>7202</v>
      </c>
      <c r="HBA41" t="s">
        <v>7202</v>
      </c>
      <c r="HBB41" t="s">
        <v>7202</v>
      </c>
      <c r="HBC41" t="s">
        <v>7202</v>
      </c>
      <c r="HBD41" t="s">
        <v>7202</v>
      </c>
      <c r="HBE41" t="s">
        <v>7202</v>
      </c>
      <c r="HBF41" t="s">
        <v>7202</v>
      </c>
      <c r="HBG41" t="s">
        <v>7202</v>
      </c>
      <c r="HBH41" t="s">
        <v>7202</v>
      </c>
      <c r="HBI41" t="s">
        <v>7202</v>
      </c>
      <c r="HBJ41" t="s">
        <v>7202</v>
      </c>
      <c r="HBK41" t="s">
        <v>7202</v>
      </c>
      <c r="HBL41" t="s">
        <v>7202</v>
      </c>
      <c r="HBM41" t="s">
        <v>7202</v>
      </c>
      <c r="HBN41" t="s">
        <v>7202</v>
      </c>
      <c r="HBO41" t="s">
        <v>7202</v>
      </c>
      <c r="HBP41" t="s">
        <v>7202</v>
      </c>
      <c r="HBQ41" t="s">
        <v>7202</v>
      </c>
      <c r="HBR41" t="s">
        <v>7202</v>
      </c>
      <c r="HBS41" t="s">
        <v>7202</v>
      </c>
      <c r="HBT41" t="s">
        <v>7202</v>
      </c>
      <c r="HBU41" t="s">
        <v>7202</v>
      </c>
      <c r="HBV41" t="s">
        <v>7202</v>
      </c>
      <c r="HBW41" t="s">
        <v>7202</v>
      </c>
      <c r="HBX41" t="s">
        <v>7202</v>
      </c>
      <c r="HBY41" t="s">
        <v>7202</v>
      </c>
      <c r="HBZ41" t="s">
        <v>7202</v>
      </c>
      <c r="HCA41" t="s">
        <v>7202</v>
      </c>
      <c r="HCB41" t="s">
        <v>7202</v>
      </c>
      <c r="HCC41" t="s">
        <v>7202</v>
      </c>
      <c r="HCD41" t="s">
        <v>7202</v>
      </c>
      <c r="HCE41" t="s">
        <v>7202</v>
      </c>
      <c r="HCF41" t="s">
        <v>7202</v>
      </c>
      <c r="HCG41" t="s">
        <v>7202</v>
      </c>
      <c r="HCH41" t="s">
        <v>7202</v>
      </c>
      <c r="HCI41" t="s">
        <v>7202</v>
      </c>
      <c r="HCJ41" t="s">
        <v>7202</v>
      </c>
      <c r="HCK41" t="s">
        <v>7202</v>
      </c>
      <c r="HCL41" t="s">
        <v>7202</v>
      </c>
      <c r="HCM41" t="s">
        <v>7202</v>
      </c>
      <c r="HCN41" t="s">
        <v>7202</v>
      </c>
      <c r="HCO41" t="s">
        <v>7202</v>
      </c>
      <c r="HCP41" t="s">
        <v>7202</v>
      </c>
      <c r="HCQ41" t="s">
        <v>7202</v>
      </c>
      <c r="HCR41" t="s">
        <v>7202</v>
      </c>
      <c r="HCS41" t="s">
        <v>7202</v>
      </c>
      <c r="HCT41" t="s">
        <v>7202</v>
      </c>
      <c r="HCU41" t="s">
        <v>7202</v>
      </c>
      <c r="HCV41" t="s">
        <v>7202</v>
      </c>
      <c r="HCW41" t="s">
        <v>7202</v>
      </c>
      <c r="HCX41" t="s">
        <v>7202</v>
      </c>
      <c r="HCY41" t="s">
        <v>7202</v>
      </c>
      <c r="HCZ41" t="s">
        <v>7202</v>
      </c>
      <c r="HDA41" t="s">
        <v>7202</v>
      </c>
      <c r="HDB41" t="s">
        <v>7202</v>
      </c>
      <c r="HDC41" t="s">
        <v>7202</v>
      </c>
      <c r="HDD41" t="s">
        <v>7202</v>
      </c>
      <c r="HDE41" t="s">
        <v>7202</v>
      </c>
      <c r="HDF41" t="s">
        <v>7202</v>
      </c>
      <c r="HDG41" t="s">
        <v>7202</v>
      </c>
      <c r="HDH41" t="s">
        <v>7202</v>
      </c>
      <c r="HDI41" t="s">
        <v>7202</v>
      </c>
      <c r="HDJ41" t="s">
        <v>7202</v>
      </c>
      <c r="HDK41" t="s">
        <v>7202</v>
      </c>
      <c r="HDL41" t="s">
        <v>7202</v>
      </c>
      <c r="HDM41" t="s">
        <v>7202</v>
      </c>
      <c r="HDN41" t="s">
        <v>7202</v>
      </c>
      <c r="HDO41" t="s">
        <v>7202</v>
      </c>
      <c r="HDP41" t="s">
        <v>7202</v>
      </c>
      <c r="HDQ41" t="s">
        <v>7202</v>
      </c>
      <c r="HDR41" t="s">
        <v>7202</v>
      </c>
      <c r="HDS41" t="s">
        <v>7202</v>
      </c>
      <c r="HDT41" t="s">
        <v>7202</v>
      </c>
      <c r="HDU41" t="s">
        <v>7202</v>
      </c>
      <c r="HDV41" t="s">
        <v>7202</v>
      </c>
      <c r="HDW41" t="s">
        <v>7202</v>
      </c>
      <c r="HDX41" t="s">
        <v>7202</v>
      </c>
      <c r="HDY41" t="s">
        <v>7202</v>
      </c>
      <c r="HDZ41" t="s">
        <v>7202</v>
      </c>
      <c r="HEA41" t="s">
        <v>7202</v>
      </c>
      <c r="HEB41" t="s">
        <v>7202</v>
      </c>
      <c r="HEC41" t="s">
        <v>7202</v>
      </c>
      <c r="HED41" t="s">
        <v>7202</v>
      </c>
      <c r="HEE41" t="s">
        <v>7202</v>
      </c>
      <c r="HEF41" t="s">
        <v>7202</v>
      </c>
      <c r="HEG41" t="s">
        <v>7202</v>
      </c>
      <c r="HEH41" t="s">
        <v>7202</v>
      </c>
      <c r="HEI41" t="s">
        <v>7202</v>
      </c>
      <c r="HEJ41" t="s">
        <v>7202</v>
      </c>
      <c r="HEK41" t="s">
        <v>7202</v>
      </c>
      <c r="HEL41" t="s">
        <v>7202</v>
      </c>
      <c r="HEM41" t="s">
        <v>7202</v>
      </c>
      <c r="HEN41" t="s">
        <v>7202</v>
      </c>
      <c r="HEO41" t="s">
        <v>7202</v>
      </c>
      <c r="HEP41" t="s">
        <v>7202</v>
      </c>
      <c r="HEQ41" t="s">
        <v>7202</v>
      </c>
      <c r="HER41" t="s">
        <v>7202</v>
      </c>
      <c r="HES41" t="s">
        <v>7202</v>
      </c>
      <c r="HET41" t="s">
        <v>7202</v>
      </c>
      <c r="HEU41" t="s">
        <v>7202</v>
      </c>
      <c r="HEV41" t="s">
        <v>7202</v>
      </c>
      <c r="HEW41" t="s">
        <v>7202</v>
      </c>
      <c r="HEX41" t="s">
        <v>7202</v>
      </c>
      <c r="HEY41" t="s">
        <v>7202</v>
      </c>
      <c r="HEZ41" t="s">
        <v>7202</v>
      </c>
      <c r="HFA41" t="s">
        <v>7202</v>
      </c>
      <c r="HFB41" t="s">
        <v>7202</v>
      </c>
      <c r="HFC41" t="s">
        <v>7202</v>
      </c>
      <c r="HFD41" t="s">
        <v>7202</v>
      </c>
      <c r="HFE41" t="s">
        <v>7202</v>
      </c>
      <c r="HFF41" t="s">
        <v>7202</v>
      </c>
      <c r="HFG41" t="s">
        <v>7202</v>
      </c>
      <c r="HFH41" t="s">
        <v>7202</v>
      </c>
      <c r="HFI41" t="s">
        <v>7202</v>
      </c>
      <c r="HFJ41" t="s">
        <v>7202</v>
      </c>
      <c r="HFK41" t="s">
        <v>7202</v>
      </c>
      <c r="HFL41" t="s">
        <v>7202</v>
      </c>
      <c r="HFM41" t="s">
        <v>7202</v>
      </c>
      <c r="HFN41" t="s">
        <v>7202</v>
      </c>
      <c r="HFO41" t="s">
        <v>7202</v>
      </c>
      <c r="HFP41" t="s">
        <v>7202</v>
      </c>
      <c r="HFQ41" t="s">
        <v>7202</v>
      </c>
      <c r="HFR41" t="s">
        <v>7202</v>
      </c>
      <c r="HFS41" t="s">
        <v>7202</v>
      </c>
      <c r="HFT41" t="s">
        <v>7202</v>
      </c>
      <c r="HFU41" t="s">
        <v>7202</v>
      </c>
      <c r="HFV41" t="s">
        <v>7202</v>
      </c>
      <c r="HFW41" t="s">
        <v>7202</v>
      </c>
      <c r="HFX41" t="s">
        <v>7202</v>
      </c>
      <c r="HFY41" t="s">
        <v>7202</v>
      </c>
      <c r="HFZ41" t="s">
        <v>7202</v>
      </c>
      <c r="HGA41" t="s">
        <v>7202</v>
      </c>
      <c r="HGB41" t="s">
        <v>7202</v>
      </c>
      <c r="HGC41" t="s">
        <v>7202</v>
      </c>
      <c r="HGD41" t="s">
        <v>7202</v>
      </c>
      <c r="HGE41" t="s">
        <v>7202</v>
      </c>
      <c r="HGF41" t="s">
        <v>7202</v>
      </c>
      <c r="HGG41" t="s">
        <v>7202</v>
      </c>
      <c r="HGH41" t="s">
        <v>7202</v>
      </c>
      <c r="HGI41" t="s">
        <v>7202</v>
      </c>
      <c r="HGJ41" t="s">
        <v>7202</v>
      </c>
      <c r="HGK41" t="s">
        <v>7202</v>
      </c>
      <c r="HGL41" t="s">
        <v>7202</v>
      </c>
      <c r="HGM41" t="s">
        <v>7202</v>
      </c>
      <c r="HGN41" t="s">
        <v>7202</v>
      </c>
      <c r="HGO41" t="s">
        <v>7202</v>
      </c>
      <c r="HGP41" t="s">
        <v>7202</v>
      </c>
      <c r="HGQ41" t="s">
        <v>7202</v>
      </c>
      <c r="HGR41" t="s">
        <v>7202</v>
      </c>
      <c r="HGS41" t="s">
        <v>7202</v>
      </c>
      <c r="HGT41" t="s">
        <v>7202</v>
      </c>
      <c r="HGU41" t="s">
        <v>7202</v>
      </c>
      <c r="HGV41" t="s">
        <v>7202</v>
      </c>
      <c r="HGW41" t="s">
        <v>7202</v>
      </c>
      <c r="HGX41" t="s">
        <v>7202</v>
      </c>
      <c r="HGY41" t="s">
        <v>7202</v>
      </c>
      <c r="HGZ41" t="s">
        <v>7202</v>
      </c>
      <c r="HHA41" t="s">
        <v>7202</v>
      </c>
      <c r="HHB41" t="s">
        <v>7202</v>
      </c>
      <c r="HHC41" t="s">
        <v>7202</v>
      </c>
      <c r="HHD41" t="s">
        <v>7202</v>
      </c>
      <c r="HHE41" t="s">
        <v>7202</v>
      </c>
      <c r="HHF41" t="s">
        <v>7202</v>
      </c>
      <c r="HHG41" t="s">
        <v>7202</v>
      </c>
      <c r="HHH41" t="s">
        <v>7202</v>
      </c>
      <c r="HHI41" t="s">
        <v>7202</v>
      </c>
      <c r="HHJ41" t="s">
        <v>7202</v>
      </c>
      <c r="HHK41" t="s">
        <v>7202</v>
      </c>
      <c r="HHL41" t="s">
        <v>7202</v>
      </c>
      <c r="HHM41" t="s">
        <v>7202</v>
      </c>
      <c r="HHN41" t="s">
        <v>7202</v>
      </c>
      <c r="HHO41" t="s">
        <v>7202</v>
      </c>
      <c r="HHP41" t="s">
        <v>7202</v>
      </c>
      <c r="HHQ41" t="s">
        <v>7202</v>
      </c>
      <c r="HHR41" t="s">
        <v>7202</v>
      </c>
      <c r="HHS41" t="s">
        <v>7202</v>
      </c>
      <c r="HHT41" t="s">
        <v>7202</v>
      </c>
      <c r="HHU41" t="s">
        <v>7202</v>
      </c>
      <c r="HHV41" t="s">
        <v>7202</v>
      </c>
      <c r="HHW41" t="s">
        <v>7202</v>
      </c>
      <c r="HHX41" t="s">
        <v>7202</v>
      </c>
      <c r="HHY41" t="s">
        <v>7202</v>
      </c>
      <c r="HHZ41" t="s">
        <v>7202</v>
      </c>
      <c r="HIA41" t="s">
        <v>7202</v>
      </c>
      <c r="HIB41" t="s">
        <v>7202</v>
      </c>
      <c r="HIC41" t="s">
        <v>7202</v>
      </c>
      <c r="HID41" t="s">
        <v>7202</v>
      </c>
      <c r="HIE41" t="s">
        <v>7202</v>
      </c>
      <c r="HIF41" t="s">
        <v>7202</v>
      </c>
      <c r="HIG41" t="s">
        <v>7202</v>
      </c>
      <c r="HIH41" t="s">
        <v>7202</v>
      </c>
      <c r="HII41" t="s">
        <v>7202</v>
      </c>
      <c r="HIJ41" t="s">
        <v>7202</v>
      </c>
      <c r="HIK41" t="s">
        <v>7202</v>
      </c>
      <c r="HIL41" t="s">
        <v>7202</v>
      </c>
      <c r="HIM41" t="s">
        <v>7202</v>
      </c>
      <c r="HIN41" t="s">
        <v>7202</v>
      </c>
      <c r="HIO41" t="s">
        <v>7202</v>
      </c>
      <c r="HIP41" t="s">
        <v>7202</v>
      </c>
      <c r="HIQ41" t="s">
        <v>7202</v>
      </c>
      <c r="HIR41" t="s">
        <v>7202</v>
      </c>
      <c r="HIS41" t="s">
        <v>7202</v>
      </c>
      <c r="HIT41" t="s">
        <v>7202</v>
      </c>
      <c r="HIU41" t="s">
        <v>7202</v>
      </c>
      <c r="HIV41" t="s">
        <v>7202</v>
      </c>
      <c r="HIW41" t="s">
        <v>7202</v>
      </c>
      <c r="HIX41" t="s">
        <v>7202</v>
      </c>
      <c r="HIY41" t="s">
        <v>7202</v>
      </c>
      <c r="HIZ41" t="s">
        <v>7202</v>
      </c>
      <c r="HJA41" t="s">
        <v>7202</v>
      </c>
      <c r="HJB41" t="s">
        <v>7202</v>
      </c>
      <c r="HJC41" t="s">
        <v>7202</v>
      </c>
      <c r="HJD41" t="s">
        <v>7202</v>
      </c>
      <c r="HJE41" t="s">
        <v>7202</v>
      </c>
      <c r="HJF41" t="s">
        <v>7202</v>
      </c>
      <c r="HJG41" t="s">
        <v>7202</v>
      </c>
      <c r="HJH41" t="s">
        <v>7202</v>
      </c>
      <c r="HJI41" t="s">
        <v>7202</v>
      </c>
      <c r="HJJ41" t="s">
        <v>7202</v>
      </c>
      <c r="HJK41" t="s">
        <v>7202</v>
      </c>
      <c r="HJL41" t="s">
        <v>7202</v>
      </c>
      <c r="HJM41" t="s">
        <v>7202</v>
      </c>
      <c r="HJN41" t="s">
        <v>7202</v>
      </c>
      <c r="HJO41" t="s">
        <v>7202</v>
      </c>
      <c r="HJP41" t="s">
        <v>7202</v>
      </c>
      <c r="HJQ41" t="s">
        <v>7202</v>
      </c>
      <c r="HJR41" t="s">
        <v>7202</v>
      </c>
      <c r="HJS41" t="s">
        <v>7202</v>
      </c>
      <c r="HJT41" t="s">
        <v>7202</v>
      </c>
      <c r="HJU41" t="s">
        <v>7202</v>
      </c>
      <c r="HJV41" t="s">
        <v>7202</v>
      </c>
      <c r="HJW41" t="s">
        <v>7202</v>
      </c>
      <c r="HJX41" t="s">
        <v>7202</v>
      </c>
      <c r="HJY41" t="s">
        <v>7202</v>
      </c>
      <c r="HJZ41" t="s">
        <v>7202</v>
      </c>
      <c r="HKA41" t="s">
        <v>7202</v>
      </c>
      <c r="HKB41" t="s">
        <v>7202</v>
      </c>
      <c r="HKC41" t="s">
        <v>7202</v>
      </c>
      <c r="HKD41" t="s">
        <v>7202</v>
      </c>
      <c r="HKE41" t="s">
        <v>7202</v>
      </c>
      <c r="HKF41" t="s">
        <v>7202</v>
      </c>
      <c r="HKG41" t="s">
        <v>7202</v>
      </c>
      <c r="HKH41" t="s">
        <v>7202</v>
      </c>
      <c r="HKI41" t="s">
        <v>7202</v>
      </c>
      <c r="HKJ41" t="s">
        <v>7202</v>
      </c>
      <c r="HKK41" t="s">
        <v>7202</v>
      </c>
      <c r="HKL41" t="s">
        <v>7202</v>
      </c>
      <c r="HKM41" t="s">
        <v>7202</v>
      </c>
      <c r="HKN41" t="s">
        <v>7202</v>
      </c>
      <c r="HKO41" t="s">
        <v>7202</v>
      </c>
      <c r="HKP41" t="s">
        <v>7202</v>
      </c>
      <c r="HKQ41" t="s">
        <v>7202</v>
      </c>
      <c r="HKR41" t="s">
        <v>7202</v>
      </c>
      <c r="HKS41" t="s">
        <v>7202</v>
      </c>
      <c r="HKT41" t="s">
        <v>7202</v>
      </c>
      <c r="HKU41" t="s">
        <v>7202</v>
      </c>
      <c r="HKV41" t="s">
        <v>7202</v>
      </c>
      <c r="HKW41" t="s">
        <v>7202</v>
      </c>
      <c r="HKX41" t="s">
        <v>7202</v>
      </c>
      <c r="HKY41" t="s">
        <v>7202</v>
      </c>
      <c r="HKZ41" t="s">
        <v>7202</v>
      </c>
      <c r="HLA41" t="s">
        <v>7202</v>
      </c>
      <c r="HLB41" t="s">
        <v>7202</v>
      </c>
      <c r="HLC41" t="s">
        <v>7202</v>
      </c>
      <c r="HLD41" t="s">
        <v>7202</v>
      </c>
      <c r="HLE41" t="s">
        <v>7202</v>
      </c>
      <c r="HLF41" t="s">
        <v>7202</v>
      </c>
      <c r="HLG41" t="s">
        <v>7202</v>
      </c>
      <c r="HLH41" t="s">
        <v>7202</v>
      </c>
      <c r="HLI41" t="s">
        <v>7202</v>
      </c>
      <c r="HLJ41" t="s">
        <v>7202</v>
      </c>
      <c r="HLK41" t="s">
        <v>7202</v>
      </c>
      <c r="HLL41" t="s">
        <v>7202</v>
      </c>
      <c r="HLM41" t="s">
        <v>7202</v>
      </c>
      <c r="HLN41" t="s">
        <v>7202</v>
      </c>
      <c r="HLO41" t="s">
        <v>7202</v>
      </c>
      <c r="HLP41" t="s">
        <v>7202</v>
      </c>
      <c r="HLQ41" t="s">
        <v>7202</v>
      </c>
      <c r="HLR41" t="s">
        <v>7202</v>
      </c>
      <c r="HLS41" t="s">
        <v>7202</v>
      </c>
      <c r="HLT41" t="s">
        <v>7202</v>
      </c>
      <c r="HLU41" t="s">
        <v>7202</v>
      </c>
      <c r="HLV41" t="s">
        <v>7202</v>
      </c>
      <c r="HLW41" t="s">
        <v>7202</v>
      </c>
      <c r="HLX41" t="s">
        <v>7202</v>
      </c>
      <c r="HLY41" t="s">
        <v>7202</v>
      </c>
      <c r="HLZ41" t="s">
        <v>7202</v>
      </c>
      <c r="HMA41" t="s">
        <v>7202</v>
      </c>
      <c r="HMB41" t="s">
        <v>7202</v>
      </c>
      <c r="HMC41" t="s">
        <v>7202</v>
      </c>
      <c r="HMD41" t="s">
        <v>7202</v>
      </c>
      <c r="HME41" t="s">
        <v>7202</v>
      </c>
      <c r="HMF41" t="s">
        <v>7202</v>
      </c>
      <c r="HMG41" t="s">
        <v>7202</v>
      </c>
      <c r="HMH41" t="s">
        <v>7202</v>
      </c>
      <c r="HMI41" t="s">
        <v>7202</v>
      </c>
      <c r="HMJ41" t="s">
        <v>7202</v>
      </c>
      <c r="HMK41" t="s">
        <v>7202</v>
      </c>
      <c r="HML41" t="s">
        <v>7202</v>
      </c>
      <c r="HMM41" t="s">
        <v>7202</v>
      </c>
      <c r="HMN41" t="s">
        <v>7202</v>
      </c>
      <c r="HMO41" t="s">
        <v>7202</v>
      </c>
      <c r="HMP41" t="s">
        <v>7202</v>
      </c>
      <c r="HMQ41" t="s">
        <v>7202</v>
      </c>
      <c r="HMR41" t="s">
        <v>7202</v>
      </c>
      <c r="HMS41" t="s">
        <v>7202</v>
      </c>
      <c r="HMT41" t="s">
        <v>7202</v>
      </c>
      <c r="HMU41" t="s">
        <v>7202</v>
      </c>
      <c r="HMV41" t="s">
        <v>7202</v>
      </c>
      <c r="HMW41" t="s">
        <v>7202</v>
      </c>
      <c r="HMX41" t="s">
        <v>7202</v>
      </c>
      <c r="HMY41" t="s">
        <v>7202</v>
      </c>
      <c r="HMZ41" t="s">
        <v>7202</v>
      </c>
      <c r="HNA41" t="s">
        <v>7202</v>
      </c>
      <c r="HNB41" t="s">
        <v>7202</v>
      </c>
      <c r="HNC41" t="s">
        <v>7202</v>
      </c>
      <c r="HND41" t="s">
        <v>7202</v>
      </c>
      <c r="HNE41" t="s">
        <v>7202</v>
      </c>
      <c r="HNF41" t="s">
        <v>7202</v>
      </c>
      <c r="HNG41" t="s">
        <v>7202</v>
      </c>
      <c r="HNH41" t="s">
        <v>7202</v>
      </c>
      <c r="HNI41" t="s">
        <v>7202</v>
      </c>
      <c r="HNJ41" t="s">
        <v>7202</v>
      </c>
      <c r="HNK41" t="s">
        <v>7202</v>
      </c>
      <c r="HNL41" t="s">
        <v>7202</v>
      </c>
      <c r="HNM41" t="s">
        <v>7202</v>
      </c>
      <c r="HNN41" t="s">
        <v>7202</v>
      </c>
      <c r="HNO41" t="s">
        <v>7202</v>
      </c>
      <c r="HNP41" t="s">
        <v>7202</v>
      </c>
      <c r="HNQ41" t="s">
        <v>7202</v>
      </c>
      <c r="HNR41" t="s">
        <v>7202</v>
      </c>
      <c r="HNS41" t="s">
        <v>7202</v>
      </c>
      <c r="HNT41" t="s">
        <v>7202</v>
      </c>
      <c r="HNU41" t="s">
        <v>7202</v>
      </c>
      <c r="HNV41" t="s">
        <v>7202</v>
      </c>
      <c r="HNW41" t="s">
        <v>7202</v>
      </c>
      <c r="HNX41" t="s">
        <v>7202</v>
      </c>
      <c r="HNY41" t="s">
        <v>7202</v>
      </c>
      <c r="HNZ41" t="s">
        <v>7202</v>
      </c>
      <c r="HOA41" t="s">
        <v>7202</v>
      </c>
      <c r="HOB41" t="s">
        <v>7202</v>
      </c>
      <c r="HOC41" t="s">
        <v>7202</v>
      </c>
      <c r="HOD41" t="s">
        <v>7202</v>
      </c>
      <c r="HOE41" t="s">
        <v>7202</v>
      </c>
      <c r="HOF41" t="s">
        <v>7202</v>
      </c>
      <c r="HOG41" t="s">
        <v>7202</v>
      </c>
      <c r="HOH41" t="s">
        <v>7202</v>
      </c>
      <c r="HOI41" t="s">
        <v>7202</v>
      </c>
      <c r="HOJ41" t="s">
        <v>7202</v>
      </c>
      <c r="HOK41" t="s">
        <v>7202</v>
      </c>
      <c r="HOL41" t="s">
        <v>7202</v>
      </c>
      <c r="HOM41" t="s">
        <v>7202</v>
      </c>
      <c r="HON41" t="s">
        <v>7202</v>
      </c>
      <c r="HOO41" t="s">
        <v>7202</v>
      </c>
      <c r="HOP41" t="s">
        <v>7202</v>
      </c>
      <c r="HOQ41" t="s">
        <v>7202</v>
      </c>
      <c r="HOR41" t="s">
        <v>7202</v>
      </c>
      <c r="HOS41" t="s">
        <v>7202</v>
      </c>
      <c r="HOT41" t="s">
        <v>7202</v>
      </c>
      <c r="HOU41" t="s">
        <v>7202</v>
      </c>
      <c r="HOV41" t="s">
        <v>7202</v>
      </c>
      <c r="HOW41" t="s">
        <v>7202</v>
      </c>
      <c r="HOX41" t="s">
        <v>7202</v>
      </c>
      <c r="HOY41" t="s">
        <v>7202</v>
      </c>
      <c r="HOZ41" t="s">
        <v>7202</v>
      </c>
      <c r="HPA41" t="s">
        <v>7202</v>
      </c>
      <c r="HPB41" t="s">
        <v>7202</v>
      </c>
      <c r="HPC41" t="s">
        <v>7202</v>
      </c>
      <c r="HPD41" t="s">
        <v>7202</v>
      </c>
      <c r="HPE41" t="s">
        <v>7202</v>
      </c>
      <c r="HPF41" t="s">
        <v>7202</v>
      </c>
      <c r="HPG41" t="s">
        <v>7202</v>
      </c>
      <c r="HPH41" t="s">
        <v>7202</v>
      </c>
      <c r="HPI41" t="s">
        <v>7202</v>
      </c>
      <c r="HPJ41" t="s">
        <v>7202</v>
      </c>
      <c r="HPK41" t="s">
        <v>7202</v>
      </c>
      <c r="HPL41" t="s">
        <v>7202</v>
      </c>
      <c r="HPM41" t="s">
        <v>7202</v>
      </c>
      <c r="HPN41" t="s">
        <v>7202</v>
      </c>
      <c r="HPO41" t="s">
        <v>7202</v>
      </c>
      <c r="HPP41" t="s">
        <v>7202</v>
      </c>
      <c r="HPQ41" t="s">
        <v>7202</v>
      </c>
      <c r="HPR41" t="s">
        <v>7202</v>
      </c>
      <c r="HPS41" t="s">
        <v>7202</v>
      </c>
      <c r="HPT41" t="s">
        <v>7202</v>
      </c>
      <c r="HPU41" t="s">
        <v>7202</v>
      </c>
      <c r="HPV41" t="s">
        <v>7202</v>
      </c>
      <c r="HPW41" t="s">
        <v>7202</v>
      </c>
      <c r="HPX41" t="s">
        <v>7202</v>
      </c>
      <c r="HPY41" t="s">
        <v>7202</v>
      </c>
      <c r="HPZ41" t="s">
        <v>7202</v>
      </c>
      <c r="HQA41" t="s">
        <v>7202</v>
      </c>
      <c r="HQB41" t="s">
        <v>7202</v>
      </c>
      <c r="HQC41" t="s">
        <v>7202</v>
      </c>
      <c r="HQD41" t="s">
        <v>7202</v>
      </c>
      <c r="HQE41" t="s">
        <v>7202</v>
      </c>
      <c r="HQF41" t="s">
        <v>7202</v>
      </c>
      <c r="HQG41" t="s">
        <v>7202</v>
      </c>
      <c r="HQH41" t="s">
        <v>7202</v>
      </c>
      <c r="HQI41" t="s">
        <v>7202</v>
      </c>
      <c r="HQJ41" t="s">
        <v>7202</v>
      </c>
      <c r="HQK41" t="s">
        <v>7202</v>
      </c>
      <c r="HQL41" t="s">
        <v>7202</v>
      </c>
      <c r="HQM41" t="s">
        <v>7202</v>
      </c>
      <c r="HQN41" t="s">
        <v>7202</v>
      </c>
      <c r="HQO41" t="s">
        <v>7202</v>
      </c>
      <c r="HQP41" t="s">
        <v>7202</v>
      </c>
      <c r="HQQ41" t="s">
        <v>7202</v>
      </c>
      <c r="HQR41" t="s">
        <v>7202</v>
      </c>
      <c r="HQS41" t="s">
        <v>7202</v>
      </c>
      <c r="HQT41" t="s">
        <v>7202</v>
      </c>
      <c r="HQU41" t="s">
        <v>7202</v>
      </c>
      <c r="HQV41" t="s">
        <v>7202</v>
      </c>
      <c r="HQW41" t="s">
        <v>7202</v>
      </c>
      <c r="HQX41" t="s">
        <v>7202</v>
      </c>
      <c r="HQY41" t="s">
        <v>7202</v>
      </c>
      <c r="HQZ41" t="s">
        <v>7202</v>
      </c>
      <c r="HRA41" t="s">
        <v>7202</v>
      </c>
      <c r="HRB41" t="s">
        <v>7202</v>
      </c>
      <c r="HRC41" t="s">
        <v>7202</v>
      </c>
      <c r="HRD41" t="s">
        <v>7202</v>
      </c>
      <c r="HRE41" t="s">
        <v>7202</v>
      </c>
      <c r="HRF41" t="s">
        <v>7202</v>
      </c>
      <c r="HRG41" t="s">
        <v>7202</v>
      </c>
      <c r="HRH41" t="s">
        <v>7202</v>
      </c>
      <c r="HRI41" t="s">
        <v>7202</v>
      </c>
      <c r="HRJ41" t="s">
        <v>7202</v>
      </c>
      <c r="HRK41" t="s">
        <v>7202</v>
      </c>
      <c r="HRL41" t="s">
        <v>7202</v>
      </c>
      <c r="HRM41" t="s">
        <v>7202</v>
      </c>
      <c r="HRN41" t="s">
        <v>7202</v>
      </c>
      <c r="HRO41" t="s">
        <v>7202</v>
      </c>
      <c r="HRP41" t="s">
        <v>7202</v>
      </c>
      <c r="HRQ41" t="s">
        <v>7202</v>
      </c>
      <c r="HRR41" t="s">
        <v>7202</v>
      </c>
      <c r="HRS41" t="s">
        <v>7202</v>
      </c>
      <c r="HRT41" t="s">
        <v>7202</v>
      </c>
      <c r="HRU41" t="s">
        <v>7202</v>
      </c>
      <c r="HRV41" t="s">
        <v>7202</v>
      </c>
      <c r="HRW41" t="s">
        <v>7202</v>
      </c>
      <c r="HRX41" t="s">
        <v>7202</v>
      </c>
      <c r="HRY41" t="s">
        <v>7202</v>
      </c>
      <c r="HRZ41" t="s">
        <v>7202</v>
      </c>
      <c r="HSA41" t="s">
        <v>7202</v>
      </c>
      <c r="HSB41" t="s">
        <v>7202</v>
      </c>
      <c r="HSC41" t="s">
        <v>7202</v>
      </c>
      <c r="HSD41" t="s">
        <v>7202</v>
      </c>
      <c r="HSE41" t="s">
        <v>7202</v>
      </c>
      <c r="HSF41" t="s">
        <v>7202</v>
      </c>
      <c r="HSG41" t="s">
        <v>7202</v>
      </c>
      <c r="HSH41" t="s">
        <v>7202</v>
      </c>
      <c r="HSI41" t="s">
        <v>7202</v>
      </c>
      <c r="HSJ41" t="s">
        <v>7202</v>
      </c>
      <c r="HSK41" t="s">
        <v>7202</v>
      </c>
      <c r="HSL41" t="s">
        <v>7202</v>
      </c>
      <c r="HSM41" t="s">
        <v>7202</v>
      </c>
      <c r="HSN41" t="s">
        <v>7202</v>
      </c>
      <c r="HSO41" t="s">
        <v>7202</v>
      </c>
      <c r="HSP41" t="s">
        <v>7202</v>
      </c>
      <c r="HSQ41" t="s">
        <v>7202</v>
      </c>
      <c r="HSR41" t="s">
        <v>7202</v>
      </c>
      <c r="HSS41" t="s">
        <v>7202</v>
      </c>
      <c r="HST41" t="s">
        <v>7202</v>
      </c>
      <c r="HSU41" t="s">
        <v>7202</v>
      </c>
      <c r="HSV41" t="s">
        <v>7202</v>
      </c>
      <c r="HSW41" t="s">
        <v>7202</v>
      </c>
      <c r="HSX41" t="s">
        <v>7202</v>
      </c>
      <c r="HSY41" t="s">
        <v>7202</v>
      </c>
      <c r="HSZ41" t="s">
        <v>7202</v>
      </c>
      <c r="HTA41" t="s">
        <v>7202</v>
      </c>
      <c r="HTB41" t="s">
        <v>7202</v>
      </c>
      <c r="HTC41" t="s">
        <v>7202</v>
      </c>
      <c r="HTD41" t="s">
        <v>7202</v>
      </c>
      <c r="HTE41" t="s">
        <v>7202</v>
      </c>
      <c r="HTF41" t="s">
        <v>7202</v>
      </c>
      <c r="HTG41" t="s">
        <v>7202</v>
      </c>
      <c r="HTH41" t="s">
        <v>7202</v>
      </c>
      <c r="HTI41" t="s">
        <v>7202</v>
      </c>
      <c r="HTJ41" t="s">
        <v>7202</v>
      </c>
      <c r="HTK41" t="s">
        <v>7202</v>
      </c>
      <c r="HTL41" t="s">
        <v>7202</v>
      </c>
      <c r="HTM41" t="s">
        <v>7202</v>
      </c>
      <c r="HTN41" t="s">
        <v>7202</v>
      </c>
      <c r="HTO41" t="s">
        <v>7202</v>
      </c>
      <c r="HTP41" t="s">
        <v>7202</v>
      </c>
      <c r="HTQ41" t="s">
        <v>7202</v>
      </c>
      <c r="HTR41" t="s">
        <v>7202</v>
      </c>
      <c r="HTS41" t="s">
        <v>7202</v>
      </c>
      <c r="HTT41" t="s">
        <v>7202</v>
      </c>
      <c r="HTU41" t="s">
        <v>7202</v>
      </c>
      <c r="HTV41" t="s">
        <v>7202</v>
      </c>
      <c r="HTW41" t="s">
        <v>7202</v>
      </c>
      <c r="HTX41" t="s">
        <v>7202</v>
      </c>
      <c r="HTY41" t="s">
        <v>7202</v>
      </c>
      <c r="HTZ41" t="s">
        <v>7202</v>
      </c>
      <c r="HUA41" t="s">
        <v>7202</v>
      </c>
      <c r="HUB41" t="s">
        <v>7202</v>
      </c>
      <c r="HUC41" t="s">
        <v>7202</v>
      </c>
      <c r="HUD41" t="s">
        <v>7202</v>
      </c>
      <c r="HUE41" t="s">
        <v>7202</v>
      </c>
      <c r="HUF41" t="s">
        <v>7202</v>
      </c>
      <c r="HUG41" t="s">
        <v>7202</v>
      </c>
      <c r="HUH41" t="s">
        <v>7202</v>
      </c>
      <c r="HUI41" t="s">
        <v>7202</v>
      </c>
      <c r="HUJ41" t="s">
        <v>7202</v>
      </c>
      <c r="HUK41" t="s">
        <v>7202</v>
      </c>
      <c r="HUL41" t="s">
        <v>7202</v>
      </c>
      <c r="HUM41" t="s">
        <v>7202</v>
      </c>
      <c r="HUN41" t="s">
        <v>7202</v>
      </c>
      <c r="HUO41" t="s">
        <v>7202</v>
      </c>
      <c r="HUP41" t="s">
        <v>7202</v>
      </c>
      <c r="HUQ41" t="s">
        <v>7202</v>
      </c>
      <c r="HUR41" t="s">
        <v>7202</v>
      </c>
      <c r="HUS41" t="s">
        <v>7202</v>
      </c>
      <c r="HUT41" t="s">
        <v>7202</v>
      </c>
      <c r="HUU41" t="s">
        <v>7202</v>
      </c>
      <c r="HUV41" t="s">
        <v>7202</v>
      </c>
      <c r="HUW41" t="s">
        <v>7202</v>
      </c>
      <c r="HUX41" t="s">
        <v>7202</v>
      </c>
      <c r="HUY41" t="s">
        <v>7202</v>
      </c>
      <c r="HUZ41" t="s">
        <v>7202</v>
      </c>
      <c r="HVA41" t="s">
        <v>7202</v>
      </c>
      <c r="HVB41" t="s">
        <v>7202</v>
      </c>
      <c r="HVC41" t="s">
        <v>7202</v>
      </c>
      <c r="HVD41" t="s">
        <v>7202</v>
      </c>
      <c r="HVE41" t="s">
        <v>7202</v>
      </c>
      <c r="HVF41" t="s">
        <v>7202</v>
      </c>
      <c r="HVG41" t="s">
        <v>7202</v>
      </c>
      <c r="HVH41" t="s">
        <v>7202</v>
      </c>
      <c r="HVI41" t="s">
        <v>7202</v>
      </c>
      <c r="HVJ41" t="s">
        <v>7202</v>
      </c>
      <c r="HVK41" t="s">
        <v>7202</v>
      </c>
      <c r="HVL41" t="s">
        <v>7202</v>
      </c>
      <c r="HVM41" t="s">
        <v>7202</v>
      </c>
      <c r="HVN41" t="s">
        <v>7202</v>
      </c>
      <c r="HVO41" t="s">
        <v>7202</v>
      </c>
      <c r="HVP41" t="s">
        <v>7202</v>
      </c>
      <c r="HVQ41" t="s">
        <v>7202</v>
      </c>
      <c r="HVR41" t="s">
        <v>7202</v>
      </c>
      <c r="HVS41" t="s">
        <v>7202</v>
      </c>
      <c r="HVT41" t="s">
        <v>7202</v>
      </c>
      <c r="HVU41" t="s">
        <v>7202</v>
      </c>
      <c r="HVV41" t="s">
        <v>7202</v>
      </c>
      <c r="HVW41" t="s">
        <v>7202</v>
      </c>
      <c r="HVX41" t="s">
        <v>7202</v>
      </c>
      <c r="HVY41" t="s">
        <v>7202</v>
      </c>
      <c r="HVZ41" t="s">
        <v>7202</v>
      </c>
      <c r="HWA41" t="s">
        <v>7202</v>
      </c>
      <c r="HWB41" t="s">
        <v>7202</v>
      </c>
      <c r="HWC41" t="s">
        <v>7202</v>
      </c>
      <c r="HWD41" t="s">
        <v>7202</v>
      </c>
      <c r="HWE41" t="s">
        <v>7202</v>
      </c>
      <c r="HWF41" t="s">
        <v>7202</v>
      </c>
      <c r="HWG41" t="s">
        <v>7202</v>
      </c>
      <c r="HWH41" t="s">
        <v>7202</v>
      </c>
      <c r="HWI41" t="s">
        <v>7202</v>
      </c>
      <c r="HWJ41" t="s">
        <v>7202</v>
      </c>
      <c r="HWK41" t="s">
        <v>7202</v>
      </c>
      <c r="HWL41" t="s">
        <v>7202</v>
      </c>
      <c r="HWM41" t="s">
        <v>7202</v>
      </c>
      <c r="HWN41" t="s">
        <v>7202</v>
      </c>
      <c r="HWO41" t="s">
        <v>7202</v>
      </c>
      <c r="HWP41" t="s">
        <v>7202</v>
      </c>
      <c r="HWQ41" t="s">
        <v>7202</v>
      </c>
      <c r="HWR41" t="s">
        <v>7202</v>
      </c>
      <c r="HWS41" t="s">
        <v>7202</v>
      </c>
      <c r="HWT41" t="s">
        <v>7202</v>
      </c>
      <c r="HWU41" t="s">
        <v>7202</v>
      </c>
      <c r="HWV41" t="s">
        <v>7202</v>
      </c>
      <c r="HWW41" t="s">
        <v>7202</v>
      </c>
      <c r="HWX41" t="s">
        <v>7202</v>
      </c>
      <c r="HWY41" t="s">
        <v>7202</v>
      </c>
      <c r="HWZ41" t="s">
        <v>7202</v>
      </c>
      <c r="HXA41" t="s">
        <v>7202</v>
      </c>
      <c r="HXB41" t="s">
        <v>7202</v>
      </c>
      <c r="HXC41" t="s">
        <v>7202</v>
      </c>
      <c r="HXD41" t="s">
        <v>7202</v>
      </c>
      <c r="HXE41" t="s">
        <v>7202</v>
      </c>
      <c r="HXF41" t="s">
        <v>7202</v>
      </c>
      <c r="HXG41" t="s">
        <v>7202</v>
      </c>
      <c r="HXH41" t="s">
        <v>7202</v>
      </c>
      <c r="HXI41" t="s">
        <v>7202</v>
      </c>
      <c r="HXJ41" t="s">
        <v>7202</v>
      </c>
      <c r="HXK41" t="s">
        <v>7202</v>
      </c>
      <c r="HXL41" t="s">
        <v>7202</v>
      </c>
      <c r="HXM41" t="s">
        <v>7202</v>
      </c>
      <c r="HXN41" t="s">
        <v>7202</v>
      </c>
      <c r="HXO41" t="s">
        <v>7202</v>
      </c>
      <c r="HXP41" t="s">
        <v>7202</v>
      </c>
      <c r="HXQ41" t="s">
        <v>7202</v>
      </c>
      <c r="HXR41" t="s">
        <v>7202</v>
      </c>
      <c r="HXS41" t="s">
        <v>7202</v>
      </c>
      <c r="HXT41" t="s">
        <v>7202</v>
      </c>
      <c r="HXU41" t="s">
        <v>7202</v>
      </c>
      <c r="HXV41" t="s">
        <v>7202</v>
      </c>
      <c r="HXW41" t="s">
        <v>7202</v>
      </c>
      <c r="HXX41" t="s">
        <v>7202</v>
      </c>
      <c r="HXY41" t="s">
        <v>7202</v>
      </c>
      <c r="HXZ41" t="s">
        <v>7202</v>
      </c>
      <c r="HYA41" t="s">
        <v>7202</v>
      </c>
      <c r="HYB41" t="s">
        <v>7202</v>
      </c>
      <c r="HYC41" t="s">
        <v>7202</v>
      </c>
      <c r="HYD41" t="s">
        <v>7202</v>
      </c>
      <c r="HYE41" t="s">
        <v>7202</v>
      </c>
      <c r="HYF41" t="s">
        <v>7202</v>
      </c>
      <c r="HYG41" t="s">
        <v>7202</v>
      </c>
      <c r="HYH41" t="s">
        <v>7202</v>
      </c>
      <c r="HYI41" t="s">
        <v>7202</v>
      </c>
      <c r="HYJ41" t="s">
        <v>7202</v>
      </c>
      <c r="HYK41" t="s">
        <v>7202</v>
      </c>
      <c r="HYL41" t="s">
        <v>7202</v>
      </c>
      <c r="HYM41" t="s">
        <v>7202</v>
      </c>
      <c r="HYN41" t="s">
        <v>7202</v>
      </c>
      <c r="HYO41" t="s">
        <v>7202</v>
      </c>
      <c r="HYP41" t="s">
        <v>7202</v>
      </c>
      <c r="HYQ41" t="s">
        <v>7202</v>
      </c>
      <c r="HYR41" t="s">
        <v>7202</v>
      </c>
      <c r="HYS41" t="s">
        <v>7202</v>
      </c>
      <c r="HYT41" t="s">
        <v>7202</v>
      </c>
      <c r="HYU41" t="s">
        <v>7202</v>
      </c>
      <c r="HYV41" t="s">
        <v>7202</v>
      </c>
      <c r="HYW41" t="s">
        <v>7202</v>
      </c>
      <c r="HYX41" t="s">
        <v>7202</v>
      </c>
      <c r="HYY41" t="s">
        <v>7202</v>
      </c>
      <c r="HYZ41" t="s">
        <v>7202</v>
      </c>
      <c r="HZA41" t="s">
        <v>7202</v>
      </c>
      <c r="HZB41" t="s">
        <v>7202</v>
      </c>
      <c r="HZC41" t="s">
        <v>7202</v>
      </c>
      <c r="HZD41" t="s">
        <v>7202</v>
      </c>
      <c r="HZE41" t="s">
        <v>7202</v>
      </c>
      <c r="HZF41" t="s">
        <v>7202</v>
      </c>
      <c r="HZG41" t="s">
        <v>7202</v>
      </c>
      <c r="HZH41" t="s">
        <v>7202</v>
      </c>
      <c r="HZI41" t="s">
        <v>7202</v>
      </c>
      <c r="HZJ41" t="s">
        <v>7202</v>
      </c>
      <c r="HZK41" t="s">
        <v>7202</v>
      </c>
      <c r="HZL41" t="s">
        <v>7202</v>
      </c>
      <c r="HZM41" t="s">
        <v>7202</v>
      </c>
      <c r="HZN41" t="s">
        <v>7202</v>
      </c>
      <c r="HZO41" t="s">
        <v>7202</v>
      </c>
      <c r="HZP41" t="s">
        <v>7202</v>
      </c>
      <c r="HZQ41" t="s">
        <v>7202</v>
      </c>
      <c r="HZR41" t="s">
        <v>7202</v>
      </c>
      <c r="HZS41" t="s">
        <v>7202</v>
      </c>
      <c r="HZT41" t="s">
        <v>7202</v>
      </c>
      <c r="HZU41" t="s">
        <v>7202</v>
      </c>
      <c r="HZV41" t="s">
        <v>7202</v>
      </c>
      <c r="HZW41" t="s">
        <v>7202</v>
      </c>
      <c r="HZX41" t="s">
        <v>7202</v>
      </c>
      <c r="HZY41" t="s">
        <v>7202</v>
      </c>
      <c r="HZZ41" t="s">
        <v>7202</v>
      </c>
      <c r="IAA41" t="s">
        <v>7202</v>
      </c>
      <c r="IAB41" t="s">
        <v>7202</v>
      </c>
      <c r="IAC41" t="s">
        <v>7202</v>
      </c>
      <c r="IAD41" t="s">
        <v>7202</v>
      </c>
      <c r="IAE41" t="s">
        <v>7202</v>
      </c>
      <c r="IAF41" t="s">
        <v>7202</v>
      </c>
      <c r="IAG41" t="s">
        <v>7202</v>
      </c>
      <c r="IAH41" t="s">
        <v>7202</v>
      </c>
      <c r="IAI41" t="s">
        <v>7202</v>
      </c>
      <c r="IAJ41" t="s">
        <v>7202</v>
      </c>
      <c r="IAK41" t="s">
        <v>7202</v>
      </c>
      <c r="IAL41" t="s">
        <v>7202</v>
      </c>
      <c r="IAM41" t="s">
        <v>7202</v>
      </c>
      <c r="IAN41" t="s">
        <v>7202</v>
      </c>
      <c r="IAO41" t="s">
        <v>7202</v>
      </c>
      <c r="IAP41" t="s">
        <v>7202</v>
      </c>
      <c r="IAQ41" t="s">
        <v>7202</v>
      </c>
      <c r="IAR41" t="s">
        <v>7202</v>
      </c>
      <c r="IAS41" t="s">
        <v>7202</v>
      </c>
      <c r="IAT41" t="s">
        <v>7202</v>
      </c>
      <c r="IAU41" t="s">
        <v>7202</v>
      </c>
      <c r="IAV41" t="s">
        <v>7202</v>
      </c>
      <c r="IAW41" t="s">
        <v>7202</v>
      </c>
      <c r="IAX41" t="s">
        <v>7202</v>
      </c>
      <c r="IAY41" t="s">
        <v>7202</v>
      </c>
      <c r="IAZ41" t="s">
        <v>7202</v>
      </c>
      <c r="IBA41" t="s">
        <v>7202</v>
      </c>
      <c r="IBB41" t="s">
        <v>7202</v>
      </c>
      <c r="IBC41" t="s">
        <v>7202</v>
      </c>
      <c r="IBD41" t="s">
        <v>7202</v>
      </c>
      <c r="IBE41" t="s">
        <v>7202</v>
      </c>
      <c r="IBF41" t="s">
        <v>7202</v>
      </c>
      <c r="IBG41" t="s">
        <v>7202</v>
      </c>
      <c r="IBH41" t="s">
        <v>7202</v>
      </c>
      <c r="IBI41" t="s">
        <v>7202</v>
      </c>
      <c r="IBJ41" t="s">
        <v>7202</v>
      </c>
      <c r="IBK41" t="s">
        <v>7202</v>
      </c>
      <c r="IBL41" t="s">
        <v>7202</v>
      </c>
      <c r="IBM41" t="s">
        <v>7202</v>
      </c>
      <c r="IBN41" t="s">
        <v>7202</v>
      </c>
      <c r="IBO41" t="s">
        <v>7202</v>
      </c>
      <c r="IBP41" t="s">
        <v>7202</v>
      </c>
      <c r="IBQ41" t="s">
        <v>7202</v>
      </c>
      <c r="IBR41" t="s">
        <v>7202</v>
      </c>
      <c r="IBS41" t="s">
        <v>7202</v>
      </c>
      <c r="IBT41" t="s">
        <v>7202</v>
      </c>
      <c r="IBU41" t="s">
        <v>7202</v>
      </c>
      <c r="IBV41" t="s">
        <v>7202</v>
      </c>
      <c r="IBW41" t="s">
        <v>7202</v>
      </c>
      <c r="IBX41" t="s">
        <v>7202</v>
      </c>
      <c r="IBY41" t="s">
        <v>7202</v>
      </c>
      <c r="IBZ41" t="s">
        <v>7202</v>
      </c>
      <c r="ICA41" t="s">
        <v>7202</v>
      </c>
      <c r="ICB41" t="s">
        <v>7202</v>
      </c>
      <c r="ICC41" t="s">
        <v>7202</v>
      </c>
      <c r="ICD41" t="s">
        <v>7202</v>
      </c>
      <c r="ICE41" t="s">
        <v>7202</v>
      </c>
      <c r="ICF41" t="s">
        <v>7202</v>
      </c>
      <c r="ICG41" t="s">
        <v>7202</v>
      </c>
      <c r="ICH41" t="s">
        <v>7202</v>
      </c>
      <c r="ICI41" t="s">
        <v>7202</v>
      </c>
      <c r="ICJ41" t="s">
        <v>7202</v>
      </c>
      <c r="ICK41" t="s">
        <v>7202</v>
      </c>
      <c r="ICL41" t="s">
        <v>7202</v>
      </c>
      <c r="ICM41" t="s">
        <v>7202</v>
      </c>
      <c r="ICN41" t="s">
        <v>7202</v>
      </c>
      <c r="ICO41" t="s">
        <v>7202</v>
      </c>
      <c r="ICP41" t="s">
        <v>7202</v>
      </c>
      <c r="ICQ41" t="s">
        <v>7202</v>
      </c>
      <c r="ICR41" t="s">
        <v>7202</v>
      </c>
      <c r="ICS41" t="s">
        <v>7202</v>
      </c>
      <c r="ICT41" t="s">
        <v>7202</v>
      </c>
      <c r="ICU41" t="s">
        <v>7202</v>
      </c>
      <c r="ICV41" t="s">
        <v>7202</v>
      </c>
      <c r="ICW41" t="s">
        <v>7202</v>
      </c>
      <c r="ICX41" t="s">
        <v>7202</v>
      </c>
      <c r="ICY41" t="s">
        <v>7202</v>
      </c>
      <c r="ICZ41" t="s">
        <v>7202</v>
      </c>
      <c r="IDA41" t="s">
        <v>7202</v>
      </c>
      <c r="IDB41" t="s">
        <v>7202</v>
      </c>
      <c r="IDC41" t="s">
        <v>7202</v>
      </c>
      <c r="IDD41" t="s">
        <v>7202</v>
      </c>
      <c r="IDE41" t="s">
        <v>7202</v>
      </c>
      <c r="IDF41" t="s">
        <v>7202</v>
      </c>
      <c r="IDG41" t="s">
        <v>7202</v>
      </c>
      <c r="IDH41" t="s">
        <v>7202</v>
      </c>
      <c r="IDI41" t="s">
        <v>7202</v>
      </c>
      <c r="IDJ41" t="s">
        <v>7202</v>
      </c>
      <c r="IDK41" t="s">
        <v>7202</v>
      </c>
      <c r="IDL41" t="s">
        <v>7202</v>
      </c>
      <c r="IDM41" t="s">
        <v>7202</v>
      </c>
      <c r="IDN41" t="s">
        <v>7202</v>
      </c>
      <c r="IDO41" t="s">
        <v>7202</v>
      </c>
      <c r="IDP41" t="s">
        <v>7202</v>
      </c>
      <c r="IDQ41" t="s">
        <v>7202</v>
      </c>
      <c r="IDR41" t="s">
        <v>7202</v>
      </c>
      <c r="IDS41" t="s">
        <v>7202</v>
      </c>
      <c r="IDT41" t="s">
        <v>7202</v>
      </c>
      <c r="IDU41" t="s">
        <v>7202</v>
      </c>
      <c r="IDV41" t="s">
        <v>7202</v>
      </c>
      <c r="IDW41" t="s">
        <v>7202</v>
      </c>
      <c r="IDX41" t="s">
        <v>7202</v>
      </c>
      <c r="IDY41" t="s">
        <v>7202</v>
      </c>
      <c r="IDZ41" t="s">
        <v>7202</v>
      </c>
      <c r="IEA41" t="s">
        <v>7202</v>
      </c>
      <c r="IEB41" t="s">
        <v>7202</v>
      </c>
      <c r="IEC41" t="s">
        <v>7202</v>
      </c>
      <c r="IED41" t="s">
        <v>7202</v>
      </c>
      <c r="IEE41" t="s">
        <v>7202</v>
      </c>
      <c r="IEF41" t="s">
        <v>7202</v>
      </c>
      <c r="IEG41" t="s">
        <v>7202</v>
      </c>
      <c r="IEH41" t="s">
        <v>7202</v>
      </c>
      <c r="IEI41" t="s">
        <v>7202</v>
      </c>
      <c r="IEJ41" t="s">
        <v>7202</v>
      </c>
      <c r="IEK41" t="s">
        <v>7202</v>
      </c>
      <c r="IEL41" t="s">
        <v>7202</v>
      </c>
      <c r="IEM41" t="s">
        <v>7202</v>
      </c>
      <c r="IEN41" t="s">
        <v>7202</v>
      </c>
      <c r="IEO41" t="s">
        <v>7202</v>
      </c>
      <c r="IEP41" t="s">
        <v>7202</v>
      </c>
      <c r="IEQ41" t="s">
        <v>7202</v>
      </c>
      <c r="IER41" t="s">
        <v>7202</v>
      </c>
      <c r="IES41" t="s">
        <v>7202</v>
      </c>
      <c r="IET41" t="s">
        <v>7202</v>
      </c>
      <c r="IEU41" t="s">
        <v>7202</v>
      </c>
      <c r="IEV41" t="s">
        <v>7202</v>
      </c>
      <c r="IEW41" t="s">
        <v>7202</v>
      </c>
      <c r="IEX41" t="s">
        <v>7202</v>
      </c>
      <c r="IEY41" t="s">
        <v>7202</v>
      </c>
      <c r="IEZ41" t="s">
        <v>7202</v>
      </c>
      <c r="IFA41" t="s">
        <v>7202</v>
      </c>
      <c r="IFB41" t="s">
        <v>7202</v>
      </c>
      <c r="IFC41" t="s">
        <v>7202</v>
      </c>
      <c r="IFD41" t="s">
        <v>7202</v>
      </c>
      <c r="IFE41" t="s">
        <v>7202</v>
      </c>
      <c r="IFF41" t="s">
        <v>7202</v>
      </c>
      <c r="IFG41" t="s">
        <v>7202</v>
      </c>
      <c r="IFH41" t="s">
        <v>7202</v>
      </c>
      <c r="IFI41" t="s">
        <v>7202</v>
      </c>
      <c r="IFJ41" t="s">
        <v>7202</v>
      </c>
      <c r="IFK41" t="s">
        <v>7202</v>
      </c>
      <c r="IFL41" t="s">
        <v>7202</v>
      </c>
      <c r="IFM41" t="s">
        <v>7202</v>
      </c>
      <c r="IFN41" t="s">
        <v>7202</v>
      </c>
      <c r="IFO41" t="s">
        <v>7202</v>
      </c>
      <c r="IFP41" t="s">
        <v>7202</v>
      </c>
      <c r="IFQ41" t="s">
        <v>7202</v>
      </c>
      <c r="IFR41" t="s">
        <v>7202</v>
      </c>
      <c r="IFS41" t="s">
        <v>7202</v>
      </c>
      <c r="IFT41" t="s">
        <v>7202</v>
      </c>
      <c r="IFU41" t="s">
        <v>7202</v>
      </c>
      <c r="IFV41" t="s">
        <v>7202</v>
      </c>
      <c r="IFW41" t="s">
        <v>7202</v>
      </c>
      <c r="IFX41" t="s">
        <v>7202</v>
      </c>
      <c r="IFY41" t="s">
        <v>7202</v>
      </c>
      <c r="IFZ41" t="s">
        <v>7202</v>
      </c>
      <c r="IGA41" t="s">
        <v>7202</v>
      </c>
      <c r="IGB41" t="s">
        <v>7202</v>
      </c>
      <c r="IGC41" t="s">
        <v>7202</v>
      </c>
      <c r="IGD41" t="s">
        <v>7202</v>
      </c>
      <c r="IGE41" t="s">
        <v>7202</v>
      </c>
      <c r="IGF41" t="s">
        <v>7202</v>
      </c>
      <c r="IGG41" t="s">
        <v>7202</v>
      </c>
      <c r="IGH41" t="s">
        <v>7202</v>
      </c>
      <c r="IGI41" t="s">
        <v>7202</v>
      </c>
      <c r="IGJ41" t="s">
        <v>7202</v>
      </c>
      <c r="IGK41" t="s">
        <v>7202</v>
      </c>
      <c r="IGL41" t="s">
        <v>7202</v>
      </c>
      <c r="IGM41" t="s">
        <v>7202</v>
      </c>
      <c r="IGN41" t="s">
        <v>7202</v>
      </c>
      <c r="IGO41" t="s">
        <v>7202</v>
      </c>
      <c r="IGP41" t="s">
        <v>7202</v>
      </c>
      <c r="IGQ41" t="s">
        <v>7202</v>
      </c>
      <c r="IGR41" t="s">
        <v>7202</v>
      </c>
      <c r="IGS41" t="s">
        <v>7202</v>
      </c>
      <c r="IGT41" t="s">
        <v>7202</v>
      </c>
      <c r="IGU41" t="s">
        <v>7202</v>
      </c>
      <c r="IGV41" t="s">
        <v>7202</v>
      </c>
      <c r="IGW41" t="s">
        <v>7202</v>
      </c>
      <c r="IGX41" t="s">
        <v>7202</v>
      </c>
      <c r="IGY41" t="s">
        <v>7202</v>
      </c>
      <c r="IGZ41" t="s">
        <v>7202</v>
      </c>
      <c r="IHA41" t="s">
        <v>7202</v>
      </c>
      <c r="IHB41" t="s">
        <v>7202</v>
      </c>
      <c r="IHC41" t="s">
        <v>7202</v>
      </c>
      <c r="IHD41" t="s">
        <v>7202</v>
      </c>
      <c r="IHE41" t="s">
        <v>7202</v>
      </c>
      <c r="IHF41" t="s">
        <v>7202</v>
      </c>
      <c r="IHG41" t="s">
        <v>7202</v>
      </c>
      <c r="IHH41" t="s">
        <v>7202</v>
      </c>
      <c r="IHI41" t="s">
        <v>7202</v>
      </c>
      <c r="IHJ41" t="s">
        <v>7202</v>
      </c>
      <c r="IHK41" t="s">
        <v>7202</v>
      </c>
      <c r="IHL41" t="s">
        <v>7202</v>
      </c>
      <c r="IHM41" t="s">
        <v>7202</v>
      </c>
      <c r="IHN41" t="s">
        <v>7202</v>
      </c>
      <c r="IHO41" t="s">
        <v>7202</v>
      </c>
      <c r="IHP41" t="s">
        <v>7202</v>
      </c>
      <c r="IHQ41" t="s">
        <v>7202</v>
      </c>
      <c r="IHR41" t="s">
        <v>7202</v>
      </c>
      <c r="IHS41" t="s">
        <v>7202</v>
      </c>
      <c r="IHT41" t="s">
        <v>7202</v>
      </c>
      <c r="IHU41" t="s">
        <v>7202</v>
      </c>
      <c r="IHV41" t="s">
        <v>7202</v>
      </c>
      <c r="IHW41" t="s">
        <v>7202</v>
      </c>
      <c r="IHX41" t="s">
        <v>7202</v>
      </c>
      <c r="IHY41" t="s">
        <v>7202</v>
      </c>
      <c r="IHZ41" t="s">
        <v>7202</v>
      </c>
      <c r="IIA41" t="s">
        <v>7202</v>
      </c>
      <c r="IIB41" t="s">
        <v>7202</v>
      </c>
      <c r="IIC41" t="s">
        <v>7202</v>
      </c>
      <c r="IID41" t="s">
        <v>7202</v>
      </c>
      <c r="IIE41" t="s">
        <v>7202</v>
      </c>
      <c r="IIF41" t="s">
        <v>7202</v>
      </c>
      <c r="IIG41" t="s">
        <v>7202</v>
      </c>
      <c r="IIH41" t="s">
        <v>7202</v>
      </c>
      <c r="III41" t="s">
        <v>7202</v>
      </c>
      <c r="IIJ41" t="s">
        <v>7202</v>
      </c>
      <c r="IIK41" t="s">
        <v>7202</v>
      </c>
      <c r="IIL41" t="s">
        <v>7202</v>
      </c>
      <c r="IIM41" t="s">
        <v>7202</v>
      </c>
      <c r="IIN41" t="s">
        <v>7202</v>
      </c>
      <c r="IIO41" t="s">
        <v>7202</v>
      </c>
      <c r="IIP41" t="s">
        <v>7202</v>
      </c>
      <c r="IIQ41" t="s">
        <v>7202</v>
      </c>
      <c r="IIR41" t="s">
        <v>7202</v>
      </c>
      <c r="IIS41" t="s">
        <v>7202</v>
      </c>
      <c r="IIT41" t="s">
        <v>7202</v>
      </c>
      <c r="IIU41" t="s">
        <v>7202</v>
      </c>
      <c r="IIV41" t="s">
        <v>7202</v>
      </c>
      <c r="IIW41" t="s">
        <v>7202</v>
      </c>
      <c r="IIX41" t="s">
        <v>7202</v>
      </c>
      <c r="IIY41" t="s">
        <v>7202</v>
      </c>
      <c r="IIZ41" t="s">
        <v>7202</v>
      </c>
      <c r="IJA41" t="s">
        <v>7202</v>
      </c>
      <c r="IJB41" t="s">
        <v>7202</v>
      </c>
      <c r="IJC41" t="s">
        <v>7202</v>
      </c>
      <c r="IJD41" t="s">
        <v>7202</v>
      </c>
      <c r="IJE41" t="s">
        <v>7202</v>
      </c>
      <c r="IJF41" t="s">
        <v>7202</v>
      </c>
      <c r="IJG41" t="s">
        <v>7202</v>
      </c>
      <c r="IJH41" t="s">
        <v>7202</v>
      </c>
      <c r="IJI41" t="s">
        <v>7202</v>
      </c>
      <c r="IJJ41" t="s">
        <v>7202</v>
      </c>
      <c r="IJK41" t="s">
        <v>7202</v>
      </c>
      <c r="IJL41" t="s">
        <v>7202</v>
      </c>
      <c r="IJM41" t="s">
        <v>7202</v>
      </c>
      <c r="IJN41" t="s">
        <v>7202</v>
      </c>
      <c r="IJO41" t="s">
        <v>7202</v>
      </c>
      <c r="IJP41" t="s">
        <v>7202</v>
      </c>
      <c r="IJQ41" t="s">
        <v>7202</v>
      </c>
      <c r="IJR41" t="s">
        <v>7202</v>
      </c>
      <c r="IJS41" t="s">
        <v>7202</v>
      </c>
      <c r="IJT41" t="s">
        <v>7202</v>
      </c>
      <c r="IJU41" t="s">
        <v>7202</v>
      </c>
      <c r="IJV41" t="s">
        <v>7202</v>
      </c>
      <c r="IJW41" t="s">
        <v>7202</v>
      </c>
      <c r="IJX41" t="s">
        <v>7202</v>
      </c>
      <c r="IJY41" t="s">
        <v>7202</v>
      </c>
      <c r="IJZ41" t="s">
        <v>7202</v>
      </c>
      <c r="IKA41" t="s">
        <v>7202</v>
      </c>
      <c r="IKB41" t="s">
        <v>7202</v>
      </c>
      <c r="IKC41" t="s">
        <v>7202</v>
      </c>
      <c r="IKD41" t="s">
        <v>7202</v>
      </c>
      <c r="IKE41" t="s">
        <v>7202</v>
      </c>
      <c r="IKF41" t="s">
        <v>7202</v>
      </c>
      <c r="IKG41" t="s">
        <v>7202</v>
      </c>
      <c r="IKH41" t="s">
        <v>7202</v>
      </c>
      <c r="IKI41" t="s">
        <v>7202</v>
      </c>
      <c r="IKJ41" t="s">
        <v>7202</v>
      </c>
      <c r="IKK41" t="s">
        <v>7202</v>
      </c>
      <c r="IKL41" t="s">
        <v>7202</v>
      </c>
      <c r="IKM41" t="s">
        <v>7202</v>
      </c>
      <c r="IKN41" t="s">
        <v>7202</v>
      </c>
      <c r="IKO41" t="s">
        <v>7202</v>
      </c>
      <c r="IKP41" t="s">
        <v>7202</v>
      </c>
      <c r="IKQ41" t="s">
        <v>7202</v>
      </c>
      <c r="IKR41" t="s">
        <v>7202</v>
      </c>
      <c r="IKS41" t="s">
        <v>7202</v>
      </c>
      <c r="IKT41" t="s">
        <v>7202</v>
      </c>
      <c r="IKU41" t="s">
        <v>7202</v>
      </c>
      <c r="IKV41" t="s">
        <v>7202</v>
      </c>
      <c r="IKW41" t="s">
        <v>7202</v>
      </c>
      <c r="IKX41" t="s">
        <v>7202</v>
      </c>
      <c r="IKY41" t="s">
        <v>7202</v>
      </c>
      <c r="IKZ41" t="s">
        <v>7202</v>
      </c>
      <c r="ILA41" t="s">
        <v>7202</v>
      </c>
      <c r="ILB41" t="s">
        <v>7202</v>
      </c>
      <c r="ILC41" t="s">
        <v>7202</v>
      </c>
      <c r="ILD41" t="s">
        <v>7202</v>
      </c>
      <c r="ILE41" t="s">
        <v>7202</v>
      </c>
      <c r="ILF41" t="s">
        <v>7202</v>
      </c>
      <c r="ILG41" t="s">
        <v>7202</v>
      </c>
      <c r="ILH41" t="s">
        <v>7202</v>
      </c>
      <c r="ILI41" t="s">
        <v>7202</v>
      </c>
      <c r="ILJ41" t="s">
        <v>7202</v>
      </c>
      <c r="ILK41" t="s">
        <v>7202</v>
      </c>
      <c r="ILL41" t="s">
        <v>7202</v>
      </c>
      <c r="ILM41" t="s">
        <v>7202</v>
      </c>
      <c r="ILN41" t="s">
        <v>7202</v>
      </c>
      <c r="ILO41" t="s">
        <v>7202</v>
      </c>
      <c r="ILP41" t="s">
        <v>7202</v>
      </c>
      <c r="ILQ41" t="s">
        <v>7202</v>
      </c>
      <c r="ILR41" t="s">
        <v>7202</v>
      </c>
      <c r="ILS41" t="s">
        <v>7202</v>
      </c>
      <c r="ILT41" t="s">
        <v>7202</v>
      </c>
      <c r="ILU41" t="s">
        <v>7202</v>
      </c>
      <c r="ILV41" t="s">
        <v>7202</v>
      </c>
      <c r="ILW41" t="s">
        <v>7202</v>
      </c>
      <c r="ILX41" t="s">
        <v>7202</v>
      </c>
      <c r="ILY41" t="s">
        <v>7202</v>
      </c>
      <c r="ILZ41" t="s">
        <v>7202</v>
      </c>
      <c r="IMA41" t="s">
        <v>7202</v>
      </c>
      <c r="IMB41" t="s">
        <v>7202</v>
      </c>
      <c r="IMC41" t="s">
        <v>7202</v>
      </c>
      <c r="IMD41" t="s">
        <v>7202</v>
      </c>
      <c r="IME41" t="s">
        <v>7202</v>
      </c>
      <c r="IMF41" t="s">
        <v>7202</v>
      </c>
      <c r="IMG41" t="s">
        <v>7202</v>
      </c>
      <c r="IMH41" t="s">
        <v>7202</v>
      </c>
      <c r="IMI41" t="s">
        <v>7202</v>
      </c>
      <c r="IMJ41" t="s">
        <v>7202</v>
      </c>
      <c r="IMK41" t="s">
        <v>7202</v>
      </c>
      <c r="IML41" t="s">
        <v>7202</v>
      </c>
      <c r="IMM41" t="s">
        <v>7202</v>
      </c>
      <c r="IMN41" t="s">
        <v>7202</v>
      </c>
      <c r="IMO41" t="s">
        <v>7202</v>
      </c>
      <c r="IMP41" t="s">
        <v>7202</v>
      </c>
      <c r="IMQ41" t="s">
        <v>7202</v>
      </c>
      <c r="IMR41" t="s">
        <v>7202</v>
      </c>
      <c r="IMS41" t="s">
        <v>7202</v>
      </c>
      <c r="IMT41" t="s">
        <v>7202</v>
      </c>
      <c r="IMU41" t="s">
        <v>7202</v>
      </c>
      <c r="IMV41" t="s">
        <v>7202</v>
      </c>
      <c r="IMW41" t="s">
        <v>7202</v>
      </c>
      <c r="IMX41" t="s">
        <v>7202</v>
      </c>
      <c r="IMY41" t="s">
        <v>7202</v>
      </c>
      <c r="IMZ41" t="s">
        <v>7202</v>
      </c>
      <c r="INA41" t="s">
        <v>7202</v>
      </c>
      <c r="INB41" t="s">
        <v>7202</v>
      </c>
      <c r="INC41" t="s">
        <v>7202</v>
      </c>
      <c r="IND41" t="s">
        <v>7202</v>
      </c>
      <c r="INE41" t="s">
        <v>7202</v>
      </c>
      <c r="INF41" t="s">
        <v>7202</v>
      </c>
      <c r="ING41" t="s">
        <v>7202</v>
      </c>
      <c r="INH41" t="s">
        <v>7202</v>
      </c>
      <c r="INI41" t="s">
        <v>7202</v>
      </c>
      <c r="INJ41" t="s">
        <v>7202</v>
      </c>
      <c r="INK41" t="s">
        <v>7202</v>
      </c>
      <c r="INL41" t="s">
        <v>7202</v>
      </c>
      <c r="INM41" t="s">
        <v>7202</v>
      </c>
      <c r="INN41" t="s">
        <v>7202</v>
      </c>
      <c r="INO41" t="s">
        <v>7202</v>
      </c>
      <c r="INP41" t="s">
        <v>7202</v>
      </c>
      <c r="INQ41" t="s">
        <v>7202</v>
      </c>
      <c r="INR41" t="s">
        <v>7202</v>
      </c>
      <c r="INS41" t="s">
        <v>7202</v>
      </c>
      <c r="INT41" t="s">
        <v>7202</v>
      </c>
      <c r="INU41" t="s">
        <v>7202</v>
      </c>
      <c r="INV41" t="s">
        <v>7202</v>
      </c>
      <c r="INW41" t="s">
        <v>7202</v>
      </c>
      <c r="INX41" t="s">
        <v>7202</v>
      </c>
      <c r="INY41" t="s">
        <v>7202</v>
      </c>
      <c r="INZ41" t="s">
        <v>7202</v>
      </c>
      <c r="IOA41" t="s">
        <v>7202</v>
      </c>
      <c r="IOB41" t="s">
        <v>7202</v>
      </c>
      <c r="IOC41" t="s">
        <v>7202</v>
      </c>
      <c r="IOD41" t="s">
        <v>7202</v>
      </c>
      <c r="IOE41" t="s">
        <v>7202</v>
      </c>
      <c r="IOF41" t="s">
        <v>7202</v>
      </c>
      <c r="IOG41" t="s">
        <v>7202</v>
      </c>
      <c r="IOH41" t="s">
        <v>7202</v>
      </c>
      <c r="IOI41" t="s">
        <v>7202</v>
      </c>
      <c r="IOJ41" t="s">
        <v>7202</v>
      </c>
      <c r="IOK41" t="s">
        <v>7202</v>
      </c>
      <c r="IOL41" t="s">
        <v>7202</v>
      </c>
      <c r="IOM41" t="s">
        <v>7202</v>
      </c>
      <c r="ION41" t="s">
        <v>7202</v>
      </c>
      <c r="IOO41" t="s">
        <v>7202</v>
      </c>
      <c r="IOP41" t="s">
        <v>7202</v>
      </c>
      <c r="IOQ41" t="s">
        <v>7202</v>
      </c>
      <c r="IOR41" t="s">
        <v>7202</v>
      </c>
      <c r="IOS41" t="s">
        <v>7202</v>
      </c>
      <c r="IOT41" t="s">
        <v>7202</v>
      </c>
      <c r="IOU41" t="s">
        <v>7202</v>
      </c>
      <c r="IOV41" t="s">
        <v>7202</v>
      </c>
      <c r="IOW41" t="s">
        <v>7202</v>
      </c>
      <c r="IOX41" t="s">
        <v>7202</v>
      </c>
      <c r="IOY41" t="s">
        <v>7202</v>
      </c>
      <c r="IOZ41" t="s">
        <v>7202</v>
      </c>
      <c r="IPA41" t="s">
        <v>7202</v>
      </c>
      <c r="IPB41" t="s">
        <v>7202</v>
      </c>
      <c r="IPC41" t="s">
        <v>7202</v>
      </c>
      <c r="IPD41" t="s">
        <v>7202</v>
      </c>
      <c r="IPE41" t="s">
        <v>7202</v>
      </c>
      <c r="IPF41" t="s">
        <v>7202</v>
      </c>
      <c r="IPG41" t="s">
        <v>7202</v>
      </c>
      <c r="IPH41" t="s">
        <v>7202</v>
      </c>
      <c r="IPI41" t="s">
        <v>7202</v>
      </c>
      <c r="IPJ41" t="s">
        <v>7202</v>
      </c>
      <c r="IPK41" t="s">
        <v>7202</v>
      </c>
      <c r="IPL41" t="s">
        <v>7202</v>
      </c>
      <c r="IPM41" t="s">
        <v>7202</v>
      </c>
      <c r="IPN41" t="s">
        <v>7202</v>
      </c>
      <c r="IPO41" t="s">
        <v>7202</v>
      </c>
      <c r="IPP41" t="s">
        <v>7202</v>
      </c>
      <c r="IPQ41" t="s">
        <v>7202</v>
      </c>
      <c r="IPR41" t="s">
        <v>7202</v>
      </c>
      <c r="IPS41" t="s">
        <v>7202</v>
      </c>
      <c r="IPT41" t="s">
        <v>7202</v>
      </c>
      <c r="IPU41" t="s">
        <v>7202</v>
      </c>
      <c r="IPV41" t="s">
        <v>7202</v>
      </c>
      <c r="IPW41" t="s">
        <v>7202</v>
      </c>
      <c r="IPX41" t="s">
        <v>7202</v>
      </c>
      <c r="IPY41" t="s">
        <v>7202</v>
      </c>
      <c r="IPZ41" t="s">
        <v>7202</v>
      </c>
      <c r="IQA41" t="s">
        <v>7202</v>
      </c>
      <c r="IQB41" t="s">
        <v>7202</v>
      </c>
      <c r="IQC41" t="s">
        <v>7202</v>
      </c>
      <c r="IQD41" t="s">
        <v>7202</v>
      </c>
      <c r="IQE41" t="s">
        <v>7202</v>
      </c>
      <c r="IQF41" t="s">
        <v>7202</v>
      </c>
      <c r="IQG41" t="s">
        <v>7202</v>
      </c>
      <c r="IQH41" t="s">
        <v>7202</v>
      </c>
      <c r="IQI41" t="s">
        <v>7202</v>
      </c>
      <c r="IQJ41" t="s">
        <v>7202</v>
      </c>
      <c r="IQK41" t="s">
        <v>7202</v>
      </c>
      <c r="IQL41" t="s">
        <v>7202</v>
      </c>
      <c r="IQM41" t="s">
        <v>7202</v>
      </c>
      <c r="IQN41" t="s">
        <v>7202</v>
      </c>
      <c r="IQO41" t="s">
        <v>7202</v>
      </c>
      <c r="IQP41" t="s">
        <v>7202</v>
      </c>
      <c r="IQQ41" t="s">
        <v>7202</v>
      </c>
      <c r="IQR41" t="s">
        <v>7202</v>
      </c>
      <c r="IQS41" t="s">
        <v>7202</v>
      </c>
      <c r="IQT41" t="s">
        <v>7202</v>
      </c>
      <c r="IQU41" t="s">
        <v>7202</v>
      </c>
      <c r="IQV41" t="s">
        <v>7202</v>
      </c>
      <c r="IQW41" t="s">
        <v>7202</v>
      </c>
      <c r="IQX41" t="s">
        <v>7202</v>
      </c>
      <c r="IQY41" t="s">
        <v>7202</v>
      </c>
      <c r="IQZ41" t="s">
        <v>7202</v>
      </c>
      <c r="IRA41" t="s">
        <v>7202</v>
      </c>
      <c r="IRB41" t="s">
        <v>7202</v>
      </c>
      <c r="IRC41" t="s">
        <v>7202</v>
      </c>
      <c r="IRD41" t="s">
        <v>7202</v>
      </c>
      <c r="IRE41" t="s">
        <v>7202</v>
      </c>
      <c r="IRF41" t="s">
        <v>7202</v>
      </c>
      <c r="IRG41" t="s">
        <v>7202</v>
      </c>
      <c r="IRH41" t="s">
        <v>7202</v>
      </c>
      <c r="IRI41" t="s">
        <v>7202</v>
      </c>
      <c r="IRJ41" t="s">
        <v>7202</v>
      </c>
      <c r="IRK41" t="s">
        <v>7202</v>
      </c>
      <c r="IRL41" t="s">
        <v>7202</v>
      </c>
      <c r="IRM41" t="s">
        <v>7202</v>
      </c>
      <c r="IRN41" t="s">
        <v>7202</v>
      </c>
      <c r="IRO41" t="s">
        <v>7202</v>
      </c>
      <c r="IRP41" t="s">
        <v>7202</v>
      </c>
      <c r="IRQ41" t="s">
        <v>7202</v>
      </c>
      <c r="IRR41" t="s">
        <v>7202</v>
      </c>
      <c r="IRS41" t="s">
        <v>7202</v>
      </c>
      <c r="IRT41" t="s">
        <v>7202</v>
      </c>
      <c r="IRU41" t="s">
        <v>7202</v>
      </c>
      <c r="IRV41" t="s">
        <v>7202</v>
      </c>
      <c r="IRW41" t="s">
        <v>7202</v>
      </c>
      <c r="IRX41" t="s">
        <v>7202</v>
      </c>
      <c r="IRY41" t="s">
        <v>7202</v>
      </c>
      <c r="IRZ41" t="s">
        <v>7202</v>
      </c>
      <c r="ISA41" t="s">
        <v>7202</v>
      </c>
      <c r="ISB41" t="s">
        <v>7202</v>
      </c>
      <c r="ISC41" t="s">
        <v>7202</v>
      </c>
      <c r="ISD41" t="s">
        <v>7202</v>
      </c>
      <c r="ISE41" t="s">
        <v>7202</v>
      </c>
      <c r="ISF41" t="s">
        <v>7202</v>
      </c>
      <c r="ISG41" t="s">
        <v>7202</v>
      </c>
      <c r="ISH41" t="s">
        <v>7202</v>
      </c>
      <c r="ISI41" t="s">
        <v>7202</v>
      </c>
      <c r="ISJ41" t="s">
        <v>7202</v>
      </c>
      <c r="ISK41" t="s">
        <v>7202</v>
      </c>
      <c r="ISL41" t="s">
        <v>7202</v>
      </c>
      <c r="ISM41" t="s">
        <v>7202</v>
      </c>
      <c r="ISN41" t="s">
        <v>7202</v>
      </c>
      <c r="ISO41" t="s">
        <v>7202</v>
      </c>
      <c r="ISP41" t="s">
        <v>7202</v>
      </c>
      <c r="ISQ41" t="s">
        <v>7202</v>
      </c>
      <c r="ISR41" t="s">
        <v>7202</v>
      </c>
      <c r="ISS41" t="s">
        <v>7202</v>
      </c>
      <c r="IST41" t="s">
        <v>7202</v>
      </c>
      <c r="ISU41" t="s">
        <v>7202</v>
      </c>
      <c r="ISV41" t="s">
        <v>7202</v>
      </c>
      <c r="ISW41" t="s">
        <v>7202</v>
      </c>
      <c r="ISX41" t="s">
        <v>7202</v>
      </c>
      <c r="ISY41" t="s">
        <v>7202</v>
      </c>
      <c r="ISZ41" t="s">
        <v>7202</v>
      </c>
      <c r="ITA41" t="s">
        <v>7202</v>
      </c>
      <c r="ITB41" t="s">
        <v>7202</v>
      </c>
      <c r="ITC41" t="s">
        <v>7202</v>
      </c>
      <c r="ITD41" t="s">
        <v>7202</v>
      </c>
      <c r="ITE41" t="s">
        <v>7202</v>
      </c>
      <c r="ITF41" t="s">
        <v>7202</v>
      </c>
      <c r="ITG41" t="s">
        <v>7202</v>
      </c>
      <c r="ITH41" t="s">
        <v>7202</v>
      </c>
      <c r="ITI41" t="s">
        <v>7202</v>
      </c>
      <c r="ITJ41" t="s">
        <v>7202</v>
      </c>
      <c r="ITK41" t="s">
        <v>7202</v>
      </c>
      <c r="ITL41" t="s">
        <v>7202</v>
      </c>
      <c r="ITM41" t="s">
        <v>7202</v>
      </c>
      <c r="ITN41" t="s">
        <v>7202</v>
      </c>
      <c r="ITO41" t="s">
        <v>7202</v>
      </c>
      <c r="ITP41" t="s">
        <v>7202</v>
      </c>
      <c r="ITQ41" t="s">
        <v>7202</v>
      </c>
      <c r="ITR41" t="s">
        <v>7202</v>
      </c>
      <c r="ITS41" t="s">
        <v>7202</v>
      </c>
      <c r="ITT41" t="s">
        <v>7202</v>
      </c>
      <c r="ITU41" t="s">
        <v>7202</v>
      </c>
      <c r="ITV41" t="s">
        <v>7202</v>
      </c>
      <c r="ITW41" t="s">
        <v>7202</v>
      </c>
      <c r="ITX41" t="s">
        <v>7202</v>
      </c>
      <c r="ITY41" t="s">
        <v>7202</v>
      </c>
      <c r="ITZ41" t="s">
        <v>7202</v>
      </c>
      <c r="IUA41" t="s">
        <v>7202</v>
      </c>
      <c r="IUB41" t="s">
        <v>7202</v>
      </c>
      <c r="IUC41" t="s">
        <v>7202</v>
      </c>
      <c r="IUD41" t="s">
        <v>7202</v>
      </c>
      <c r="IUE41" t="s">
        <v>7202</v>
      </c>
      <c r="IUF41" t="s">
        <v>7202</v>
      </c>
      <c r="IUG41" t="s">
        <v>7202</v>
      </c>
      <c r="IUH41" t="s">
        <v>7202</v>
      </c>
      <c r="IUI41" t="s">
        <v>7202</v>
      </c>
      <c r="IUJ41" t="s">
        <v>7202</v>
      </c>
      <c r="IUK41" t="s">
        <v>7202</v>
      </c>
      <c r="IUL41" t="s">
        <v>7202</v>
      </c>
      <c r="IUM41" t="s">
        <v>7202</v>
      </c>
      <c r="IUN41" t="s">
        <v>7202</v>
      </c>
      <c r="IUO41" t="s">
        <v>7202</v>
      </c>
      <c r="IUP41" t="s">
        <v>7202</v>
      </c>
      <c r="IUQ41" t="s">
        <v>7202</v>
      </c>
      <c r="IUR41" t="s">
        <v>7202</v>
      </c>
      <c r="IUS41" t="s">
        <v>7202</v>
      </c>
      <c r="IUT41" t="s">
        <v>7202</v>
      </c>
      <c r="IUU41" t="s">
        <v>7202</v>
      </c>
      <c r="IUV41" t="s">
        <v>7202</v>
      </c>
      <c r="IUW41" t="s">
        <v>7202</v>
      </c>
      <c r="IUX41" t="s">
        <v>7202</v>
      </c>
      <c r="IUY41" t="s">
        <v>7202</v>
      </c>
      <c r="IUZ41" t="s">
        <v>7202</v>
      </c>
      <c r="IVA41" t="s">
        <v>7202</v>
      </c>
      <c r="IVB41" t="s">
        <v>7202</v>
      </c>
      <c r="IVC41" t="s">
        <v>7202</v>
      </c>
      <c r="IVD41" t="s">
        <v>7202</v>
      </c>
      <c r="IVE41" t="s">
        <v>7202</v>
      </c>
      <c r="IVF41" t="s">
        <v>7202</v>
      </c>
      <c r="IVG41" t="s">
        <v>7202</v>
      </c>
      <c r="IVH41" t="s">
        <v>7202</v>
      </c>
      <c r="IVI41" t="s">
        <v>7202</v>
      </c>
      <c r="IVJ41" t="s">
        <v>7202</v>
      </c>
      <c r="IVK41" t="s">
        <v>7202</v>
      </c>
      <c r="IVL41" t="s">
        <v>7202</v>
      </c>
      <c r="IVM41" t="s">
        <v>7202</v>
      </c>
      <c r="IVN41" t="s">
        <v>7202</v>
      </c>
      <c r="IVO41" t="s">
        <v>7202</v>
      </c>
      <c r="IVP41" t="s">
        <v>7202</v>
      </c>
      <c r="IVQ41" t="s">
        <v>7202</v>
      </c>
      <c r="IVR41" t="s">
        <v>7202</v>
      </c>
      <c r="IVS41" t="s">
        <v>7202</v>
      </c>
      <c r="IVT41" t="s">
        <v>7202</v>
      </c>
      <c r="IVU41" t="s">
        <v>7202</v>
      </c>
      <c r="IVV41" t="s">
        <v>7202</v>
      </c>
      <c r="IVW41" t="s">
        <v>7202</v>
      </c>
      <c r="IVX41" t="s">
        <v>7202</v>
      </c>
      <c r="IVY41" t="s">
        <v>7202</v>
      </c>
      <c r="IVZ41" t="s">
        <v>7202</v>
      </c>
      <c r="IWA41" t="s">
        <v>7202</v>
      </c>
      <c r="IWB41" t="s">
        <v>7202</v>
      </c>
      <c r="IWC41" t="s">
        <v>7202</v>
      </c>
      <c r="IWD41" t="s">
        <v>7202</v>
      </c>
      <c r="IWE41" t="s">
        <v>7202</v>
      </c>
      <c r="IWF41" t="s">
        <v>7202</v>
      </c>
      <c r="IWG41" t="s">
        <v>7202</v>
      </c>
      <c r="IWH41" t="s">
        <v>7202</v>
      </c>
      <c r="IWI41" t="s">
        <v>7202</v>
      </c>
      <c r="IWJ41" t="s">
        <v>7202</v>
      </c>
      <c r="IWK41" t="s">
        <v>7202</v>
      </c>
      <c r="IWL41" t="s">
        <v>7202</v>
      </c>
      <c r="IWM41" t="s">
        <v>7202</v>
      </c>
      <c r="IWN41" t="s">
        <v>7202</v>
      </c>
      <c r="IWO41" t="s">
        <v>7202</v>
      </c>
      <c r="IWP41" t="s">
        <v>7202</v>
      </c>
      <c r="IWQ41" t="s">
        <v>7202</v>
      </c>
      <c r="IWR41" t="s">
        <v>7202</v>
      </c>
      <c r="IWS41" t="s">
        <v>7202</v>
      </c>
      <c r="IWT41" t="s">
        <v>7202</v>
      </c>
      <c r="IWU41" t="s">
        <v>7202</v>
      </c>
      <c r="IWV41" t="s">
        <v>7202</v>
      </c>
      <c r="IWW41" t="s">
        <v>7202</v>
      </c>
      <c r="IWX41" t="s">
        <v>7202</v>
      </c>
      <c r="IWY41" t="s">
        <v>7202</v>
      </c>
      <c r="IWZ41" t="s">
        <v>7202</v>
      </c>
      <c r="IXA41" t="s">
        <v>7202</v>
      </c>
      <c r="IXB41" t="s">
        <v>7202</v>
      </c>
      <c r="IXC41" t="s">
        <v>7202</v>
      </c>
      <c r="IXD41" t="s">
        <v>7202</v>
      </c>
      <c r="IXE41" t="s">
        <v>7202</v>
      </c>
      <c r="IXF41" t="s">
        <v>7202</v>
      </c>
      <c r="IXG41" t="s">
        <v>7202</v>
      </c>
      <c r="IXH41" t="s">
        <v>7202</v>
      </c>
      <c r="IXI41" t="s">
        <v>7202</v>
      </c>
      <c r="IXJ41" t="s">
        <v>7202</v>
      </c>
      <c r="IXK41" t="s">
        <v>7202</v>
      </c>
      <c r="IXL41" t="s">
        <v>7202</v>
      </c>
      <c r="IXM41" t="s">
        <v>7202</v>
      </c>
      <c r="IXN41" t="s">
        <v>7202</v>
      </c>
      <c r="IXO41" t="s">
        <v>7202</v>
      </c>
      <c r="IXP41" t="s">
        <v>7202</v>
      </c>
      <c r="IXQ41" t="s">
        <v>7202</v>
      </c>
      <c r="IXR41" t="s">
        <v>7202</v>
      </c>
      <c r="IXS41" t="s">
        <v>7202</v>
      </c>
      <c r="IXT41" t="s">
        <v>7202</v>
      </c>
      <c r="IXU41" t="s">
        <v>7202</v>
      </c>
      <c r="IXV41" t="s">
        <v>7202</v>
      </c>
      <c r="IXW41" t="s">
        <v>7202</v>
      </c>
      <c r="IXX41" t="s">
        <v>7202</v>
      </c>
      <c r="IXY41" t="s">
        <v>7202</v>
      </c>
      <c r="IXZ41" t="s">
        <v>7202</v>
      </c>
      <c r="IYA41" t="s">
        <v>7202</v>
      </c>
      <c r="IYB41" t="s">
        <v>7202</v>
      </c>
      <c r="IYC41" t="s">
        <v>7202</v>
      </c>
      <c r="IYD41" t="s">
        <v>7202</v>
      </c>
      <c r="IYE41" t="s">
        <v>7202</v>
      </c>
      <c r="IYF41" t="s">
        <v>7202</v>
      </c>
      <c r="IYG41" t="s">
        <v>7202</v>
      </c>
      <c r="IYH41" t="s">
        <v>7202</v>
      </c>
      <c r="IYI41" t="s">
        <v>7202</v>
      </c>
      <c r="IYJ41" t="s">
        <v>7202</v>
      </c>
      <c r="IYK41" t="s">
        <v>7202</v>
      </c>
      <c r="IYL41" t="s">
        <v>7202</v>
      </c>
      <c r="IYM41" t="s">
        <v>7202</v>
      </c>
      <c r="IYN41" t="s">
        <v>7202</v>
      </c>
      <c r="IYO41" t="s">
        <v>7202</v>
      </c>
      <c r="IYP41" t="s">
        <v>7202</v>
      </c>
      <c r="IYQ41" t="s">
        <v>7202</v>
      </c>
      <c r="IYR41" t="s">
        <v>7202</v>
      </c>
      <c r="IYS41" t="s">
        <v>7202</v>
      </c>
      <c r="IYT41" t="s">
        <v>7202</v>
      </c>
      <c r="IYU41" t="s">
        <v>7202</v>
      </c>
      <c r="IYV41" t="s">
        <v>7202</v>
      </c>
      <c r="IYW41" t="s">
        <v>7202</v>
      </c>
      <c r="IYX41" t="s">
        <v>7202</v>
      </c>
      <c r="IYY41" t="s">
        <v>7202</v>
      </c>
      <c r="IYZ41" t="s">
        <v>7202</v>
      </c>
      <c r="IZA41" t="s">
        <v>7202</v>
      </c>
      <c r="IZB41" t="s">
        <v>7202</v>
      </c>
      <c r="IZC41" t="s">
        <v>7202</v>
      </c>
      <c r="IZD41" t="s">
        <v>7202</v>
      </c>
      <c r="IZE41" t="s">
        <v>7202</v>
      </c>
      <c r="IZF41" t="s">
        <v>7202</v>
      </c>
      <c r="IZG41" t="s">
        <v>7202</v>
      </c>
      <c r="IZH41" t="s">
        <v>7202</v>
      </c>
      <c r="IZI41" t="s">
        <v>7202</v>
      </c>
      <c r="IZJ41" t="s">
        <v>7202</v>
      </c>
      <c r="IZK41" t="s">
        <v>7202</v>
      </c>
      <c r="IZL41" t="s">
        <v>7202</v>
      </c>
      <c r="IZM41" t="s">
        <v>7202</v>
      </c>
      <c r="IZN41" t="s">
        <v>7202</v>
      </c>
      <c r="IZO41" t="s">
        <v>7202</v>
      </c>
      <c r="IZP41" t="s">
        <v>7202</v>
      </c>
      <c r="IZQ41" t="s">
        <v>7202</v>
      </c>
      <c r="IZR41" t="s">
        <v>7202</v>
      </c>
      <c r="IZS41" t="s">
        <v>7202</v>
      </c>
      <c r="IZT41" t="s">
        <v>7202</v>
      </c>
      <c r="IZU41" t="s">
        <v>7202</v>
      </c>
      <c r="IZV41" t="s">
        <v>7202</v>
      </c>
      <c r="IZW41" t="s">
        <v>7202</v>
      </c>
      <c r="IZX41" t="s">
        <v>7202</v>
      </c>
      <c r="IZY41" t="s">
        <v>7202</v>
      </c>
      <c r="IZZ41" t="s">
        <v>7202</v>
      </c>
      <c r="JAA41" t="s">
        <v>7202</v>
      </c>
      <c r="JAB41" t="s">
        <v>7202</v>
      </c>
      <c r="JAC41" t="s">
        <v>7202</v>
      </c>
      <c r="JAD41" t="s">
        <v>7202</v>
      </c>
      <c r="JAE41" t="s">
        <v>7202</v>
      </c>
      <c r="JAF41" t="s">
        <v>7202</v>
      </c>
      <c r="JAG41" t="s">
        <v>7202</v>
      </c>
      <c r="JAH41" t="s">
        <v>7202</v>
      </c>
      <c r="JAI41" t="s">
        <v>7202</v>
      </c>
      <c r="JAJ41" t="s">
        <v>7202</v>
      </c>
      <c r="JAK41" t="s">
        <v>7202</v>
      </c>
      <c r="JAL41" t="s">
        <v>7202</v>
      </c>
      <c r="JAM41" t="s">
        <v>7202</v>
      </c>
      <c r="JAN41" t="s">
        <v>7202</v>
      </c>
      <c r="JAO41" t="s">
        <v>7202</v>
      </c>
      <c r="JAP41" t="s">
        <v>7202</v>
      </c>
      <c r="JAQ41" t="s">
        <v>7202</v>
      </c>
      <c r="JAR41" t="s">
        <v>7202</v>
      </c>
      <c r="JAS41" t="s">
        <v>7202</v>
      </c>
      <c r="JAT41" t="s">
        <v>7202</v>
      </c>
      <c r="JAU41" t="s">
        <v>7202</v>
      </c>
      <c r="JAV41" t="s">
        <v>7202</v>
      </c>
      <c r="JAW41" t="s">
        <v>7202</v>
      </c>
      <c r="JAX41" t="s">
        <v>7202</v>
      </c>
      <c r="JAY41" t="s">
        <v>7202</v>
      </c>
      <c r="JAZ41" t="s">
        <v>7202</v>
      </c>
      <c r="JBA41" t="s">
        <v>7202</v>
      </c>
      <c r="JBB41" t="s">
        <v>7202</v>
      </c>
      <c r="JBC41" t="s">
        <v>7202</v>
      </c>
      <c r="JBD41" t="s">
        <v>7202</v>
      </c>
      <c r="JBE41" t="s">
        <v>7202</v>
      </c>
      <c r="JBF41" t="s">
        <v>7202</v>
      </c>
      <c r="JBG41" t="s">
        <v>7202</v>
      </c>
      <c r="JBH41" t="s">
        <v>7202</v>
      </c>
      <c r="JBI41" t="s">
        <v>7202</v>
      </c>
      <c r="JBJ41" t="s">
        <v>7202</v>
      </c>
      <c r="JBK41" t="s">
        <v>7202</v>
      </c>
      <c r="JBL41" t="s">
        <v>7202</v>
      </c>
      <c r="JBM41" t="s">
        <v>7202</v>
      </c>
      <c r="JBN41" t="s">
        <v>7202</v>
      </c>
      <c r="JBO41" t="s">
        <v>7202</v>
      </c>
      <c r="JBP41" t="s">
        <v>7202</v>
      </c>
      <c r="JBQ41" t="s">
        <v>7202</v>
      </c>
      <c r="JBR41" t="s">
        <v>7202</v>
      </c>
      <c r="JBS41" t="s">
        <v>7202</v>
      </c>
      <c r="JBT41" t="s">
        <v>7202</v>
      </c>
      <c r="JBU41" t="s">
        <v>7202</v>
      </c>
      <c r="JBV41" t="s">
        <v>7202</v>
      </c>
      <c r="JBW41" t="s">
        <v>7202</v>
      </c>
      <c r="JBX41" t="s">
        <v>7202</v>
      </c>
      <c r="JBY41" t="s">
        <v>7202</v>
      </c>
      <c r="JBZ41" t="s">
        <v>7202</v>
      </c>
      <c r="JCA41" t="s">
        <v>7202</v>
      </c>
      <c r="JCB41" t="s">
        <v>7202</v>
      </c>
      <c r="JCC41" t="s">
        <v>7202</v>
      </c>
      <c r="JCD41" t="s">
        <v>7202</v>
      </c>
      <c r="JCE41" t="s">
        <v>7202</v>
      </c>
      <c r="JCF41" t="s">
        <v>7202</v>
      </c>
      <c r="JCG41" t="s">
        <v>7202</v>
      </c>
      <c r="JCH41" t="s">
        <v>7202</v>
      </c>
      <c r="JCI41" t="s">
        <v>7202</v>
      </c>
      <c r="JCJ41" t="s">
        <v>7202</v>
      </c>
      <c r="JCK41" t="s">
        <v>7202</v>
      </c>
      <c r="JCL41" t="s">
        <v>7202</v>
      </c>
      <c r="JCM41" t="s">
        <v>7202</v>
      </c>
      <c r="JCN41" t="s">
        <v>7202</v>
      </c>
      <c r="JCO41" t="s">
        <v>7202</v>
      </c>
      <c r="JCP41" t="s">
        <v>7202</v>
      </c>
      <c r="JCQ41" t="s">
        <v>7202</v>
      </c>
      <c r="JCR41" t="s">
        <v>7202</v>
      </c>
      <c r="JCS41" t="s">
        <v>7202</v>
      </c>
      <c r="JCT41" t="s">
        <v>7202</v>
      </c>
      <c r="JCU41" t="s">
        <v>7202</v>
      </c>
      <c r="JCV41" t="s">
        <v>7202</v>
      </c>
      <c r="JCW41" t="s">
        <v>7202</v>
      </c>
      <c r="JCX41" t="s">
        <v>7202</v>
      </c>
      <c r="JCY41" t="s">
        <v>7202</v>
      </c>
      <c r="JCZ41" t="s">
        <v>7202</v>
      </c>
      <c r="JDA41" t="s">
        <v>7202</v>
      </c>
      <c r="JDB41" t="s">
        <v>7202</v>
      </c>
      <c r="JDC41" t="s">
        <v>7202</v>
      </c>
      <c r="JDD41" t="s">
        <v>7202</v>
      </c>
      <c r="JDE41" t="s">
        <v>7202</v>
      </c>
      <c r="JDF41" t="s">
        <v>7202</v>
      </c>
      <c r="JDG41" t="s">
        <v>7202</v>
      </c>
      <c r="JDH41" t="s">
        <v>7202</v>
      </c>
      <c r="JDI41" t="s">
        <v>7202</v>
      </c>
      <c r="JDJ41" t="s">
        <v>7202</v>
      </c>
      <c r="JDK41" t="s">
        <v>7202</v>
      </c>
      <c r="JDL41" t="s">
        <v>7202</v>
      </c>
      <c r="JDM41" t="s">
        <v>7202</v>
      </c>
      <c r="JDN41" t="s">
        <v>7202</v>
      </c>
      <c r="JDO41" t="s">
        <v>7202</v>
      </c>
      <c r="JDP41" t="s">
        <v>7202</v>
      </c>
      <c r="JDQ41" t="s">
        <v>7202</v>
      </c>
      <c r="JDR41" t="s">
        <v>7202</v>
      </c>
      <c r="JDS41" t="s">
        <v>7202</v>
      </c>
      <c r="JDT41" t="s">
        <v>7202</v>
      </c>
      <c r="JDU41" t="s">
        <v>7202</v>
      </c>
      <c r="JDV41" t="s">
        <v>7202</v>
      </c>
      <c r="JDW41" t="s">
        <v>7202</v>
      </c>
      <c r="JDX41" t="s">
        <v>7202</v>
      </c>
      <c r="JDY41" t="s">
        <v>7202</v>
      </c>
      <c r="JDZ41" t="s">
        <v>7202</v>
      </c>
      <c r="JEA41" t="s">
        <v>7202</v>
      </c>
      <c r="JEB41" t="s">
        <v>7202</v>
      </c>
      <c r="JEC41" t="s">
        <v>7202</v>
      </c>
      <c r="JED41" t="s">
        <v>7202</v>
      </c>
      <c r="JEE41" t="s">
        <v>7202</v>
      </c>
      <c r="JEF41" t="s">
        <v>7202</v>
      </c>
      <c r="JEG41" t="s">
        <v>7202</v>
      </c>
      <c r="JEH41" t="s">
        <v>7202</v>
      </c>
      <c r="JEI41" t="s">
        <v>7202</v>
      </c>
      <c r="JEJ41" t="s">
        <v>7202</v>
      </c>
      <c r="JEK41" t="s">
        <v>7202</v>
      </c>
      <c r="JEL41" t="s">
        <v>7202</v>
      </c>
      <c r="JEM41" t="s">
        <v>7202</v>
      </c>
      <c r="JEN41" t="s">
        <v>7202</v>
      </c>
      <c r="JEO41" t="s">
        <v>7202</v>
      </c>
      <c r="JEP41" t="s">
        <v>7202</v>
      </c>
      <c r="JEQ41" t="s">
        <v>7202</v>
      </c>
      <c r="JER41" t="s">
        <v>7202</v>
      </c>
      <c r="JES41" t="s">
        <v>7202</v>
      </c>
      <c r="JET41" t="s">
        <v>7202</v>
      </c>
      <c r="JEU41" t="s">
        <v>7202</v>
      </c>
      <c r="JEV41" t="s">
        <v>7202</v>
      </c>
      <c r="JEW41" t="s">
        <v>7202</v>
      </c>
      <c r="JEX41" t="s">
        <v>7202</v>
      </c>
      <c r="JEY41" t="s">
        <v>7202</v>
      </c>
      <c r="JEZ41" t="s">
        <v>7202</v>
      </c>
      <c r="JFA41" t="s">
        <v>7202</v>
      </c>
      <c r="JFB41" t="s">
        <v>7202</v>
      </c>
      <c r="JFC41" t="s">
        <v>7202</v>
      </c>
      <c r="JFD41" t="s">
        <v>7202</v>
      </c>
      <c r="JFE41" t="s">
        <v>7202</v>
      </c>
      <c r="JFF41" t="s">
        <v>7202</v>
      </c>
      <c r="JFG41" t="s">
        <v>7202</v>
      </c>
      <c r="JFH41" t="s">
        <v>7202</v>
      </c>
      <c r="JFI41" t="s">
        <v>7202</v>
      </c>
      <c r="JFJ41" t="s">
        <v>7202</v>
      </c>
      <c r="JFK41" t="s">
        <v>7202</v>
      </c>
      <c r="JFL41" t="s">
        <v>7202</v>
      </c>
      <c r="JFM41" t="s">
        <v>7202</v>
      </c>
      <c r="JFN41" t="s">
        <v>7202</v>
      </c>
      <c r="JFO41" t="s">
        <v>7202</v>
      </c>
      <c r="JFP41" t="s">
        <v>7202</v>
      </c>
      <c r="JFQ41" t="s">
        <v>7202</v>
      </c>
      <c r="JFR41" t="s">
        <v>7202</v>
      </c>
      <c r="JFS41" t="s">
        <v>7202</v>
      </c>
      <c r="JFT41" t="s">
        <v>7202</v>
      </c>
      <c r="JFU41" t="s">
        <v>7202</v>
      </c>
      <c r="JFV41" t="s">
        <v>7202</v>
      </c>
      <c r="JFW41" t="s">
        <v>7202</v>
      </c>
      <c r="JFX41" t="s">
        <v>7202</v>
      </c>
      <c r="JFY41" t="s">
        <v>7202</v>
      </c>
      <c r="JFZ41" t="s">
        <v>7202</v>
      </c>
      <c r="JGA41" t="s">
        <v>7202</v>
      </c>
      <c r="JGB41" t="s">
        <v>7202</v>
      </c>
      <c r="JGC41" t="s">
        <v>7202</v>
      </c>
      <c r="JGD41" t="s">
        <v>7202</v>
      </c>
      <c r="JGE41" t="s">
        <v>7202</v>
      </c>
      <c r="JGF41" t="s">
        <v>7202</v>
      </c>
      <c r="JGG41" t="s">
        <v>7202</v>
      </c>
      <c r="JGH41" t="s">
        <v>7202</v>
      </c>
      <c r="JGI41" t="s">
        <v>7202</v>
      </c>
      <c r="JGJ41" t="s">
        <v>7202</v>
      </c>
      <c r="JGK41" t="s">
        <v>7202</v>
      </c>
      <c r="JGL41" t="s">
        <v>7202</v>
      </c>
      <c r="JGM41" t="s">
        <v>7202</v>
      </c>
      <c r="JGN41" t="s">
        <v>7202</v>
      </c>
      <c r="JGO41" t="s">
        <v>7202</v>
      </c>
      <c r="JGP41" t="s">
        <v>7202</v>
      </c>
      <c r="JGQ41" t="s">
        <v>7202</v>
      </c>
      <c r="JGR41" t="s">
        <v>7202</v>
      </c>
      <c r="JGS41" t="s">
        <v>7202</v>
      </c>
      <c r="JGT41" t="s">
        <v>7202</v>
      </c>
      <c r="JGU41" t="s">
        <v>7202</v>
      </c>
      <c r="JGV41" t="s">
        <v>7202</v>
      </c>
      <c r="JGW41" t="s">
        <v>7202</v>
      </c>
      <c r="JGX41" t="s">
        <v>7202</v>
      </c>
      <c r="JGY41" t="s">
        <v>7202</v>
      </c>
      <c r="JGZ41" t="s">
        <v>7202</v>
      </c>
      <c r="JHA41" t="s">
        <v>7202</v>
      </c>
      <c r="JHB41" t="s">
        <v>7202</v>
      </c>
      <c r="JHC41" t="s">
        <v>7202</v>
      </c>
      <c r="JHD41" t="s">
        <v>7202</v>
      </c>
      <c r="JHE41" t="s">
        <v>7202</v>
      </c>
      <c r="JHF41" t="s">
        <v>7202</v>
      </c>
      <c r="JHG41" t="s">
        <v>7202</v>
      </c>
      <c r="JHH41" t="s">
        <v>7202</v>
      </c>
      <c r="JHI41" t="s">
        <v>7202</v>
      </c>
      <c r="JHJ41" t="s">
        <v>7202</v>
      </c>
      <c r="JHK41" t="s">
        <v>7202</v>
      </c>
      <c r="JHL41" t="s">
        <v>7202</v>
      </c>
      <c r="JHM41" t="s">
        <v>7202</v>
      </c>
      <c r="JHN41" t="s">
        <v>7202</v>
      </c>
      <c r="JHO41" t="s">
        <v>7202</v>
      </c>
      <c r="JHP41" t="s">
        <v>7202</v>
      </c>
      <c r="JHQ41" t="s">
        <v>7202</v>
      </c>
      <c r="JHR41" t="s">
        <v>7202</v>
      </c>
      <c r="JHS41" t="s">
        <v>7202</v>
      </c>
      <c r="JHT41" t="s">
        <v>7202</v>
      </c>
      <c r="JHU41" t="s">
        <v>7202</v>
      </c>
      <c r="JHV41" t="s">
        <v>7202</v>
      </c>
      <c r="JHW41" t="s">
        <v>7202</v>
      </c>
      <c r="JHX41" t="s">
        <v>7202</v>
      </c>
      <c r="JHY41" t="s">
        <v>7202</v>
      </c>
      <c r="JHZ41" t="s">
        <v>7202</v>
      </c>
      <c r="JIA41" t="s">
        <v>7202</v>
      </c>
      <c r="JIB41" t="s">
        <v>7202</v>
      </c>
      <c r="JIC41" t="s">
        <v>7202</v>
      </c>
      <c r="JID41" t="s">
        <v>7202</v>
      </c>
      <c r="JIE41" t="s">
        <v>7202</v>
      </c>
      <c r="JIF41" t="s">
        <v>7202</v>
      </c>
      <c r="JIG41" t="s">
        <v>7202</v>
      </c>
      <c r="JIH41" t="s">
        <v>7202</v>
      </c>
      <c r="JII41" t="s">
        <v>7202</v>
      </c>
      <c r="JIJ41" t="s">
        <v>7202</v>
      </c>
      <c r="JIK41" t="s">
        <v>7202</v>
      </c>
      <c r="JIL41" t="s">
        <v>7202</v>
      </c>
      <c r="JIM41" t="s">
        <v>7202</v>
      </c>
      <c r="JIN41" t="s">
        <v>7202</v>
      </c>
      <c r="JIO41" t="s">
        <v>7202</v>
      </c>
      <c r="JIP41" t="s">
        <v>7202</v>
      </c>
      <c r="JIQ41" t="s">
        <v>7202</v>
      </c>
      <c r="JIR41" t="s">
        <v>7202</v>
      </c>
      <c r="JIS41" t="s">
        <v>7202</v>
      </c>
      <c r="JIT41" t="s">
        <v>7202</v>
      </c>
      <c r="JIU41" t="s">
        <v>7202</v>
      </c>
      <c r="JIV41" t="s">
        <v>7202</v>
      </c>
      <c r="JIW41" t="s">
        <v>7202</v>
      </c>
      <c r="JIX41" t="s">
        <v>7202</v>
      </c>
      <c r="JIY41" t="s">
        <v>7202</v>
      </c>
      <c r="JIZ41" t="s">
        <v>7202</v>
      </c>
      <c r="JJA41" t="s">
        <v>7202</v>
      </c>
      <c r="JJB41" t="s">
        <v>7202</v>
      </c>
      <c r="JJC41" t="s">
        <v>7202</v>
      </c>
      <c r="JJD41" t="s">
        <v>7202</v>
      </c>
      <c r="JJE41" t="s">
        <v>7202</v>
      </c>
      <c r="JJF41" t="s">
        <v>7202</v>
      </c>
      <c r="JJG41" t="s">
        <v>7202</v>
      </c>
      <c r="JJH41" t="s">
        <v>7202</v>
      </c>
      <c r="JJI41" t="s">
        <v>7202</v>
      </c>
      <c r="JJJ41" t="s">
        <v>7202</v>
      </c>
      <c r="JJK41" t="s">
        <v>7202</v>
      </c>
      <c r="JJL41" t="s">
        <v>7202</v>
      </c>
      <c r="JJM41" t="s">
        <v>7202</v>
      </c>
      <c r="JJN41" t="s">
        <v>7202</v>
      </c>
      <c r="JJO41" t="s">
        <v>7202</v>
      </c>
      <c r="JJP41" t="s">
        <v>7202</v>
      </c>
      <c r="JJQ41" t="s">
        <v>7202</v>
      </c>
      <c r="JJR41" t="s">
        <v>7202</v>
      </c>
      <c r="JJS41" t="s">
        <v>7202</v>
      </c>
      <c r="JJT41" t="s">
        <v>7202</v>
      </c>
      <c r="JJU41" t="s">
        <v>7202</v>
      </c>
      <c r="JJV41" t="s">
        <v>7202</v>
      </c>
      <c r="JJW41" t="s">
        <v>7202</v>
      </c>
      <c r="JJX41" t="s">
        <v>7202</v>
      </c>
      <c r="JJY41" t="s">
        <v>7202</v>
      </c>
      <c r="JJZ41" t="s">
        <v>7202</v>
      </c>
      <c r="JKA41" t="s">
        <v>7202</v>
      </c>
      <c r="JKB41" t="s">
        <v>7202</v>
      </c>
      <c r="JKC41" t="s">
        <v>7202</v>
      </c>
      <c r="JKD41" t="s">
        <v>7202</v>
      </c>
      <c r="JKE41" t="s">
        <v>7202</v>
      </c>
      <c r="JKF41" t="s">
        <v>7202</v>
      </c>
      <c r="JKG41" t="s">
        <v>7202</v>
      </c>
      <c r="JKH41" t="s">
        <v>7202</v>
      </c>
      <c r="JKI41" t="s">
        <v>7202</v>
      </c>
      <c r="JKJ41" t="s">
        <v>7202</v>
      </c>
      <c r="JKK41" t="s">
        <v>7202</v>
      </c>
      <c r="JKL41" t="s">
        <v>7202</v>
      </c>
      <c r="JKM41" t="s">
        <v>7202</v>
      </c>
      <c r="JKN41" t="s">
        <v>7202</v>
      </c>
      <c r="JKO41" t="s">
        <v>7202</v>
      </c>
      <c r="JKP41" t="s">
        <v>7202</v>
      </c>
      <c r="JKQ41" t="s">
        <v>7202</v>
      </c>
      <c r="JKR41" t="s">
        <v>7202</v>
      </c>
      <c r="JKS41" t="s">
        <v>7202</v>
      </c>
      <c r="JKT41" t="s">
        <v>7202</v>
      </c>
      <c r="JKU41" t="s">
        <v>7202</v>
      </c>
      <c r="JKV41" t="s">
        <v>7202</v>
      </c>
      <c r="JKW41" t="s">
        <v>7202</v>
      </c>
      <c r="JKX41" t="s">
        <v>7202</v>
      </c>
      <c r="JKY41" t="s">
        <v>7202</v>
      </c>
      <c r="JKZ41" t="s">
        <v>7202</v>
      </c>
      <c r="JLA41" t="s">
        <v>7202</v>
      </c>
      <c r="JLB41" t="s">
        <v>7202</v>
      </c>
      <c r="JLC41" t="s">
        <v>7202</v>
      </c>
      <c r="JLD41" t="s">
        <v>7202</v>
      </c>
      <c r="JLE41" t="s">
        <v>7202</v>
      </c>
      <c r="JLF41" t="s">
        <v>7202</v>
      </c>
      <c r="JLG41" t="s">
        <v>7202</v>
      </c>
      <c r="JLH41" t="s">
        <v>7202</v>
      </c>
      <c r="JLI41" t="s">
        <v>7202</v>
      </c>
      <c r="JLJ41" t="s">
        <v>7202</v>
      </c>
      <c r="JLK41" t="s">
        <v>7202</v>
      </c>
      <c r="JLL41" t="s">
        <v>7202</v>
      </c>
      <c r="JLM41" t="s">
        <v>7202</v>
      </c>
      <c r="JLN41" t="s">
        <v>7202</v>
      </c>
      <c r="JLO41" t="s">
        <v>7202</v>
      </c>
      <c r="JLP41" t="s">
        <v>7202</v>
      </c>
      <c r="JLQ41" t="s">
        <v>7202</v>
      </c>
      <c r="JLR41" t="s">
        <v>7202</v>
      </c>
      <c r="JLS41" t="s">
        <v>7202</v>
      </c>
      <c r="JLT41" t="s">
        <v>7202</v>
      </c>
      <c r="JLU41" t="s">
        <v>7202</v>
      </c>
      <c r="JLV41" t="s">
        <v>7202</v>
      </c>
      <c r="JLW41" t="s">
        <v>7202</v>
      </c>
      <c r="JLX41" t="s">
        <v>7202</v>
      </c>
      <c r="JLY41" t="s">
        <v>7202</v>
      </c>
      <c r="JLZ41" t="s">
        <v>7202</v>
      </c>
      <c r="JMA41" t="s">
        <v>7202</v>
      </c>
      <c r="JMB41" t="s">
        <v>7202</v>
      </c>
      <c r="JMC41" t="s">
        <v>7202</v>
      </c>
      <c r="JMD41" t="s">
        <v>7202</v>
      </c>
      <c r="JME41" t="s">
        <v>7202</v>
      </c>
      <c r="JMF41" t="s">
        <v>7202</v>
      </c>
      <c r="JMG41" t="s">
        <v>7202</v>
      </c>
      <c r="JMH41" t="s">
        <v>7202</v>
      </c>
      <c r="JMI41" t="s">
        <v>7202</v>
      </c>
      <c r="JMJ41" t="s">
        <v>7202</v>
      </c>
      <c r="JMK41" t="s">
        <v>7202</v>
      </c>
      <c r="JML41" t="s">
        <v>7202</v>
      </c>
      <c r="JMM41" t="s">
        <v>7202</v>
      </c>
      <c r="JMN41" t="s">
        <v>7202</v>
      </c>
      <c r="JMO41" t="s">
        <v>7202</v>
      </c>
      <c r="JMP41" t="s">
        <v>7202</v>
      </c>
      <c r="JMQ41" t="s">
        <v>7202</v>
      </c>
      <c r="JMR41" t="s">
        <v>7202</v>
      </c>
      <c r="JMS41" t="s">
        <v>7202</v>
      </c>
      <c r="JMT41" t="s">
        <v>7202</v>
      </c>
      <c r="JMU41" t="s">
        <v>7202</v>
      </c>
      <c r="JMV41" t="s">
        <v>7202</v>
      </c>
      <c r="JMW41" t="s">
        <v>7202</v>
      </c>
      <c r="JMX41" t="s">
        <v>7202</v>
      </c>
      <c r="JMY41" t="s">
        <v>7202</v>
      </c>
      <c r="JMZ41" t="s">
        <v>7202</v>
      </c>
      <c r="JNA41" t="s">
        <v>7202</v>
      </c>
      <c r="JNB41" t="s">
        <v>7202</v>
      </c>
      <c r="JNC41" t="s">
        <v>7202</v>
      </c>
      <c r="JND41" t="s">
        <v>7202</v>
      </c>
      <c r="JNE41" t="s">
        <v>7202</v>
      </c>
      <c r="JNF41" t="s">
        <v>7202</v>
      </c>
      <c r="JNG41" t="s">
        <v>7202</v>
      </c>
      <c r="JNH41" t="s">
        <v>7202</v>
      </c>
      <c r="JNI41" t="s">
        <v>7202</v>
      </c>
      <c r="JNJ41" t="s">
        <v>7202</v>
      </c>
      <c r="JNK41" t="s">
        <v>7202</v>
      </c>
      <c r="JNL41" t="s">
        <v>7202</v>
      </c>
      <c r="JNM41" t="s">
        <v>7202</v>
      </c>
      <c r="JNN41" t="s">
        <v>7202</v>
      </c>
      <c r="JNO41" t="s">
        <v>7202</v>
      </c>
      <c r="JNP41" t="s">
        <v>7202</v>
      </c>
      <c r="JNQ41" t="s">
        <v>7202</v>
      </c>
      <c r="JNR41" t="s">
        <v>7202</v>
      </c>
      <c r="JNS41" t="s">
        <v>7202</v>
      </c>
      <c r="JNT41" t="s">
        <v>7202</v>
      </c>
      <c r="JNU41" t="s">
        <v>7202</v>
      </c>
      <c r="JNV41" t="s">
        <v>7202</v>
      </c>
      <c r="JNW41" t="s">
        <v>7202</v>
      </c>
      <c r="JNX41" t="s">
        <v>7202</v>
      </c>
      <c r="JNY41" t="s">
        <v>7202</v>
      </c>
      <c r="JNZ41" t="s">
        <v>7202</v>
      </c>
      <c r="JOA41" t="s">
        <v>7202</v>
      </c>
      <c r="JOB41" t="s">
        <v>7202</v>
      </c>
      <c r="JOC41" t="s">
        <v>7202</v>
      </c>
      <c r="JOD41" t="s">
        <v>7202</v>
      </c>
      <c r="JOE41" t="s">
        <v>7202</v>
      </c>
      <c r="JOF41" t="s">
        <v>7202</v>
      </c>
      <c r="JOG41" t="s">
        <v>7202</v>
      </c>
      <c r="JOH41" t="s">
        <v>7202</v>
      </c>
      <c r="JOI41" t="s">
        <v>7202</v>
      </c>
      <c r="JOJ41" t="s">
        <v>7202</v>
      </c>
      <c r="JOK41" t="s">
        <v>7202</v>
      </c>
      <c r="JOL41" t="s">
        <v>7202</v>
      </c>
      <c r="JOM41" t="s">
        <v>7202</v>
      </c>
      <c r="JON41" t="s">
        <v>7202</v>
      </c>
      <c r="JOO41" t="s">
        <v>7202</v>
      </c>
      <c r="JOP41" t="s">
        <v>7202</v>
      </c>
      <c r="JOQ41" t="s">
        <v>7202</v>
      </c>
      <c r="JOR41" t="s">
        <v>7202</v>
      </c>
      <c r="JOS41" t="s">
        <v>7202</v>
      </c>
      <c r="JOT41" t="s">
        <v>7202</v>
      </c>
      <c r="JOU41" t="s">
        <v>7202</v>
      </c>
      <c r="JOV41" t="s">
        <v>7202</v>
      </c>
      <c r="JOW41" t="s">
        <v>7202</v>
      </c>
      <c r="JOX41" t="s">
        <v>7202</v>
      </c>
      <c r="JOY41" t="s">
        <v>7202</v>
      </c>
      <c r="JOZ41" t="s">
        <v>7202</v>
      </c>
      <c r="JPA41" t="s">
        <v>7202</v>
      </c>
      <c r="JPB41" t="s">
        <v>7202</v>
      </c>
      <c r="JPC41" t="s">
        <v>7202</v>
      </c>
      <c r="JPD41" t="s">
        <v>7202</v>
      </c>
      <c r="JPE41" t="s">
        <v>7202</v>
      </c>
      <c r="JPF41" t="s">
        <v>7202</v>
      </c>
      <c r="JPG41" t="s">
        <v>7202</v>
      </c>
      <c r="JPH41" t="s">
        <v>7202</v>
      </c>
      <c r="JPI41" t="s">
        <v>7202</v>
      </c>
      <c r="JPJ41" t="s">
        <v>7202</v>
      </c>
      <c r="JPK41" t="s">
        <v>7202</v>
      </c>
      <c r="JPL41" t="s">
        <v>7202</v>
      </c>
      <c r="JPM41" t="s">
        <v>7202</v>
      </c>
      <c r="JPN41" t="s">
        <v>7202</v>
      </c>
      <c r="JPO41" t="s">
        <v>7202</v>
      </c>
      <c r="JPP41" t="s">
        <v>7202</v>
      </c>
      <c r="JPQ41" t="s">
        <v>7202</v>
      </c>
      <c r="JPR41" t="s">
        <v>7202</v>
      </c>
      <c r="JPS41" t="s">
        <v>7202</v>
      </c>
      <c r="JPT41" t="s">
        <v>7202</v>
      </c>
      <c r="JPU41" t="s">
        <v>7202</v>
      </c>
      <c r="JPV41" t="s">
        <v>7202</v>
      </c>
      <c r="JPW41" t="s">
        <v>7202</v>
      </c>
      <c r="JPX41" t="s">
        <v>7202</v>
      </c>
      <c r="JPY41" t="s">
        <v>7202</v>
      </c>
      <c r="JPZ41" t="s">
        <v>7202</v>
      </c>
      <c r="JQA41" t="s">
        <v>7202</v>
      </c>
      <c r="JQB41" t="s">
        <v>7202</v>
      </c>
      <c r="JQC41" t="s">
        <v>7202</v>
      </c>
      <c r="JQD41" t="s">
        <v>7202</v>
      </c>
      <c r="JQE41" t="s">
        <v>7202</v>
      </c>
      <c r="JQF41" t="s">
        <v>7202</v>
      </c>
      <c r="JQG41" t="s">
        <v>7202</v>
      </c>
      <c r="JQH41" t="s">
        <v>7202</v>
      </c>
      <c r="JQI41" t="s">
        <v>7202</v>
      </c>
      <c r="JQJ41" t="s">
        <v>7202</v>
      </c>
      <c r="JQK41" t="s">
        <v>7202</v>
      </c>
      <c r="JQL41" t="s">
        <v>7202</v>
      </c>
      <c r="JQM41" t="s">
        <v>7202</v>
      </c>
      <c r="JQN41" t="s">
        <v>7202</v>
      </c>
      <c r="JQO41" t="s">
        <v>7202</v>
      </c>
      <c r="JQP41" t="s">
        <v>7202</v>
      </c>
      <c r="JQQ41" t="s">
        <v>7202</v>
      </c>
      <c r="JQR41" t="s">
        <v>7202</v>
      </c>
      <c r="JQS41" t="s">
        <v>7202</v>
      </c>
      <c r="JQT41" t="s">
        <v>7202</v>
      </c>
      <c r="JQU41" t="s">
        <v>7202</v>
      </c>
      <c r="JQV41" t="s">
        <v>7202</v>
      </c>
      <c r="JQW41" t="s">
        <v>7202</v>
      </c>
      <c r="JQX41" t="s">
        <v>7202</v>
      </c>
      <c r="JQY41" t="s">
        <v>7202</v>
      </c>
      <c r="JQZ41" t="s">
        <v>7202</v>
      </c>
      <c r="JRA41" t="s">
        <v>7202</v>
      </c>
      <c r="JRB41" t="s">
        <v>7202</v>
      </c>
      <c r="JRC41" t="s">
        <v>7202</v>
      </c>
      <c r="JRD41" t="s">
        <v>7202</v>
      </c>
      <c r="JRE41" t="s">
        <v>7202</v>
      </c>
      <c r="JRF41" t="s">
        <v>7202</v>
      </c>
      <c r="JRG41" t="s">
        <v>7202</v>
      </c>
      <c r="JRH41" t="s">
        <v>7202</v>
      </c>
      <c r="JRI41" t="s">
        <v>7202</v>
      </c>
      <c r="JRJ41" t="s">
        <v>7202</v>
      </c>
      <c r="JRK41" t="s">
        <v>7202</v>
      </c>
      <c r="JRL41" t="s">
        <v>7202</v>
      </c>
      <c r="JRM41" t="s">
        <v>7202</v>
      </c>
      <c r="JRN41" t="s">
        <v>7202</v>
      </c>
      <c r="JRO41" t="s">
        <v>7202</v>
      </c>
      <c r="JRP41" t="s">
        <v>7202</v>
      </c>
      <c r="JRQ41" t="s">
        <v>7202</v>
      </c>
      <c r="JRR41" t="s">
        <v>7202</v>
      </c>
      <c r="JRS41" t="s">
        <v>7202</v>
      </c>
      <c r="JRT41" t="s">
        <v>7202</v>
      </c>
      <c r="JRU41" t="s">
        <v>7202</v>
      </c>
      <c r="JRV41" t="s">
        <v>7202</v>
      </c>
      <c r="JRW41" t="s">
        <v>7202</v>
      </c>
      <c r="JRX41" t="s">
        <v>7202</v>
      </c>
      <c r="JRY41" t="s">
        <v>7202</v>
      </c>
      <c r="JRZ41" t="s">
        <v>7202</v>
      </c>
      <c r="JSA41" t="s">
        <v>7202</v>
      </c>
      <c r="JSB41" t="s">
        <v>7202</v>
      </c>
      <c r="JSC41" t="s">
        <v>7202</v>
      </c>
      <c r="JSD41" t="s">
        <v>7202</v>
      </c>
      <c r="JSE41" t="s">
        <v>7202</v>
      </c>
      <c r="JSF41" t="s">
        <v>7202</v>
      </c>
      <c r="JSG41" t="s">
        <v>7202</v>
      </c>
      <c r="JSH41" t="s">
        <v>7202</v>
      </c>
      <c r="JSI41" t="s">
        <v>7202</v>
      </c>
      <c r="JSJ41" t="s">
        <v>7202</v>
      </c>
      <c r="JSK41" t="s">
        <v>7202</v>
      </c>
      <c r="JSL41" t="s">
        <v>7202</v>
      </c>
      <c r="JSM41" t="s">
        <v>7202</v>
      </c>
      <c r="JSN41" t="s">
        <v>7202</v>
      </c>
      <c r="JSO41" t="s">
        <v>7202</v>
      </c>
      <c r="JSP41" t="s">
        <v>7202</v>
      </c>
      <c r="JSQ41" t="s">
        <v>7202</v>
      </c>
      <c r="JSR41" t="s">
        <v>7202</v>
      </c>
      <c r="JSS41" t="s">
        <v>7202</v>
      </c>
      <c r="JST41" t="s">
        <v>7202</v>
      </c>
      <c r="JSU41" t="s">
        <v>7202</v>
      </c>
      <c r="JSV41" t="s">
        <v>7202</v>
      </c>
      <c r="JSW41" t="s">
        <v>7202</v>
      </c>
      <c r="JSX41" t="s">
        <v>7202</v>
      </c>
      <c r="JSY41" t="s">
        <v>7202</v>
      </c>
      <c r="JSZ41" t="s">
        <v>7202</v>
      </c>
      <c r="JTA41" t="s">
        <v>7202</v>
      </c>
      <c r="JTB41" t="s">
        <v>7202</v>
      </c>
      <c r="JTC41" t="s">
        <v>7202</v>
      </c>
      <c r="JTD41" t="s">
        <v>7202</v>
      </c>
      <c r="JTE41" t="s">
        <v>7202</v>
      </c>
      <c r="JTF41" t="s">
        <v>7202</v>
      </c>
      <c r="JTG41" t="s">
        <v>7202</v>
      </c>
      <c r="JTH41" t="s">
        <v>7202</v>
      </c>
      <c r="JTI41" t="s">
        <v>7202</v>
      </c>
      <c r="JTJ41" t="s">
        <v>7202</v>
      </c>
      <c r="JTK41" t="s">
        <v>7202</v>
      </c>
      <c r="JTL41" t="s">
        <v>7202</v>
      </c>
      <c r="JTM41" t="s">
        <v>7202</v>
      </c>
      <c r="JTN41" t="s">
        <v>7202</v>
      </c>
      <c r="JTO41" t="s">
        <v>7202</v>
      </c>
      <c r="JTP41" t="s">
        <v>7202</v>
      </c>
      <c r="JTQ41" t="s">
        <v>7202</v>
      </c>
      <c r="JTR41" t="s">
        <v>7202</v>
      </c>
      <c r="JTS41" t="s">
        <v>7202</v>
      </c>
      <c r="JTT41" t="s">
        <v>7202</v>
      </c>
      <c r="JTU41" t="s">
        <v>7202</v>
      </c>
      <c r="JTV41" t="s">
        <v>7202</v>
      </c>
      <c r="JTW41" t="s">
        <v>7202</v>
      </c>
    </row>
    <row r="42" spans="1:7303" x14ac:dyDescent="0.25">
      <c r="A42" t="s">
        <v>7209</v>
      </c>
      <c r="B42">
        <v>7</v>
      </c>
      <c r="C42">
        <v>7</v>
      </c>
      <c r="D42">
        <v>7</v>
      </c>
      <c r="E42">
        <v>7</v>
      </c>
      <c r="F42">
        <v>7</v>
      </c>
      <c r="G42">
        <v>7</v>
      </c>
      <c r="H42">
        <v>7</v>
      </c>
      <c r="I42">
        <v>1</v>
      </c>
      <c r="J42">
        <v>1</v>
      </c>
      <c r="K42">
        <v>1</v>
      </c>
      <c r="L42">
        <v>1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2449007</v>
      </c>
      <c r="Y42">
        <v>2449007</v>
      </c>
      <c r="Z42">
        <v>2456737</v>
      </c>
      <c r="AA42">
        <v>2451768</v>
      </c>
      <c r="AB42">
        <v>2425825</v>
      </c>
      <c r="AC42">
        <v>2417366</v>
      </c>
      <c r="AD42">
        <v>2413221</v>
      </c>
      <c r="AE42">
        <v>2394177</v>
      </c>
      <c r="AF42">
        <v>2376884</v>
      </c>
      <c r="AG42">
        <v>2375662</v>
      </c>
      <c r="AH42">
        <v>2343442</v>
      </c>
      <c r="AI42">
        <v>2331207</v>
      </c>
      <c r="AJ42">
        <v>2328921</v>
      </c>
      <c r="AK42">
        <v>2326694</v>
      </c>
      <c r="AL42">
        <v>2322073</v>
      </c>
      <c r="AM42">
        <v>2329017</v>
      </c>
      <c r="AN42">
        <v>2324651</v>
      </c>
      <c r="AO42">
        <v>2289165</v>
      </c>
      <c r="AP42">
        <v>2043742</v>
      </c>
      <c r="AQ42">
        <v>1561509</v>
      </c>
      <c r="AR42">
        <v>1561509</v>
      </c>
      <c r="AS42">
        <v>1004361</v>
      </c>
      <c r="AT42">
        <v>373145</v>
      </c>
      <c r="AU42">
        <v>214639</v>
      </c>
      <c r="AV42">
        <v>69874</v>
      </c>
      <c r="AW42">
        <v>52016</v>
      </c>
      <c r="AX42">
        <v>30699</v>
      </c>
      <c r="AY42">
        <v>18113</v>
      </c>
      <c r="AZ42">
        <v>17369</v>
      </c>
      <c r="BA42">
        <v>10518</v>
      </c>
      <c r="BB42">
        <v>6571</v>
      </c>
      <c r="BC42">
        <v>4763</v>
      </c>
      <c r="BD42">
        <v>1953</v>
      </c>
      <c r="BE42">
        <v>1302</v>
      </c>
      <c r="BF42">
        <v>1220</v>
      </c>
      <c r="BG42">
        <v>196</v>
      </c>
      <c r="BH42">
        <v>150</v>
      </c>
      <c r="BI42">
        <v>121</v>
      </c>
      <c r="BJ42">
        <v>104</v>
      </c>
      <c r="BK42">
        <v>83</v>
      </c>
      <c r="BL42">
        <v>60</v>
      </c>
      <c r="BM42">
        <v>59</v>
      </c>
      <c r="BN42">
        <v>51</v>
      </c>
      <c r="BO42">
        <v>46</v>
      </c>
      <c r="BP42">
        <v>45</v>
      </c>
      <c r="BQ42">
        <v>336</v>
      </c>
      <c r="BR42">
        <v>22</v>
      </c>
      <c r="BS42">
        <v>21</v>
      </c>
      <c r="BT42">
        <v>20</v>
      </c>
      <c r="BU42">
        <v>20</v>
      </c>
      <c r="BV42">
        <v>20</v>
      </c>
      <c r="BW42">
        <v>18</v>
      </c>
      <c r="BX42">
        <v>18</v>
      </c>
      <c r="BY42">
        <v>18</v>
      </c>
      <c r="BZ42">
        <v>18</v>
      </c>
      <c r="CA42">
        <v>18</v>
      </c>
      <c r="CB42">
        <v>18</v>
      </c>
      <c r="CC42">
        <v>18</v>
      </c>
      <c r="CD42">
        <v>18</v>
      </c>
      <c r="CE42">
        <v>18</v>
      </c>
      <c r="CF42">
        <v>18</v>
      </c>
      <c r="CG42">
        <v>18</v>
      </c>
      <c r="CH42">
        <v>18</v>
      </c>
      <c r="CI42">
        <v>18</v>
      </c>
      <c r="CJ42">
        <v>18</v>
      </c>
      <c r="CK42">
        <v>2250341</v>
      </c>
      <c r="CL42">
        <v>2246919</v>
      </c>
      <c r="CM42">
        <v>2232566</v>
      </c>
      <c r="CN42">
        <v>2225523</v>
      </c>
      <c r="CO42">
        <v>2224248</v>
      </c>
      <c r="CP42">
        <v>2215432</v>
      </c>
      <c r="CQ42">
        <v>2231924</v>
      </c>
      <c r="CR42">
        <v>2218835</v>
      </c>
      <c r="CS42">
        <v>2273332</v>
      </c>
      <c r="CT42">
        <v>2208952</v>
      </c>
      <c r="CU42">
        <v>2199599</v>
      </c>
      <c r="CV42">
        <v>2203498</v>
      </c>
      <c r="CW42">
        <v>2204963</v>
      </c>
      <c r="CX42">
        <v>2211820</v>
      </c>
      <c r="CY42">
        <v>2224487</v>
      </c>
      <c r="CZ42">
        <v>2236592</v>
      </c>
      <c r="DA42">
        <v>2220863</v>
      </c>
      <c r="DB42">
        <v>2194841</v>
      </c>
      <c r="DC42">
        <v>2003441</v>
      </c>
      <c r="DD42">
        <v>1451830</v>
      </c>
      <c r="DE42">
        <v>515421</v>
      </c>
      <c r="DF42">
        <v>190332</v>
      </c>
      <c r="DG42">
        <v>107161</v>
      </c>
      <c r="DH42">
        <v>56467</v>
      </c>
      <c r="DI42">
        <v>34009</v>
      </c>
      <c r="DJ42">
        <v>34009</v>
      </c>
      <c r="DK42">
        <v>27970</v>
      </c>
      <c r="DL42">
        <v>15683</v>
      </c>
      <c r="DM42">
        <v>9452</v>
      </c>
      <c r="DN42">
        <v>7036</v>
      </c>
      <c r="DO42">
        <v>6876</v>
      </c>
      <c r="DP42">
        <v>6278</v>
      </c>
      <c r="DQ42">
        <v>5246</v>
      </c>
      <c r="DR42">
        <v>4646</v>
      </c>
      <c r="DS42">
        <v>4479</v>
      </c>
      <c r="DT42">
        <v>4321</v>
      </c>
      <c r="DU42">
        <v>4282</v>
      </c>
      <c r="DV42">
        <v>4274</v>
      </c>
      <c r="DW42">
        <v>4184</v>
      </c>
      <c r="DX42">
        <v>3852</v>
      </c>
      <c r="DY42">
        <v>1845</v>
      </c>
      <c r="DZ42">
        <v>1842</v>
      </c>
      <c r="EA42">
        <v>776</v>
      </c>
      <c r="EB42">
        <v>739</v>
      </c>
      <c r="EC42">
        <v>725</v>
      </c>
      <c r="ED42">
        <v>725</v>
      </c>
      <c r="EE42">
        <v>717</v>
      </c>
      <c r="EF42">
        <v>517</v>
      </c>
      <c r="EG42">
        <v>10</v>
      </c>
      <c r="EH42">
        <v>10</v>
      </c>
      <c r="EI42">
        <v>8</v>
      </c>
      <c r="EJ42">
        <v>8</v>
      </c>
      <c r="EK42">
        <v>8</v>
      </c>
      <c r="EL42">
        <v>7</v>
      </c>
      <c r="EM42">
        <v>7</v>
      </c>
      <c r="EN42">
        <v>2</v>
      </c>
      <c r="EO42">
        <v>1</v>
      </c>
      <c r="EP42">
        <v>1</v>
      </c>
      <c r="EQ42">
        <v>2069464</v>
      </c>
      <c r="ER42">
        <v>2069464</v>
      </c>
      <c r="ES42">
        <v>2069464</v>
      </c>
      <c r="ET42">
        <v>2069464</v>
      </c>
      <c r="EU42">
        <v>2069464</v>
      </c>
      <c r="EV42">
        <v>2069464</v>
      </c>
      <c r="EW42">
        <v>2069464</v>
      </c>
      <c r="EX42">
        <v>2069464</v>
      </c>
      <c r="EY42">
        <v>2075399</v>
      </c>
      <c r="EZ42">
        <v>2076976</v>
      </c>
      <c r="FA42">
        <v>2080218</v>
      </c>
      <c r="FB42">
        <v>2081956</v>
      </c>
      <c r="FC42">
        <v>2075613</v>
      </c>
      <c r="FD42">
        <v>2073041</v>
      </c>
      <c r="FE42">
        <v>2068827</v>
      </c>
      <c r="FF42">
        <v>2071533</v>
      </c>
      <c r="FG42">
        <v>2078876</v>
      </c>
      <c r="FH42">
        <v>2081367</v>
      </c>
      <c r="FI42">
        <v>2079773</v>
      </c>
      <c r="FJ42">
        <v>2089346</v>
      </c>
      <c r="FK42">
        <v>2107310</v>
      </c>
      <c r="FL42">
        <v>2104593</v>
      </c>
      <c r="FM42">
        <v>2113693</v>
      </c>
      <c r="FN42">
        <v>2111185</v>
      </c>
      <c r="FO42">
        <v>2111185</v>
      </c>
      <c r="FP42">
        <v>2097241</v>
      </c>
      <c r="FQ42">
        <v>1923845</v>
      </c>
      <c r="FR42">
        <v>1465917</v>
      </c>
      <c r="FS42">
        <v>854211</v>
      </c>
      <c r="FT42">
        <v>381797</v>
      </c>
      <c r="FU42">
        <v>131548</v>
      </c>
      <c r="FV42">
        <v>41985</v>
      </c>
      <c r="FW42">
        <v>13349</v>
      </c>
      <c r="FX42">
        <v>11025</v>
      </c>
      <c r="FY42">
        <v>7783</v>
      </c>
      <c r="FZ42">
        <v>5666</v>
      </c>
      <c r="GA42">
        <v>5318</v>
      </c>
      <c r="GB42">
        <v>3731</v>
      </c>
      <c r="GC42">
        <v>2392</v>
      </c>
      <c r="GD42">
        <v>2096</v>
      </c>
      <c r="GE42">
        <v>1704</v>
      </c>
      <c r="GF42">
        <v>568</v>
      </c>
      <c r="GG42">
        <v>435</v>
      </c>
      <c r="GH42">
        <v>417</v>
      </c>
      <c r="GI42">
        <v>361</v>
      </c>
      <c r="GJ42">
        <v>282</v>
      </c>
      <c r="GK42">
        <v>242</v>
      </c>
      <c r="GL42">
        <v>235</v>
      </c>
      <c r="GM42">
        <v>65</v>
      </c>
      <c r="GN42">
        <v>60</v>
      </c>
      <c r="GO42">
        <v>60</v>
      </c>
      <c r="GP42">
        <v>33</v>
      </c>
      <c r="GQ42">
        <v>13</v>
      </c>
      <c r="GR42">
        <v>8</v>
      </c>
      <c r="GS42">
        <v>8</v>
      </c>
      <c r="GT42">
        <v>3</v>
      </c>
      <c r="GU42">
        <v>3</v>
      </c>
      <c r="GV42">
        <v>3</v>
      </c>
      <c r="GW42">
        <v>3</v>
      </c>
      <c r="GX42">
        <v>2</v>
      </c>
      <c r="GY42">
        <v>2</v>
      </c>
      <c r="GZ42">
        <v>2</v>
      </c>
      <c r="HA42">
        <v>2</v>
      </c>
      <c r="HB42">
        <v>1</v>
      </c>
      <c r="HC42">
        <v>1</v>
      </c>
      <c r="HD42">
        <v>1</v>
      </c>
      <c r="HE42">
        <v>1</v>
      </c>
      <c r="HF42">
        <v>1</v>
      </c>
      <c r="HG42">
        <v>1</v>
      </c>
      <c r="HH42">
        <v>1</v>
      </c>
      <c r="HI42">
        <v>1</v>
      </c>
      <c r="HJ42">
        <v>1</v>
      </c>
      <c r="HK42">
        <v>2014186</v>
      </c>
      <c r="HL42">
        <v>2018444</v>
      </c>
      <c r="HM42">
        <v>2026897</v>
      </c>
      <c r="HN42">
        <v>2018560</v>
      </c>
      <c r="HO42">
        <v>2014249</v>
      </c>
      <c r="HP42">
        <v>2010800</v>
      </c>
      <c r="HQ42">
        <v>2016360</v>
      </c>
      <c r="HR42">
        <v>2026485</v>
      </c>
      <c r="HS42">
        <v>2021086</v>
      </c>
      <c r="HT42">
        <v>2015958</v>
      </c>
      <c r="HU42">
        <v>2005582</v>
      </c>
      <c r="HV42">
        <v>1978066</v>
      </c>
      <c r="HW42">
        <v>1982107</v>
      </c>
      <c r="HX42">
        <v>1981052</v>
      </c>
      <c r="HY42">
        <v>1978685</v>
      </c>
      <c r="HZ42">
        <v>1978613</v>
      </c>
      <c r="IA42">
        <v>1965737</v>
      </c>
      <c r="IB42">
        <v>1977516</v>
      </c>
      <c r="IC42">
        <v>1818233</v>
      </c>
      <c r="ID42">
        <v>1405663</v>
      </c>
      <c r="IE42">
        <v>868098</v>
      </c>
      <c r="IF42">
        <v>401533</v>
      </c>
      <c r="IG42">
        <v>238764</v>
      </c>
      <c r="IH42">
        <v>75731</v>
      </c>
      <c r="II42">
        <v>38354</v>
      </c>
      <c r="IJ42">
        <v>25038</v>
      </c>
      <c r="IK42">
        <v>23337</v>
      </c>
      <c r="IL42">
        <v>18504</v>
      </c>
      <c r="IM42">
        <v>12965</v>
      </c>
      <c r="IN42">
        <v>10570</v>
      </c>
      <c r="IO42">
        <v>10677</v>
      </c>
      <c r="IP42">
        <v>10196</v>
      </c>
      <c r="IQ42">
        <v>9902</v>
      </c>
      <c r="IR42">
        <v>8643</v>
      </c>
      <c r="IS42">
        <v>8053</v>
      </c>
      <c r="IT42">
        <v>7889</v>
      </c>
      <c r="IU42">
        <v>7075</v>
      </c>
      <c r="IV42">
        <v>5874</v>
      </c>
      <c r="IW42">
        <v>4823</v>
      </c>
      <c r="IX42">
        <v>3779</v>
      </c>
      <c r="IY42">
        <v>3776</v>
      </c>
      <c r="IZ42">
        <v>3776</v>
      </c>
      <c r="JA42">
        <v>3773</v>
      </c>
      <c r="JB42">
        <v>3773</v>
      </c>
      <c r="JC42">
        <v>2495</v>
      </c>
      <c r="JD42">
        <v>1872</v>
      </c>
      <c r="JE42">
        <v>1858</v>
      </c>
      <c r="JF42">
        <v>1516</v>
      </c>
      <c r="JG42">
        <v>1468</v>
      </c>
      <c r="JH42">
        <v>1356</v>
      </c>
      <c r="JI42">
        <v>382</v>
      </c>
      <c r="JJ42">
        <v>281</v>
      </c>
      <c r="JK42">
        <v>226</v>
      </c>
      <c r="JL42">
        <v>223</v>
      </c>
      <c r="JM42">
        <v>150</v>
      </c>
      <c r="JN42">
        <v>100</v>
      </c>
      <c r="JO42">
        <v>100</v>
      </c>
      <c r="JP42">
        <v>1880122</v>
      </c>
      <c r="JQ42">
        <v>1880122</v>
      </c>
      <c r="JR42">
        <v>1880122</v>
      </c>
      <c r="JS42">
        <v>1880122</v>
      </c>
      <c r="JT42">
        <v>1880122</v>
      </c>
      <c r="JU42">
        <v>1880122</v>
      </c>
      <c r="JV42">
        <v>1880122</v>
      </c>
      <c r="JW42">
        <v>1880122</v>
      </c>
      <c r="JX42">
        <v>1880122</v>
      </c>
      <c r="JY42">
        <v>1880122</v>
      </c>
      <c r="JZ42">
        <v>1880122</v>
      </c>
      <c r="KA42">
        <v>1887127</v>
      </c>
      <c r="KB42">
        <v>1893164</v>
      </c>
      <c r="KC42">
        <v>1893809</v>
      </c>
      <c r="KD42">
        <v>1895180</v>
      </c>
      <c r="KE42">
        <v>1893634</v>
      </c>
      <c r="KF42">
        <v>1888105</v>
      </c>
      <c r="KG42">
        <v>1889388</v>
      </c>
      <c r="KH42">
        <v>1887856</v>
      </c>
      <c r="KI42">
        <v>1884448</v>
      </c>
      <c r="KJ42">
        <v>1887427</v>
      </c>
      <c r="KK42">
        <v>1888185</v>
      </c>
      <c r="KL42">
        <v>1879343</v>
      </c>
      <c r="KM42">
        <v>1875296</v>
      </c>
      <c r="KN42">
        <v>1871817</v>
      </c>
      <c r="KO42">
        <v>1850309</v>
      </c>
      <c r="KP42">
        <v>1757777</v>
      </c>
      <c r="KQ42">
        <v>1032231</v>
      </c>
      <c r="KR42">
        <v>1032231</v>
      </c>
      <c r="KS42">
        <v>734963</v>
      </c>
      <c r="KT42">
        <v>286751</v>
      </c>
      <c r="KU42">
        <v>115624</v>
      </c>
      <c r="KV42">
        <v>85798</v>
      </c>
      <c r="KW42">
        <v>62047</v>
      </c>
      <c r="KX42">
        <v>23462</v>
      </c>
      <c r="KY42">
        <v>18522</v>
      </c>
      <c r="KZ42">
        <v>8583</v>
      </c>
      <c r="LA42">
        <v>5475</v>
      </c>
      <c r="LB42">
        <v>4014</v>
      </c>
      <c r="LC42">
        <v>2017</v>
      </c>
      <c r="LD42">
        <v>457</v>
      </c>
      <c r="LE42">
        <v>424</v>
      </c>
      <c r="LF42">
        <v>340</v>
      </c>
      <c r="LG42">
        <v>138</v>
      </c>
      <c r="LH42">
        <v>137</v>
      </c>
      <c r="LI42">
        <v>136</v>
      </c>
      <c r="LJ42">
        <v>36</v>
      </c>
      <c r="LK42">
        <v>36</v>
      </c>
      <c r="LL42">
        <v>25</v>
      </c>
      <c r="LM42">
        <v>15</v>
      </c>
      <c r="LN42">
        <v>14</v>
      </c>
      <c r="LO42">
        <v>12</v>
      </c>
      <c r="LP42">
        <v>12</v>
      </c>
      <c r="LQ42">
        <v>12</v>
      </c>
      <c r="LR42">
        <v>12</v>
      </c>
      <c r="LS42">
        <v>12</v>
      </c>
      <c r="LT42">
        <v>12</v>
      </c>
      <c r="LU42">
        <v>12</v>
      </c>
      <c r="LV42">
        <v>11</v>
      </c>
      <c r="LW42">
        <v>11</v>
      </c>
      <c r="LX42">
        <v>11</v>
      </c>
      <c r="LY42">
        <v>11</v>
      </c>
      <c r="LZ42">
        <v>11</v>
      </c>
      <c r="MA42">
        <v>11</v>
      </c>
      <c r="MB42">
        <v>11</v>
      </c>
      <c r="MC42">
        <v>1</v>
      </c>
      <c r="MD42">
        <v>1</v>
      </c>
      <c r="ME42">
        <v>1</v>
      </c>
      <c r="MF42">
        <v>1</v>
      </c>
      <c r="MG42">
        <v>1</v>
      </c>
      <c r="MH42">
        <v>1</v>
      </c>
      <c r="MI42">
        <v>1</v>
      </c>
      <c r="MJ42">
        <v>1</v>
      </c>
      <c r="MK42">
        <v>1</v>
      </c>
      <c r="ML42">
        <v>1785073</v>
      </c>
      <c r="MM42">
        <v>1782187</v>
      </c>
      <c r="MN42">
        <v>1779783</v>
      </c>
      <c r="MO42">
        <v>1777845</v>
      </c>
      <c r="MP42">
        <v>1776779</v>
      </c>
      <c r="MQ42">
        <v>1773444</v>
      </c>
      <c r="MR42">
        <v>1769853</v>
      </c>
      <c r="MS42">
        <v>1760045</v>
      </c>
      <c r="MT42">
        <v>1759527</v>
      </c>
      <c r="MU42">
        <v>1757228</v>
      </c>
      <c r="MV42">
        <v>1757409</v>
      </c>
      <c r="MW42">
        <v>1757671</v>
      </c>
      <c r="MX42">
        <v>1757667</v>
      </c>
      <c r="MY42">
        <v>1751950</v>
      </c>
      <c r="MZ42">
        <v>1748958</v>
      </c>
      <c r="NA42">
        <v>1751507</v>
      </c>
      <c r="NB42">
        <v>1735746</v>
      </c>
      <c r="NC42">
        <v>1642527</v>
      </c>
      <c r="ND42">
        <v>1129047</v>
      </c>
      <c r="NE42">
        <v>557943</v>
      </c>
      <c r="NF42">
        <v>221980</v>
      </c>
      <c r="NG42">
        <v>84434</v>
      </c>
      <c r="NH42">
        <v>26723</v>
      </c>
      <c r="NI42">
        <v>8677</v>
      </c>
      <c r="NJ42">
        <v>8677</v>
      </c>
      <c r="NK42">
        <v>2560</v>
      </c>
      <c r="NL42">
        <v>981</v>
      </c>
      <c r="NM42">
        <v>883</v>
      </c>
      <c r="NN42">
        <v>866</v>
      </c>
      <c r="NO42">
        <v>840</v>
      </c>
      <c r="NP42">
        <v>788</v>
      </c>
      <c r="NQ42">
        <v>774</v>
      </c>
      <c r="NR42">
        <v>755</v>
      </c>
      <c r="NS42">
        <v>738</v>
      </c>
      <c r="NT42">
        <v>720</v>
      </c>
      <c r="NU42">
        <v>715</v>
      </c>
      <c r="NV42">
        <v>714</v>
      </c>
      <c r="NW42">
        <v>713</v>
      </c>
      <c r="NX42">
        <v>713</v>
      </c>
      <c r="NY42">
        <v>710</v>
      </c>
      <c r="NZ42">
        <v>710</v>
      </c>
      <c r="OA42">
        <v>709</v>
      </c>
      <c r="OB42">
        <v>703</v>
      </c>
      <c r="OC42">
        <v>703</v>
      </c>
      <c r="OD42">
        <v>703</v>
      </c>
      <c r="OE42">
        <v>703</v>
      </c>
      <c r="OF42">
        <v>703</v>
      </c>
      <c r="OG42">
        <v>703</v>
      </c>
      <c r="OH42">
        <v>703</v>
      </c>
      <c r="OI42">
        <v>703</v>
      </c>
      <c r="OJ42">
        <v>700</v>
      </c>
      <c r="OK42">
        <v>700</v>
      </c>
      <c r="OL42">
        <v>700</v>
      </c>
      <c r="OM42">
        <v>682</v>
      </c>
      <c r="ON42">
        <v>2</v>
      </c>
      <c r="OO42">
        <v>2</v>
      </c>
      <c r="OP42">
        <v>2</v>
      </c>
      <c r="OQ42">
        <v>2</v>
      </c>
      <c r="OR42">
        <v>2</v>
      </c>
      <c r="OS42">
        <v>2</v>
      </c>
      <c r="OT42">
        <v>2</v>
      </c>
      <c r="OU42">
        <v>2</v>
      </c>
      <c r="OV42">
        <v>2</v>
      </c>
      <c r="OW42">
        <v>1</v>
      </c>
      <c r="OX42">
        <v>1</v>
      </c>
      <c r="OY42">
        <v>1771554</v>
      </c>
      <c r="OZ42">
        <v>1766642</v>
      </c>
      <c r="PA42">
        <v>1761417</v>
      </c>
      <c r="PB42">
        <v>1765018</v>
      </c>
      <c r="PC42">
        <v>1765769</v>
      </c>
      <c r="PD42">
        <v>1768534</v>
      </c>
      <c r="PE42">
        <v>1763030</v>
      </c>
      <c r="PF42">
        <v>1758479</v>
      </c>
      <c r="PG42">
        <v>1763821</v>
      </c>
      <c r="PH42">
        <v>1769207</v>
      </c>
      <c r="PI42">
        <v>1761836</v>
      </c>
      <c r="PJ42">
        <v>1757779</v>
      </c>
      <c r="PK42">
        <v>1742783</v>
      </c>
      <c r="PL42">
        <v>1739163</v>
      </c>
      <c r="PM42">
        <v>1726095</v>
      </c>
      <c r="PN42">
        <v>1791782</v>
      </c>
      <c r="PO42">
        <v>1791782</v>
      </c>
      <c r="PP42">
        <v>1802031</v>
      </c>
      <c r="PQ42">
        <v>1634145</v>
      </c>
      <c r="PR42">
        <v>1051418</v>
      </c>
      <c r="PS42">
        <v>491831</v>
      </c>
      <c r="PT42">
        <v>200080</v>
      </c>
      <c r="PU42">
        <v>127575</v>
      </c>
      <c r="PV42">
        <v>64935</v>
      </c>
      <c r="PW42">
        <v>55818</v>
      </c>
      <c r="PX42">
        <v>50355</v>
      </c>
      <c r="PY42">
        <v>48028</v>
      </c>
      <c r="PZ42">
        <v>46023</v>
      </c>
      <c r="QA42">
        <v>44579</v>
      </c>
      <c r="QB42">
        <v>44324</v>
      </c>
      <c r="QC42">
        <v>44284</v>
      </c>
      <c r="QD42">
        <v>44141</v>
      </c>
      <c r="QE42">
        <v>43947</v>
      </c>
      <c r="QF42">
        <v>44013</v>
      </c>
      <c r="QG42">
        <v>43993</v>
      </c>
      <c r="QH42">
        <v>43965</v>
      </c>
      <c r="QI42">
        <v>43732</v>
      </c>
      <c r="QJ42">
        <v>43203</v>
      </c>
      <c r="QK42">
        <v>42065</v>
      </c>
      <c r="QL42">
        <v>41504</v>
      </c>
      <c r="QM42">
        <v>40376</v>
      </c>
      <c r="QN42">
        <v>38733</v>
      </c>
      <c r="QO42">
        <v>22423</v>
      </c>
      <c r="QP42">
        <v>10021</v>
      </c>
      <c r="QQ42">
        <v>325</v>
      </c>
      <c r="QR42">
        <v>325</v>
      </c>
      <c r="QS42">
        <v>53</v>
      </c>
      <c r="QT42">
        <v>55</v>
      </c>
      <c r="QU42">
        <v>55</v>
      </c>
      <c r="QV42">
        <v>52</v>
      </c>
      <c r="QW42">
        <v>46</v>
      </c>
      <c r="QX42">
        <v>37</v>
      </c>
      <c r="QY42">
        <v>32</v>
      </c>
      <c r="QZ42">
        <v>27</v>
      </c>
      <c r="RA42">
        <v>25</v>
      </c>
      <c r="RB42">
        <v>14</v>
      </c>
      <c r="RC42">
        <v>18</v>
      </c>
      <c r="RD42">
        <v>6</v>
      </c>
      <c r="RE42">
        <v>1</v>
      </c>
      <c r="RF42">
        <v>1</v>
      </c>
      <c r="RG42">
        <v>1</v>
      </c>
      <c r="RH42">
        <v>1</v>
      </c>
      <c r="RI42">
        <v>1</v>
      </c>
      <c r="RJ42">
        <v>1701934</v>
      </c>
      <c r="RK42">
        <v>1701934</v>
      </c>
      <c r="RL42">
        <v>1701934</v>
      </c>
      <c r="RM42">
        <v>1714172</v>
      </c>
      <c r="RN42">
        <v>1711730</v>
      </c>
      <c r="RO42">
        <v>1708870</v>
      </c>
      <c r="RP42">
        <v>1709128</v>
      </c>
      <c r="RQ42">
        <v>1704067</v>
      </c>
      <c r="RR42">
        <v>1719706</v>
      </c>
      <c r="RS42">
        <v>1689799</v>
      </c>
      <c r="RT42">
        <v>1701402</v>
      </c>
      <c r="RU42">
        <v>1694734</v>
      </c>
      <c r="RV42">
        <v>1679074</v>
      </c>
      <c r="RW42">
        <v>1676364</v>
      </c>
      <c r="RX42">
        <v>1665328</v>
      </c>
      <c r="RY42">
        <v>1668751</v>
      </c>
      <c r="RZ42">
        <v>1668751</v>
      </c>
      <c r="SA42">
        <v>1676837</v>
      </c>
      <c r="SB42">
        <v>1642493</v>
      </c>
      <c r="SC42">
        <v>1516689</v>
      </c>
      <c r="SD42">
        <v>1200979</v>
      </c>
      <c r="SE42">
        <v>678083</v>
      </c>
      <c r="SF42">
        <v>383156</v>
      </c>
      <c r="SG42">
        <v>190830</v>
      </c>
      <c r="SH42">
        <v>125172</v>
      </c>
      <c r="SI42">
        <v>92688</v>
      </c>
      <c r="SJ42">
        <v>68515</v>
      </c>
      <c r="SK42">
        <v>66579</v>
      </c>
      <c r="SL42">
        <v>51860</v>
      </c>
      <c r="SM42">
        <v>42543</v>
      </c>
      <c r="SN42">
        <v>36657</v>
      </c>
      <c r="SO42">
        <v>34936</v>
      </c>
      <c r="SP42">
        <v>30848</v>
      </c>
      <c r="SQ42">
        <v>10329</v>
      </c>
      <c r="SR42">
        <v>705</v>
      </c>
      <c r="SS42">
        <v>703</v>
      </c>
      <c r="ST42">
        <v>701</v>
      </c>
      <c r="SU42">
        <v>695</v>
      </c>
      <c r="SV42">
        <v>163</v>
      </c>
      <c r="SW42">
        <v>22</v>
      </c>
      <c r="SX42">
        <v>21</v>
      </c>
      <c r="SY42">
        <v>23</v>
      </c>
      <c r="SZ42">
        <v>19</v>
      </c>
      <c r="TA42">
        <v>11</v>
      </c>
      <c r="TB42">
        <v>6</v>
      </c>
      <c r="TC42">
        <v>6</v>
      </c>
      <c r="TD42">
        <v>5</v>
      </c>
      <c r="TE42">
        <v>5</v>
      </c>
      <c r="TF42">
        <v>4</v>
      </c>
      <c r="TG42">
        <v>2</v>
      </c>
      <c r="TH42">
        <v>2</v>
      </c>
      <c r="TI42">
        <v>2</v>
      </c>
      <c r="TJ42">
        <v>536</v>
      </c>
      <c r="TK42">
        <v>2</v>
      </c>
      <c r="TL42">
        <v>2</v>
      </c>
      <c r="TM42">
        <v>2</v>
      </c>
      <c r="TN42">
        <v>2</v>
      </c>
      <c r="TO42">
        <v>2</v>
      </c>
      <c r="TP42">
        <v>2</v>
      </c>
      <c r="TQ42">
        <v>2</v>
      </c>
      <c r="TR42">
        <v>2</v>
      </c>
      <c r="TS42">
        <v>1</v>
      </c>
      <c r="TT42">
        <v>1</v>
      </c>
      <c r="TU42">
        <v>1</v>
      </c>
      <c r="TV42">
        <v>1</v>
      </c>
      <c r="TW42">
        <v>1</v>
      </c>
      <c r="TX42">
        <v>1</v>
      </c>
      <c r="TY42">
        <v>1673681</v>
      </c>
      <c r="TZ42">
        <v>1673681</v>
      </c>
      <c r="UA42">
        <v>1673681</v>
      </c>
      <c r="UB42">
        <v>1674737</v>
      </c>
      <c r="UC42">
        <v>1679786</v>
      </c>
      <c r="UD42">
        <v>1686129</v>
      </c>
      <c r="UE42">
        <v>1678067</v>
      </c>
      <c r="UF42">
        <v>1683194</v>
      </c>
      <c r="UG42">
        <v>1676787</v>
      </c>
      <c r="UH42">
        <v>1682064</v>
      </c>
      <c r="UI42">
        <v>1675860</v>
      </c>
      <c r="UJ42">
        <v>1672228</v>
      </c>
      <c r="UK42">
        <v>1671702</v>
      </c>
      <c r="UL42">
        <v>1673726</v>
      </c>
      <c r="UM42">
        <v>1670025</v>
      </c>
      <c r="UN42">
        <v>1658641</v>
      </c>
      <c r="UO42">
        <v>1650495</v>
      </c>
      <c r="UP42">
        <v>1543235</v>
      </c>
      <c r="UQ42">
        <v>879977</v>
      </c>
      <c r="UR42">
        <v>879977</v>
      </c>
      <c r="US42">
        <v>515573</v>
      </c>
      <c r="UT42">
        <v>191294</v>
      </c>
      <c r="UU42">
        <v>66666</v>
      </c>
      <c r="UV42">
        <v>31228</v>
      </c>
      <c r="UW42">
        <v>22368</v>
      </c>
      <c r="UX42">
        <v>12549</v>
      </c>
      <c r="UY42">
        <v>4141</v>
      </c>
      <c r="UZ42">
        <v>528</v>
      </c>
      <c r="VA42">
        <v>336</v>
      </c>
      <c r="VB42">
        <v>226</v>
      </c>
      <c r="VC42">
        <v>150</v>
      </c>
      <c r="VD42">
        <v>148</v>
      </c>
      <c r="VE42">
        <v>60</v>
      </c>
      <c r="VF42">
        <v>55</v>
      </c>
      <c r="VG42">
        <v>52</v>
      </c>
      <c r="VH42">
        <v>40</v>
      </c>
      <c r="VI42">
        <v>36</v>
      </c>
      <c r="VJ42">
        <v>38</v>
      </c>
      <c r="VK42">
        <v>37</v>
      </c>
      <c r="VL42">
        <v>39</v>
      </c>
      <c r="VM42">
        <v>38</v>
      </c>
      <c r="VN42">
        <v>36</v>
      </c>
      <c r="VO42">
        <v>36</v>
      </c>
      <c r="VP42">
        <v>43</v>
      </c>
      <c r="VQ42">
        <v>43</v>
      </c>
      <c r="VR42">
        <v>38</v>
      </c>
      <c r="VS42">
        <v>37</v>
      </c>
      <c r="VT42">
        <v>37</v>
      </c>
      <c r="VU42">
        <v>36</v>
      </c>
      <c r="VV42">
        <v>36</v>
      </c>
      <c r="VW42">
        <v>36</v>
      </c>
      <c r="VX42">
        <v>42</v>
      </c>
      <c r="VY42">
        <v>15</v>
      </c>
      <c r="VZ42">
        <v>15</v>
      </c>
      <c r="WA42">
        <v>15</v>
      </c>
      <c r="WB42">
        <v>15</v>
      </c>
      <c r="WC42">
        <v>13</v>
      </c>
      <c r="WD42">
        <v>13</v>
      </c>
      <c r="WE42">
        <v>11</v>
      </c>
      <c r="WF42">
        <v>3</v>
      </c>
      <c r="WG42">
        <v>3</v>
      </c>
      <c r="WH42">
        <v>3</v>
      </c>
      <c r="WI42">
        <v>3</v>
      </c>
      <c r="WJ42">
        <v>3</v>
      </c>
      <c r="WK42">
        <v>3</v>
      </c>
      <c r="WL42">
        <v>3</v>
      </c>
      <c r="WM42">
        <v>3</v>
      </c>
      <c r="WN42">
        <v>1580564</v>
      </c>
      <c r="WO42">
        <v>1575059</v>
      </c>
      <c r="WP42">
        <v>1577870</v>
      </c>
      <c r="WQ42">
        <v>1581368</v>
      </c>
      <c r="WR42">
        <v>1580629</v>
      </c>
      <c r="WS42">
        <v>1579696</v>
      </c>
      <c r="WT42">
        <v>1578502</v>
      </c>
      <c r="WU42">
        <v>1581159</v>
      </c>
      <c r="WV42">
        <v>1585470</v>
      </c>
      <c r="WW42">
        <v>1593996</v>
      </c>
      <c r="WX42">
        <v>1588232</v>
      </c>
      <c r="WY42">
        <v>1586455</v>
      </c>
      <c r="WZ42">
        <v>1586413</v>
      </c>
      <c r="XA42">
        <v>1587914</v>
      </c>
      <c r="XB42">
        <v>1596683</v>
      </c>
      <c r="XC42">
        <v>1581134</v>
      </c>
      <c r="XD42">
        <v>1409849</v>
      </c>
      <c r="XE42">
        <v>821529</v>
      </c>
      <c r="XF42">
        <v>375044</v>
      </c>
      <c r="XG42">
        <v>113442</v>
      </c>
      <c r="XH42">
        <v>44727</v>
      </c>
      <c r="XI42">
        <v>24302</v>
      </c>
      <c r="XJ42">
        <v>24302</v>
      </c>
      <c r="XK42">
        <v>13168</v>
      </c>
      <c r="XL42">
        <v>6712</v>
      </c>
      <c r="XM42">
        <v>2719</v>
      </c>
      <c r="XN42">
        <v>2172</v>
      </c>
      <c r="XO42">
        <v>1402</v>
      </c>
      <c r="XP42">
        <v>1061</v>
      </c>
      <c r="XQ42">
        <v>722</v>
      </c>
      <c r="XR42">
        <v>657</v>
      </c>
      <c r="XS42">
        <v>658</v>
      </c>
      <c r="XT42">
        <v>647</v>
      </c>
      <c r="XU42">
        <v>645</v>
      </c>
      <c r="XV42">
        <v>632</v>
      </c>
      <c r="XW42">
        <v>633</v>
      </c>
      <c r="XX42">
        <v>170</v>
      </c>
      <c r="XY42">
        <v>8</v>
      </c>
      <c r="XZ42">
        <v>8</v>
      </c>
      <c r="YA42">
        <v>10</v>
      </c>
      <c r="YB42">
        <v>8</v>
      </c>
      <c r="YC42">
        <v>8</v>
      </c>
      <c r="YD42">
        <v>8</v>
      </c>
      <c r="YE42">
        <v>8</v>
      </c>
      <c r="YF42">
        <v>6</v>
      </c>
      <c r="YG42">
        <v>1622859</v>
      </c>
      <c r="YH42">
        <v>1622859</v>
      </c>
      <c r="YI42">
        <v>1622859</v>
      </c>
      <c r="YJ42">
        <v>1622859</v>
      </c>
      <c r="YK42">
        <v>1622859</v>
      </c>
      <c r="YL42">
        <v>1622859</v>
      </c>
      <c r="YM42">
        <v>1622859</v>
      </c>
      <c r="YN42">
        <v>1622859</v>
      </c>
      <c r="YO42">
        <v>1622859</v>
      </c>
      <c r="YP42">
        <v>1622859</v>
      </c>
      <c r="YQ42">
        <v>1622859</v>
      </c>
      <c r="YR42">
        <v>1622859</v>
      </c>
      <c r="YS42">
        <v>1622859</v>
      </c>
      <c r="YT42">
        <v>1622859</v>
      </c>
      <c r="YU42">
        <v>1622859</v>
      </c>
      <c r="YV42">
        <v>1622859</v>
      </c>
      <c r="YW42">
        <v>1622859</v>
      </c>
      <c r="YX42">
        <v>1622859</v>
      </c>
      <c r="YY42">
        <v>1622859</v>
      </c>
      <c r="YZ42">
        <v>1622859</v>
      </c>
      <c r="ZA42">
        <v>1622859</v>
      </c>
      <c r="ZB42">
        <v>1614329</v>
      </c>
      <c r="ZC42">
        <v>1607377</v>
      </c>
      <c r="ZD42">
        <v>1599190</v>
      </c>
      <c r="ZE42">
        <v>1583904</v>
      </c>
      <c r="ZF42">
        <v>1577803</v>
      </c>
      <c r="ZG42">
        <v>1581019</v>
      </c>
      <c r="ZH42">
        <v>1572932</v>
      </c>
      <c r="ZI42">
        <v>1575370</v>
      </c>
      <c r="ZJ42">
        <v>1582310</v>
      </c>
      <c r="ZK42">
        <v>1580315</v>
      </c>
      <c r="ZL42">
        <v>1580721</v>
      </c>
      <c r="ZM42">
        <v>1593874</v>
      </c>
      <c r="ZN42">
        <v>1596582</v>
      </c>
      <c r="ZO42">
        <v>1575222</v>
      </c>
      <c r="ZP42">
        <v>1547066</v>
      </c>
      <c r="ZQ42">
        <v>1419363</v>
      </c>
      <c r="ZR42">
        <v>983504</v>
      </c>
      <c r="ZS42">
        <v>844123</v>
      </c>
      <c r="ZT42">
        <v>844123</v>
      </c>
      <c r="ZU42">
        <v>317056</v>
      </c>
      <c r="ZV42">
        <v>71745</v>
      </c>
      <c r="ZW42">
        <v>26318</v>
      </c>
      <c r="ZX42">
        <v>17722</v>
      </c>
      <c r="ZY42">
        <v>8638</v>
      </c>
      <c r="ZZ42">
        <v>8374</v>
      </c>
      <c r="AAA42">
        <v>2139</v>
      </c>
      <c r="AAB42">
        <v>1344</v>
      </c>
      <c r="AAC42">
        <v>1318</v>
      </c>
      <c r="AAD42">
        <v>1255</v>
      </c>
      <c r="AAE42">
        <v>1251</v>
      </c>
      <c r="AAF42">
        <v>1155</v>
      </c>
      <c r="AAG42">
        <v>655</v>
      </c>
      <c r="AAH42">
        <v>204</v>
      </c>
      <c r="AAI42">
        <v>212</v>
      </c>
      <c r="AAJ42">
        <v>190</v>
      </c>
      <c r="AAK42">
        <v>184</v>
      </c>
      <c r="AAL42">
        <v>183</v>
      </c>
      <c r="AAM42">
        <v>173</v>
      </c>
      <c r="AAN42">
        <v>67</v>
      </c>
      <c r="AAO42">
        <v>67</v>
      </c>
      <c r="AAP42">
        <v>67</v>
      </c>
      <c r="AAQ42">
        <v>50</v>
      </c>
      <c r="AAR42">
        <v>49</v>
      </c>
      <c r="AAS42">
        <v>35</v>
      </c>
      <c r="AAT42">
        <v>31</v>
      </c>
      <c r="AAU42">
        <v>30</v>
      </c>
      <c r="AAV42">
        <v>30</v>
      </c>
      <c r="AAW42">
        <v>29</v>
      </c>
      <c r="AAX42">
        <v>29</v>
      </c>
      <c r="AAY42">
        <v>29</v>
      </c>
      <c r="AAZ42">
        <v>29</v>
      </c>
      <c r="ABA42">
        <v>29</v>
      </c>
      <c r="ABB42">
        <v>29</v>
      </c>
      <c r="ABC42">
        <v>29</v>
      </c>
      <c r="ABD42">
        <v>29</v>
      </c>
      <c r="ABE42">
        <v>28</v>
      </c>
      <c r="ABF42">
        <v>28</v>
      </c>
      <c r="ABG42">
        <v>6</v>
      </c>
      <c r="ABH42">
        <v>5</v>
      </c>
      <c r="ABI42">
        <v>1</v>
      </c>
      <c r="ABJ42">
        <v>1</v>
      </c>
      <c r="ABK42">
        <v>1</v>
      </c>
      <c r="ABL42">
        <v>1</v>
      </c>
      <c r="ABM42">
        <v>1535969</v>
      </c>
      <c r="ABN42">
        <v>1541196</v>
      </c>
      <c r="ABO42">
        <v>1533780</v>
      </c>
      <c r="ABP42">
        <v>1538416</v>
      </c>
      <c r="ABQ42">
        <v>1538046</v>
      </c>
      <c r="ABR42">
        <v>1532107</v>
      </c>
      <c r="ABS42">
        <v>1527715</v>
      </c>
      <c r="ABT42">
        <v>1527805</v>
      </c>
      <c r="ABU42">
        <v>1525544</v>
      </c>
      <c r="ABV42">
        <v>1524470</v>
      </c>
      <c r="ABW42">
        <v>1527009</v>
      </c>
      <c r="ABX42">
        <v>1527215</v>
      </c>
      <c r="ABY42">
        <v>1527510</v>
      </c>
      <c r="ABZ42">
        <v>1527510</v>
      </c>
      <c r="ACA42">
        <v>1514708</v>
      </c>
      <c r="ACB42">
        <v>1508199</v>
      </c>
      <c r="ACC42">
        <v>1495357</v>
      </c>
      <c r="ACD42">
        <v>1445908</v>
      </c>
      <c r="ACE42">
        <v>1189796</v>
      </c>
      <c r="ACF42">
        <v>853041</v>
      </c>
      <c r="ACG42">
        <v>417239</v>
      </c>
      <c r="ACH42">
        <v>307343</v>
      </c>
      <c r="ACI42">
        <v>234296</v>
      </c>
      <c r="ACJ42">
        <v>160247</v>
      </c>
      <c r="ACK42">
        <v>136475</v>
      </c>
      <c r="ACL42">
        <v>126367</v>
      </c>
      <c r="ACM42">
        <v>85857</v>
      </c>
      <c r="ACN42">
        <v>24362</v>
      </c>
      <c r="ACO42">
        <v>18446</v>
      </c>
      <c r="ACP42">
        <v>17838</v>
      </c>
      <c r="ACQ42">
        <v>13783</v>
      </c>
      <c r="ACR42">
        <v>1111</v>
      </c>
      <c r="ACS42">
        <v>1105</v>
      </c>
      <c r="ACT42">
        <v>793</v>
      </c>
      <c r="ACU42">
        <v>456</v>
      </c>
      <c r="ACV42">
        <v>66</v>
      </c>
      <c r="ACW42">
        <v>54</v>
      </c>
      <c r="ACX42">
        <v>40</v>
      </c>
      <c r="ACY42">
        <v>39</v>
      </c>
      <c r="ACZ42">
        <v>39</v>
      </c>
      <c r="ADA42">
        <v>27</v>
      </c>
      <c r="ADB42">
        <v>27</v>
      </c>
      <c r="ADC42">
        <v>27</v>
      </c>
      <c r="ADD42">
        <v>28</v>
      </c>
      <c r="ADE42">
        <v>27</v>
      </c>
      <c r="ADF42">
        <v>27</v>
      </c>
      <c r="ADG42">
        <v>27</v>
      </c>
      <c r="ADH42">
        <v>14</v>
      </c>
      <c r="ADI42">
        <v>14</v>
      </c>
      <c r="ADJ42">
        <v>14</v>
      </c>
      <c r="ADK42">
        <v>3</v>
      </c>
      <c r="ADL42">
        <v>3</v>
      </c>
      <c r="ADM42">
        <v>3</v>
      </c>
      <c r="ADN42">
        <v>3</v>
      </c>
      <c r="ADO42">
        <v>2</v>
      </c>
      <c r="ADP42">
        <v>1476080</v>
      </c>
      <c r="ADQ42">
        <v>1476080</v>
      </c>
      <c r="ADR42">
        <v>1476080</v>
      </c>
      <c r="ADS42">
        <v>1476080</v>
      </c>
      <c r="ADT42">
        <v>1476080</v>
      </c>
      <c r="ADU42">
        <v>1476080</v>
      </c>
      <c r="ADV42">
        <v>1476080</v>
      </c>
      <c r="ADW42">
        <v>1476080</v>
      </c>
      <c r="ADX42">
        <v>1476080</v>
      </c>
      <c r="ADY42">
        <v>1476080</v>
      </c>
      <c r="ADZ42">
        <v>1476080</v>
      </c>
      <c r="AEA42">
        <v>1470030</v>
      </c>
      <c r="AEB42">
        <v>1467837</v>
      </c>
      <c r="AEC42">
        <v>1467837</v>
      </c>
      <c r="AED42">
        <v>1464966</v>
      </c>
      <c r="AEE42">
        <v>1464416</v>
      </c>
      <c r="AEF42">
        <v>1457536</v>
      </c>
      <c r="AEG42">
        <v>1453028</v>
      </c>
      <c r="AEH42">
        <v>1451002</v>
      </c>
      <c r="AEI42">
        <v>1450502</v>
      </c>
      <c r="AEJ42">
        <v>1464156</v>
      </c>
      <c r="AEK42">
        <v>1458398</v>
      </c>
      <c r="AEL42">
        <v>1456289</v>
      </c>
      <c r="AEM42">
        <v>1458947</v>
      </c>
      <c r="AEN42">
        <v>1462685</v>
      </c>
      <c r="AEO42">
        <v>1465793</v>
      </c>
      <c r="AEP42">
        <v>1451376</v>
      </c>
      <c r="AEQ42">
        <v>1433860</v>
      </c>
      <c r="AER42">
        <v>1433860</v>
      </c>
      <c r="AES42">
        <v>1361258</v>
      </c>
      <c r="AET42">
        <v>1117415</v>
      </c>
      <c r="AEU42">
        <v>551676</v>
      </c>
      <c r="AEV42">
        <v>242602</v>
      </c>
      <c r="AEW42">
        <v>99405</v>
      </c>
      <c r="AEX42">
        <v>57524</v>
      </c>
      <c r="AEY42">
        <v>28553</v>
      </c>
      <c r="AEZ42">
        <v>19726</v>
      </c>
      <c r="AFA42">
        <v>13523</v>
      </c>
      <c r="AFB42">
        <v>12534</v>
      </c>
      <c r="AFC42">
        <v>10930</v>
      </c>
      <c r="AFD42">
        <v>9895</v>
      </c>
      <c r="AFE42">
        <v>3624</v>
      </c>
      <c r="AFF42">
        <v>683</v>
      </c>
      <c r="AFG42">
        <v>543</v>
      </c>
      <c r="AFH42">
        <v>521</v>
      </c>
      <c r="AFI42">
        <v>245</v>
      </c>
      <c r="AFJ42">
        <v>225</v>
      </c>
      <c r="AFK42">
        <v>225</v>
      </c>
      <c r="AFL42">
        <v>193</v>
      </c>
      <c r="AFM42">
        <v>186</v>
      </c>
      <c r="AFN42">
        <v>184</v>
      </c>
      <c r="AFO42">
        <v>180</v>
      </c>
      <c r="AFP42">
        <v>183</v>
      </c>
      <c r="AFQ42">
        <v>185</v>
      </c>
      <c r="AFR42">
        <v>177</v>
      </c>
      <c r="AFS42">
        <v>177</v>
      </c>
      <c r="AFT42">
        <v>155</v>
      </c>
      <c r="AFU42">
        <v>154</v>
      </c>
      <c r="AFV42">
        <v>149</v>
      </c>
      <c r="AFW42">
        <v>148</v>
      </c>
      <c r="AFX42">
        <v>148</v>
      </c>
      <c r="AFY42">
        <v>20</v>
      </c>
      <c r="AFZ42">
        <v>2</v>
      </c>
      <c r="AGA42">
        <v>2</v>
      </c>
      <c r="AGB42">
        <v>2</v>
      </c>
      <c r="AGC42">
        <v>2</v>
      </c>
      <c r="AGD42">
        <v>2</v>
      </c>
      <c r="AGE42">
        <v>2</v>
      </c>
      <c r="AGF42">
        <v>2</v>
      </c>
      <c r="AGG42">
        <v>2</v>
      </c>
      <c r="AGH42">
        <v>2</v>
      </c>
      <c r="AGI42">
        <v>2</v>
      </c>
      <c r="AGJ42">
        <v>2</v>
      </c>
      <c r="AGK42">
        <v>2</v>
      </c>
      <c r="AGL42">
        <v>2</v>
      </c>
      <c r="AGM42">
        <v>1428960</v>
      </c>
      <c r="AGN42">
        <v>1426951</v>
      </c>
      <c r="AGO42">
        <v>1427526</v>
      </c>
      <c r="AGP42">
        <v>1435160</v>
      </c>
      <c r="AGQ42">
        <v>1432880</v>
      </c>
      <c r="AGR42">
        <v>1433332</v>
      </c>
      <c r="AGS42">
        <v>1440282</v>
      </c>
      <c r="AGT42">
        <v>1460389</v>
      </c>
      <c r="AGU42">
        <v>1456048</v>
      </c>
      <c r="AGV42">
        <v>1458457</v>
      </c>
      <c r="AGW42">
        <v>1457560</v>
      </c>
      <c r="AGX42">
        <v>1458615</v>
      </c>
      <c r="AGY42">
        <v>1462448</v>
      </c>
      <c r="AGZ42">
        <v>1459504</v>
      </c>
      <c r="AHA42">
        <v>1457909</v>
      </c>
      <c r="AHB42">
        <v>1452048</v>
      </c>
      <c r="AHC42">
        <v>1441700</v>
      </c>
      <c r="AHD42">
        <v>1439592</v>
      </c>
      <c r="AHE42">
        <v>1421667</v>
      </c>
      <c r="AHF42">
        <v>1273394</v>
      </c>
      <c r="AHG42">
        <v>861835</v>
      </c>
      <c r="AHH42">
        <v>333195</v>
      </c>
      <c r="AHI42">
        <v>119401</v>
      </c>
      <c r="AHJ42">
        <v>119401</v>
      </c>
      <c r="AHK42">
        <v>101036</v>
      </c>
      <c r="AHL42">
        <v>58981</v>
      </c>
      <c r="AHM42">
        <v>42794</v>
      </c>
      <c r="AHN42">
        <v>27229</v>
      </c>
      <c r="AHO42">
        <v>24725</v>
      </c>
      <c r="AHP42">
        <v>20183</v>
      </c>
      <c r="AHQ42">
        <v>20086</v>
      </c>
      <c r="AHR42">
        <v>3354</v>
      </c>
      <c r="AHS42">
        <v>836</v>
      </c>
      <c r="AHT42">
        <v>629</v>
      </c>
      <c r="AHU42">
        <v>180</v>
      </c>
      <c r="AHV42">
        <v>120</v>
      </c>
      <c r="AHW42">
        <v>56</v>
      </c>
      <c r="AHX42">
        <v>51</v>
      </c>
      <c r="AHY42">
        <v>46</v>
      </c>
      <c r="AHZ42">
        <v>45</v>
      </c>
      <c r="AIA42">
        <v>40</v>
      </c>
      <c r="AIB42">
        <v>35</v>
      </c>
      <c r="AIC42">
        <v>31</v>
      </c>
      <c r="AID42">
        <v>31</v>
      </c>
      <c r="AIE42">
        <v>31</v>
      </c>
      <c r="AIF42">
        <v>31</v>
      </c>
      <c r="AIG42">
        <v>23</v>
      </c>
      <c r="AIH42">
        <v>23</v>
      </c>
      <c r="AII42">
        <v>23</v>
      </c>
      <c r="AIJ42">
        <v>10</v>
      </c>
      <c r="AIK42">
        <v>1413045</v>
      </c>
      <c r="AIL42">
        <v>1413045</v>
      </c>
      <c r="AIM42">
        <v>1413045</v>
      </c>
      <c r="AIN42">
        <v>1413045</v>
      </c>
      <c r="AIO42">
        <v>1413045</v>
      </c>
      <c r="AIP42">
        <v>1413045</v>
      </c>
      <c r="AIQ42">
        <v>1413045</v>
      </c>
      <c r="AIR42">
        <v>1413045</v>
      </c>
      <c r="AIS42">
        <v>1413045</v>
      </c>
      <c r="AIT42">
        <v>1413045</v>
      </c>
      <c r="AIU42">
        <v>1413045</v>
      </c>
      <c r="AIV42">
        <v>1413045</v>
      </c>
      <c r="AIW42">
        <v>1413045</v>
      </c>
      <c r="AIX42">
        <v>1413045</v>
      </c>
      <c r="AIY42">
        <v>1413045</v>
      </c>
      <c r="AIZ42">
        <v>1413045</v>
      </c>
      <c r="AJA42">
        <v>1413045</v>
      </c>
      <c r="AJB42">
        <v>1415017</v>
      </c>
      <c r="AJC42">
        <v>1425235</v>
      </c>
      <c r="AJD42">
        <v>1426679</v>
      </c>
      <c r="AJE42">
        <v>1424043</v>
      </c>
      <c r="AJF42">
        <v>1424025</v>
      </c>
      <c r="AJG42">
        <v>1416149</v>
      </c>
      <c r="AJH42">
        <v>1416537</v>
      </c>
      <c r="AJI42">
        <v>1436214</v>
      </c>
      <c r="AJJ42">
        <v>1443262</v>
      </c>
      <c r="AJK42">
        <v>1420823</v>
      </c>
      <c r="AJL42">
        <v>1420374</v>
      </c>
      <c r="AJM42">
        <v>1417991</v>
      </c>
      <c r="AJN42">
        <v>1418669</v>
      </c>
      <c r="AJO42">
        <v>1427693</v>
      </c>
      <c r="AJP42">
        <v>1436978</v>
      </c>
      <c r="AJQ42">
        <v>1421890</v>
      </c>
      <c r="AJR42">
        <v>1261437</v>
      </c>
      <c r="AJS42">
        <v>1149467</v>
      </c>
      <c r="AJT42">
        <v>1149467</v>
      </c>
      <c r="AJU42">
        <v>870411</v>
      </c>
      <c r="AJV42">
        <v>420101</v>
      </c>
      <c r="AJW42">
        <v>156567</v>
      </c>
      <c r="AJX42">
        <v>88492</v>
      </c>
      <c r="AJY42">
        <v>68467</v>
      </c>
      <c r="AJZ42">
        <v>43017</v>
      </c>
      <c r="AKA42">
        <v>12081</v>
      </c>
      <c r="AKB42">
        <v>1323</v>
      </c>
      <c r="AKC42">
        <v>1318</v>
      </c>
      <c r="AKD42">
        <v>1268</v>
      </c>
      <c r="AKE42">
        <v>1084</v>
      </c>
      <c r="AKF42">
        <v>354</v>
      </c>
      <c r="AKG42">
        <v>236</v>
      </c>
      <c r="AKH42">
        <v>19</v>
      </c>
      <c r="AKI42">
        <v>6</v>
      </c>
      <c r="AKJ42">
        <v>3</v>
      </c>
      <c r="AKK42">
        <v>1383050</v>
      </c>
      <c r="AKL42">
        <v>1383050</v>
      </c>
      <c r="AKM42">
        <v>1383050</v>
      </c>
      <c r="AKN42">
        <v>1383050</v>
      </c>
      <c r="AKO42">
        <v>1383050</v>
      </c>
      <c r="AKP42">
        <v>1383050</v>
      </c>
      <c r="AKQ42">
        <v>1383050</v>
      </c>
      <c r="AKR42">
        <v>1383050</v>
      </c>
      <c r="AKS42">
        <v>1383050</v>
      </c>
      <c r="AKT42">
        <v>1383050</v>
      </c>
      <c r="AKU42">
        <v>1383050</v>
      </c>
      <c r="AKV42">
        <v>1383050</v>
      </c>
      <c r="AKW42">
        <v>1383050</v>
      </c>
      <c r="AKX42">
        <v>1383050</v>
      </c>
      <c r="AKY42">
        <v>1383050</v>
      </c>
      <c r="AKZ42">
        <v>1383050</v>
      </c>
      <c r="ALA42">
        <v>1383050</v>
      </c>
      <c r="ALB42">
        <v>1383050</v>
      </c>
      <c r="ALC42">
        <v>1383050</v>
      </c>
      <c r="ALD42">
        <v>1383050</v>
      </c>
      <c r="ALE42">
        <v>1383050</v>
      </c>
      <c r="ALF42">
        <v>1383050</v>
      </c>
      <c r="ALG42">
        <v>1383050</v>
      </c>
      <c r="ALH42">
        <v>1383050</v>
      </c>
      <c r="ALI42">
        <v>1383050</v>
      </c>
      <c r="ALJ42">
        <v>1383050</v>
      </c>
      <c r="ALK42">
        <v>1383050</v>
      </c>
      <c r="ALL42">
        <v>1383050</v>
      </c>
      <c r="ALM42">
        <v>1383050</v>
      </c>
      <c r="ALN42">
        <v>1370870</v>
      </c>
      <c r="ALO42">
        <v>1364396</v>
      </c>
      <c r="ALP42">
        <v>1359714</v>
      </c>
      <c r="ALQ42">
        <v>1358382</v>
      </c>
      <c r="ALR42">
        <v>1351483</v>
      </c>
      <c r="ALS42">
        <v>1357177</v>
      </c>
      <c r="ALT42">
        <v>1338290</v>
      </c>
      <c r="ALU42">
        <v>1336447</v>
      </c>
      <c r="ALV42">
        <v>1338643</v>
      </c>
      <c r="ALW42">
        <v>1334810</v>
      </c>
      <c r="ALX42">
        <v>1335440</v>
      </c>
      <c r="ALY42">
        <v>1333698</v>
      </c>
      <c r="ALZ42">
        <v>1333698</v>
      </c>
      <c r="AMA42">
        <v>1336913</v>
      </c>
      <c r="AMB42">
        <v>1335932</v>
      </c>
      <c r="AMC42">
        <v>1350808</v>
      </c>
      <c r="AMD42">
        <v>1333097</v>
      </c>
      <c r="AME42">
        <v>1252863</v>
      </c>
      <c r="AMF42">
        <v>1096601</v>
      </c>
      <c r="AMG42">
        <v>720671</v>
      </c>
      <c r="AMH42">
        <v>279392</v>
      </c>
      <c r="AMI42">
        <v>166194</v>
      </c>
      <c r="AMJ42">
        <v>96466</v>
      </c>
      <c r="AMK42">
        <v>76109</v>
      </c>
      <c r="AML42">
        <v>69903</v>
      </c>
      <c r="AMM42">
        <v>56122</v>
      </c>
      <c r="AMN42">
        <v>34808</v>
      </c>
      <c r="AMO42">
        <v>24950</v>
      </c>
      <c r="AMP42">
        <v>24179</v>
      </c>
      <c r="AMQ42">
        <v>23454</v>
      </c>
      <c r="AMR42">
        <v>22980</v>
      </c>
      <c r="AMS42">
        <v>3926</v>
      </c>
      <c r="AMT42">
        <v>2840</v>
      </c>
      <c r="AMU42">
        <v>2842</v>
      </c>
      <c r="AMV42">
        <v>2761</v>
      </c>
      <c r="AMW42">
        <v>261</v>
      </c>
      <c r="AMX42">
        <v>7</v>
      </c>
      <c r="AMY42">
        <v>7</v>
      </c>
      <c r="AMZ42">
        <v>8</v>
      </c>
      <c r="ANA42">
        <v>6</v>
      </c>
      <c r="ANB42">
        <v>4</v>
      </c>
      <c r="ANC42">
        <v>1</v>
      </c>
      <c r="AND42">
        <v>1</v>
      </c>
      <c r="ANE42">
        <v>1280854</v>
      </c>
      <c r="ANF42">
        <v>1280854</v>
      </c>
      <c r="ANG42">
        <v>1280854</v>
      </c>
      <c r="ANH42">
        <v>1280854</v>
      </c>
      <c r="ANI42">
        <v>1280854</v>
      </c>
      <c r="ANJ42">
        <v>1280854</v>
      </c>
      <c r="ANK42">
        <v>1280854</v>
      </c>
      <c r="ANL42">
        <v>1280854</v>
      </c>
      <c r="ANM42">
        <v>1280854</v>
      </c>
      <c r="ANN42">
        <v>1280854</v>
      </c>
      <c r="ANO42">
        <v>1280854</v>
      </c>
      <c r="ANP42">
        <v>1280854</v>
      </c>
      <c r="ANQ42">
        <v>1280854</v>
      </c>
      <c r="ANR42">
        <v>1280854</v>
      </c>
      <c r="ANS42">
        <v>1280854</v>
      </c>
      <c r="ANT42">
        <v>1280854</v>
      </c>
      <c r="ANU42">
        <v>1280854</v>
      </c>
      <c r="ANV42">
        <v>1280854</v>
      </c>
      <c r="ANW42">
        <v>1280854</v>
      </c>
      <c r="ANX42">
        <v>1280854</v>
      </c>
      <c r="ANY42">
        <v>1280854</v>
      </c>
      <c r="ANZ42">
        <v>1280854</v>
      </c>
      <c r="AOA42">
        <v>1280854</v>
      </c>
      <c r="AOB42">
        <v>1267799</v>
      </c>
      <c r="AOC42">
        <v>1267799</v>
      </c>
      <c r="AOD42">
        <v>1286066</v>
      </c>
      <c r="AOE42">
        <v>1283268</v>
      </c>
      <c r="AOF42">
        <v>1285557</v>
      </c>
      <c r="AOG42">
        <v>1285043</v>
      </c>
      <c r="AOH42">
        <v>1274021</v>
      </c>
      <c r="AOI42">
        <v>1268589</v>
      </c>
      <c r="AOJ42">
        <v>1258411</v>
      </c>
      <c r="AOK42">
        <v>1262902</v>
      </c>
      <c r="AOL42">
        <v>1265692</v>
      </c>
      <c r="AOM42">
        <v>1265762</v>
      </c>
      <c r="AON42">
        <v>1267557</v>
      </c>
      <c r="AOO42">
        <v>1265683</v>
      </c>
      <c r="AOP42">
        <v>1264565</v>
      </c>
      <c r="AOQ42">
        <v>1277468</v>
      </c>
      <c r="AOR42">
        <v>1277468</v>
      </c>
      <c r="AOS42">
        <v>1275678</v>
      </c>
      <c r="AOT42">
        <v>1078171</v>
      </c>
      <c r="AOU42">
        <v>764354</v>
      </c>
      <c r="AOV42">
        <v>341463</v>
      </c>
      <c r="AOW42">
        <v>165384</v>
      </c>
      <c r="AOX42">
        <v>85036</v>
      </c>
      <c r="AOY42">
        <v>65686</v>
      </c>
      <c r="AOZ42">
        <v>40660</v>
      </c>
      <c r="APA42">
        <v>9829</v>
      </c>
      <c r="APB42">
        <v>4691</v>
      </c>
      <c r="APC42">
        <v>1863</v>
      </c>
      <c r="APD42">
        <v>1855</v>
      </c>
      <c r="APE42">
        <v>806</v>
      </c>
      <c r="APF42">
        <v>766</v>
      </c>
      <c r="APG42">
        <v>42</v>
      </c>
      <c r="APH42">
        <v>8</v>
      </c>
      <c r="API42">
        <v>2</v>
      </c>
      <c r="APJ42">
        <v>2</v>
      </c>
      <c r="APK42">
        <v>2</v>
      </c>
      <c r="APL42">
        <v>2</v>
      </c>
      <c r="APM42">
        <v>2</v>
      </c>
      <c r="APN42">
        <v>2</v>
      </c>
      <c r="APO42">
        <v>2</v>
      </c>
      <c r="APP42">
        <v>2</v>
      </c>
      <c r="APQ42">
        <v>2</v>
      </c>
      <c r="APR42">
        <v>2</v>
      </c>
      <c r="APS42">
        <v>1</v>
      </c>
      <c r="APT42">
        <v>1</v>
      </c>
      <c r="APU42">
        <v>1264111</v>
      </c>
      <c r="APV42">
        <v>1264111</v>
      </c>
      <c r="APW42">
        <v>1264111</v>
      </c>
      <c r="APX42">
        <v>1264111</v>
      </c>
      <c r="APY42">
        <v>1264111</v>
      </c>
      <c r="APZ42">
        <v>1264111</v>
      </c>
      <c r="AQA42">
        <v>1264111</v>
      </c>
      <c r="AQB42">
        <v>1264111</v>
      </c>
      <c r="AQC42">
        <v>1264111</v>
      </c>
      <c r="AQD42">
        <v>1264111</v>
      </c>
      <c r="AQE42">
        <v>1264111</v>
      </c>
      <c r="AQF42">
        <v>1264111</v>
      </c>
      <c r="AQG42">
        <v>1264111</v>
      </c>
      <c r="AQH42">
        <v>1264111</v>
      </c>
      <c r="AQI42">
        <v>1264111</v>
      </c>
      <c r="AQJ42">
        <v>1264111</v>
      </c>
      <c r="AQK42">
        <v>1264111</v>
      </c>
      <c r="AQL42">
        <v>1264111</v>
      </c>
      <c r="AQM42">
        <v>1264111</v>
      </c>
      <c r="AQN42">
        <v>1264111</v>
      </c>
      <c r="AQO42">
        <v>1260574</v>
      </c>
      <c r="AQP42">
        <v>1263369</v>
      </c>
      <c r="AQQ42">
        <v>1259001</v>
      </c>
      <c r="AQR42">
        <v>1266094</v>
      </c>
      <c r="AQS42">
        <v>1254089</v>
      </c>
      <c r="AQT42">
        <v>1251567</v>
      </c>
      <c r="AQU42">
        <v>1248924</v>
      </c>
      <c r="AQV42">
        <v>1242602</v>
      </c>
      <c r="AQW42">
        <v>1231095</v>
      </c>
      <c r="AQX42">
        <v>1234426</v>
      </c>
      <c r="AQY42">
        <v>1244425</v>
      </c>
      <c r="AQZ42">
        <v>1250514</v>
      </c>
      <c r="ARA42">
        <v>1248283</v>
      </c>
      <c r="ARB42">
        <v>1244118</v>
      </c>
      <c r="ARC42">
        <v>1251706</v>
      </c>
      <c r="ARD42">
        <v>1261649</v>
      </c>
      <c r="ARE42">
        <v>1253075</v>
      </c>
      <c r="ARF42">
        <v>1217683</v>
      </c>
      <c r="ARG42">
        <v>968241</v>
      </c>
      <c r="ARH42">
        <v>418627</v>
      </c>
      <c r="ARI42">
        <v>132847</v>
      </c>
      <c r="ARJ42">
        <v>132847</v>
      </c>
      <c r="ARK42">
        <v>36774</v>
      </c>
      <c r="ARL42">
        <v>20613</v>
      </c>
      <c r="ARM42">
        <v>15993</v>
      </c>
      <c r="ARN42">
        <v>13567</v>
      </c>
      <c r="ARO42">
        <v>11636</v>
      </c>
      <c r="ARP42">
        <v>9575</v>
      </c>
      <c r="ARQ42">
        <v>2820</v>
      </c>
      <c r="ARR42">
        <v>577</v>
      </c>
      <c r="ARS42">
        <v>169</v>
      </c>
      <c r="ART42">
        <v>168</v>
      </c>
      <c r="ARU42">
        <v>168</v>
      </c>
      <c r="ARV42">
        <v>168</v>
      </c>
      <c r="ARW42">
        <v>166</v>
      </c>
      <c r="ARX42">
        <v>166</v>
      </c>
      <c r="ARY42">
        <v>166</v>
      </c>
      <c r="ARZ42">
        <v>166</v>
      </c>
      <c r="ASA42">
        <v>166</v>
      </c>
      <c r="ASB42">
        <v>780</v>
      </c>
      <c r="ASC42">
        <v>166</v>
      </c>
      <c r="ASD42">
        <v>166</v>
      </c>
      <c r="ASE42">
        <v>166</v>
      </c>
      <c r="ASF42">
        <v>166</v>
      </c>
      <c r="ASG42">
        <v>51</v>
      </c>
      <c r="ASH42">
        <v>27</v>
      </c>
      <c r="ASI42">
        <v>27</v>
      </c>
      <c r="ASJ42">
        <v>12</v>
      </c>
      <c r="ASK42">
        <v>2</v>
      </c>
      <c r="ASL42">
        <v>1</v>
      </c>
      <c r="ASM42">
        <v>1</v>
      </c>
      <c r="ASN42">
        <v>1254215</v>
      </c>
      <c r="ASO42">
        <v>1254215</v>
      </c>
      <c r="ASP42">
        <v>1254215</v>
      </c>
      <c r="ASQ42">
        <v>1254215</v>
      </c>
      <c r="ASR42">
        <v>1254215</v>
      </c>
      <c r="ASS42">
        <v>1254215</v>
      </c>
      <c r="AST42">
        <v>1254215</v>
      </c>
      <c r="ASU42">
        <v>1254215</v>
      </c>
      <c r="ASV42">
        <v>1254215</v>
      </c>
      <c r="ASW42">
        <v>1254215</v>
      </c>
      <c r="ASX42">
        <v>1254215</v>
      </c>
      <c r="ASY42">
        <v>1254215</v>
      </c>
      <c r="ASZ42">
        <v>1254215</v>
      </c>
      <c r="ATA42">
        <v>1254215</v>
      </c>
      <c r="ATB42">
        <v>1250782</v>
      </c>
      <c r="ATC42">
        <v>1252131</v>
      </c>
      <c r="ATD42">
        <v>1248494</v>
      </c>
      <c r="ATE42">
        <v>1248003</v>
      </c>
      <c r="ATF42">
        <v>1247776</v>
      </c>
      <c r="ATG42">
        <v>1249527</v>
      </c>
      <c r="ATH42">
        <v>1242640</v>
      </c>
      <c r="ATI42">
        <v>1234568</v>
      </c>
      <c r="ATJ42">
        <v>1220064</v>
      </c>
      <c r="ATK42">
        <v>1223019</v>
      </c>
      <c r="ATL42">
        <v>1223849</v>
      </c>
      <c r="ATM42">
        <v>1226819</v>
      </c>
      <c r="ATN42">
        <v>1217839</v>
      </c>
      <c r="ATO42">
        <v>1218281</v>
      </c>
      <c r="ATP42">
        <v>1219903</v>
      </c>
      <c r="ATQ42">
        <v>1215922</v>
      </c>
      <c r="ATR42">
        <v>1196020</v>
      </c>
      <c r="ATS42">
        <v>1156730</v>
      </c>
      <c r="ATT42">
        <v>1156730</v>
      </c>
      <c r="ATU42">
        <v>874895</v>
      </c>
      <c r="ATV42">
        <v>447077</v>
      </c>
      <c r="ATW42">
        <v>161966</v>
      </c>
      <c r="ATX42">
        <v>57806</v>
      </c>
      <c r="ATY42">
        <v>28442</v>
      </c>
      <c r="ATZ42">
        <v>21040</v>
      </c>
      <c r="AUA42">
        <v>16090</v>
      </c>
      <c r="AUB42">
        <v>13846</v>
      </c>
      <c r="AUC42">
        <v>13565</v>
      </c>
      <c r="AUD42">
        <v>13440</v>
      </c>
      <c r="AUE42">
        <v>12232</v>
      </c>
      <c r="AUF42">
        <v>4025</v>
      </c>
      <c r="AUG42">
        <v>3028</v>
      </c>
      <c r="AUH42">
        <v>1574</v>
      </c>
      <c r="AUI42">
        <v>1574</v>
      </c>
      <c r="AUJ42">
        <v>1571</v>
      </c>
      <c r="AUK42">
        <v>1084</v>
      </c>
      <c r="AUL42">
        <v>1084</v>
      </c>
      <c r="AUM42">
        <v>1082</v>
      </c>
      <c r="AUN42">
        <v>1079</v>
      </c>
      <c r="AUO42">
        <v>1049</v>
      </c>
      <c r="AUP42">
        <v>519</v>
      </c>
      <c r="AUQ42">
        <v>518</v>
      </c>
      <c r="AUR42">
        <v>18</v>
      </c>
      <c r="AUS42">
        <v>18</v>
      </c>
      <c r="AUT42">
        <v>18</v>
      </c>
      <c r="AUU42">
        <v>15</v>
      </c>
      <c r="AUV42">
        <v>15</v>
      </c>
      <c r="AUW42">
        <v>16</v>
      </c>
      <c r="AUX42">
        <v>13</v>
      </c>
      <c r="AUY42">
        <v>13</v>
      </c>
      <c r="AUZ42">
        <v>13</v>
      </c>
      <c r="AVA42">
        <v>13</v>
      </c>
      <c r="AVB42">
        <v>11</v>
      </c>
      <c r="AVC42">
        <v>11</v>
      </c>
      <c r="AVD42">
        <v>11</v>
      </c>
      <c r="AVE42">
        <v>11</v>
      </c>
      <c r="AVF42">
        <v>11</v>
      </c>
      <c r="AVG42">
        <v>6</v>
      </c>
      <c r="AVH42">
        <v>6</v>
      </c>
      <c r="AVI42">
        <v>6</v>
      </c>
      <c r="AVJ42">
        <v>7</v>
      </c>
      <c r="AVK42">
        <v>7</v>
      </c>
      <c r="AVL42">
        <v>2</v>
      </c>
      <c r="AVM42">
        <v>1241537</v>
      </c>
      <c r="AVN42">
        <v>1241537</v>
      </c>
      <c r="AVO42">
        <v>1238082</v>
      </c>
      <c r="AVP42">
        <v>1238176</v>
      </c>
      <c r="AVQ42">
        <v>1239333</v>
      </c>
      <c r="AVR42">
        <v>1240036</v>
      </c>
      <c r="AVS42">
        <v>1235406</v>
      </c>
      <c r="AVT42">
        <v>1232957</v>
      </c>
      <c r="AVU42">
        <v>1237560</v>
      </c>
      <c r="AVV42">
        <v>1240793</v>
      </c>
      <c r="AVW42">
        <v>1229190</v>
      </c>
      <c r="AVX42">
        <v>1233508</v>
      </c>
      <c r="AVY42">
        <v>1234260</v>
      </c>
      <c r="AVZ42">
        <v>1234260</v>
      </c>
      <c r="AWA42">
        <v>1233753</v>
      </c>
      <c r="AWB42">
        <v>1231600</v>
      </c>
      <c r="AWC42">
        <v>1228283</v>
      </c>
      <c r="AWD42">
        <v>1228800</v>
      </c>
      <c r="AWE42">
        <v>1199377</v>
      </c>
      <c r="AWF42">
        <v>1087512</v>
      </c>
      <c r="AWG42">
        <v>768799</v>
      </c>
      <c r="AWH42">
        <v>372134</v>
      </c>
      <c r="AWI42">
        <v>205785</v>
      </c>
      <c r="AWJ42">
        <v>135610</v>
      </c>
      <c r="AWK42">
        <v>95954</v>
      </c>
      <c r="AWL42">
        <v>73649</v>
      </c>
      <c r="AWM42">
        <v>69988</v>
      </c>
      <c r="AWN42">
        <v>65432</v>
      </c>
      <c r="AWO42">
        <v>58355</v>
      </c>
      <c r="AWP42">
        <v>47843</v>
      </c>
      <c r="AWQ42">
        <v>46517</v>
      </c>
      <c r="AWR42">
        <v>46483</v>
      </c>
      <c r="AWS42">
        <v>45589</v>
      </c>
      <c r="AWT42">
        <v>41576</v>
      </c>
      <c r="AWU42">
        <v>41103</v>
      </c>
      <c r="AWV42">
        <v>41077</v>
      </c>
      <c r="AWW42">
        <v>41068</v>
      </c>
      <c r="AWX42">
        <v>39035</v>
      </c>
      <c r="AWY42">
        <v>38301</v>
      </c>
      <c r="AWZ42">
        <v>38290</v>
      </c>
      <c r="AXA42">
        <v>34603</v>
      </c>
      <c r="AXB42">
        <v>2</v>
      </c>
      <c r="AXC42">
        <v>1</v>
      </c>
      <c r="AXD42">
        <v>1</v>
      </c>
      <c r="AXE42">
        <v>1</v>
      </c>
      <c r="AXF42">
        <v>1</v>
      </c>
      <c r="AXG42">
        <v>1</v>
      </c>
      <c r="AXH42">
        <v>1</v>
      </c>
      <c r="AXI42">
        <v>1203787</v>
      </c>
      <c r="AXJ42">
        <v>1203787</v>
      </c>
      <c r="AXK42">
        <v>1203787</v>
      </c>
      <c r="AXL42">
        <v>1203787</v>
      </c>
      <c r="AXM42">
        <v>1203787</v>
      </c>
      <c r="AXN42">
        <v>1203787</v>
      </c>
      <c r="AXO42">
        <v>1203787</v>
      </c>
      <c r="AXP42">
        <v>1203787</v>
      </c>
      <c r="AXQ42">
        <v>1203787</v>
      </c>
      <c r="AXR42">
        <v>1203787</v>
      </c>
      <c r="AXS42">
        <v>1203787</v>
      </c>
      <c r="AXT42">
        <v>1203787</v>
      </c>
      <c r="AXU42">
        <v>1203787</v>
      </c>
      <c r="AXV42">
        <v>1203787</v>
      </c>
      <c r="AXW42">
        <v>1203787</v>
      </c>
      <c r="AXX42">
        <v>1203787</v>
      </c>
      <c r="AXY42">
        <v>1203787</v>
      </c>
      <c r="AXZ42">
        <v>1203787</v>
      </c>
      <c r="AYA42">
        <v>1203787</v>
      </c>
      <c r="AYB42">
        <v>1203787</v>
      </c>
      <c r="AYC42">
        <v>1216589</v>
      </c>
      <c r="AYD42">
        <v>1214563</v>
      </c>
      <c r="AYE42">
        <v>1214836</v>
      </c>
      <c r="AYF42">
        <v>1205242</v>
      </c>
      <c r="AYG42">
        <v>1198169</v>
      </c>
      <c r="AYH42">
        <v>1197155</v>
      </c>
      <c r="AYI42">
        <v>1198675</v>
      </c>
      <c r="AYJ42">
        <v>1189235</v>
      </c>
      <c r="AYK42">
        <v>1184792</v>
      </c>
      <c r="AYL42">
        <v>1173360</v>
      </c>
      <c r="AYM42">
        <v>1170356</v>
      </c>
      <c r="AYN42">
        <v>1162378</v>
      </c>
      <c r="AYO42">
        <v>1163599</v>
      </c>
      <c r="AYP42">
        <v>1161086</v>
      </c>
      <c r="AYQ42">
        <v>1159127</v>
      </c>
      <c r="AYR42">
        <v>1159127</v>
      </c>
      <c r="AYS42">
        <v>1154160</v>
      </c>
      <c r="AYT42">
        <v>1119031</v>
      </c>
      <c r="AYU42">
        <v>905156</v>
      </c>
      <c r="AYV42">
        <v>477705</v>
      </c>
      <c r="AYW42">
        <v>172480</v>
      </c>
      <c r="AYX42">
        <v>98149</v>
      </c>
      <c r="AYY42">
        <v>45449</v>
      </c>
      <c r="AYZ42">
        <v>15257</v>
      </c>
      <c r="AZA42">
        <v>6977</v>
      </c>
      <c r="AZB42">
        <v>6776</v>
      </c>
      <c r="AZC42">
        <v>5339</v>
      </c>
      <c r="AZD42">
        <v>5301</v>
      </c>
      <c r="AZE42">
        <v>5194</v>
      </c>
      <c r="AZF42">
        <v>3148</v>
      </c>
      <c r="AZG42">
        <v>3147</v>
      </c>
      <c r="AZH42">
        <v>3145</v>
      </c>
      <c r="AZI42">
        <v>1469</v>
      </c>
      <c r="AZJ42">
        <v>1468</v>
      </c>
      <c r="AZK42">
        <v>1468</v>
      </c>
      <c r="AZL42">
        <v>1468</v>
      </c>
      <c r="AZM42">
        <v>1467</v>
      </c>
      <c r="AZN42">
        <v>920</v>
      </c>
      <c r="AZO42">
        <v>920</v>
      </c>
      <c r="AZP42">
        <v>2</v>
      </c>
      <c r="AZQ42">
        <v>2</v>
      </c>
      <c r="AZR42">
        <v>2</v>
      </c>
      <c r="AZS42">
        <v>1</v>
      </c>
      <c r="AZT42">
        <v>1</v>
      </c>
      <c r="AZU42">
        <v>1</v>
      </c>
      <c r="AZV42">
        <v>1</v>
      </c>
      <c r="AZW42">
        <v>1144216</v>
      </c>
      <c r="AZX42">
        <v>1144216</v>
      </c>
      <c r="AZY42">
        <v>1144216</v>
      </c>
      <c r="AZZ42">
        <v>1144216</v>
      </c>
      <c r="BAA42">
        <v>1144216</v>
      </c>
      <c r="BAB42">
        <v>1144216</v>
      </c>
      <c r="BAC42">
        <v>1144216</v>
      </c>
      <c r="BAD42">
        <v>1144216</v>
      </c>
      <c r="BAE42">
        <v>1144216</v>
      </c>
      <c r="BAF42">
        <v>1144216</v>
      </c>
      <c r="BAG42">
        <v>1144216</v>
      </c>
      <c r="BAH42">
        <v>1144216</v>
      </c>
      <c r="BAI42">
        <v>1144216</v>
      </c>
      <c r="BAJ42">
        <v>1144216</v>
      </c>
      <c r="BAK42">
        <v>1144216</v>
      </c>
      <c r="BAL42">
        <v>1144216</v>
      </c>
      <c r="BAM42">
        <v>1144216</v>
      </c>
      <c r="BAN42">
        <v>1144216</v>
      </c>
      <c r="BAO42">
        <v>1144216</v>
      </c>
      <c r="BAP42">
        <v>1154983</v>
      </c>
      <c r="BAQ42">
        <v>1154211</v>
      </c>
      <c r="BAR42">
        <v>1160167</v>
      </c>
      <c r="BAS42">
        <v>1166450</v>
      </c>
      <c r="BAT42">
        <v>1162831</v>
      </c>
      <c r="BAU42">
        <v>1155229</v>
      </c>
      <c r="BAV42">
        <v>1148506</v>
      </c>
      <c r="BAW42">
        <v>1144215</v>
      </c>
      <c r="BAX42">
        <v>1150607</v>
      </c>
      <c r="BAY42">
        <v>1155514</v>
      </c>
      <c r="BAZ42">
        <v>1157132</v>
      </c>
      <c r="BBA42">
        <v>1145673</v>
      </c>
      <c r="BBB42">
        <v>1136595</v>
      </c>
      <c r="BBC42">
        <v>1132524</v>
      </c>
      <c r="BBD42">
        <v>1126765</v>
      </c>
      <c r="BBE42">
        <v>1133890</v>
      </c>
      <c r="BBF42">
        <v>1110770</v>
      </c>
      <c r="BBG42">
        <v>1048860</v>
      </c>
      <c r="BBH42">
        <v>764961</v>
      </c>
      <c r="BBI42">
        <v>469104</v>
      </c>
      <c r="BBJ42">
        <v>142466</v>
      </c>
      <c r="BBK42">
        <v>57917</v>
      </c>
      <c r="BBL42">
        <v>22867</v>
      </c>
      <c r="BBM42">
        <v>20891</v>
      </c>
      <c r="BBN42">
        <v>14125</v>
      </c>
      <c r="BBO42">
        <v>14125</v>
      </c>
      <c r="BBP42">
        <v>14031</v>
      </c>
      <c r="BBQ42">
        <v>1455</v>
      </c>
      <c r="BBR42">
        <v>1424</v>
      </c>
      <c r="BBS42">
        <v>408</v>
      </c>
      <c r="BBT42">
        <v>401</v>
      </c>
      <c r="BBU42">
        <v>380</v>
      </c>
      <c r="BBV42">
        <v>377</v>
      </c>
      <c r="BBW42">
        <v>5</v>
      </c>
      <c r="BBX42">
        <v>5</v>
      </c>
      <c r="BBY42">
        <v>5</v>
      </c>
      <c r="BBZ42">
        <v>5</v>
      </c>
      <c r="BCA42">
        <v>4</v>
      </c>
      <c r="BCB42">
        <v>4</v>
      </c>
      <c r="BCC42">
        <v>4</v>
      </c>
      <c r="BCD42">
        <v>4</v>
      </c>
      <c r="BCE42">
        <v>4</v>
      </c>
      <c r="BCF42">
        <v>3</v>
      </c>
      <c r="BCG42">
        <v>3</v>
      </c>
      <c r="BCH42">
        <v>3</v>
      </c>
      <c r="BCI42">
        <v>3</v>
      </c>
      <c r="BCJ42">
        <v>3</v>
      </c>
      <c r="BCK42">
        <v>3</v>
      </c>
      <c r="BCL42">
        <v>3</v>
      </c>
      <c r="BCM42">
        <v>3</v>
      </c>
      <c r="BCN42">
        <v>3</v>
      </c>
      <c r="BCO42">
        <v>1020413</v>
      </c>
      <c r="BCP42">
        <v>1020413</v>
      </c>
      <c r="BCQ42">
        <v>1020413</v>
      </c>
      <c r="BCR42">
        <v>1020413</v>
      </c>
      <c r="BCS42">
        <v>1020413</v>
      </c>
      <c r="BCT42">
        <v>1020413</v>
      </c>
      <c r="BCU42">
        <v>1020413</v>
      </c>
      <c r="BCV42">
        <v>1020413</v>
      </c>
      <c r="BCW42">
        <v>1020413</v>
      </c>
      <c r="BCX42">
        <v>1020413</v>
      </c>
      <c r="BCY42">
        <v>1020413</v>
      </c>
      <c r="BCZ42">
        <v>1020413</v>
      </c>
      <c r="BDA42">
        <v>1020413</v>
      </c>
      <c r="BDB42">
        <v>1020413</v>
      </c>
      <c r="BDC42">
        <v>1019062</v>
      </c>
      <c r="BDD42">
        <v>1019659</v>
      </c>
      <c r="BDE42">
        <v>1020345</v>
      </c>
      <c r="BDF42">
        <v>1013727</v>
      </c>
      <c r="BDG42">
        <v>1013903</v>
      </c>
      <c r="BDH42">
        <v>1007473</v>
      </c>
      <c r="BDI42">
        <v>1006009</v>
      </c>
      <c r="BDJ42">
        <v>1003002</v>
      </c>
      <c r="BDK42">
        <v>1003326</v>
      </c>
      <c r="BDL42">
        <v>1008684</v>
      </c>
      <c r="BDM42">
        <v>1005981</v>
      </c>
      <c r="BDN42">
        <v>1005194</v>
      </c>
      <c r="BDO42">
        <v>1003784</v>
      </c>
      <c r="BDP42">
        <v>1002070</v>
      </c>
      <c r="BDQ42">
        <v>1004355</v>
      </c>
      <c r="BDR42">
        <v>1008635</v>
      </c>
      <c r="BDS42">
        <v>979351</v>
      </c>
      <c r="BDT42">
        <v>979351</v>
      </c>
      <c r="BDU42">
        <v>886091</v>
      </c>
      <c r="BDV42">
        <v>589133</v>
      </c>
      <c r="BDW42">
        <v>316262</v>
      </c>
      <c r="BDX42">
        <v>166005</v>
      </c>
      <c r="BDY42">
        <v>23539</v>
      </c>
      <c r="BDZ42">
        <v>13323</v>
      </c>
      <c r="BEA42">
        <v>6345</v>
      </c>
      <c r="BEB42">
        <v>1306</v>
      </c>
      <c r="BEC42">
        <v>1032</v>
      </c>
      <c r="BED42">
        <v>918</v>
      </c>
      <c r="BEE42">
        <v>915</v>
      </c>
      <c r="BEF42">
        <v>635</v>
      </c>
      <c r="BEG42">
        <v>607</v>
      </c>
      <c r="BEH42">
        <v>602</v>
      </c>
      <c r="BEI42">
        <v>603</v>
      </c>
      <c r="BEJ42">
        <v>372</v>
      </c>
      <c r="BEK42">
        <v>116</v>
      </c>
      <c r="BEL42">
        <v>114</v>
      </c>
      <c r="BEM42">
        <v>114</v>
      </c>
      <c r="BEN42">
        <v>114</v>
      </c>
      <c r="BEO42">
        <v>113</v>
      </c>
      <c r="BEP42">
        <v>46</v>
      </c>
      <c r="BEQ42">
        <v>31</v>
      </c>
      <c r="BER42">
        <v>31</v>
      </c>
      <c r="BES42">
        <v>22</v>
      </c>
      <c r="BET42">
        <v>20</v>
      </c>
      <c r="BEU42">
        <v>19</v>
      </c>
      <c r="BEV42">
        <v>4</v>
      </c>
      <c r="BEW42">
        <v>4</v>
      </c>
      <c r="BEX42">
        <v>4</v>
      </c>
      <c r="BEY42">
        <v>2</v>
      </c>
      <c r="BEZ42">
        <v>1</v>
      </c>
      <c r="BFA42">
        <v>1</v>
      </c>
      <c r="BFB42">
        <v>1</v>
      </c>
      <c r="BFC42">
        <v>1</v>
      </c>
      <c r="BFD42">
        <v>1</v>
      </c>
      <c r="BFE42">
        <v>1</v>
      </c>
      <c r="BFF42">
        <v>1</v>
      </c>
      <c r="BFG42">
        <v>1</v>
      </c>
      <c r="BFH42">
        <v>1</v>
      </c>
      <c r="BFI42">
        <v>1</v>
      </c>
      <c r="BFJ42">
        <v>986804</v>
      </c>
      <c r="BFK42">
        <v>986804</v>
      </c>
      <c r="BFL42">
        <v>986804</v>
      </c>
      <c r="BFM42">
        <v>986804</v>
      </c>
      <c r="BFN42">
        <v>986804</v>
      </c>
      <c r="BFO42">
        <v>986804</v>
      </c>
      <c r="BFP42">
        <v>995521</v>
      </c>
      <c r="BFQ42">
        <v>995026</v>
      </c>
      <c r="BFR42">
        <v>995452</v>
      </c>
      <c r="BFS42">
        <v>991063</v>
      </c>
      <c r="BFT42">
        <v>981819</v>
      </c>
      <c r="BFU42">
        <v>969804</v>
      </c>
      <c r="BFV42">
        <v>971688</v>
      </c>
      <c r="BFW42">
        <v>969340</v>
      </c>
      <c r="BFX42">
        <v>969691</v>
      </c>
      <c r="BFY42">
        <v>972881</v>
      </c>
      <c r="BFZ42">
        <v>972881</v>
      </c>
      <c r="BGA42">
        <v>972020</v>
      </c>
      <c r="BGB42">
        <v>977206</v>
      </c>
      <c r="BGC42">
        <v>983810</v>
      </c>
      <c r="BGD42">
        <v>989882</v>
      </c>
      <c r="BGE42">
        <v>991194</v>
      </c>
      <c r="BGF42">
        <v>974487</v>
      </c>
      <c r="BGG42">
        <v>876668</v>
      </c>
      <c r="BGH42">
        <v>544805</v>
      </c>
      <c r="BGI42">
        <v>286784</v>
      </c>
      <c r="BGJ42">
        <v>141061</v>
      </c>
      <c r="BGK42">
        <v>72676</v>
      </c>
      <c r="BGL42">
        <v>29985</v>
      </c>
      <c r="BGM42">
        <v>12982</v>
      </c>
      <c r="BGN42">
        <v>2488</v>
      </c>
      <c r="BGO42">
        <v>85</v>
      </c>
      <c r="BGP42">
        <v>72</v>
      </c>
      <c r="BGQ42">
        <v>71</v>
      </c>
      <c r="BGR42">
        <v>69</v>
      </c>
      <c r="BGS42">
        <v>64</v>
      </c>
      <c r="BGT42">
        <v>64</v>
      </c>
      <c r="BGU42">
        <v>64</v>
      </c>
      <c r="BGV42">
        <v>64</v>
      </c>
      <c r="BGW42">
        <v>64</v>
      </c>
      <c r="BGX42">
        <v>64</v>
      </c>
      <c r="BGY42">
        <v>62</v>
      </c>
      <c r="BGZ42">
        <v>10</v>
      </c>
      <c r="BHA42">
        <v>2</v>
      </c>
      <c r="BHB42">
        <v>2</v>
      </c>
      <c r="BHC42">
        <v>2</v>
      </c>
      <c r="BHD42">
        <v>2</v>
      </c>
      <c r="BHE42">
        <v>2</v>
      </c>
      <c r="BHF42">
        <v>2</v>
      </c>
      <c r="BHG42">
        <v>2</v>
      </c>
      <c r="BHH42">
        <v>2</v>
      </c>
      <c r="BHI42">
        <v>2</v>
      </c>
      <c r="BHJ42">
        <v>2</v>
      </c>
      <c r="BHK42">
        <v>1</v>
      </c>
      <c r="BHL42">
        <v>1</v>
      </c>
      <c r="BHM42">
        <v>1</v>
      </c>
      <c r="BHN42">
        <v>1</v>
      </c>
      <c r="BHO42">
        <v>1</v>
      </c>
      <c r="BHP42">
        <v>1</v>
      </c>
      <c r="BHQ42">
        <v>1</v>
      </c>
      <c r="BHR42">
        <v>1</v>
      </c>
      <c r="BHS42">
        <v>1</v>
      </c>
      <c r="BHT42">
        <v>1</v>
      </c>
      <c r="BHU42">
        <v>1</v>
      </c>
      <c r="BHV42">
        <v>1</v>
      </c>
      <c r="BHW42">
        <v>1</v>
      </c>
      <c r="BHX42">
        <v>1</v>
      </c>
      <c r="BHY42">
        <v>1</v>
      </c>
      <c r="BHZ42">
        <v>1</v>
      </c>
      <c r="BIA42">
        <v>1</v>
      </c>
      <c r="BIB42">
        <v>1</v>
      </c>
      <c r="BIC42">
        <v>1034407</v>
      </c>
      <c r="BID42">
        <v>1035380</v>
      </c>
      <c r="BIE42">
        <v>1035135</v>
      </c>
      <c r="BIF42">
        <v>1031230</v>
      </c>
      <c r="BIG42">
        <v>1028651</v>
      </c>
      <c r="BIH42">
        <v>1034801</v>
      </c>
      <c r="BII42">
        <v>1040310</v>
      </c>
      <c r="BIJ42">
        <v>1034919</v>
      </c>
      <c r="BIK42">
        <v>1018467</v>
      </c>
      <c r="BIL42">
        <v>1019324</v>
      </c>
      <c r="BIM42">
        <v>1010147</v>
      </c>
      <c r="BIN42">
        <v>992209</v>
      </c>
      <c r="BIO42">
        <v>983329</v>
      </c>
      <c r="BIP42">
        <v>982237</v>
      </c>
      <c r="BIQ42">
        <v>983742</v>
      </c>
      <c r="BIR42">
        <v>985968</v>
      </c>
      <c r="BIS42">
        <v>977924</v>
      </c>
      <c r="BIT42">
        <v>953860</v>
      </c>
      <c r="BIU42">
        <v>750109</v>
      </c>
      <c r="BIV42">
        <v>438658</v>
      </c>
      <c r="BIW42">
        <v>438658</v>
      </c>
      <c r="BIX42">
        <v>302937</v>
      </c>
      <c r="BIY42">
        <v>196752</v>
      </c>
      <c r="BIZ42">
        <v>113284</v>
      </c>
      <c r="BJA42">
        <v>86891</v>
      </c>
      <c r="BJB42">
        <v>75948</v>
      </c>
      <c r="BJC42">
        <v>69075</v>
      </c>
      <c r="BJD42">
        <v>59033</v>
      </c>
      <c r="BJE42">
        <v>32805</v>
      </c>
      <c r="BJF42">
        <v>26309</v>
      </c>
      <c r="BJG42">
        <v>5192</v>
      </c>
      <c r="BJH42">
        <v>723</v>
      </c>
      <c r="BJI42">
        <v>289</v>
      </c>
      <c r="BJJ42">
        <v>136</v>
      </c>
      <c r="BJK42">
        <v>12</v>
      </c>
      <c r="BJL42">
        <v>10</v>
      </c>
      <c r="BJM42">
        <v>10</v>
      </c>
      <c r="BJN42">
        <v>1</v>
      </c>
      <c r="BJO42">
        <v>2</v>
      </c>
      <c r="BJP42">
        <v>2</v>
      </c>
      <c r="BJQ42">
        <v>2</v>
      </c>
      <c r="BJR42">
        <v>2</v>
      </c>
      <c r="BJS42">
        <v>2</v>
      </c>
      <c r="BJT42">
        <v>2</v>
      </c>
      <c r="BJU42">
        <v>2</v>
      </c>
      <c r="BJV42">
        <v>2</v>
      </c>
      <c r="BJW42">
        <v>1101401</v>
      </c>
      <c r="BJX42">
        <v>1101401</v>
      </c>
      <c r="BJY42">
        <v>1101401</v>
      </c>
      <c r="BJZ42">
        <v>1101401</v>
      </c>
      <c r="BKA42">
        <v>1101401</v>
      </c>
      <c r="BKB42">
        <v>1101401</v>
      </c>
      <c r="BKC42">
        <v>1101401</v>
      </c>
      <c r="BKD42">
        <v>1101401</v>
      </c>
      <c r="BKE42">
        <v>1101401</v>
      </c>
      <c r="BKF42">
        <v>1101401</v>
      </c>
      <c r="BKG42">
        <v>1101401</v>
      </c>
      <c r="BKH42">
        <v>1101401</v>
      </c>
      <c r="BKI42">
        <v>1101401</v>
      </c>
      <c r="BKJ42">
        <v>1101401</v>
      </c>
      <c r="BKK42">
        <v>1101401</v>
      </c>
      <c r="BKL42">
        <v>1101401</v>
      </c>
      <c r="BKM42">
        <v>1101401</v>
      </c>
      <c r="BKN42">
        <v>1101401</v>
      </c>
      <c r="BKO42">
        <v>1101401</v>
      </c>
      <c r="BKP42">
        <v>1101401</v>
      </c>
      <c r="BKQ42">
        <v>1106178</v>
      </c>
      <c r="BKR42">
        <v>1112362</v>
      </c>
      <c r="BKS42">
        <v>1118525</v>
      </c>
      <c r="BKT42">
        <v>1129144</v>
      </c>
      <c r="BKU42">
        <v>1117194</v>
      </c>
      <c r="BKV42">
        <v>1145311</v>
      </c>
      <c r="BKW42">
        <v>1137755</v>
      </c>
      <c r="BKX42">
        <v>1135651</v>
      </c>
      <c r="BKY42">
        <v>1146605</v>
      </c>
      <c r="BKZ42">
        <v>1152882</v>
      </c>
      <c r="BLA42">
        <v>1154199</v>
      </c>
      <c r="BLB42">
        <v>1153956</v>
      </c>
      <c r="BLC42">
        <v>1158465</v>
      </c>
      <c r="BLD42">
        <v>1160101</v>
      </c>
      <c r="BLE42">
        <v>1158130</v>
      </c>
      <c r="BLF42">
        <v>1159032</v>
      </c>
      <c r="BLG42">
        <v>1127230</v>
      </c>
      <c r="BLH42">
        <v>957746</v>
      </c>
      <c r="BLI42">
        <v>685409</v>
      </c>
      <c r="BLJ42">
        <v>480844</v>
      </c>
      <c r="BLK42">
        <v>387292</v>
      </c>
      <c r="BLL42">
        <v>305768</v>
      </c>
      <c r="BLM42">
        <v>176918</v>
      </c>
      <c r="BLN42">
        <v>148126</v>
      </c>
      <c r="BLO42">
        <v>148126</v>
      </c>
      <c r="BLP42">
        <v>135758</v>
      </c>
      <c r="BLQ42">
        <v>115952</v>
      </c>
      <c r="BLR42">
        <v>89698</v>
      </c>
      <c r="BLS42">
        <v>81430</v>
      </c>
      <c r="BLT42">
        <v>70199</v>
      </c>
      <c r="BLU42">
        <v>59961</v>
      </c>
      <c r="BLV42">
        <v>44977</v>
      </c>
      <c r="BLW42">
        <v>30231</v>
      </c>
      <c r="BLX42">
        <v>27055</v>
      </c>
      <c r="BLY42">
        <v>24170</v>
      </c>
      <c r="BLZ42">
        <v>21235</v>
      </c>
      <c r="BMA42">
        <v>3124</v>
      </c>
      <c r="BMB42">
        <v>1942</v>
      </c>
      <c r="BMC42">
        <v>1937</v>
      </c>
      <c r="BMD42">
        <v>1933</v>
      </c>
      <c r="BME42">
        <v>1700</v>
      </c>
      <c r="BMF42">
        <v>405</v>
      </c>
      <c r="BMG42">
        <v>406</v>
      </c>
      <c r="BMH42">
        <v>404</v>
      </c>
      <c r="BMI42">
        <v>404</v>
      </c>
      <c r="BMJ42">
        <v>403</v>
      </c>
      <c r="BMK42">
        <v>362</v>
      </c>
      <c r="BML42">
        <v>362</v>
      </c>
      <c r="BMM42">
        <v>112</v>
      </c>
      <c r="BMN42">
        <v>109</v>
      </c>
      <c r="BMO42">
        <v>105</v>
      </c>
      <c r="BMP42">
        <v>105</v>
      </c>
      <c r="BMQ42">
        <v>85</v>
      </c>
      <c r="BMR42">
        <v>1230523</v>
      </c>
      <c r="BMS42">
        <v>1230523</v>
      </c>
      <c r="BMT42">
        <v>1230523</v>
      </c>
      <c r="BMU42">
        <v>1230523</v>
      </c>
      <c r="BMV42">
        <v>1230523</v>
      </c>
      <c r="BMW42">
        <v>1230523</v>
      </c>
      <c r="BMX42">
        <v>1230523</v>
      </c>
      <c r="BMY42">
        <v>1230523</v>
      </c>
      <c r="BMZ42">
        <v>1230523</v>
      </c>
      <c r="BNA42">
        <v>1230523</v>
      </c>
      <c r="BNB42">
        <v>1230523</v>
      </c>
      <c r="BNC42">
        <v>1230523</v>
      </c>
      <c r="BND42">
        <v>1230523</v>
      </c>
      <c r="BNE42">
        <v>1227210</v>
      </c>
      <c r="BNF42">
        <v>1223650</v>
      </c>
      <c r="BNG42">
        <v>1228676</v>
      </c>
      <c r="BNH42">
        <v>1234977</v>
      </c>
      <c r="BNI42">
        <v>1232562</v>
      </c>
      <c r="BNJ42">
        <v>1216526</v>
      </c>
      <c r="BNK42">
        <v>1207362</v>
      </c>
      <c r="BNL42">
        <v>1202606</v>
      </c>
      <c r="BNM42">
        <v>1200265</v>
      </c>
      <c r="BNN42">
        <v>1205371</v>
      </c>
      <c r="BNO42">
        <v>1203472</v>
      </c>
      <c r="BNP42">
        <v>1204970</v>
      </c>
      <c r="BNQ42">
        <v>1215612</v>
      </c>
      <c r="BNR42">
        <v>1217119</v>
      </c>
      <c r="BNS42">
        <v>1207541</v>
      </c>
      <c r="BNT42">
        <v>1207541</v>
      </c>
      <c r="BNU42">
        <v>1157916</v>
      </c>
      <c r="BNV42">
        <v>874683</v>
      </c>
      <c r="BNW42">
        <v>559449</v>
      </c>
      <c r="BNX42">
        <v>390256</v>
      </c>
      <c r="BNY42">
        <v>256915</v>
      </c>
      <c r="BNZ42">
        <v>75409</v>
      </c>
      <c r="BOA42">
        <v>53903</v>
      </c>
      <c r="BOB42">
        <v>47859</v>
      </c>
      <c r="BOC42">
        <v>43585</v>
      </c>
      <c r="BOD42">
        <v>26504</v>
      </c>
      <c r="BOE42">
        <v>17949</v>
      </c>
      <c r="BOF42">
        <v>17100</v>
      </c>
      <c r="BOG42">
        <v>17105</v>
      </c>
      <c r="BOH42">
        <v>15879</v>
      </c>
      <c r="BOI42">
        <v>15375</v>
      </c>
      <c r="BOJ42">
        <v>12715</v>
      </c>
      <c r="BOK42">
        <v>10037</v>
      </c>
      <c r="BOL42">
        <v>9197</v>
      </c>
      <c r="BOM42">
        <v>6324</v>
      </c>
      <c r="BON42">
        <v>4732</v>
      </c>
      <c r="BOO42">
        <v>4701</v>
      </c>
      <c r="BOP42">
        <v>2856</v>
      </c>
      <c r="BOQ42">
        <v>2857</v>
      </c>
      <c r="BOR42">
        <v>1758</v>
      </c>
      <c r="BOS42">
        <v>6</v>
      </c>
      <c r="BOT42">
        <v>5</v>
      </c>
      <c r="BOU42">
        <v>2</v>
      </c>
      <c r="BOV42">
        <v>2</v>
      </c>
      <c r="BOW42">
        <v>2</v>
      </c>
      <c r="BOX42">
        <v>2</v>
      </c>
      <c r="BOY42">
        <v>1</v>
      </c>
      <c r="BOZ42">
        <v>1</v>
      </c>
      <c r="BPA42">
        <v>1</v>
      </c>
      <c r="BPB42">
        <v>2</v>
      </c>
      <c r="BPC42">
        <v>1</v>
      </c>
      <c r="BPD42">
        <v>1</v>
      </c>
      <c r="BPE42">
        <v>1</v>
      </c>
      <c r="BPF42">
        <v>1</v>
      </c>
      <c r="BPG42">
        <v>1</v>
      </c>
      <c r="BPH42">
        <v>1147047</v>
      </c>
      <c r="BPI42">
        <v>1147047</v>
      </c>
      <c r="BPJ42">
        <v>1147047</v>
      </c>
      <c r="BPK42">
        <v>1147047</v>
      </c>
      <c r="BPL42">
        <v>1147047</v>
      </c>
      <c r="BPM42">
        <v>1147047</v>
      </c>
      <c r="BPN42">
        <v>1147047</v>
      </c>
      <c r="BPO42">
        <v>1147047</v>
      </c>
      <c r="BPP42">
        <v>1147047</v>
      </c>
      <c r="BPQ42">
        <v>1147047</v>
      </c>
      <c r="BPR42">
        <v>1143236</v>
      </c>
      <c r="BPS42">
        <v>1150873</v>
      </c>
      <c r="BPT42">
        <v>1150538</v>
      </c>
      <c r="BPU42">
        <v>1155913</v>
      </c>
      <c r="BPV42">
        <v>1161681</v>
      </c>
      <c r="BPW42">
        <v>1154964</v>
      </c>
      <c r="BPX42">
        <v>1145448</v>
      </c>
      <c r="BPY42">
        <v>1147974</v>
      </c>
      <c r="BPZ42">
        <v>1144979</v>
      </c>
      <c r="BQA42">
        <v>1138072</v>
      </c>
      <c r="BQB42">
        <v>1133764</v>
      </c>
      <c r="BQC42">
        <v>1127322</v>
      </c>
      <c r="BQD42">
        <v>1131213</v>
      </c>
      <c r="BQE42">
        <v>1131213</v>
      </c>
      <c r="BQF42">
        <v>1131059</v>
      </c>
      <c r="BQG42">
        <v>1085208</v>
      </c>
      <c r="BQH42">
        <v>964801</v>
      </c>
      <c r="BQI42">
        <v>662135</v>
      </c>
      <c r="BQJ42">
        <v>364895</v>
      </c>
      <c r="BQK42">
        <v>240826</v>
      </c>
      <c r="BQL42">
        <v>170228</v>
      </c>
      <c r="BQM42">
        <v>115571</v>
      </c>
      <c r="BQN42">
        <v>96990</v>
      </c>
      <c r="BQO42">
        <v>82438</v>
      </c>
      <c r="BQP42">
        <v>82928</v>
      </c>
      <c r="BQQ42">
        <v>63693</v>
      </c>
      <c r="BQR42">
        <v>45175</v>
      </c>
      <c r="BQS42">
        <v>37481</v>
      </c>
      <c r="BQT42">
        <v>27658</v>
      </c>
      <c r="BQU42">
        <v>22797</v>
      </c>
      <c r="BQV42">
        <v>20714</v>
      </c>
      <c r="BQW42">
        <v>13870</v>
      </c>
      <c r="BQX42">
        <v>7748</v>
      </c>
      <c r="BQY42">
        <v>7233</v>
      </c>
      <c r="BQZ42">
        <v>7146</v>
      </c>
      <c r="BRA42">
        <v>5614</v>
      </c>
      <c r="BRB42">
        <v>4904</v>
      </c>
      <c r="BRC42">
        <v>3124</v>
      </c>
      <c r="BRD42">
        <v>1271</v>
      </c>
      <c r="BRE42">
        <v>1178</v>
      </c>
      <c r="BRF42">
        <v>13</v>
      </c>
      <c r="BRG42">
        <v>14</v>
      </c>
      <c r="BRH42">
        <v>13</v>
      </c>
      <c r="BRI42">
        <v>13</v>
      </c>
      <c r="BRJ42">
        <v>13</v>
      </c>
      <c r="BRK42">
        <v>13</v>
      </c>
      <c r="BRL42">
        <v>2</v>
      </c>
      <c r="BRM42">
        <v>1145857</v>
      </c>
      <c r="BRN42">
        <v>1145857</v>
      </c>
      <c r="BRO42">
        <v>1145857</v>
      </c>
      <c r="BRP42">
        <v>1145857</v>
      </c>
      <c r="BRQ42">
        <v>1145857</v>
      </c>
      <c r="BRR42">
        <v>1145857</v>
      </c>
      <c r="BRS42">
        <v>1145857</v>
      </c>
      <c r="BRT42">
        <v>1145857</v>
      </c>
      <c r="BRU42">
        <v>1145857</v>
      </c>
      <c r="BRV42">
        <v>1145857</v>
      </c>
      <c r="BRW42">
        <v>1145857</v>
      </c>
      <c r="BRX42">
        <v>1145857</v>
      </c>
      <c r="BRY42">
        <v>1145857</v>
      </c>
      <c r="BRZ42">
        <v>1145857</v>
      </c>
      <c r="BSA42">
        <v>1145857</v>
      </c>
      <c r="BSB42">
        <v>1145857</v>
      </c>
      <c r="BSC42">
        <v>1145857</v>
      </c>
      <c r="BSD42">
        <v>1145857</v>
      </c>
      <c r="BSE42">
        <v>1145857</v>
      </c>
      <c r="BSF42">
        <v>1149275</v>
      </c>
      <c r="BSG42">
        <v>1144362</v>
      </c>
      <c r="BSH42">
        <v>1145246</v>
      </c>
      <c r="BSI42">
        <v>1148542</v>
      </c>
      <c r="BSJ42">
        <v>1136810</v>
      </c>
      <c r="BSK42">
        <v>1144182</v>
      </c>
      <c r="BSL42">
        <v>1140705</v>
      </c>
      <c r="BSM42">
        <v>1144785</v>
      </c>
      <c r="BSN42">
        <v>1141297</v>
      </c>
      <c r="BSO42">
        <v>1142669</v>
      </c>
      <c r="BSP42">
        <v>1136221</v>
      </c>
      <c r="BSQ42">
        <v>1146032</v>
      </c>
      <c r="BSR42">
        <v>1155949</v>
      </c>
      <c r="BSS42">
        <v>1157467</v>
      </c>
      <c r="BST42">
        <v>1130439</v>
      </c>
      <c r="BSU42">
        <v>942055</v>
      </c>
      <c r="BSV42">
        <v>509108</v>
      </c>
      <c r="BSW42">
        <v>509108</v>
      </c>
      <c r="BSX42">
        <v>397144</v>
      </c>
      <c r="BSY42">
        <v>209371</v>
      </c>
      <c r="BSZ42">
        <v>175554</v>
      </c>
      <c r="BTA42">
        <v>141377</v>
      </c>
      <c r="BTB42">
        <v>114659</v>
      </c>
      <c r="BTC42">
        <v>95731</v>
      </c>
      <c r="BTD42">
        <v>90326</v>
      </c>
      <c r="BTE42">
        <v>88931</v>
      </c>
      <c r="BTF42">
        <v>71085</v>
      </c>
      <c r="BTG42">
        <v>68318</v>
      </c>
      <c r="BTH42">
        <v>65260</v>
      </c>
      <c r="BTI42">
        <v>62527</v>
      </c>
      <c r="BTJ42">
        <v>55150</v>
      </c>
      <c r="BTK42">
        <v>52353</v>
      </c>
      <c r="BTL42">
        <v>50850</v>
      </c>
      <c r="BTM42">
        <v>49501</v>
      </c>
      <c r="BTN42">
        <v>45027</v>
      </c>
      <c r="BTO42">
        <v>41524</v>
      </c>
      <c r="BTP42">
        <v>38656</v>
      </c>
      <c r="BTQ42">
        <v>37029</v>
      </c>
      <c r="BTR42">
        <v>36726</v>
      </c>
      <c r="BTS42">
        <v>32212</v>
      </c>
      <c r="BTT42">
        <v>25568</v>
      </c>
      <c r="BTU42">
        <v>25203</v>
      </c>
      <c r="BTV42">
        <v>23282</v>
      </c>
      <c r="BTW42">
        <v>23282</v>
      </c>
      <c r="BTX42">
        <v>22657</v>
      </c>
      <c r="BTY42">
        <v>20801</v>
      </c>
      <c r="BTZ42">
        <v>20701</v>
      </c>
      <c r="BUA42">
        <v>18637</v>
      </c>
      <c r="BUB42">
        <v>12873</v>
      </c>
      <c r="BUC42">
        <v>5549</v>
      </c>
      <c r="BUD42">
        <v>81</v>
      </c>
      <c r="BUE42">
        <v>35</v>
      </c>
      <c r="BUF42">
        <v>1109453</v>
      </c>
      <c r="BUG42">
        <v>1109453</v>
      </c>
      <c r="BUH42">
        <v>1109453</v>
      </c>
      <c r="BUI42">
        <v>1109453</v>
      </c>
      <c r="BUJ42">
        <v>1109453</v>
      </c>
      <c r="BUK42">
        <v>1109453</v>
      </c>
      <c r="BUL42">
        <v>1109453</v>
      </c>
      <c r="BUM42">
        <v>1109453</v>
      </c>
      <c r="BUN42">
        <v>1109453</v>
      </c>
      <c r="BUO42">
        <v>1109453</v>
      </c>
      <c r="BUP42">
        <v>1109453</v>
      </c>
      <c r="BUQ42">
        <v>1109453</v>
      </c>
      <c r="BUR42">
        <v>1109453</v>
      </c>
      <c r="BUS42">
        <v>1110047</v>
      </c>
      <c r="BUT42">
        <v>1110674</v>
      </c>
      <c r="BUU42">
        <v>1106092</v>
      </c>
      <c r="BUV42">
        <v>1106307</v>
      </c>
      <c r="BUW42">
        <v>1112296</v>
      </c>
      <c r="BUX42">
        <v>1107836</v>
      </c>
      <c r="BUY42">
        <v>1108796</v>
      </c>
      <c r="BUZ42">
        <v>1109044</v>
      </c>
      <c r="BVA42">
        <v>1111031</v>
      </c>
      <c r="BVB42">
        <v>1109371</v>
      </c>
      <c r="BVC42">
        <v>1115057</v>
      </c>
      <c r="BVD42">
        <v>1114206</v>
      </c>
      <c r="BVE42">
        <v>1117612</v>
      </c>
      <c r="BVF42">
        <v>1121573</v>
      </c>
      <c r="BVG42">
        <v>1126627</v>
      </c>
      <c r="BVH42">
        <v>1043058</v>
      </c>
      <c r="BVI42">
        <v>825479</v>
      </c>
      <c r="BVJ42">
        <v>512743</v>
      </c>
      <c r="BVK42">
        <v>322740</v>
      </c>
      <c r="BVL42">
        <v>162389</v>
      </c>
      <c r="BVM42">
        <v>86801</v>
      </c>
      <c r="BVN42">
        <v>61076</v>
      </c>
      <c r="BVO42">
        <v>61076</v>
      </c>
      <c r="BVP42">
        <v>44461</v>
      </c>
      <c r="BVQ42">
        <v>37522</v>
      </c>
      <c r="BVR42">
        <v>33794</v>
      </c>
      <c r="BVS42">
        <v>25567</v>
      </c>
      <c r="BVT42">
        <v>15531</v>
      </c>
      <c r="BVU42">
        <v>13927</v>
      </c>
      <c r="BVV42">
        <v>7776</v>
      </c>
      <c r="BVW42">
        <v>5625</v>
      </c>
      <c r="BVX42">
        <v>3780</v>
      </c>
      <c r="BVY42">
        <v>3417</v>
      </c>
      <c r="BVZ42">
        <v>3336</v>
      </c>
      <c r="BWA42">
        <v>11</v>
      </c>
      <c r="BWB42">
        <v>11</v>
      </c>
      <c r="BWC42">
        <v>11</v>
      </c>
      <c r="BWD42">
        <v>1</v>
      </c>
      <c r="BWE42">
        <v>1</v>
      </c>
      <c r="BWF42">
        <v>1</v>
      </c>
      <c r="BWG42">
        <v>1</v>
      </c>
      <c r="BWH42">
        <v>1</v>
      </c>
      <c r="BWI42">
        <v>1</v>
      </c>
      <c r="BWJ42">
        <v>1</v>
      </c>
      <c r="BWK42">
        <v>1</v>
      </c>
      <c r="BWL42">
        <v>1</v>
      </c>
      <c r="BWM42">
        <v>1</v>
      </c>
      <c r="BWN42">
        <v>1</v>
      </c>
      <c r="BWO42">
        <v>1</v>
      </c>
      <c r="BWP42">
        <v>1</v>
      </c>
      <c r="BWQ42">
        <v>1</v>
      </c>
      <c r="BWR42">
        <v>1</v>
      </c>
      <c r="BWS42">
        <v>1084639</v>
      </c>
      <c r="BWT42">
        <v>1084639</v>
      </c>
      <c r="BWU42">
        <v>1084639</v>
      </c>
      <c r="BWV42">
        <v>1084639</v>
      </c>
      <c r="BWW42">
        <v>1084639</v>
      </c>
      <c r="BWX42">
        <v>1084639</v>
      </c>
      <c r="BWY42">
        <v>1084639</v>
      </c>
      <c r="BWZ42">
        <v>1084639</v>
      </c>
      <c r="BXA42">
        <v>1084639</v>
      </c>
      <c r="BXB42">
        <v>1084639</v>
      </c>
      <c r="BXC42">
        <v>1084639</v>
      </c>
      <c r="BXD42">
        <v>1084639</v>
      </c>
      <c r="BXE42">
        <v>1084639</v>
      </c>
      <c r="BXF42">
        <v>1086001</v>
      </c>
      <c r="BXG42">
        <v>1089550</v>
      </c>
      <c r="BXH42">
        <v>1087225</v>
      </c>
      <c r="BXI42">
        <v>1082896</v>
      </c>
      <c r="BXJ42">
        <v>1078900</v>
      </c>
      <c r="BXK42">
        <v>1076479</v>
      </c>
      <c r="BXL42">
        <v>1068325</v>
      </c>
      <c r="BXM42">
        <v>1071847</v>
      </c>
      <c r="BXN42">
        <v>1080758</v>
      </c>
      <c r="BXO42">
        <v>1066008</v>
      </c>
      <c r="BXP42">
        <v>1065927</v>
      </c>
      <c r="BXQ42">
        <v>1075312</v>
      </c>
      <c r="BXR42">
        <v>1069037</v>
      </c>
      <c r="BXS42">
        <v>1058048</v>
      </c>
      <c r="BXT42">
        <v>924026</v>
      </c>
      <c r="BXU42">
        <v>725441</v>
      </c>
      <c r="BXV42">
        <v>426643</v>
      </c>
      <c r="BXW42">
        <v>166348</v>
      </c>
      <c r="BXX42">
        <v>139065</v>
      </c>
      <c r="BXY42">
        <v>139065</v>
      </c>
      <c r="BXZ42">
        <v>86258</v>
      </c>
      <c r="BYA42">
        <v>61294</v>
      </c>
      <c r="BYB42">
        <v>44370</v>
      </c>
      <c r="BYC42">
        <v>38220</v>
      </c>
      <c r="BYD42">
        <v>34502</v>
      </c>
      <c r="BYE42">
        <v>30697</v>
      </c>
      <c r="BYF42">
        <v>28490</v>
      </c>
      <c r="BYG42">
        <v>26278</v>
      </c>
      <c r="BYH42">
        <v>4843</v>
      </c>
      <c r="BYI42">
        <v>2502</v>
      </c>
      <c r="BYJ42">
        <v>2095</v>
      </c>
      <c r="BYK42">
        <v>493</v>
      </c>
      <c r="BYL42">
        <v>182</v>
      </c>
      <c r="BYM42">
        <v>179</v>
      </c>
      <c r="BYN42">
        <v>178</v>
      </c>
      <c r="BYO42">
        <v>174</v>
      </c>
      <c r="BYP42">
        <v>172</v>
      </c>
      <c r="BYQ42">
        <v>165</v>
      </c>
      <c r="BYR42">
        <v>146</v>
      </c>
      <c r="BYS42">
        <v>146</v>
      </c>
      <c r="BYT42">
        <v>45</v>
      </c>
      <c r="BYU42">
        <v>44</v>
      </c>
      <c r="BYV42">
        <v>44</v>
      </c>
      <c r="BYW42">
        <v>44</v>
      </c>
      <c r="BYX42">
        <v>44</v>
      </c>
      <c r="BYY42">
        <v>27</v>
      </c>
      <c r="BYZ42">
        <v>16</v>
      </c>
      <c r="BZA42">
        <v>16</v>
      </c>
      <c r="BZB42">
        <v>11</v>
      </c>
      <c r="BZC42">
        <v>9</v>
      </c>
      <c r="BZD42">
        <v>9</v>
      </c>
      <c r="BZE42">
        <v>9</v>
      </c>
      <c r="BZF42">
        <v>9</v>
      </c>
      <c r="BZG42">
        <v>8</v>
      </c>
      <c r="BZH42">
        <v>7</v>
      </c>
      <c r="BZI42">
        <v>7</v>
      </c>
      <c r="BZJ42">
        <v>7</v>
      </c>
      <c r="BZK42">
        <v>7</v>
      </c>
      <c r="BZL42">
        <v>4</v>
      </c>
      <c r="BZM42">
        <v>4</v>
      </c>
      <c r="BZN42">
        <v>3</v>
      </c>
      <c r="BZO42">
        <v>2</v>
      </c>
      <c r="BZP42">
        <v>2</v>
      </c>
      <c r="BZQ42">
        <v>1031212</v>
      </c>
      <c r="BZR42">
        <v>1031212</v>
      </c>
      <c r="BZS42">
        <v>1031394</v>
      </c>
      <c r="BZT42">
        <v>1029090</v>
      </c>
      <c r="BZU42">
        <v>1022439</v>
      </c>
      <c r="BZV42">
        <v>1017421</v>
      </c>
      <c r="BZW42">
        <v>1011532</v>
      </c>
      <c r="BZX42">
        <v>1012277</v>
      </c>
      <c r="BZY42">
        <v>1008630</v>
      </c>
      <c r="BZZ42">
        <v>1011400</v>
      </c>
      <c r="CAA42">
        <v>1012551</v>
      </c>
      <c r="CAB42">
        <v>1018748</v>
      </c>
      <c r="CAC42">
        <v>1015186</v>
      </c>
      <c r="CAD42">
        <v>1019852</v>
      </c>
      <c r="CAE42">
        <v>1019852</v>
      </c>
      <c r="CAF42">
        <v>1008724</v>
      </c>
      <c r="CAG42">
        <v>950077</v>
      </c>
      <c r="CAH42">
        <v>859064</v>
      </c>
      <c r="CAI42">
        <v>627292</v>
      </c>
      <c r="CAJ42">
        <v>470062</v>
      </c>
      <c r="CAK42">
        <v>300001</v>
      </c>
      <c r="CAL42">
        <v>137800</v>
      </c>
      <c r="CAM42">
        <v>110659</v>
      </c>
      <c r="CAN42">
        <v>78084</v>
      </c>
      <c r="CAO42">
        <v>49819</v>
      </c>
      <c r="CAP42">
        <v>47498</v>
      </c>
      <c r="CAQ42">
        <v>42809</v>
      </c>
      <c r="CAR42">
        <v>39117</v>
      </c>
      <c r="CAS42">
        <v>38019</v>
      </c>
      <c r="CAT42">
        <v>36602</v>
      </c>
      <c r="CAU42">
        <v>31157</v>
      </c>
      <c r="CAV42">
        <v>13746</v>
      </c>
      <c r="CAW42">
        <v>11915</v>
      </c>
      <c r="CAX42">
        <v>11815</v>
      </c>
      <c r="CAY42">
        <v>8401</v>
      </c>
      <c r="CAZ42">
        <v>7051</v>
      </c>
      <c r="CBA42">
        <v>4415</v>
      </c>
      <c r="CBB42">
        <v>2429</v>
      </c>
      <c r="CBC42">
        <v>703</v>
      </c>
      <c r="CBD42">
        <v>703</v>
      </c>
      <c r="CBE42">
        <v>115</v>
      </c>
      <c r="CBF42">
        <v>114</v>
      </c>
      <c r="CBG42">
        <v>113</v>
      </c>
      <c r="CBH42">
        <v>113</v>
      </c>
      <c r="CBI42">
        <v>113</v>
      </c>
      <c r="CBJ42">
        <v>114</v>
      </c>
      <c r="CBK42">
        <v>113</v>
      </c>
      <c r="CBL42">
        <v>112</v>
      </c>
      <c r="CBM42">
        <v>112</v>
      </c>
      <c r="CBN42">
        <v>112</v>
      </c>
      <c r="CBO42">
        <v>112</v>
      </c>
      <c r="CBP42">
        <v>112</v>
      </c>
      <c r="CBQ42">
        <v>113</v>
      </c>
      <c r="CBR42">
        <v>653</v>
      </c>
      <c r="CBS42">
        <v>112</v>
      </c>
      <c r="CBT42">
        <v>112</v>
      </c>
      <c r="CBU42">
        <v>101</v>
      </c>
      <c r="CBV42">
        <v>101</v>
      </c>
      <c r="CBW42">
        <v>101</v>
      </c>
      <c r="CBX42">
        <v>101</v>
      </c>
      <c r="CBY42">
        <v>59</v>
      </c>
      <c r="CBZ42">
        <v>54</v>
      </c>
      <c r="CCA42">
        <v>33</v>
      </c>
      <c r="CCB42">
        <v>23</v>
      </c>
      <c r="CCC42">
        <v>3</v>
      </c>
      <c r="CCD42">
        <v>3</v>
      </c>
      <c r="CCE42">
        <v>963423</v>
      </c>
      <c r="CCF42">
        <v>968332</v>
      </c>
      <c r="CCG42">
        <v>965239</v>
      </c>
      <c r="CCH42">
        <v>981462</v>
      </c>
      <c r="CCI42">
        <v>980066</v>
      </c>
      <c r="CCJ42">
        <v>990813</v>
      </c>
      <c r="CCK42">
        <v>996162</v>
      </c>
      <c r="CCL42">
        <v>989291</v>
      </c>
      <c r="CCM42">
        <v>986558</v>
      </c>
      <c r="CCN42">
        <v>993373</v>
      </c>
      <c r="CCO42">
        <v>989252</v>
      </c>
      <c r="CCP42">
        <v>988982</v>
      </c>
      <c r="CCQ42">
        <v>987857</v>
      </c>
      <c r="CCR42">
        <v>994305</v>
      </c>
      <c r="CCS42">
        <v>982200</v>
      </c>
      <c r="CCT42">
        <v>972157</v>
      </c>
      <c r="CCU42">
        <v>915142</v>
      </c>
      <c r="CCV42">
        <v>695075</v>
      </c>
      <c r="CCW42">
        <v>695075</v>
      </c>
      <c r="CCX42">
        <v>613451</v>
      </c>
      <c r="CCY42">
        <v>373729</v>
      </c>
      <c r="CCZ42">
        <v>107725</v>
      </c>
      <c r="CDA42">
        <v>77587</v>
      </c>
      <c r="CDB42">
        <v>54601</v>
      </c>
      <c r="CDC42">
        <v>48913</v>
      </c>
      <c r="CDD42">
        <v>43305</v>
      </c>
      <c r="CDE42">
        <v>36861</v>
      </c>
      <c r="CDF42">
        <v>33816</v>
      </c>
      <c r="CDG42">
        <v>32408</v>
      </c>
      <c r="CDH42">
        <v>32201</v>
      </c>
      <c r="CDI42">
        <v>31849</v>
      </c>
      <c r="CDJ42">
        <v>31584</v>
      </c>
      <c r="CDK42">
        <v>27376</v>
      </c>
      <c r="CDL42">
        <v>24640</v>
      </c>
      <c r="CDM42">
        <v>16141</v>
      </c>
      <c r="CDN42">
        <v>15359</v>
      </c>
      <c r="CDO42">
        <v>14753</v>
      </c>
      <c r="CDP42">
        <v>14750</v>
      </c>
      <c r="CDQ42">
        <v>14637</v>
      </c>
      <c r="CDR42">
        <v>14582</v>
      </c>
      <c r="CDS42">
        <v>14468</v>
      </c>
      <c r="CDT42">
        <v>10736</v>
      </c>
      <c r="CDU42">
        <v>9723</v>
      </c>
      <c r="CDV42">
        <v>6687</v>
      </c>
      <c r="CDW42">
        <v>6682</v>
      </c>
      <c r="CDX42">
        <v>4729</v>
      </c>
      <c r="CDY42">
        <v>3649</v>
      </c>
      <c r="CDZ42">
        <v>3004</v>
      </c>
      <c r="CEA42">
        <v>3003</v>
      </c>
      <c r="CEB42">
        <v>2858</v>
      </c>
      <c r="CEC42">
        <v>2658</v>
      </c>
      <c r="CED42">
        <v>1913</v>
      </c>
      <c r="CEE42">
        <v>1913</v>
      </c>
      <c r="CEF42">
        <v>1313</v>
      </c>
      <c r="CEG42">
        <v>1213</v>
      </c>
      <c r="CEH42">
        <v>713</v>
      </c>
      <c r="CEI42">
        <v>713</v>
      </c>
      <c r="CEJ42">
        <v>669</v>
      </c>
      <c r="CEK42">
        <v>939146</v>
      </c>
      <c r="CEL42">
        <v>939146</v>
      </c>
      <c r="CEM42">
        <v>939146</v>
      </c>
      <c r="CEN42">
        <v>939146</v>
      </c>
      <c r="CEO42">
        <v>939146</v>
      </c>
      <c r="CEP42">
        <v>939146</v>
      </c>
      <c r="CEQ42">
        <v>939146</v>
      </c>
      <c r="CER42">
        <v>939146</v>
      </c>
      <c r="CES42">
        <v>939146</v>
      </c>
      <c r="CET42">
        <v>938868</v>
      </c>
      <c r="CEU42">
        <v>938117</v>
      </c>
      <c r="CEV42">
        <v>939306</v>
      </c>
      <c r="CEW42">
        <v>937242</v>
      </c>
      <c r="CEX42">
        <v>930426</v>
      </c>
      <c r="CEY42">
        <v>920784</v>
      </c>
      <c r="CEZ42">
        <v>920538</v>
      </c>
      <c r="CFA42">
        <v>918800</v>
      </c>
      <c r="CFB42">
        <v>914835</v>
      </c>
      <c r="CFC42">
        <v>914516</v>
      </c>
      <c r="CFD42">
        <v>917536</v>
      </c>
      <c r="CFE42">
        <v>914711</v>
      </c>
      <c r="CFF42">
        <v>914403</v>
      </c>
      <c r="CFG42">
        <v>908183</v>
      </c>
      <c r="CFH42">
        <v>898457</v>
      </c>
      <c r="CFI42">
        <v>852916</v>
      </c>
      <c r="CFJ42">
        <v>681350</v>
      </c>
      <c r="CFK42">
        <v>496625</v>
      </c>
      <c r="CFL42">
        <v>282376</v>
      </c>
      <c r="CFM42">
        <v>138094</v>
      </c>
      <c r="CFN42">
        <v>71970</v>
      </c>
      <c r="CFO42">
        <v>71970</v>
      </c>
      <c r="CFP42">
        <v>68275</v>
      </c>
      <c r="CFQ42">
        <v>38681</v>
      </c>
      <c r="CFR42">
        <v>33085</v>
      </c>
      <c r="CFS42">
        <v>23844</v>
      </c>
      <c r="CFT42">
        <v>8684</v>
      </c>
      <c r="CFU42">
        <v>7664</v>
      </c>
      <c r="CFV42">
        <v>7559</v>
      </c>
      <c r="CFW42">
        <v>7027</v>
      </c>
      <c r="CFX42">
        <v>6861</v>
      </c>
      <c r="CFY42">
        <v>6300</v>
      </c>
      <c r="CFZ42">
        <v>6248</v>
      </c>
      <c r="CGA42">
        <v>5147</v>
      </c>
      <c r="CGB42">
        <v>4063</v>
      </c>
      <c r="CGC42">
        <v>1226</v>
      </c>
      <c r="CGD42">
        <v>1224</v>
      </c>
      <c r="CGE42">
        <v>825</v>
      </c>
      <c r="CGF42">
        <v>713</v>
      </c>
      <c r="CGG42">
        <v>712</v>
      </c>
      <c r="CGH42">
        <v>692</v>
      </c>
      <c r="CGI42">
        <v>693</v>
      </c>
      <c r="CGJ42">
        <v>391</v>
      </c>
      <c r="CGK42">
        <v>391</v>
      </c>
      <c r="CGL42">
        <v>1</v>
      </c>
      <c r="CGM42">
        <v>1</v>
      </c>
      <c r="CGN42">
        <v>1</v>
      </c>
      <c r="CGO42">
        <v>1</v>
      </c>
      <c r="CGP42">
        <v>1</v>
      </c>
      <c r="CGQ42">
        <v>880048</v>
      </c>
      <c r="CGR42">
        <v>880048</v>
      </c>
      <c r="CGS42">
        <v>880048</v>
      </c>
      <c r="CGT42">
        <v>880048</v>
      </c>
      <c r="CGU42">
        <v>880048</v>
      </c>
      <c r="CGV42">
        <v>880048</v>
      </c>
      <c r="CGW42">
        <v>880048</v>
      </c>
      <c r="CGX42">
        <v>880048</v>
      </c>
      <c r="CGY42">
        <v>880048</v>
      </c>
      <c r="CGZ42">
        <v>880048</v>
      </c>
      <c r="CHA42">
        <v>880048</v>
      </c>
      <c r="CHB42">
        <v>880048</v>
      </c>
      <c r="CHC42">
        <v>880048</v>
      </c>
      <c r="CHD42">
        <v>880048</v>
      </c>
      <c r="CHE42">
        <v>880048</v>
      </c>
      <c r="CHF42">
        <v>880048</v>
      </c>
      <c r="CHG42">
        <v>885588</v>
      </c>
      <c r="CHH42">
        <v>890141</v>
      </c>
      <c r="CHI42">
        <v>883813</v>
      </c>
      <c r="CHJ42">
        <v>884810</v>
      </c>
      <c r="CHK42">
        <v>878800</v>
      </c>
      <c r="CHL42">
        <v>872749</v>
      </c>
      <c r="CHM42">
        <v>870413</v>
      </c>
      <c r="CHN42">
        <v>869709</v>
      </c>
      <c r="CHO42">
        <v>872735</v>
      </c>
      <c r="CHP42">
        <v>867995</v>
      </c>
      <c r="CHQ42">
        <v>863362</v>
      </c>
      <c r="CHR42">
        <v>865251</v>
      </c>
      <c r="CHS42">
        <v>852771</v>
      </c>
      <c r="CHT42">
        <v>856967</v>
      </c>
      <c r="CHU42">
        <v>801599</v>
      </c>
      <c r="CHV42">
        <v>605678</v>
      </c>
      <c r="CHW42">
        <v>387825</v>
      </c>
      <c r="CHX42">
        <v>372660</v>
      </c>
      <c r="CHY42">
        <v>372660</v>
      </c>
      <c r="CHZ42">
        <v>327798</v>
      </c>
      <c r="CIA42">
        <v>260277</v>
      </c>
      <c r="CIB42">
        <v>147661</v>
      </c>
      <c r="CIC42">
        <v>145120</v>
      </c>
      <c r="CID42">
        <v>119283</v>
      </c>
      <c r="CIE42">
        <v>94791</v>
      </c>
      <c r="CIF42">
        <v>77423</v>
      </c>
      <c r="CIG42">
        <v>71505</v>
      </c>
      <c r="CIH42">
        <v>66573</v>
      </c>
      <c r="CII42">
        <v>65718</v>
      </c>
      <c r="CIJ42">
        <v>54929</v>
      </c>
      <c r="CIK42">
        <v>52774</v>
      </c>
      <c r="CIL42">
        <v>49422</v>
      </c>
      <c r="CIM42">
        <v>48203</v>
      </c>
      <c r="CIN42">
        <v>44613</v>
      </c>
      <c r="CIO42">
        <v>43207</v>
      </c>
      <c r="CIP42">
        <v>39848</v>
      </c>
      <c r="CIQ42">
        <v>31939</v>
      </c>
      <c r="CIR42">
        <v>31939</v>
      </c>
      <c r="CIS42">
        <v>30454</v>
      </c>
      <c r="CIT42">
        <v>14783</v>
      </c>
      <c r="CIU42">
        <v>11045</v>
      </c>
      <c r="CIV42">
        <v>8836</v>
      </c>
      <c r="CIW42">
        <v>8836</v>
      </c>
      <c r="CIX42">
        <v>8836</v>
      </c>
      <c r="CIY42">
        <v>7627</v>
      </c>
      <c r="CIZ42">
        <v>5135</v>
      </c>
      <c r="CJA42">
        <v>5124</v>
      </c>
      <c r="CJB42">
        <v>5121</v>
      </c>
      <c r="CJC42">
        <v>5020</v>
      </c>
      <c r="CJD42">
        <v>5020</v>
      </c>
      <c r="CJE42">
        <v>5018</v>
      </c>
      <c r="CJF42">
        <v>5018</v>
      </c>
      <c r="CJG42">
        <v>5017</v>
      </c>
      <c r="CJH42">
        <v>330</v>
      </c>
      <c r="CJI42">
        <v>330</v>
      </c>
      <c r="CJJ42">
        <v>330</v>
      </c>
      <c r="CJK42">
        <v>330</v>
      </c>
      <c r="CJL42">
        <v>320</v>
      </c>
      <c r="CJM42">
        <v>320</v>
      </c>
      <c r="CJN42">
        <v>320</v>
      </c>
      <c r="CJO42">
        <v>220</v>
      </c>
      <c r="CJP42">
        <v>817242</v>
      </c>
      <c r="CJQ42">
        <v>817242</v>
      </c>
      <c r="CJR42">
        <v>817242</v>
      </c>
      <c r="CJS42">
        <v>821201</v>
      </c>
      <c r="CJT42">
        <v>822963</v>
      </c>
      <c r="CJU42">
        <v>827159</v>
      </c>
      <c r="CJV42">
        <v>833476</v>
      </c>
      <c r="CJW42">
        <v>833313</v>
      </c>
      <c r="CJX42">
        <v>832829</v>
      </c>
      <c r="CJY42">
        <v>832022</v>
      </c>
      <c r="CJZ42">
        <v>835185</v>
      </c>
      <c r="CKA42">
        <v>843485</v>
      </c>
      <c r="CKB42">
        <v>843447</v>
      </c>
      <c r="CKC42">
        <v>842710</v>
      </c>
      <c r="CKD42">
        <v>842277</v>
      </c>
      <c r="CKE42">
        <v>842277</v>
      </c>
      <c r="CKF42">
        <v>841990</v>
      </c>
      <c r="CKG42">
        <v>831278</v>
      </c>
      <c r="CKH42">
        <v>802442</v>
      </c>
      <c r="CKI42">
        <v>712847</v>
      </c>
      <c r="CKJ42">
        <v>552220</v>
      </c>
      <c r="CKK42">
        <v>332120</v>
      </c>
      <c r="CKL42">
        <v>241461</v>
      </c>
      <c r="CKM42">
        <v>155623</v>
      </c>
      <c r="CKN42">
        <v>132829</v>
      </c>
      <c r="CKO42">
        <v>118929</v>
      </c>
      <c r="CKP42">
        <v>64252</v>
      </c>
      <c r="CKQ42">
        <v>46037</v>
      </c>
      <c r="CKR42">
        <v>35406</v>
      </c>
      <c r="CKS42">
        <v>25041</v>
      </c>
      <c r="CKT42">
        <v>13890</v>
      </c>
      <c r="CKU42">
        <v>12067</v>
      </c>
      <c r="CKV42">
        <v>11989</v>
      </c>
      <c r="CKW42">
        <v>11813</v>
      </c>
      <c r="CKX42">
        <v>11108</v>
      </c>
      <c r="CKY42">
        <v>11102</v>
      </c>
      <c r="CKZ42">
        <v>11091</v>
      </c>
      <c r="CLA42">
        <v>6875</v>
      </c>
      <c r="CLB42">
        <v>2581</v>
      </c>
      <c r="CLC42">
        <v>2581</v>
      </c>
      <c r="CLD42">
        <v>2080</v>
      </c>
      <c r="CLE42">
        <v>2078</v>
      </c>
      <c r="CLF42">
        <v>2078</v>
      </c>
      <c r="CLG42">
        <v>2041</v>
      </c>
      <c r="CLH42">
        <v>1711</v>
      </c>
      <c r="CLI42">
        <v>1197</v>
      </c>
      <c r="CLJ42">
        <v>50</v>
      </c>
      <c r="CLK42">
        <v>44</v>
      </c>
      <c r="CLL42">
        <v>4</v>
      </c>
      <c r="CLM42">
        <v>4</v>
      </c>
      <c r="CLN42">
        <v>4</v>
      </c>
      <c r="CLO42">
        <v>4</v>
      </c>
      <c r="CLP42">
        <v>1</v>
      </c>
      <c r="CLQ42">
        <v>1</v>
      </c>
      <c r="CLR42">
        <v>1</v>
      </c>
      <c r="CLS42">
        <v>768493</v>
      </c>
      <c r="CLT42">
        <v>768493</v>
      </c>
      <c r="CLU42">
        <v>768493</v>
      </c>
      <c r="CLV42">
        <v>768493</v>
      </c>
      <c r="CLW42">
        <v>768493</v>
      </c>
      <c r="CLX42">
        <v>768493</v>
      </c>
      <c r="CLY42">
        <v>768493</v>
      </c>
      <c r="CLZ42">
        <v>768493</v>
      </c>
      <c r="CMA42">
        <v>768493</v>
      </c>
      <c r="CMB42">
        <v>768493</v>
      </c>
      <c r="CMC42">
        <v>768493</v>
      </c>
      <c r="CMD42">
        <v>768493</v>
      </c>
      <c r="CME42">
        <v>768493</v>
      </c>
      <c r="CMF42">
        <v>761464</v>
      </c>
      <c r="CMG42">
        <v>758331</v>
      </c>
      <c r="CMH42">
        <v>757576</v>
      </c>
      <c r="CMI42">
        <v>755757</v>
      </c>
      <c r="CMJ42">
        <v>750333</v>
      </c>
      <c r="CMK42">
        <v>748479</v>
      </c>
      <c r="CML42">
        <v>749694</v>
      </c>
      <c r="CMM42">
        <v>748833</v>
      </c>
      <c r="CMN42">
        <v>750697</v>
      </c>
      <c r="CMO42">
        <v>752243</v>
      </c>
      <c r="CMP42">
        <v>754039</v>
      </c>
      <c r="CMQ42">
        <v>748395</v>
      </c>
      <c r="CMR42">
        <v>740325</v>
      </c>
      <c r="CMS42">
        <v>737373</v>
      </c>
      <c r="CMT42">
        <v>734185</v>
      </c>
      <c r="CMU42">
        <v>726218</v>
      </c>
      <c r="CMV42">
        <v>674180</v>
      </c>
      <c r="CMW42">
        <v>674180</v>
      </c>
      <c r="CMX42">
        <v>618538</v>
      </c>
      <c r="CMY42">
        <v>452098</v>
      </c>
      <c r="CMZ42">
        <v>304377</v>
      </c>
      <c r="CNA42">
        <v>260001</v>
      </c>
      <c r="CNB42">
        <v>126197</v>
      </c>
      <c r="CNC42">
        <v>90624</v>
      </c>
      <c r="CND42">
        <v>69666</v>
      </c>
      <c r="CNE42">
        <v>22050</v>
      </c>
      <c r="CNF42">
        <v>15627</v>
      </c>
      <c r="CNG42">
        <v>14310</v>
      </c>
      <c r="CNH42">
        <v>12119</v>
      </c>
      <c r="CNI42">
        <v>12110</v>
      </c>
      <c r="CNJ42">
        <v>9540</v>
      </c>
      <c r="CNK42">
        <v>9213</v>
      </c>
      <c r="CNL42">
        <v>7913</v>
      </c>
      <c r="CNM42">
        <v>7913</v>
      </c>
      <c r="CNN42">
        <v>6598</v>
      </c>
      <c r="CNO42">
        <v>2729</v>
      </c>
      <c r="CNP42">
        <v>1622</v>
      </c>
      <c r="CNQ42">
        <v>1621</v>
      </c>
      <c r="CNR42">
        <v>1615</v>
      </c>
      <c r="CNS42">
        <v>1256</v>
      </c>
      <c r="CNT42">
        <v>928</v>
      </c>
      <c r="CNU42">
        <v>928</v>
      </c>
      <c r="CNV42">
        <v>1029</v>
      </c>
      <c r="CNW42">
        <v>1028</v>
      </c>
      <c r="CNX42">
        <v>1027</v>
      </c>
      <c r="CNY42">
        <v>977</v>
      </c>
      <c r="CNZ42">
        <v>953</v>
      </c>
      <c r="COA42">
        <v>826</v>
      </c>
      <c r="COB42">
        <v>826</v>
      </c>
      <c r="COC42">
        <v>826</v>
      </c>
      <c r="COD42">
        <v>800</v>
      </c>
      <c r="COE42">
        <v>800</v>
      </c>
      <c r="COF42">
        <v>775</v>
      </c>
      <c r="COG42">
        <v>611</v>
      </c>
      <c r="COH42">
        <v>611</v>
      </c>
      <c r="COI42">
        <v>611</v>
      </c>
      <c r="COJ42">
        <v>486</v>
      </c>
      <c r="COK42">
        <v>250</v>
      </c>
      <c r="COL42">
        <v>250</v>
      </c>
      <c r="COM42">
        <v>250</v>
      </c>
      <c r="CON42">
        <v>250</v>
      </c>
      <c r="COO42">
        <v>100</v>
      </c>
      <c r="COP42">
        <v>706384</v>
      </c>
      <c r="COQ42">
        <v>706384</v>
      </c>
      <c r="COR42">
        <v>706384</v>
      </c>
      <c r="COS42">
        <v>709928</v>
      </c>
      <c r="COT42">
        <v>701464</v>
      </c>
      <c r="COU42">
        <v>699690</v>
      </c>
      <c r="COV42">
        <v>698259</v>
      </c>
      <c r="COW42">
        <v>694423</v>
      </c>
      <c r="COX42">
        <v>688915</v>
      </c>
      <c r="COY42">
        <v>693284</v>
      </c>
      <c r="COZ42">
        <v>694492</v>
      </c>
      <c r="CPA42">
        <v>700012</v>
      </c>
      <c r="CPB42">
        <v>698887</v>
      </c>
      <c r="CPC42">
        <v>704457</v>
      </c>
      <c r="CPD42">
        <v>696817</v>
      </c>
      <c r="CPE42">
        <v>690767</v>
      </c>
      <c r="CPF42">
        <v>692647</v>
      </c>
      <c r="CPG42">
        <v>694553</v>
      </c>
      <c r="CPH42">
        <v>691106</v>
      </c>
      <c r="CPI42">
        <v>677754</v>
      </c>
      <c r="CPJ42">
        <v>633626</v>
      </c>
      <c r="CPK42">
        <v>512850</v>
      </c>
      <c r="CPL42">
        <v>358584</v>
      </c>
      <c r="CPM42">
        <v>283565</v>
      </c>
      <c r="CPN42">
        <v>237480</v>
      </c>
      <c r="CPO42">
        <v>237480</v>
      </c>
      <c r="CPP42">
        <v>152339</v>
      </c>
      <c r="CPQ42">
        <v>127417</v>
      </c>
      <c r="CPR42">
        <v>81858</v>
      </c>
      <c r="CPS42">
        <v>57482</v>
      </c>
      <c r="CPT42">
        <v>36406</v>
      </c>
      <c r="CPU42">
        <v>36394</v>
      </c>
      <c r="CPV42">
        <v>34112</v>
      </c>
      <c r="CPW42">
        <v>31624</v>
      </c>
      <c r="CPX42">
        <v>22839</v>
      </c>
      <c r="CPY42">
        <v>18701</v>
      </c>
      <c r="CPZ42">
        <v>18101</v>
      </c>
      <c r="CQA42">
        <v>13106</v>
      </c>
      <c r="CQB42">
        <v>10729</v>
      </c>
      <c r="CQC42">
        <v>7337</v>
      </c>
      <c r="CQD42">
        <v>6056</v>
      </c>
      <c r="CQE42">
        <v>3406</v>
      </c>
      <c r="CQF42">
        <v>3405</v>
      </c>
      <c r="CQG42">
        <v>2830</v>
      </c>
      <c r="CQH42">
        <v>1078</v>
      </c>
      <c r="CQI42">
        <v>60</v>
      </c>
      <c r="CQJ42">
        <v>60</v>
      </c>
      <c r="CQK42">
        <v>60</v>
      </c>
      <c r="CQL42">
        <v>60</v>
      </c>
      <c r="CQM42">
        <v>52</v>
      </c>
      <c r="CQN42">
        <v>52</v>
      </c>
      <c r="CQO42">
        <v>52</v>
      </c>
      <c r="CQP42">
        <v>12</v>
      </c>
      <c r="CQQ42">
        <v>1</v>
      </c>
      <c r="CQR42">
        <v>1</v>
      </c>
      <c r="CQS42">
        <v>1</v>
      </c>
      <c r="CQT42">
        <v>1</v>
      </c>
      <c r="CQU42">
        <v>680273</v>
      </c>
      <c r="CQV42">
        <v>680273</v>
      </c>
      <c r="CQW42">
        <v>680273</v>
      </c>
      <c r="CQX42">
        <v>680273</v>
      </c>
      <c r="CQY42">
        <v>680273</v>
      </c>
      <c r="CQZ42">
        <v>680273</v>
      </c>
      <c r="CRA42">
        <v>680273</v>
      </c>
      <c r="CRB42">
        <v>680273</v>
      </c>
      <c r="CRC42">
        <v>680273</v>
      </c>
      <c r="CRD42">
        <v>680273</v>
      </c>
      <c r="CRE42">
        <v>680273</v>
      </c>
      <c r="CRF42">
        <v>680273</v>
      </c>
      <c r="CRG42">
        <v>680782</v>
      </c>
      <c r="CRH42">
        <v>680511</v>
      </c>
      <c r="CRI42">
        <v>674052</v>
      </c>
      <c r="CRJ42">
        <v>667372</v>
      </c>
      <c r="CRK42">
        <v>669725</v>
      </c>
      <c r="CRL42">
        <v>663558</v>
      </c>
      <c r="CRM42">
        <v>656368</v>
      </c>
      <c r="CRN42">
        <v>653920</v>
      </c>
      <c r="CRO42">
        <v>649590</v>
      </c>
      <c r="CRP42">
        <v>643164</v>
      </c>
      <c r="CRQ42">
        <v>642287</v>
      </c>
      <c r="CRR42">
        <v>632503</v>
      </c>
      <c r="CRS42">
        <v>631696</v>
      </c>
      <c r="CRT42">
        <v>620824</v>
      </c>
      <c r="CRU42">
        <v>606950</v>
      </c>
      <c r="CRV42">
        <v>552017</v>
      </c>
      <c r="CRW42">
        <v>406297</v>
      </c>
      <c r="CRX42">
        <v>366683</v>
      </c>
      <c r="CRY42">
        <v>366683</v>
      </c>
      <c r="CRZ42">
        <v>251320</v>
      </c>
      <c r="CSA42">
        <v>110139</v>
      </c>
      <c r="CSB42">
        <v>42287</v>
      </c>
      <c r="CSC42">
        <v>31771</v>
      </c>
      <c r="CSD42">
        <v>21273</v>
      </c>
      <c r="CSE42">
        <v>13883</v>
      </c>
      <c r="CSF42">
        <v>12080</v>
      </c>
      <c r="CSG42">
        <v>11739</v>
      </c>
      <c r="CSH42">
        <v>11488</v>
      </c>
      <c r="CSI42">
        <v>10975</v>
      </c>
      <c r="CSJ42">
        <v>8971</v>
      </c>
      <c r="CSK42">
        <v>8687</v>
      </c>
      <c r="CSL42">
        <v>9079</v>
      </c>
      <c r="CSM42">
        <v>7401</v>
      </c>
      <c r="CSN42">
        <v>7198</v>
      </c>
      <c r="CSO42">
        <v>6915</v>
      </c>
      <c r="CSP42">
        <v>6547</v>
      </c>
      <c r="CSQ42">
        <v>6518</v>
      </c>
      <c r="CSR42">
        <v>6620</v>
      </c>
      <c r="CSS42">
        <v>6552</v>
      </c>
      <c r="CST42">
        <v>4358</v>
      </c>
      <c r="CSU42">
        <v>4139</v>
      </c>
      <c r="CSV42">
        <v>2748</v>
      </c>
      <c r="CSW42">
        <v>45</v>
      </c>
      <c r="CSX42">
        <v>20</v>
      </c>
      <c r="CSY42">
        <v>10</v>
      </c>
      <c r="CSZ42">
        <v>10</v>
      </c>
      <c r="CTA42">
        <v>10</v>
      </c>
      <c r="CTB42">
        <v>10</v>
      </c>
      <c r="CTC42">
        <v>10</v>
      </c>
      <c r="CTD42">
        <v>10</v>
      </c>
      <c r="CTE42">
        <v>10</v>
      </c>
      <c r="CTF42">
        <v>10</v>
      </c>
      <c r="CTG42">
        <v>10</v>
      </c>
      <c r="CTH42">
        <v>10</v>
      </c>
      <c r="CTI42">
        <v>10</v>
      </c>
      <c r="CTJ42">
        <v>597644</v>
      </c>
      <c r="CTK42">
        <v>597644</v>
      </c>
      <c r="CTL42">
        <v>597644</v>
      </c>
      <c r="CTM42">
        <v>597644</v>
      </c>
      <c r="CTN42">
        <v>597644</v>
      </c>
      <c r="CTO42">
        <v>597644</v>
      </c>
      <c r="CTP42">
        <v>597644</v>
      </c>
      <c r="CTQ42">
        <v>597644</v>
      </c>
      <c r="CTR42">
        <v>597644</v>
      </c>
      <c r="CTS42">
        <v>595891</v>
      </c>
      <c r="CTT42">
        <v>595170</v>
      </c>
      <c r="CTU42">
        <v>598983</v>
      </c>
      <c r="CTV42">
        <v>600514</v>
      </c>
      <c r="CTW42">
        <v>600139</v>
      </c>
      <c r="CTX42">
        <v>595210</v>
      </c>
      <c r="CTY42">
        <v>591693</v>
      </c>
      <c r="CTZ42">
        <v>587662</v>
      </c>
      <c r="CUA42">
        <v>592390</v>
      </c>
      <c r="CUB42">
        <v>594240</v>
      </c>
      <c r="CUC42">
        <v>596142</v>
      </c>
      <c r="CUD42">
        <v>594970</v>
      </c>
      <c r="CUE42">
        <v>594970</v>
      </c>
      <c r="CUF42">
        <v>593412</v>
      </c>
      <c r="CUG42">
        <v>594486</v>
      </c>
      <c r="CUH42">
        <v>583929</v>
      </c>
      <c r="CUI42">
        <v>506502</v>
      </c>
      <c r="CUJ42">
        <v>361591</v>
      </c>
      <c r="CUK42">
        <v>231893</v>
      </c>
      <c r="CUL42">
        <v>92838</v>
      </c>
      <c r="CUM42">
        <v>42191</v>
      </c>
      <c r="CUN42">
        <v>16229</v>
      </c>
      <c r="CUO42">
        <v>14379</v>
      </c>
      <c r="CUP42">
        <v>12980</v>
      </c>
      <c r="CUQ42">
        <v>11465</v>
      </c>
      <c r="CUR42">
        <v>10879</v>
      </c>
      <c r="CUS42">
        <v>10693</v>
      </c>
      <c r="CUT42">
        <v>7980</v>
      </c>
      <c r="CUU42">
        <v>7918</v>
      </c>
      <c r="CUV42">
        <v>1666</v>
      </c>
      <c r="CUW42">
        <v>268</v>
      </c>
      <c r="CUX42">
        <v>266</v>
      </c>
      <c r="CUY42">
        <v>220</v>
      </c>
      <c r="CUZ42">
        <v>145</v>
      </c>
      <c r="CVA42">
        <v>6</v>
      </c>
      <c r="CVB42">
        <v>6</v>
      </c>
      <c r="CVC42">
        <v>6</v>
      </c>
      <c r="CVD42">
        <v>6</v>
      </c>
      <c r="CVE42">
        <v>5</v>
      </c>
      <c r="CVF42">
        <v>5</v>
      </c>
      <c r="CVG42">
        <v>592690</v>
      </c>
      <c r="CVH42">
        <v>592690</v>
      </c>
      <c r="CVI42">
        <v>592690</v>
      </c>
      <c r="CVJ42">
        <v>592690</v>
      </c>
      <c r="CVK42">
        <v>592690</v>
      </c>
      <c r="CVL42">
        <v>592690</v>
      </c>
      <c r="CVM42">
        <v>592690</v>
      </c>
      <c r="CVN42">
        <v>592690</v>
      </c>
      <c r="CVO42">
        <v>592690</v>
      </c>
      <c r="CVP42">
        <v>592690</v>
      </c>
      <c r="CVQ42">
        <v>592690</v>
      </c>
      <c r="CVR42">
        <v>592690</v>
      </c>
      <c r="CVS42">
        <v>592690</v>
      </c>
      <c r="CVT42">
        <v>592690</v>
      </c>
      <c r="CVU42">
        <v>592690</v>
      </c>
      <c r="CVV42">
        <v>592690</v>
      </c>
      <c r="CVW42">
        <v>592690</v>
      </c>
      <c r="CVX42">
        <v>592690</v>
      </c>
      <c r="CVY42">
        <v>592690</v>
      </c>
      <c r="CVZ42">
        <v>592690</v>
      </c>
      <c r="CWA42">
        <v>592690</v>
      </c>
      <c r="CWB42">
        <v>592690</v>
      </c>
      <c r="CWC42">
        <v>592690</v>
      </c>
      <c r="CWD42">
        <v>592690</v>
      </c>
      <c r="CWE42">
        <v>592690</v>
      </c>
      <c r="CWF42">
        <v>592690</v>
      </c>
      <c r="CWG42">
        <v>592918</v>
      </c>
      <c r="CWH42">
        <v>598053</v>
      </c>
      <c r="CWI42">
        <v>599928</v>
      </c>
      <c r="CWJ42">
        <v>598922</v>
      </c>
      <c r="CWK42">
        <v>600976</v>
      </c>
      <c r="CWL42">
        <v>598998</v>
      </c>
      <c r="CWM42">
        <v>595611</v>
      </c>
      <c r="CWN42">
        <v>592382</v>
      </c>
      <c r="CWO42">
        <v>587047</v>
      </c>
      <c r="CWP42">
        <v>585644</v>
      </c>
      <c r="CWQ42">
        <v>582087</v>
      </c>
      <c r="CWR42">
        <v>582816</v>
      </c>
      <c r="CWS42">
        <v>581648</v>
      </c>
      <c r="CWT42">
        <v>576988</v>
      </c>
      <c r="CWU42">
        <v>575436</v>
      </c>
      <c r="CWV42">
        <v>554791</v>
      </c>
      <c r="CWW42">
        <v>554791</v>
      </c>
      <c r="CWX42">
        <v>488206</v>
      </c>
      <c r="CWY42">
        <v>354990</v>
      </c>
      <c r="CWZ42">
        <v>209991</v>
      </c>
      <c r="CXA42">
        <v>97282</v>
      </c>
      <c r="CXB42">
        <v>40419</v>
      </c>
      <c r="CXC42">
        <v>31536</v>
      </c>
      <c r="CXD42">
        <v>22058</v>
      </c>
      <c r="CXE42">
        <v>8109</v>
      </c>
      <c r="CXF42">
        <v>7521</v>
      </c>
      <c r="CXG42">
        <v>7465</v>
      </c>
      <c r="CXH42">
        <v>7229</v>
      </c>
      <c r="CXI42">
        <v>4888</v>
      </c>
      <c r="CXJ42">
        <v>4373</v>
      </c>
      <c r="CXK42">
        <v>3798</v>
      </c>
      <c r="CXL42">
        <v>2618</v>
      </c>
      <c r="CXM42">
        <v>2456</v>
      </c>
      <c r="CXN42">
        <v>2125</v>
      </c>
      <c r="CXO42">
        <v>1144</v>
      </c>
      <c r="CXP42">
        <v>103</v>
      </c>
      <c r="CXQ42">
        <v>103</v>
      </c>
      <c r="CXR42">
        <v>77</v>
      </c>
      <c r="CXS42">
        <v>72</v>
      </c>
      <c r="CXT42">
        <v>72</v>
      </c>
      <c r="CXU42">
        <v>69</v>
      </c>
      <c r="CXV42">
        <v>18</v>
      </c>
      <c r="CXW42">
        <v>18</v>
      </c>
      <c r="CXX42">
        <v>18</v>
      </c>
      <c r="CXY42">
        <v>18</v>
      </c>
      <c r="CXZ42">
        <v>18</v>
      </c>
      <c r="CYA42">
        <v>18</v>
      </c>
      <c r="CYB42">
        <v>18</v>
      </c>
      <c r="CYC42">
        <v>18</v>
      </c>
      <c r="CYD42">
        <v>13</v>
      </c>
      <c r="CYE42">
        <v>13</v>
      </c>
      <c r="CYF42">
        <v>13</v>
      </c>
      <c r="CYG42">
        <v>13</v>
      </c>
      <c r="CYH42">
        <v>7</v>
      </c>
      <c r="CYI42">
        <v>2</v>
      </c>
      <c r="CYJ42">
        <v>2</v>
      </c>
      <c r="CYK42">
        <v>614900</v>
      </c>
      <c r="CYL42">
        <v>614900</v>
      </c>
      <c r="CYM42">
        <v>614900</v>
      </c>
      <c r="CYN42">
        <v>614900</v>
      </c>
      <c r="CYO42">
        <v>614900</v>
      </c>
      <c r="CYP42">
        <v>614900</v>
      </c>
      <c r="CYQ42">
        <v>614900</v>
      </c>
      <c r="CYR42">
        <v>614900</v>
      </c>
      <c r="CYS42">
        <v>614900</v>
      </c>
      <c r="CYT42">
        <v>614900</v>
      </c>
      <c r="CYU42">
        <v>614552</v>
      </c>
      <c r="CYV42">
        <v>618088</v>
      </c>
      <c r="CYW42">
        <v>608945</v>
      </c>
      <c r="CYX42">
        <v>612343</v>
      </c>
      <c r="CYY42">
        <v>611947</v>
      </c>
      <c r="CYZ42">
        <v>612329</v>
      </c>
      <c r="CZA42">
        <v>614845</v>
      </c>
      <c r="CZB42">
        <v>614296</v>
      </c>
      <c r="CZC42">
        <v>613533</v>
      </c>
      <c r="CZD42">
        <v>606044</v>
      </c>
      <c r="CZE42">
        <v>605166</v>
      </c>
      <c r="CZF42">
        <v>605966</v>
      </c>
      <c r="CZG42">
        <v>605409</v>
      </c>
      <c r="CZH42">
        <v>605599</v>
      </c>
      <c r="CZI42">
        <v>605332</v>
      </c>
      <c r="CZJ42">
        <v>599448</v>
      </c>
      <c r="CZK42">
        <v>536147</v>
      </c>
      <c r="CZL42">
        <v>407390</v>
      </c>
      <c r="CZM42">
        <v>208610</v>
      </c>
      <c r="CZN42">
        <v>64803</v>
      </c>
      <c r="CZO42">
        <v>12056</v>
      </c>
      <c r="CZP42">
        <v>6632</v>
      </c>
      <c r="CZQ42">
        <v>2763</v>
      </c>
      <c r="CZR42">
        <v>958</v>
      </c>
      <c r="CZS42">
        <v>477</v>
      </c>
      <c r="CZT42">
        <v>477</v>
      </c>
      <c r="CZU42">
        <v>443</v>
      </c>
      <c r="CZV42">
        <v>438</v>
      </c>
      <c r="CZW42">
        <v>419</v>
      </c>
      <c r="CZX42">
        <v>407</v>
      </c>
      <c r="CZY42">
        <v>403</v>
      </c>
      <c r="CZZ42">
        <v>401</v>
      </c>
      <c r="DAA42">
        <v>25</v>
      </c>
      <c r="DAB42">
        <v>20</v>
      </c>
      <c r="DAC42">
        <v>20</v>
      </c>
      <c r="DAD42">
        <v>20</v>
      </c>
      <c r="DAE42">
        <v>20</v>
      </c>
      <c r="DAF42">
        <v>20</v>
      </c>
      <c r="DAG42">
        <v>20</v>
      </c>
      <c r="DAH42">
        <v>20</v>
      </c>
    </row>
    <row r="43" spans="1:7303" x14ac:dyDescent="0.25">
      <c r="A43" t="s">
        <v>7821</v>
      </c>
      <c r="B43">
        <v>2446592</v>
      </c>
      <c r="C43">
        <v>2446592</v>
      </c>
      <c r="D43">
        <v>2446377</v>
      </c>
      <c r="E43">
        <v>2458344</v>
      </c>
      <c r="F43">
        <v>2459748</v>
      </c>
      <c r="G43">
        <v>2457402</v>
      </c>
      <c r="H43">
        <v>2451936</v>
      </c>
      <c r="I43">
        <v>2455454</v>
      </c>
      <c r="J43">
        <v>2447357</v>
      </c>
      <c r="K43">
        <v>2447665</v>
      </c>
      <c r="L43">
        <v>2436549</v>
      </c>
      <c r="M43">
        <v>2448140</v>
      </c>
      <c r="N43">
        <v>2442652</v>
      </c>
      <c r="O43">
        <v>2442515</v>
      </c>
      <c r="P43">
        <v>2443554</v>
      </c>
      <c r="Q43">
        <v>2456625</v>
      </c>
      <c r="R43">
        <v>2464456</v>
      </c>
      <c r="S43">
        <v>2462083</v>
      </c>
      <c r="T43">
        <v>2460246</v>
      </c>
      <c r="U43">
        <v>2470671</v>
      </c>
      <c r="V43">
        <v>2457846</v>
      </c>
      <c r="W43">
        <v>2447392</v>
      </c>
      <c r="X43">
        <v>2471411</v>
      </c>
      <c r="Y43">
        <v>2471411</v>
      </c>
      <c r="Z43">
        <v>2477722</v>
      </c>
      <c r="AA43">
        <v>2472775</v>
      </c>
      <c r="AB43">
        <v>2447631</v>
      </c>
      <c r="AC43">
        <v>2439180</v>
      </c>
      <c r="AD43">
        <v>2435128</v>
      </c>
      <c r="AE43">
        <v>2416555</v>
      </c>
      <c r="AF43">
        <v>2399574</v>
      </c>
      <c r="AG43">
        <v>2399083</v>
      </c>
      <c r="AH43">
        <v>2367863</v>
      </c>
      <c r="AI43">
        <v>2356322</v>
      </c>
      <c r="AJ43">
        <v>2354794</v>
      </c>
      <c r="AK43">
        <v>2354253</v>
      </c>
      <c r="AL43">
        <v>2350787</v>
      </c>
      <c r="AM43">
        <v>2359483</v>
      </c>
      <c r="AN43">
        <v>2358946</v>
      </c>
      <c r="AO43">
        <v>2380482</v>
      </c>
      <c r="AP43">
        <v>2533779</v>
      </c>
      <c r="AQ43">
        <v>2739870</v>
      </c>
      <c r="AR43">
        <v>2739870</v>
      </c>
      <c r="AS43">
        <v>2709884</v>
      </c>
      <c r="AT43">
        <v>2526226</v>
      </c>
      <c r="AU43">
        <v>2534805</v>
      </c>
      <c r="AV43">
        <v>2437086</v>
      </c>
      <c r="AW43">
        <v>2435669</v>
      </c>
      <c r="AX43">
        <v>2391003</v>
      </c>
      <c r="AY43">
        <v>2375184</v>
      </c>
      <c r="AZ43">
        <v>2354986</v>
      </c>
      <c r="BA43">
        <v>2338488</v>
      </c>
      <c r="BB43">
        <v>2315398</v>
      </c>
      <c r="BC43">
        <v>2319509</v>
      </c>
      <c r="BD43">
        <v>2311972</v>
      </c>
      <c r="BE43">
        <v>2300078</v>
      </c>
      <c r="BF43">
        <v>2300741</v>
      </c>
      <c r="BG43">
        <v>2309087</v>
      </c>
      <c r="BH43">
        <v>2316015</v>
      </c>
      <c r="BI43">
        <v>2317639</v>
      </c>
      <c r="BJ43">
        <v>2310976</v>
      </c>
      <c r="BK43">
        <v>2307616</v>
      </c>
      <c r="BL43">
        <v>2292610</v>
      </c>
      <c r="BM43">
        <v>2292581</v>
      </c>
      <c r="BN43">
        <v>2277274</v>
      </c>
      <c r="BO43">
        <v>2274864</v>
      </c>
      <c r="BP43">
        <v>2277210</v>
      </c>
      <c r="BQ43">
        <v>2274756</v>
      </c>
      <c r="BR43">
        <v>2276093</v>
      </c>
      <c r="BS43">
        <v>2276234</v>
      </c>
      <c r="BT43">
        <v>2279418</v>
      </c>
      <c r="BU43">
        <v>2275537</v>
      </c>
      <c r="BV43">
        <v>2280369</v>
      </c>
      <c r="BW43">
        <v>2273284</v>
      </c>
      <c r="BX43">
        <v>2267360</v>
      </c>
      <c r="BY43">
        <v>2261977</v>
      </c>
      <c r="BZ43">
        <v>2244795</v>
      </c>
      <c r="CA43">
        <v>2233933</v>
      </c>
      <c r="CB43">
        <v>2233714</v>
      </c>
      <c r="CC43">
        <v>2230785</v>
      </c>
      <c r="CD43">
        <v>2230822</v>
      </c>
      <c r="CE43">
        <v>2230271</v>
      </c>
      <c r="CF43">
        <v>2235445</v>
      </c>
      <c r="CG43">
        <v>2225346</v>
      </c>
      <c r="CH43">
        <v>2218814</v>
      </c>
      <c r="CI43">
        <v>2223075</v>
      </c>
      <c r="CJ43">
        <v>2229776</v>
      </c>
      <c r="CK43">
        <v>2255521</v>
      </c>
      <c r="CL43">
        <v>2252373</v>
      </c>
      <c r="CM43">
        <v>2238124</v>
      </c>
      <c r="CN43">
        <v>2232291</v>
      </c>
      <c r="CO43">
        <v>2231189</v>
      </c>
      <c r="CP43">
        <v>2222921</v>
      </c>
      <c r="CQ43">
        <v>2239427</v>
      </c>
      <c r="CR43">
        <v>2226336</v>
      </c>
      <c r="CS43">
        <v>2281001</v>
      </c>
      <c r="CT43">
        <v>2218114</v>
      </c>
      <c r="CU43">
        <v>2209917</v>
      </c>
      <c r="CV43">
        <v>2218241</v>
      </c>
      <c r="CW43">
        <v>2219504</v>
      </c>
      <c r="CX43">
        <v>2227889</v>
      </c>
      <c r="CY43">
        <v>2246468</v>
      </c>
      <c r="CZ43">
        <v>2271283</v>
      </c>
      <c r="DA43">
        <v>2262295</v>
      </c>
      <c r="DB43">
        <v>2318080</v>
      </c>
      <c r="DC43">
        <v>2541756</v>
      </c>
      <c r="DD43">
        <v>2784263</v>
      </c>
      <c r="DE43">
        <v>2376914</v>
      </c>
      <c r="DF43">
        <v>2306562</v>
      </c>
      <c r="DG43">
        <v>2277804</v>
      </c>
      <c r="DH43">
        <v>2256066</v>
      </c>
      <c r="DI43">
        <v>2239394</v>
      </c>
      <c r="DJ43">
        <v>2239394</v>
      </c>
      <c r="DK43">
        <v>2231489</v>
      </c>
      <c r="DL43">
        <v>2206669</v>
      </c>
      <c r="DM43">
        <v>2196356</v>
      </c>
      <c r="DN43">
        <v>2186576</v>
      </c>
      <c r="DO43">
        <v>2182401</v>
      </c>
      <c r="DP43">
        <v>2187483</v>
      </c>
      <c r="DQ43">
        <v>2192666</v>
      </c>
      <c r="DR43">
        <v>2188383</v>
      </c>
      <c r="DS43">
        <v>2190658</v>
      </c>
      <c r="DT43">
        <v>2180237</v>
      </c>
      <c r="DU43">
        <v>2184185</v>
      </c>
      <c r="DV43">
        <v>2165994</v>
      </c>
      <c r="DW43">
        <v>2165239</v>
      </c>
      <c r="DX43">
        <v>2173607</v>
      </c>
      <c r="DY43">
        <v>2167611</v>
      </c>
      <c r="DZ43">
        <v>2168098</v>
      </c>
      <c r="EA43">
        <v>2154885</v>
      </c>
      <c r="EB43">
        <v>2150557</v>
      </c>
      <c r="EC43">
        <v>2126321</v>
      </c>
      <c r="ED43">
        <v>2126321</v>
      </c>
      <c r="EE43">
        <v>2118627</v>
      </c>
      <c r="EF43">
        <v>2115682</v>
      </c>
      <c r="EG43">
        <v>2107842</v>
      </c>
      <c r="EH43">
        <v>2102821</v>
      </c>
      <c r="EI43">
        <v>2094413</v>
      </c>
      <c r="EJ43">
        <v>2085080</v>
      </c>
      <c r="EK43">
        <v>2091309</v>
      </c>
      <c r="EL43">
        <v>2092735</v>
      </c>
      <c r="EM43">
        <v>2093427</v>
      </c>
      <c r="EN43">
        <v>2096145</v>
      </c>
      <c r="EO43">
        <v>2093462</v>
      </c>
      <c r="EP43">
        <v>2093462</v>
      </c>
      <c r="EQ43">
        <v>4158820</v>
      </c>
      <c r="ER43">
        <v>4154370</v>
      </c>
      <c r="ES43">
        <v>4139720</v>
      </c>
      <c r="ET43">
        <v>4143232</v>
      </c>
      <c r="EU43">
        <v>4143232</v>
      </c>
      <c r="EV43">
        <v>4142207</v>
      </c>
      <c r="EW43">
        <v>4138743</v>
      </c>
      <c r="EX43">
        <v>2098197</v>
      </c>
      <c r="EY43">
        <v>2104433</v>
      </c>
      <c r="EZ43">
        <v>2106423</v>
      </c>
      <c r="FA43">
        <v>2116562</v>
      </c>
      <c r="FB43">
        <v>2121499</v>
      </c>
      <c r="FC43">
        <v>2115816</v>
      </c>
      <c r="FD43">
        <v>2117252</v>
      </c>
      <c r="FE43">
        <v>2119568</v>
      </c>
      <c r="FF43">
        <v>2125279</v>
      </c>
      <c r="FG43">
        <v>2133666</v>
      </c>
      <c r="FH43">
        <v>2138736</v>
      </c>
      <c r="FI43">
        <v>2139093</v>
      </c>
      <c r="FJ43">
        <v>2151231</v>
      </c>
      <c r="FK43">
        <v>2169497</v>
      </c>
      <c r="FL43">
        <v>2168833</v>
      </c>
      <c r="FM43">
        <v>2180763</v>
      </c>
      <c r="FN43">
        <v>2209563</v>
      </c>
      <c r="FO43">
        <v>2209563</v>
      </c>
      <c r="FP43">
        <v>2304581</v>
      </c>
      <c r="FQ43">
        <v>2563958</v>
      </c>
      <c r="FR43">
        <v>2761147</v>
      </c>
      <c r="FS43">
        <v>2678022</v>
      </c>
      <c r="FT43">
        <v>2389371</v>
      </c>
      <c r="FU43">
        <v>2239209</v>
      </c>
      <c r="FV43">
        <v>2173214</v>
      </c>
      <c r="FW43">
        <v>2170503</v>
      </c>
      <c r="FX43">
        <v>2171270</v>
      </c>
      <c r="FY43">
        <v>2182628</v>
      </c>
      <c r="FZ43">
        <v>2176075</v>
      </c>
      <c r="GA43">
        <v>2172336</v>
      </c>
      <c r="GB43">
        <v>2164479</v>
      </c>
      <c r="GC43">
        <v>2156440</v>
      </c>
      <c r="GD43">
        <v>2155506</v>
      </c>
      <c r="GE43">
        <v>2146013</v>
      </c>
      <c r="GF43">
        <v>2133597</v>
      </c>
      <c r="GG43">
        <v>2125134</v>
      </c>
      <c r="GH43">
        <v>2128683</v>
      </c>
      <c r="GI43">
        <v>2130403</v>
      </c>
      <c r="GJ43">
        <v>2117808</v>
      </c>
      <c r="GK43">
        <v>2108529</v>
      </c>
      <c r="GL43">
        <v>2102880</v>
      </c>
      <c r="GM43">
        <v>2110294</v>
      </c>
      <c r="GN43">
        <v>2101663</v>
      </c>
      <c r="GO43">
        <v>2090803</v>
      </c>
      <c r="GP43">
        <v>2083880</v>
      </c>
      <c r="GQ43">
        <v>2080278</v>
      </c>
      <c r="GR43">
        <v>2081204</v>
      </c>
      <c r="GS43">
        <v>2071271</v>
      </c>
      <c r="GT43">
        <v>2064639</v>
      </c>
      <c r="GU43">
        <v>2059004</v>
      </c>
      <c r="GV43">
        <v>2059735</v>
      </c>
      <c r="GW43">
        <v>2044214</v>
      </c>
      <c r="GX43">
        <v>2058141</v>
      </c>
      <c r="GY43">
        <v>2054308</v>
      </c>
      <c r="GZ43">
        <v>2052352</v>
      </c>
      <c r="HA43">
        <v>2055195</v>
      </c>
      <c r="HB43">
        <v>2058892</v>
      </c>
      <c r="HC43">
        <v>2058342</v>
      </c>
      <c r="HD43">
        <v>2050150</v>
      </c>
      <c r="HE43">
        <v>2026202</v>
      </c>
      <c r="HF43">
        <v>2004017</v>
      </c>
      <c r="HG43">
        <v>2011181</v>
      </c>
      <c r="HH43">
        <v>2009840</v>
      </c>
      <c r="HI43">
        <v>2019963</v>
      </c>
      <c r="HJ43">
        <v>2018624</v>
      </c>
      <c r="HK43">
        <v>2019649</v>
      </c>
      <c r="HL43">
        <v>2024171</v>
      </c>
      <c r="HM43">
        <v>2034138</v>
      </c>
      <c r="HN43">
        <v>2025805</v>
      </c>
      <c r="HO43">
        <v>2022145</v>
      </c>
      <c r="HP43">
        <v>2021514</v>
      </c>
      <c r="HQ43">
        <v>2027106</v>
      </c>
      <c r="HR43">
        <v>2037727</v>
      </c>
      <c r="HS43">
        <v>2032344</v>
      </c>
      <c r="HT43">
        <v>2027583</v>
      </c>
      <c r="HU43">
        <v>2017233</v>
      </c>
      <c r="HV43">
        <v>1991353</v>
      </c>
      <c r="HW43">
        <v>1996417</v>
      </c>
      <c r="HX43">
        <v>1998216</v>
      </c>
      <c r="HY43">
        <v>2004233</v>
      </c>
      <c r="HZ43">
        <v>2004161</v>
      </c>
      <c r="IA43">
        <v>1992206</v>
      </c>
      <c r="IB43">
        <v>2064409</v>
      </c>
      <c r="IC43">
        <v>2217748</v>
      </c>
      <c r="ID43">
        <v>2270449</v>
      </c>
      <c r="IE43">
        <v>2208669</v>
      </c>
      <c r="IF43">
        <v>2100995</v>
      </c>
      <c r="IG43">
        <v>2058281</v>
      </c>
      <c r="IH43">
        <v>2023487</v>
      </c>
      <c r="II43">
        <v>2026351</v>
      </c>
      <c r="IJ43">
        <v>2028959</v>
      </c>
      <c r="IK43">
        <v>2032538</v>
      </c>
      <c r="IL43">
        <v>2027274</v>
      </c>
      <c r="IM43">
        <v>2018615</v>
      </c>
      <c r="IN43">
        <v>2012459</v>
      </c>
      <c r="IO43">
        <v>2007926</v>
      </c>
      <c r="IP43">
        <v>2009294</v>
      </c>
      <c r="IQ43">
        <v>1994572</v>
      </c>
      <c r="IR43">
        <v>1986670</v>
      </c>
      <c r="IS43">
        <v>1963291</v>
      </c>
      <c r="IT43">
        <v>1963167</v>
      </c>
      <c r="IU43">
        <v>1955696</v>
      </c>
      <c r="IV43">
        <v>1959791</v>
      </c>
      <c r="IW43">
        <v>1956480</v>
      </c>
      <c r="IX43">
        <v>1935432</v>
      </c>
      <c r="IY43">
        <v>1933994</v>
      </c>
      <c r="IZ43">
        <v>1932281</v>
      </c>
      <c r="JA43">
        <v>1939583</v>
      </c>
      <c r="JB43">
        <v>1949070</v>
      </c>
      <c r="JC43">
        <v>1953946</v>
      </c>
      <c r="JD43">
        <v>1965064</v>
      </c>
      <c r="JE43">
        <v>1966150</v>
      </c>
      <c r="JF43">
        <v>1963847</v>
      </c>
      <c r="JG43">
        <v>1963228</v>
      </c>
      <c r="JH43">
        <v>1967560</v>
      </c>
      <c r="JI43">
        <v>1964643</v>
      </c>
      <c r="JJ43">
        <v>1954725</v>
      </c>
      <c r="JK43">
        <v>1959706</v>
      </c>
      <c r="JL43">
        <v>1961029</v>
      </c>
      <c r="JM43">
        <v>1958024</v>
      </c>
      <c r="JN43">
        <v>1954956</v>
      </c>
      <c r="JO43">
        <v>1954890</v>
      </c>
      <c r="JP43">
        <v>3833531</v>
      </c>
      <c r="JQ43">
        <v>3822866</v>
      </c>
      <c r="JR43">
        <v>3814461</v>
      </c>
      <c r="JS43">
        <v>3784302</v>
      </c>
      <c r="JT43">
        <v>3767438</v>
      </c>
      <c r="JU43">
        <v>3759763</v>
      </c>
      <c r="JV43">
        <v>3761564</v>
      </c>
      <c r="JW43">
        <v>3764878</v>
      </c>
      <c r="JX43">
        <v>3757130</v>
      </c>
      <c r="JY43">
        <v>1891052</v>
      </c>
      <c r="JZ43">
        <v>1891052</v>
      </c>
      <c r="KA43">
        <v>1897838</v>
      </c>
      <c r="KB43">
        <v>1903877</v>
      </c>
      <c r="KC43">
        <v>1904605</v>
      </c>
      <c r="KD43">
        <v>1906798</v>
      </c>
      <c r="KE43">
        <v>1906369</v>
      </c>
      <c r="KF43">
        <v>1901005</v>
      </c>
      <c r="KG43">
        <v>1902367</v>
      </c>
      <c r="KH43">
        <v>1901306</v>
      </c>
      <c r="KI43">
        <v>1898328</v>
      </c>
      <c r="KJ43">
        <v>1902343</v>
      </c>
      <c r="KK43">
        <v>1904718</v>
      </c>
      <c r="KL43">
        <v>1896307</v>
      </c>
      <c r="KM43">
        <v>1895837</v>
      </c>
      <c r="KN43">
        <v>1894779</v>
      </c>
      <c r="KO43">
        <v>1936252</v>
      </c>
      <c r="KP43">
        <v>2023663</v>
      </c>
      <c r="KQ43">
        <v>1960108</v>
      </c>
      <c r="KR43">
        <v>1960108</v>
      </c>
      <c r="KS43">
        <v>1967914</v>
      </c>
      <c r="KT43">
        <v>1994904</v>
      </c>
      <c r="KU43">
        <v>1973434</v>
      </c>
      <c r="KV43">
        <v>1983759</v>
      </c>
      <c r="KW43">
        <v>1967179</v>
      </c>
      <c r="KX43">
        <v>1936242</v>
      </c>
      <c r="KY43">
        <v>1922887</v>
      </c>
      <c r="KZ43">
        <v>1901635</v>
      </c>
      <c r="LA43">
        <v>1897685</v>
      </c>
      <c r="LB43">
        <v>1890395</v>
      </c>
      <c r="LC43">
        <v>1883730</v>
      </c>
      <c r="LD43">
        <v>1889019</v>
      </c>
      <c r="LE43">
        <v>1888759</v>
      </c>
      <c r="LF43">
        <v>1887710</v>
      </c>
      <c r="LG43">
        <v>1884571</v>
      </c>
      <c r="LH43">
        <v>1883322</v>
      </c>
      <c r="LI43">
        <v>1881651</v>
      </c>
      <c r="LJ43">
        <v>1879878</v>
      </c>
      <c r="LK43">
        <v>1887892</v>
      </c>
      <c r="LL43">
        <v>1879788</v>
      </c>
      <c r="LM43">
        <v>1878198</v>
      </c>
      <c r="LN43">
        <v>1874234</v>
      </c>
      <c r="LO43">
        <v>1879123</v>
      </c>
      <c r="LP43">
        <v>1883029</v>
      </c>
      <c r="LQ43">
        <v>1870149</v>
      </c>
      <c r="LR43">
        <v>1870149</v>
      </c>
      <c r="LS43">
        <v>1842153</v>
      </c>
      <c r="LT43">
        <v>1835740</v>
      </c>
      <c r="LU43">
        <v>1842301</v>
      </c>
      <c r="LV43">
        <v>1848398</v>
      </c>
      <c r="LW43">
        <v>1833532</v>
      </c>
      <c r="LX43">
        <v>1819462</v>
      </c>
      <c r="LY43">
        <v>1830601</v>
      </c>
      <c r="LZ43">
        <v>1837355</v>
      </c>
      <c r="MA43">
        <v>1859277</v>
      </c>
      <c r="MB43">
        <v>1834732</v>
      </c>
      <c r="MC43">
        <v>1822153</v>
      </c>
      <c r="MD43">
        <v>1814673</v>
      </c>
      <c r="ME43">
        <v>1804152</v>
      </c>
      <c r="MF43">
        <v>1789618</v>
      </c>
      <c r="MG43">
        <v>1792827</v>
      </c>
      <c r="MH43">
        <v>1786235</v>
      </c>
      <c r="MI43">
        <v>1782847</v>
      </c>
      <c r="MJ43">
        <v>1780379</v>
      </c>
      <c r="MK43">
        <v>1775226</v>
      </c>
      <c r="ML43">
        <v>1786909</v>
      </c>
      <c r="MM43">
        <v>1784423</v>
      </c>
      <c r="MN43">
        <v>1782049</v>
      </c>
      <c r="MO43">
        <v>1780171</v>
      </c>
      <c r="MP43">
        <v>1779107</v>
      </c>
      <c r="MQ43">
        <v>1775775</v>
      </c>
      <c r="MR43">
        <v>1772184</v>
      </c>
      <c r="MS43">
        <v>1762376</v>
      </c>
      <c r="MT43">
        <v>1761858</v>
      </c>
      <c r="MU43">
        <v>1759571</v>
      </c>
      <c r="MV43">
        <v>1760024</v>
      </c>
      <c r="MW43">
        <v>1760456</v>
      </c>
      <c r="MX43">
        <v>1761178</v>
      </c>
      <c r="MY43">
        <v>1755714</v>
      </c>
      <c r="MZ43">
        <v>1754471</v>
      </c>
      <c r="NA43">
        <v>1762342</v>
      </c>
      <c r="NB43">
        <v>1790733</v>
      </c>
      <c r="NC43">
        <v>1965573</v>
      </c>
      <c r="ND43">
        <v>1954674</v>
      </c>
      <c r="NE43">
        <v>1892157</v>
      </c>
      <c r="NF43">
        <v>1827729</v>
      </c>
      <c r="NG43">
        <v>1815429</v>
      </c>
      <c r="NH43">
        <v>1804063</v>
      </c>
      <c r="NI43">
        <v>1801697</v>
      </c>
      <c r="NJ43">
        <v>1801697</v>
      </c>
      <c r="NK43">
        <v>1802076</v>
      </c>
      <c r="NL43">
        <v>1796193</v>
      </c>
      <c r="NM43">
        <v>1795517</v>
      </c>
      <c r="NN43">
        <v>1799565</v>
      </c>
      <c r="NO43">
        <v>1795333</v>
      </c>
      <c r="NP43">
        <v>1794303</v>
      </c>
      <c r="NQ43">
        <v>1800275</v>
      </c>
      <c r="NR43">
        <v>1792241</v>
      </c>
      <c r="NS43">
        <v>1796954</v>
      </c>
      <c r="NT43">
        <v>1792689</v>
      </c>
      <c r="NU43">
        <v>1789139</v>
      </c>
      <c r="NV43">
        <v>1781475</v>
      </c>
      <c r="NW43">
        <v>1779260</v>
      </c>
      <c r="NX43">
        <v>1783342</v>
      </c>
      <c r="NY43">
        <v>1783375</v>
      </c>
      <c r="NZ43">
        <v>1783155</v>
      </c>
      <c r="OA43">
        <v>1781066</v>
      </c>
      <c r="OB43">
        <v>1793292</v>
      </c>
      <c r="OC43">
        <v>1795078</v>
      </c>
      <c r="OD43">
        <v>1795078</v>
      </c>
      <c r="OE43">
        <v>1797224</v>
      </c>
      <c r="OF43">
        <v>1797004</v>
      </c>
      <c r="OG43">
        <v>1800338</v>
      </c>
      <c r="OH43">
        <v>1797464</v>
      </c>
      <c r="OI43">
        <v>1783520</v>
      </c>
      <c r="OJ43">
        <v>1779175</v>
      </c>
      <c r="OK43">
        <v>1778094</v>
      </c>
      <c r="OL43">
        <v>1774157</v>
      </c>
      <c r="OM43">
        <v>1772495</v>
      </c>
      <c r="ON43">
        <v>1769526</v>
      </c>
      <c r="OO43">
        <v>1764868</v>
      </c>
      <c r="OP43">
        <v>1766143</v>
      </c>
      <c r="OQ43">
        <v>1766143</v>
      </c>
      <c r="OR43">
        <v>1769333</v>
      </c>
      <c r="OS43">
        <v>1771141</v>
      </c>
      <c r="OT43">
        <v>1765425</v>
      </c>
      <c r="OU43">
        <v>1761924</v>
      </c>
      <c r="OV43">
        <v>1761924</v>
      </c>
      <c r="OW43">
        <v>1762926</v>
      </c>
      <c r="OX43">
        <v>1761722</v>
      </c>
      <c r="OY43">
        <v>1804083</v>
      </c>
      <c r="OZ43">
        <v>1798680</v>
      </c>
      <c r="PA43">
        <v>1793455</v>
      </c>
      <c r="PB43">
        <v>1797056</v>
      </c>
      <c r="PC43">
        <v>1797835</v>
      </c>
      <c r="PD43">
        <v>1800624</v>
      </c>
      <c r="PE43">
        <v>1795155</v>
      </c>
      <c r="PF43">
        <v>1790605</v>
      </c>
      <c r="PG43">
        <v>1796554</v>
      </c>
      <c r="PH43">
        <v>1801929</v>
      </c>
      <c r="PI43">
        <v>1794571</v>
      </c>
      <c r="PJ43">
        <v>1790741</v>
      </c>
      <c r="PK43">
        <v>1775817</v>
      </c>
      <c r="PL43">
        <v>1775925</v>
      </c>
      <c r="PM43">
        <v>1767991</v>
      </c>
      <c r="PN43">
        <v>1838711</v>
      </c>
      <c r="PO43">
        <v>1838711</v>
      </c>
      <c r="PP43">
        <v>1923184</v>
      </c>
      <c r="PQ43">
        <v>2129622</v>
      </c>
      <c r="PR43">
        <v>1974208</v>
      </c>
      <c r="PS43">
        <v>1856168</v>
      </c>
      <c r="PT43">
        <v>1809411</v>
      </c>
      <c r="PU43">
        <v>1826850</v>
      </c>
      <c r="PV43">
        <v>1808241</v>
      </c>
      <c r="PW43">
        <v>1799899</v>
      </c>
      <c r="PX43">
        <v>1803057</v>
      </c>
      <c r="PY43">
        <v>1811449</v>
      </c>
      <c r="PZ43">
        <v>1800290</v>
      </c>
      <c r="QA43">
        <v>1800012</v>
      </c>
      <c r="QB43">
        <v>1797683</v>
      </c>
      <c r="QC43">
        <v>1784491</v>
      </c>
      <c r="QD43">
        <v>1777427</v>
      </c>
      <c r="QE43">
        <v>1787010</v>
      </c>
      <c r="QF43">
        <v>1791148</v>
      </c>
      <c r="QG43">
        <v>1771571</v>
      </c>
      <c r="QH43">
        <v>1769864</v>
      </c>
      <c r="QI43">
        <v>1773546</v>
      </c>
      <c r="QJ43">
        <v>1780084</v>
      </c>
      <c r="QK43">
        <v>1773406</v>
      </c>
      <c r="QL43">
        <v>1768736</v>
      </c>
      <c r="QM43">
        <v>1769679</v>
      </c>
      <c r="QN43">
        <v>1774820</v>
      </c>
      <c r="QO43">
        <v>1754903</v>
      </c>
      <c r="QP43">
        <v>1748112</v>
      </c>
      <c r="QQ43">
        <v>1734291</v>
      </c>
      <c r="QR43">
        <v>1740200</v>
      </c>
      <c r="QS43">
        <v>1732994</v>
      </c>
      <c r="QT43">
        <v>1727303</v>
      </c>
      <c r="QU43">
        <v>1718620</v>
      </c>
      <c r="QV43">
        <v>1720039</v>
      </c>
      <c r="QW43">
        <v>1710672</v>
      </c>
      <c r="QX43">
        <v>1701478</v>
      </c>
      <c r="QY43">
        <v>1706249</v>
      </c>
      <c r="QZ43">
        <v>1707720</v>
      </c>
      <c r="RA43">
        <v>1717152</v>
      </c>
      <c r="RB43">
        <v>1716476</v>
      </c>
      <c r="RC43">
        <v>1720052</v>
      </c>
      <c r="RD43">
        <v>1716913</v>
      </c>
      <c r="RE43">
        <v>1721282</v>
      </c>
      <c r="RF43">
        <v>1724057</v>
      </c>
      <c r="RG43">
        <v>1708286</v>
      </c>
      <c r="RH43">
        <v>1703976</v>
      </c>
      <c r="RI43">
        <v>1700031</v>
      </c>
      <c r="RJ43">
        <v>3405709</v>
      </c>
      <c r="RK43">
        <v>3405512</v>
      </c>
      <c r="RL43">
        <v>1712781</v>
      </c>
      <c r="RM43">
        <v>1727461</v>
      </c>
      <c r="RN43">
        <v>1725149</v>
      </c>
      <c r="RO43">
        <v>1722566</v>
      </c>
      <c r="RP43">
        <v>1722849</v>
      </c>
      <c r="RQ43">
        <v>1718057</v>
      </c>
      <c r="RR43">
        <v>1733827</v>
      </c>
      <c r="RS43">
        <v>1704514</v>
      </c>
      <c r="RT43">
        <v>1716223</v>
      </c>
      <c r="RU43">
        <v>1709971</v>
      </c>
      <c r="RV43">
        <v>1694851</v>
      </c>
      <c r="RW43">
        <v>1693745</v>
      </c>
      <c r="RX43">
        <v>1684223</v>
      </c>
      <c r="RY43">
        <v>1689270</v>
      </c>
      <c r="RZ43">
        <v>1689270</v>
      </c>
      <c r="SA43">
        <v>1708304</v>
      </c>
      <c r="SB43">
        <v>1711249</v>
      </c>
      <c r="SC43">
        <v>1815972</v>
      </c>
      <c r="SD43">
        <v>1858067</v>
      </c>
      <c r="SE43">
        <v>1803066</v>
      </c>
      <c r="SF43">
        <v>1709548</v>
      </c>
      <c r="SG43">
        <v>1697289</v>
      </c>
      <c r="SH43">
        <v>1688695</v>
      </c>
      <c r="SI43">
        <v>1699123</v>
      </c>
      <c r="SJ43">
        <v>1699516</v>
      </c>
      <c r="SK43">
        <v>1695235</v>
      </c>
      <c r="SL43">
        <v>1695414</v>
      </c>
      <c r="SM43">
        <v>1699573</v>
      </c>
      <c r="SN43">
        <v>1705847</v>
      </c>
      <c r="SO43">
        <v>1707922</v>
      </c>
      <c r="SP43">
        <v>1706398</v>
      </c>
      <c r="SQ43">
        <v>1681496</v>
      </c>
      <c r="SR43">
        <v>1672271</v>
      </c>
      <c r="SS43">
        <v>1678950</v>
      </c>
      <c r="ST43">
        <v>1680434</v>
      </c>
      <c r="SU43">
        <v>1657331</v>
      </c>
      <c r="SV43">
        <v>1648311</v>
      </c>
      <c r="SW43">
        <v>1643960</v>
      </c>
      <c r="SX43">
        <v>1644564</v>
      </c>
      <c r="SY43">
        <v>1641912</v>
      </c>
      <c r="SZ43">
        <v>1646221</v>
      </c>
      <c r="TA43">
        <v>1653974</v>
      </c>
      <c r="TB43">
        <v>1659463</v>
      </c>
      <c r="TC43">
        <v>1660535</v>
      </c>
      <c r="TD43">
        <v>1667007</v>
      </c>
      <c r="TE43">
        <v>1661164</v>
      </c>
      <c r="TF43">
        <v>1666863</v>
      </c>
      <c r="TG43">
        <v>1686411</v>
      </c>
      <c r="TH43">
        <v>1679896</v>
      </c>
      <c r="TI43">
        <v>1677772</v>
      </c>
      <c r="TJ43">
        <v>1679854</v>
      </c>
      <c r="TK43">
        <v>1668776</v>
      </c>
      <c r="TL43">
        <v>1662493</v>
      </c>
      <c r="TM43">
        <v>1663109</v>
      </c>
      <c r="TN43">
        <v>1661517</v>
      </c>
      <c r="TO43">
        <v>1662420</v>
      </c>
      <c r="TP43">
        <v>1662420</v>
      </c>
      <c r="TQ43">
        <v>1665723</v>
      </c>
      <c r="TR43">
        <v>1675113</v>
      </c>
      <c r="TS43">
        <v>1674729</v>
      </c>
      <c r="TT43">
        <v>1664274</v>
      </c>
      <c r="TU43">
        <v>1670422</v>
      </c>
      <c r="TV43">
        <v>1672551</v>
      </c>
      <c r="TW43">
        <v>1672694</v>
      </c>
      <c r="TX43">
        <v>1669487</v>
      </c>
      <c r="TY43">
        <v>3343562</v>
      </c>
      <c r="TZ43">
        <v>1688911</v>
      </c>
      <c r="UA43">
        <v>1688911</v>
      </c>
      <c r="UB43">
        <v>1693293</v>
      </c>
      <c r="UC43">
        <v>1699130</v>
      </c>
      <c r="UD43">
        <v>1706673</v>
      </c>
      <c r="UE43">
        <v>1703042</v>
      </c>
      <c r="UF43">
        <v>1712214</v>
      </c>
      <c r="UG43">
        <v>1708896</v>
      </c>
      <c r="UH43">
        <v>1715034</v>
      </c>
      <c r="UI43">
        <v>1710168</v>
      </c>
      <c r="UJ43">
        <v>1708032</v>
      </c>
      <c r="UK43">
        <v>1716588</v>
      </c>
      <c r="UL43">
        <v>1720394</v>
      </c>
      <c r="UM43">
        <v>1717485</v>
      </c>
      <c r="UN43">
        <v>1717375</v>
      </c>
      <c r="UO43">
        <v>1756242</v>
      </c>
      <c r="UP43">
        <v>1848862</v>
      </c>
      <c r="UQ43">
        <v>1767747</v>
      </c>
      <c r="UR43">
        <v>1767747</v>
      </c>
      <c r="US43">
        <v>1769278</v>
      </c>
      <c r="UT43">
        <v>1776795</v>
      </c>
      <c r="UU43">
        <v>1714524</v>
      </c>
      <c r="UV43">
        <v>1705635</v>
      </c>
      <c r="UW43">
        <v>1699471</v>
      </c>
      <c r="UX43">
        <v>1681228</v>
      </c>
      <c r="UY43">
        <v>1676863</v>
      </c>
      <c r="UZ43">
        <v>1657043</v>
      </c>
      <c r="VA43">
        <v>1652291</v>
      </c>
      <c r="VB43">
        <v>1642896</v>
      </c>
      <c r="VC43">
        <v>1638143</v>
      </c>
      <c r="VD43">
        <v>1641280</v>
      </c>
      <c r="VE43">
        <v>1643488</v>
      </c>
      <c r="VF43">
        <v>1644254</v>
      </c>
      <c r="VG43">
        <v>1637682</v>
      </c>
      <c r="VH43">
        <v>1642621</v>
      </c>
      <c r="VI43">
        <v>1646929</v>
      </c>
      <c r="VJ43">
        <v>1639531</v>
      </c>
      <c r="VK43">
        <v>1634128</v>
      </c>
      <c r="VL43">
        <v>1630481</v>
      </c>
      <c r="VM43">
        <v>1635523</v>
      </c>
      <c r="VN43">
        <v>1626072</v>
      </c>
      <c r="VO43">
        <v>1618734</v>
      </c>
      <c r="VP43">
        <v>1615131</v>
      </c>
      <c r="VQ43">
        <v>1616626</v>
      </c>
      <c r="VR43">
        <v>1609245</v>
      </c>
      <c r="VS43">
        <v>1610464</v>
      </c>
      <c r="VT43">
        <v>1608471</v>
      </c>
      <c r="VU43">
        <v>1608029</v>
      </c>
      <c r="VV43">
        <v>1615564</v>
      </c>
      <c r="VW43">
        <v>1614612</v>
      </c>
      <c r="VX43">
        <v>1609954</v>
      </c>
      <c r="VY43">
        <v>1602726</v>
      </c>
      <c r="VZ43">
        <v>1604322</v>
      </c>
      <c r="WA43">
        <v>1600894</v>
      </c>
      <c r="WB43">
        <v>1597594</v>
      </c>
      <c r="WC43">
        <v>1595696</v>
      </c>
      <c r="WD43">
        <v>1589631</v>
      </c>
      <c r="WE43">
        <v>1585190</v>
      </c>
      <c r="WF43">
        <v>1588197</v>
      </c>
      <c r="WG43">
        <v>1588197</v>
      </c>
      <c r="WH43">
        <v>1583686</v>
      </c>
      <c r="WI43">
        <v>1582045</v>
      </c>
      <c r="WJ43">
        <v>1584410</v>
      </c>
      <c r="WK43">
        <v>1587226</v>
      </c>
      <c r="WL43">
        <v>1590177</v>
      </c>
      <c r="WM43">
        <v>1587469</v>
      </c>
      <c r="WN43">
        <v>1583425</v>
      </c>
      <c r="WO43">
        <v>1581803</v>
      </c>
      <c r="WP43">
        <v>1584858</v>
      </c>
      <c r="WQ43">
        <v>1589790</v>
      </c>
      <c r="WR43">
        <v>1588459</v>
      </c>
      <c r="WS43">
        <v>1588496</v>
      </c>
      <c r="WT43">
        <v>1588916</v>
      </c>
      <c r="WU43">
        <v>1592003</v>
      </c>
      <c r="WV43">
        <v>1597425</v>
      </c>
      <c r="WW43">
        <v>1606632</v>
      </c>
      <c r="WX43">
        <v>1603112</v>
      </c>
      <c r="WY43">
        <v>1603943</v>
      </c>
      <c r="WZ43">
        <v>1614037</v>
      </c>
      <c r="XA43">
        <v>1622229</v>
      </c>
      <c r="XB43">
        <v>1637154</v>
      </c>
      <c r="XC43">
        <v>1660740</v>
      </c>
      <c r="XD43">
        <v>1700447</v>
      </c>
      <c r="XE43">
        <v>1724291</v>
      </c>
      <c r="XF43">
        <v>1713455</v>
      </c>
      <c r="XG43">
        <v>1693522</v>
      </c>
      <c r="XH43">
        <v>1688332</v>
      </c>
      <c r="XI43">
        <v>1682073</v>
      </c>
      <c r="XJ43">
        <v>1682073</v>
      </c>
      <c r="XK43">
        <v>1676434</v>
      </c>
      <c r="XL43">
        <v>1670800</v>
      </c>
      <c r="XM43">
        <v>1673295</v>
      </c>
      <c r="XN43">
        <v>1666404</v>
      </c>
      <c r="XO43">
        <v>1667260</v>
      </c>
      <c r="XP43">
        <v>1660737</v>
      </c>
      <c r="XQ43">
        <v>1649073</v>
      </c>
      <c r="XR43">
        <v>1651191</v>
      </c>
      <c r="XS43">
        <v>1651018</v>
      </c>
      <c r="XT43">
        <v>1653315</v>
      </c>
      <c r="XU43">
        <v>1648014</v>
      </c>
      <c r="XV43">
        <v>1649786</v>
      </c>
      <c r="XW43">
        <v>1647128</v>
      </c>
      <c r="XX43">
        <v>1652592</v>
      </c>
      <c r="XY43">
        <v>1659244</v>
      </c>
      <c r="XZ43">
        <v>1663590</v>
      </c>
      <c r="YA43">
        <v>1668754</v>
      </c>
      <c r="YB43">
        <v>1661311</v>
      </c>
      <c r="YC43">
        <v>1665954</v>
      </c>
      <c r="YD43">
        <v>1673469</v>
      </c>
      <c r="YE43">
        <v>1673951</v>
      </c>
      <c r="YF43">
        <v>1674621</v>
      </c>
      <c r="YG43">
        <v>3302127</v>
      </c>
      <c r="YH43">
        <v>3301405</v>
      </c>
      <c r="YI43">
        <v>3301405</v>
      </c>
      <c r="YJ43">
        <v>3303683</v>
      </c>
      <c r="YK43">
        <v>3299008</v>
      </c>
      <c r="YL43">
        <v>3301099</v>
      </c>
      <c r="YM43">
        <v>3299662</v>
      </c>
      <c r="YN43">
        <v>3297106</v>
      </c>
      <c r="YO43">
        <v>3293043</v>
      </c>
      <c r="YP43">
        <v>3295089</v>
      </c>
      <c r="YQ43">
        <v>3288061</v>
      </c>
      <c r="YR43">
        <v>3275173</v>
      </c>
      <c r="YS43">
        <v>3275173</v>
      </c>
      <c r="YT43">
        <v>3262822</v>
      </c>
      <c r="YU43">
        <v>3257994</v>
      </c>
      <c r="YV43">
        <v>3245904</v>
      </c>
      <c r="YW43">
        <v>3247823</v>
      </c>
      <c r="YX43">
        <v>3247823</v>
      </c>
      <c r="YY43">
        <v>3246978</v>
      </c>
      <c r="YZ43">
        <v>3242579</v>
      </c>
      <c r="ZA43">
        <v>1623848</v>
      </c>
      <c r="ZB43">
        <v>1615318</v>
      </c>
      <c r="ZC43">
        <v>1608343</v>
      </c>
      <c r="ZD43">
        <v>1601304</v>
      </c>
      <c r="ZE43">
        <v>1586179</v>
      </c>
      <c r="ZF43">
        <v>1580128</v>
      </c>
      <c r="ZG43">
        <v>1583379</v>
      </c>
      <c r="ZH43">
        <v>1575978</v>
      </c>
      <c r="ZI43">
        <v>1578581</v>
      </c>
      <c r="ZJ43">
        <v>1585735</v>
      </c>
      <c r="ZK43">
        <v>1583683</v>
      </c>
      <c r="ZL43">
        <v>1585096</v>
      </c>
      <c r="ZM43">
        <v>1607411</v>
      </c>
      <c r="ZN43">
        <v>1613180</v>
      </c>
      <c r="ZO43">
        <v>1594900</v>
      </c>
      <c r="ZP43">
        <v>1600509</v>
      </c>
      <c r="ZQ43">
        <v>1792721</v>
      </c>
      <c r="ZR43">
        <v>1933367</v>
      </c>
      <c r="ZS43">
        <v>1878025</v>
      </c>
      <c r="ZT43">
        <v>1878025</v>
      </c>
      <c r="ZU43">
        <v>1651168</v>
      </c>
      <c r="ZV43">
        <v>1625774</v>
      </c>
      <c r="ZW43">
        <v>1603855</v>
      </c>
      <c r="ZX43">
        <v>1599484</v>
      </c>
      <c r="ZY43">
        <v>1587500</v>
      </c>
      <c r="ZZ43">
        <v>1584880</v>
      </c>
      <c r="AAA43">
        <v>1576388</v>
      </c>
      <c r="AAB43">
        <v>1575044</v>
      </c>
      <c r="AAC43">
        <v>1581268</v>
      </c>
      <c r="AAD43">
        <v>1577349</v>
      </c>
      <c r="AAE43">
        <v>1572983</v>
      </c>
      <c r="AAF43">
        <v>1570923</v>
      </c>
      <c r="AAG43">
        <v>1572883</v>
      </c>
      <c r="AAH43">
        <v>1565088</v>
      </c>
      <c r="AAI43">
        <v>1566900</v>
      </c>
      <c r="AAJ43">
        <v>1560619</v>
      </c>
      <c r="AAK43">
        <v>1555793</v>
      </c>
      <c r="AAL43">
        <v>1553957</v>
      </c>
      <c r="AAM43">
        <v>1549976</v>
      </c>
      <c r="AAN43">
        <v>1563017</v>
      </c>
      <c r="AAO43">
        <v>1554351</v>
      </c>
      <c r="AAP43">
        <v>1552536</v>
      </c>
      <c r="AAQ43">
        <v>1555429</v>
      </c>
      <c r="AAR43">
        <v>1547959</v>
      </c>
      <c r="AAS43">
        <v>1551303</v>
      </c>
      <c r="AAT43">
        <v>1554266</v>
      </c>
      <c r="AAU43">
        <v>1557848</v>
      </c>
      <c r="AAV43">
        <v>1551762</v>
      </c>
      <c r="AAW43">
        <v>1551018</v>
      </c>
      <c r="AAX43">
        <v>1545106</v>
      </c>
      <c r="AAY43">
        <v>1550334</v>
      </c>
      <c r="AAZ43">
        <v>1553840</v>
      </c>
      <c r="ABA43">
        <v>1553916</v>
      </c>
      <c r="ABB43">
        <v>1558312</v>
      </c>
      <c r="ABC43">
        <v>1548254</v>
      </c>
      <c r="ABD43">
        <v>1562984</v>
      </c>
      <c r="ABE43">
        <v>1559053</v>
      </c>
      <c r="ABF43">
        <v>1558002</v>
      </c>
      <c r="ABG43">
        <v>1538649</v>
      </c>
      <c r="ABH43">
        <v>1539569</v>
      </c>
      <c r="ABI43">
        <v>1540433</v>
      </c>
      <c r="ABJ43">
        <v>1540536</v>
      </c>
      <c r="ABK43">
        <v>1533750</v>
      </c>
      <c r="ABL43">
        <v>1534819</v>
      </c>
      <c r="ABM43">
        <v>1541594</v>
      </c>
      <c r="ABN43">
        <v>1546538</v>
      </c>
      <c r="ABO43">
        <v>1544607</v>
      </c>
      <c r="ABP43">
        <v>1549249</v>
      </c>
      <c r="ABQ43">
        <v>1548880</v>
      </c>
      <c r="ABR43">
        <v>1543181</v>
      </c>
      <c r="ABS43">
        <v>1545926</v>
      </c>
      <c r="ABT43">
        <v>1546287</v>
      </c>
      <c r="ABU43">
        <v>1544379</v>
      </c>
      <c r="ABV43">
        <v>1543706</v>
      </c>
      <c r="ABW43">
        <v>1546474</v>
      </c>
      <c r="ABX43">
        <v>1548219</v>
      </c>
      <c r="ABY43">
        <v>1549478</v>
      </c>
      <c r="ABZ43">
        <v>1549478</v>
      </c>
      <c r="ACA43">
        <v>1539823</v>
      </c>
      <c r="ACB43">
        <v>1535502</v>
      </c>
      <c r="ACC43">
        <v>1550263</v>
      </c>
      <c r="ACD43">
        <v>1660764</v>
      </c>
      <c r="ACE43">
        <v>1673160</v>
      </c>
      <c r="ACF43">
        <v>1613934</v>
      </c>
      <c r="ACG43">
        <v>1666854</v>
      </c>
      <c r="ACH43">
        <v>1665268</v>
      </c>
      <c r="ACI43">
        <v>1667204</v>
      </c>
      <c r="ACJ43">
        <v>1661728</v>
      </c>
      <c r="ACK43">
        <v>1657842</v>
      </c>
      <c r="ACL43">
        <v>1656032</v>
      </c>
      <c r="ACM43">
        <v>1622461</v>
      </c>
      <c r="ACN43">
        <v>1582357</v>
      </c>
      <c r="ACO43">
        <v>1576824</v>
      </c>
      <c r="ACP43">
        <v>1581107</v>
      </c>
      <c r="ACQ43">
        <v>1570449</v>
      </c>
      <c r="ACR43">
        <v>1560449</v>
      </c>
      <c r="ACS43">
        <v>1566503</v>
      </c>
      <c r="ACT43">
        <v>1567170</v>
      </c>
      <c r="ACU43">
        <v>1565039</v>
      </c>
      <c r="ACV43">
        <v>1554715</v>
      </c>
      <c r="ACW43">
        <v>1542752</v>
      </c>
      <c r="ACX43">
        <v>1536173</v>
      </c>
      <c r="ACY43">
        <v>1514922</v>
      </c>
      <c r="ACZ43">
        <v>1516273</v>
      </c>
      <c r="ADA43">
        <v>1506562</v>
      </c>
      <c r="ADB43">
        <v>1506536</v>
      </c>
      <c r="ADC43">
        <v>1508294</v>
      </c>
      <c r="ADD43">
        <v>1511319</v>
      </c>
      <c r="ADE43">
        <v>1511143</v>
      </c>
      <c r="ADF43">
        <v>1511065</v>
      </c>
      <c r="ADG43">
        <v>1513744</v>
      </c>
      <c r="ADH43">
        <v>1512871</v>
      </c>
      <c r="ADI43">
        <v>1512992</v>
      </c>
      <c r="ADJ43">
        <v>1519797</v>
      </c>
      <c r="ADK43">
        <v>1517086</v>
      </c>
      <c r="ADL43">
        <v>1527377</v>
      </c>
      <c r="ADM43">
        <v>1524127</v>
      </c>
      <c r="ADN43">
        <v>1527882</v>
      </c>
      <c r="ADO43">
        <v>1523895</v>
      </c>
      <c r="ADP43">
        <v>2998803</v>
      </c>
      <c r="ADQ43">
        <v>2998109</v>
      </c>
      <c r="ADR43">
        <v>2998109</v>
      </c>
      <c r="ADS43">
        <v>2998622</v>
      </c>
      <c r="ADT43">
        <v>2965801</v>
      </c>
      <c r="ADU43">
        <v>2960793</v>
      </c>
      <c r="ADV43">
        <v>2960253</v>
      </c>
      <c r="ADW43">
        <v>2957655</v>
      </c>
      <c r="ADX43">
        <v>2954429</v>
      </c>
      <c r="ADY43">
        <v>2956540</v>
      </c>
      <c r="ADZ43">
        <v>1477333</v>
      </c>
      <c r="AEA43">
        <v>1472217</v>
      </c>
      <c r="AEB43">
        <v>1470403</v>
      </c>
      <c r="AEC43">
        <v>1470403</v>
      </c>
      <c r="AED43">
        <v>1467561</v>
      </c>
      <c r="AEE43">
        <v>1467038</v>
      </c>
      <c r="AEF43">
        <v>1461435</v>
      </c>
      <c r="AEG43">
        <v>1457558</v>
      </c>
      <c r="AEH43">
        <v>1455507</v>
      </c>
      <c r="AEI43">
        <v>1455008</v>
      </c>
      <c r="AEJ43">
        <v>1468752</v>
      </c>
      <c r="AEK43">
        <v>1463065</v>
      </c>
      <c r="AEL43">
        <v>1462763</v>
      </c>
      <c r="AEM43">
        <v>1466382</v>
      </c>
      <c r="AEN43">
        <v>1471486</v>
      </c>
      <c r="AEO43">
        <v>1477266</v>
      </c>
      <c r="AEP43">
        <v>1468209</v>
      </c>
      <c r="AEQ43">
        <v>1492343</v>
      </c>
      <c r="AER43">
        <v>1492343</v>
      </c>
      <c r="AES43">
        <v>1557227</v>
      </c>
      <c r="AET43">
        <v>1531408</v>
      </c>
      <c r="AEU43">
        <v>1537156</v>
      </c>
      <c r="AEV43">
        <v>1539443</v>
      </c>
      <c r="AEW43">
        <v>1490746</v>
      </c>
      <c r="AEX43">
        <v>1488342</v>
      </c>
      <c r="AEY43">
        <v>1488633</v>
      </c>
      <c r="AEZ43">
        <v>1487787</v>
      </c>
      <c r="AFA43">
        <v>1478716</v>
      </c>
      <c r="AFB43">
        <v>1478176</v>
      </c>
      <c r="AFC43">
        <v>1478672</v>
      </c>
      <c r="AFD43">
        <v>1471849</v>
      </c>
      <c r="AFE43">
        <v>1462750</v>
      </c>
      <c r="AFF43">
        <v>1461625</v>
      </c>
      <c r="AFG43">
        <v>1462835</v>
      </c>
      <c r="AFH43">
        <v>1458233</v>
      </c>
      <c r="AFI43">
        <v>1451925</v>
      </c>
      <c r="AFJ43">
        <v>1450044</v>
      </c>
      <c r="AFK43">
        <v>1449352</v>
      </c>
      <c r="AFL43">
        <v>1439614</v>
      </c>
      <c r="AFM43">
        <v>1435759</v>
      </c>
      <c r="AFN43">
        <v>1433927</v>
      </c>
      <c r="AFO43">
        <v>1427657</v>
      </c>
      <c r="AFP43">
        <v>1425033</v>
      </c>
      <c r="AFQ43">
        <v>1423788</v>
      </c>
      <c r="AFR43">
        <v>1426250</v>
      </c>
      <c r="AFS43">
        <v>1423792</v>
      </c>
      <c r="AFT43">
        <v>1425810</v>
      </c>
      <c r="AFU43">
        <v>1428539</v>
      </c>
      <c r="AFV43">
        <v>1430594</v>
      </c>
      <c r="AFW43">
        <v>1425519</v>
      </c>
      <c r="AFX43">
        <v>1415578</v>
      </c>
      <c r="AFY43">
        <v>1413025</v>
      </c>
      <c r="AFZ43">
        <v>1412855</v>
      </c>
      <c r="AGA43">
        <v>1413868</v>
      </c>
      <c r="AGB43">
        <v>1414514</v>
      </c>
      <c r="AGC43">
        <v>1411715</v>
      </c>
      <c r="AGD43">
        <v>1409153</v>
      </c>
      <c r="AGE43">
        <v>1409084</v>
      </c>
      <c r="AGF43">
        <v>1405500</v>
      </c>
      <c r="AGG43">
        <v>1411754</v>
      </c>
      <c r="AGH43">
        <v>1414844</v>
      </c>
      <c r="AGI43">
        <v>1415850</v>
      </c>
      <c r="AGJ43">
        <v>1419751</v>
      </c>
      <c r="AGK43">
        <v>1424815</v>
      </c>
      <c r="AGL43">
        <v>1427868</v>
      </c>
      <c r="AGM43">
        <v>1429113</v>
      </c>
      <c r="AGN43">
        <v>1427382</v>
      </c>
      <c r="AGO43">
        <v>1427969</v>
      </c>
      <c r="AGP43">
        <v>1435631</v>
      </c>
      <c r="AGQ43">
        <v>1433486</v>
      </c>
      <c r="AGR43">
        <v>1439369</v>
      </c>
      <c r="AGS43">
        <v>1446413</v>
      </c>
      <c r="AGT43">
        <v>1466535</v>
      </c>
      <c r="AGU43">
        <v>1462242</v>
      </c>
      <c r="AGV43">
        <v>1467475</v>
      </c>
      <c r="AGW43">
        <v>1467281</v>
      </c>
      <c r="AGX43">
        <v>1468487</v>
      </c>
      <c r="AGY43">
        <v>1472526</v>
      </c>
      <c r="AGZ43">
        <v>1470214</v>
      </c>
      <c r="AHA43">
        <v>1469667</v>
      </c>
      <c r="AHB43">
        <v>1467181</v>
      </c>
      <c r="AHC43">
        <v>1475411</v>
      </c>
      <c r="AHD43">
        <v>1483377</v>
      </c>
      <c r="AHE43">
        <v>1492371</v>
      </c>
      <c r="AHF43">
        <v>1552483</v>
      </c>
      <c r="AHG43">
        <v>1560270</v>
      </c>
      <c r="AHH43">
        <v>1502191</v>
      </c>
      <c r="AHI43">
        <v>1482951</v>
      </c>
      <c r="AHJ43">
        <v>1482951</v>
      </c>
      <c r="AHK43">
        <v>1485238</v>
      </c>
      <c r="AHL43">
        <v>1484115</v>
      </c>
      <c r="AHM43">
        <v>1478895</v>
      </c>
      <c r="AHN43">
        <v>1471890</v>
      </c>
      <c r="AHO43">
        <v>1465039</v>
      </c>
      <c r="AHP43">
        <v>1463792</v>
      </c>
      <c r="AHQ43">
        <v>1454463</v>
      </c>
      <c r="AHR43">
        <v>1460041</v>
      </c>
      <c r="AHS43">
        <v>1456908</v>
      </c>
      <c r="AHT43">
        <v>1448474</v>
      </c>
      <c r="AHU43">
        <v>1450399</v>
      </c>
      <c r="AHV43">
        <v>1453071</v>
      </c>
      <c r="AHW43">
        <v>1448157</v>
      </c>
      <c r="AHX43">
        <v>1431312</v>
      </c>
      <c r="AHY43">
        <v>1448111</v>
      </c>
      <c r="AHZ43">
        <v>1443714</v>
      </c>
      <c r="AIA43">
        <v>1438888</v>
      </c>
      <c r="AIB43">
        <v>1426484</v>
      </c>
      <c r="AIC43">
        <v>1420813</v>
      </c>
      <c r="AID43">
        <v>1427678</v>
      </c>
      <c r="AIE43">
        <v>1423413</v>
      </c>
      <c r="AIF43">
        <v>1428522</v>
      </c>
      <c r="AIG43">
        <v>1424847</v>
      </c>
      <c r="AIH43">
        <v>1421316</v>
      </c>
      <c r="AII43">
        <v>1421316</v>
      </c>
      <c r="AIJ43">
        <v>1412236</v>
      </c>
      <c r="AIK43">
        <v>2814462</v>
      </c>
      <c r="AIL43">
        <v>2818411</v>
      </c>
      <c r="AIM43">
        <v>2818866</v>
      </c>
      <c r="AIN43">
        <v>2819744</v>
      </c>
      <c r="AIO43">
        <v>2825049</v>
      </c>
      <c r="AIP43">
        <v>2827328</v>
      </c>
      <c r="AIQ43">
        <v>2829666</v>
      </c>
      <c r="AIR43">
        <v>2826881</v>
      </c>
      <c r="AIS43">
        <v>2826881</v>
      </c>
      <c r="AIT43">
        <v>2826304</v>
      </c>
      <c r="AIU43">
        <v>2829106</v>
      </c>
      <c r="AIV43">
        <v>2825526</v>
      </c>
      <c r="AIW43">
        <v>2826435</v>
      </c>
      <c r="AIX43">
        <v>2826435</v>
      </c>
      <c r="AIY43">
        <v>2826313</v>
      </c>
      <c r="AIZ43">
        <v>2825334</v>
      </c>
      <c r="AJA43">
        <v>1414335</v>
      </c>
      <c r="AJB43">
        <v>1417070</v>
      </c>
      <c r="AJC43">
        <v>1427288</v>
      </c>
      <c r="AJD43">
        <v>1428731</v>
      </c>
      <c r="AJE43">
        <v>1426930</v>
      </c>
      <c r="AJF43">
        <v>1426930</v>
      </c>
      <c r="AJG43">
        <v>1419054</v>
      </c>
      <c r="AJH43">
        <v>1419493</v>
      </c>
      <c r="AJI43">
        <v>1439320</v>
      </c>
      <c r="AJJ43">
        <v>1446433</v>
      </c>
      <c r="AJK43">
        <v>1424700</v>
      </c>
      <c r="AJL43">
        <v>1425423</v>
      </c>
      <c r="AJM43">
        <v>1423121</v>
      </c>
      <c r="AJN43">
        <v>1424400</v>
      </c>
      <c r="AJO43">
        <v>1447608</v>
      </c>
      <c r="AJP43">
        <v>1479212</v>
      </c>
      <c r="AJQ43">
        <v>1491900</v>
      </c>
      <c r="AJR43">
        <v>1486324</v>
      </c>
      <c r="AJS43">
        <v>1467085</v>
      </c>
      <c r="AJT43">
        <v>1467085</v>
      </c>
      <c r="AJU43">
        <v>1557182</v>
      </c>
      <c r="AJV43">
        <v>1560058</v>
      </c>
      <c r="AJW43">
        <v>1501043</v>
      </c>
      <c r="AJX43">
        <v>1502572</v>
      </c>
      <c r="AJY43">
        <v>1501521</v>
      </c>
      <c r="AJZ43">
        <v>1494015</v>
      </c>
      <c r="AKA43">
        <v>1479400</v>
      </c>
      <c r="AKB43">
        <v>1480803</v>
      </c>
      <c r="AKC43">
        <v>1481470</v>
      </c>
      <c r="AKD43">
        <v>1470314</v>
      </c>
      <c r="AKE43">
        <v>1465400</v>
      </c>
      <c r="AKF43">
        <v>1476681</v>
      </c>
      <c r="AKG43">
        <v>1472288</v>
      </c>
      <c r="AKH43">
        <v>1462458</v>
      </c>
      <c r="AKI43">
        <v>1450363</v>
      </c>
      <c r="AKJ43">
        <v>1450942</v>
      </c>
      <c r="AKK43">
        <v>2836824</v>
      </c>
      <c r="AKL43">
        <v>2850151</v>
      </c>
      <c r="AKM43">
        <v>2850446</v>
      </c>
      <c r="AKN43">
        <v>2845420</v>
      </c>
      <c r="AKO43">
        <v>2836082</v>
      </c>
      <c r="AKP43">
        <v>2835711</v>
      </c>
      <c r="AKQ43">
        <v>2829507</v>
      </c>
      <c r="AKR43">
        <v>2827571</v>
      </c>
      <c r="AKS43">
        <v>2815809</v>
      </c>
      <c r="AKT43">
        <v>2816542</v>
      </c>
      <c r="AKU43">
        <v>2820873</v>
      </c>
      <c r="AKV43">
        <v>2819678</v>
      </c>
      <c r="AKW43">
        <v>2817032</v>
      </c>
      <c r="AKX43">
        <v>2813673</v>
      </c>
      <c r="AKY43">
        <v>2812421</v>
      </c>
      <c r="AKZ43">
        <v>2808549</v>
      </c>
      <c r="ALA43">
        <v>2804910</v>
      </c>
      <c r="ALB43">
        <v>2800407</v>
      </c>
      <c r="ALC43">
        <v>2797981</v>
      </c>
      <c r="ALD43">
        <v>2786322</v>
      </c>
      <c r="ALE43">
        <v>2786128</v>
      </c>
      <c r="ALF43">
        <v>2790935</v>
      </c>
      <c r="ALG43">
        <v>2797786</v>
      </c>
      <c r="ALH43">
        <v>2788093</v>
      </c>
      <c r="ALI43">
        <v>2794397</v>
      </c>
      <c r="ALJ43">
        <v>2797098</v>
      </c>
      <c r="ALK43">
        <v>2787703</v>
      </c>
      <c r="ALL43">
        <v>2775870</v>
      </c>
      <c r="ALM43">
        <v>1387972</v>
      </c>
      <c r="ALN43">
        <v>1384980</v>
      </c>
      <c r="ALO43">
        <v>1379993</v>
      </c>
      <c r="ALP43">
        <v>1375322</v>
      </c>
      <c r="ALQ43">
        <v>1375606</v>
      </c>
      <c r="ALR43">
        <v>1369688</v>
      </c>
      <c r="ALS43">
        <v>1376937</v>
      </c>
      <c r="ALT43">
        <v>1359334</v>
      </c>
      <c r="ALU43">
        <v>1357750</v>
      </c>
      <c r="ALV43">
        <v>1360536</v>
      </c>
      <c r="ALW43">
        <v>1356992</v>
      </c>
      <c r="ALX43">
        <v>1360400</v>
      </c>
      <c r="ALY43">
        <v>1359710</v>
      </c>
      <c r="ALZ43">
        <v>1359710</v>
      </c>
      <c r="AMA43">
        <v>1365399</v>
      </c>
      <c r="AMB43">
        <v>1365926</v>
      </c>
      <c r="AMC43">
        <v>1386514</v>
      </c>
      <c r="AMD43">
        <v>1501461</v>
      </c>
      <c r="AME43">
        <v>1496008</v>
      </c>
      <c r="AMF43">
        <v>1477418</v>
      </c>
      <c r="AMG43">
        <v>1464697</v>
      </c>
      <c r="AMH43">
        <v>1386568</v>
      </c>
      <c r="AMI43">
        <v>1378751</v>
      </c>
      <c r="AMJ43">
        <v>1362018</v>
      </c>
      <c r="AMK43">
        <v>1366811</v>
      </c>
      <c r="AML43">
        <v>1386606</v>
      </c>
      <c r="AMM43">
        <v>1374345</v>
      </c>
      <c r="AMN43">
        <v>1362857</v>
      </c>
      <c r="AMO43">
        <v>1361495</v>
      </c>
      <c r="AMP43">
        <v>1358824</v>
      </c>
      <c r="AMQ43">
        <v>1345867</v>
      </c>
      <c r="AMR43">
        <v>1345324</v>
      </c>
      <c r="AMS43">
        <v>1328572</v>
      </c>
      <c r="AMT43">
        <v>1327301</v>
      </c>
      <c r="AMU43">
        <v>1323970</v>
      </c>
      <c r="AMV43">
        <v>1323077</v>
      </c>
      <c r="AMW43">
        <v>1317607</v>
      </c>
      <c r="AMX43">
        <v>1312040</v>
      </c>
      <c r="AMY43">
        <v>1308803</v>
      </c>
      <c r="AMZ43">
        <v>1315430</v>
      </c>
      <c r="ANA43">
        <v>1324581</v>
      </c>
      <c r="ANB43">
        <v>1328210</v>
      </c>
      <c r="ANC43">
        <v>1325775</v>
      </c>
      <c r="AND43">
        <v>1327741</v>
      </c>
      <c r="ANE43">
        <v>2604120</v>
      </c>
      <c r="ANF43">
        <v>2598613</v>
      </c>
      <c r="ANG43">
        <v>2594111</v>
      </c>
      <c r="ANH43">
        <v>2595314</v>
      </c>
      <c r="ANI43">
        <v>2596554</v>
      </c>
      <c r="ANJ43">
        <v>2591978</v>
      </c>
      <c r="ANK43">
        <v>2582012</v>
      </c>
      <c r="ANL43">
        <v>2570490</v>
      </c>
      <c r="ANM43">
        <v>2565548</v>
      </c>
      <c r="ANN43">
        <v>2564068</v>
      </c>
      <c r="ANO43">
        <v>2553026</v>
      </c>
      <c r="ANP43">
        <v>2555541</v>
      </c>
      <c r="ANQ43">
        <v>2561252</v>
      </c>
      <c r="ANR43">
        <v>2560423</v>
      </c>
      <c r="ANS43">
        <v>2560423</v>
      </c>
      <c r="ANT43">
        <v>2558200</v>
      </c>
      <c r="ANU43">
        <v>2564781</v>
      </c>
      <c r="ANV43">
        <v>2565914</v>
      </c>
      <c r="ANW43">
        <v>2562362</v>
      </c>
      <c r="ANX43">
        <v>2562422</v>
      </c>
      <c r="ANY43">
        <v>2566039</v>
      </c>
      <c r="ANZ43">
        <v>2565505</v>
      </c>
      <c r="AOA43">
        <v>1280968</v>
      </c>
      <c r="AOB43">
        <v>1267913</v>
      </c>
      <c r="AOC43">
        <v>1267913</v>
      </c>
      <c r="AOD43">
        <v>1286329</v>
      </c>
      <c r="AOE43">
        <v>1294926</v>
      </c>
      <c r="AOF43">
        <v>1297505</v>
      </c>
      <c r="AOG43">
        <v>1299433</v>
      </c>
      <c r="AOH43">
        <v>1288656</v>
      </c>
      <c r="AOI43">
        <v>1283249</v>
      </c>
      <c r="AOJ43">
        <v>1273707</v>
      </c>
      <c r="AOK43">
        <v>1278824</v>
      </c>
      <c r="AOL43">
        <v>1283069</v>
      </c>
      <c r="AOM43">
        <v>1283745</v>
      </c>
      <c r="AON43">
        <v>1286441</v>
      </c>
      <c r="AOO43">
        <v>1286899</v>
      </c>
      <c r="AOP43">
        <v>1288891</v>
      </c>
      <c r="AOQ43">
        <v>1308491</v>
      </c>
      <c r="AOR43">
        <v>1308491</v>
      </c>
      <c r="AOS43">
        <v>1327754</v>
      </c>
      <c r="AOT43">
        <v>1314322</v>
      </c>
      <c r="AOU43">
        <v>1389238</v>
      </c>
      <c r="AOV43">
        <v>1357293</v>
      </c>
      <c r="AOW43">
        <v>1346024</v>
      </c>
      <c r="AOX43">
        <v>1331685</v>
      </c>
      <c r="AOY43">
        <v>1325000</v>
      </c>
      <c r="AOZ43">
        <v>1302810</v>
      </c>
      <c r="APA43">
        <v>1272582</v>
      </c>
      <c r="APB43">
        <v>1268469</v>
      </c>
      <c r="APC43">
        <v>1272298</v>
      </c>
      <c r="APD43">
        <v>1263271</v>
      </c>
      <c r="APE43">
        <v>1265018</v>
      </c>
      <c r="APF43">
        <v>1272641</v>
      </c>
      <c r="APG43">
        <v>1269448</v>
      </c>
      <c r="APH43">
        <v>1269390</v>
      </c>
      <c r="API43">
        <v>1275390</v>
      </c>
      <c r="APJ43">
        <v>1277130</v>
      </c>
      <c r="APK43">
        <v>1278496</v>
      </c>
      <c r="APL43">
        <v>1282162</v>
      </c>
      <c r="APM43">
        <v>1288278</v>
      </c>
      <c r="APN43">
        <v>1287546</v>
      </c>
      <c r="APO43">
        <v>1286820</v>
      </c>
      <c r="APP43">
        <v>1289483</v>
      </c>
      <c r="APQ43">
        <v>1288760</v>
      </c>
      <c r="APR43">
        <v>1286950</v>
      </c>
      <c r="APS43">
        <v>1286606</v>
      </c>
      <c r="APT43">
        <v>1289760</v>
      </c>
      <c r="APU43">
        <v>2542157</v>
      </c>
      <c r="APV43">
        <v>2536553</v>
      </c>
      <c r="APW43">
        <v>2536553</v>
      </c>
      <c r="APX43">
        <v>2534949</v>
      </c>
      <c r="APY43">
        <v>2529291</v>
      </c>
      <c r="APZ43">
        <v>2536501</v>
      </c>
      <c r="AQA43">
        <v>2534954</v>
      </c>
      <c r="AQB43">
        <v>2528372</v>
      </c>
      <c r="AQC43">
        <v>2531106</v>
      </c>
      <c r="AQD43">
        <v>2530970</v>
      </c>
      <c r="AQE43">
        <v>2540258</v>
      </c>
      <c r="AQF43">
        <v>2550048</v>
      </c>
      <c r="AQG43">
        <v>2557366</v>
      </c>
      <c r="AQH43">
        <v>2550007</v>
      </c>
      <c r="AQI43">
        <v>2553262</v>
      </c>
      <c r="AQJ43">
        <v>2554998</v>
      </c>
      <c r="AQK43">
        <v>2545458</v>
      </c>
      <c r="AQL43">
        <v>2548813</v>
      </c>
      <c r="AQM43">
        <v>2540574</v>
      </c>
      <c r="AQN43">
        <v>1264130</v>
      </c>
      <c r="AQO43">
        <v>1260609</v>
      </c>
      <c r="AQP43">
        <v>1263433</v>
      </c>
      <c r="AQQ43">
        <v>1260500</v>
      </c>
      <c r="AQR43">
        <v>1268180</v>
      </c>
      <c r="AQS43">
        <v>1259073</v>
      </c>
      <c r="AQT43">
        <v>1256572</v>
      </c>
      <c r="AQU43">
        <v>1253831</v>
      </c>
      <c r="AQV43">
        <v>1250908</v>
      </c>
      <c r="AQW43">
        <v>1240046</v>
      </c>
      <c r="AQX43">
        <v>1243697</v>
      </c>
      <c r="AQY43">
        <v>1254958</v>
      </c>
      <c r="AQZ43">
        <v>1263192</v>
      </c>
      <c r="ARA43">
        <v>1261378</v>
      </c>
      <c r="ARB43">
        <v>1257611</v>
      </c>
      <c r="ARC43">
        <v>1266116</v>
      </c>
      <c r="ARD43">
        <v>1278424</v>
      </c>
      <c r="ARE43">
        <v>1280619</v>
      </c>
      <c r="ARF43">
        <v>1288878</v>
      </c>
      <c r="ARG43">
        <v>1360449</v>
      </c>
      <c r="ARH43">
        <v>1345909</v>
      </c>
      <c r="ARI43">
        <v>1398208</v>
      </c>
      <c r="ARJ43">
        <v>1398208</v>
      </c>
      <c r="ARK43">
        <v>1338530</v>
      </c>
      <c r="ARL43">
        <v>1321432</v>
      </c>
      <c r="ARM43">
        <v>1314670</v>
      </c>
      <c r="ARN43">
        <v>1310950</v>
      </c>
      <c r="ARO43">
        <v>1302042</v>
      </c>
      <c r="ARP43">
        <v>1297322</v>
      </c>
      <c r="ARQ43">
        <v>1287534</v>
      </c>
      <c r="ARR43">
        <v>1287280</v>
      </c>
      <c r="ARS43">
        <v>1288109</v>
      </c>
      <c r="ART43">
        <v>1288574</v>
      </c>
      <c r="ARU43">
        <v>1282978</v>
      </c>
      <c r="ARV43">
        <v>1284265</v>
      </c>
      <c r="ARW43">
        <v>1285238</v>
      </c>
      <c r="ARX43">
        <v>1285331</v>
      </c>
      <c r="ARY43">
        <v>1292900</v>
      </c>
      <c r="ARZ43">
        <v>1295813</v>
      </c>
      <c r="ASA43">
        <v>1288697</v>
      </c>
      <c r="ASB43">
        <v>1286055</v>
      </c>
      <c r="ASC43">
        <v>1286202</v>
      </c>
      <c r="ASD43">
        <v>1284018</v>
      </c>
      <c r="ASE43">
        <v>1285873</v>
      </c>
      <c r="ASF43">
        <v>1282626</v>
      </c>
      <c r="ASG43">
        <v>1274458</v>
      </c>
      <c r="ASH43">
        <v>1261768</v>
      </c>
      <c r="ASI43">
        <v>1261768</v>
      </c>
      <c r="ASJ43">
        <v>1256145</v>
      </c>
      <c r="ASK43">
        <v>1245959</v>
      </c>
      <c r="ASL43">
        <v>1245989</v>
      </c>
      <c r="ASM43">
        <v>1244929</v>
      </c>
      <c r="ASN43">
        <v>2491818</v>
      </c>
      <c r="ASO43">
        <v>2487541</v>
      </c>
      <c r="ASP43">
        <v>2479677</v>
      </c>
      <c r="ASQ43">
        <v>2489221</v>
      </c>
      <c r="ASR43">
        <v>2497808</v>
      </c>
      <c r="ASS43">
        <v>2498791</v>
      </c>
      <c r="AST43">
        <v>2501050</v>
      </c>
      <c r="ASU43">
        <v>2500668</v>
      </c>
      <c r="ASV43">
        <v>2502347</v>
      </c>
      <c r="ASW43">
        <v>2500760</v>
      </c>
      <c r="ASX43">
        <v>2506395</v>
      </c>
      <c r="ASY43">
        <v>2506395</v>
      </c>
      <c r="ASZ43">
        <v>2511207</v>
      </c>
      <c r="ATA43">
        <v>1254282</v>
      </c>
      <c r="ATB43">
        <v>1253130</v>
      </c>
      <c r="ATC43">
        <v>1256642</v>
      </c>
      <c r="ATD43">
        <v>1253810</v>
      </c>
      <c r="ATE43">
        <v>1253905</v>
      </c>
      <c r="ATF43">
        <v>1253979</v>
      </c>
      <c r="ATG43">
        <v>1255730</v>
      </c>
      <c r="ATH43">
        <v>1249023</v>
      </c>
      <c r="ATI43">
        <v>1241347</v>
      </c>
      <c r="ATJ43">
        <v>1228115</v>
      </c>
      <c r="ATK43">
        <v>1231575</v>
      </c>
      <c r="ATL43">
        <v>1233769</v>
      </c>
      <c r="ATM43">
        <v>1238334</v>
      </c>
      <c r="ATN43">
        <v>1230045</v>
      </c>
      <c r="ATO43">
        <v>1235507</v>
      </c>
      <c r="ATP43">
        <v>1242681</v>
      </c>
      <c r="ATQ43">
        <v>1251813</v>
      </c>
      <c r="ATR43">
        <v>1283924</v>
      </c>
      <c r="ATS43">
        <v>1291577</v>
      </c>
      <c r="ATT43">
        <v>1291577</v>
      </c>
      <c r="ATU43">
        <v>1287835</v>
      </c>
      <c r="ATV43">
        <v>1299992</v>
      </c>
      <c r="ATW43">
        <v>1285367</v>
      </c>
      <c r="ATX43">
        <v>1284445</v>
      </c>
      <c r="ATY43">
        <v>1273747</v>
      </c>
      <c r="ATZ43">
        <v>1260215</v>
      </c>
      <c r="AUA43">
        <v>1256158</v>
      </c>
      <c r="AUB43">
        <v>1253596</v>
      </c>
      <c r="AUC43">
        <v>1252869</v>
      </c>
      <c r="AUD43">
        <v>1252083</v>
      </c>
      <c r="AUE43">
        <v>1244374</v>
      </c>
      <c r="AUF43">
        <v>1230331</v>
      </c>
      <c r="AUG43">
        <v>1228572</v>
      </c>
      <c r="AUH43">
        <v>1222371</v>
      </c>
      <c r="AUI43">
        <v>1212059</v>
      </c>
      <c r="AUJ43">
        <v>1212962</v>
      </c>
      <c r="AUK43">
        <v>1211415</v>
      </c>
      <c r="AUL43">
        <v>1215523</v>
      </c>
      <c r="AUM43">
        <v>1215929</v>
      </c>
      <c r="AUN43">
        <v>1216842</v>
      </c>
      <c r="AUO43">
        <v>1217941</v>
      </c>
      <c r="AUP43">
        <v>1216301</v>
      </c>
      <c r="AUQ43">
        <v>1222572</v>
      </c>
      <c r="AUR43">
        <v>1216208</v>
      </c>
      <c r="AUS43">
        <v>1218849</v>
      </c>
      <c r="AUT43">
        <v>1216424</v>
      </c>
      <c r="AUU43">
        <v>1214863</v>
      </c>
      <c r="AUV43">
        <v>1221250</v>
      </c>
      <c r="AUW43">
        <v>1217507</v>
      </c>
      <c r="AUX43">
        <v>1217326</v>
      </c>
      <c r="AUY43">
        <v>1216808</v>
      </c>
      <c r="AUZ43">
        <v>1218742</v>
      </c>
      <c r="AVA43">
        <v>1218520</v>
      </c>
      <c r="AVB43">
        <v>1219000</v>
      </c>
      <c r="AVC43">
        <v>1219749</v>
      </c>
      <c r="AVD43">
        <v>1222544</v>
      </c>
      <c r="AVE43">
        <v>1224584</v>
      </c>
      <c r="AVF43">
        <v>1220868</v>
      </c>
      <c r="AVG43">
        <v>1223680</v>
      </c>
      <c r="AVH43">
        <v>1226990</v>
      </c>
      <c r="AVI43">
        <v>1243114</v>
      </c>
      <c r="AVJ43">
        <v>1243303</v>
      </c>
      <c r="AVK43">
        <v>1240570</v>
      </c>
      <c r="AVL43">
        <v>1239843</v>
      </c>
      <c r="AVM43">
        <v>2486684</v>
      </c>
      <c r="AVN43">
        <v>1243050</v>
      </c>
      <c r="AVO43">
        <v>1241795</v>
      </c>
      <c r="AVP43">
        <v>1242698</v>
      </c>
      <c r="AVQ43">
        <v>1245426</v>
      </c>
      <c r="AVR43">
        <v>1249485</v>
      </c>
      <c r="AVS43">
        <v>1246498</v>
      </c>
      <c r="AVT43">
        <v>1245965</v>
      </c>
      <c r="AVU43">
        <v>1250700</v>
      </c>
      <c r="AVV43">
        <v>1256752</v>
      </c>
      <c r="AVW43">
        <v>1248676</v>
      </c>
      <c r="AVX43">
        <v>1255373</v>
      </c>
      <c r="AVY43">
        <v>1258237</v>
      </c>
      <c r="AVZ43">
        <v>1258237</v>
      </c>
      <c r="AWA43">
        <v>1261789</v>
      </c>
      <c r="AWB43">
        <v>1261599</v>
      </c>
      <c r="AWC43">
        <v>1263470</v>
      </c>
      <c r="AWD43">
        <v>1283090</v>
      </c>
      <c r="AWE43">
        <v>1328373</v>
      </c>
      <c r="AWF43">
        <v>1331965</v>
      </c>
      <c r="AWG43">
        <v>1353746</v>
      </c>
      <c r="AWH43">
        <v>1329050</v>
      </c>
      <c r="AWI43">
        <v>1334353</v>
      </c>
      <c r="AWJ43">
        <v>1325319</v>
      </c>
      <c r="AWK43">
        <v>1322894</v>
      </c>
      <c r="AWL43">
        <v>1313703</v>
      </c>
      <c r="AWM43">
        <v>1319742</v>
      </c>
      <c r="AWN43">
        <v>1313714</v>
      </c>
      <c r="AWO43">
        <v>1301015</v>
      </c>
      <c r="AWP43">
        <v>1282559</v>
      </c>
      <c r="AWQ43">
        <v>1276502</v>
      </c>
      <c r="AWR43">
        <v>1273965</v>
      </c>
      <c r="AWS43">
        <v>1274387</v>
      </c>
      <c r="AWT43">
        <v>1267534</v>
      </c>
      <c r="AWU43">
        <v>1266143</v>
      </c>
      <c r="AWV43">
        <v>1266670</v>
      </c>
      <c r="AWW43">
        <v>1265818</v>
      </c>
      <c r="AWX43">
        <v>1269391</v>
      </c>
      <c r="AWY43">
        <v>1266026</v>
      </c>
      <c r="AWZ43">
        <v>1269374</v>
      </c>
      <c r="AXA43">
        <v>1267263</v>
      </c>
      <c r="AXB43">
        <v>1235300</v>
      </c>
      <c r="AXC43">
        <v>1238902</v>
      </c>
      <c r="AXD43">
        <v>1236971</v>
      </c>
      <c r="AXE43">
        <v>1237812</v>
      </c>
      <c r="AXF43">
        <v>1236124</v>
      </c>
      <c r="AXG43">
        <v>1224303</v>
      </c>
      <c r="AXH43">
        <v>1225090</v>
      </c>
      <c r="AXI43">
        <v>2426864</v>
      </c>
      <c r="AXJ43">
        <v>2426275</v>
      </c>
      <c r="AXK43">
        <v>2422309</v>
      </c>
      <c r="AXL43">
        <v>2412972</v>
      </c>
      <c r="AXM43">
        <v>2406222</v>
      </c>
      <c r="AXN43">
        <v>2397086</v>
      </c>
      <c r="AXO43">
        <v>2400627</v>
      </c>
      <c r="AXP43">
        <v>2396060</v>
      </c>
      <c r="AXQ43">
        <v>2396587</v>
      </c>
      <c r="AXR43">
        <v>2398852</v>
      </c>
      <c r="AXS43">
        <v>2398852</v>
      </c>
      <c r="AXT43">
        <v>2393245</v>
      </c>
      <c r="AXU43">
        <v>2391878</v>
      </c>
      <c r="AXV43">
        <v>2395857</v>
      </c>
      <c r="AXW43">
        <v>2392789</v>
      </c>
      <c r="AXX43">
        <v>2387659</v>
      </c>
      <c r="AXY43">
        <v>2404633</v>
      </c>
      <c r="AXZ43">
        <v>2397190</v>
      </c>
      <c r="AYA43">
        <v>2400987</v>
      </c>
      <c r="AYB43">
        <v>1205147</v>
      </c>
      <c r="AYC43">
        <v>1226328</v>
      </c>
      <c r="AYD43">
        <v>1224630</v>
      </c>
      <c r="AYE43">
        <v>1225174</v>
      </c>
      <c r="AYF43">
        <v>1216149</v>
      </c>
      <c r="AYG43">
        <v>1209845</v>
      </c>
      <c r="AYH43">
        <v>1210053</v>
      </c>
      <c r="AYI43">
        <v>1213553</v>
      </c>
      <c r="AYJ43">
        <v>1206423</v>
      </c>
      <c r="AYK43">
        <v>1202798</v>
      </c>
      <c r="AYL43">
        <v>1192316</v>
      </c>
      <c r="AYM43">
        <v>1192660</v>
      </c>
      <c r="AYN43">
        <v>1185773</v>
      </c>
      <c r="AYO43">
        <v>1190496</v>
      </c>
      <c r="AYP43">
        <v>1188834</v>
      </c>
      <c r="AYQ43">
        <v>1188220</v>
      </c>
      <c r="AYR43">
        <v>1188220</v>
      </c>
      <c r="AYS43">
        <v>1193540</v>
      </c>
      <c r="AYT43">
        <v>1201756</v>
      </c>
      <c r="AYU43">
        <v>1234933</v>
      </c>
      <c r="AYV43">
        <v>1230704</v>
      </c>
      <c r="AYW43">
        <v>1200735</v>
      </c>
      <c r="AYX43">
        <v>1193041</v>
      </c>
      <c r="AYY43">
        <v>1169214</v>
      </c>
      <c r="AYZ43">
        <v>1151898</v>
      </c>
      <c r="AZA43">
        <v>1145767</v>
      </c>
      <c r="AZB43">
        <v>1144341</v>
      </c>
      <c r="AZC43">
        <v>1140739</v>
      </c>
      <c r="AZD43">
        <v>1136815</v>
      </c>
      <c r="AZE43">
        <v>1136567</v>
      </c>
      <c r="AZF43">
        <v>1133349</v>
      </c>
      <c r="AZG43">
        <v>1136772</v>
      </c>
      <c r="AZH43">
        <v>1131392</v>
      </c>
      <c r="AZI43">
        <v>1132565</v>
      </c>
      <c r="AZJ43">
        <v>1136021</v>
      </c>
      <c r="AZK43">
        <v>1139619</v>
      </c>
      <c r="AZL43">
        <v>1138049</v>
      </c>
      <c r="AZM43">
        <v>1131638</v>
      </c>
      <c r="AZN43">
        <v>1138550</v>
      </c>
      <c r="AZO43">
        <v>1135496</v>
      </c>
      <c r="AZP43">
        <v>1134784</v>
      </c>
      <c r="AZQ43">
        <v>1139547</v>
      </c>
      <c r="AZR43">
        <v>1134892</v>
      </c>
      <c r="AZS43">
        <v>1134917</v>
      </c>
      <c r="AZT43">
        <v>1136646</v>
      </c>
      <c r="AZU43">
        <v>1138011</v>
      </c>
      <c r="AZV43">
        <v>1137280</v>
      </c>
      <c r="AZW43">
        <v>2282154</v>
      </c>
      <c r="AZX43">
        <v>2275495</v>
      </c>
      <c r="AZY43">
        <v>2279519</v>
      </c>
      <c r="AZZ43">
        <v>2276284</v>
      </c>
      <c r="BAA43">
        <v>2272918</v>
      </c>
      <c r="BAB43">
        <v>2272750</v>
      </c>
      <c r="BAC43">
        <v>2276584</v>
      </c>
      <c r="BAD43">
        <v>2279946</v>
      </c>
      <c r="BAE43">
        <v>2280504</v>
      </c>
      <c r="BAF43">
        <v>2280111</v>
      </c>
      <c r="BAG43">
        <v>2282152</v>
      </c>
      <c r="BAH43">
        <v>2279976</v>
      </c>
      <c r="BAI43">
        <v>2268605</v>
      </c>
      <c r="BAJ43">
        <v>2269944</v>
      </c>
      <c r="BAK43">
        <v>2268508</v>
      </c>
      <c r="BAL43">
        <v>2271132</v>
      </c>
      <c r="BAM43">
        <v>2274290</v>
      </c>
      <c r="BAN43">
        <v>2282756</v>
      </c>
      <c r="BAO43">
        <v>1144261</v>
      </c>
      <c r="BAP43">
        <v>1155734</v>
      </c>
      <c r="BAQ43">
        <v>1158687</v>
      </c>
      <c r="BAR43">
        <v>1166113</v>
      </c>
      <c r="BAS43">
        <v>1172483</v>
      </c>
      <c r="BAT43">
        <v>1169260</v>
      </c>
      <c r="BAU43">
        <v>1163393</v>
      </c>
      <c r="BAV43">
        <v>1156694</v>
      </c>
      <c r="BAW43">
        <v>1153026</v>
      </c>
      <c r="BAX43">
        <v>1159844</v>
      </c>
      <c r="BAY43">
        <v>1165420</v>
      </c>
      <c r="BAZ43">
        <v>1167241</v>
      </c>
      <c r="BBA43">
        <v>1156631</v>
      </c>
      <c r="BBB43">
        <v>1148407</v>
      </c>
      <c r="BBC43">
        <v>1145336</v>
      </c>
      <c r="BBD43">
        <v>1141515</v>
      </c>
      <c r="BBE43">
        <v>1157158</v>
      </c>
      <c r="BBF43">
        <v>1144800</v>
      </c>
      <c r="BBG43">
        <v>1189621</v>
      </c>
      <c r="BBH43">
        <v>1188911</v>
      </c>
      <c r="BBI43">
        <v>1185513</v>
      </c>
      <c r="BBJ43">
        <v>1134595</v>
      </c>
      <c r="BBK43">
        <v>1134376</v>
      </c>
      <c r="BBL43">
        <v>1134050</v>
      </c>
      <c r="BBM43">
        <v>1126312</v>
      </c>
      <c r="BBN43">
        <v>1121254</v>
      </c>
      <c r="BBO43">
        <v>1121254</v>
      </c>
      <c r="BBP43">
        <v>1112799</v>
      </c>
      <c r="BBQ43">
        <v>1097982</v>
      </c>
      <c r="BBR43">
        <v>1098098</v>
      </c>
      <c r="BBS43">
        <v>1098921</v>
      </c>
      <c r="BBT43">
        <v>1096304</v>
      </c>
      <c r="BBU43">
        <v>1092916</v>
      </c>
      <c r="BBV43">
        <v>1095310</v>
      </c>
      <c r="BBW43">
        <v>1093162</v>
      </c>
      <c r="BBX43">
        <v>1091198</v>
      </c>
      <c r="BBY43">
        <v>1092645</v>
      </c>
      <c r="BBZ43">
        <v>1095701</v>
      </c>
      <c r="BCA43">
        <v>1083948</v>
      </c>
      <c r="BCB43">
        <v>1082808</v>
      </c>
      <c r="BCC43">
        <v>1087540</v>
      </c>
      <c r="BCD43">
        <v>1071486</v>
      </c>
      <c r="BCE43">
        <v>1075780</v>
      </c>
      <c r="BCF43">
        <v>1073604</v>
      </c>
      <c r="BCG43">
        <v>1074732</v>
      </c>
      <c r="BCH43">
        <v>1075289</v>
      </c>
      <c r="BCI43">
        <v>1075289</v>
      </c>
      <c r="BCJ43">
        <v>1076870</v>
      </c>
      <c r="BCK43">
        <v>1065344</v>
      </c>
      <c r="BCL43">
        <v>1060209</v>
      </c>
      <c r="BCM43">
        <v>1058040</v>
      </c>
      <c r="BCN43">
        <v>1055077</v>
      </c>
      <c r="BCO43">
        <v>2073679</v>
      </c>
      <c r="BCP43">
        <v>2063219</v>
      </c>
      <c r="BCQ43">
        <v>2059328</v>
      </c>
      <c r="BCR43">
        <v>2061887</v>
      </c>
      <c r="BCS43">
        <v>2064543</v>
      </c>
      <c r="BCT43">
        <v>2064543</v>
      </c>
      <c r="BCU43">
        <v>2059589</v>
      </c>
      <c r="BCV43">
        <v>2048661</v>
      </c>
      <c r="BCW43">
        <v>2047401</v>
      </c>
      <c r="BCX43">
        <v>2045858</v>
      </c>
      <c r="BCY43">
        <v>2045858</v>
      </c>
      <c r="BCZ43">
        <v>2045096</v>
      </c>
      <c r="BDA43">
        <v>2043084</v>
      </c>
      <c r="BDB43">
        <v>1020471</v>
      </c>
      <c r="BDC43">
        <v>1023067</v>
      </c>
      <c r="BDD43">
        <v>1026129</v>
      </c>
      <c r="BDE43">
        <v>1028778</v>
      </c>
      <c r="BDF43">
        <v>1028000</v>
      </c>
      <c r="BDG43">
        <v>1028724</v>
      </c>
      <c r="BDH43">
        <v>1029792</v>
      </c>
      <c r="BDI43">
        <v>1030319</v>
      </c>
      <c r="BDJ43">
        <v>1027765</v>
      </c>
      <c r="BDK43">
        <v>1029631</v>
      </c>
      <c r="BDL43">
        <v>1035509</v>
      </c>
      <c r="BDM43">
        <v>1033237</v>
      </c>
      <c r="BDN43">
        <v>1032799</v>
      </c>
      <c r="BDO43">
        <v>1034253</v>
      </c>
      <c r="BDP43">
        <v>1036156</v>
      </c>
      <c r="BDQ43">
        <v>1044100</v>
      </c>
      <c r="BDR43">
        <v>1053561</v>
      </c>
      <c r="BDS43">
        <v>1077976</v>
      </c>
      <c r="BDT43">
        <v>1077976</v>
      </c>
      <c r="BDU43">
        <v>1120410</v>
      </c>
      <c r="BDV43">
        <v>1097161</v>
      </c>
      <c r="BDW43">
        <v>1084712</v>
      </c>
      <c r="BDX43">
        <v>1064211</v>
      </c>
      <c r="BDY43">
        <v>1031354</v>
      </c>
      <c r="BDZ43">
        <v>1023209</v>
      </c>
      <c r="BEA43">
        <v>1014820</v>
      </c>
      <c r="BEB43">
        <v>1012067</v>
      </c>
      <c r="BEC43">
        <v>1010780</v>
      </c>
      <c r="BED43">
        <v>1011073</v>
      </c>
      <c r="BEE43">
        <v>1011988</v>
      </c>
      <c r="BEF43">
        <v>1003657</v>
      </c>
      <c r="BEG43">
        <v>996295</v>
      </c>
      <c r="BEH43">
        <v>996550</v>
      </c>
      <c r="BEI43">
        <v>995464</v>
      </c>
      <c r="BEJ43">
        <v>983196</v>
      </c>
      <c r="BEK43">
        <v>990327</v>
      </c>
      <c r="BEL43">
        <v>994027</v>
      </c>
      <c r="BEM43">
        <v>1003456</v>
      </c>
      <c r="BEN43">
        <v>1001055</v>
      </c>
      <c r="BEO43">
        <v>1001329</v>
      </c>
      <c r="BEP43">
        <v>996964</v>
      </c>
      <c r="BEQ43">
        <v>994632</v>
      </c>
      <c r="BER43">
        <v>995682</v>
      </c>
      <c r="BES43">
        <v>990392</v>
      </c>
      <c r="BET43">
        <v>983389</v>
      </c>
      <c r="BEU43">
        <v>985042</v>
      </c>
      <c r="BEV43">
        <v>982730</v>
      </c>
      <c r="BEW43">
        <v>985118</v>
      </c>
      <c r="BEX43">
        <v>983073</v>
      </c>
      <c r="BEY43">
        <v>990400</v>
      </c>
      <c r="BEZ43">
        <v>991652</v>
      </c>
      <c r="BFA43">
        <v>991013</v>
      </c>
      <c r="BFB43">
        <v>982795</v>
      </c>
      <c r="BFC43">
        <v>983943</v>
      </c>
      <c r="BFD43">
        <v>979708</v>
      </c>
      <c r="BFE43">
        <v>983421</v>
      </c>
      <c r="BFF43">
        <v>984203</v>
      </c>
      <c r="BFG43">
        <v>980344</v>
      </c>
      <c r="BFH43">
        <v>987608</v>
      </c>
      <c r="BFI43">
        <v>992117</v>
      </c>
      <c r="BFJ43">
        <v>1976891</v>
      </c>
      <c r="BFK43">
        <v>1975713</v>
      </c>
      <c r="BFL43">
        <v>1975307</v>
      </c>
      <c r="BFM43">
        <v>1975543</v>
      </c>
      <c r="BFN43">
        <v>1974608</v>
      </c>
      <c r="BFO43">
        <v>991106</v>
      </c>
      <c r="BFP43">
        <v>1005762</v>
      </c>
      <c r="BFQ43">
        <v>1009722</v>
      </c>
      <c r="BFR43">
        <v>1010331</v>
      </c>
      <c r="BFS43">
        <v>1007376</v>
      </c>
      <c r="BFT43">
        <v>999274</v>
      </c>
      <c r="BFU43">
        <v>987339</v>
      </c>
      <c r="BFV43">
        <v>989223</v>
      </c>
      <c r="BFW43">
        <v>991162</v>
      </c>
      <c r="BFX43">
        <v>997110</v>
      </c>
      <c r="BFY43">
        <v>1001195</v>
      </c>
      <c r="BFZ43">
        <v>1001195</v>
      </c>
      <c r="BGA43">
        <v>1002561</v>
      </c>
      <c r="BGB43">
        <v>1011365</v>
      </c>
      <c r="BGC43">
        <v>1018564</v>
      </c>
      <c r="BGD43">
        <v>1029856</v>
      </c>
      <c r="BGE43">
        <v>1042374</v>
      </c>
      <c r="BGF43">
        <v>1151085</v>
      </c>
      <c r="BGG43">
        <v>1229768</v>
      </c>
      <c r="BGH43">
        <v>1170929</v>
      </c>
      <c r="BGI43">
        <v>1180607</v>
      </c>
      <c r="BGJ43">
        <v>1155338</v>
      </c>
      <c r="BGK43">
        <v>1133153</v>
      </c>
      <c r="BGL43">
        <v>1102401</v>
      </c>
      <c r="BGM43">
        <v>1089590</v>
      </c>
      <c r="BGN43">
        <v>1075969</v>
      </c>
      <c r="BGO43">
        <v>1071707</v>
      </c>
      <c r="BGP43">
        <v>1063206</v>
      </c>
      <c r="BGQ43">
        <v>1051176</v>
      </c>
      <c r="BGR43">
        <v>1051718</v>
      </c>
      <c r="BGS43">
        <v>1037851</v>
      </c>
      <c r="BGT43">
        <v>1042870</v>
      </c>
      <c r="BGU43">
        <v>1041274</v>
      </c>
      <c r="BGV43">
        <v>1040113</v>
      </c>
      <c r="BGW43">
        <v>1038714</v>
      </c>
      <c r="BGX43">
        <v>1035261</v>
      </c>
      <c r="BGY43">
        <v>1042544</v>
      </c>
      <c r="BGZ43">
        <v>1039297</v>
      </c>
      <c r="BHA43">
        <v>1037421</v>
      </c>
      <c r="BHB43">
        <v>1040799</v>
      </c>
      <c r="BHC43">
        <v>1041360</v>
      </c>
      <c r="BHD43">
        <v>1041793</v>
      </c>
      <c r="BHE43">
        <v>1046753</v>
      </c>
      <c r="BHF43">
        <v>1042208</v>
      </c>
      <c r="BHG43">
        <v>1036337</v>
      </c>
      <c r="BHH43">
        <v>1037720</v>
      </c>
      <c r="BHI43">
        <v>1037408</v>
      </c>
      <c r="BHJ43">
        <v>1037847</v>
      </c>
      <c r="BHK43">
        <v>1038313</v>
      </c>
      <c r="BHL43">
        <v>1041852</v>
      </c>
      <c r="BHM43">
        <v>1041201</v>
      </c>
      <c r="BHN43">
        <v>1046522</v>
      </c>
      <c r="BHO43">
        <v>1052171</v>
      </c>
      <c r="BHP43">
        <v>1056705</v>
      </c>
      <c r="BHQ43">
        <v>1057183</v>
      </c>
      <c r="BHR43">
        <v>1055800</v>
      </c>
      <c r="BHS43">
        <v>1050156</v>
      </c>
      <c r="BHT43">
        <v>1050156</v>
      </c>
      <c r="BHU43">
        <v>1049789</v>
      </c>
      <c r="BHV43">
        <v>1040889</v>
      </c>
      <c r="BHW43">
        <v>1029465</v>
      </c>
      <c r="BHX43">
        <v>1028080</v>
      </c>
      <c r="BHY43">
        <v>1026896</v>
      </c>
      <c r="BHZ43">
        <v>1025874</v>
      </c>
      <c r="BIA43">
        <v>1021205</v>
      </c>
      <c r="BIB43">
        <v>1023976</v>
      </c>
      <c r="BIC43">
        <v>1041016</v>
      </c>
      <c r="BID43">
        <v>1042050</v>
      </c>
      <c r="BIE43">
        <v>1042408</v>
      </c>
      <c r="BIF43">
        <v>1039266</v>
      </c>
      <c r="BIG43">
        <v>1037631</v>
      </c>
      <c r="BIH43">
        <v>1046049</v>
      </c>
      <c r="BII43">
        <v>1052697</v>
      </c>
      <c r="BIJ43">
        <v>1062274</v>
      </c>
      <c r="BIK43">
        <v>1062910</v>
      </c>
      <c r="BIL43">
        <v>1068105</v>
      </c>
      <c r="BIM43">
        <v>1060359</v>
      </c>
      <c r="BIN43">
        <v>1053439</v>
      </c>
      <c r="BIO43">
        <v>1051456</v>
      </c>
      <c r="BIP43">
        <v>1057197</v>
      </c>
      <c r="BIQ43">
        <v>1062573</v>
      </c>
      <c r="BIR43">
        <v>1067742</v>
      </c>
      <c r="BIS43">
        <v>1070490</v>
      </c>
      <c r="BIT43">
        <v>1154788</v>
      </c>
      <c r="BIU43">
        <v>1156516</v>
      </c>
      <c r="BIV43">
        <v>1163227</v>
      </c>
      <c r="BIW43">
        <v>1163227</v>
      </c>
      <c r="BIX43">
        <v>1164251</v>
      </c>
      <c r="BIY43">
        <v>1155561</v>
      </c>
      <c r="BIZ43">
        <v>1131867</v>
      </c>
      <c r="BJA43">
        <v>1122857</v>
      </c>
      <c r="BJB43">
        <v>1116163</v>
      </c>
      <c r="BJC43">
        <v>1111525</v>
      </c>
      <c r="BJD43">
        <v>1111492</v>
      </c>
      <c r="BJE43">
        <v>1088841</v>
      </c>
      <c r="BJF43">
        <v>1082289</v>
      </c>
      <c r="BJG43">
        <v>1061430</v>
      </c>
      <c r="BJH43">
        <v>1058240</v>
      </c>
      <c r="BJI43">
        <v>1060440</v>
      </c>
      <c r="BJJ43">
        <v>1049059</v>
      </c>
      <c r="BJK43">
        <v>1045787</v>
      </c>
      <c r="BJL43">
        <v>1053942</v>
      </c>
      <c r="BJM43">
        <v>1049554</v>
      </c>
      <c r="BJN43">
        <v>1036420</v>
      </c>
      <c r="BJO43">
        <v>1033198</v>
      </c>
      <c r="BJP43">
        <v>1041069</v>
      </c>
      <c r="BJQ43">
        <v>1040288</v>
      </c>
      <c r="BJR43">
        <v>1039050</v>
      </c>
      <c r="BJS43">
        <v>1041405</v>
      </c>
      <c r="BJT43">
        <v>1043901</v>
      </c>
      <c r="BJU43">
        <v>1041280</v>
      </c>
      <c r="BJV43">
        <v>1040494</v>
      </c>
      <c r="BJW43">
        <v>2149474</v>
      </c>
      <c r="BJX43">
        <v>2150548</v>
      </c>
      <c r="BJY43">
        <v>2145993</v>
      </c>
      <c r="BJZ43">
        <v>2148417</v>
      </c>
      <c r="BKA43">
        <v>2147563</v>
      </c>
      <c r="BKB43">
        <v>2147563</v>
      </c>
      <c r="BKC43">
        <v>2146170</v>
      </c>
      <c r="BKD43">
        <v>2153754</v>
      </c>
      <c r="BKE43">
        <v>2153880</v>
      </c>
      <c r="BKF43">
        <v>2153392</v>
      </c>
      <c r="BKG43">
        <v>2156964</v>
      </c>
      <c r="BKH43">
        <v>2157094</v>
      </c>
      <c r="BKI43">
        <v>2152791</v>
      </c>
      <c r="BKJ43">
        <v>2151260</v>
      </c>
      <c r="BKK43">
        <v>2151169</v>
      </c>
      <c r="BKL43">
        <v>2150058</v>
      </c>
      <c r="BKM43">
        <v>2156636</v>
      </c>
      <c r="BKN43">
        <v>2173406</v>
      </c>
      <c r="BKO43">
        <v>2184017</v>
      </c>
      <c r="BKP43">
        <v>1101438</v>
      </c>
      <c r="BKQ43">
        <v>1106229</v>
      </c>
      <c r="BKR43">
        <v>1113623</v>
      </c>
      <c r="BKS43">
        <v>1120122</v>
      </c>
      <c r="BKT43">
        <v>1132995</v>
      </c>
      <c r="BKU43">
        <v>1121054</v>
      </c>
      <c r="BKV43">
        <v>1149172</v>
      </c>
      <c r="BKW43">
        <v>1141683</v>
      </c>
      <c r="BKX43">
        <v>1139764</v>
      </c>
      <c r="BKY43">
        <v>1151322</v>
      </c>
      <c r="BKZ43">
        <v>1157997</v>
      </c>
      <c r="BLA43">
        <v>1162449</v>
      </c>
      <c r="BLB43">
        <v>1166735</v>
      </c>
      <c r="BLC43">
        <v>1175514</v>
      </c>
      <c r="BLD43">
        <v>1181757</v>
      </c>
      <c r="BLE43">
        <v>1184262</v>
      </c>
      <c r="BLF43">
        <v>1200564</v>
      </c>
      <c r="BLG43">
        <v>1273947</v>
      </c>
      <c r="BLH43">
        <v>1308400</v>
      </c>
      <c r="BLI43">
        <v>1283046</v>
      </c>
      <c r="BLJ43">
        <v>1359759</v>
      </c>
      <c r="BLK43">
        <v>1368336</v>
      </c>
      <c r="BLL43">
        <v>1374543</v>
      </c>
      <c r="BLM43">
        <v>1271066</v>
      </c>
      <c r="BLN43">
        <v>1263101</v>
      </c>
      <c r="BLO43">
        <v>1263101</v>
      </c>
      <c r="BLP43">
        <v>1264802</v>
      </c>
      <c r="BLQ43">
        <v>1245829</v>
      </c>
      <c r="BLR43">
        <v>1237142</v>
      </c>
      <c r="BLS43">
        <v>1224834</v>
      </c>
      <c r="BLT43">
        <v>1225856</v>
      </c>
      <c r="BLU43">
        <v>1217851</v>
      </c>
      <c r="BLV43">
        <v>1210895</v>
      </c>
      <c r="BLW43">
        <v>1200858</v>
      </c>
      <c r="BLX43">
        <v>1200385</v>
      </c>
      <c r="BLY43">
        <v>1203771</v>
      </c>
      <c r="BLZ43">
        <v>1205166</v>
      </c>
      <c r="BMA43">
        <v>1192636</v>
      </c>
      <c r="BMB43">
        <v>1222291</v>
      </c>
      <c r="BMC43">
        <v>1225024</v>
      </c>
      <c r="BMD43">
        <v>1228499</v>
      </c>
      <c r="BME43">
        <v>1237549</v>
      </c>
      <c r="BMF43">
        <v>1236264</v>
      </c>
      <c r="BMG43">
        <v>1246676</v>
      </c>
      <c r="BMH43">
        <v>1249127</v>
      </c>
      <c r="BMI43">
        <v>1249127</v>
      </c>
      <c r="BMJ43">
        <v>1258059</v>
      </c>
      <c r="BMK43">
        <v>1255939</v>
      </c>
      <c r="BML43">
        <v>1254496</v>
      </c>
      <c r="BMM43">
        <v>1254614</v>
      </c>
      <c r="BMN43">
        <v>1247875</v>
      </c>
      <c r="BMO43">
        <v>1247925</v>
      </c>
      <c r="BMP43">
        <v>1242052</v>
      </c>
      <c r="BMQ43">
        <v>1236648</v>
      </c>
      <c r="BMR43">
        <v>2471357</v>
      </c>
      <c r="BMS43">
        <v>2472076</v>
      </c>
      <c r="BMT43">
        <v>2476612</v>
      </c>
      <c r="BMU43">
        <v>2477547</v>
      </c>
      <c r="BMV43">
        <v>2477547</v>
      </c>
      <c r="BMW43">
        <v>2474658</v>
      </c>
      <c r="BMX43">
        <v>2470648</v>
      </c>
      <c r="BMY43">
        <v>2471407</v>
      </c>
      <c r="BMZ43">
        <v>2473429</v>
      </c>
      <c r="BNA43">
        <v>2473429</v>
      </c>
      <c r="BNB43">
        <v>2474083</v>
      </c>
      <c r="BNC43">
        <v>2493329</v>
      </c>
      <c r="BND43">
        <v>1230710</v>
      </c>
      <c r="BNE43">
        <v>1227397</v>
      </c>
      <c r="BNF43">
        <v>1224071</v>
      </c>
      <c r="BNG43">
        <v>1230960</v>
      </c>
      <c r="BNH43">
        <v>1237712</v>
      </c>
      <c r="BNI43">
        <v>1234716</v>
      </c>
      <c r="BNJ43">
        <v>1219304</v>
      </c>
      <c r="BNK43">
        <v>1211414</v>
      </c>
      <c r="BNL43">
        <v>1209039</v>
      </c>
      <c r="BNM43">
        <v>1207200</v>
      </c>
      <c r="BNN43">
        <v>1212681</v>
      </c>
      <c r="BNO43">
        <v>1212014</v>
      </c>
      <c r="BNP43">
        <v>1214513</v>
      </c>
      <c r="BNQ43">
        <v>1234775</v>
      </c>
      <c r="BNR43">
        <v>1239316</v>
      </c>
      <c r="BNS43">
        <v>1234973</v>
      </c>
      <c r="BNT43">
        <v>1234973</v>
      </c>
      <c r="BNU43">
        <v>1243551</v>
      </c>
      <c r="BNV43">
        <v>1268932</v>
      </c>
      <c r="BNW43">
        <v>1261918</v>
      </c>
      <c r="BNX43">
        <v>1251651</v>
      </c>
      <c r="BNY43">
        <v>1256375</v>
      </c>
      <c r="BNZ43">
        <v>1217654</v>
      </c>
      <c r="BOA43">
        <v>1217716</v>
      </c>
      <c r="BOB43">
        <v>1211914</v>
      </c>
      <c r="BOC43">
        <v>1209659</v>
      </c>
      <c r="BOD43">
        <v>1198629</v>
      </c>
      <c r="BOE43">
        <v>1188220</v>
      </c>
      <c r="BOF43">
        <v>1182942</v>
      </c>
      <c r="BOG43">
        <v>1183216</v>
      </c>
      <c r="BOH43">
        <v>1183334</v>
      </c>
      <c r="BOI43">
        <v>1172279</v>
      </c>
      <c r="BOJ43">
        <v>1166151</v>
      </c>
      <c r="BOK43">
        <v>1163406</v>
      </c>
      <c r="BOL43">
        <v>1155498</v>
      </c>
      <c r="BOM43">
        <v>1152138</v>
      </c>
      <c r="BON43">
        <v>1153004</v>
      </c>
      <c r="BOO43">
        <v>1148157</v>
      </c>
      <c r="BOP43">
        <v>1144349</v>
      </c>
      <c r="BOQ43">
        <v>1141743</v>
      </c>
      <c r="BOR43">
        <v>1143839</v>
      </c>
      <c r="BOS43">
        <v>1157790</v>
      </c>
      <c r="BOT43">
        <v>1155307</v>
      </c>
      <c r="BOU43">
        <v>1153691</v>
      </c>
      <c r="BOV43">
        <v>1149977</v>
      </c>
      <c r="BOW43">
        <v>1151934</v>
      </c>
      <c r="BOX43">
        <v>1150832</v>
      </c>
      <c r="BOY43">
        <v>1149704</v>
      </c>
      <c r="BOZ43">
        <v>1145188</v>
      </c>
      <c r="BPA43">
        <v>1146102</v>
      </c>
      <c r="BPB43">
        <v>1144411</v>
      </c>
      <c r="BPC43">
        <v>1140518</v>
      </c>
      <c r="BPD43">
        <v>1137223</v>
      </c>
      <c r="BPE43">
        <v>1136504</v>
      </c>
      <c r="BPF43">
        <v>1136388</v>
      </c>
      <c r="BPG43">
        <v>1134124</v>
      </c>
      <c r="BPH43">
        <v>2286245</v>
      </c>
      <c r="BPI43">
        <v>2281206</v>
      </c>
      <c r="BPJ43">
        <v>2286748</v>
      </c>
      <c r="BPK43">
        <v>2278859</v>
      </c>
      <c r="BPL43">
        <v>2281928</v>
      </c>
      <c r="BPM43">
        <v>2280302</v>
      </c>
      <c r="BPN43">
        <v>2279478</v>
      </c>
      <c r="BPO43">
        <v>2282077</v>
      </c>
      <c r="BPP43">
        <v>2286132</v>
      </c>
      <c r="BPQ43">
        <v>1152894</v>
      </c>
      <c r="BPR43">
        <v>1155644</v>
      </c>
      <c r="BPS43">
        <v>1166967</v>
      </c>
      <c r="BPT43">
        <v>1168015</v>
      </c>
      <c r="BPU43">
        <v>1174359</v>
      </c>
      <c r="BPV43">
        <v>1188895</v>
      </c>
      <c r="BPW43">
        <v>1183251</v>
      </c>
      <c r="BPX43">
        <v>1174273</v>
      </c>
      <c r="BPY43">
        <v>1177789</v>
      </c>
      <c r="BPZ43">
        <v>1176916</v>
      </c>
      <c r="BQA43">
        <v>1178892</v>
      </c>
      <c r="BQB43">
        <v>1175557</v>
      </c>
      <c r="BQC43">
        <v>1170065</v>
      </c>
      <c r="BQD43">
        <v>1180226</v>
      </c>
      <c r="BQE43">
        <v>1180226</v>
      </c>
      <c r="BQF43">
        <v>1184821</v>
      </c>
      <c r="BQG43">
        <v>1191968</v>
      </c>
      <c r="BQH43">
        <v>1225117</v>
      </c>
      <c r="BQI43">
        <v>1221579</v>
      </c>
      <c r="BQJ43">
        <v>1180223</v>
      </c>
      <c r="BQK43">
        <v>1184329</v>
      </c>
      <c r="BQL43">
        <v>1206873</v>
      </c>
      <c r="BQM43">
        <v>1213876</v>
      </c>
      <c r="BQN43">
        <v>1220260</v>
      </c>
      <c r="BQO43">
        <v>1230156</v>
      </c>
      <c r="BQP43">
        <v>1238596</v>
      </c>
      <c r="BQQ43">
        <v>1238644</v>
      </c>
      <c r="BQR43">
        <v>1224607</v>
      </c>
      <c r="BQS43">
        <v>1218971</v>
      </c>
      <c r="BQT43">
        <v>1211464</v>
      </c>
      <c r="BQU43">
        <v>1202675</v>
      </c>
      <c r="BQV43">
        <v>1198055</v>
      </c>
      <c r="BQW43">
        <v>1190602</v>
      </c>
      <c r="BQX43">
        <v>1171297</v>
      </c>
      <c r="BQY43">
        <v>1159986</v>
      </c>
      <c r="BQZ43">
        <v>1163506</v>
      </c>
      <c r="BRA43">
        <v>1160239</v>
      </c>
      <c r="BRB43">
        <v>1159315</v>
      </c>
      <c r="BRC43">
        <v>1160831</v>
      </c>
      <c r="BRD43">
        <v>1164360</v>
      </c>
      <c r="BRE43">
        <v>1161201</v>
      </c>
      <c r="BRF43">
        <v>1157387</v>
      </c>
      <c r="BRG43">
        <v>1156025</v>
      </c>
      <c r="BRH43">
        <v>1154036</v>
      </c>
      <c r="BRI43">
        <v>1148732</v>
      </c>
      <c r="BRJ43">
        <v>1148914</v>
      </c>
      <c r="BRK43">
        <v>1151589</v>
      </c>
      <c r="BRL43">
        <v>1157911</v>
      </c>
      <c r="BRM43">
        <v>2302313</v>
      </c>
      <c r="BRN43">
        <v>2299538</v>
      </c>
      <c r="BRO43">
        <v>2305993</v>
      </c>
      <c r="BRP43">
        <v>2296648</v>
      </c>
      <c r="BRQ43">
        <v>2296590</v>
      </c>
      <c r="BRR43">
        <v>2298972</v>
      </c>
      <c r="BRS43">
        <v>2296543</v>
      </c>
      <c r="BRT43">
        <v>2298673</v>
      </c>
      <c r="BRU43">
        <v>2298673</v>
      </c>
      <c r="BRV43">
        <v>2296462</v>
      </c>
      <c r="BRW43">
        <v>2300738</v>
      </c>
      <c r="BRX43">
        <v>2292124</v>
      </c>
      <c r="BRY43">
        <v>2291151</v>
      </c>
      <c r="BRZ43">
        <v>2287324</v>
      </c>
      <c r="BSA43">
        <v>2284267</v>
      </c>
      <c r="BSB43">
        <v>2286138</v>
      </c>
      <c r="BSC43">
        <v>2289824</v>
      </c>
      <c r="BSD43">
        <v>2287017</v>
      </c>
      <c r="BSE43">
        <v>1149361</v>
      </c>
      <c r="BSF43">
        <v>1154982</v>
      </c>
      <c r="BSG43">
        <v>1150472</v>
      </c>
      <c r="BSH43">
        <v>1151646</v>
      </c>
      <c r="BSI43">
        <v>1157867</v>
      </c>
      <c r="BSJ43">
        <v>1151288</v>
      </c>
      <c r="BSK43">
        <v>1159173</v>
      </c>
      <c r="BSL43">
        <v>1155978</v>
      </c>
      <c r="BSM43">
        <v>1160221</v>
      </c>
      <c r="BSN43">
        <v>1158324</v>
      </c>
      <c r="BSO43">
        <v>1160244</v>
      </c>
      <c r="BSP43">
        <v>1154524</v>
      </c>
      <c r="BSQ43">
        <v>1169319</v>
      </c>
      <c r="BSR43">
        <v>1198819</v>
      </c>
      <c r="BSS43">
        <v>1222908</v>
      </c>
      <c r="BST43">
        <v>1284532</v>
      </c>
      <c r="BSU43">
        <v>1255523</v>
      </c>
      <c r="BSV43">
        <v>1230364</v>
      </c>
      <c r="BSW43">
        <v>1230364</v>
      </c>
      <c r="BSX43">
        <v>1249303</v>
      </c>
      <c r="BSY43">
        <v>1266060</v>
      </c>
      <c r="BSZ43">
        <v>1264947</v>
      </c>
      <c r="BTA43">
        <v>1264440</v>
      </c>
      <c r="BTB43">
        <v>1270111</v>
      </c>
      <c r="BTC43">
        <v>1258719</v>
      </c>
      <c r="BTD43">
        <v>1253475</v>
      </c>
      <c r="BTE43">
        <v>1256482</v>
      </c>
      <c r="BTF43">
        <v>1244266</v>
      </c>
      <c r="BTG43">
        <v>1240424</v>
      </c>
      <c r="BTH43">
        <v>1236895</v>
      </c>
      <c r="BTI43">
        <v>1229495</v>
      </c>
      <c r="BTJ43">
        <v>1224819</v>
      </c>
      <c r="BTK43">
        <v>1219989</v>
      </c>
      <c r="BTL43">
        <v>1205675</v>
      </c>
      <c r="BTM43">
        <v>1206130</v>
      </c>
      <c r="BTN43">
        <v>1204215</v>
      </c>
      <c r="BTO43">
        <v>1198284</v>
      </c>
      <c r="BTP43">
        <v>1197235</v>
      </c>
      <c r="BTQ43">
        <v>1190666</v>
      </c>
      <c r="BTR43">
        <v>1190536</v>
      </c>
      <c r="BTS43">
        <v>1193191</v>
      </c>
      <c r="BTT43">
        <v>1184696</v>
      </c>
      <c r="BTU43">
        <v>1185126</v>
      </c>
      <c r="BTV43">
        <v>1183287</v>
      </c>
      <c r="BTW43">
        <v>1183287</v>
      </c>
      <c r="BTX43">
        <v>1180844</v>
      </c>
      <c r="BTY43">
        <v>1176333</v>
      </c>
      <c r="BTZ43">
        <v>1176827</v>
      </c>
      <c r="BUA43">
        <v>1172676</v>
      </c>
      <c r="BUB43">
        <v>1168338</v>
      </c>
      <c r="BUC43">
        <v>1161800</v>
      </c>
      <c r="BUD43">
        <v>1158831</v>
      </c>
      <c r="BUE43">
        <v>1160843</v>
      </c>
      <c r="BUF43">
        <v>2273039</v>
      </c>
      <c r="BUG43">
        <v>2278923</v>
      </c>
      <c r="BUH43">
        <v>2281102</v>
      </c>
      <c r="BUI43">
        <v>2280689</v>
      </c>
      <c r="BUJ43">
        <v>2281327</v>
      </c>
      <c r="BUK43">
        <v>2280918</v>
      </c>
      <c r="BUL43">
        <v>2268107</v>
      </c>
      <c r="BUM43">
        <v>2256173</v>
      </c>
      <c r="BUN43">
        <v>2244931</v>
      </c>
      <c r="BUO43">
        <v>2237267</v>
      </c>
      <c r="BUP43">
        <v>2230740</v>
      </c>
      <c r="BUQ43">
        <v>2220314</v>
      </c>
      <c r="BUR43">
        <v>1115065</v>
      </c>
      <c r="BUS43">
        <v>1117572</v>
      </c>
      <c r="BUT43">
        <v>1121223</v>
      </c>
      <c r="BUU43">
        <v>1118949</v>
      </c>
      <c r="BUV43">
        <v>1119331</v>
      </c>
      <c r="BUW43">
        <v>1126025</v>
      </c>
      <c r="BUX43">
        <v>1120527</v>
      </c>
      <c r="BUY43">
        <v>1122721</v>
      </c>
      <c r="BUZ43">
        <v>1123154</v>
      </c>
      <c r="BVA43">
        <v>1125611</v>
      </c>
      <c r="BVB43">
        <v>1124755</v>
      </c>
      <c r="BVC43">
        <v>1132104</v>
      </c>
      <c r="BVD43">
        <v>1133049</v>
      </c>
      <c r="BVE43">
        <v>1138729</v>
      </c>
      <c r="BVF43">
        <v>1147978</v>
      </c>
      <c r="BVG43">
        <v>1170302</v>
      </c>
      <c r="BVH43">
        <v>1199594</v>
      </c>
      <c r="BVI43">
        <v>1196046</v>
      </c>
      <c r="BVJ43">
        <v>1198646</v>
      </c>
      <c r="BVK43">
        <v>1214858</v>
      </c>
      <c r="BVL43">
        <v>1228460</v>
      </c>
      <c r="BVM43">
        <v>1224649</v>
      </c>
      <c r="BVN43">
        <v>1231590</v>
      </c>
      <c r="BVO43">
        <v>1231590</v>
      </c>
      <c r="BVP43">
        <v>1220461</v>
      </c>
      <c r="BVQ43">
        <v>1223893</v>
      </c>
      <c r="BVR43">
        <v>1225789</v>
      </c>
      <c r="BVS43">
        <v>1216341</v>
      </c>
      <c r="BVT43">
        <v>1210575</v>
      </c>
      <c r="BVU43">
        <v>1204625</v>
      </c>
      <c r="BVV43">
        <v>1185752</v>
      </c>
      <c r="BVW43">
        <v>1181630</v>
      </c>
      <c r="BVX43">
        <v>1172306</v>
      </c>
      <c r="BVY43">
        <v>1166007</v>
      </c>
      <c r="BVZ43">
        <v>1170449</v>
      </c>
      <c r="BWA43">
        <v>1168667</v>
      </c>
      <c r="BWB43">
        <v>1171109</v>
      </c>
      <c r="BWC43">
        <v>1170802</v>
      </c>
      <c r="BWD43">
        <v>1163131</v>
      </c>
      <c r="BWE43">
        <v>1160876</v>
      </c>
      <c r="BWF43">
        <v>1163147</v>
      </c>
      <c r="BWG43">
        <v>1154494</v>
      </c>
      <c r="BWH43">
        <v>1143816</v>
      </c>
      <c r="BWI43">
        <v>1143816</v>
      </c>
      <c r="BWJ43">
        <v>1143152</v>
      </c>
      <c r="BWK43">
        <v>1142066</v>
      </c>
      <c r="BWL43">
        <v>1136876</v>
      </c>
      <c r="BWM43">
        <v>1127966</v>
      </c>
      <c r="BWN43">
        <v>1121959</v>
      </c>
      <c r="BWO43">
        <v>1114214</v>
      </c>
      <c r="BWP43">
        <v>1100767</v>
      </c>
      <c r="BWQ43">
        <v>1099647</v>
      </c>
      <c r="BWR43">
        <v>1092659</v>
      </c>
      <c r="BWS43">
        <v>2174380</v>
      </c>
      <c r="BWT43">
        <v>2171204</v>
      </c>
      <c r="BWU43">
        <v>2172474</v>
      </c>
      <c r="BWV43">
        <v>2175661</v>
      </c>
      <c r="BWW43">
        <v>2175661</v>
      </c>
      <c r="BWX43">
        <v>2183340</v>
      </c>
      <c r="BWY43">
        <v>2178286</v>
      </c>
      <c r="BWZ43">
        <v>2173686</v>
      </c>
      <c r="BXA43">
        <v>2171362</v>
      </c>
      <c r="BXB43">
        <v>2171362</v>
      </c>
      <c r="BXC43">
        <v>2170276</v>
      </c>
      <c r="BXD43">
        <v>2163810</v>
      </c>
      <c r="BXE43">
        <v>1084706</v>
      </c>
      <c r="BXF43">
        <v>1088505</v>
      </c>
      <c r="BXG43">
        <v>1094612</v>
      </c>
      <c r="BXH43">
        <v>1092775</v>
      </c>
      <c r="BXI43">
        <v>1088441</v>
      </c>
      <c r="BXJ43">
        <v>1085196</v>
      </c>
      <c r="BXK43">
        <v>1083869</v>
      </c>
      <c r="BXL43">
        <v>1076625</v>
      </c>
      <c r="BXM43">
        <v>1081052</v>
      </c>
      <c r="BXN43">
        <v>1092343</v>
      </c>
      <c r="BXO43">
        <v>1079200</v>
      </c>
      <c r="BXP43">
        <v>1082700</v>
      </c>
      <c r="BXQ43">
        <v>1112512</v>
      </c>
      <c r="BXR43">
        <v>1119348</v>
      </c>
      <c r="BXS43">
        <v>1132236</v>
      </c>
      <c r="BXT43">
        <v>1113395</v>
      </c>
      <c r="BXU43">
        <v>1138844</v>
      </c>
      <c r="BXV43">
        <v>1153689</v>
      </c>
      <c r="BXW43">
        <v>1127543</v>
      </c>
      <c r="BXX43">
        <v>1136522</v>
      </c>
      <c r="BXY43">
        <v>1136522</v>
      </c>
      <c r="BXZ43">
        <v>1144263</v>
      </c>
      <c r="BYA43">
        <v>1146133</v>
      </c>
      <c r="BYB43">
        <v>1146078</v>
      </c>
      <c r="BYC43">
        <v>1147029</v>
      </c>
      <c r="BYD43">
        <v>1144492</v>
      </c>
      <c r="BYE43">
        <v>1146600</v>
      </c>
      <c r="BYF43">
        <v>1145299</v>
      </c>
      <c r="BYG43">
        <v>1141906</v>
      </c>
      <c r="BYH43">
        <v>1101386</v>
      </c>
      <c r="BYI43">
        <v>1088827</v>
      </c>
      <c r="BYJ43">
        <v>1071364</v>
      </c>
      <c r="BYK43">
        <v>1068082</v>
      </c>
      <c r="BYL43">
        <v>1070086</v>
      </c>
      <c r="BYM43">
        <v>1069929</v>
      </c>
      <c r="BYN43">
        <v>1060735</v>
      </c>
      <c r="BYO43">
        <v>1066418</v>
      </c>
      <c r="BYP43">
        <v>1068991</v>
      </c>
      <c r="BYQ43">
        <v>1074651</v>
      </c>
      <c r="BYR43">
        <v>1074367</v>
      </c>
      <c r="BYS43">
        <v>1071827</v>
      </c>
      <c r="BYT43">
        <v>1069759</v>
      </c>
      <c r="BYU43">
        <v>1074491</v>
      </c>
      <c r="BYV43">
        <v>1079366</v>
      </c>
      <c r="BYW43">
        <v>1088856</v>
      </c>
      <c r="BYX43">
        <v>1089892</v>
      </c>
      <c r="BYY43">
        <v>1086657</v>
      </c>
      <c r="BYZ43">
        <v>1087853</v>
      </c>
      <c r="BZA43">
        <v>1081646</v>
      </c>
      <c r="BZB43">
        <v>1074876</v>
      </c>
      <c r="BZC43">
        <v>1052314</v>
      </c>
      <c r="BZD43">
        <v>1055458</v>
      </c>
      <c r="BZE43">
        <v>1055112</v>
      </c>
      <c r="BZF43">
        <v>1055625</v>
      </c>
      <c r="BZG43">
        <v>1048413</v>
      </c>
      <c r="BZH43">
        <v>1058343</v>
      </c>
      <c r="BZI43">
        <v>1048728</v>
      </c>
      <c r="BZJ43">
        <v>1050169</v>
      </c>
      <c r="BZK43">
        <v>1050240</v>
      </c>
      <c r="BZL43">
        <v>1044814</v>
      </c>
      <c r="BZM43">
        <v>1037870</v>
      </c>
      <c r="BZN43">
        <v>1042721</v>
      </c>
      <c r="BZO43">
        <v>1036733</v>
      </c>
      <c r="BZP43">
        <v>1034850</v>
      </c>
      <c r="BZQ43">
        <v>2065564</v>
      </c>
      <c r="BZR43">
        <v>1036724</v>
      </c>
      <c r="BZS43">
        <v>1039500</v>
      </c>
      <c r="BZT43">
        <v>1039936</v>
      </c>
      <c r="BZU43">
        <v>1033577</v>
      </c>
      <c r="BZV43">
        <v>1031267</v>
      </c>
      <c r="BZW43">
        <v>1028411</v>
      </c>
      <c r="BZX43">
        <v>1031762</v>
      </c>
      <c r="BZY43">
        <v>1029322</v>
      </c>
      <c r="BZZ43">
        <v>1035715</v>
      </c>
      <c r="CAA43">
        <v>1039243</v>
      </c>
      <c r="CAB43">
        <v>1052734</v>
      </c>
      <c r="CAC43">
        <v>1055047</v>
      </c>
      <c r="CAD43">
        <v>1067957</v>
      </c>
      <c r="CAE43">
        <v>1067957</v>
      </c>
      <c r="CAF43">
        <v>1063157</v>
      </c>
      <c r="CAG43">
        <v>1088980</v>
      </c>
      <c r="CAH43">
        <v>1112657</v>
      </c>
      <c r="CAI43">
        <v>1092068</v>
      </c>
      <c r="CAJ43">
        <v>1095900</v>
      </c>
      <c r="CAK43">
        <v>1090099</v>
      </c>
      <c r="CAL43">
        <v>1093142</v>
      </c>
      <c r="CAM43">
        <v>1092162</v>
      </c>
      <c r="CAN43">
        <v>1089045</v>
      </c>
      <c r="CAO43">
        <v>1089788</v>
      </c>
      <c r="CAP43">
        <v>1088678</v>
      </c>
      <c r="CAQ43">
        <v>1073921</v>
      </c>
      <c r="CAR43">
        <v>1070098</v>
      </c>
      <c r="CAS43">
        <v>1067797</v>
      </c>
      <c r="CAT43">
        <v>1066217</v>
      </c>
      <c r="CAU43">
        <v>1064085</v>
      </c>
      <c r="CAV43">
        <v>1039159</v>
      </c>
      <c r="CAW43">
        <v>1034439</v>
      </c>
      <c r="CAX43">
        <v>1031301</v>
      </c>
      <c r="CAY43">
        <v>1026650</v>
      </c>
      <c r="CAZ43">
        <v>1026628</v>
      </c>
      <c r="CBA43">
        <v>1020144</v>
      </c>
      <c r="CBB43">
        <v>1023012</v>
      </c>
      <c r="CBC43">
        <v>1012913</v>
      </c>
      <c r="CBD43">
        <v>1010545</v>
      </c>
      <c r="CBE43">
        <v>1009720</v>
      </c>
      <c r="CBF43">
        <v>1010174</v>
      </c>
      <c r="CBG43">
        <v>1006617</v>
      </c>
      <c r="CBH43">
        <v>1007357</v>
      </c>
      <c r="CBI43">
        <v>1004138</v>
      </c>
      <c r="CBJ43">
        <v>1005684</v>
      </c>
      <c r="CBK43">
        <v>1003265</v>
      </c>
      <c r="CBL43">
        <v>996588</v>
      </c>
      <c r="CBM43">
        <v>994188</v>
      </c>
      <c r="CBN43">
        <v>992064</v>
      </c>
      <c r="CBO43">
        <v>995991</v>
      </c>
      <c r="CBP43">
        <v>984577</v>
      </c>
      <c r="CBQ43">
        <v>977915</v>
      </c>
      <c r="CBR43">
        <v>969530</v>
      </c>
      <c r="CBS43">
        <v>973248</v>
      </c>
      <c r="CBT43">
        <v>969561</v>
      </c>
      <c r="CBU43">
        <v>969594</v>
      </c>
      <c r="CBV43">
        <v>969594</v>
      </c>
      <c r="CBW43">
        <v>973455</v>
      </c>
      <c r="CBX43">
        <v>971323</v>
      </c>
      <c r="CBY43">
        <v>968928</v>
      </c>
      <c r="CBZ43">
        <v>970770</v>
      </c>
      <c r="CCA43">
        <v>960771</v>
      </c>
      <c r="CCB43">
        <v>961011</v>
      </c>
      <c r="CCC43">
        <v>962014</v>
      </c>
      <c r="CCD43">
        <v>965208</v>
      </c>
      <c r="CCE43">
        <v>966586</v>
      </c>
      <c r="CCF43">
        <v>976994</v>
      </c>
      <c r="CCG43">
        <v>974606</v>
      </c>
      <c r="CCH43">
        <v>992747</v>
      </c>
      <c r="CCI43">
        <v>1000049</v>
      </c>
      <c r="CCJ43">
        <v>1020318</v>
      </c>
      <c r="CCK43">
        <v>1026646</v>
      </c>
      <c r="CCL43">
        <v>1022790</v>
      </c>
      <c r="CCM43">
        <v>1020757</v>
      </c>
      <c r="CCN43">
        <v>1029554</v>
      </c>
      <c r="CCO43">
        <v>1026498</v>
      </c>
      <c r="CCP43">
        <v>1027885</v>
      </c>
      <c r="CCQ43">
        <v>1033032</v>
      </c>
      <c r="CCR43">
        <v>1050093</v>
      </c>
      <c r="CCS43">
        <v>1058961</v>
      </c>
      <c r="CCT43">
        <v>1089654</v>
      </c>
      <c r="CCU43">
        <v>1099241</v>
      </c>
      <c r="CCV43">
        <v>1082335</v>
      </c>
      <c r="CCW43">
        <v>1082335</v>
      </c>
      <c r="CCX43">
        <v>1094197</v>
      </c>
      <c r="CCY43">
        <v>1080867</v>
      </c>
      <c r="CCZ43">
        <v>1050972</v>
      </c>
      <c r="CDA43">
        <v>1054839</v>
      </c>
      <c r="CDB43">
        <v>1053507</v>
      </c>
      <c r="CDC43">
        <v>1046485</v>
      </c>
      <c r="CDD43">
        <v>1038016</v>
      </c>
      <c r="CDE43">
        <v>1035496</v>
      </c>
      <c r="CDF43">
        <v>1024138</v>
      </c>
      <c r="CDG43">
        <v>1021126</v>
      </c>
      <c r="CDH43">
        <v>1020131</v>
      </c>
      <c r="CDI43">
        <v>1012245</v>
      </c>
      <c r="CDJ43">
        <v>1011799</v>
      </c>
      <c r="CDK43">
        <v>1005182</v>
      </c>
      <c r="CDL43">
        <v>1001086</v>
      </c>
      <c r="CDM43">
        <v>988033</v>
      </c>
      <c r="CDN43">
        <v>987867</v>
      </c>
      <c r="CDO43">
        <v>984664</v>
      </c>
      <c r="CDP43">
        <v>985792</v>
      </c>
      <c r="CDQ43">
        <v>982655</v>
      </c>
      <c r="CDR43">
        <v>980344</v>
      </c>
      <c r="CDS43">
        <v>977947</v>
      </c>
      <c r="CDT43">
        <v>976172</v>
      </c>
      <c r="CDU43">
        <v>970921</v>
      </c>
      <c r="CDV43">
        <v>967927</v>
      </c>
      <c r="CDW43">
        <v>966041</v>
      </c>
      <c r="CDX43">
        <v>962158</v>
      </c>
      <c r="CDY43">
        <v>966385</v>
      </c>
      <c r="CDZ43">
        <v>960590</v>
      </c>
      <c r="CEA43">
        <v>956985</v>
      </c>
      <c r="CEB43">
        <v>956713</v>
      </c>
      <c r="CEC43">
        <v>952320</v>
      </c>
      <c r="CED43">
        <v>952745</v>
      </c>
      <c r="CEE43">
        <v>947964</v>
      </c>
      <c r="CEF43">
        <v>943745</v>
      </c>
      <c r="CEG43">
        <v>940468</v>
      </c>
      <c r="CEH43">
        <v>938241</v>
      </c>
      <c r="CEI43">
        <v>938134</v>
      </c>
      <c r="CEJ43">
        <v>943272</v>
      </c>
      <c r="CEK43">
        <v>1883250</v>
      </c>
      <c r="CEL43">
        <v>1883250</v>
      </c>
      <c r="CEM43">
        <v>1882859</v>
      </c>
      <c r="CEN43">
        <v>1882423</v>
      </c>
      <c r="CEO43">
        <v>1884717</v>
      </c>
      <c r="CEP43">
        <v>1884798</v>
      </c>
      <c r="CEQ43">
        <v>1885415</v>
      </c>
      <c r="CER43">
        <v>1879089</v>
      </c>
      <c r="CES43">
        <v>946169</v>
      </c>
      <c r="CET43">
        <v>948894</v>
      </c>
      <c r="CEU43">
        <v>954727</v>
      </c>
      <c r="CEV43">
        <v>958542</v>
      </c>
      <c r="CEW43">
        <v>957722</v>
      </c>
      <c r="CEX43">
        <v>956890</v>
      </c>
      <c r="CEY43">
        <v>952078</v>
      </c>
      <c r="CEZ43">
        <v>954700</v>
      </c>
      <c r="CFA43">
        <v>958045</v>
      </c>
      <c r="CFB43">
        <v>960188</v>
      </c>
      <c r="CFC43">
        <v>967570</v>
      </c>
      <c r="CFD43">
        <v>976334</v>
      </c>
      <c r="CFE43">
        <v>979802</v>
      </c>
      <c r="CFF43">
        <v>987029</v>
      </c>
      <c r="CFG43">
        <v>991115</v>
      </c>
      <c r="CFH43">
        <v>1004836</v>
      </c>
      <c r="CFI43">
        <v>1068582</v>
      </c>
      <c r="CFJ43">
        <v>1077896</v>
      </c>
      <c r="CFK43">
        <v>1053818</v>
      </c>
      <c r="CFL43">
        <v>1024376</v>
      </c>
      <c r="CFM43">
        <v>1008146</v>
      </c>
      <c r="CFN43">
        <v>967161</v>
      </c>
      <c r="CFO43">
        <v>967161</v>
      </c>
      <c r="CFP43">
        <v>967185</v>
      </c>
      <c r="CFQ43">
        <v>947630</v>
      </c>
      <c r="CFR43">
        <v>937996</v>
      </c>
      <c r="CFS43">
        <v>927313</v>
      </c>
      <c r="CFT43">
        <v>900758</v>
      </c>
      <c r="CFU43">
        <v>909266</v>
      </c>
      <c r="CFV43">
        <v>914932</v>
      </c>
      <c r="CFW43">
        <v>912760</v>
      </c>
      <c r="CFX43">
        <v>906733</v>
      </c>
      <c r="CFY43">
        <v>910965</v>
      </c>
      <c r="CFZ43">
        <v>907682</v>
      </c>
      <c r="CGA43">
        <v>907448</v>
      </c>
      <c r="CGB43">
        <v>896516</v>
      </c>
      <c r="CGC43">
        <v>893402</v>
      </c>
      <c r="CGD43">
        <v>901448</v>
      </c>
      <c r="CGE43">
        <v>897393</v>
      </c>
      <c r="CGF43">
        <v>896888</v>
      </c>
      <c r="CGG43">
        <v>896672</v>
      </c>
      <c r="CGH43">
        <v>895924</v>
      </c>
      <c r="CGI43">
        <v>896342</v>
      </c>
      <c r="CGJ43">
        <v>891337</v>
      </c>
      <c r="CGK43">
        <v>892230</v>
      </c>
      <c r="CGL43">
        <v>885371</v>
      </c>
      <c r="CGM43">
        <v>886311</v>
      </c>
      <c r="CGN43">
        <v>886311</v>
      </c>
      <c r="CGO43">
        <v>890345</v>
      </c>
      <c r="CGP43">
        <v>894875</v>
      </c>
      <c r="CGQ43">
        <v>1766887</v>
      </c>
      <c r="CGR43">
        <v>1764798</v>
      </c>
      <c r="CGS43">
        <v>1763052</v>
      </c>
      <c r="CGT43">
        <v>1761966</v>
      </c>
      <c r="CGU43">
        <v>1760689</v>
      </c>
      <c r="CGV43">
        <v>1758353</v>
      </c>
      <c r="CGW43">
        <v>1755620</v>
      </c>
      <c r="CGX43">
        <v>1755620</v>
      </c>
      <c r="CGY43">
        <v>1755580</v>
      </c>
      <c r="CGZ43">
        <v>1754724</v>
      </c>
      <c r="CHA43">
        <v>1753864</v>
      </c>
      <c r="CHB43">
        <v>1755244</v>
      </c>
      <c r="CHC43">
        <v>1755244</v>
      </c>
      <c r="CHD43">
        <v>1755086</v>
      </c>
      <c r="CHE43">
        <v>1751164</v>
      </c>
      <c r="CHF43">
        <v>888848</v>
      </c>
      <c r="CHG43">
        <v>895732</v>
      </c>
      <c r="CHH43">
        <v>900368</v>
      </c>
      <c r="CHI43">
        <v>896026</v>
      </c>
      <c r="CHJ43">
        <v>898575</v>
      </c>
      <c r="CHK43">
        <v>899268</v>
      </c>
      <c r="CHL43">
        <v>894185</v>
      </c>
      <c r="CHM43">
        <v>892541</v>
      </c>
      <c r="CHN43">
        <v>896437</v>
      </c>
      <c r="CHO43">
        <v>901859</v>
      </c>
      <c r="CHP43">
        <v>898596</v>
      </c>
      <c r="CHQ43">
        <v>902969</v>
      </c>
      <c r="CHR43">
        <v>907064</v>
      </c>
      <c r="CHS43">
        <v>898665</v>
      </c>
      <c r="CHT43">
        <v>930296</v>
      </c>
      <c r="CHU43">
        <v>954762</v>
      </c>
      <c r="CHV43">
        <v>926517</v>
      </c>
      <c r="CHW43">
        <v>977939</v>
      </c>
      <c r="CHX43">
        <v>973414</v>
      </c>
      <c r="CHY43">
        <v>973414</v>
      </c>
      <c r="CHZ43">
        <v>967506</v>
      </c>
      <c r="CIA43">
        <v>974631</v>
      </c>
      <c r="CIB43">
        <v>985956</v>
      </c>
      <c r="CIC43">
        <v>984085</v>
      </c>
      <c r="CID43">
        <v>962821</v>
      </c>
      <c r="CIE43">
        <v>932588</v>
      </c>
      <c r="CIF43">
        <v>923379</v>
      </c>
      <c r="CIG43">
        <v>919221</v>
      </c>
      <c r="CIH43">
        <v>913870</v>
      </c>
      <c r="CII43">
        <v>908785</v>
      </c>
      <c r="CIJ43">
        <v>896672</v>
      </c>
      <c r="CIK43">
        <v>891929</v>
      </c>
      <c r="CIL43">
        <v>888761</v>
      </c>
      <c r="CIM43">
        <v>882241</v>
      </c>
      <c r="CIN43">
        <v>879654</v>
      </c>
      <c r="CIO43">
        <v>884302</v>
      </c>
      <c r="CIP43">
        <v>880912</v>
      </c>
      <c r="CIQ43">
        <v>874040</v>
      </c>
      <c r="CIR43">
        <v>875181</v>
      </c>
      <c r="CIS43">
        <v>871626</v>
      </c>
      <c r="CIT43">
        <v>849162</v>
      </c>
      <c r="CIU43">
        <v>843765</v>
      </c>
      <c r="CIV43">
        <v>844723</v>
      </c>
      <c r="CIW43">
        <v>844672</v>
      </c>
      <c r="CIX43">
        <v>844378</v>
      </c>
      <c r="CIY43">
        <v>847007</v>
      </c>
      <c r="CIZ43">
        <v>841493</v>
      </c>
      <c r="CJA43">
        <v>836974</v>
      </c>
      <c r="CJB43">
        <v>835939</v>
      </c>
      <c r="CJC43">
        <v>833934</v>
      </c>
      <c r="CJD43">
        <v>827794</v>
      </c>
      <c r="CJE43">
        <v>824775</v>
      </c>
      <c r="CJF43">
        <v>824660</v>
      </c>
      <c r="CJG43">
        <v>821509</v>
      </c>
      <c r="CJH43">
        <v>820459</v>
      </c>
      <c r="CJI43">
        <v>818974</v>
      </c>
      <c r="CJJ43">
        <v>818281</v>
      </c>
      <c r="CJK43">
        <v>817429</v>
      </c>
      <c r="CJL43">
        <v>817059</v>
      </c>
      <c r="CJM43">
        <v>820851</v>
      </c>
      <c r="CJN43">
        <v>824370</v>
      </c>
      <c r="CJO43">
        <v>827464</v>
      </c>
      <c r="CJP43">
        <v>1645715</v>
      </c>
      <c r="CJQ43">
        <v>1635172</v>
      </c>
      <c r="CJR43">
        <v>818846</v>
      </c>
      <c r="CJS43">
        <v>823924</v>
      </c>
      <c r="CJT43">
        <v>827404</v>
      </c>
      <c r="CJU43">
        <v>832815</v>
      </c>
      <c r="CJV43">
        <v>840238</v>
      </c>
      <c r="CJW43">
        <v>843683</v>
      </c>
      <c r="CJX43">
        <v>842177</v>
      </c>
      <c r="CJY43">
        <v>845040</v>
      </c>
      <c r="CJZ43">
        <v>852085</v>
      </c>
      <c r="CKA43">
        <v>861953</v>
      </c>
      <c r="CKB43">
        <v>870496</v>
      </c>
      <c r="CKC43">
        <v>885504</v>
      </c>
      <c r="CKD43">
        <v>891518</v>
      </c>
      <c r="CKE43">
        <v>891518</v>
      </c>
      <c r="CKF43">
        <v>894534</v>
      </c>
      <c r="CKG43">
        <v>892378</v>
      </c>
      <c r="CKH43">
        <v>896507</v>
      </c>
      <c r="CKI43">
        <v>910841</v>
      </c>
      <c r="CKJ43">
        <v>956449</v>
      </c>
      <c r="CKK43">
        <v>903501</v>
      </c>
      <c r="CKL43">
        <v>890008</v>
      </c>
      <c r="CKM43">
        <v>890246</v>
      </c>
      <c r="CKN43">
        <v>885947</v>
      </c>
      <c r="CKO43">
        <v>885207</v>
      </c>
      <c r="CKP43">
        <v>882360</v>
      </c>
      <c r="CKQ43">
        <v>881441</v>
      </c>
      <c r="CKR43">
        <v>869961</v>
      </c>
      <c r="CKS43">
        <v>865133</v>
      </c>
      <c r="CKT43">
        <v>854149</v>
      </c>
      <c r="CKU43">
        <v>849631</v>
      </c>
      <c r="CKV43">
        <v>850594</v>
      </c>
      <c r="CKW43">
        <v>847472</v>
      </c>
      <c r="CKX43">
        <v>842895</v>
      </c>
      <c r="CKY43">
        <v>842696</v>
      </c>
      <c r="CKZ43">
        <v>843394</v>
      </c>
      <c r="CLA43">
        <v>828133</v>
      </c>
      <c r="CLB43">
        <v>821577</v>
      </c>
      <c r="CLC43">
        <v>813072</v>
      </c>
      <c r="CLD43">
        <v>805249</v>
      </c>
      <c r="CLE43">
        <v>808121</v>
      </c>
      <c r="CLF43">
        <v>807673</v>
      </c>
      <c r="CLG43">
        <v>808128</v>
      </c>
      <c r="CLH43">
        <v>802307</v>
      </c>
      <c r="CLI43">
        <v>802532</v>
      </c>
      <c r="CLJ43">
        <v>799874</v>
      </c>
      <c r="CLK43">
        <v>793953</v>
      </c>
      <c r="CLL43">
        <v>794371</v>
      </c>
      <c r="CLM43">
        <v>792733</v>
      </c>
      <c r="CLN43">
        <v>791861</v>
      </c>
      <c r="CLO43">
        <v>791004</v>
      </c>
      <c r="CLP43">
        <v>787891</v>
      </c>
      <c r="CLQ43">
        <v>785147</v>
      </c>
      <c r="CLR43">
        <v>782546</v>
      </c>
      <c r="CLS43">
        <v>1554622</v>
      </c>
      <c r="CLT43">
        <v>1555529</v>
      </c>
      <c r="CLU43">
        <v>1561124</v>
      </c>
      <c r="CLV43">
        <v>1563821</v>
      </c>
      <c r="CLW43">
        <v>1563821</v>
      </c>
      <c r="CLX43">
        <v>1563319</v>
      </c>
      <c r="CLY43">
        <v>1557811</v>
      </c>
      <c r="CLZ43">
        <v>1553726</v>
      </c>
      <c r="CMA43">
        <v>1549057</v>
      </c>
      <c r="CMB43">
        <v>1543797</v>
      </c>
      <c r="CMC43">
        <v>1537652</v>
      </c>
      <c r="CMD43">
        <v>1535801</v>
      </c>
      <c r="CME43">
        <v>771886</v>
      </c>
      <c r="CMF43">
        <v>766215</v>
      </c>
      <c r="CMG43">
        <v>764609</v>
      </c>
      <c r="CMH43">
        <v>764656</v>
      </c>
      <c r="CMI43">
        <v>765136</v>
      </c>
      <c r="CMJ43">
        <v>762306</v>
      </c>
      <c r="CMK43">
        <v>763238</v>
      </c>
      <c r="CML43">
        <v>765898</v>
      </c>
      <c r="CMM43">
        <v>766165</v>
      </c>
      <c r="CMN43">
        <v>769951</v>
      </c>
      <c r="CMO43">
        <v>774900</v>
      </c>
      <c r="CMP43">
        <v>778670</v>
      </c>
      <c r="CMQ43">
        <v>778642</v>
      </c>
      <c r="CMR43">
        <v>772513</v>
      </c>
      <c r="CMS43">
        <v>773581</v>
      </c>
      <c r="CMT43">
        <v>774923</v>
      </c>
      <c r="CMU43">
        <v>775507</v>
      </c>
      <c r="CMV43">
        <v>777128</v>
      </c>
      <c r="CMW43">
        <v>777128</v>
      </c>
      <c r="CMX43">
        <v>778442</v>
      </c>
      <c r="CMY43">
        <v>776285</v>
      </c>
      <c r="CMZ43">
        <v>773760</v>
      </c>
      <c r="CNA43">
        <v>794139</v>
      </c>
      <c r="CNB43">
        <v>781674</v>
      </c>
      <c r="CNC43">
        <v>779928</v>
      </c>
      <c r="CND43">
        <v>771081</v>
      </c>
      <c r="CNE43">
        <v>756959</v>
      </c>
      <c r="CNF43">
        <v>749464</v>
      </c>
      <c r="CNG43">
        <v>747278</v>
      </c>
      <c r="CNH43">
        <v>742273</v>
      </c>
      <c r="CNI43">
        <v>742325</v>
      </c>
      <c r="CNJ43">
        <v>740099</v>
      </c>
      <c r="CNK43">
        <v>742131</v>
      </c>
      <c r="CNL43">
        <v>737528</v>
      </c>
      <c r="CNM43">
        <v>735118</v>
      </c>
      <c r="CNN43">
        <v>735234</v>
      </c>
      <c r="CNO43">
        <v>735194</v>
      </c>
      <c r="CNP43">
        <v>733852</v>
      </c>
      <c r="CNQ43">
        <v>735405</v>
      </c>
      <c r="CNR43">
        <v>728944</v>
      </c>
      <c r="CNS43">
        <v>733592</v>
      </c>
      <c r="CNT43">
        <v>734068</v>
      </c>
      <c r="CNU43">
        <v>732703</v>
      </c>
      <c r="CNV43">
        <v>731139</v>
      </c>
      <c r="CNW43">
        <v>728636</v>
      </c>
      <c r="CNX43">
        <v>730268</v>
      </c>
      <c r="CNY43">
        <v>730207</v>
      </c>
      <c r="CNZ43">
        <v>725502</v>
      </c>
      <c r="COA43">
        <v>721411</v>
      </c>
      <c r="COB43">
        <v>721411</v>
      </c>
      <c r="COC43">
        <v>723452</v>
      </c>
      <c r="COD43">
        <v>723767</v>
      </c>
      <c r="COE43">
        <v>721360</v>
      </c>
      <c r="COF43">
        <v>720362</v>
      </c>
      <c r="COG43">
        <v>716943</v>
      </c>
      <c r="COH43">
        <v>713733</v>
      </c>
      <c r="COI43">
        <v>714401</v>
      </c>
      <c r="COJ43">
        <v>709715</v>
      </c>
      <c r="COK43">
        <v>704435</v>
      </c>
      <c r="COL43">
        <v>699249</v>
      </c>
      <c r="COM43">
        <v>700781</v>
      </c>
      <c r="CON43">
        <v>704439</v>
      </c>
      <c r="COO43">
        <v>706689</v>
      </c>
      <c r="COP43">
        <v>1412786</v>
      </c>
      <c r="COQ43">
        <v>1412791</v>
      </c>
      <c r="COR43">
        <v>706410</v>
      </c>
      <c r="COS43">
        <v>712569</v>
      </c>
      <c r="COT43">
        <v>705691</v>
      </c>
      <c r="COU43">
        <v>705052</v>
      </c>
      <c r="COV43">
        <v>705001</v>
      </c>
      <c r="COW43">
        <v>703638</v>
      </c>
      <c r="COX43">
        <v>702072</v>
      </c>
      <c r="COY43">
        <v>709578</v>
      </c>
      <c r="COZ43">
        <v>711785</v>
      </c>
      <c r="CPA43">
        <v>717451</v>
      </c>
      <c r="CPB43">
        <v>721862</v>
      </c>
      <c r="CPC43">
        <v>729922</v>
      </c>
      <c r="CPD43">
        <v>726633</v>
      </c>
      <c r="CPE43">
        <v>722506</v>
      </c>
      <c r="CPF43">
        <v>728980</v>
      </c>
      <c r="CPG43">
        <v>737563</v>
      </c>
      <c r="CPH43">
        <v>748636</v>
      </c>
      <c r="CPI43">
        <v>757527</v>
      </c>
      <c r="CPJ43">
        <v>761542</v>
      </c>
      <c r="CPK43">
        <v>759735</v>
      </c>
      <c r="CPL43">
        <v>781098</v>
      </c>
      <c r="CPM43">
        <v>782955</v>
      </c>
      <c r="CPN43">
        <v>774767</v>
      </c>
      <c r="CPO43">
        <v>774767</v>
      </c>
      <c r="CPP43">
        <v>774975</v>
      </c>
      <c r="CPQ43">
        <v>772912</v>
      </c>
      <c r="CPR43">
        <v>767122</v>
      </c>
      <c r="CPS43">
        <v>755032</v>
      </c>
      <c r="CPT43">
        <v>742344</v>
      </c>
      <c r="CPU43">
        <v>746196</v>
      </c>
      <c r="CPV43">
        <v>741294</v>
      </c>
      <c r="CPW43">
        <v>742124</v>
      </c>
      <c r="CPX43">
        <v>728382</v>
      </c>
      <c r="CPY43">
        <v>722486</v>
      </c>
      <c r="CPZ43">
        <v>717826</v>
      </c>
      <c r="CQA43">
        <v>713724</v>
      </c>
      <c r="CQB43">
        <v>707632</v>
      </c>
      <c r="CQC43">
        <v>703560</v>
      </c>
      <c r="CQD43">
        <v>701776</v>
      </c>
      <c r="CQE43">
        <v>697868</v>
      </c>
      <c r="CQF43">
        <v>699410</v>
      </c>
      <c r="CQG43">
        <v>696286</v>
      </c>
      <c r="CQH43">
        <v>698540</v>
      </c>
      <c r="CQI43">
        <v>699031</v>
      </c>
      <c r="CQJ43">
        <v>698804</v>
      </c>
      <c r="CQK43">
        <v>692822</v>
      </c>
      <c r="CQL43">
        <v>691941</v>
      </c>
      <c r="CQM43">
        <v>689491</v>
      </c>
      <c r="CQN43">
        <v>689491</v>
      </c>
      <c r="CQO43">
        <v>689964</v>
      </c>
      <c r="CQP43">
        <v>691229</v>
      </c>
      <c r="CQQ43">
        <v>690999</v>
      </c>
      <c r="CQR43">
        <v>693100</v>
      </c>
      <c r="CQS43">
        <v>692616</v>
      </c>
      <c r="CQT43">
        <v>691984</v>
      </c>
      <c r="CQU43">
        <v>1371809</v>
      </c>
      <c r="CQV43">
        <v>1368011</v>
      </c>
      <c r="CQW43">
        <v>1365268</v>
      </c>
      <c r="CQX43">
        <v>1365268</v>
      </c>
      <c r="CQY43">
        <v>1365551</v>
      </c>
      <c r="CQZ43">
        <v>1367271</v>
      </c>
      <c r="CRA43">
        <v>1367524</v>
      </c>
      <c r="CRB43">
        <v>1366095</v>
      </c>
      <c r="CRC43">
        <v>1366095</v>
      </c>
      <c r="CRD43">
        <v>1367197</v>
      </c>
      <c r="CRE43">
        <v>1364499</v>
      </c>
      <c r="CRF43">
        <v>680353</v>
      </c>
      <c r="CRG43">
        <v>682229</v>
      </c>
      <c r="CRH43">
        <v>684275</v>
      </c>
      <c r="CRI43">
        <v>679855</v>
      </c>
      <c r="CRJ43">
        <v>673692</v>
      </c>
      <c r="CRK43">
        <v>679621</v>
      </c>
      <c r="CRL43">
        <v>674807</v>
      </c>
      <c r="CRM43">
        <v>668859</v>
      </c>
      <c r="CRN43">
        <v>667061</v>
      </c>
      <c r="CRO43">
        <v>664799</v>
      </c>
      <c r="CRP43">
        <v>661168</v>
      </c>
      <c r="CRQ43">
        <v>660598</v>
      </c>
      <c r="CRR43">
        <v>655532</v>
      </c>
      <c r="CRS43">
        <v>656088</v>
      </c>
      <c r="CRT43">
        <v>652892</v>
      </c>
      <c r="CRU43">
        <v>654331</v>
      </c>
      <c r="CRV43">
        <v>683747</v>
      </c>
      <c r="CRW43">
        <v>697702</v>
      </c>
      <c r="CRX43">
        <v>702759</v>
      </c>
      <c r="CRY43">
        <v>702759</v>
      </c>
      <c r="CRZ43">
        <v>682790</v>
      </c>
      <c r="CSA43">
        <v>669109</v>
      </c>
      <c r="CSB43">
        <v>664424</v>
      </c>
      <c r="CSC43">
        <v>654112</v>
      </c>
      <c r="CSD43">
        <v>644905</v>
      </c>
      <c r="CSE43">
        <v>649510</v>
      </c>
      <c r="CSF43">
        <v>654202</v>
      </c>
      <c r="CSG43">
        <v>657893</v>
      </c>
      <c r="CSH43">
        <v>657196</v>
      </c>
      <c r="CSI43">
        <v>641288</v>
      </c>
      <c r="CSJ43">
        <v>631506</v>
      </c>
      <c r="CSK43">
        <v>630361</v>
      </c>
      <c r="CSL43">
        <v>632211</v>
      </c>
      <c r="CSM43">
        <v>629667</v>
      </c>
      <c r="CSN43">
        <v>622302</v>
      </c>
      <c r="CSO43">
        <v>616393</v>
      </c>
      <c r="CSP43">
        <v>621304</v>
      </c>
      <c r="CSQ43">
        <v>623777</v>
      </c>
      <c r="CSR43">
        <v>627318</v>
      </c>
      <c r="CSS43">
        <v>625679</v>
      </c>
      <c r="CST43">
        <v>623293</v>
      </c>
      <c r="CSU43">
        <v>626576</v>
      </c>
      <c r="CSV43">
        <v>622306</v>
      </c>
      <c r="CSW43">
        <v>617166</v>
      </c>
      <c r="CSX43">
        <v>617092</v>
      </c>
      <c r="CSY43">
        <v>614615</v>
      </c>
      <c r="CSZ43">
        <v>612477</v>
      </c>
      <c r="CTA43">
        <v>617430</v>
      </c>
      <c r="CTB43">
        <v>616972</v>
      </c>
      <c r="CTC43">
        <v>617261</v>
      </c>
      <c r="CTD43">
        <v>608582</v>
      </c>
      <c r="CTE43">
        <v>609169</v>
      </c>
      <c r="CTF43">
        <v>608597</v>
      </c>
      <c r="CTG43">
        <v>609812</v>
      </c>
      <c r="CTH43">
        <v>611650</v>
      </c>
      <c r="CTI43">
        <v>607616</v>
      </c>
      <c r="CTJ43">
        <v>1208212</v>
      </c>
      <c r="CTK43">
        <v>1204809</v>
      </c>
      <c r="CTL43">
        <v>1204137</v>
      </c>
      <c r="CTM43">
        <v>1202069</v>
      </c>
      <c r="CTN43">
        <v>1200797</v>
      </c>
      <c r="CTO43">
        <v>1197950</v>
      </c>
      <c r="CTP43">
        <v>1198549</v>
      </c>
      <c r="CTQ43">
        <v>1197799</v>
      </c>
      <c r="CTR43">
        <v>599847</v>
      </c>
      <c r="CTS43">
        <v>598248</v>
      </c>
      <c r="CTT43">
        <v>597843</v>
      </c>
      <c r="CTU43">
        <v>607611</v>
      </c>
      <c r="CTV43">
        <v>609390</v>
      </c>
      <c r="CTW43">
        <v>610506</v>
      </c>
      <c r="CTX43">
        <v>606864</v>
      </c>
      <c r="CTY43">
        <v>604008</v>
      </c>
      <c r="CTZ43">
        <v>601131</v>
      </c>
      <c r="CUA43">
        <v>606824</v>
      </c>
      <c r="CUB43">
        <v>612377</v>
      </c>
      <c r="CUC43">
        <v>616554</v>
      </c>
      <c r="CUD43">
        <v>619980</v>
      </c>
      <c r="CUE43">
        <v>619980</v>
      </c>
      <c r="CUF43">
        <v>619054</v>
      </c>
      <c r="CUG43">
        <v>635065</v>
      </c>
      <c r="CUH43">
        <v>644370</v>
      </c>
      <c r="CUI43">
        <v>643811</v>
      </c>
      <c r="CUJ43">
        <v>620707</v>
      </c>
      <c r="CUK43">
        <v>615790</v>
      </c>
      <c r="CUL43">
        <v>615469</v>
      </c>
      <c r="CUM43">
        <v>614988</v>
      </c>
      <c r="CUN43">
        <v>615651</v>
      </c>
      <c r="CUO43">
        <v>616188</v>
      </c>
      <c r="CUP43">
        <v>616150</v>
      </c>
      <c r="CUQ43">
        <v>612536</v>
      </c>
      <c r="CUR43">
        <v>611937</v>
      </c>
      <c r="CUS43">
        <v>614587</v>
      </c>
      <c r="CUT43">
        <v>614469</v>
      </c>
      <c r="CUU43">
        <v>613107</v>
      </c>
      <c r="CUV43">
        <v>608101</v>
      </c>
      <c r="CUW43">
        <v>608142</v>
      </c>
      <c r="CUX43">
        <v>606972</v>
      </c>
      <c r="CUY43">
        <v>607889</v>
      </c>
      <c r="CUZ43">
        <v>605251</v>
      </c>
      <c r="CVA43">
        <v>600519</v>
      </c>
      <c r="CVB43">
        <v>600547</v>
      </c>
      <c r="CVC43">
        <v>603724</v>
      </c>
      <c r="CVD43">
        <v>599762</v>
      </c>
      <c r="CVE43">
        <v>605070</v>
      </c>
      <c r="CVF43">
        <v>604700</v>
      </c>
      <c r="CVG43">
        <v>1194847</v>
      </c>
      <c r="CVH43">
        <v>1192549</v>
      </c>
      <c r="CVI43">
        <v>1188655</v>
      </c>
      <c r="CVJ43">
        <v>1186228</v>
      </c>
      <c r="CVK43">
        <v>1180212</v>
      </c>
      <c r="CVL43">
        <v>1181229</v>
      </c>
      <c r="CVM43">
        <v>1182317</v>
      </c>
      <c r="CVN43">
        <v>1184395</v>
      </c>
      <c r="CVO43">
        <v>1179365</v>
      </c>
      <c r="CVP43">
        <v>1179156</v>
      </c>
      <c r="CVQ43">
        <v>1176230</v>
      </c>
      <c r="CVR43">
        <v>1177072</v>
      </c>
      <c r="CVS43">
        <v>1174088</v>
      </c>
      <c r="CVT43">
        <v>1176451</v>
      </c>
      <c r="CVU43">
        <v>1175575</v>
      </c>
      <c r="CVV43">
        <v>1174040</v>
      </c>
      <c r="CVW43">
        <v>1173587</v>
      </c>
      <c r="CVX43">
        <v>1173587</v>
      </c>
      <c r="CVY43">
        <v>1171709</v>
      </c>
      <c r="CVZ43">
        <v>1170742</v>
      </c>
      <c r="CWA43">
        <v>1175748</v>
      </c>
      <c r="CWB43">
        <v>1180670</v>
      </c>
      <c r="CWC43">
        <v>1183415</v>
      </c>
      <c r="CWD43">
        <v>1180722</v>
      </c>
      <c r="CWE43">
        <v>1183720</v>
      </c>
      <c r="CWF43">
        <v>592820</v>
      </c>
      <c r="CWG43">
        <v>596611</v>
      </c>
      <c r="CWH43">
        <v>605282</v>
      </c>
      <c r="CWI43">
        <v>607858</v>
      </c>
      <c r="CWJ43">
        <v>611459</v>
      </c>
      <c r="CWK43">
        <v>617607</v>
      </c>
      <c r="CWL43">
        <v>617442</v>
      </c>
      <c r="CWM43">
        <v>614925</v>
      </c>
      <c r="CWN43">
        <v>613661</v>
      </c>
      <c r="CWO43">
        <v>608618</v>
      </c>
      <c r="CWP43">
        <v>607403</v>
      </c>
      <c r="CWQ43">
        <v>606883</v>
      </c>
      <c r="CWR43">
        <v>608171</v>
      </c>
      <c r="CWS43">
        <v>610869</v>
      </c>
      <c r="CWT43">
        <v>605129</v>
      </c>
      <c r="CWU43">
        <v>615744</v>
      </c>
      <c r="CWV43">
        <v>628403</v>
      </c>
      <c r="CWW43">
        <v>628403</v>
      </c>
      <c r="CWX43">
        <v>616092</v>
      </c>
      <c r="CWY43">
        <v>622462</v>
      </c>
      <c r="CWZ43">
        <v>632998</v>
      </c>
      <c r="CXA43">
        <v>644722</v>
      </c>
      <c r="CXB43">
        <v>647435</v>
      </c>
      <c r="CXC43">
        <v>643453</v>
      </c>
      <c r="CXD43">
        <v>638788</v>
      </c>
      <c r="CXE43">
        <v>633667</v>
      </c>
      <c r="CXF43">
        <v>630823</v>
      </c>
      <c r="CXG43">
        <v>630570</v>
      </c>
      <c r="CXH43">
        <v>630845</v>
      </c>
      <c r="CXI43">
        <v>629927</v>
      </c>
      <c r="CXJ43">
        <v>631450</v>
      </c>
      <c r="CXK43">
        <v>632036</v>
      </c>
      <c r="CXL43">
        <v>627714</v>
      </c>
      <c r="CXM43">
        <v>626237</v>
      </c>
      <c r="CXN43">
        <v>622735</v>
      </c>
      <c r="CXO43">
        <v>621279</v>
      </c>
      <c r="CXP43">
        <v>616151</v>
      </c>
      <c r="CXQ43">
        <v>620343</v>
      </c>
      <c r="CXR43">
        <v>620184</v>
      </c>
      <c r="CXS43">
        <v>623235</v>
      </c>
      <c r="CXT43">
        <v>622083</v>
      </c>
      <c r="CXU43">
        <v>622664</v>
      </c>
      <c r="CXV43">
        <v>623075</v>
      </c>
      <c r="CXW43">
        <v>625421</v>
      </c>
      <c r="CXX43">
        <v>630170</v>
      </c>
      <c r="CXY43">
        <v>629322</v>
      </c>
      <c r="CXZ43">
        <v>631970</v>
      </c>
      <c r="CYA43">
        <v>633021</v>
      </c>
      <c r="CYB43">
        <v>631377</v>
      </c>
      <c r="CYC43">
        <v>630214</v>
      </c>
      <c r="CYD43">
        <v>631065</v>
      </c>
      <c r="CYE43">
        <v>627851</v>
      </c>
      <c r="CYF43">
        <v>625837</v>
      </c>
      <c r="CYG43">
        <v>626764</v>
      </c>
      <c r="CYH43">
        <v>625434</v>
      </c>
      <c r="CYI43">
        <v>624505</v>
      </c>
      <c r="CYJ43">
        <v>619775</v>
      </c>
      <c r="CYK43">
        <v>1232288</v>
      </c>
      <c r="CYL43">
        <v>1228172</v>
      </c>
      <c r="CYM43">
        <v>1228237</v>
      </c>
      <c r="CYN43">
        <v>1234525</v>
      </c>
      <c r="CYO43">
        <v>1234940</v>
      </c>
      <c r="CYP43">
        <v>1232734</v>
      </c>
      <c r="CYQ43">
        <v>1232734</v>
      </c>
      <c r="CYR43">
        <v>1236459</v>
      </c>
      <c r="CYS43">
        <v>1231117</v>
      </c>
      <c r="CYT43">
        <v>615032</v>
      </c>
      <c r="CYU43">
        <v>615237</v>
      </c>
      <c r="CYV43">
        <v>619496</v>
      </c>
      <c r="CYW43">
        <v>617625</v>
      </c>
      <c r="CYX43">
        <v>621198</v>
      </c>
      <c r="CYY43">
        <v>621264</v>
      </c>
      <c r="CYZ43">
        <v>622059</v>
      </c>
      <c r="CZA43">
        <v>625189</v>
      </c>
      <c r="CZB43">
        <v>624715</v>
      </c>
      <c r="CZC43">
        <v>624129</v>
      </c>
      <c r="CZD43">
        <v>617094</v>
      </c>
      <c r="CZE43">
        <v>617093</v>
      </c>
      <c r="CZF43">
        <v>620316</v>
      </c>
      <c r="CZG43">
        <v>620988</v>
      </c>
      <c r="CZH43">
        <v>624033</v>
      </c>
      <c r="CZI43">
        <v>629619</v>
      </c>
      <c r="CZJ43">
        <v>639360</v>
      </c>
      <c r="CZK43">
        <v>714501</v>
      </c>
      <c r="CZL43">
        <v>726081</v>
      </c>
      <c r="CZM43">
        <v>662294</v>
      </c>
      <c r="CZN43">
        <v>650800</v>
      </c>
      <c r="CZO43">
        <v>643989</v>
      </c>
      <c r="CZP43">
        <v>650579</v>
      </c>
      <c r="CZQ43">
        <v>640865</v>
      </c>
      <c r="CZR43">
        <v>642208</v>
      </c>
      <c r="CZS43">
        <v>638007</v>
      </c>
      <c r="CZT43">
        <v>638007</v>
      </c>
      <c r="CZU43">
        <v>635506</v>
      </c>
      <c r="CZV43">
        <v>631839</v>
      </c>
      <c r="CZW43">
        <v>631270</v>
      </c>
      <c r="CZX43">
        <v>635133</v>
      </c>
      <c r="CZY43">
        <v>633506</v>
      </c>
      <c r="CZZ43">
        <v>628713</v>
      </c>
      <c r="DAA43">
        <v>627384</v>
      </c>
      <c r="DAB43">
        <v>628989</v>
      </c>
      <c r="DAC43">
        <v>632034</v>
      </c>
      <c r="DAD43">
        <v>634688</v>
      </c>
      <c r="DAE43">
        <v>627944</v>
      </c>
      <c r="DAF43">
        <v>627704</v>
      </c>
      <c r="DAG43">
        <v>627847</v>
      </c>
      <c r="DAH43">
        <v>621133</v>
      </c>
      <c r="DAI43">
        <v>619996</v>
      </c>
      <c r="DAJ43">
        <v>619543</v>
      </c>
      <c r="DAK43">
        <v>620070</v>
      </c>
      <c r="DAL43">
        <v>619317</v>
      </c>
      <c r="DAM43">
        <v>621472</v>
      </c>
      <c r="DAN43">
        <v>621472</v>
      </c>
      <c r="DAO43">
        <v>618795</v>
      </c>
      <c r="DAP43">
        <v>617702</v>
      </c>
      <c r="DAQ43">
        <v>615170</v>
      </c>
      <c r="DAR43">
        <v>611215</v>
      </c>
      <c r="DAS43">
        <v>613909</v>
      </c>
      <c r="DAT43">
        <v>613480</v>
      </c>
      <c r="DAU43">
        <v>618711</v>
      </c>
      <c r="DAV43">
        <v>614201</v>
      </c>
      <c r="DAW43">
        <v>612867</v>
      </c>
      <c r="DAX43">
        <v>613575</v>
      </c>
      <c r="DAY43">
        <v>613575</v>
      </c>
      <c r="DAZ43">
        <v>612596</v>
      </c>
      <c r="DBA43">
        <v>610935</v>
      </c>
      <c r="DBB43">
        <v>611080</v>
      </c>
      <c r="DBC43">
        <v>609978</v>
      </c>
      <c r="DBD43">
        <v>609978</v>
      </c>
      <c r="DBE43">
        <v>610091</v>
      </c>
      <c r="DBF43">
        <v>613139</v>
      </c>
      <c r="DBG43">
        <v>3241</v>
      </c>
      <c r="DBH43">
        <v>13073</v>
      </c>
      <c r="DBI43">
        <v>14222</v>
      </c>
      <c r="DBJ43">
        <v>15711</v>
      </c>
      <c r="DBK43">
        <v>17703</v>
      </c>
      <c r="DBL43">
        <v>18525</v>
      </c>
      <c r="DBM43">
        <v>20500</v>
      </c>
      <c r="DBN43">
        <v>20897</v>
      </c>
      <c r="DBO43">
        <v>21262</v>
      </c>
      <c r="DBP43">
        <v>24008</v>
      </c>
      <c r="DBQ43">
        <v>24346</v>
      </c>
      <c r="DBR43">
        <v>29371</v>
      </c>
      <c r="DBS43">
        <v>33743</v>
      </c>
      <c r="DBT43">
        <v>34535</v>
      </c>
      <c r="DBU43">
        <v>38137</v>
      </c>
      <c r="DBV43">
        <v>45960</v>
      </c>
      <c r="DBW43">
        <v>65393</v>
      </c>
      <c r="DBX43">
        <v>89564</v>
      </c>
      <c r="DBY43">
        <v>89564</v>
      </c>
      <c r="DBZ43">
        <v>178625</v>
      </c>
      <c r="DCA43">
        <v>447788</v>
      </c>
      <c r="DCB43">
        <v>534091</v>
      </c>
      <c r="DCC43">
        <v>607369</v>
      </c>
      <c r="DCD43">
        <v>611094</v>
      </c>
      <c r="DCE43">
        <v>614254</v>
      </c>
      <c r="DCF43">
        <v>613267</v>
      </c>
      <c r="DCG43">
        <v>616998</v>
      </c>
      <c r="DCH43">
        <v>616731</v>
      </c>
      <c r="DCI43">
        <v>612843</v>
      </c>
      <c r="DCJ43">
        <v>613173</v>
      </c>
      <c r="DCK43">
        <v>613107</v>
      </c>
      <c r="DCL43">
        <v>616328</v>
      </c>
      <c r="DCM43">
        <v>619364</v>
      </c>
      <c r="DCN43">
        <v>621858</v>
      </c>
      <c r="DCO43">
        <v>624097</v>
      </c>
      <c r="DCP43">
        <v>631676</v>
      </c>
      <c r="DCQ43">
        <v>636386</v>
      </c>
      <c r="DCR43">
        <v>629822</v>
      </c>
      <c r="DCS43">
        <v>631369</v>
      </c>
      <c r="DCT43">
        <v>631873</v>
      </c>
      <c r="DCU43">
        <v>630113</v>
      </c>
      <c r="DCV43">
        <v>630792</v>
      </c>
      <c r="DCW43">
        <v>635453</v>
      </c>
      <c r="DCX43">
        <v>637128</v>
      </c>
      <c r="DCY43">
        <v>634755</v>
      </c>
      <c r="DCZ43">
        <v>637329</v>
      </c>
      <c r="DDA43">
        <v>639776</v>
      </c>
      <c r="DDB43">
        <v>642498</v>
      </c>
      <c r="DDC43">
        <v>642938</v>
      </c>
      <c r="DDD43">
        <v>645756</v>
      </c>
      <c r="DDE43">
        <v>647141</v>
      </c>
      <c r="DDF43">
        <v>646404</v>
      </c>
      <c r="DDG43">
        <v>643611</v>
      </c>
      <c r="DDH43">
        <v>638430</v>
      </c>
      <c r="DDI43">
        <v>636112</v>
      </c>
      <c r="DDJ43">
        <v>634821</v>
      </c>
      <c r="DDK43">
        <v>637781</v>
      </c>
      <c r="DDL43">
        <v>631003</v>
      </c>
      <c r="DDM43">
        <v>636108</v>
      </c>
      <c r="DDN43">
        <v>632244</v>
      </c>
      <c r="DDO43">
        <v>628779</v>
      </c>
      <c r="DDP43">
        <v>626342</v>
      </c>
      <c r="DDQ43">
        <v>632189</v>
      </c>
      <c r="DDR43">
        <v>630379</v>
      </c>
      <c r="DDS43">
        <v>624190</v>
      </c>
      <c r="DDT43">
        <v>11484</v>
      </c>
      <c r="DDU43">
        <v>11484</v>
      </c>
      <c r="DDV43">
        <v>18019</v>
      </c>
      <c r="DDW43">
        <v>18033</v>
      </c>
      <c r="DDX43">
        <v>19651</v>
      </c>
      <c r="DDY43">
        <v>19561</v>
      </c>
      <c r="DDZ43">
        <v>21129</v>
      </c>
      <c r="DEA43">
        <v>21162</v>
      </c>
      <c r="DEB43">
        <v>21231</v>
      </c>
      <c r="DEC43">
        <v>22559</v>
      </c>
      <c r="DED43">
        <v>23759</v>
      </c>
      <c r="DEE43">
        <v>23759</v>
      </c>
      <c r="DEF43">
        <v>27425</v>
      </c>
      <c r="DEG43">
        <v>32551</v>
      </c>
      <c r="DEH43">
        <v>33984</v>
      </c>
      <c r="DEI43">
        <v>42762</v>
      </c>
      <c r="DEJ43">
        <v>57099</v>
      </c>
      <c r="DEK43">
        <v>127257</v>
      </c>
      <c r="DEL43">
        <v>305854</v>
      </c>
      <c r="DEM43">
        <v>438291</v>
      </c>
      <c r="DEN43">
        <v>546062</v>
      </c>
      <c r="DEO43">
        <v>586718</v>
      </c>
      <c r="DEP43">
        <v>597505</v>
      </c>
      <c r="DEQ43">
        <v>600149</v>
      </c>
      <c r="DER43">
        <v>604762</v>
      </c>
      <c r="DES43">
        <v>611441</v>
      </c>
      <c r="DET43">
        <v>611822</v>
      </c>
      <c r="DEU43">
        <v>608883</v>
      </c>
      <c r="DEV43">
        <v>604352</v>
      </c>
      <c r="DEW43">
        <v>604157</v>
      </c>
      <c r="DEX43">
        <v>605239</v>
      </c>
      <c r="DEY43">
        <v>604131</v>
      </c>
      <c r="DEZ43">
        <v>605032</v>
      </c>
      <c r="DFA43">
        <v>604165</v>
      </c>
      <c r="DFB43">
        <v>603908</v>
      </c>
      <c r="DFC43">
        <v>609696</v>
      </c>
      <c r="DFD43">
        <v>613298</v>
      </c>
      <c r="DFE43">
        <v>615698</v>
      </c>
      <c r="DFF43">
        <v>612838</v>
      </c>
      <c r="DFG43">
        <v>612259</v>
      </c>
      <c r="DFH43">
        <v>610946</v>
      </c>
      <c r="DFI43">
        <v>610687</v>
      </c>
      <c r="DFJ43">
        <v>610292</v>
      </c>
      <c r="DFK43">
        <v>608849</v>
      </c>
      <c r="DFL43">
        <v>607965</v>
      </c>
      <c r="DFM43">
        <v>612796</v>
      </c>
      <c r="DFN43">
        <v>613119</v>
      </c>
      <c r="DFO43">
        <v>616526</v>
      </c>
      <c r="DFP43">
        <v>613425</v>
      </c>
      <c r="DFQ43">
        <v>605317</v>
      </c>
      <c r="DFR43">
        <v>605566</v>
      </c>
      <c r="DFS43">
        <v>603333</v>
      </c>
      <c r="DFT43">
        <v>604340</v>
      </c>
      <c r="DFU43">
        <v>596350</v>
      </c>
      <c r="DFV43">
        <v>594592</v>
      </c>
      <c r="DFW43">
        <v>591244</v>
      </c>
      <c r="DFX43">
        <v>584938</v>
      </c>
      <c r="DFY43">
        <v>584938</v>
      </c>
      <c r="DFZ43">
        <v>586555</v>
      </c>
      <c r="DGA43">
        <v>587059</v>
      </c>
      <c r="DGB43">
        <v>594044</v>
      </c>
      <c r="DGC43">
        <v>596423</v>
      </c>
      <c r="DGD43">
        <v>596500</v>
      </c>
      <c r="DGE43">
        <v>596241</v>
      </c>
      <c r="DGF43">
        <v>596323</v>
      </c>
      <c r="DGG43">
        <v>597216</v>
      </c>
      <c r="DGH43">
        <v>1274</v>
      </c>
      <c r="DGI43">
        <v>3248</v>
      </c>
      <c r="DGJ43">
        <v>4657</v>
      </c>
      <c r="DGK43">
        <v>10672</v>
      </c>
      <c r="DGL43">
        <v>16784</v>
      </c>
      <c r="DGM43">
        <v>17624</v>
      </c>
      <c r="DGN43">
        <v>18847</v>
      </c>
      <c r="DGO43">
        <v>19861</v>
      </c>
      <c r="DGP43">
        <v>20229</v>
      </c>
      <c r="DGQ43">
        <v>26141</v>
      </c>
      <c r="DGR43">
        <v>26621</v>
      </c>
      <c r="DGS43">
        <v>27971</v>
      </c>
      <c r="DGT43">
        <v>39129</v>
      </c>
      <c r="DGU43">
        <v>43657</v>
      </c>
      <c r="DGV43">
        <v>50566</v>
      </c>
      <c r="DGW43">
        <v>56732</v>
      </c>
      <c r="DGX43">
        <v>78506</v>
      </c>
      <c r="DGY43">
        <v>150606</v>
      </c>
      <c r="DGZ43">
        <v>380654</v>
      </c>
      <c r="DHA43">
        <v>537707</v>
      </c>
      <c r="DHB43">
        <v>537707</v>
      </c>
      <c r="DHC43">
        <v>568416</v>
      </c>
      <c r="DHD43">
        <v>571298</v>
      </c>
      <c r="DHE43">
        <v>574745</v>
      </c>
      <c r="DHF43">
        <v>576183</v>
      </c>
      <c r="DHG43">
        <v>575768</v>
      </c>
      <c r="DHH43">
        <v>576354</v>
      </c>
      <c r="DHI43">
        <v>582257</v>
      </c>
      <c r="DHJ43">
        <v>579353</v>
      </c>
      <c r="DHK43">
        <v>578338</v>
      </c>
      <c r="DHL43">
        <v>583667</v>
      </c>
      <c r="DHM43">
        <v>578200</v>
      </c>
      <c r="DHN43">
        <v>577192</v>
      </c>
      <c r="DHO43">
        <v>582218</v>
      </c>
      <c r="DHP43">
        <v>581760</v>
      </c>
      <c r="DHQ43">
        <v>581084</v>
      </c>
      <c r="DHR43">
        <v>582962</v>
      </c>
      <c r="DHS43">
        <v>576119</v>
      </c>
      <c r="DHT43">
        <v>576578</v>
      </c>
      <c r="DHU43">
        <v>573548</v>
      </c>
      <c r="DHV43">
        <v>576738</v>
      </c>
      <c r="DHW43">
        <v>578562</v>
      </c>
      <c r="DHX43">
        <v>576680</v>
      </c>
      <c r="DHY43">
        <v>580350</v>
      </c>
      <c r="DHZ43">
        <v>584126</v>
      </c>
      <c r="DIA43">
        <v>584667</v>
      </c>
      <c r="DIB43">
        <v>584237</v>
      </c>
      <c r="DIC43">
        <v>585591</v>
      </c>
      <c r="DID43">
        <v>586550</v>
      </c>
      <c r="DIE43">
        <v>584375</v>
      </c>
      <c r="DIF43">
        <v>581600</v>
      </c>
      <c r="DIG43">
        <v>576561</v>
      </c>
      <c r="DIH43">
        <v>570493</v>
      </c>
      <c r="DII43">
        <v>570955</v>
      </c>
      <c r="DIJ43">
        <v>569410</v>
      </c>
      <c r="DIK43">
        <v>567888</v>
      </c>
      <c r="DIL43">
        <v>567842</v>
      </c>
      <c r="DIM43">
        <v>569941</v>
      </c>
      <c r="DIN43">
        <v>571434</v>
      </c>
      <c r="DIO43">
        <v>566716</v>
      </c>
      <c r="DIP43">
        <v>566949</v>
      </c>
      <c r="DIQ43">
        <v>567722</v>
      </c>
      <c r="DIR43">
        <v>574985</v>
      </c>
      <c r="DIS43">
        <v>579575</v>
      </c>
      <c r="DIT43">
        <v>579960</v>
      </c>
      <c r="DIU43">
        <v>1920</v>
      </c>
      <c r="DIV43">
        <v>1949</v>
      </c>
      <c r="DIW43">
        <v>7596</v>
      </c>
      <c r="DIX43">
        <v>6081</v>
      </c>
      <c r="DIY43">
        <v>7741</v>
      </c>
      <c r="DIZ43">
        <v>9616</v>
      </c>
      <c r="DJA43">
        <v>10178</v>
      </c>
      <c r="DJB43">
        <v>10497</v>
      </c>
      <c r="DJC43">
        <v>11170</v>
      </c>
      <c r="DJD43">
        <v>13881</v>
      </c>
      <c r="DJE43">
        <v>14728</v>
      </c>
      <c r="DJF43">
        <v>17241</v>
      </c>
      <c r="DJG43">
        <v>18215</v>
      </c>
      <c r="DJH43">
        <v>20040</v>
      </c>
      <c r="DJI43">
        <v>24011</v>
      </c>
      <c r="DJJ43">
        <v>30403</v>
      </c>
      <c r="DJK43">
        <v>44888</v>
      </c>
      <c r="DJL43">
        <v>108348</v>
      </c>
      <c r="DJM43">
        <v>239588</v>
      </c>
      <c r="DJN43">
        <v>350041</v>
      </c>
      <c r="DJO43">
        <v>414561</v>
      </c>
      <c r="DJP43">
        <v>454890</v>
      </c>
      <c r="DJQ43">
        <v>510888</v>
      </c>
      <c r="DJR43">
        <v>509552</v>
      </c>
      <c r="DJS43">
        <v>517611</v>
      </c>
      <c r="DJT43">
        <v>517611</v>
      </c>
      <c r="DJU43">
        <v>513518</v>
      </c>
      <c r="DJV43">
        <v>508801</v>
      </c>
      <c r="DJW43">
        <v>510160</v>
      </c>
      <c r="DJX43">
        <v>506715</v>
      </c>
      <c r="DJY43">
        <v>496181</v>
      </c>
      <c r="DJZ43">
        <v>498302</v>
      </c>
      <c r="DKA43">
        <v>495194</v>
      </c>
      <c r="DKB43">
        <v>498384</v>
      </c>
      <c r="DKC43">
        <v>497996</v>
      </c>
      <c r="DKD43">
        <v>503595</v>
      </c>
      <c r="DKE43">
        <v>508556</v>
      </c>
      <c r="DKF43">
        <v>504725</v>
      </c>
      <c r="DKG43">
        <v>504177</v>
      </c>
      <c r="DKH43">
        <v>503225</v>
      </c>
      <c r="DKI43">
        <v>507052</v>
      </c>
      <c r="DKJ43">
        <v>505915</v>
      </c>
      <c r="DKK43">
        <v>507798</v>
      </c>
      <c r="DKL43">
        <v>508255</v>
      </c>
      <c r="DKM43">
        <v>504562</v>
      </c>
      <c r="DKN43">
        <v>504562</v>
      </c>
      <c r="DKO43">
        <v>509113</v>
      </c>
      <c r="DKP43">
        <v>516180</v>
      </c>
      <c r="DKQ43">
        <v>514233</v>
      </c>
      <c r="DKR43">
        <v>522090</v>
      </c>
      <c r="DKS43">
        <v>521038</v>
      </c>
      <c r="DKT43">
        <v>513468</v>
      </c>
      <c r="DKU43">
        <v>519521</v>
      </c>
      <c r="DKV43">
        <v>522725</v>
      </c>
      <c r="DKW43">
        <v>521957</v>
      </c>
      <c r="DKX43">
        <v>523743</v>
      </c>
      <c r="DKY43">
        <v>524052</v>
      </c>
      <c r="DKZ43">
        <v>524052</v>
      </c>
      <c r="DLA43">
        <v>523482</v>
      </c>
      <c r="DLB43">
        <v>525785</v>
      </c>
      <c r="DLC43">
        <v>525402</v>
      </c>
      <c r="DLD43">
        <v>525382</v>
      </c>
      <c r="DLE43">
        <v>525382</v>
      </c>
      <c r="DLF43">
        <v>525232</v>
      </c>
      <c r="DLG43">
        <v>529408</v>
      </c>
      <c r="DLH43">
        <v>1076</v>
      </c>
      <c r="DLI43">
        <v>1400</v>
      </c>
      <c r="DLJ43">
        <v>2716</v>
      </c>
      <c r="DLK43">
        <v>4230</v>
      </c>
      <c r="DLL43">
        <v>7210</v>
      </c>
      <c r="DLM43">
        <v>10385</v>
      </c>
      <c r="DLN43">
        <v>11978</v>
      </c>
      <c r="DLO43">
        <v>16846</v>
      </c>
      <c r="DLP43">
        <v>21480</v>
      </c>
      <c r="DLQ43">
        <v>24553</v>
      </c>
      <c r="DLR43">
        <v>24816</v>
      </c>
      <c r="DLS43">
        <v>25597</v>
      </c>
      <c r="DLT43">
        <v>31218</v>
      </c>
      <c r="DLU43">
        <v>33765</v>
      </c>
      <c r="DLV43">
        <v>62685</v>
      </c>
      <c r="DLW43">
        <v>77726</v>
      </c>
      <c r="DLX43">
        <v>86570</v>
      </c>
      <c r="DLY43">
        <v>86570</v>
      </c>
      <c r="DLZ43">
        <v>173232</v>
      </c>
      <c r="DMA43">
        <v>269717</v>
      </c>
      <c r="DMB43">
        <v>467489</v>
      </c>
      <c r="DMC43">
        <v>485159</v>
      </c>
      <c r="DMD43">
        <v>516169</v>
      </c>
      <c r="DME43">
        <v>526325</v>
      </c>
      <c r="DMF43">
        <v>521960</v>
      </c>
      <c r="DMG43">
        <v>519524</v>
      </c>
      <c r="DMH43">
        <v>518314</v>
      </c>
      <c r="DMI43">
        <v>514850</v>
      </c>
      <c r="DMJ43">
        <v>509353</v>
      </c>
      <c r="DMK43">
        <v>508574</v>
      </c>
      <c r="DML43">
        <v>508775</v>
      </c>
      <c r="DMM43">
        <v>513007</v>
      </c>
      <c r="DMN43">
        <v>515109</v>
      </c>
      <c r="DMO43">
        <v>512993</v>
      </c>
      <c r="DMP43">
        <v>509476</v>
      </c>
      <c r="DMQ43">
        <v>510560</v>
      </c>
      <c r="DMR43">
        <v>509010</v>
      </c>
      <c r="DMS43">
        <v>505492</v>
      </c>
      <c r="DMT43">
        <v>506238</v>
      </c>
      <c r="DMU43">
        <v>508145</v>
      </c>
      <c r="DMV43">
        <v>509165</v>
      </c>
      <c r="DMW43">
        <v>513055</v>
      </c>
      <c r="DMX43">
        <v>506682</v>
      </c>
      <c r="DMY43">
        <v>504227</v>
      </c>
      <c r="DMZ43">
        <v>502514</v>
      </c>
      <c r="DNA43">
        <v>503131</v>
      </c>
      <c r="DNB43">
        <v>505940</v>
      </c>
      <c r="DNC43">
        <v>510970</v>
      </c>
      <c r="DND43">
        <v>515060</v>
      </c>
      <c r="DNE43">
        <v>512851</v>
      </c>
      <c r="DNF43">
        <v>513026</v>
      </c>
      <c r="DNG43">
        <v>512481</v>
      </c>
      <c r="DNH43">
        <v>513978</v>
      </c>
      <c r="DNI43">
        <v>517020</v>
      </c>
      <c r="DNJ43">
        <v>518488</v>
      </c>
      <c r="DNK43">
        <v>519053</v>
      </c>
      <c r="DNL43">
        <v>514907</v>
      </c>
      <c r="DNM43">
        <v>519194</v>
      </c>
      <c r="DNN43">
        <v>514574</v>
      </c>
      <c r="DNO43">
        <v>512853</v>
      </c>
      <c r="DNP43">
        <v>514328</v>
      </c>
      <c r="DNQ43">
        <v>511990</v>
      </c>
      <c r="DNR43">
        <v>507231</v>
      </c>
      <c r="DNS43">
        <v>504896</v>
      </c>
      <c r="DNT43">
        <v>503738</v>
      </c>
      <c r="DNU43">
        <v>1153</v>
      </c>
      <c r="DNV43">
        <v>3778</v>
      </c>
      <c r="DNW43">
        <v>4200</v>
      </c>
      <c r="DNX43">
        <v>9123</v>
      </c>
      <c r="DNY43">
        <v>13933</v>
      </c>
      <c r="DNZ43">
        <v>15144</v>
      </c>
      <c r="DOA43">
        <v>15235</v>
      </c>
      <c r="DOB43">
        <v>16194</v>
      </c>
      <c r="DOC43">
        <v>17412</v>
      </c>
      <c r="DOD43">
        <v>18343</v>
      </c>
      <c r="DOE43">
        <v>18968</v>
      </c>
      <c r="DOF43">
        <v>38660</v>
      </c>
      <c r="DOG43">
        <v>44201</v>
      </c>
      <c r="DOH43">
        <v>47747</v>
      </c>
      <c r="DOI43">
        <v>58040</v>
      </c>
      <c r="DOJ43">
        <v>58040</v>
      </c>
      <c r="DOK43">
        <v>71081</v>
      </c>
      <c r="DOL43">
        <v>180430</v>
      </c>
      <c r="DOM43">
        <v>314214</v>
      </c>
      <c r="DON43">
        <v>382612</v>
      </c>
      <c r="DOO43">
        <v>452974</v>
      </c>
      <c r="DOP43">
        <v>474444</v>
      </c>
      <c r="DOQ43">
        <v>479420</v>
      </c>
      <c r="DOR43">
        <v>486520</v>
      </c>
      <c r="DOS43">
        <v>496190</v>
      </c>
      <c r="DOT43">
        <v>497052</v>
      </c>
      <c r="DOU43">
        <v>499617</v>
      </c>
      <c r="DOV43">
        <v>496411</v>
      </c>
      <c r="DOW43">
        <v>493483</v>
      </c>
      <c r="DOX43">
        <v>492660</v>
      </c>
      <c r="DOY43">
        <v>493920</v>
      </c>
      <c r="DOZ43">
        <v>495761</v>
      </c>
      <c r="DPA43">
        <v>492139</v>
      </c>
      <c r="DPB43">
        <v>494086</v>
      </c>
      <c r="DPC43">
        <v>493189</v>
      </c>
      <c r="DPD43">
        <v>492055</v>
      </c>
      <c r="DPE43">
        <v>494636</v>
      </c>
      <c r="DPF43">
        <v>489508</v>
      </c>
      <c r="DPG43">
        <v>489487</v>
      </c>
      <c r="DPH43">
        <v>494441</v>
      </c>
      <c r="DPI43">
        <v>495832</v>
      </c>
      <c r="DPJ43">
        <v>494425</v>
      </c>
      <c r="DPK43">
        <v>498509</v>
      </c>
      <c r="DPL43">
        <v>498929</v>
      </c>
      <c r="DPM43">
        <v>497653</v>
      </c>
      <c r="DPN43">
        <v>495695</v>
      </c>
      <c r="DPO43">
        <v>495268</v>
      </c>
      <c r="DPP43">
        <v>491041</v>
      </c>
      <c r="DPQ43">
        <v>491937</v>
      </c>
      <c r="DPR43">
        <v>489186</v>
      </c>
      <c r="DPS43">
        <v>490370</v>
      </c>
      <c r="DPT43">
        <v>491916</v>
      </c>
      <c r="DPU43">
        <v>490206</v>
      </c>
      <c r="DPV43">
        <v>489731</v>
      </c>
      <c r="DPW43">
        <v>488513</v>
      </c>
      <c r="DPX43">
        <v>485926</v>
      </c>
      <c r="DPY43">
        <v>485926</v>
      </c>
      <c r="DPZ43">
        <v>484239</v>
      </c>
      <c r="DQA43">
        <v>485677</v>
      </c>
      <c r="DQB43">
        <v>481076</v>
      </c>
      <c r="DQC43">
        <v>484408</v>
      </c>
      <c r="DQD43">
        <v>482466</v>
      </c>
      <c r="DQE43">
        <v>482804</v>
      </c>
      <c r="DQF43">
        <v>479630</v>
      </c>
      <c r="DQG43">
        <v>479825</v>
      </c>
      <c r="DQH43">
        <v>479394</v>
      </c>
      <c r="DQI43">
        <v>1816</v>
      </c>
      <c r="DQJ43">
        <v>4320</v>
      </c>
      <c r="DQK43">
        <v>8217</v>
      </c>
      <c r="DQL43">
        <v>22486</v>
      </c>
      <c r="DQM43">
        <v>33758</v>
      </c>
      <c r="DQN43">
        <v>35586</v>
      </c>
      <c r="DQO43">
        <v>36934</v>
      </c>
      <c r="DQP43">
        <v>38974</v>
      </c>
      <c r="DQQ43">
        <v>43108</v>
      </c>
      <c r="DQR43">
        <v>43740</v>
      </c>
      <c r="DQS43">
        <v>65522</v>
      </c>
      <c r="DQT43">
        <v>65439</v>
      </c>
      <c r="DQU43">
        <v>67789</v>
      </c>
      <c r="DQV43">
        <v>71616</v>
      </c>
      <c r="DQW43">
        <v>73938</v>
      </c>
      <c r="DQX43">
        <v>102866</v>
      </c>
      <c r="DQY43">
        <v>173986</v>
      </c>
      <c r="DQZ43">
        <v>338863</v>
      </c>
      <c r="DRA43">
        <v>441571</v>
      </c>
      <c r="DRB43">
        <v>441571</v>
      </c>
      <c r="DRC43">
        <v>459987</v>
      </c>
      <c r="DRD43">
        <v>470784</v>
      </c>
      <c r="DRE43">
        <v>477529</v>
      </c>
      <c r="DRF43">
        <v>487178</v>
      </c>
      <c r="DRG43">
        <v>488452</v>
      </c>
      <c r="DRH43">
        <v>492776</v>
      </c>
      <c r="DRI43">
        <v>494355</v>
      </c>
      <c r="DRJ43">
        <v>487219</v>
      </c>
      <c r="DRK43">
        <v>485430</v>
      </c>
      <c r="DRL43">
        <v>485789</v>
      </c>
      <c r="DRM43">
        <v>486656</v>
      </c>
      <c r="DRN43">
        <v>479711</v>
      </c>
      <c r="DRO43">
        <v>482747</v>
      </c>
      <c r="DRP43">
        <v>483512</v>
      </c>
      <c r="DRQ43">
        <v>484295</v>
      </c>
      <c r="DRR43">
        <v>478203</v>
      </c>
      <c r="DRS43">
        <v>478821</v>
      </c>
      <c r="DRT43">
        <v>482377</v>
      </c>
      <c r="DRU43">
        <v>486609</v>
      </c>
      <c r="DRV43">
        <v>492137</v>
      </c>
      <c r="DRW43">
        <v>491225</v>
      </c>
      <c r="DRX43">
        <v>490752</v>
      </c>
      <c r="DRY43">
        <v>488728</v>
      </c>
      <c r="DRZ43">
        <v>491458</v>
      </c>
      <c r="DSA43">
        <v>491106</v>
      </c>
      <c r="DSB43">
        <v>491106</v>
      </c>
      <c r="DSC43">
        <v>488292</v>
      </c>
      <c r="DSD43">
        <v>491079</v>
      </c>
      <c r="DSE43">
        <v>487603</v>
      </c>
      <c r="DSF43">
        <v>490444</v>
      </c>
      <c r="DSG43">
        <v>488036</v>
      </c>
      <c r="DSH43">
        <v>481759</v>
      </c>
      <c r="DSI43">
        <v>481663</v>
      </c>
      <c r="DSJ43">
        <v>481041</v>
      </c>
      <c r="DSK43">
        <v>479510</v>
      </c>
      <c r="DSL43">
        <v>478314</v>
      </c>
      <c r="DSM43">
        <v>479416</v>
      </c>
      <c r="DSN43">
        <v>479414</v>
      </c>
      <c r="DSO43">
        <v>482525</v>
      </c>
      <c r="DSP43">
        <v>478602</v>
      </c>
      <c r="DSQ43">
        <v>477739</v>
      </c>
      <c r="DSR43">
        <v>477976</v>
      </c>
      <c r="DSS43">
        <v>477460</v>
      </c>
      <c r="DST43">
        <v>480755</v>
      </c>
      <c r="DSU43">
        <v>482815</v>
      </c>
      <c r="DSV43">
        <v>1886</v>
      </c>
      <c r="DSW43">
        <v>7147</v>
      </c>
      <c r="DSX43">
        <v>7222</v>
      </c>
      <c r="DSY43">
        <v>15220</v>
      </c>
      <c r="DSZ43">
        <v>20627</v>
      </c>
      <c r="DTA43">
        <v>21161</v>
      </c>
      <c r="DTB43">
        <v>21610</v>
      </c>
      <c r="DTC43">
        <v>24795</v>
      </c>
      <c r="DTD43">
        <v>26113</v>
      </c>
      <c r="DTE43">
        <v>26483</v>
      </c>
      <c r="DTF43">
        <v>31876</v>
      </c>
      <c r="DTG43">
        <v>34513</v>
      </c>
      <c r="DTH43">
        <v>40237</v>
      </c>
      <c r="DTI43">
        <v>51245</v>
      </c>
      <c r="DTJ43">
        <v>81369</v>
      </c>
      <c r="DTK43">
        <v>95505</v>
      </c>
      <c r="DTL43">
        <v>146993</v>
      </c>
      <c r="DTM43">
        <v>221834</v>
      </c>
      <c r="DTN43">
        <v>325472</v>
      </c>
      <c r="DTO43">
        <v>445684</v>
      </c>
      <c r="DTP43">
        <v>449121</v>
      </c>
      <c r="DTQ43">
        <v>450126</v>
      </c>
      <c r="DTR43">
        <v>449671</v>
      </c>
      <c r="DTS43">
        <v>450632</v>
      </c>
      <c r="DTT43">
        <v>450632</v>
      </c>
      <c r="DTU43">
        <v>452864</v>
      </c>
      <c r="DTV43">
        <v>454189</v>
      </c>
      <c r="DTW43">
        <v>454375</v>
      </c>
      <c r="DTX43">
        <v>453964</v>
      </c>
      <c r="DTY43">
        <v>452838</v>
      </c>
      <c r="DTZ43">
        <v>455559</v>
      </c>
      <c r="DUA43">
        <v>455254</v>
      </c>
      <c r="DUB43">
        <v>453561</v>
      </c>
      <c r="DUC43">
        <v>459929</v>
      </c>
      <c r="DUD43">
        <v>457674</v>
      </c>
      <c r="DUE43">
        <v>460945</v>
      </c>
      <c r="DUF43">
        <v>458655</v>
      </c>
      <c r="DUG43">
        <v>463565</v>
      </c>
      <c r="DUH43">
        <v>464484</v>
      </c>
      <c r="DUI43">
        <v>466118</v>
      </c>
      <c r="DUJ43">
        <v>462411</v>
      </c>
      <c r="DUK43">
        <v>458583</v>
      </c>
      <c r="DUL43">
        <v>465462</v>
      </c>
      <c r="DUM43">
        <v>463911</v>
      </c>
      <c r="DUN43">
        <v>463911</v>
      </c>
      <c r="DUO43">
        <v>463748</v>
      </c>
      <c r="DUP43">
        <v>466359</v>
      </c>
      <c r="DUQ43">
        <v>465441</v>
      </c>
      <c r="DUR43">
        <v>464346</v>
      </c>
      <c r="DUS43">
        <v>460288</v>
      </c>
      <c r="DUT43">
        <v>456331</v>
      </c>
      <c r="DUU43">
        <v>456180</v>
      </c>
      <c r="DUV43">
        <v>456790</v>
      </c>
      <c r="DUW43">
        <v>454744</v>
      </c>
      <c r="DUX43">
        <v>453207</v>
      </c>
      <c r="DUY43">
        <v>452433</v>
      </c>
      <c r="DUZ43">
        <v>452154</v>
      </c>
      <c r="DVA43">
        <v>452154</v>
      </c>
      <c r="DVB43">
        <v>453786</v>
      </c>
      <c r="DVC43">
        <v>453211</v>
      </c>
      <c r="DVD43">
        <v>451191</v>
      </c>
      <c r="DVE43">
        <v>451341</v>
      </c>
      <c r="DVF43">
        <v>451341</v>
      </c>
      <c r="DVG43">
        <v>452128</v>
      </c>
      <c r="DVH43">
        <v>447913</v>
      </c>
      <c r="DVI43">
        <v>2760</v>
      </c>
      <c r="DVJ43">
        <v>3749</v>
      </c>
      <c r="DVK43">
        <v>4493</v>
      </c>
      <c r="DVL43">
        <v>6621</v>
      </c>
      <c r="DVM43">
        <v>7301</v>
      </c>
      <c r="DVN43">
        <v>10815</v>
      </c>
      <c r="DVO43">
        <v>12292</v>
      </c>
      <c r="DVP43">
        <v>12682</v>
      </c>
      <c r="DVQ43">
        <v>16512</v>
      </c>
      <c r="DVR43">
        <v>20736</v>
      </c>
      <c r="DVS43">
        <v>23248</v>
      </c>
      <c r="DVT43">
        <v>24443</v>
      </c>
      <c r="DVU43">
        <v>26113</v>
      </c>
      <c r="DVV43">
        <v>31868</v>
      </c>
      <c r="DVW43">
        <v>48301</v>
      </c>
      <c r="DVX43">
        <v>62508</v>
      </c>
      <c r="DVY43">
        <v>62508</v>
      </c>
      <c r="DVZ43">
        <v>154702</v>
      </c>
      <c r="DWA43">
        <v>289555</v>
      </c>
      <c r="DWB43">
        <v>382244</v>
      </c>
      <c r="DWC43">
        <v>401157</v>
      </c>
      <c r="DWD43">
        <v>421507</v>
      </c>
      <c r="DWE43">
        <v>431389</v>
      </c>
      <c r="DWF43">
        <v>435540</v>
      </c>
      <c r="DWG43">
        <v>433683</v>
      </c>
      <c r="DWH43">
        <v>425213</v>
      </c>
      <c r="DWI43">
        <v>415425</v>
      </c>
      <c r="DWJ43">
        <v>416603</v>
      </c>
      <c r="DWK43">
        <v>418624</v>
      </c>
      <c r="DWL43">
        <v>419395</v>
      </c>
      <c r="DWM43">
        <v>412982</v>
      </c>
      <c r="DWN43">
        <v>410350</v>
      </c>
      <c r="DWO43">
        <v>420974</v>
      </c>
      <c r="DWP43">
        <v>420341</v>
      </c>
      <c r="DWQ43">
        <v>419242</v>
      </c>
      <c r="DWR43">
        <v>419449</v>
      </c>
      <c r="DWS43">
        <v>413661</v>
      </c>
      <c r="DWT43">
        <v>410801</v>
      </c>
      <c r="DWU43">
        <v>411330</v>
      </c>
      <c r="DWV43">
        <v>413754</v>
      </c>
      <c r="DWW43">
        <v>411593</v>
      </c>
      <c r="DWX43">
        <v>410738</v>
      </c>
      <c r="DWY43">
        <v>411492</v>
      </c>
      <c r="DWZ43">
        <v>415158</v>
      </c>
      <c r="DXA43">
        <v>413339</v>
      </c>
      <c r="DXB43">
        <v>414132</v>
      </c>
      <c r="DXC43">
        <v>413239</v>
      </c>
      <c r="DXD43">
        <v>411034</v>
      </c>
      <c r="DXE43">
        <v>408168</v>
      </c>
      <c r="DXF43">
        <v>409991</v>
      </c>
      <c r="DXG43">
        <v>411543</v>
      </c>
      <c r="DXH43">
        <v>407912</v>
      </c>
      <c r="DXI43">
        <v>404471</v>
      </c>
      <c r="DXJ43">
        <v>405854</v>
      </c>
      <c r="DXK43">
        <v>407860</v>
      </c>
      <c r="DXL43">
        <v>406736</v>
      </c>
      <c r="DXM43">
        <v>408187</v>
      </c>
      <c r="DXN43">
        <v>401219</v>
      </c>
      <c r="DXO43">
        <v>399884</v>
      </c>
      <c r="DXP43">
        <v>401227</v>
      </c>
      <c r="DXQ43">
        <v>395777</v>
      </c>
      <c r="DXR43">
        <v>400110</v>
      </c>
      <c r="DXS43">
        <v>399650</v>
      </c>
      <c r="DXT43">
        <v>393894</v>
      </c>
      <c r="DXU43">
        <v>386988</v>
      </c>
      <c r="DXV43">
        <v>1549</v>
      </c>
      <c r="DXW43">
        <v>3504</v>
      </c>
      <c r="DXX43">
        <v>5414</v>
      </c>
      <c r="DXY43">
        <v>8531</v>
      </c>
      <c r="DXZ43">
        <v>9593</v>
      </c>
      <c r="DYA43">
        <v>10091</v>
      </c>
      <c r="DYB43">
        <v>10947</v>
      </c>
      <c r="DYC43">
        <v>13790</v>
      </c>
      <c r="DYD43">
        <v>16670</v>
      </c>
      <c r="DYE43">
        <v>18538</v>
      </c>
      <c r="DYF43">
        <v>21609</v>
      </c>
      <c r="DYG43">
        <v>22245</v>
      </c>
      <c r="DYH43">
        <v>23835</v>
      </c>
      <c r="DYI43">
        <v>34526</v>
      </c>
      <c r="DYJ43">
        <v>34526</v>
      </c>
      <c r="DYK43">
        <v>43295</v>
      </c>
      <c r="DYL43">
        <v>101648</v>
      </c>
      <c r="DYM43">
        <v>201141</v>
      </c>
      <c r="DYN43">
        <v>299512</v>
      </c>
      <c r="DYO43">
        <v>363027</v>
      </c>
      <c r="DYP43">
        <v>377445</v>
      </c>
      <c r="DYQ43">
        <v>375335</v>
      </c>
      <c r="DYR43">
        <v>383387</v>
      </c>
      <c r="DYS43">
        <v>383969</v>
      </c>
      <c r="DYT43">
        <v>378989</v>
      </c>
      <c r="DYU43">
        <v>375251</v>
      </c>
      <c r="DYV43">
        <v>378542</v>
      </c>
      <c r="DYW43">
        <v>385126</v>
      </c>
      <c r="DYX43">
        <v>387743</v>
      </c>
      <c r="DYY43">
        <v>387478</v>
      </c>
      <c r="DYZ43">
        <v>384255</v>
      </c>
      <c r="DZA43">
        <v>382278</v>
      </c>
      <c r="DZB43">
        <v>383630</v>
      </c>
      <c r="DZC43">
        <v>377830</v>
      </c>
      <c r="DZD43">
        <v>378775</v>
      </c>
      <c r="DZE43">
        <v>380622</v>
      </c>
      <c r="DZF43">
        <v>380929</v>
      </c>
      <c r="DZG43">
        <v>376119</v>
      </c>
      <c r="DZH43">
        <v>375955</v>
      </c>
      <c r="DZI43">
        <v>376262</v>
      </c>
      <c r="DZJ43">
        <v>378315</v>
      </c>
      <c r="DZK43">
        <v>376637</v>
      </c>
      <c r="DZL43">
        <v>376400</v>
      </c>
      <c r="DZM43">
        <v>376248</v>
      </c>
      <c r="DZN43">
        <v>378088</v>
      </c>
      <c r="DZO43">
        <v>375427</v>
      </c>
      <c r="DZP43">
        <v>374043</v>
      </c>
      <c r="DZQ43">
        <v>376664</v>
      </c>
      <c r="DZR43">
        <v>378530</v>
      </c>
      <c r="DZS43">
        <v>378069</v>
      </c>
      <c r="DZT43">
        <v>376349</v>
      </c>
      <c r="DZU43">
        <v>377796</v>
      </c>
      <c r="DZV43">
        <v>377181</v>
      </c>
      <c r="DZW43">
        <v>379352</v>
      </c>
      <c r="DZX43">
        <v>378714</v>
      </c>
      <c r="DZY43">
        <v>377071</v>
      </c>
      <c r="DZZ43">
        <v>377071</v>
      </c>
      <c r="EAA43">
        <v>377323</v>
      </c>
      <c r="EAB43">
        <v>377230</v>
      </c>
      <c r="EAC43">
        <v>377771</v>
      </c>
      <c r="EAD43">
        <v>376690</v>
      </c>
      <c r="EAE43">
        <v>375278</v>
      </c>
      <c r="EAF43">
        <v>378032</v>
      </c>
      <c r="EAG43">
        <v>381036</v>
      </c>
      <c r="EAH43">
        <v>381925</v>
      </c>
      <c r="EAI43">
        <v>381902</v>
      </c>
      <c r="EAJ43">
        <v>3938</v>
      </c>
      <c r="EAK43">
        <v>8053</v>
      </c>
      <c r="EAL43">
        <v>9183</v>
      </c>
      <c r="EAM43">
        <v>9951</v>
      </c>
      <c r="EAN43">
        <v>10866</v>
      </c>
      <c r="EAO43">
        <v>11240</v>
      </c>
      <c r="EAP43">
        <v>12051</v>
      </c>
      <c r="EAQ43">
        <v>12812</v>
      </c>
      <c r="EAR43">
        <v>14094</v>
      </c>
      <c r="EAS43">
        <v>14875</v>
      </c>
      <c r="EAT43">
        <v>19886</v>
      </c>
      <c r="EAU43">
        <v>22487</v>
      </c>
      <c r="EAV43">
        <v>24224</v>
      </c>
      <c r="EAW43">
        <v>28997</v>
      </c>
      <c r="EAX43">
        <v>44114</v>
      </c>
      <c r="EAY43">
        <v>92671</v>
      </c>
      <c r="EAZ43">
        <v>278795</v>
      </c>
      <c r="EBA43">
        <v>331331</v>
      </c>
      <c r="EBB43">
        <v>331331</v>
      </c>
      <c r="EBC43">
        <v>350909</v>
      </c>
      <c r="EBD43">
        <v>366839</v>
      </c>
      <c r="EBE43">
        <v>379691</v>
      </c>
      <c r="EBF43">
        <v>388929</v>
      </c>
      <c r="EBG43">
        <v>394305</v>
      </c>
      <c r="EBH43">
        <v>392998</v>
      </c>
      <c r="EBI43">
        <v>395284</v>
      </c>
      <c r="EBJ43">
        <v>395219</v>
      </c>
      <c r="EBK43">
        <v>397719</v>
      </c>
      <c r="EBL43">
        <v>402474</v>
      </c>
      <c r="EBM43">
        <v>400290</v>
      </c>
      <c r="EBN43">
        <v>400475</v>
      </c>
      <c r="EBO43">
        <v>398981</v>
      </c>
      <c r="EBP43">
        <v>398375</v>
      </c>
      <c r="EBQ43">
        <v>395529</v>
      </c>
      <c r="EBR43">
        <v>399842</v>
      </c>
      <c r="EBS43">
        <v>396937</v>
      </c>
      <c r="EBT43">
        <v>396197</v>
      </c>
      <c r="EBU43">
        <v>399546</v>
      </c>
      <c r="EBV43">
        <v>404652</v>
      </c>
      <c r="EBW43">
        <v>404456</v>
      </c>
      <c r="EBX43">
        <v>396482</v>
      </c>
      <c r="EBY43">
        <v>395433</v>
      </c>
      <c r="EBZ43">
        <v>395115</v>
      </c>
      <c r="ECA43">
        <v>386057</v>
      </c>
      <c r="ECB43">
        <v>384834</v>
      </c>
      <c r="ECC43">
        <v>385804</v>
      </c>
      <c r="ECD43">
        <v>384762</v>
      </c>
      <c r="ECE43">
        <v>385007</v>
      </c>
      <c r="ECF43">
        <v>385007</v>
      </c>
      <c r="ECG43">
        <v>384413</v>
      </c>
      <c r="ECH43">
        <v>382150</v>
      </c>
      <c r="ECI43">
        <v>382700</v>
      </c>
      <c r="ECJ43">
        <v>379625</v>
      </c>
      <c r="ECK43">
        <v>377435</v>
      </c>
      <c r="ECL43">
        <v>375528</v>
      </c>
      <c r="ECM43">
        <v>374285</v>
      </c>
      <c r="ECN43">
        <v>370126</v>
      </c>
      <c r="ECO43">
        <v>371093</v>
      </c>
      <c r="ECP43">
        <v>371800</v>
      </c>
      <c r="ECQ43">
        <v>371800</v>
      </c>
      <c r="ECR43">
        <v>375227</v>
      </c>
      <c r="ECS43">
        <v>374984</v>
      </c>
      <c r="ECT43">
        <v>378644</v>
      </c>
      <c r="ECU43">
        <v>377886</v>
      </c>
      <c r="ECV43">
        <v>376395</v>
      </c>
      <c r="ECW43">
        <v>377300</v>
      </c>
      <c r="ECX43">
        <v>2551</v>
      </c>
      <c r="ECY43">
        <v>4135</v>
      </c>
      <c r="ECZ43">
        <v>4439</v>
      </c>
      <c r="EDA43">
        <v>5285</v>
      </c>
      <c r="EDB43">
        <v>7759</v>
      </c>
      <c r="EDC43">
        <v>7900</v>
      </c>
      <c r="EDD43">
        <v>8767</v>
      </c>
      <c r="EDE43">
        <v>12594</v>
      </c>
      <c r="EDF43">
        <v>17746</v>
      </c>
      <c r="EDG43">
        <v>22611</v>
      </c>
      <c r="EDH43">
        <v>35639</v>
      </c>
      <c r="EDI43">
        <v>37959</v>
      </c>
      <c r="EDJ43">
        <v>46162</v>
      </c>
      <c r="EDK43">
        <v>55711</v>
      </c>
      <c r="EDL43">
        <v>73743</v>
      </c>
      <c r="EDM43">
        <v>129432</v>
      </c>
      <c r="EDN43">
        <v>246768</v>
      </c>
      <c r="EDO43">
        <v>315057</v>
      </c>
      <c r="EDP43">
        <v>347979</v>
      </c>
      <c r="EDQ43">
        <v>368847</v>
      </c>
      <c r="EDR43">
        <v>368403</v>
      </c>
      <c r="EDS43">
        <v>369302</v>
      </c>
      <c r="EDT43">
        <v>369302</v>
      </c>
      <c r="EDU43">
        <v>369201</v>
      </c>
      <c r="EDV43">
        <v>364848</v>
      </c>
      <c r="EDW43">
        <v>364730</v>
      </c>
      <c r="EDX43">
        <v>363721</v>
      </c>
      <c r="EDY43">
        <v>365702</v>
      </c>
      <c r="EDZ43">
        <v>369145</v>
      </c>
      <c r="EEA43">
        <v>370530</v>
      </c>
      <c r="EEB43">
        <v>371564</v>
      </c>
      <c r="EEC43">
        <v>370690</v>
      </c>
      <c r="EED43">
        <v>372568</v>
      </c>
      <c r="EEE43">
        <v>370815</v>
      </c>
      <c r="EEF43">
        <v>365477</v>
      </c>
      <c r="EEG43">
        <v>364841</v>
      </c>
      <c r="EEH43">
        <v>367350</v>
      </c>
      <c r="EEI43">
        <v>362381</v>
      </c>
      <c r="EEJ43">
        <v>358785</v>
      </c>
      <c r="EEK43">
        <v>357352</v>
      </c>
      <c r="EEL43">
        <v>357437</v>
      </c>
      <c r="EEM43">
        <v>357215</v>
      </c>
      <c r="EEN43">
        <v>357215</v>
      </c>
      <c r="EEO43">
        <v>356770</v>
      </c>
      <c r="EEP43">
        <v>355213</v>
      </c>
      <c r="EEQ43">
        <v>357653</v>
      </c>
      <c r="EER43">
        <v>359545</v>
      </c>
      <c r="EES43">
        <v>358521</v>
      </c>
      <c r="EET43">
        <v>355802</v>
      </c>
      <c r="EEU43">
        <v>354325</v>
      </c>
      <c r="EEV43">
        <v>351274</v>
      </c>
      <c r="EEW43">
        <v>353040</v>
      </c>
      <c r="EEX43">
        <v>354280</v>
      </c>
      <c r="EEY43">
        <v>352390</v>
      </c>
      <c r="EEZ43">
        <v>350494</v>
      </c>
      <c r="EFA43">
        <v>348555</v>
      </c>
      <c r="EFB43">
        <v>348555</v>
      </c>
      <c r="EFC43">
        <v>348435</v>
      </c>
      <c r="EFD43">
        <v>348117</v>
      </c>
      <c r="EFE43">
        <v>349742</v>
      </c>
      <c r="EFF43">
        <v>350241</v>
      </c>
      <c r="EFG43">
        <v>350241</v>
      </c>
      <c r="EFH43">
        <v>350420</v>
      </c>
      <c r="EFI43">
        <v>351560</v>
      </c>
      <c r="EFJ43">
        <v>5294</v>
      </c>
      <c r="EFK43">
        <v>6777</v>
      </c>
      <c r="EFL43">
        <v>10482</v>
      </c>
      <c r="EFM43">
        <v>11260</v>
      </c>
      <c r="EFN43">
        <v>12953</v>
      </c>
      <c r="EFO43">
        <v>12977</v>
      </c>
      <c r="EFP43">
        <v>12982</v>
      </c>
      <c r="EFQ43">
        <v>13649</v>
      </c>
      <c r="EFR43">
        <v>14684</v>
      </c>
      <c r="EFS43">
        <v>16176</v>
      </c>
      <c r="EFT43">
        <v>18392</v>
      </c>
      <c r="EFU43">
        <v>22726</v>
      </c>
      <c r="EFV43">
        <v>24079</v>
      </c>
      <c r="EFW43">
        <v>48500</v>
      </c>
      <c r="EFX43">
        <v>47481</v>
      </c>
      <c r="EFY43">
        <v>120885</v>
      </c>
      <c r="EFZ43">
        <v>214434</v>
      </c>
      <c r="EGA43">
        <v>308327</v>
      </c>
      <c r="EGB43">
        <v>345383</v>
      </c>
      <c r="EGC43">
        <v>348788</v>
      </c>
      <c r="EGD43">
        <v>348788</v>
      </c>
      <c r="EGE43">
        <v>350831</v>
      </c>
      <c r="EGF43">
        <v>354342</v>
      </c>
      <c r="EGG43">
        <v>356620</v>
      </c>
      <c r="EGH43">
        <v>355794</v>
      </c>
      <c r="EGI43">
        <v>356119</v>
      </c>
      <c r="EGJ43">
        <v>357286</v>
      </c>
      <c r="EGK43">
        <v>357051</v>
      </c>
      <c r="EGL43">
        <v>354558</v>
      </c>
      <c r="EGM43">
        <v>351216</v>
      </c>
      <c r="EGN43">
        <v>348809</v>
      </c>
      <c r="EGO43">
        <v>345918</v>
      </c>
      <c r="EGP43">
        <v>347440</v>
      </c>
      <c r="EGQ43">
        <v>347755</v>
      </c>
      <c r="EGR43">
        <v>350007</v>
      </c>
      <c r="EGS43">
        <v>353230</v>
      </c>
      <c r="EGT43">
        <v>354019</v>
      </c>
      <c r="EGU43">
        <v>354045</v>
      </c>
      <c r="EGV43">
        <v>354292</v>
      </c>
      <c r="EGW43">
        <v>365499</v>
      </c>
      <c r="EGX43">
        <v>367580</v>
      </c>
      <c r="EGY43">
        <v>367999</v>
      </c>
      <c r="EGZ43">
        <v>368313</v>
      </c>
      <c r="EHA43">
        <v>369287</v>
      </c>
      <c r="EHB43">
        <v>371359</v>
      </c>
      <c r="EHC43">
        <v>371095</v>
      </c>
      <c r="EHD43">
        <v>371185</v>
      </c>
      <c r="EHE43">
        <v>370306</v>
      </c>
      <c r="EHF43">
        <v>371761</v>
      </c>
      <c r="EHG43">
        <v>369499</v>
      </c>
      <c r="EHH43">
        <v>370257</v>
      </c>
      <c r="EHI43">
        <v>370616</v>
      </c>
      <c r="EHJ43">
        <v>370342</v>
      </c>
      <c r="EHK43">
        <v>370095</v>
      </c>
      <c r="EHL43">
        <v>370386</v>
      </c>
      <c r="EHM43">
        <v>369132</v>
      </c>
      <c r="EHN43">
        <v>370323</v>
      </c>
      <c r="EHO43">
        <v>366983</v>
      </c>
      <c r="EHP43">
        <v>364772</v>
      </c>
      <c r="EHQ43">
        <v>356805</v>
      </c>
      <c r="EHR43">
        <v>357442</v>
      </c>
      <c r="EHS43">
        <v>356454</v>
      </c>
      <c r="EHT43">
        <v>359288</v>
      </c>
      <c r="EHU43">
        <v>358555</v>
      </c>
      <c r="EHV43">
        <v>358482</v>
      </c>
      <c r="EHW43">
        <v>2616</v>
      </c>
      <c r="EHX43">
        <v>3227</v>
      </c>
      <c r="EHY43">
        <v>6196</v>
      </c>
      <c r="EHZ43">
        <v>7584</v>
      </c>
      <c r="EIA43">
        <v>13569</v>
      </c>
      <c r="EIB43">
        <v>16838</v>
      </c>
      <c r="EIC43">
        <v>18294</v>
      </c>
      <c r="EID43">
        <v>18596</v>
      </c>
      <c r="EIE43">
        <v>19320</v>
      </c>
      <c r="EIF43">
        <v>20942</v>
      </c>
      <c r="EIG43">
        <v>24216</v>
      </c>
      <c r="EIH43">
        <v>31179</v>
      </c>
      <c r="EII43">
        <v>46455</v>
      </c>
      <c r="EIJ43">
        <v>46455</v>
      </c>
      <c r="EIK43">
        <v>69023</v>
      </c>
      <c r="EIL43">
        <v>104370</v>
      </c>
      <c r="EIM43">
        <v>222629</v>
      </c>
      <c r="EIN43">
        <v>292818</v>
      </c>
      <c r="EIO43">
        <v>338802</v>
      </c>
      <c r="EIP43">
        <v>344817</v>
      </c>
      <c r="EIQ43">
        <v>349477</v>
      </c>
      <c r="EIR43">
        <v>357237</v>
      </c>
      <c r="EIS43">
        <v>355999</v>
      </c>
      <c r="EIT43">
        <v>353757</v>
      </c>
      <c r="EIU43">
        <v>356572</v>
      </c>
      <c r="EIV43">
        <v>358387</v>
      </c>
      <c r="EIW43">
        <v>358746</v>
      </c>
      <c r="EIX43">
        <v>354980</v>
      </c>
      <c r="EIY43">
        <v>355161</v>
      </c>
      <c r="EIZ43">
        <v>355375</v>
      </c>
      <c r="EJA43">
        <v>352141</v>
      </c>
      <c r="EJB43">
        <v>351921</v>
      </c>
      <c r="EJC43">
        <v>352596</v>
      </c>
      <c r="EJD43">
        <v>352933</v>
      </c>
      <c r="EJE43">
        <v>353911</v>
      </c>
      <c r="EJF43">
        <v>355024</v>
      </c>
      <c r="EJG43">
        <v>355188</v>
      </c>
      <c r="EJH43">
        <v>352693</v>
      </c>
      <c r="EJI43">
        <v>351862</v>
      </c>
      <c r="EJJ43">
        <v>350720</v>
      </c>
      <c r="EJK43">
        <v>349697</v>
      </c>
      <c r="EJL43">
        <v>348761</v>
      </c>
      <c r="EJM43">
        <v>346961</v>
      </c>
      <c r="EJN43">
        <v>348595</v>
      </c>
      <c r="EJO43">
        <v>347469</v>
      </c>
      <c r="EJP43">
        <v>346200</v>
      </c>
      <c r="EJQ43">
        <v>348588</v>
      </c>
      <c r="EJR43">
        <v>347941</v>
      </c>
      <c r="EJS43">
        <v>349421</v>
      </c>
      <c r="EJT43">
        <v>351068</v>
      </c>
      <c r="EJU43">
        <v>352784</v>
      </c>
      <c r="EJV43">
        <v>353057</v>
      </c>
      <c r="EJW43">
        <v>352407</v>
      </c>
      <c r="EJX43">
        <v>351079</v>
      </c>
      <c r="EJY43">
        <v>349029</v>
      </c>
      <c r="EJZ43">
        <v>347100</v>
      </c>
      <c r="EKA43">
        <v>347100</v>
      </c>
      <c r="EKB43">
        <v>347120</v>
      </c>
      <c r="EKC43">
        <v>345562</v>
      </c>
      <c r="EKD43">
        <v>341977</v>
      </c>
      <c r="EKE43">
        <v>341416</v>
      </c>
      <c r="EKF43">
        <v>342352</v>
      </c>
      <c r="EKG43">
        <v>340701</v>
      </c>
      <c r="EKH43">
        <v>340648</v>
      </c>
      <c r="EKI43">
        <v>340064</v>
      </c>
      <c r="EKJ43">
        <v>5027</v>
      </c>
      <c r="EKK43">
        <v>5956</v>
      </c>
      <c r="EKL43">
        <v>11543</v>
      </c>
      <c r="EKM43">
        <v>11593</v>
      </c>
      <c r="EKN43">
        <v>12299</v>
      </c>
      <c r="EKO43">
        <v>12553</v>
      </c>
      <c r="EKP43">
        <v>13197</v>
      </c>
      <c r="EKQ43">
        <v>15081</v>
      </c>
      <c r="EKR43">
        <v>16331</v>
      </c>
      <c r="EKS43">
        <v>16638</v>
      </c>
      <c r="EKT43">
        <v>18606</v>
      </c>
      <c r="EKU43">
        <v>22899</v>
      </c>
      <c r="EKV43">
        <v>28120</v>
      </c>
      <c r="EKW43">
        <v>29780</v>
      </c>
      <c r="EKX43">
        <v>36827</v>
      </c>
      <c r="EKY43">
        <v>54137</v>
      </c>
      <c r="EKZ43">
        <v>97640</v>
      </c>
      <c r="ELA43">
        <v>199451</v>
      </c>
      <c r="ELB43">
        <v>199451</v>
      </c>
      <c r="ELC43">
        <v>269914</v>
      </c>
      <c r="ELD43">
        <v>307446</v>
      </c>
      <c r="ELE43">
        <v>349269</v>
      </c>
      <c r="ELF43">
        <v>360768</v>
      </c>
      <c r="ELG43">
        <v>365779</v>
      </c>
      <c r="ELH43">
        <v>364931</v>
      </c>
      <c r="ELI43">
        <v>364798</v>
      </c>
      <c r="ELJ43">
        <v>364561</v>
      </c>
      <c r="ELK43">
        <v>365181</v>
      </c>
      <c r="ELL43">
        <v>363857</v>
      </c>
      <c r="ELM43">
        <v>363879</v>
      </c>
      <c r="ELN43">
        <v>361658</v>
      </c>
      <c r="ELO43">
        <v>357837</v>
      </c>
      <c r="ELP43">
        <v>354788</v>
      </c>
      <c r="ELQ43">
        <v>355919</v>
      </c>
      <c r="ELR43">
        <v>353877</v>
      </c>
      <c r="ELS43">
        <v>356548</v>
      </c>
      <c r="ELT43">
        <v>356309</v>
      </c>
      <c r="ELU43">
        <v>356917</v>
      </c>
      <c r="ELV43">
        <v>359826</v>
      </c>
      <c r="ELW43">
        <v>360013</v>
      </c>
      <c r="ELX43">
        <v>362635</v>
      </c>
      <c r="ELY43">
        <v>364049</v>
      </c>
      <c r="ELZ43">
        <v>363987</v>
      </c>
      <c r="EMA43">
        <v>365772</v>
      </c>
      <c r="EMB43">
        <v>365240</v>
      </c>
      <c r="EMC43">
        <v>364489</v>
      </c>
      <c r="EMD43">
        <v>366445</v>
      </c>
      <c r="EME43">
        <v>367669</v>
      </c>
      <c r="EMF43">
        <v>367767</v>
      </c>
      <c r="EMG43">
        <v>364397</v>
      </c>
      <c r="EMH43">
        <v>359135</v>
      </c>
      <c r="EMI43">
        <v>356434</v>
      </c>
      <c r="EMJ43">
        <v>353510</v>
      </c>
      <c r="EMK43">
        <v>351600</v>
      </c>
      <c r="EML43">
        <v>351365</v>
      </c>
      <c r="EMM43">
        <v>351404</v>
      </c>
      <c r="EMN43">
        <v>344322</v>
      </c>
      <c r="EMO43">
        <v>345693</v>
      </c>
      <c r="EMP43">
        <v>345656</v>
      </c>
      <c r="EMQ43">
        <v>343571</v>
      </c>
      <c r="EMR43">
        <v>345143</v>
      </c>
      <c r="EMS43">
        <v>346518</v>
      </c>
      <c r="EMT43">
        <v>350129</v>
      </c>
      <c r="EMU43">
        <v>351121</v>
      </c>
      <c r="EMV43">
        <v>351709</v>
      </c>
      <c r="EMW43">
        <v>4659</v>
      </c>
      <c r="EMX43">
        <v>4700</v>
      </c>
      <c r="EMY43">
        <v>4798</v>
      </c>
      <c r="EMZ43">
        <v>6911</v>
      </c>
      <c r="ENA43">
        <v>8920</v>
      </c>
      <c r="ENB43">
        <v>9040</v>
      </c>
      <c r="ENC43">
        <v>9072</v>
      </c>
      <c r="END43">
        <v>11898</v>
      </c>
      <c r="ENE43">
        <v>14447</v>
      </c>
      <c r="ENF43">
        <v>18710</v>
      </c>
      <c r="ENG43">
        <v>19245</v>
      </c>
      <c r="ENH43">
        <v>20055</v>
      </c>
      <c r="ENI43">
        <v>24536</v>
      </c>
      <c r="ENJ43">
        <v>32405</v>
      </c>
      <c r="ENK43">
        <v>43836</v>
      </c>
      <c r="ENL43">
        <v>65463</v>
      </c>
      <c r="ENM43">
        <v>92465</v>
      </c>
      <c r="ENN43">
        <v>169035</v>
      </c>
      <c r="ENO43">
        <v>239122</v>
      </c>
      <c r="ENP43">
        <v>296550</v>
      </c>
      <c r="ENQ43">
        <v>351463</v>
      </c>
      <c r="ENR43">
        <v>360626</v>
      </c>
      <c r="ENS43">
        <v>367683</v>
      </c>
      <c r="ENT43">
        <v>367683</v>
      </c>
      <c r="ENU43">
        <v>368736</v>
      </c>
      <c r="ENV43">
        <v>372219</v>
      </c>
      <c r="ENW43">
        <v>371528</v>
      </c>
      <c r="ENX43">
        <v>369482</v>
      </c>
      <c r="ENY43">
        <v>371498</v>
      </c>
      <c r="ENZ43">
        <v>375466</v>
      </c>
      <c r="EOA43">
        <v>374440</v>
      </c>
      <c r="EOB43">
        <v>377363</v>
      </c>
      <c r="EOC43">
        <v>376597</v>
      </c>
      <c r="EOD43">
        <v>376282</v>
      </c>
      <c r="EOE43">
        <v>374732</v>
      </c>
      <c r="EOF43">
        <v>374650</v>
      </c>
      <c r="EOG43">
        <v>377442</v>
      </c>
      <c r="EOH43">
        <v>378833</v>
      </c>
      <c r="EOI43">
        <v>373097</v>
      </c>
      <c r="EOJ43">
        <v>373735</v>
      </c>
      <c r="EOK43">
        <v>372199</v>
      </c>
      <c r="EOL43">
        <v>371887</v>
      </c>
      <c r="EOM43">
        <v>372599</v>
      </c>
      <c r="EON43">
        <v>373113</v>
      </c>
      <c r="EOO43">
        <v>374941</v>
      </c>
      <c r="EOP43">
        <v>373624</v>
      </c>
      <c r="EOQ43">
        <v>374139</v>
      </c>
      <c r="EOR43">
        <v>374690</v>
      </c>
      <c r="EOS43">
        <v>374690</v>
      </c>
      <c r="EOT43">
        <v>377901</v>
      </c>
      <c r="EOU43">
        <v>375487</v>
      </c>
      <c r="EOV43">
        <v>373382</v>
      </c>
      <c r="EOW43">
        <v>366714</v>
      </c>
      <c r="EOX43">
        <v>366432</v>
      </c>
      <c r="EOY43">
        <v>368909</v>
      </c>
      <c r="EOZ43">
        <v>366543</v>
      </c>
      <c r="EPA43">
        <v>362234</v>
      </c>
      <c r="EPB43">
        <v>361894</v>
      </c>
      <c r="EPC43">
        <v>361894</v>
      </c>
      <c r="EPD43">
        <v>361760</v>
      </c>
      <c r="EPE43">
        <v>361918</v>
      </c>
      <c r="EPF43">
        <v>362178</v>
      </c>
      <c r="EPG43">
        <v>362462</v>
      </c>
      <c r="EPH43">
        <v>362462</v>
      </c>
      <c r="EPI43">
        <v>362267</v>
      </c>
      <c r="EPJ43">
        <v>360935</v>
      </c>
      <c r="EPK43">
        <v>6385</v>
      </c>
      <c r="EPL43">
        <v>6660</v>
      </c>
      <c r="EPM43">
        <v>8842</v>
      </c>
      <c r="EPN43">
        <v>10242</v>
      </c>
      <c r="EPO43">
        <v>10530</v>
      </c>
      <c r="EPP43">
        <v>10838</v>
      </c>
      <c r="EPQ43">
        <v>19900</v>
      </c>
      <c r="EPR43">
        <v>24235</v>
      </c>
      <c r="EPS43">
        <v>27894</v>
      </c>
      <c r="EPT43">
        <v>34071</v>
      </c>
      <c r="EPU43">
        <v>37102</v>
      </c>
      <c r="EPV43">
        <v>41946</v>
      </c>
      <c r="EPW43">
        <v>46930</v>
      </c>
      <c r="EPX43">
        <v>49659</v>
      </c>
      <c r="EPY43">
        <v>52283</v>
      </c>
      <c r="EPZ43">
        <v>73587</v>
      </c>
      <c r="EQA43">
        <v>153510</v>
      </c>
      <c r="EQB43">
        <v>275342</v>
      </c>
      <c r="EQC43">
        <v>314770</v>
      </c>
      <c r="EQD43">
        <v>314770</v>
      </c>
      <c r="EQE43">
        <v>331370</v>
      </c>
      <c r="EQF43">
        <v>366456</v>
      </c>
      <c r="EQG43">
        <v>387418</v>
      </c>
      <c r="EQH43">
        <v>391551</v>
      </c>
      <c r="EQI43">
        <v>389734</v>
      </c>
      <c r="EQJ43">
        <v>390049</v>
      </c>
      <c r="EQK43">
        <v>387847</v>
      </c>
      <c r="EQL43">
        <v>387596</v>
      </c>
      <c r="EQM43">
        <v>387172</v>
      </c>
      <c r="EQN43">
        <v>384129</v>
      </c>
      <c r="EQO43">
        <v>380944</v>
      </c>
      <c r="EQP43">
        <v>382310</v>
      </c>
      <c r="EQQ43">
        <v>381722</v>
      </c>
      <c r="EQR43">
        <v>381153</v>
      </c>
      <c r="EQS43">
        <v>379661</v>
      </c>
      <c r="EQT43">
        <v>378608</v>
      </c>
      <c r="EQU43">
        <v>378259</v>
      </c>
      <c r="EQV43">
        <v>372531</v>
      </c>
      <c r="EQW43">
        <v>373289</v>
      </c>
      <c r="EQX43">
        <v>372594</v>
      </c>
      <c r="EQY43">
        <v>373580</v>
      </c>
      <c r="EQZ43">
        <v>371611</v>
      </c>
      <c r="ERA43">
        <v>374387</v>
      </c>
      <c r="ERB43">
        <v>375689</v>
      </c>
      <c r="ERC43">
        <v>377099</v>
      </c>
      <c r="ERD43">
        <v>377943</v>
      </c>
      <c r="ERE43">
        <v>379109</v>
      </c>
      <c r="ERF43">
        <v>378625</v>
      </c>
      <c r="ERG43">
        <v>377418</v>
      </c>
      <c r="ERH43">
        <v>374027</v>
      </c>
      <c r="ERI43">
        <v>374087</v>
      </c>
      <c r="ERJ43">
        <v>374894</v>
      </c>
      <c r="ERK43">
        <v>374570</v>
      </c>
      <c r="ERL43">
        <v>375256</v>
      </c>
      <c r="ERM43">
        <v>376183</v>
      </c>
      <c r="ERN43">
        <v>376955</v>
      </c>
      <c r="ERO43">
        <v>380032</v>
      </c>
      <c r="ERP43">
        <v>379012</v>
      </c>
      <c r="ERQ43">
        <v>379206</v>
      </c>
      <c r="ERR43">
        <v>377398</v>
      </c>
      <c r="ERS43">
        <v>373396</v>
      </c>
      <c r="ERT43">
        <v>367620</v>
      </c>
      <c r="ERU43">
        <v>370375</v>
      </c>
      <c r="ERV43">
        <v>368508</v>
      </c>
      <c r="ERW43">
        <v>3841</v>
      </c>
      <c r="ERX43">
        <v>4498</v>
      </c>
      <c r="ERY43">
        <v>7642</v>
      </c>
      <c r="ERZ43">
        <v>8691</v>
      </c>
      <c r="ESA43">
        <v>9922</v>
      </c>
      <c r="ESB43">
        <v>10786</v>
      </c>
      <c r="ESC43">
        <v>11705</v>
      </c>
      <c r="ESD43">
        <v>12168</v>
      </c>
      <c r="ESE43">
        <v>12292</v>
      </c>
      <c r="ESF43">
        <v>15681</v>
      </c>
      <c r="ESG43">
        <v>20943</v>
      </c>
      <c r="ESH43">
        <v>23999</v>
      </c>
      <c r="ESI43">
        <v>32337</v>
      </c>
      <c r="ESJ43">
        <v>32337</v>
      </c>
      <c r="ESK43">
        <v>35318</v>
      </c>
      <c r="ESL43">
        <v>47485</v>
      </c>
      <c r="ESM43">
        <v>56511</v>
      </c>
      <c r="ESN43">
        <v>129215</v>
      </c>
      <c r="ESO43">
        <v>222052</v>
      </c>
      <c r="ESP43">
        <v>273210</v>
      </c>
      <c r="ESQ43">
        <v>316521</v>
      </c>
      <c r="ESR43">
        <v>361527</v>
      </c>
      <c r="ESS43">
        <v>402009</v>
      </c>
      <c r="EST43">
        <v>412924</v>
      </c>
      <c r="ESU43">
        <v>413091</v>
      </c>
      <c r="ESV43">
        <v>410933</v>
      </c>
      <c r="ESW43">
        <v>408596</v>
      </c>
      <c r="ESX43">
        <v>408921</v>
      </c>
      <c r="ESY43">
        <v>413379</v>
      </c>
      <c r="ESZ43">
        <v>415226</v>
      </c>
      <c r="ETA43">
        <v>396775</v>
      </c>
      <c r="ETB43">
        <v>400489</v>
      </c>
      <c r="ETC43">
        <v>398736</v>
      </c>
      <c r="ETD43">
        <v>399083</v>
      </c>
      <c r="ETE43">
        <v>400605</v>
      </c>
      <c r="ETF43">
        <v>392819</v>
      </c>
      <c r="ETG43">
        <v>390801</v>
      </c>
      <c r="ETH43">
        <v>387899</v>
      </c>
      <c r="ETI43">
        <v>388378</v>
      </c>
      <c r="ETJ43">
        <v>376307</v>
      </c>
      <c r="ETK43">
        <v>377491</v>
      </c>
      <c r="ETL43">
        <v>378050</v>
      </c>
      <c r="ETM43">
        <v>377167</v>
      </c>
      <c r="ETN43">
        <v>370101</v>
      </c>
      <c r="ETO43">
        <v>375725</v>
      </c>
      <c r="ETP43">
        <v>372892</v>
      </c>
      <c r="ETQ43">
        <v>371729</v>
      </c>
      <c r="ETR43">
        <v>370031</v>
      </c>
      <c r="ETS43">
        <v>373460</v>
      </c>
      <c r="ETT43">
        <v>370778</v>
      </c>
      <c r="ETU43">
        <v>370359</v>
      </c>
      <c r="ETV43">
        <v>368713</v>
      </c>
      <c r="ETW43">
        <v>374189</v>
      </c>
      <c r="ETX43">
        <v>376396</v>
      </c>
      <c r="ETY43">
        <v>380973</v>
      </c>
      <c r="ETZ43">
        <v>381476</v>
      </c>
      <c r="EUA43">
        <v>380404</v>
      </c>
      <c r="EUB43">
        <v>379293</v>
      </c>
      <c r="EUC43">
        <v>379293</v>
      </c>
      <c r="EUD43">
        <v>379498</v>
      </c>
      <c r="EUE43">
        <v>384629</v>
      </c>
      <c r="EUF43">
        <v>382525</v>
      </c>
      <c r="EUG43">
        <v>382107</v>
      </c>
      <c r="EUH43">
        <v>396429</v>
      </c>
      <c r="EUI43">
        <v>405734</v>
      </c>
      <c r="EUJ43">
        <v>403275</v>
      </c>
      <c r="EUK43">
        <v>4693</v>
      </c>
      <c r="EUL43">
        <v>6959</v>
      </c>
      <c r="EUM43">
        <v>7448</v>
      </c>
      <c r="EUN43">
        <v>7801</v>
      </c>
      <c r="EUO43">
        <v>9244</v>
      </c>
      <c r="EUP43">
        <v>9254</v>
      </c>
      <c r="EUQ43">
        <v>10805</v>
      </c>
      <c r="EUR43">
        <v>11076</v>
      </c>
      <c r="EUS43">
        <v>11221</v>
      </c>
      <c r="EUT43">
        <v>13258</v>
      </c>
      <c r="EUU43">
        <v>13654</v>
      </c>
      <c r="EUV43">
        <v>21002</v>
      </c>
      <c r="EUW43">
        <v>23499</v>
      </c>
      <c r="EUX43">
        <v>24979</v>
      </c>
      <c r="EUY43">
        <v>29566</v>
      </c>
      <c r="EUZ43">
        <v>40397</v>
      </c>
      <c r="EVA43">
        <v>47078</v>
      </c>
      <c r="EVB43">
        <v>47078</v>
      </c>
      <c r="EVC43">
        <v>63942</v>
      </c>
      <c r="EVD43">
        <v>116460</v>
      </c>
      <c r="EVE43">
        <v>174419</v>
      </c>
      <c r="EVF43">
        <v>236751</v>
      </c>
      <c r="EVG43">
        <v>293451</v>
      </c>
      <c r="EVH43">
        <v>330512</v>
      </c>
      <c r="EVI43">
        <v>334702</v>
      </c>
      <c r="EVJ43">
        <v>340840</v>
      </c>
      <c r="EVK43">
        <v>338787</v>
      </c>
      <c r="EVL43">
        <v>335686</v>
      </c>
      <c r="EVM43">
        <v>335761</v>
      </c>
      <c r="EVN43">
        <v>319969</v>
      </c>
      <c r="EVO43">
        <v>318114</v>
      </c>
      <c r="EVP43">
        <v>316196</v>
      </c>
      <c r="EVQ43">
        <v>316893</v>
      </c>
      <c r="EVR43">
        <v>315702</v>
      </c>
      <c r="EVS43">
        <v>317124</v>
      </c>
      <c r="EVT43">
        <v>317144</v>
      </c>
      <c r="EVU43">
        <v>316921</v>
      </c>
      <c r="EVV43">
        <v>316139</v>
      </c>
      <c r="EVW43">
        <v>315233</v>
      </c>
      <c r="EVX43">
        <v>318666</v>
      </c>
      <c r="EVY43">
        <v>317036</v>
      </c>
      <c r="EVZ43">
        <v>317915</v>
      </c>
      <c r="EWA43">
        <v>327160</v>
      </c>
      <c r="EWB43">
        <v>327160</v>
      </c>
      <c r="EWC43">
        <v>322430</v>
      </c>
      <c r="EWD43">
        <v>321225</v>
      </c>
      <c r="EWE43">
        <v>327188</v>
      </c>
      <c r="EWF43">
        <v>325505</v>
      </c>
      <c r="EWG43">
        <v>324161</v>
      </c>
      <c r="EWH43">
        <v>324986</v>
      </c>
      <c r="EWI43">
        <v>324524</v>
      </c>
      <c r="EWJ43">
        <v>324943</v>
      </c>
      <c r="EWK43">
        <v>327838</v>
      </c>
      <c r="EWL43">
        <v>328179</v>
      </c>
      <c r="EWM43">
        <v>327199</v>
      </c>
      <c r="EWN43">
        <v>325982</v>
      </c>
      <c r="EWO43">
        <v>325407</v>
      </c>
      <c r="EWP43">
        <v>324881</v>
      </c>
      <c r="EWQ43">
        <v>325652</v>
      </c>
      <c r="EWR43">
        <v>320060</v>
      </c>
      <c r="EWS43">
        <v>319155</v>
      </c>
      <c r="EWT43">
        <v>316290</v>
      </c>
      <c r="EWU43">
        <v>313938</v>
      </c>
      <c r="EWV43">
        <v>313727</v>
      </c>
      <c r="EWW43">
        <v>311381</v>
      </c>
      <c r="EWX43">
        <v>2533</v>
      </c>
      <c r="EWY43">
        <v>2533</v>
      </c>
      <c r="EWZ43">
        <v>3469</v>
      </c>
      <c r="EXA43">
        <v>8892</v>
      </c>
      <c r="EXB43">
        <v>9121</v>
      </c>
      <c r="EXC43">
        <v>9449</v>
      </c>
      <c r="EXD43">
        <v>10431</v>
      </c>
      <c r="EXE43">
        <v>14593</v>
      </c>
      <c r="EXF43">
        <v>16885</v>
      </c>
      <c r="EXG43">
        <v>17561</v>
      </c>
      <c r="EXH43">
        <v>19782</v>
      </c>
      <c r="EXI43">
        <v>20520</v>
      </c>
      <c r="EXJ43">
        <v>30192</v>
      </c>
      <c r="EXK43">
        <v>35165</v>
      </c>
      <c r="EXL43">
        <v>35817</v>
      </c>
      <c r="EXM43">
        <v>38058</v>
      </c>
      <c r="EXN43">
        <v>41298</v>
      </c>
      <c r="EXO43">
        <v>60939</v>
      </c>
      <c r="EXP43">
        <v>103326</v>
      </c>
      <c r="EXQ43">
        <v>167603</v>
      </c>
      <c r="EXR43">
        <v>268838</v>
      </c>
      <c r="EXS43">
        <v>304195</v>
      </c>
      <c r="EXT43">
        <v>304195</v>
      </c>
      <c r="EXU43">
        <v>317631</v>
      </c>
      <c r="EXV43">
        <v>314953</v>
      </c>
      <c r="EXW43">
        <v>312584</v>
      </c>
      <c r="EXX43">
        <v>311968</v>
      </c>
      <c r="EXY43">
        <v>315033</v>
      </c>
      <c r="EXZ43">
        <v>313982</v>
      </c>
      <c r="EYA43">
        <v>312547</v>
      </c>
      <c r="EYB43">
        <v>312821</v>
      </c>
      <c r="EYC43">
        <v>311927</v>
      </c>
      <c r="EYD43">
        <v>309826</v>
      </c>
      <c r="EYE43">
        <v>308842</v>
      </c>
      <c r="EYF43">
        <v>307842</v>
      </c>
      <c r="EYG43">
        <v>305483</v>
      </c>
      <c r="EYH43">
        <v>304617</v>
      </c>
      <c r="EYI43">
        <v>301539</v>
      </c>
      <c r="EYJ43">
        <v>300892</v>
      </c>
      <c r="EYK43">
        <v>301616</v>
      </c>
      <c r="EYL43">
        <v>302275</v>
      </c>
      <c r="EYM43">
        <v>304067</v>
      </c>
      <c r="EYN43">
        <v>304080</v>
      </c>
      <c r="EYO43">
        <v>305944</v>
      </c>
      <c r="EYP43">
        <v>303831</v>
      </c>
      <c r="EYQ43">
        <v>305283</v>
      </c>
      <c r="EYR43">
        <v>305725</v>
      </c>
      <c r="EYS43">
        <v>305725</v>
      </c>
      <c r="EYT43">
        <v>305748</v>
      </c>
      <c r="EYU43">
        <v>303048</v>
      </c>
      <c r="EYV43">
        <v>306130</v>
      </c>
      <c r="EYW43">
        <v>306318</v>
      </c>
      <c r="EYX43">
        <v>306275</v>
      </c>
      <c r="EYY43">
        <v>304939</v>
      </c>
      <c r="EYZ43">
        <v>308457</v>
      </c>
      <c r="EZA43">
        <v>306829</v>
      </c>
      <c r="EZB43">
        <v>307476</v>
      </c>
      <c r="EZC43">
        <v>306981</v>
      </c>
      <c r="EZD43">
        <v>305047</v>
      </c>
      <c r="EZE43">
        <v>304743</v>
      </c>
      <c r="EZF43">
        <v>305507</v>
      </c>
      <c r="EZG43">
        <v>304058</v>
      </c>
      <c r="EZH43">
        <v>304205</v>
      </c>
      <c r="EZI43">
        <v>304205</v>
      </c>
      <c r="EZJ43">
        <v>304857</v>
      </c>
      <c r="EZK43">
        <v>2045</v>
      </c>
      <c r="EZL43">
        <v>2249</v>
      </c>
      <c r="EZM43">
        <v>2253</v>
      </c>
      <c r="EZN43">
        <v>2694</v>
      </c>
      <c r="EZO43">
        <v>5398</v>
      </c>
      <c r="EZP43">
        <v>5891</v>
      </c>
      <c r="EZQ43">
        <v>9244</v>
      </c>
      <c r="EZR43">
        <v>12631</v>
      </c>
      <c r="EZS43">
        <v>12702</v>
      </c>
      <c r="EZT43">
        <v>14792</v>
      </c>
      <c r="EZU43">
        <v>16630</v>
      </c>
      <c r="EZV43">
        <v>21581</v>
      </c>
      <c r="EZW43">
        <v>27128</v>
      </c>
      <c r="EZX43">
        <v>29264</v>
      </c>
      <c r="EZY43">
        <v>32250</v>
      </c>
      <c r="EZZ43">
        <v>40091</v>
      </c>
      <c r="FAA43">
        <v>72231</v>
      </c>
      <c r="FAB43">
        <v>112389</v>
      </c>
      <c r="FAC43">
        <v>159268</v>
      </c>
      <c r="FAD43">
        <v>159268</v>
      </c>
      <c r="FAE43">
        <v>224820</v>
      </c>
      <c r="FAF43">
        <v>271241</v>
      </c>
      <c r="FAG43">
        <v>289134</v>
      </c>
      <c r="FAH43">
        <v>290939</v>
      </c>
      <c r="FAI43">
        <v>293906</v>
      </c>
      <c r="FAJ43">
        <v>295618</v>
      </c>
      <c r="FAK43">
        <v>294708</v>
      </c>
      <c r="FAL43">
        <v>291007</v>
      </c>
      <c r="FAM43">
        <v>289739</v>
      </c>
      <c r="FAN43">
        <v>289828</v>
      </c>
      <c r="FAO43">
        <v>281104</v>
      </c>
      <c r="FAP43">
        <v>277963</v>
      </c>
      <c r="FAQ43">
        <v>264975</v>
      </c>
      <c r="FAR43">
        <v>265890</v>
      </c>
      <c r="FAS43">
        <v>252409</v>
      </c>
      <c r="FAT43">
        <v>246423</v>
      </c>
      <c r="FAU43">
        <v>242937</v>
      </c>
      <c r="FAV43">
        <v>237574</v>
      </c>
      <c r="FAW43">
        <v>234241</v>
      </c>
      <c r="FAX43">
        <v>232879</v>
      </c>
      <c r="FAY43">
        <v>236572</v>
      </c>
      <c r="FAZ43">
        <v>237753</v>
      </c>
      <c r="FBA43">
        <v>238630</v>
      </c>
      <c r="FBB43">
        <v>237920</v>
      </c>
      <c r="FBC43">
        <v>238007</v>
      </c>
      <c r="FBD43">
        <v>239275</v>
      </c>
      <c r="FBE43">
        <v>241096</v>
      </c>
      <c r="FBF43">
        <v>242566</v>
      </c>
      <c r="FBG43">
        <v>238184</v>
      </c>
      <c r="FBH43">
        <v>234888</v>
      </c>
      <c r="FBI43">
        <v>231652</v>
      </c>
      <c r="FBJ43">
        <v>229390</v>
      </c>
      <c r="FBK43">
        <v>229184</v>
      </c>
      <c r="FBL43">
        <v>227995</v>
      </c>
      <c r="FBM43">
        <v>228185</v>
      </c>
      <c r="FBN43">
        <v>224996</v>
      </c>
      <c r="FBO43">
        <v>226336</v>
      </c>
      <c r="FBP43">
        <v>222166</v>
      </c>
      <c r="FBQ43">
        <v>221203</v>
      </c>
      <c r="FBR43">
        <v>223311</v>
      </c>
      <c r="FBS43">
        <v>222584</v>
      </c>
      <c r="FBT43">
        <v>222356</v>
      </c>
      <c r="FBU43">
        <v>222269</v>
      </c>
      <c r="FBV43">
        <v>222550</v>
      </c>
      <c r="FBW43">
        <v>221069</v>
      </c>
      <c r="FBX43">
        <v>3689</v>
      </c>
      <c r="FBY43">
        <v>3756</v>
      </c>
      <c r="FBZ43">
        <v>3979</v>
      </c>
      <c r="FCA43">
        <v>4259</v>
      </c>
      <c r="FCB43">
        <v>5510</v>
      </c>
      <c r="FCC43">
        <v>5511</v>
      </c>
      <c r="FCD43">
        <v>6977</v>
      </c>
      <c r="FCE43">
        <v>7067</v>
      </c>
      <c r="FCF43">
        <v>7618</v>
      </c>
      <c r="FCG43">
        <v>8035</v>
      </c>
      <c r="FCH43">
        <v>10047</v>
      </c>
      <c r="FCI43">
        <v>14372</v>
      </c>
      <c r="FCJ43">
        <v>14372</v>
      </c>
      <c r="FCK43">
        <v>15229</v>
      </c>
      <c r="FCL43">
        <v>16878</v>
      </c>
      <c r="FCM43">
        <v>24733</v>
      </c>
      <c r="FCN43">
        <v>32460</v>
      </c>
      <c r="FCO43">
        <v>48437</v>
      </c>
      <c r="FCP43">
        <v>89590</v>
      </c>
      <c r="FCQ43">
        <v>126855</v>
      </c>
      <c r="FCR43">
        <v>163165</v>
      </c>
      <c r="FCS43">
        <v>182484</v>
      </c>
      <c r="FCT43">
        <v>198830</v>
      </c>
      <c r="FCU43">
        <v>197458</v>
      </c>
      <c r="FCV43">
        <v>197096</v>
      </c>
      <c r="FCW43">
        <v>195999</v>
      </c>
      <c r="FCX43">
        <v>192189</v>
      </c>
      <c r="FCY43">
        <v>187393</v>
      </c>
      <c r="FCZ43">
        <v>183619</v>
      </c>
      <c r="FDA43">
        <v>177824</v>
      </c>
      <c r="FDB43">
        <v>171759</v>
      </c>
      <c r="FDC43">
        <v>169597</v>
      </c>
      <c r="FDD43">
        <v>169785</v>
      </c>
      <c r="FDE43">
        <v>170522</v>
      </c>
      <c r="FDF43">
        <v>166855</v>
      </c>
      <c r="FDG43">
        <v>165673</v>
      </c>
      <c r="FDH43">
        <v>167444</v>
      </c>
      <c r="FDI43">
        <v>168898</v>
      </c>
      <c r="FDJ43">
        <v>167022</v>
      </c>
      <c r="FDK43">
        <v>160250</v>
      </c>
      <c r="FDL43">
        <v>158474</v>
      </c>
      <c r="FDM43">
        <v>160269</v>
      </c>
      <c r="FDN43">
        <v>160893</v>
      </c>
      <c r="FDO43">
        <v>160227</v>
      </c>
      <c r="FDP43">
        <v>160222</v>
      </c>
      <c r="FDQ43">
        <v>159653</v>
      </c>
      <c r="FDR43">
        <v>157809</v>
      </c>
      <c r="FDS43">
        <v>156465</v>
      </c>
      <c r="FDT43">
        <v>155417</v>
      </c>
      <c r="FDU43">
        <v>155865</v>
      </c>
      <c r="FDV43">
        <v>155057</v>
      </c>
      <c r="FDW43">
        <v>154766</v>
      </c>
      <c r="FDX43">
        <v>154173</v>
      </c>
      <c r="FDY43">
        <v>153358</v>
      </c>
      <c r="FDZ43">
        <v>152741</v>
      </c>
      <c r="FEA43">
        <v>151699</v>
      </c>
      <c r="FEB43">
        <v>147553</v>
      </c>
      <c r="FEC43">
        <v>147553</v>
      </c>
      <c r="FED43">
        <v>146983</v>
      </c>
      <c r="FEE43">
        <v>147526</v>
      </c>
      <c r="FEF43">
        <v>145446</v>
      </c>
      <c r="FEG43">
        <v>143949</v>
      </c>
      <c r="FEH43">
        <v>140177</v>
      </c>
      <c r="FEI43">
        <v>139105</v>
      </c>
      <c r="FEJ43">
        <v>138533</v>
      </c>
      <c r="FEK43">
        <v>138708</v>
      </c>
      <c r="FEL43">
        <v>4206</v>
      </c>
      <c r="FEM43">
        <v>4472</v>
      </c>
      <c r="FEN43">
        <v>4533</v>
      </c>
      <c r="FEO43">
        <v>5065</v>
      </c>
      <c r="FEP43">
        <v>5238</v>
      </c>
      <c r="FEQ43">
        <v>5389</v>
      </c>
      <c r="FER43">
        <v>5514</v>
      </c>
      <c r="FES43">
        <v>5589</v>
      </c>
      <c r="FET43">
        <v>5982</v>
      </c>
      <c r="FEU43">
        <v>7103</v>
      </c>
      <c r="FEV43">
        <v>7639</v>
      </c>
      <c r="FEW43">
        <v>9612</v>
      </c>
      <c r="FEX43">
        <v>10343</v>
      </c>
      <c r="FEY43">
        <v>11005</v>
      </c>
      <c r="FEZ43">
        <v>16512</v>
      </c>
      <c r="FFA43">
        <v>19489</v>
      </c>
      <c r="FFB43">
        <v>19489</v>
      </c>
      <c r="FFC43">
        <v>23253</v>
      </c>
      <c r="FFD43">
        <v>43379</v>
      </c>
      <c r="FFE43">
        <v>66537</v>
      </c>
      <c r="FFF43">
        <v>96813</v>
      </c>
      <c r="FFG43">
        <v>122227</v>
      </c>
      <c r="FFH43">
        <v>132887</v>
      </c>
      <c r="FFI43">
        <v>134099</v>
      </c>
      <c r="FFJ43">
        <v>132297</v>
      </c>
      <c r="FFK43">
        <v>132564</v>
      </c>
      <c r="FFL43">
        <v>132218</v>
      </c>
      <c r="FFM43">
        <v>122972</v>
      </c>
      <c r="FFN43">
        <v>123919</v>
      </c>
      <c r="FFO43">
        <v>123133</v>
      </c>
      <c r="FFP43">
        <v>123232</v>
      </c>
      <c r="FFQ43">
        <v>123298</v>
      </c>
      <c r="FFR43">
        <v>126021</v>
      </c>
      <c r="FFS43">
        <v>123735</v>
      </c>
      <c r="FFT43">
        <v>123719</v>
      </c>
      <c r="FFU43">
        <v>122918</v>
      </c>
      <c r="FFV43">
        <v>120202</v>
      </c>
      <c r="FFW43">
        <v>118014</v>
      </c>
      <c r="FFX43">
        <v>119036</v>
      </c>
      <c r="FFY43">
        <v>118115</v>
      </c>
      <c r="FFZ43">
        <v>119137</v>
      </c>
      <c r="FGA43">
        <v>118061</v>
      </c>
      <c r="FGB43">
        <v>119406</v>
      </c>
      <c r="FGC43">
        <v>118413</v>
      </c>
      <c r="FGD43">
        <v>118366</v>
      </c>
      <c r="FGE43">
        <v>118415</v>
      </c>
      <c r="FGF43">
        <v>118249</v>
      </c>
      <c r="FGG43">
        <v>118832</v>
      </c>
      <c r="FGH43">
        <v>118830</v>
      </c>
      <c r="FGI43">
        <v>117816</v>
      </c>
      <c r="FGJ43">
        <v>117485</v>
      </c>
      <c r="FGK43">
        <v>116545</v>
      </c>
      <c r="FGL43">
        <v>118241</v>
      </c>
      <c r="FGM43">
        <v>117593</v>
      </c>
      <c r="FGN43">
        <v>116239</v>
      </c>
      <c r="FGO43">
        <v>114684</v>
      </c>
      <c r="FGP43">
        <v>111926</v>
      </c>
      <c r="FGQ43">
        <v>110405</v>
      </c>
      <c r="FGR43">
        <v>106824</v>
      </c>
      <c r="FGS43">
        <v>96670</v>
      </c>
      <c r="FGT43">
        <v>92718</v>
      </c>
      <c r="FGU43">
        <v>89325</v>
      </c>
      <c r="FGV43">
        <v>90647</v>
      </c>
      <c r="FGW43">
        <v>89609</v>
      </c>
      <c r="FGX43">
        <v>84200</v>
      </c>
      <c r="FGY43">
        <v>5309</v>
      </c>
      <c r="FGZ43">
        <v>5601</v>
      </c>
      <c r="FHA43">
        <v>5697</v>
      </c>
      <c r="FHB43">
        <v>5999</v>
      </c>
      <c r="FHC43">
        <v>6199</v>
      </c>
      <c r="FHD43">
        <v>6582</v>
      </c>
      <c r="FHE43">
        <v>6682</v>
      </c>
      <c r="FHF43">
        <v>7182</v>
      </c>
      <c r="FHG43">
        <v>7278</v>
      </c>
      <c r="FHH43">
        <v>7386</v>
      </c>
      <c r="FHI43">
        <v>7443</v>
      </c>
      <c r="FHJ43">
        <v>7926</v>
      </c>
      <c r="FHK43">
        <v>8245</v>
      </c>
      <c r="FHL43">
        <v>8189</v>
      </c>
      <c r="FHM43">
        <v>8584</v>
      </c>
      <c r="FHN43">
        <v>10957</v>
      </c>
      <c r="FHO43">
        <v>12149</v>
      </c>
      <c r="FHP43">
        <v>13275</v>
      </c>
      <c r="FHQ43">
        <v>22282</v>
      </c>
      <c r="FHR43">
        <v>42162</v>
      </c>
      <c r="FHS43">
        <v>53659</v>
      </c>
      <c r="FHT43">
        <v>52694</v>
      </c>
      <c r="FHU43">
        <v>50084</v>
      </c>
      <c r="FHV43">
        <v>50260</v>
      </c>
      <c r="FHW43">
        <v>47990</v>
      </c>
      <c r="FHX43">
        <v>47864</v>
      </c>
      <c r="FHY43">
        <v>47864</v>
      </c>
      <c r="FHZ43">
        <v>47257</v>
      </c>
      <c r="FIA43">
        <v>45701</v>
      </c>
      <c r="FIB43">
        <v>44941</v>
      </c>
      <c r="FIC43">
        <v>44629</v>
      </c>
      <c r="FID43">
        <v>43615</v>
      </c>
      <c r="FIE43">
        <v>42128</v>
      </c>
      <c r="FIF43">
        <v>39478</v>
      </c>
      <c r="FIG43">
        <v>37256</v>
      </c>
      <c r="FIH43">
        <v>32388</v>
      </c>
      <c r="FII43">
        <v>32454</v>
      </c>
      <c r="FIJ43">
        <v>30454</v>
      </c>
      <c r="FIK43">
        <v>26748</v>
      </c>
      <c r="FIL43">
        <v>22919</v>
      </c>
      <c r="FIM43">
        <v>21147</v>
      </c>
      <c r="FIN43">
        <v>20515</v>
      </c>
      <c r="FIO43">
        <v>18606</v>
      </c>
      <c r="FIP43">
        <v>16530</v>
      </c>
      <c r="FIQ43">
        <v>13734</v>
      </c>
      <c r="FIR43">
        <v>11818</v>
      </c>
      <c r="FIS43">
        <v>11818</v>
      </c>
      <c r="FIT43">
        <v>10435</v>
      </c>
      <c r="FIU43">
        <v>8329</v>
      </c>
      <c r="FIV43">
        <v>5780</v>
      </c>
      <c r="FIW43">
        <v>1941</v>
      </c>
      <c r="FIX43">
        <v>0</v>
      </c>
      <c r="FIY43">
        <v>0</v>
      </c>
      <c r="FIZ43">
        <v>0</v>
      </c>
      <c r="FJA43">
        <v>0</v>
      </c>
      <c r="FJB43">
        <v>0</v>
      </c>
      <c r="FJC43">
        <v>0</v>
      </c>
      <c r="FJD43">
        <v>0</v>
      </c>
      <c r="FJE43">
        <v>0</v>
      </c>
      <c r="FJF43">
        <v>0</v>
      </c>
      <c r="FJG43">
        <v>0</v>
      </c>
      <c r="FJH43">
        <v>0</v>
      </c>
      <c r="FJI43">
        <v>0</v>
      </c>
      <c r="FJJ43">
        <v>0</v>
      </c>
      <c r="FJK43">
        <v>0</v>
      </c>
      <c r="FJL43">
        <v>0</v>
      </c>
      <c r="FJM43">
        <v>0</v>
      </c>
      <c r="FJN43">
        <v>0</v>
      </c>
      <c r="FJO43">
        <v>0</v>
      </c>
      <c r="FJP43">
        <v>0</v>
      </c>
      <c r="FJQ43">
        <v>0</v>
      </c>
      <c r="FJR43">
        <v>0</v>
      </c>
      <c r="FJS43">
        <v>0</v>
      </c>
      <c r="FJT43">
        <v>0</v>
      </c>
      <c r="FJU43">
        <v>0</v>
      </c>
      <c r="FJV43">
        <v>0</v>
      </c>
      <c r="FJW43">
        <v>0</v>
      </c>
      <c r="FJX43">
        <v>0</v>
      </c>
      <c r="FJY43">
        <v>0</v>
      </c>
      <c r="FJZ43">
        <v>0</v>
      </c>
      <c r="FKA43">
        <v>0</v>
      </c>
      <c r="FKB43">
        <v>0</v>
      </c>
      <c r="FKC43">
        <v>0</v>
      </c>
      <c r="FKD43">
        <v>0</v>
      </c>
      <c r="FKE43">
        <v>0</v>
      </c>
      <c r="FKF43">
        <v>0</v>
      </c>
      <c r="FKG43">
        <v>0</v>
      </c>
      <c r="FKH43">
        <v>0</v>
      </c>
      <c r="FKI43">
        <v>0</v>
      </c>
      <c r="FKJ43">
        <v>0</v>
      </c>
      <c r="FKK43">
        <v>0</v>
      </c>
      <c r="FKL43">
        <v>0</v>
      </c>
      <c r="FKM43">
        <v>0</v>
      </c>
      <c r="FKN43">
        <v>0</v>
      </c>
      <c r="FKO43">
        <v>0</v>
      </c>
      <c r="FKP43">
        <v>0</v>
      </c>
      <c r="FKQ43">
        <v>0</v>
      </c>
      <c r="FKR43">
        <v>0</v>
      </c>
      <c r="FKS43">
        <v>0</v>
      </c>
      <c r="FKT43">
        <v>0</v>
      </c>
      <c r="FKU43">
        <v>0</v>
      </c>
      <c r="FKV43">
        <v>0</v>
      </c>
      <c r="FKW43">
        <v>0</v>
      </c>
      <c r="FKX43">
        <v>0</v>
      </c>
      <c r="FKY43">
        <v>0</v>
      </c>
      <c r="FKZ43">
        <v>0</v>
      </c>
      <c r="FLA43">
        <v>0</v>
      </c>
      <c r="FLB43">
        <v>0</v>
      </c>
      <c r="FLC43">
        <v>0</v>
      </c>
      <c r="FLD43">
        <v>0</v>
      </c>
      <c r="FLE43">
        <v>0</v>
      </c>
      <c r="FLF43">
        <v>0</v>
      </c>
      <c r="FLG43">
        <v>0</v>
      </c>
      <c r="FLH43">
        <v>0</v>
      </c>
      <c r="FLI43">
        <v>0</v>
      </c>
      <c r="FLJ43">
        <v>0</v>
      </c>
      <c r="FLK43">
        <v>0</v>
      </c>
      <c r="FLL43">
        <v>0</v>
      </c>
      <c r="FLM43">
        <v>0</v>
      </c>
      <c r="FLN43">
        <v>0</v>
      </c>
      <c r="FLO43">
        <v>0</v>
      </c>
      <c r="FLP43">
        <v>0</v>
      </c>
      <c r="FLQ43">
        <v>0</v>
      </c>
      <c r="FLR43">
        <v>0</v>
      </c>
      <c r="FLS43">
        <v>0</v>
      </c>
      <c r="FLT43">
        <v>0</v>
      </c>
      <c r="FLU43">
        <v>0</v>
      </c>
      <c r="FLV43">
        <v>0</v>
      </c>
      <c r="FLW43">
        <v>0</v>
      </c>
      <c r="FLX43">
        <v>0</v>
      </c>
      <c r="FLY43">
        <v>0</v>
      </c>
      <c r="FLZ43">
        <v>0</v>
      </c>
      <c r="FMA43">
        <v>0</v>
      </c>
      <c r="FMB43">
        <v>0</v>
      </c>
      <c r="FMC43">
        <v>0</v>
      </c>
      <c r="FMD43">
        <v>0</v>
      </c>
      <c r="FME43">
        <v>0</v>
      </c>
      <c r="FMF43">
        <v>0</v>
      </c>
      <c r="FMG43">
        <v>0</v>
      </c>
      <c r="FMH43">
        <v>0</v>
      </c>
      <c r="FMI43">
        <v>0</v>
      </c>
      <c r="FMJ43">
        <v>0</v>
      </c>
      <c r="FMK43">
        <v>0</v>
      </c>
      <c r="FML43">
        <v>0</v>
      </c>
      <c r="FMM43">
        <v>0</v>
      </c>
      <c r="FMN43">
        <v>0</v>
      </c>
      <c r="FMO43">
        <v>0</v>
      </c>
      <c r="FMP43">
        <v>0</v>
      </c>
      <c r="FMQ43">
        <v>0</v>
      </c>
      <c r="FMR43">
        <v>0</v>
      </c>
      <c r="FMS43">
        <v>0</v>
      </c>
      <c r="FMT43">
        <v>0</v>
      </c>
      <c r="FMU43">
        <v>0</v>
      </c>
      <c r="FMV43">
        <v>0</v>
      </c>
      <c r="FMW43">
        <v>0</v>
      </c>
      <c r="FMX43">
        <v>0</v>
      </c>
      <c r="FMY43">
        <v>0</v>
      </c>
      <c r="FMZ43">
        <v>0</v>
      </c>
      <c r="FNA43">
        <v>0</v>
      </c>
      <c r="FNB43">
        <v>0</v>
      </c>
      <c r="FNC43">
        <v>0</v>
      </c>
      <c r="FND43">
        <v>0</v>
      </c>
      <c r="FNE43">
        <v>0</v>
      </c>
      <c r="FNF43">
        <v>0</v>
      </c>
      <c r="FNG43">
        <v>0</v>
      </c>
      <c r="FNH43">
        <v>0</v>
      </c>
      <c r="FNI43">
        <v>0</v>
      </c>
      <c r="FNJ43">
        <v>0</v>
      </c>
      <c r="FNK43">
        <v>0</v>
      </c>
      <c r="FNL43">
        <v>0</v>
      </c>
      <c r="FNM43">
        <v>0</v>
      </c>
      <c r="FNN43">
        <v>0</v>
      </c>
      <c r="FNO43">
        <v>0</v>
      </c>
      <c r="FNP43">
        <v>0</v>
      </c>
      <c r="FNQ43">
        <v>0</v>
      </c>
      <c r="FNR43">
        <v>0</v>
      </c>
      <c r="FNS43">
        <v>0</v>
      </c>
      <c r="FNT43">
        <v>0</v>
      </c>
      <c r="FNU43">
        <v>0</v>
      </c>
      <c r="FNV43">
        <v>0</v>
      </c>
      <c r="FNW43">
        <v>0</v>
      </c>
      <c r="FNX43">
        <v>0</v>
      </c>
      <c r="FNY43">
        <v>0</v>
      </c>
      <c r="FNZ43">
        <v>0</v>
      </c>
      <c r="FOA43">
        <v>0</v>
      </c>
      <c r="FOB43">
        <v>0</v>
      </c>
      <c r="FOC43">
        <v>0</v>
      </c>
      <c r="FOD43">
        <v>0</v>
      </c>
      <c r="FOE43">
        <v>0</v>
      </c>
      <c r="FOF43">
        <v>0</v>
      </c>
      <c r="FOG43">
        <v>0</v>
      </c>
      <c r="FOH43">
        <v>0</v>
      </c>
      <c r="FOI43">
        <v>0</v>
      </c>
      <c r="FOJ43">
        <v>0</v>
      </c>
      <c r="FOK43">
        <v>0</v>
      </c>
      <c r="FOL43">
        <v>0</v>
      </c>
      <c r="FOM43">
        <v>0</v>
      </c>
      <c r="FON43">
        <v>0</v>
      </c>
      <c r="FOO43">
        <v>0</v>
      </c>
      <c r="FOP43">
        <v>0</v>
      </c>
      <c r="FOQ43">
        <v>0</v>
      </c>
      <c r="FOR43">
        <v>0</v>
      </c>
      <c r="FOS43">
        <v>0</v>
      </c>
      <c r="FOT43">
        <v>0</v>
      </c>
      <c r="FOU43">
        <v>0</v>
      </c>
      <c r="FOV43">
        <v>0</v>
      </c>
      <c r="FOW43">
        <v>0</v>
      </c>
      <c r="FOX43">
        <v>0</v>
      </c>
      <c r="FOY43">
        <v>0</v>
      </c>
      <c r="FOZ43">
        <v>0</v>
      </c>
      <c r="FPA43">
        <v>0</v>
      </c>
      <c r="FPB43">
        <v>0</v>
      </c>
      <c r="FPC43">
        <v>0</v>
      </c>
      <c r="FPD43">
        <v>0</v>
      </c>
      <c r="FPE43">
        <v>0</v>
      </c>
      <c r="FPF43">
        <v>0</v>
      </c>
      <c r="FPG43">
        <v>0</v>
      </c>
      <c r="FPH43">
        <v>0</v>
      </c>
      <c r="FPI43">
        <v>0</v>
      </c>
      <c r="FPJ43">
        <v>0</v>
      </c>
      <c r="FPK43">
        <v>0</v>
      </c>
      <c r="FPL43">
        <v>0</v>
      </c>
      <c r="FPM43">
        <v>0</v>
      </c>
      <c r="FPN43">
        <v>0</v>
      </c>
      <c r="FPO43">
        <v>0</v>
      </c>
      <c r="FPP43">
        <v>0</v>
      </c>
      <c r="FPQ43">
        <v>0</v>
      </c>
      <c r="FPR43">
        <v>0</v>
      </c>
      <c r="FPS43">
        <v>0</v>
      </c>
      <c r="FPT43">
        <v>0</v>
      </c>
      <c r="FPU43">
        <v>0</v>
      </c>
      <c r="FPV43">
        <v>0</v>
      </c>
      <c r="FPW43">
        <v>0</v>
      </c>
      <c r="FPX43">
        <v>0</v>
      </c>
      <c r="FPY43">
        <v>0</v>
      </c>
      <c r="FPZ43">
        <v>0</v>
      </c>
      <c r="FQA43">
        <v>0</v>
      </c>
      <c r="FQB43">
        <v>0</v>
      </c>
      <c r="FQC43">
        <v>0</v>
      </c>
      <c r="FQD43">
        <v>0</v>
      </c>
      <c r="FQE43">
        <v>0</v>
      </c>
      <c r="FQF43">
        <v>0</v>
      </c>
      <c r="FQG43">
        <v>0</v>
      </c>
      <c r="FQH43">
        <v>0</v>
      </c>
      <c r="FQI43">
        <v>0</v>
      </c>
      <c r="FQJ43">
        <v>0</v>
      </c>
      <c r="FQK43">
        <v>0</v>
      </c>
      <c r="FQL43">
        <v>0</v>
      </c>
      <c r="FQM43">
        <v>0</v>
      </c>
      <c r="FQN43">
        <v>0</v>
      </c>
      <c r="FQO43">
        <v>0</v>
      </c>
      <c r="FQP43">
        <v>0</v>
      </c>
      <c r="FQQ43">
        <v>0</v>
      </c>
      <c r="FQR43">
        <v>0</v>
      </c>
      <c r="FQS43">
        <v>0</v>
      </c>
      <c r="FQT43">
        <v>0</v>
      </c>
      <c r="FQU43">
        <v>0</v>
      </c>
      <c r="FQV43">
        <v>0</v>
      </c>
      <c r="FQW43">
        <v>0</v>
      </c>
      <c r="FQX43">
        <v>0</v>
      </c>
      <c r="FQY43">
        <v>0</v>
      </c>
      <c r="FQZ43">
        <v>0</v>
      </c>
      <c r="FRA43">
        <v>0</v>
      </c>
      <c r="FRB43">
        <v>0</v>
      </c>
      <c r="FRC43">
        <v>0</v>
      </c>
      <c r="FRD43">
        <v>0</v>
      </c>
      <c r="FRE43">
        <v>0</v>
      </c>
      <c r="FRF43">
        <v>0</v>
      </c>
      <c r="FRG43">
        <v>0</v>
      </c>
      <c r="FRH43">
        <v>0</v>
      </c>
      <c r="FRI43">
        <v>0</v>
      </c>
      <c r="FRJ43">
        <v>0</v>
      </c>
      <c r="FRK43">
        <v>0</v>
      </c>
      <c r="FRL43">
        <v>0</v>
      </c>
      <c r="FRM43">
        <v>0</v>
      </c>
      <c r="FRN43">
        <v>0</v>
      </c>
      <c r="FRO43">
        <v>0</v>
      </c>
      <c r="FRP43">
        <v>0</v>
      </c>
      <c r="FRQ43">
        <v>0</v>
      </c>
      <c r="FRR43">
        <v>0</v>
      </c>
      <c r="FRS43">
        <v>0</v>
      </c>
      <c r="FRT43">
        <v>0</v>
      </c>
      <c r="FRU43">
        <v>0</v>
      </c>
      <c r="FRV43">
        <v>0</v>
      </c>
      <c r="FRW43">
        <v>0</v>
      </c>
      <c r="FRX43">
        <v>0</v>
      </c>
      <c r="FRY43">
        <v>0</v>
      </c>
      <c r="FRZ43">
        <v>0</v>
      </c>
      <c r="FSA43">
        <v>0</v>
      </c>
      <c r="FSB43">
        <v>0</v>
      </c>
      <c r="FSC43">
        <v>0</v>
      </c>
      <c r="FSD43">
        <v>0</v>
      </c>
      <c r="FSE43">
        <v>0</v>
      </c>
      <c r="FSF43">
        <v>0</v>
      </c>
      <c r="FSG43">
        <v>0</v>
      </c>
      <c r="FSH43">
        <v>0</v>
      </c>
      <c r="FSI43">
        <v>0</v>
      </c>
      <c r="FSJ43">
        <v>0</v>
      </c>
      <c r="FSK43">
        <v>0</v>
      </c>
      <c r="FSL43">
        <v>0</v>
      </c>
      <c r="FSM43">
        <v>0</v>
      </c>
      <c r="FSN43">
        <v>0</v>
      </c>
      <c r="FSO43">
        <v>0</v>
      </c>
      <c r="FSP43">
        <v>0</v>
      </c>
      <c r="FSQ43">
        <v>0</v>
      </c>
      <c r="FSR43">
        <v>0</v>
      </c>
      <c r="FSS43">
        <v>0</v>
      </c>
      <c r="FST43">
        <v>0</v>
      </c>
      <c r="FSU43">
        <v>0</v>
      </c>
      <c r="FSV43">
        <v>0</v>
      </c>
      <c r="FSW43">
        <v>0</v>
      </c>
      <c r="FSX43">
        <v>0</v>
      </c>
      <c r="FSY43">
        <v>0</v>
      </c>
      <c r="FSZ43">
        <v>0</v>
      </c>
      <c r="FTA43">
        <v>0</v>
      </c>
      <c r="FTB43">
        <v>0</v>
      </c>
      <c r="FTC43">
        <v>0</v>
      </c>
      <c r="FTD43">
        <v>0</v>
      </c>
      <c r="FTE43">
        <v>0</v>
      </c>
      <c r="FTF43">
        <v>0</v>
      </c>
      <c r="FTG43">
        <v>0</v>
      </c>
      <c r="FTH43">
        <v>0</v>
      </c>
      <c r="FTI43">
        <v>0</v>
      </c>
      <c r="FTJ43">
        <v>0</v>
      </c>
      <c r="FTK43">
        <v>0</v>
      </c>
      <c r="FTL43">
        <v>0</v>
      </c>
      <c r="FTM43">
        <v>0</v>
      </c>
      <c r="FTN43">
        <v>0</v>
      </c>
      <c r="FTO43">
        <v>0</v>
      </c>
      <c r="FTP43">
        <v>0</v>
      </c>
      <c r="FTQ43">
        <v>0</v>
      </c>
      <c r="FTR43">
        <v>0</v>
      </c>
      <c r="FTS43">
        <v>0</v>
      </c>
      <c r="FTT43">
        <v>0</v>
      </c>
      <c r="FTU43">
        <v>0</v>
      </c>
      <c r="FTV43">
        <v>0</v>
      </c>
      <c r="FTW43">
        <v>0</v>
      </c>
      <c r="FTX43">
        <v>0</v>
      </c>
      <c r="FTY43">
        <v>0</v>
      </c>
      <c r="FTZ43">
        <v>0</v>
      </c>
      <c r="FUA43">
        <v>0</v>
      </c>
      <c r="FUB43">
        <v>0</v>
      </c>
      <c r="FUC43">
        <v>0</v>
      </c>
      <c r="FUD43">
        <v>0</v>
      </c>
      <c r="FUE43">
        <v>0</v>
      </c>
      <c r="FUF43">
        <v>0</v>
      </c>
      <c r="FUG43">
        <v>0</v>
      </c>
      <c r="FUH43">
        <v>0</v>
      </c>
      <c r="FUI43">
        <v>0</v>
      </c>
      <c r="FUJ43">
        <v>0</v>
      </c>
      <c r="FUK43">
        <v>0</v>
      </c>
      <c r="FUL43">
        <v>0</v>
      </c>
      <c r="FUM43">
        <v>0</v>
      </c>
      <c r="FUN43">
        <v>0</v>
      </c>
      <c r="FUO43">
        <v>0</v>
      </c>
      <c r="FUP43">
        <v>0</v>
      </c>
      <c r="FUQ43">
        <v>0</v>
      </c>
      <c r="FUR43">
        <v>0</v>
      </c>
      <c r="FUS43">
        <v>0</v>
      </c>
      <c r="FUT43">
        <v>0</v>
      </c>
      <c r="FUU43">
        <v>0</v>
      </c>
      <c r="FUV43">
        <v>0</v>
      </c>
      <c r="FUW43">
        <v>0</v>
      </c>
      <c r="FUX43">
        <v>0</v>
      </c>
      <c r="FUY43">
        <v>0</v>
      </c>
      <c r="FUZ43">
        <v>0</v>
      </c>
      <c r="FVA43">
        <v>0</v>
      </c>
      <c r="FVB43">
        <v>0</v>
      </c>
      <c r="FVC43">
        <v>0</v>
      </c>
      <c r="FVD43">
        <v>0</v>
      </c>
      <c r="FVE43">
        <v>0</v>
      </c>
      <c r="FVF43">
        <v>0</v>
      </c>
      <c r="FVG43">
        <v>0</v>
      </c>
      <c r="FVH43">
        <v>0</v>
      </c>
      <c r="FVI43">
        <v>0</v>
      </c>
      <c r="FVJ43">
        <v>0</v>
      </c>
      <c r="FVK43">
        <v>0</v>
      </c>
      <c r="FVL43">
        <v>0</v>
      </c>
      <c r="FVM43">
        <v>0</v>
      </c>
      <c r="FVN43">
        <v>0</v>
      </c>
      <c r="FVO43">
        <v>0</v>
      </c>
      <c r="FVP43">
        <v>0</v>
      </c>
      <c r="FVQ43">
        <v>0</v>
      </c>
      <c r="FVR43">
        <v>0</v>
      </c>
      <c r="FVS43">
        <v>0</v>
      </c>
      <c r="FVT43">
        <v>0</v>
      </c>
      <c r="FVU43">
        <v>0</v>
      </c>
      <c r="FVV43">
        <v>0</v>
      </c>
      <c r="FVW43">
        <v>0</v>
      </c>
      <c r="FVX43">
        <v>0</v>
      </c>
      <c r="FVY43">
        <v>0</v>
      </c>
      <c r="FVZ43">
        <v>0</v>
      </c>
      <c r="FWA43">
        <v>0</v>
      </c>
      <c r="FWB43">
        <v>0</v>
      </c>
      <c r="FWC43">
        <v>0</v>
      </c>
      <c r="FWD43">
        <v>0</v>
      </c>
      <c r="FWE43">
        <v>0</v>
      </c>
      <c r="FWF43">
        <v>0</v>
      </c>
      <c r="FWG43">
        <v>0</v>
      </c>
      <c r="FWH43">
        <v>0</v>
      </c>
      <c r="FWI43">
        <v>0</v>
      </c>
      <c r="FWJ43">
        <v>0</v>
      </c>
      <c r="FWK43">
        <v>0</v>
      </c>
      <c r="FWL43">
        <v>0</v>
      </c>
      <c r="FWM43">
        <v>0</v>
      </c>
      <c r="FWN43">
        <v>0</v>
      </c>
      <c r="FWO43">
        <v>0</v>
      </c>
      <c r="FWP43">
        <v>0</v>
      </c>
      <c r="FWQ43">
        <v>0</v>
      </c>
      <c r="FWR43">
        <v>0</v>
      </c>
      <c r="FWS43">
        <v>0</v>
      </c>
      <c r="FWT43">
        <v>0</v>
      </c>
      <c r="FWU43">
        <v>0</v>
      </c>
      <c r="FWV43">
        <v>0</v>
      </c>
      <c r="FWW43">
        <v>0</v>
      </c>
      <c r="FWX43">
        <v>0</v>
      </c>
      <c r="FWY43">
        <v>0</v>
      </c>
      <c r="FWZ43">
        <v>0</v>
      </c>
      <c r="FXA43">
        <v>0</v>
      </c>
      <c r="FXB43">
        <v>0</v>
      </c>
      <c r="FXC43">
        <v>0</v>
      </c>
      <c r="FXD43">
        <v>0</v>
      </c>
      <c r="FXE43">
        <v>0</v>
      </c>
      <c r="FXF43">
        <v>0</v>
      </c>
      <c r="FXG43">
        <v>0</v>
      </c>
      <c r="FXH43">
        <v>0</v>
      </c>
      <c r="FXI43">
        <v>0</v>
      </c>
      <c r="FXJ43">
        <v>0</v>
      </c>
      <c r="FXK43">
        <v>0</v>
      </c>
      <c r="FXL43">
        <v>0</v>
      </c>
      <c r="FXM43">
        <v>0</v>
      </c>
      <c r="FXN43">
        <v>0</v>
      </c>
      <c r="FXO43">
        <v>0</v>
      </c>
      <c r="FXP43">
        <v>0</v>
      </c>
      <c r="FXQ43">
        <v>0</v>
      </c>
      <c r="FXR43">
        <v>0</v>
      </c>
      <c r="FXS43">
        <v>0</v>
      </c>
      <c r="FXT43">
        <v>0</v>
      </c>
      <c r="FXU43">
        <v>0</v>
      </c>
      <c r="FXV43">
        <v>0</v>
      </c>
      <c r="FXW43">
        <v>0</v>
      </c>
      <c r="FXX43">
        <v>0</v>
      </c>
      <c r="FXY43">
        <v>0</v>
      </c>
      <c r="FXZ43">
        <v>0</v>
      </c>
      <c r="FYA43">
        <v>0</v>
      </c>
      <c r="FYB43">
        <v>0</v>
      </c>
      <c r="FYC43">
        <v>0</v>
      </c>
      <c r="FYD43">
        <v>0</v>
      </c>
      <c r="FYE43">
        <v>0</v>
      </c>
      <c r="FYF43">
        <v>0</v>
      </c>
      <c r="FYG43">
        <v>0</v>
      </c>
      <c r="FYH43">
        <v>0</v>
      </c>
      <c r="FYI43">
        <v>0</v>
      </c>
      <c r="FYJ43">
        <v>0</v>
      </c>
      <c r="FYK43">
        <v>0</v>
      </c>
      <c r="FYL43">
        <v>0</v>
      </c>
      <c r="FYM43">
        <v>0</v>
      </c>
      <c r="FYN43">
        <v>0</v>
      </c>
      <c r="FYO43">
        <v>0</v>
      </c>
      <c r="FYP43">
        <v>0</v>
      </c>
      <c r="FYQ43">
        <v>0</v>
      </c>
      <c r="FYR43">
        <v>0</v>
      </c>
      <c r="FYS43">
        <v>0</v>
      </c>
      <c r="FYT43">
        <v>0</v>
      </c>
      <c r="FYU43">
        <v>0</v>
      </c>
      <c r="FYV43">
        <v>0</v>
      </c>
      <c r="FYW43">
        <v>0</v>
      </c>
      <c r="FYX43">
        <v>0</v>
      </c>
      <c r="FYY43">
        <v>0</v>
      </c>
      <c r="FYZ43">
        <v>0</v>
      </c>
      <c r="FZA43">
        <v>0</v>
      </c>
      <c r="FZB43">
        <v>0</v>
      </c>
      <c r="FZC43">
        <v>0</v>
      </c>
      <c r="FZD43">
        <v>0</v>
      </c>
      <c r="FZE43">
        <v>0</v>
      </c>
      <c r="FZF43">
        <v>0</v>
      </c>
      <c r="FZG43">
        <v>0</v>
      </c>
      <c r="FZH43">
        <v>0</v>
      </c>
      <c r="FZI43">
        <v>0</v>
      </c>
      <c r="FZJ43">
        <v>0</v>
      </c>
      <c r="FZK43">
        <v>0</v>
      </c>
      <c r="FZL43">
        <v>0</v>
      </c>
      <c r="FZM43">
        <v>0</v>
      </c>
      <c r="FZN43">
        <v>0</v>
      </c>
      <c r="FZO43">
        <v>0</v>
      </c>
      <c r="FZP43">
        <v>0</v>
      </c>
      <c r="FZQ43">
        <v>0</v>
      </c>
      <c r="FZR43">
        <v>0</v>
      </c>
      <c r="FZS43">
        <v>0</v>
      </c>
      <c r="FZT43">
        <v>0</v>
      </c>
      <c r="FZU43">
        <v>0</v>
      </c>
      <c r="FZV43">
        <v>0</v>
      </c>
      <c r="FZW43">
        <v>0</v>
      </c>
      <c r="FZX43">
        <v>0</v>
      </c>
      <c r="FZY43">
        <v>0</v>
      </c>
      <c r="FZZ43">
        <v>0</v>
      </c>
      <c r="GAA43">
        <v>0</v>
      </c>
      <c r="GAB43">
        <v>0</v>
      </c>
      <c r="GAC43">
        <v>0</v>
      </c>
      <c r="GAD43">
        <v>0</v>
      </c>
      <c r="GAE43">
        <v>0</v>
      </c>
      <c r="GAF43">
        <v>0</v>
      </c>
      <c r="GAG43">
        <v>0</v>
      </c>
      <c r="GAH43">
        <v>0</v>
      </c>
      <c r="GAI43">
        <v>0</v>
      </c>
      <c r="GAJ43">
        <v>0</v>
      </c>
      <c r="GAK43">
        <v>0</v>
      </c>
      <c r="GAL43">
        <v>0</v>
      </c>
      <c r="GAM43">
        <v>0</v>
      </c>
      <c r="GAN43">
        <v>0</v>
      </c>
      <c r="GAO43">
        <v>0</v>
      </c>
      <c r="GAP43">
        <v>0</v>
      </c>
      <c r="GAQ43">
        <v>0</v>
      </c>
      <c r="GAR43">
        <v>0</v>
      </c>
      <c r="GAS43">
        <v>0</v>
      </c>
      <c r="GAT43">
        <v>0</v>
      </c>
      <c r="GAU43">
        <v>0</v>
      </c>
      <c r="GAV43">
        <v>0</v>
      </c>
      <c r="GAW43">
        <v>0</v>
      </c>
      <c r="GAX43">
        <v>0</v>
      </c>
      <c r="GAY43">
        <v>0</v>
      </c>
      <c r="GAZ43">
        <v>0</v>
      </c>
      <c r="GBA43">
        <v>0</v>
      </c>
      <c r="GBB43">
        <v>0</v>
      </c>
      <c r="GBC43">
        <v>0</v>
      </c>
      <c r="GBD43">
        <v>0</v>
      </c>
      <c r="GBE43">
        <v>0</v>
      </c>
      <c r="GBF43">
        <v>0</v>
      </c>
      <c r="GBG43">
        <v>0</v>
      </c>
      <c r="GBH43">
        <v>0</v>
      </c>
      <c r="GBI43">
        <v>0</v>
      </c>
      <c r="GBJ43">
        <v>0</v>
      </c>
      <c r="GBK43">
        <v>0</v>
      </c>
      <c r="GBL43">
        <v>0</v>
      </c>
      <c r="GBM43">
        <v>0</v>
      </c>
      <c r="GBN43">
        <v>0</v>
      </c>
      <c r="GBO43">
        <v>0</v>
      </c>
      <c r="GBP43">
        <v>0</v>
      </c>
      <c r="GBQ43">
        <v>0</v>
      </c>
      <c r="GBR43">
        <v>0</v>
      </c>
      <c r="GBS43">
        <v>0</v>
      </c>
      <c r="GBT43">
        <v>0</v>
      </c>
      <c r="GBU43">
        <v>0</v>
      </c>
      <c r="GBV43">
        <v>0</v>
      </c>
      <c r="GBW43">
        <v>0</v>
      </c>
      <c r="GBX43">
        <v>0</v>
      </c>
      <c r="GBY43">
        <v>0</v>
      </c>
      <c r="GBZ43">
        <v>0</v>
      </c>
      <c r="GCA43">
        <v>0</v>
      </c>
      <c r="GCB43">
        <v>0</v>
      </c>
      <c r="GCC43">
        <v>0</v>
      </c>
      <c r="GCD43">
        <v>0</v>
      </c>
      <c r="GCE43">
        <v>0</v>
      </c>
      <c r="GCF43">
        <v>0</v>
      </c>
      <c r="GCG43">
        <v>0</v>
      </c>
      <c r="GCH43">
        <v>0</v>
      </c>
      <c r="GCI43">
        <v>0</v>
      </c>
      <c r="GCJ43">
        <v>0</v>
      </c>
      <c r="GCK43">
        <v>0</v>
      </c>
      <c r="GCL43">
        <v>0</v>
      </c>
      <c r="GCM43">
        <v>0</v>
      </c>
      <c r="GCN43">
        <v>0</v>
      </c>
      <c r="GCO43">
        <v>0</v>
      </c>
      <c r="GCP43">
        <v>0</v>
      </c>
      <c r="GCQ43">
        <v>0</v>
      </c>
      <c r="GCR43">
        <v>0</v>
      </c>
      <c r="GCS43">
        <v>0</v>
      </c>
      <c r="GCT43">
        <v>0</v>
      </c>
      <c r="GCU43">
        <v>0</v>
      </c>
      <c r="GCV43">
        <v>0</v>
      </c>
      <c r="GCW43">
        <v>0</v>
      </c>
      <c r="GCX43">
        <v>0</v>
      </c>
      <c r="GCY43">
        <v>0</v>
      </c>
      <c r="GCZ43">
        <v>0</v>
      </c>
      <c r="GDA43">
        <v>0</v>
      </c>
      <c r="GDB43">
        <v>0</v>
      </c>
      <c r="GDC43">
        <v>0</v>
      </c>
      <c r="GDD43">
        <v>0</v>
      </c>
      <c r="GDE43">
        <v>0</v>
      </c>
      <c r="GDF43">
        <v>0</v>
      </c>
      <c r="GDG43">
        <v>0</v>
      </c>
      <c r="GDH43">
        <v>0</v>
      </c>
      <c r="GDI43">
        <v>0</v>
      </c>
      <c r="GDJ43">
        <v>0</v>
      </c>
      <c r="GDK43">
        <v>0</v>
      </c>
      <c r="GDL43">
        <v>0</v>
      </c>
      <c r="GDM43">
        <v>0</v>
      </c>
      <c r="GDN43">
        <v>0</v>
      </c>
      <c r="GDO43">
        <v>0</v>
      </c>
      <c r="GDP43">
        <v>0</v>
      </c>
      <c r="GDQ43">
        <v>0</v>
      </c>
      <c r="GDR43">
        <v>0</v>
      </c>
      <c r="GDS43">
        <v>0</v>
      </c>
      <c r="GDT43">
        <v>0</v>
      </c>
      <c r="GDU43">
        <v>0</v>
      </c>
      <c r="GDV43">
        <v>0</v>
      </c>
      <c r="GDW43">
        <v>0</v>
      </c>
      <c r="GDX43">
        <v>0</v>
      </c>
      <c r="GDY43">
        <v>0</v>
      </c>
      <c r="GDZ43">
        <v>0</v>
      </c>
      <c r="GEA43">
        <v>0</v>
      </c>
      <c r="GEB43">
        <v>0</v>
      </c>
      <c r="GEC43">
        <v>0</v>
      </c>
      <c r="GED43">
        <v>0</v>
      </c>
      <c r="GEE43">
        <v>0</v>
      </c>
      <c r="GEF43">
        <v>0</v>
      </c>
      <c r="GEG43">
        <v>0</v>
      </c>
      <c r="GEH43">
        <v>0</v>
      </c>
      <c r="GEI43">
        <v>0</v>
      </c>
      <c r="GEJ43">
        <v>0</v>
      </c>
      <c r="GEK43">
        <v>0</v>
      </c>
      <c r="GEL43">
        <v>0</v>
      </c>
      <c r="GEM43">
        <v>0</v>
      </c>
      <c r="GEN43">
        <v>0</v>
      </c>
      <c r="GEO43">
        <v>0</v>
      </c>
      <c r="GEP43">
        <v>0</v>
      </c>
      <c r="GEQ43">
        <v>0</v>
      </c>
      <c r="GER43">
        <v>0</v>
      </c>
      <c r="GES43">
        <v>0</v>
      </c>
      <c r="GET43">
        <v>0</v>
      </c>
      <c r="GEU43">
        <v>0</v>
      </c>
      <c r="GEV43">
        <v>0</v>
      </c>
      <c r="GEW43">
        <v>0</v>
      </c>
      <c r="GEX43">
        <v>0</v>
      </c>
      <c r="GEY43">
        <v>0</v>
      </c>
      <c r="GEZ43">
        <v>0</v>
      </c>
      <c r="GFA43">
        <v>0</v>
      </c>
      <c r="GFB43">
        <v>0</v>
      </c>
      <c r="GFC43">
        <v>0</v>
      </c>
      <c r="GFD43">
        <v>0</v>
      </c>
      <c r="GFE43">
        <v>0</v>
      </c>
      <c r="GFF43">
        <v>0</v>
      </c>
      <c r="GFG43">
        <v>0</v>
      </c>
      <c r="GFH43">
        <v>0</v>
      </c>
      <c r="GFI43">
        <v>0</v>
      </c>
      <c r="GFJ43">
        <v>0</v>
      </c>
      <c r="GFK43">
        <v>0</v>
      </c>
      <c r="GFL43">
        <v>0</v>
      </c>
      <c r="GFM43">
        <v>0</v>
      </c>
      <c r="GFN43">
        <v>0</v>
      </c>
      <c r="GFO43">
        <v>0</v>
      </c>
      <c r="GFP43">
        <v>0</v>
      </c>
      <c r="GFQ43">
        <v>0</v>
      </c>
      <c r="GFR43">
        <v>0</v>
      </c>
      <c r="GFS43">
        <v>0</v>
      </c>
      <c r="GFT43">
        <v>0</v>
      </c>
      <c r="GFU43">
        <v>0</v>
      </c>
      <c r="GFV43">
        <v>0</v>
      </c>
      <c r="GFW43">
        <v>0</v>
      </c>
      <c r="GFX43">
        <v>0</v>
      </c>
      <c r="GFY43">
        <v>0</v>
      </c>
      <c r="GFZ43">
        <v>0</v>
      </c>
      <c r="GGA43">
        <v>0</v>
      </c>
      <c r="GGB43">
        <v>0</v>
      </c>
      <c r="GGC43">
        <v>0</v>
      </c>
      <c r="GGD43">
        <v>0</v>
      </c>
      <c r="GGE43">
        <v>0</v>
      </c>
      <c r="GGF43">
        <v>0</v>
      </c>
      <c r="GGG43">
        <v>0</v>
      </c>
      <c r="GGH43">
        <v>0</v>
      </c>
      <c r="GGI43">
        <v>0</v>
      </c>
      <c r="GGJ43">
        <v>0</v>
      </c>
      <c r="GGK43">
        <v>0</v>
      </c>
      <c r="GGL43">
        <v>0</v>
      </c>
      <c r="GGM43">
        <v>0</v>
      </c>
      <c r="GGN43">
        <v>0</v>
      </c>
      <c r="GGO43">
        <v>0</v>
      </c>
      <c r="GGP43">
        <v>0</v>
      </c>
      <c r="GGQ43">
        <v>0</v>
      </c>
      <c r="GGR43">
        <v>0</v>
      </c>
      <c r="GGS43">
        <v>0</v>
      </c>
      <c r="GGT43">
        <v>0</v>
      </c>
      <c r="GGU43">
        <v>0</v>
      </c>
      <c r="GGV43">
        <v>0</v>
      </c>
      <c r="GGW43">
        <v>0</v>
      </c>
      <c r="GGX43">
        <v>0</v>
      </c>
      <c r="GGY43">
        <v>0</v>
      </c>
      <c r="GGZ43">
        <v>0</v>
      </c>
      <c r="GHA43">
        <v>0</v>
      </c>
      <c r="GHB43">
        <v>0</v>
      </c>
      <c r="GHC43">
        <v>0</v>
      </c>
      <c r="GHD43">
        <v>0</v>
      </c>
      <c r="GHE43">
        <v>0</v>
      </c>
      <c r="GHF43">
        <v>0</v>
      </c>
      <c r="GHG43">
        <v>0</v>
      </c>
      <c r="GHH43">
        <v>0</v>
      </c>
      <c r="GHI43">
        <v>0</v>
      </c>
      <c r="GHJ43">
        <v>0</v>
      </c>
      <c r="GHK43">
        <v>0</v>
      </c>
      <c r="GHL43">
        <v>0</v>
      </c>
      <c r="GHM43">
        <v>0</v>
      </c>
      <c r="GHN43">
        <v>0</v>
      </c>
      <c r="GHO43">
        <v>0</v>
      </c>
      <c r="GHP43">
        <v>0</v>
      </c>
      <c r="GHQ43">
        <v>0</v>
      </c>
      <c r="GHR43">
        <v>0</v>
      </c>
      <c r="GHS43">
        <v>0</v>
      </c>
      <c r="GHT43">
        <v>0</v>
      </c>
      <c r="GHU43">
        <v>0</v>
      </c>
      <c r="GHV43">
        <v>0</v>
      </c>
      <c r="GHW43">
        <v>0</v>
      </c>
      <c r="GHX43">
        <v>0</v>
      </c>
      <c r="GHY43">
        <v>0</v>
      </c>
      <c r="GHZ43">
        <v>0</v>
      </c>
      <c r="GIA43">
        <v>0</v>
      </c>
      <c r="GIB43">
        <v>0</v>
      </c>
      <c r="GIC43">
        <v>0</v>
      </c>
      <c r="GID43">
        <v>0</v>
      </c>
      <c r="GIE43">
        <v>0</v>
      </c>
      <c r="GIF43">
        <v>0</v>
      </c>
      <c r="GIG43">
        <v>0</v>
      </c>
      <c r="GIH43">
        <v>0</v>
      </c>
      <c r="GII43">
        <v>0</v>
      </c>
      <c r="GIJ43">
        <v>0</v>
      </c>
      <c r="GIK43">
        <v>0</v>
      </c>
      <c r="GIL43">
        <v>0</v>
      </c>
      <c r="GIM43">
        <v>0</v>
      </c>
      <c r="GIN43">
        <v>0</v>
      </c>
      <c r="GIO43">
        <v>0</v>
      </c>
      <c r="GIP43">
        <v>0</v>
      </c>
      <c r="GIQ43">
        <v>0</v>
      </c>
      <c r="GIR43">
        <v>0</v>
      </c>
      <c r="GIS43">
        <v>0</v>
      </c>
      <c r="GIT43">
        <v>0</v>
      </c>
      <c r="GIU43">
        <v>0</v>
      </c>
      <c r="GIV43">
        <v>0</v>
      </c>
      <c r="GIW43">
        <v>0</v>
      </c>
      <c r="GIX43">
        <v>0</v>
      </c>
      <c r="GIY43">
        <v>0</v>
      </c>
      <c r="GIZ43">
        <v>0</v>
      </c>
      <c r="GJA43">
        <v>0</v>
      </c>
      <c r="GJB43">
        <v>0</v>
      </c>
      <c r="GJC43">
        <v>0</v>
      </c>
      <c r="GJD43">
        <v>0</v>
      </c>
      <c r="GJE43">
        <v>0</v>
      </c>
      <c r="GJF43">
        <v>0</v>
      </c>
      <c r="GJG43">
        <v>0</v>
      </c>
      <c r="GJH43">
        <v>0</v>
      </c>
      <c r="GJI43">
        <v>0</v>
      </c>
      <c r="GJJ43">
        <v>0</v>
      </c>
      <c r="GJK43">
        <v>0</v>
      </c>
      <c r="GJL43">
        <v>0</v>
      </c>
      <c r="GJM43">
        <v>0</v>
      </c>
      <c r="GJN43">
        <v>0</v>
      </c>
      <c r="GJO43">
        <v>0</v>
      </c>
      <c r="GJP43">
        <v>0</v>
      </c>
      <c r="GJQ43">
        <v>0</v>
      </c>
      <c r="GJR43">
        <v>0</v>
      </c>
      <c r="GJS43">
        <v>0</v>
      </c>
      <c r="GJT43">
        <v>0</v>
      </c>
      <c r="GJU43">
        <v>0</v>
      </c>
      <c r="GJV43">
        <v>0</v>
      </c>
      <c r="GJW43">
        <v>0</v>
      </c>
      <c r="GJX43">
        <v>0</v>
      </c>
      <c r="GJY43">
        <v>0</v>
      </c>
      <c r="GJZ43">
        <v>0</v>
      </c>
      <c r="GKA43">
        <v>0</v>
      </c>
      <c r="GKB43">
        <v>0</v>
      </c>
      <c r="GKC43">
        <v>0</v>
      </c>
      <c r="GKD43">
        <v>0</v>
      </c>
      <c r="GKE43">
        <v>0</v>
      </c>
      <c r="GKF43">
        <v>0</v>
      </c>
      <c r="GKG43">
        <v>0</v>
      </c>
      <c r="GKH43">
        <v>0</v>
      </c>
      <c r="GKI43">
        <v>0</v>
      </c>
      <c r="GKJ43">
        <v>0</v>
      </c>
      <c r="GKK43">
        <v>0</v>
      </c>
      <c r="GKL43">
        <v>0</v>
      </c>
      <c r="GKM43">
        <v>0</v>
      </c>
      <c r="GKN43">
        <v>0</v>
      </c>
      <c r="GKO43">
        <v>0</v>
      </c>
      <c r="GKP43">
        <v>0</v>
      </c>
      <c r="GKQ43">
        <v>0</v>
      </c>
      <c r="GKR43">
        <v>0</v>
      </c>
      <c r="GKS43">
        <v>0</v>
      </c>
      <c r="GKT43">
        <v>0</v>
      </c>
      <c r="GKU43">
        <v>0</v>
      </c>
      <c r="GKV43">
        <v>0</v>
      </c>
      <c r="GKW43">
        <v>0</v>
      </c>
      <c r="GKX43">
        <v>0</v>
      </c>
      <c r="GKY43">
        <v>0</v>
      </c>
      <c r="GKZ43">
        <v>0</v>
      </c>
      <c r="GLA43">
        <v>0</v>
      </c>
      <c r="GLB43">
        <v>0</v>
      </c>
      <c r="GLC43">
        <v>0</v>
      </c>
      <c r="GLD43">
        <v>0</v>
      </c>
      <c r="GLE43">
        <v>0</v>
      </c>
      <c r="GLF43">
        <v>0</v>
      </c>
      <c r="GLG43">
        <v>0</v>
      </c>
      <c r="GLH43">
        <v>0</v>
      </c>
      <c r="GLI43">
        <v>0</v>
      </c>
      <c r="GLJ43">
        <v>0</v>
      </c>
      <c r="GLK43">
        <v>0</v>
      </c>
      <c r="GLL43">
        <v>0</v>
      </c>
      <c r="GLM43">
        <v>0</v>
      </c>
      <c r="GLN43">
        <v>0</v>
      </c>
      <c r="GLO43">
        <v>0</v>
      </c>
      <c r="GLP43">
        <v>0</v>
      </c>
      <c r="GLQ43">
        <v>0</v>
      </c>
      <c r="GLR43">
        <v>0</v>
      </c>
      <c r="GLS43">
        <v>0</v>
      </c>
      <c r="GLT43">
        <v>0</v>
      </c>
      <c r="GLU43">
        <v>0</v>
      </c>
      <c r="GLV43">
        <v>0</v>
      </c>
      <c r="GLW43">
        <v>0</v>
      </c>
      <c r="GLX43">
        <v>0</v>
      </c>
      <c r="GLY43">
        <v>0</v>
      </c>
      <c r="GLZ43">
        <v>0</v>
      </c>
      <c r="GMA43">
        <v>0</v>
      </c>
      <c r="GMB43">
        <v>0</v>
      </c>
      <c r="GMC43">
        <v>0</v>
      </c>
      <c r="GMD43">
        <v>0</v>
      </c>
      <c r="GME43">
        <v>0</v>
      </c>
      <c r="GMF43">
        <v>0</v>
      </c>
      <c r="GMG43">
        <v>0</v>
      </c>
      <c r="GMH43">
        <v>0</v>
      </c>
      <c r="GMI43">
        <v>0</v>
      </c>
      <c r="GMJ43">
        <v>0</v>
      </c>
      <c r="GMK43">
        <v>0</v>
      </c>
      <c r="GML43">
        <v>0</v>
      </c>
      <c r="GMM43">
        <v>0</v>
      </c>
      <c r="GMN43">
        <v>0</v>
      </c>
      <c r="GMO43">
        <v>0</v>
      </c>
      <c r="GMP43">
        <v>0</v>
      </c>
      <c r="GMQ43">
        <v>0</v>
      </c>
      <c r="GMR43">
        <v>0</v>
      </c>
      <c r="GMS43">
        <v>0</v>
      </c>
      <c r="GMT43">
        <v>0</v>
      </c>
      <c r="GMU43">
        <v>0</v>
      </c>
      <c r="GMV43">
        <v>0</v>
      </c>
      <c r="GMW43">
        <v>0</v>
      </c>
      <c r="GMX43">
        <v>0</v>
      </c>
      <c r="GMY43">
        <v>0</v>
      </c>
      <c r="GMZ43">
        <v>0</v>
      </c>
      <c r="GNA43">
        <v>0</v>
      </c>
      <c r="GNB43">
        <v>0</v>
      </c>
      <c r="GNC43">
        <v>0</v>
      </c>
      <c r="GND43">
        <v>0</v>
      </c>
      <c r="GNE43">
        <v>0</v>
      </c>
      <c r="GNF43">
        <v>0</v>
      </c>
      <c r="GNG43">
        <v>0</v>
      </c>
      <c r="GNH43">
        <v>0</v>
      </c>
      <c r="GNI43">
        <v>0</v>
      </c>
      <c r="GNJ43">
        <v>0</v>
      </c>
      <c r="GNK43">
        <v>0</v>
      </c>
      <c r="GNL43">
        <v>0</v>
      </c>
      <c r="GNM43">
        <v>0</v>
      </c>
      <c r="GNN43">
        <v>0</v>
      </c>
      <c r="GNO43">
        <v>0</v>
      </c>
      <c r="GNP43">
        <v>0</v>
      </c>
      <c r="GNQ43">
        <v>0</v>
      </c>
      <c r="GNR43">
        <v>0</v>
      </c>
      <c r="GNS43">
        <v>0</v>
      </c>
      <c r="GNT43">
        <v>0</v>
      </c>
      <c r="GNU43">
        <v>0</v>
      </c>
      <c r="GNV43">
        <v>0</v>
      </c>
      <c r="GNW43">
        <v>0</v>
      </c>
      <c r="GNX43">
        <v>0</v>
      </c>
      <c r="GNY43">
        <v>0</v>
      </c>
      <c r="GNZ43">
        <v>0</v>
      </c>
      <c r="GOA43">
        <v>0</v>
      </c>
      <c r="GOB43">
        <v>0</v>
      </c>
      <c r="GOC43">
        <v>0</v>
      </c>
      <c r="GOD43">
        <v>0</v>
      </c>
      <c r="GOE43">
        <v>0</v>
      </c>
      <c r="GOF43">
        <v>0</v>
      </c>
      <c r="GOG43">
        <v>0</v>
      </c>
      <c r="GOH43">
        <v>0</v>
      </c>
      <c r="GOI43">
        <v>0</v>
      </c>
      <c r="GOJ43">
        <v>0</v>
      </c>
      <c r="GOK43">
        <v>0</v>
      </c>
      <c r="GOL43">
        <v>0</v>
      </c>
      <c r="GOM43">
        <v>0</v>
      </c>
      <c r="GON43">
        <v>0</v>
      </c>
      <c r="GOO43">
        <v>0</v>
      </c>
      <c r="GOP43">
        <v>0</v>
      </c>
      <c r="GOQ43">
        <v>0</v>
      </c>
      <c r="GOR43">
        <v>0</v>
      </c>
      <c r="GOS43">
        <v>0</v>
      </c>
      <c r="GOT43">
        <v>0</v>
      </c>
      <c r="GOU43">
        <v>0</v>
      </c>
      <c r="GOV43">
        <v>0</v>
      </c>
      <c r="GOW43">
        <v>0</v>
      </c>
      <c r="GOX43">
        <v>0</v>
      </c>
      <c r="GOY43">
        <v>0</v>
      </c>
      <c r="GOZ43">
        <v>0</v>
      </c>
      <c r="GPA43">
        <v>0</v>
      </c>
      <c r="GPB43">
        <v>0</v>
      </c>
      <c r="GPC43">
        <v>0</v>
      </c>
      <c r="GPD43">
        <v>0</v>
      </c>
      <c r="GPE43">
        <v>0</v>
      </c>
      <c r="GPF43">
        <v>0</v>
      </c>
      <c r="GPG43">
        <v>0</v>
      </c>
      <c r="GPH43">
        <v>0</v>
      </c>
      <c r="GPI43">
        <v>0</v>
      </c>
      <c r="GPJ43">
        <v>0</v>
      </c>
      <c r="GPK43">
        <v>0</v>
      </c>
      <c r="GPL43">
        <v>0</v>
      </c>
      <c r="GPM43">
        <v>0</v>
      </c>
      <c r="GPN43">
        <v>0</v>
      </c>
      <c r="GPO43">
        <v>0</v>
      </c>
      <c r="GPP43">
        <v>0</v>
      </c>
      <c r="GPQ43">
        <v>0</v>
      </c>
      <c r="GPR43">
        <v>0</v>
      </c>
      <c r="GPS43">
        <v>0</v>
      </c>
      <c r="GPT43">
        <v>0</v>
      </c>
      <c r="GPU43">
        <v>0</v>
      </c>
      <c r="GPV43">
        <v>0</v>
      </c>
      <c r="GPW43">
        <v>0</v>
      </c>
      <c r="GPX43">
        <v>0</v>
      </c>
      <c r="GPY43">
        <v>0</v>
      </c>
      <c r="GPZ43">
        <v>0</v>
      </c>
      <c r="GQA43">
        <v>0</v>
      </c>
      <c r="GQB43">
        <v>0</v>
      </c>
      <c r="GQC43">
        <v>0</v>
      </c>
      <c r="GQD43">
        <v>0</v>
      </c>
      <c r="GQE43">
        <v>0</v>
      </c>
      <c r="GQF43">
        <v>0</v>
      </c>
      <c r="GQG43">
        <v>0</v>
      </c>
      <c r="GQH43">
        <v>0</v>
      </c>
      <c r="GQI43">
        <v>0</v>
      </c>
      <c r="GQJ43">
        <v>0</v>
      </c>
      <c r="GQK43">
        <v>0</v>
      </c>
      <c r="GQL43">
        <v>0</v>
      </c>
      <c r="GQM43">
        <v>0</v>
      </c>
      <c r="GQN43">
        <v>0</v>
      </c>
      <c r="GQO43">
        <v>0</v>
      </c>
      <c r="GQP43">
        <v>0</v>
      </c>
      <c r="GQQ43">
        <v>0</v>
      </c>
      <c r="GQR43">
        <v>0</v>
      </c>
      <c r="GQS43">
        <v>0</v>
      </c>
      <c r="GQT43">
        <v>0</v>
      </c>
      <c r="GQU43">
        <v>0</v>
      </c>
      <c r="GQV43">
        <v>0</v>
      </c>
      <c r="GQW43">
        <v>0</v>
      </c>
      <c r="GQX43">
        <v>0</v>
      </c>
      <c r="GQY43">
        <v>0</v>
      </c>
      <c r="GQZ43">
        <v>0</v>
      </c>
      <c r="GRA43">
        <v>0</v>
      </c>
      <c r="GRB43">
        <v>0</v>
      </c>
      <c r="GRC43">
        <v>0</v>
      </c>
      <c r="GRD43">
        <v>0</v>
      </c>
      <c r="GRE43">
        <v>0</v>
      </c>
      <c r="GRF43">
        <v>0</v>
      </c>
      <c r="GRG43">
        <v>0</v>
      </c>
      <c r="GRH43">
        <v>0</v>
      </c>
      <c r="GRI43">
        <v>0</v>
      </c>
      <c r="GRJ43">
        <v>0</v>
      </c>
      <c r="GRK43">
        <v>0</v>
      </c>
      <c r="GRL43">
        <v>0</v>
      </c>
      <c r="GRM43">
        <v>0</v>
      </c>
      <c r="GRN43">
        <v>0</v>
      </c>
      <c r="GRO43">
        <v>0</v>
      </c>
      <c r="GRP43">
        <v>0</v>
      </c>
      <c r="GRQ43">
        <v>0</v>
      </c>
      <c r="GRR43">
        <v>0</v>
      </c>
      <c r="GRS43">
        <v>0</v>
      </c>
      <c r="GRT43">
        <v>0</v>
      </c>
      <c r="GRU43">
        <v>0</v>
      </c>
      <c r="GRV43">
        <v>0</v>
      </c>
      <c r="GRW43">
        <v>0</v>
      </c>
      <c r="GRX43">
        <v>0</v>
      </c>
      <c r="GRY43">
        <v>0</v>
      </c>
      <c r="GRZ43">
        <v>0</v>
      </c>
      <c r="GSA43">
        <v>0</v>
      </c>
      <c r="GSB43">
        <v>0</v>
      </c>
      <c r="GSC43">
        <v>0</v>
      </c>
      <c r="GSD43">
        <v>0</v>
      </c>
      <c r="GSE43">
        <v>0</v>
      </c>
      <c r="GSF43">
        <v>0</v>
      </c>
      <c r="GSG43">
        <v>0</v>
      </c>
      <c r="GSH43">
        <v>0</v>
      </c>
      <c r="GSI43">
        <v>0</v>
      </c>
      <c r="GSJ43">
        <v>0</v>
      </c>
      <c r="GSK43">
        <v>0</v>
      </c>
      <c r="GSL43">
        <v>0</v>
      </c>
      <c r="GSM43">
        <v>0</v>
      </c>
      <c r="GSN43">
        <v>0</v>
      </c>
      <c r="GSO43">
        <v>0</v>
      </c>
      <c r="GSP43">
        <v>0</v>
      </c>
      <c r="GSQ43">
        <v>0</v>
      </c>
      <c r="GSR43">
        <v>0</v>
      </c>
      <c r="GSS43">
        <v>0</v>
      </c>
      <c r="GST43">
        <v>0</v>
      </c>
      <c r="GSU43">
        <v>0</v>
      </c>
      <c r="GSV43">
        <v>0</v>
      </c>
      <c r="GSW43">
        <v>0</v>
      </c>
      <c r="GSX43">
        <v>0</v>
      </c>
      <c r="GSY43">
        <v>0</v>
      </c>
      <c r="GSZ43">
        <v>0</v>
      </c>
      <c r="GTA43">
        <v>0</v>
      </c>
      <c r="GTB43">
        <v>0</v>
      </c>
      <c r="GTC43">
        <v>0</v>
      </c>
      <c r="GTD43">
        <v>0</v>
      </c>
      <c r="GTE43">
        <v>0</v>
      </c>
      <c r="GTF43">
        <v>0</v>
      </c>
      <c r="GTG43">
        <v>0</v>
      </c>
      <c r="GTH43">
        <v>0</v>
      </c>
      <c r="GTI43">
        <v>0</v>
      </c>
      <c r="GTJ43">
        <v>0</v>
      </c>
      <c r="GTK43">
        <v>0</v>
      </c>
      <c r="GTL43">
        <v>0</v>
      </c>
      <c r="GTM43">
        <v>0</v>
      </c>
      <c r="GTN43">
        <v>0</v>
      </c>
      <c r="GTO43">
        <v>0</v>
      </c>
      <c r="GTP43">
        <v>0</v>
      </c>
      <c r="GTQ43">
        <v>0</v>
      </c>
      <c r="GTR43">
        <v>0</v>
      </c>
      <c r="GTS43">
        <v>0</v>
      </c>
      <c r="GTT43">
        <v>0</v>
      </c>
      <c r="GTU43">
        <v>0</v>
      </c>
      <c r="GTV43">
        <v>0</v>
      </c>
      <c r="GTW43">
        <v>0</v>
      </c>
      <c r="GTX43">
        <v>0</v>
      </c>
      <c r="GTY43">
        <v>0</v>
      </c>
      <c r="GTZ43">
        <v>0</v>
      </c>
      <c r="GUA43">
        <v>0</v>
      </c>
      <c r="GUB43">
        <v>0</v>
      </c>
      <c r="GUC43">
        <v>0</v>
      </c>
      <c r="GUD43">
        <v>0</v>
      </c>
      <c r="GUE43">
        <v>0</v>
      </c>
      <c r="GUF43">
        <v>0</v>
      </c>
      <c r="GUG43">
        <v>0</v>
      </c>
      <c r="GUH43">
        <v>0</v>
      </c>
      <c r="GUI43">
        <v>0</v>
      </c>
      <c r="GUJ43">
        <v>0</v>
      </c>
      <c r="GUK43">
        <v>0</v>
      </c>
      <c r="GUL43">
        <v>0</v>
      </c>
      <c r="GUM43">
        <v>0</v>
      </c>
      <c r="GUN43">
        <v>0</v>
      </c>
      <c r="GUO43">
        <v>0</v>
      </c>
      <c r="GUP43">
        <v>0</v>
      </c>
      <c r="GUQ43">
        <v>0</v>
      </c>
      <c r="GUR43">
        <v>0</v>
      </c>
      <c r="GUS43">
        <v>0</v>
      </c>
      <c r="GUT43">
        <v>0</v>
      </c>
      <c r="GUU43">
        <v>0</v>
      </c>
      <c r="GUV43">
        <v>0</v>
      </c>
      <c r="GUW43">
        <v>0</v>
      </c>
      <c r="GUX43">
        <v>0</v>
      </c>
      <c r="GUY43">
        <v>0</v>
      </c>
      <c r="GUZ43">
        <v>0</v>
      </c>
      <c r="GVA43">
        <v>0</v>
      </c>
      <c r="GVB43">
        <v>0</v>
      </c>
      <c r="GVC43">
        <v>0</v>
      </c>
      <c r="GVD43">
        <v>0</v>
      </c>
      <c r="GVE43">
        <v>0</v>
      </c>
      <c r="GVF43">
        <v>0</v>
      </c>
      <c r="GVG43">
        <v>0</v>
      </c>
      <c r="GVH43">
        <v>0</v>
      </c>
      <c r="GVI43">
        <v>0</v>
      </c>
      <c r="GVJ43">
        <v>0</v>
      </c>
      <c r="GVK43">
        <v>0</v>
      </c>
      <c r="GVL43">
        <v>0</v>
      </c>
      <c r="GVM43">
        <v>0</v>
      </c>
      <c r="GVN43">
        <v>0</v>
      </c>
      <c r="GVO43">
        <v>0</v>
      </c>
      <c r="GVP43">
        <v>0</v>
      </c>
      <c r="GVQ43">
        <v>0</v>
      </c>
      <c r="GVR43">
        <v>0</v>
      </c>
      <c r="GVS43">
        <v>0</v>
      </c>
      <c r="GVT43">
        <v>0</v>
      </c>
      <c r="GVU43">
        <v>0</v>
      </c>
      <c r="GVV43">
        <v>0</v>
      </c>
      <c r="GVW43">
        <v>0</v>
      </c>
      <c r="GVX43">
        <v>0</v>
      </c>
      <c r="GVY43">
        <v>0</v>
      </c>
      <c r="GVZ43">
        <v>0</v>
      </c>
      <c r="GWA43">
        <v>0</v>
      </c>
      <c r="GWB43">
        <v>0</v>
      </c>
      <c r="GWC43">
        <v>0</v>
      </c>
      <c r="GWD43">
        <v>0</v>
      </c>
      <c r="GWE43">
        <v>0</v>
      </c>
      <c r="GWF43">
        <v>0</v>
      </c>
      <c r="GWG43">
        <v>0</v>
      </c>
      <c r="GWH43">
        <v>0</v>
      </c>
      <c r="GWI43">
        <v>0</v>
      </c>
      <c r="GWJ43">
        <v>0</v>
      </c>
      <c r="GWK43">
        <v>0</v>
      </c>
      <c r="GWL43">
        <v>0</v>
      </c>
      <c r="GWM43">
        <v>0</v>
      </c>
      <c r="GWN43">
        <v>0</v>
      </c>
      <c r="GWO43">
        <v>0</v>
      </c>
      <c r="GWP43">
        <v>0</v>
      </c>
      <c r="GWQ43">
        <v>0</v>
      </c>
      <c r="GWR43">
        <v>0</v>
      </c>
      <c r="GWS43">
        <v>0</v>
      </c>
      <c r="GWT43">
        <v>0</v>
      </c>
      <c r="GWU43">
        <v>0</v>
      </c>
      <c r="GWV43">
        <v>0</v>
      </c>
      <c r="GWW43">
        <v>0</v>
      </c>
      <c r="GWX43">
        <v>0</v>
      </c>
      <c r="GWY43">
        <v>0</v>
      </c>
      <c r="GWZ43">
        <v>0</v>
      </c>
      <c r="GXA43">
        <v>0</v>
      </c>
      <c r="GXB43">
        <v>0</v>
      </c>
      <c r="GXC43">
        <v>0</v>
      </c>
      <c r="GXD43">
        <v>0</v>
      </c>
      <c r="GXE43">
        <v>0</v>
      </c>
      <c r="GXF43">
        <v>0</v>
      </c>
      <c r="GXG43">
        <v>0</v>
      </c>
      <c r="GXH43">
        <v>0</v>
      </c>
      <c r="GXI43">
        <v>0</v>
      </c>
      <c r="GXJ43">
        <v>0</v>
      </c>
      <c r="GXK43">
        <v>0</v>
      </c>
      <c r="GXL43">
        <v>0</v>
      </c>
      <c r="GXM43">
        <v>0</v>
      </c>
      <c r="GXN43">
        <v>0</v>
      </c>
      <c r="GXO43">
        <v>0</v>
      </c>
      <c r="GXP43">
        <v>0</v>
      </c>
      <c r="GXQ43">
        <v>0</v>
      </c>
      <c r="GXR43">
        <v>0</v>
      </c>
      <c r="GXS43">
        <v>0</v>
      </c>
      <c r="GXT43">
        <v>0</v>
      </c>
      <c r="GXU43">
        <v>0</v>
      </c>
      <c r="GXV43">
        <v>0</v>
      </c>
      <c r="GXW43">
        <v>0</v>
      </c>
      <c r="GXX43">
        <v>0</v>
      </c>
      <c r="GXY43">
        <v>0</v>
      </c>
      <c r="GXZ43">
        <v>0</v>
      </c>
      <c r="GYA43">
        <v>0</v>
      </c>
      <c r="GYB43">
        <v>0</v>
      </c>
      <c r="GYC43">
        <v>0</v>
      </c>
      <c r="GYD43">
        <v>0</v>
      </c>
      <c r="GYE43">
        <v>0</v>
      </c>
      <c r="GYF43">
        <v>0</v>
      </c>
      <c r="GYG43">
        <v>0</v>
      </c>
      <c r="GYH43">
        <v>0</v>
      </c>
      <c r="GYI43">
        <v>0</v>
      </c>
      <c r="GYJ43">
        <v>0</v>
      </c>
      <c r="GYK43">
        <v>0</v>
      </c>
      <c r="GYL43">
        <v>0</v>
      </c>
      <c r="GYM43">
        <v>0</v>
      </c>
      <c r="GYN43">
        <v>0</v>
      </c>
      <c r="GYO43">
        <v>0</v>
      </c>
      <c r="GYP43">
        <v>0</v>
      </c>
      <c r="GYQ43">
        <v>0</v>
      </c>
      <c r="GYR43">
        <v>0</v>
      </c>
      <c r="GYS43">
        <v>0</v>
      </c>
      <c r="GYT43">
        <v>0</v>
      </c>
      <c r="GYU43">
        <v>0</v>
      </c>
      <c r="GYV43">
        <v>0</v>
      </c>
      <c r="GYW43">
        <v>0</v>
      </c>
      <c r="GYX43">
        <v>0</v>
      </c>
      <c r="GYY43">
        <v>0</v>
      </c>
      <c r="GYZ43">
        <v>0</v>
      </c>
      <c r="GZA43">
        <v>0</v>
      </c>
      <c r="GZB43">
        <v>0</v>
      </c>
      <c r="GZC43">
        <v>0</v>
      </c>
      <c r="GZD43">
        <v>0</v>
      </c>
      <c r="GZE43">
        <v>0</v>
      </c>
      <c r="GZF43">
        <v>0</v>
      </c>
      <c r="GZG43">
        <v>0</v>
      </c>
      <c r="GZH43">
        <v>0</v>
      </c>
      <c r="GZI43">
        <v>0</v>
      </c>
      <c r="GZJ43">
        <v>0</v>
      </c>
      <c r="GZK43">
        <v>0</v>
      </c>
      <c r="GZL43">
        <v>0</v>
      </c>
      <c r="GZM43">
        <v>0</v>
      </c>
      <c r="GZN43">
        <v>0</v>
      </c>
      <c r="GZO43">
        <v>0</v>
      </c>
      <c r="GZP43">
        <v>0</v>
      </c>
      <c r="GZQ43">
        <v>0</v>
      </c>
      <c r="GZR43">
        <v>0</v>
      </c>
      <c r="GZS43">
        <v>0</v>
      </c>
      <c r="GZT43">
        <v>0</v>
      </c>
      <c r="GZU43">
        <v>0</v>
      </c>
      <c r="GZV43">
        <v>0</v>
      </c>
      <c r="GZW43">
        <v>0</v>
      </c>
      <c r="GZX43">
        <v>0</v>
      </c>
      <c r="GZY43">
        <v>0</v>
      </c>
      <c r="GZZ43">
        <v>0</v>
      </c>
      <c r="HAA43">
        <v>0</v>
      </c>
      <c r="HAB43">
        <v>0</v>
      </c>
      <c r="HAC43">
        <v>0</v>
      </c>
      <c r="HAD43">
        <v>0</v>
      </c>
      <c r="HAE43">
        <v>0</v>
      </c>
      <c r="HAF43">
        <v>0</v>
      </c>
      <c r="HAG43">
        <v>0</v>
      </c>
      <c r="HAH43">
        <v>0</v>
      </c>
      <c r="HAI43">
        <v>0</v>
      </c>
      <c r="HAJ43">
        <v>0</v>
      </c>
      <c r="HAK43">
        <v>0</v>
      </c>
      <c r="HAL43">
        <v>0</v>
      </c>
      <c r="HAM43">
        <v>0</v>
      </c>
      <c r="HAN43">
        <v>0</v>
      </c>
      <c r="HAO43">
        <v>0</v>
      </c>
      <c r="HAP43">
        <v>0</v>
      </c>
      <c r="HAQ43">
        <v>0</v>
      </c>
      <c r="HAR43">
        <v>0</v>
      </c>
      <c r="HAS43">
        <v>0</v>
      </c>
      <c r="HAT43">
        <v>0</v>
      </c>
      <c r="HAU43">
        <v>0</v>
      </c>
      <c r="HAV43">
        <v>0</v>
      </c>
      <c r="HAW43">
        <v>0</v>
      </c>
      <c r="HAX43">
        <v>0</v>
      </c>
      <c r="HAY43">
        <v>0</v>
      </c>
      <c r="HAZ43">
        <v>0</v>
      </c>
      <c r="HBA43">
        <v>0</v>
      </c>
      <c r="HBB43">
        <v>0</v>
      </c>
      <c r="HBC43">
        <v>0</v>
      </c>
      <c r="HBD43">
        <v>0</v>
      </c>
      <c r="HBE43">
        <v>0</v>
      </c>
      <c r="HBF43">
        <v>0</v>
      </c>
      <c r="HBG43">
        <v>0</v>
      </c>
      <c r="HBH43">
        <v>0</v>
      </c>
      <c r="HBI43">
        <v>0</v>
      </c>
      <c r="HBJ43">
        <v>0</v>
      </c>
      <c r="HBK43">
        <v>0</v>
      </c>
      <c r="HBL43">
        <v>0</v>
      </c>
      <c r="HBM43">
        <v>0</v>
      </c>
      <c r="HBN43">
        <v>0</v>
      </c>
      <c r="HBO43">
        <v>0</v>
      </c>
      <c r="HBP43">
        <v>0</v>
      </c>
      <c r="HBQ43">
        <v>0</v>
      </c>
      <c r="HBR43">
        <v>0</v>
      </c>
      <c r="HBS43">
        <v>0</v>
      </c>
      <c r="HBT43">
        <v>0</v>
      </c>
      <c r="HBU43">
        <v>0</v>
      </c>
      <c r="HBV43">
        <v>0</v>
      </c>
      <c r="HBW43">
        <v>0</v>
      </c>
      <c r="HBX43">
        <v>0</v>
      </c>
      <c r="HBY43">
        <v>0</v>
      </c>
      <c r="HBZ43">
        <v>0</v>
      </c>
      <c r="HCA43">
        <v>0</v>
      </c>
      <c r="HCB43">
        <v>0</v>
      </c>
      <c r="HCC43">
        <v>0</v>
      </c>
      <c r="HCD43">
        <v>0</v>
      </c>
      <c r="HCE43">
        <v>0</v>
      </c>
      <c r="HCF43">
        <v>0</v>
      </c>
      <c r="HCG43">
        <v>0</v>
      </c>
      <c r="HCH43">
        <v>0</v>
      </c>
      <c r="HCI43">
        <v>0</v>
      </c>
      <c r="HCJ43">
        <v>0</v>
      </c>
      <c r="HCK43">
        <v>0</v>
      </c>
      <c r="HCL43">
        <v>0</v>
      </c>
      <c r="HCM43">
        <v>0</v>
      </c>
      <c r="HCN43">
        <v>0</v>
      </c>
      <c r="HCO43">
        <v>0</v>
      </c>
      <c r="HCP43">
        <v>0</v>
      </c>
      <c r="HCQ43">
        <v>0</v>
      </c>
      <c r="HCR43">
        <v>0</v>
      </c>
      <c r="HCS43">
        <v>0</v>
      </c>
      <c r="HCT43">
        <v>0</v>
      </c>
      <c r="HCU43">
        <v>0</v>
      </c>
      <c r="HCV43">
        <v>0</v>
      </c>
      <c r="HCW43">
        <v>0</v>
      </c>
      <c r="HCX43">
        <v>0</v>
      </c>
      <c r="HCY43">
        <v>0</v>
      </c>
      <c r="HCZ43">
        <v>0</v>
      </c>
      <c r="HDA43">
        <v>0</v>
      </c>
      <c r="HDB43">
        <v>0</v>
      </c>
      <c r="HDC43">
        <v>0</v>
      </c>
      <c r="HDD43">
        <v>0</v>
      </c>
      <c r="HDE43">
        <v>0</v>
      </c>
      <c r="HDF43">
        <v>0</v>
      </c>
      <c r="HDG43">
        <v>0</v>
      </c>
      <c r="HDH43">
        <v>0</v>
      </c>
      <c r="HDI43">
        <v>0</v>
      </c>
      <c r="HDJ43">
        <v>0</v>
      </c>
      <c r="HDK43">
        <v>0</v>
      </c>
      <c r="HDL43">
        <v>0</v>
      </c>
      <c r="HDM43">
        <v>0</v>
      </c>
      <c r="HDN43">
        <v>0</v>
      </c>
      <c r="HDO43">
        <v>0</v>
      </c>
      <c r="HDP43">
        <v>0</v>
      </c>
      <c r="HDQ43">
        <v>0</v>
      </c>
      <c r="HDR43">
        <v>0</v>
      </c>
      <c r="HDS43">
        <v>0</v>
      </c>
      <c r="HDT43">
        <v>0</v>
      </c>
      <c r="HDU43">
        <v>0</v>
      </c>
      <c r="HDV43">
        <v>0</v>
      </c>
      <c r="HDW43">
        <v>0</v>
      </c>
      <c r="HDX43">
        <v>0</v>
      </c>
      <c r="HDY43">
        <v>0</v>
      </c>
      <c r="HDZ43">
        <v>0</v>
      </c>
      <c r="HEA43">
        <v>0</v>
      </c>
      <c r="HEB43">
        <v>0</v>
      </c>
      <c r="HEC43">
        <v>0</v>
      </c>
      <c r="HED43">
        <v>0</v>
      </c>
      <c r="HEE43">
        <v>0</v>
      </c>
      <c r="HEF43">
        <v>0</v>
      </c>
      <c r="HEG43">
        <v>0</v>
      </c>
      <c r="HEH43">
        <v>0</v>
      </c>
      <c r="HEI43">
        <v>0</v>
      </c>
      <c r="HEJ43">
        <v>0</v>
      </c>
      <c r="HEK43">
        <v>0</v>
      </c>
      <c r="HEL43">
        <v>0</v>
      </c>
      <c r="HEM43">
        <v>0</v>
      </c>
      <c r="HEN43">
        <v>0</v>
      </c>
      <c r="HEO43">
        <v>0</v>
      </c>
      <c r="HEP43">
        <v>0</v>
      </c>
      <c r="HEQ43">
        <v>0</v>
      </c>
      <c r="HER43">
        <v>0</v>
      </c>
      <c r="HES43">
        <v>0</v>
      </c>
      <c r="HET43">
        <v>0</v>
      </c>
      <c r="HEU43">
        <v>0</v>
      </c>
      <c r="HEV43">
        <v>0</v>
      </c>
      <c r="HEW43">
        <v>0</v>
      </c>
      <c r="HEX43">
        <v>0</v>
      </c>
      <c r="HEY43">
        <v>0</v>
      </c>
      <c r="HEZ43">
        <v>0</v>
      </c>
      <c r="HFA43">
        <v>0</v>
      </c>
      <c r="HFB43">
        <v>0</v>
      </c>
      <c r="HFC43">
        <v>0</v>
      </c>
      <c r="HFD43">
        <v>0</v>
      </c>
      <c r="HFE43">
        <v>0</v>
      </c>
      <c r="HFF43">
        <v>0</v>
      </c>
      <c r="HFG43">
        <v>0</v>
      </c>
      <c r="HFH43">
        <v>0</v>
      </c>
      <c r="HFI43">
        <v>0</v>
      </c>
      <c r="HFJ43">
        <v>0</v>
      </c>
      <c r="HFK43">
        <v>0</v>
      </c>
      <c r="HFL43">
        <v>0</v>
      </c>
      <c r="HFM43">
        <v>0</v>
      </c>
      <c r="HFN43">
        <v>0</v>
      </c>
      <c r="HFO43">
        <v>0</v>
      </c>
      <c r="HFP43">
        <v>0</v>
      </c>
      <c r="HFQ43">
        <v>0</v>
      </c>
      <c r="HFR43">
        <v>0</v>
      </c>
      <c r="HFS43">
        <v>0</v>
      </c>
      <c r="HFT43">
        <v>0</v>
      </c>
      <c r="HFU43">
        <v>0</v>
      </c>
      <c r="HFV43">
        <v>0</v>
      </c>
      <c r="HFW43">
        <v>0</v>
      </c>
      <c r="HFX43">
        <v>0</v>
      </c>
      <c r="HFY43">
        <v>0</v>
      </c>
      <c r="HFZ43">
        <v>0</v>
      </c>
      <c r="HGA43">
        <v>0</v>
      </c>
      <c r="HGB43">
        <v>0</v>
      </c>
      <c r="HGC43">
        <v>0</v>
      </c>
      <c r="HGD43">
        <v>0</v>
      </c>
      <c r="HGE43">
        <v>0</v>
      </c>
      <c r="HGF43">
        <v>0</v>
      </c>
      <c r="HGG43">
        <v>0</v>
      </c>
      <c r="HGH43">
        <v>0</v>
      </c>
      <c r="HGI43">
        <v>0</v>
      </c>
      <c r="HGJ43">
        <v>0</v>
      </c>
      <c r="HGK43">
        <v>0</v>
      </c>
      <c r="HGL43">
        <v>0</v>
      </c>
      <c r="HGM43">
        <v>0</v>
      </c>
      <c r="HGN43">
        <v>0</v>
      </c>
      <c r="HGO43">
        <v>0</v>
      </c>
      <c r="HGP43">
        <v>0</v>
      </c>
      <c r="HGQ43">
        <v>0</v>
      </c>
      <c r="HGR43">
        <v>0</v>
      </c>
      <c r="HGS43">
        <v>0</v>
      </c>
      <c r="HGT43">
        <v>0</v>
      </c>
      <c r="HGU43">
        <v>0</v>
      </c>
      <c r="HGV43">
        <v>0</v>
      </c>
      <c r="HGW43">
        <v>0</v>
      </c>
      <c r="HGX43">
        <v>0</v>
      </c>
      <c r="HGY43">
        <v>0</v>
      </c>
      <c r="HGZ43">
        <v>0</v>
      </c>
      <c r="HHA43">
        <v>0</v>
      </c>
      <c r="HHB43">
        <v>0</v>
      </c>
      <c r="HHC43">
        <v>0</v>
      </c>
      <c r="HHD43">
        <v>0</v>
      </c>
      <c r="HHE43">
        <v>0</v>
      </c>
      <c r="HHF43">
        <v>0</v>
      </c>
      <c r="HHG43">
        <v>0</v>
      </c>
      <c r="HHH43">
        <v>0</v>
      </c>
      <c r="HHI43">
        <v>0</v>
      </c>
      <c r="HHJ43">
        <v>0</v>
      </c>
      <c r="HHK43">
        <v>0</v>
      </c>
      <c r="HHL43">
        <v>0</v>
      </c>
      <c r="HHM43">
        <v>0</v>
      </c>
      <c r="HHN43">
        <v>0</v>
      </c>
      <c r="HHO43">
        <v>0</v>
      </c>
      <c r="HHP43">
        <v>0</v>
      </c>
      <c r="HHQ43">
        <v>0</v>
      </c>
      <c r="HHR43">
        <v>0</v>
      </c>
      <c r="HHS43">
        <v>0</v>
      </c>
      <c r="HHT43">
        <v>0</v>
      </c>
      <c r="HHU43">
        <v>0</v>
      </c>
      <c r="HHV43">
        <v>0</v>
      </c>
      <c r="HHW43">
        <v>0</v>
      </c>
      <c r="HHX43">
        <v>0</v>
      </c>
      <c r="HHY43">
        <v>0</v>
      </c>
      <c r="HHZ43">
        <v>0</v>
      </c>
      <c r="HIA43">
        <v>0</v>
      </c>
      <c r="HIB43">
        <v>0</v>
      </c>
      <c r="HIC43">
        <v>0</v>
      </c>
      <c r="HID43">
        <v>0</v>
      </c>
      <c r="HIE43">
        <v>0</v>
      </c>
      <c r="HIF43">
        <v>0</v>
      </c>
      <c r="HIG43">
        <v>0</v>
      </c>
      <c r="HIH43">
        <v>0</v>
      </c>
      <c r="HII43">
        <v>0</v>
      </c>
      <c r="HIJ43">
        <v>0</v>
      </c>
      <c r="HIK43">
        <v>0</v>
      </c>
      <c r="HIL43">
        <v>0</v>
      </c>
      <c r="HIM43">
        <v>0</v>
      </c>
      <c r="HIN43">
        <v>0</v>
      </c>
      <c r="HIO43">
        <v>0</v>
      </c>
      <c r="HIP43">
        <v>0</v>
      </c>
      <c r="HIQ43">
        <v>0</v>
      </c>
      <c r="HIR43">
        <v>0</v>
      </c>
      <c r="HIS43">
        <v>0</v>
      </c>
      <c r="HIT43">
        <v>0</v>
      </c>
      <c r="HIU43">
        <v>0</v>
      </c>
      <c r="HIV43">
        <v>0</v>
      </c>
      <c r="HIW43">
        <v>0</v>
      </c>
      <c r="HIX43">
        <v>0</v>
      </c>
      <c r="HIY43">
        <v>0</v>
      </c>
      <c r="HIZ43">
        <v>0</v>
      </c>
      <c r="HJA43">
        <v>0</v>
      </c>
      <c r="HJB43">
        <v>0</v>
      </c>
      <c r="HJC43">
        <v>0</v>
      </c>
      <c r="HJD43">
        <v>0</v>
      </c>
      <c r="HJE43">
        <v>0</v>
      </c>
      <c r="HJF43">
        <v>0</v>
      </c>
      <c r="HJG43">
        <v>0</v>
      </c>
      <c r="HJH43">
        <v>0</v>
      </c>
      <c r="HJI43">
        <v>0</v>
      </c>
      <c r="HJJ43">
        <v>0</v>
      </c>
      <c r="HJK43">
        <v>0</v>
      </c>
      <c r="HJL43">
        <v>0</v>
      </c>
      <c r="HJM43">
        <v>0</v>
      </c>
      <c r="HJN43">
        <v>0</v>
      </c>
      <c r="HJO43">
        <v>0</v>
      </c>
      <c r="HJP43">
        <v>0</v>
      </c>
      <c r="HJQ43">
        <v>0</v>
      </c>
      <c r="HJR43">
        <v>0</v>
      </c>
      <c r="HJS43">
        <v>0</v>
      </c>
      <c r="HJT43">
        <v>0</v>
      </c>
      <c r="HJU43">
        <v>0</v>
      </c>
      <c r="HJV43">
        <v>0</v>
      </c>
      <c r="HJW43">
        <v>0</v>
      </c>
      <c r="HJX43">
        <v>0</v>
      </c>
      <c r="HJY43">
        <v>0</v>
      </c>
      <c r="HJZ43">
        <v>0</v>
      </c>
      <c r="HKA43">
        <v>0</v>
      </c>
      <c r="HKB43">
        <v>0</v>
      </c>
      <c r="HKC43">
        <v>0</v>
      </c>
      <c r="HKD43">
        <v>0</v>
      </c>
      <c r="HKE43">
        <v>0</v>
      </c>
      <c r="HKF43">
        <v>0</v>
      </c>
      <c r="HKG43">
        <v>0</v>
      </c>
      <c r="HKH43">
        <v>0</v>
      </c>
      <c r="HKI43">
        <v>0</v>
      </c>
      <c r="HKJ43">
        <v>0</v>
      </c>
      <c r="HKK43">
        <v>0</v>
      </c>
      <c r="HKL43">
        <v>0</v>
      </c>
      <c r="HKM43">
        <v>0</v>
      </c>
      <c r="HKN43">
        <v>0</v>
      </c>
      <c r="HKO43">
        <v>0</v>
      </c>
      <c r="HKP43">
        <v>0</v>
      </c>
      <c r="HKQ43">
        <v>0</v>
      </c>
      <c r="HKR43">
        <v>0</v>
      </c>
      <c r="HKS43">
        <v>0</v>
      </c>
      <c r="HKT43">
        <v>0</v>
      </c>
      <c r="HKU43">
        <v>0</v>
      </c>
      <c r="HKV43">
        <v>0</v>
      </c>
      <c r="HKW43">
        <v>0</v>
      </c>
      <c r="HKX43">
        <v>0</v>
      </c>
      <c r="HKY43">
        <v>0</v>
      </c>
      <c r="HKZ43">
        <v>0</v>
      </c>
      <c r="HLA43">
        <v>0</v>
      </c>
      <c r="HLB43">
        <v>0</v>
      </c>
      <c r="HLC43">
        <v>0</v>
      </c>
      <c r="HLD43">
        <v>0</v>
      </c>
      <c r="HLE43">
        <v>0</v>
      </c>
      <c r="HLF43">
        <v>0</v>
      </c>
      <c r="HLG43">
        <v>0</v>
      </c>
      <c r="HLH43">
        <v>0</v>
      </c>
      <c r="HLI43">
        <v>0</v>
      </c>
      <c r="HLJ43">
        <v>0</v>
      </c>
      <c r="HLK43">
        <v>0</v>
      </c>
      <c r="HLL43">
        <v>0</v>
      </c>
      <c r="HLM43">
        <v>0</v>
      </c>
      <c r="HLN43">
        <v>0</v>
      </c>
      <c r="HLO43">
        <v>0</v>
      </c>
      <c r="HLP43">
        <v>0</v>
      </c>
      <c r="HLQ43">
        <v>0</v>
      </c>
      <c r="HLR43">
        <v>0</v>
      </c>
      <c r="HLS43">
        <v>0</v>
      </c>
      <c r="HLT43">
        <v>0</v>
      </c>
      <c r="HLU43">
        <v>0</v>
      </c>
      <c r="HLV43">
        <v>0</v>
      </c>
      <c r="HLW43">
        <v>0</v>
      </c>
      <c r="HLX43">
        <v>0</v>
      </c>
      <c r="HLY43">
        <v>0</v>
      </c>
      <c r="HLZ43">
        <v>0</v>
      </c>
      <c r="HMA43">
        <v>0</v>
      </c>
      <c r="HMB43">
        <v>0</v>
      </c>
      <c r="HMC43">
        <v>0</v>
      </c>
      <c r="HMD43">
        <v>0</v>
      </c>
      <c r="HME43">
        <v>0</v>
      </c>
      <c r="HMF43">
        <v>0</v>
      </c>
      <c r="HMG43">
        <v>0</v>
      </c>
      <c r="HMH43">
        <v>0</v>
      </c>
      <c r="HMI43">
        <v>0</v>
      </c>
      <c r="HMJ43">
        <v>0</v>
      </c>
      <c r="HMK43">
        <v>0</v>
      </c>
      <c r="HML43">
        <v>0</v>
      </c>
      <c r="HMM43">
        <v>0</v>
      </c>
      <c r="HMN43">
        <v>0</v>
      </c>
      <c r="HMO43">
        <v>0</v>
      </c>
      <c r="HMP43">
        <v>0</v>
      </c>
      <c r="HMQ43">
        <v>0</v>
      </c>
      <c r="HMR43">
        <v>0</v>
      </c>
      <c r="HMS43">
        <v>0</v>
      </c>
      <c r="HMT43">
        <v>0</v>
      </c>
      <c r="HMU43">
        <v>0</v>
      </c>
      <c r="HMV43">
        <v>0</v>
      </c>
      <c r="HMW43">
        <v>0</v>
      </c>
      <c r="HMX43">
        <v>0</v>
      </c>
      <c r="HMY43">
        <v>0</v>
      </c>
      <c r="HMZ43">
        <v>0</v>
      </c>
      <c r="HNA43">
        <v>0</v>
      </c>
      <c r="HNB43">
        <v>0</v>
      </c>
      <c r="HNC43">
        <v>0</v>
      </c>
      <c r="HND43">
        <v>0</v>
      </c>
      <c r="HNE43">
        <v>0</v>
      </c>
      <c r="HNF43">
        <v>0</v>
      </c>
      <c r="HNG43">
        <v>0</v>
      </c>
      <c r="HNH43">
        <v>0</v>
      </c>
      <c r="HNI43">
        <v>0</v>
      </c>
      <c r="HNJ43">
        <v>0</v>
      </c>
      <c r="HNK43">
        <v>0</v>
      </c>
      <c r="HNL43">
        <v>0</v>
      </c>
      <c r="HNM43">
        <v>0</v>
      </c>
      <c r="HNN43">
        <v>0</v>
      </c>
      <c r="HNO43">
        <v>0</v>
      </c>
      <c r="HNP43">
        <v>0</v>
      </c>
      <c r="HNQ43">
        <v>0</v>
      </c>
      <c r="HNR43">
        <v>0</v>
      </c>
      <c r="HNS43">
        <v>0</v>
      </c>
      <c r="HNT43">
        <v>0</v>
      </c>
      <c r="HNU43">
        <v>0</v>
      </c>
      <c r="HNV43">
        <v>0</v>
      </c>
      <c r="HNW43">
        <v>0</v>
      </c>
      <c r="HNX43">
        <v>0</v>
      </c>
      <c r="HNY43">
        <v>0</v>
      </c>
      <c r="HNZ43">
        <v>0</v>
      </c>
      <c r="HOA43">
        <v>0</v>
      </c>
      <c r="HOB43">
        <v>0</v>
      </c>
      <c r="HOC43">
        <v>0</v>
      </c>
      <c r="HOD43">
        <v>0</v>
      </c>
      <c r="HOE43">
        <v>0</v>
      </c>
      <c r="HOF43">
        <v>0</v>
      </c>
      <c r="HOG43">
        <v>0</v>
      </c>
      <c r="HOH43">
        <v>0</v>
      </c>
      <c r="HOI43">
        <v>0</v>
      </c>
      <c r="HOJ43">
        <v>0</v>
      </c>
      <c r="HOK43">
        <v>0</v>
      </c>
      <c r="HOL43">
        <v>0</v>
      </c>
      <c r="HOM43">
        <v>0</v>
      </c>
      <c r="HON43">
        <v>0</v>
      </c>
      <c r="HOO43">
        <v>0</v>
      </c>
      <c r="HOP43">
        <v>0</v>
      </c>
      <c r="HOQ43">
        <v>0</v>
      </c>
      <c r="HOR43">
        <v>0</v>
      </c>
      <c r="HOS43">
        <v>0</v>
      </c>
      <c r="HOT43">
        <v>0</v>
      </c>
      <c r="HOU43">
        <v>0</v>
      </c>
      <c r="HOV43">
        <v>0</v>
      </c>
      <c r="HOW43">
        <v>0</v>
      </c>
      <c r="HOX43">
        <v>0</v>
      </c>
      <c r="HOY43">
        <v>0</v>
      </c>
      <c r="HOZ43">
        <v>0</v>
      </c>
      <c r="HPA43">
        <v>0</v>
      </c>
      <c r="HPB43">
        <v>0</v>
      </c>
      <c r="HPC43">
        <v>0</v>
      </c>
      <c r="HPD43">
        <v>0</v>
      </c>
      <c r="HPE43">
        <v>0</v>
      </c>
      <c r="HPF43">
        <v>0</v>
      </c>
      <c r="HPG43">
        <v>0</v>
      </c>
      <c r="HPH43">
        <v>0</v>
      </c>
      <c r="HPI43">
        <v>0</v>
      </c>
      <c r="HPJ43">
        <v>0</v>
      </c>
      <c r="HPK43">
        <v>0</v>
      </c>
      <c r="HPL43">
        <v>0</v>
      </c>
      <c r="HPM43">
        <v>0</v>
      </c>
      <c r="HPN43">
        <v>0</v>
      </c>
      <c r="HPO43">
        <v>0</v>
      </c>
      <c r="HPP43">
        <v>0</v>
      </c>
      <c r="HPQ43">
        <v>0</v>
      </c>
      <c r="HPR43">
        <v>0</v>
      </c>
      <c r="HPS43">
        <v>0</v>
      </c>
      <c r="HPT43">
        <v>0</v>
      </c>
      <c r="HPU43">
        <v>0</v>
      </c>
      <c r="HPV43">
        <v>0</v>
      </c>
      <c r="HPW43">
        <v>0</v>
      </c>
      <c r="HPX43">
        <v>0</v>
      </c>
      <c r="HPY43">
        <v>0</v>
      </c>
      <c r="HPZ43">
        <v>0</v>
      </c>
      <c r="HQA43">
        <v>0</v>
      </c>
      <c r="HQB43">
        <v>0</v>
      </c>
      <c r="HQC43">
        <v>0</v>
      </c>
      <c r="HQD43">
        <v>0</v>
      </c>
      <c r="HQE43">
        <v>0</v>
      </c>
      <c r="HQF43">
        <v>0</v>
      </c>
      <c r="HQG43">
        <v>0</v>
      </c>
      <c r="HQH43">
        <v>0</v>
      </c>
      <c r="HQI43">
        <v>0</v>
      </c>
      <c r="HQJ43">
        <v>0</v>
      </c>
      <c r="HQK43">
        <v>0</v>
      </c>
      <c r="HQL43">
        <v>0</v>
      </c>
      <c r="HQM43">
        <v>0</v>
      </c>
      <c r="HQN43">
        <v>0</v>
      </c>
      <c r="HQO43">
        <v>0</v>
      </c>
      <c r="HQP43">
        <v>0</v>
      </c>
      <c r="HQQ43">
        <v>0</v>
      </c>
      <c r="HQR43">
        <v>0</v>
      </c>
      <c r="HQS43">
        <v>0</v>
      </c>
      <c r="HQT43">
        <v>0</v>
      </c>
      <c r="HQU43">
        <v>0</v>
      </c>
      <c r="HQV43">
        <v>0</v>
      </c>
      <c r="HQW43">
        <v>0</v>
      </c>
      <c r="HQX43">
        <v>0</v>
      </c>
      <c r="HQY43">
        <v>0</v>
      </c>
      <c r="HQZ43">
        <v>0</v>
      </c>
      <c r="HRA43">
        <v>0</v>
      </c>
      <c r="HRB43">
        <v>0</v>
      </c>
      <c r="HRC43">
        <v>0</v>
      </c>
      <c r="HRD43">
        <v>0</v>
      </c>
      <c r="HRE43">
        <v>0</v>
      </c>
      <c r="HRF43">
        <v>0</v>
      </c>
      <c r="HRG43">
        <v>0</v>
      </c>
      <c r="HRH43">
        <v>0</v>
      </c>
      <c r="HRI43">
        <v>0</v>
      </c>
      <c r="HRJ43">
        <v>0</v>
      </c>
      <c r="HRK43">
        <v>0</v>
      </c>
      <c r="HRL43">
        <v>0</v>
      </c>
      <c r="HRM43">
        <v>0</v>
      </c>
      <c r="HRN43">
        <v>0</v>
      </c>
      <c r="HRO43">
        <v>0</v>
      </c>
      <c r="HRP43">
        <v>0</v>
      </c>
      <c r="HRQ43">
        <v>0</v>
      </c>
      <c r="HRR43">
        <v>0</v>
      </c>
      <c r="HRS43">
        <v>0</v>
      </c>
      <c r="HRT43">
        <v>0</v>
      </c>
      <c r="HRU43">
        <v>0</v>
      </c>
      <c r="HRV43">
        <v>0</v>
      </c>
      <c r="HRW43">
        <v>0</v>
      </c>
      <c r="HRX43">
        <v>0</v>
      </c>
      <c r="HRY43">
        <v>0</v>
      </c>
      <c r="HRZ43">
        <v>0</v>
      </c>
      <c r="HSA43">
        <v>0</v>
      </c>
      <c r="HSB43">
        <v>0</v>
      </c>
      <c r="HSC43">
        <v>0</v>
      </c>
      <c r="HSD43">
        <v>0</v>
      </c>
      <c r="HSE43">
        <v>0</v>
      </c>
      <c r="HSF43">
        <v>0</v>
      </c>
      <c r="HSG43">
        <v>0</v>
      </c>
      <c r="HSH43">
        <v>0</v>
      </c>
      <c r="HSI43">
        <v>0</v>
      </c>
      <c r="HSJ43">
        <v>0</v>
      </c>
      <c r="HSK43">
        <v>0</v>
      </c>
      <c r="HSL43">
        <v>0</v>
      </c>
      <c r="HSM43">
        <v>0</v>
      </c>
      <c r="HSN43">
        <v>0</v>
      </c>
      <c r="HSO43">
        <v>0</v>
      </c>
      <c r="HSP43">
        <v>0</v>
      </c>
      <c r="HSQ43">
        <v>0</v>
      </c>
      <c r="HSR43">
        <v>0</v>
      </c>
      <c r="HSS43">
        <v>0</v>
      </c>
      <c r="HST43">
        <v>0</v>
      </c>
      <c r="HSU43">
        <v>0</v>
      </c>
      <c r="HSV43">
        <v>0</v>
      </c>
      <c r="HSW43">
        <v>0</v>
      </c>
      <c r="HSX43">
        <v>0</v>
      </c>
      <c r="HSY43">
        <v>0</v>
      </c>
      <c r="HSZ43">
        <v>0</v>
      </c>
      <c r="HTA43">
        <v>0</v>
      </c>
      <c r="HTB43">
        <v>0</v>
      </c>
      <c r="HTC43">
        <v>0</v>
      </c>
      <c r="HTD43">
        <v>0</v>
      </c>
      <c r="HTE43">
        <v>0</v>
      </c>
      <c r="HTF43">
        <v>0</v>
      </c>
      <c r="HTG43">
        <v>0</v>
      </c>
      <c r="HTH43">
        <v>0</v>
      </c>
      <c r="HTI43">
        <v>0</v>
      </c>
      <c r="HTJ43">
        <v>0</v>
      </c>
      <c r="HTK43">
        <v>0</v>
      </c>
      <c r="HTL43">
        <v>0</v>
      </c>
      <c r="HTM43">
        <v>0</v>
      </c>
      <c r="HTN43">
        <v>0</v>
      </c>
      <c r="HTO43">
        <v>0</v>
      </c>
      <c r="HTP43">
        <v>0</v>
      </c>
      <c r="HTQ43">
        <v>0</v>
      </c>
      <c r="HTR43">
        <v>0</v>
      </c>
      <c r="HTS43">
        <v>0</v>
      </c>
      <c r="HTT43">
        <v>0</v>
      </c>
      <c r="HTU43">
        <v>0</v>
      </c>
      <c r="HTV43">
        <v>0</v>
      </c>
      <c r="HTW43">
        <v>0</v>
      </c>
      <c r="HTX43">
        <v>0</v>
      </c>
      <c r="HTY43">
        <v>0</v>
      </c>
      <c r="HTZ43">
        <v>0</v>
      </c>
      <c r="HUA43">
        <v>0</v>
      </c>
      <c r="HUB43">
        <v>0</v>
      </c>
      <c r="HUC43">
        <v>0</v>
      </c>
      <c r="HUD43">
        <v>0</v>
      </c>
      <c r="HUE43">
        <v>0</v>
      </c>
      <c r="HUF43">
        <v>0</v>
      </c>
      <c r="HUG43">
        <v>0</v>
      </c>
      <c r="HUH43">
        <v>0</v>
      </c>
      <c r="HUI43">
        <v>0</v>
      </c>
      <c r="HUJ43">
        <v>0</v>
      </c>
      <c r="HUK43">
        <v>0</v>
      </c>
      <c r="HUL43">
        <v>0</v>
      </c>
      <c r="HUM43">
        <v>0</v>
      </c>
      <c r="HUN43">
        <v>0</v>
      </c>
      <c r="HUO43">
        <v>0</v>
      </c>
      <c r="HUP43">
        <v>0</v>
      </c>
      <c r="HUQ43">
        <v>0</v>
      </c>
      <c r="HUR43">
        <v>0</v>
      </c>
      <c r="HUS43">
        <v>0</v>
      </c>
      <c r="HUT43">
        <v>0</v>
      </c>
      <c r="HUU43">
        <v>0</v>
      </c>
      <c r="HUV43">
        <v>0</v>
      </c>
      <c r="HUW43">
        <v>0</v>
      </c>
      <c r="HUX43">
        <v>0</v>
      </c>
      <c r="HUY43">
        <v>0</v>
      </c>
      <c r="HUZ43">
        <v>0</v>
      </c>
      <c r="HVA43">
        <v>0</v>
      </c>
      <c r="HVB43">
        <v>0</v>
      </c>
      <c r="HVC43">
        <v>0</v>
      </c>
      <c r="HVD43">
        <v>0</v>
      </c>
      <c r="HVE43">
        <v>0</v>
      </c>
      <c r="HVF43">
        <v>0</v>
      </c>
      <c r="HVG43">
        <v>0</v>
      </c>
      <c r="HVH43">
        <v>0</v>
      </c>
      <c r="HVI43">
        <v>0</v>
      </c>
      <c r="HVJ43">
        <v>0</v>
      </c>
      <c r="HVK43">
        <v>0</v>
      </c>
      <c r="HVL43">
        <v>0</v>
      </c>
      <c r="HVM43">
        <v>0</v>
      </c>
      <c r="HVN43">
        <v>0</v>
      </c>
      <c r="HVO43">
        <v>0</v>
      </c>
      <c r="HVP43">
        <v>0</v>
      </c>
      <c r="HVQ43">
        <v>0</v>
      </c>
      <c r="HVR43">
        <v>0</v>
      </c>
      <c r="HVS43">
        <v>0</v>
      </c>
      <c r="HVT43">
        <v>0</v>
      </c>
      <c r="HVU43">
        <v>0</v>
      </c>
      <c r="HVV43">
        <v>0</v>
      </c>
      <c r="HVW43">
        <v>0</v>
      </c>
      <c r="HVX43">
        <v>0</v>
      </c>
      <c r="HVY43">
        <v>0</v>
      </c>
      <c r="HVZ43">
        <v>0</v>
      </c>
      <c r="HWA43">
        <v>0</v>
      </c>
      <c r="HWB43">
        <v>0</v>
      </c>
      <c r="HWC43">
        <v>0</v>
      </c>
      <c r="HWD43">
        <v>0</v>
      </c>
      <c r="HWE43">
        <v>0</v>
      </c>
      <c r="HWF43">
        <v>0</v>
      </c>
      <c r="HWG43">
        <v>0</v>
      </c>
      <c r="HWH43">
        <v>0</v>
      </c>
      <c r="HWI43">
        <v>0</v>
      </c>
      <c r="HWJ43">
        <v>0</v>
      </c>
      <c r="HWK43">
        <v>0</v>
      </c>
      <c r="HWL43">
        <v>0</v>
      </c>
      <c r="HWM43">
        <v>0</v>
      </c>
      <c r="HWN43">
        <v>0</v>
      </c>
      <c r="HWO43">
        <v>0</v>
      </c>
      <c r="HWP43">
        <v>0</v>
      </c>
      <c r="HWQ43">
        <v>0</v>
      </c>
      <c r="HWR43">
        <v>0</v>
      </c>
      <c r="HWS43">
        <v>0</v>
      </c>
      <c r="HWT43">
        <v>0</v>
      </c>
      <c r="HWU43">
        <v>0</v>
      </c>
      <c r="HWV43">
        <v>0</v>
      </c>
      <c r="HWW43">
        <v>0</v>
      </c>
      <c r="HWX43">
        <v>0</v>
      </c>
      <c r="HWY43">
        <v>0</v>
      </c>
      <c r="HWZ43">
        <v>0</v>
      </c>
      <c r="HXA43">
        <v>0</v>
      </c>
      <c r="HXB43">
        <v>0</v>
      </c>
      <c r="HXC43">
        <v>0</v>
      </c>
      <c r="HXD43">
        <v>0</v>
      </c>
      <c r="HXE43">
        <v>0</v>
      </c>
      <c r="HXF43">
        <v>0</v>
      </c>
      <c r="HXG43">
        <v>0</v>
      </c>
      <c r="HXH43">
        <v>0</v>
      </c>
      <c r="HXI43">
        <v>0</v>
      </c>
      <c r="HXJ43">
        <v>0</v>
      </c>
      <c r="HXK43">
        <v>0</v>
      </c>
      <c r="HXL43">
        <v>0</v>
      </c>
      <c r="HXM43">
        <v>0</v>
      </c>
      <c r="HXN43">
        <v>0</v>
      </c>
      <c r="HXO43">
        <v>0</v>
      </c>
      <c r="HXP43">
        <v>0</v>
      </c>
      <c r="HXQ43">
        <v>0</v>
      </c>
      <c r="HXR43">
        <v>0</v>
      </c>
      <c r="HXS43">
        <v>0</v>
      </c>
      <c r="HXT43">
        <v>0</v>
      </c>
      <c r="HXU43">
        <v>0</v>
      </c>
      <c r="HXV43">
        <v>0</v>
      </c>
      <c r="HXW43">
        <v>0</v>
      </c>
      <c r="HXX43">
        <v>0</v>
      </c>
      <c r="HXY43">
        <v>0</v>
      </c>
      <c r="HXZ43">
        <v>0</v>
      </c>
      <c r="HYA43">
        <v>0</v>
      </c>
      <c r="HYB43">
        <v>0</v>
      </c>
      <c r="HYC43">
        <v>0</v>
      </c>
      <c r="HYD43">
        <v>0</v>
      </c>
      <c r="HYE43">
        <v>0</v>
      </c>
      <c r="HYF43">
        <v>0</v>
      </c>
      <c r="HYG43">
        <v>0</v>
      </c>
      <c r="HYH43">
        <v>0</v>
      </c>
      <c r="HYI43">
        <v>0</v>
      </c>
      <c r="HYJ43">
        <v>0</v>
      </c>
      <c r="HYK43">
        <v>0</v>
      </c>
      <c r="HYL43">
        <v>0</v>
      </c>
      <c r="HYM43">
        <v>0</v>
      </c>
      <c r="HYN43">
        <v>0</v>
      </c>
      <c r="HYO43">
        <v>0</v>
      </c>
      <c r="HYP43">
        <v>0</v>
      </c>
      <c r="HYQ43">
        <v>0</v>
      </c>
      <c r="HYR43">
        <v>0</v>
      </c>
      <c r="HYS43">
        <v>0</v>
      </c>
      <c r="HYT43">
        <v>0</v>
      </c>
      <c r="HYU43">
        <v>0</v>
      </c>
      <c r="HYV43">
        <v>0</v>
      </c>
      <c r="HYW43">
        <v>0</v>
      </c>
      <c r="HYX43">
        <v>0</v>
      </c>
      <c r="HYY43">
        <v>0</v>
      </c>
      <c r="HYZ43">
        <v>0</v>
      </c>
      <c r="HZA43">
        <v>0</v>
      </c>
      <c r="HZB43">
        <v>0</v>
      </c>
      <c r="HZC43">
        <v>0</v>
      </c>
      <c r="HZD43">
        <v>0</v>
      </c>
      <c r="HZE43">
        <v>0</v>
      </c>
      <c r="HZF43">
        <v>0</v>
      </c>
      <c r="HZG43">
        <v>0</v>
      </c>
      <c r="HZH43">
        <v>0</v>
      </c>
      <c r="HZI43">
        <v>0</v>
      </c>
      <c r="HZJ43">
        <v>0</v>
      </c>
      <c r="HZK43">
        <v>0</v>
      </c>
      <c r="HZL43">
        <v>0</v>
      </c>
      <c r="HZM43">
        <v>0</v>
      </c>
      <c r="HZN43">
        <v>0</v>
      </c>
      <c r="HZO43">
        <v>0</v>
      </c>
      <c r="HZP43">
        <v>0</v>
      </c>
      <c r="HZQ43">
        <v>0</v>
      </c>
      <c r="HZR43">
        <v>0</v>
      </c>
      <c r="HZS43">
        <v>0</v>
      </c>
      <c r="HZT43">
        <v>0</v>
      </c>
      <c r="HZU43">
        <v>0</v>
      </c>
      <c r="HZV43">
        <v>0</v>
      </c>
      <c r="HZW43">
        <v>0</v>
      </c>
      <c r="HZX43">
        <v>0</v>
      </c>
      <c r="HZY43">
        <v>0</v>
      </c>
      <c r="HZZ43">
        <v>0</v>
      </c>
      <c r="IAA43">
        <v>0</v>
      </c>
      <c r="IAB43">
        <v>0</v>
      </c>
      <c r="IAC43">
        <v>0</v>
      </c>
      <c r="IAD43">
        <v>0</v>
      </c>
      <c r="IAE43">
        <v>0</v>
      </c>
      <c r="IAF43">
        <v>0</v>
      </c>
      <c r="IAG43">
        <v>0</v>
      </c>
      <c r="IAH43">
        <v>0</v>
      </c>
      <c r="IAI43">
        <v>0</v>
      </c>
      <c r="IAJ43">
        <v>0</v>
      </c>
      <c r="IAK43">
        <v>0</v>
      </c>
      <c r="IAL43">
        <v>0</v>
      </c>
      <c r="IAM43">
        <v>0</v>
      </c>
      <c r="IAN43">
        <v>0</v>
      </c>
      <c r="IAO43">
        <v>0</v>
      </c>
      <c r="IAP43">
        <v>0</v>
      </c>
      <c r="IAQ43">
        <v>0</v>
      </c>
      <c r="IAR43">
        <v>0</v>
      </c>
      <c r="IAS43">
        <v>0</v>
      </c>
      <c r="IAT43">
        <v>0</v>
      </c>
      <c r="IAU43">
        <v>0</v>
      </c>
      <c r="IAV43">
        <v>0</v>
      </c>
      <c r="IAW43">
        <v>0</v>
      </c>
      <c r="IAX43">
        <v>0</v>
      </c>
      <c r="IAY43">
        <v>0</v>
      </c>
      <c r="IAZ43">
        <v>0</v>
      </c>
      <c r="IBA43">
        <v>0</v>
      </c>
      <c r="IBB43">
        <v>0</v>
      </c>
      <c r="IBC43">
        <v>0</v>
      </c>
      <c r="IBD43">
        <v>0</v>
      </c>
      <c r="IBE43">
        <v>0</v>
      </c>
      <c r="IBF43">
        <v>0</v>
      </c>
      <c r="IBG43">
        <v>0</v>
      </c>
      <c r="IBH43">
        <v>0</v>
      </c>
      <c r="IBI43">
        <v>0</v>
      </c>
      <c r="IBJ43">
        <v>0</v>
      </c>
      <c r="IBK43">
        <v>0</v>
      </c>
      <c r="IBL43">
        <v>0</v>
      </c>
      <c r="IBM43">
        <v>0</v>
      </c>
      <c r="IBN43">
        <v>0</v>
      </c>
      <c r="IBO43">
        <v>0</v>
      </c>
      <c r="IBP43">
        <v>0</v>
      </c>
      <c r="IBQ43">
        <v>0</v>
      </c>
      <c r="IBR43">
        <v>0</v>
      </c>
      <c r="IBS43">
        <v>0</v>
      </c>
      <c r="IBT43">
        <v>0</v>
      </c>
      <c r="IBU43">
        <v>0</v>
      </c>
      <c r="IBV43">
        <v>0</v>
      </c>
      <c r="IBW43">
        <v>0</v>
      </c>
      <c r="IBX43">
        <v>0</v>
      </c>
      <c r="IBY43">
        <v>0</v>
      </c>
      <c r="IBZ43">
        <v>0</v>
      </c>
      <c r="ICA43">
        <v>0</v>
      </c>
      <c r="ICB43">
        <v>0</v>
      </c>
      <c r="ICC43">
        <v>0</v>
      </c>
      <c r="ICD43">
        <v>0</v>
      </c>
      <c r="ICE43">
        <v>0</v>
      </c>
      <c r="ICF43">
        <v>0</v>
      </c>
      <c r="ICG43">
        <v>0</v>
      </c>
      <c r="ICH43">
        <v>0</v>
      </c>
      <c r="ICI43">
        <v>0</v>
      </c>
      <c r="ICJ43">
        <v>0</v>
      </c>
      <c r="ICK43">
        <v>0</v>
      </c>
      <c r="ICL43">
        <v>0</v>
      </c>
      <c r="ICM43">
        <v>0</v>
      </c>
      <c r="ICN43">
        <v>0</v>
      </c>
      <c r="ICO43">
        <v>0</v>
      </c>
      <c r="ICP43">
        <v>0</v>
      </c>
      <c r="ICQ43">
        <v>0</v>
      </c>
      <c r="ICR43">
        <v>0</v>
      </c>
      <c r="ICS43">
        <v>0</v>
      </c>
      <c r="ICT43">
        <v>0</v>
      </c>
      <c r="ICU43">
        <v>0</v>
      </c>
      <c r="ICV43">
        <v>0</v>
      </c>
      <c r="ICW43">
        <v>0</v>
      </c>
      <c r="ICX43">
        <v>0</v>
      </c>
      <c r="ICY43">
        <v>0</v>
      </c>
      <c r="ICZ43">
        <v>0</v>
      </c>
      <c r="IDA43">
        <v>0</v>
      </c>
      <c r="IDB43">
        <v>0</v>
      </c>
      <c r="IDC43">
        <v>0</v>
      </c>
      <c r="IDD43">
        <v>0</v>
      </c>
      <c r="IDE43">
        <v>0</v>
      </c>
      <c r="IDF43">
        <v>0</v>
      </c>
      <c r="IDG43">
        <v>0</v>
      </c>
      <c r="IDH43">
        <v>0</v>
      </c>
      <c r="IDI43">
        <v>0</v>
      </c>
      <c r="IDJ43">
        <v>0</v>
      </c>
      <c r="IDK43">
        <v>0</v>
      </c>
      <c r="IDL43">
        <v>0</v>
      </c>
      <c r="IDM43">
        <v>0</v>
      </c>
      <c r="IDN43">
        <v>0</v>
      </c>
      <c r="IDO43">
        <v>0</v>
      </c>
      <c r="IDP43">
        <v>0</v>
      </c>
      <c r="IDQ43">
        <v>0</v>
      </c>
      <c r="IDR43">
        <v>0</v>
      </c>
      <c r="IDS43">
        <v>0</v>
      </c>
      <c r="IDT43">
        <v>0</v>
      </c>
      <c r="IDU43">
        <v>0</v>
      </c>
      <c r="IDV43">
        <v>0</v>
      </c>
      <c r="IDW43">
        <v>0</v>
      </c>
      <c r="IDX43">
        <v>0</v>
      </c>
      <c r="IDY43">
        <v>0</v>
      </c>
      <c r="IDZ43">
        <v>0</v>
      </c>
      <c r="IEA43">
        <v>0</v>
      </c>
      <c r="IEB43">
        <v>0</v>
      </c>
      <c r="IEC43">
        <v>0</v>
      </c>
      <c r="IED43">
        <v>0</v>
      </c>
      <c r="IEE43">
        <v>0</v>
      </c>
      <c r="IEF43">
        <v>0</v>
      </c>
      <c r="IEG43">
        <v>0</v>
      </c>
      <c r="IEH43">
        <v>0</v>
      </c>
      <c r="IEI43">
        <v>0</v>
      </c>
      <c r="IEJ43">
        <v>0</v>
      </c>
      <c r="IEK43">
        <v>0</v>
      </c>
      <c r="IEL43">
        <v>0</v>
      </c>
      <c r="IEM43">
        <v>0</v>
      </c>
      <c r="IEN43">
        <v>0</v>
      </c>
      <c r="IEO43">
        <v>0</v>
      </c>
      <c r="IEP43">
        <v>0</v>
      </c>
      <c r="IEQ43">
        <v>0</v>
      </c>
      <c r="IER43">
        <v>0</v>
      </c>
      <c r="IES43">
        <v>0</v>
      </c>
      <c r="IET43">
        <v>0</v>
      </c>
      <c r="IEU43">
        <v>0</v>
      </c>
      <c r="IEV43">
        <v>0</v>
      </c>
      <c r="IEW43">
        <v>0</v>
      </c>
      <c r="IEX43">
        <v>0</v>
      </c>
      <c r="IEY43">
        <v>0</v>
      </c>
      <c r="IEZ43">
        <v>0</v>
      </c>
      <c r="IFA43">
        <v>0</v>
      </c>
      <c r="IFB43">
        <v>0</v>
      </c>
      <c r="IFC43">
        <v>0</v>
      </c>
      <c r="IFD43">
        <v>0</v>
      </c>
      <c r="IFE43">
        <v>0</v>
      </c>
      <c r="IFF43">
        <v>0</v>
      </c>
      <c r="IFG43">
        <v>0</v>
      </c>
      <c r="IFH43">
        <v>0</v>
      </c>
      <c r="IFI43">
        <v>0</v>
      </c>
      <c r="IFJ43">
        <v>0</v>
      </c>
      <c r="IFK43">
        <v>0</v>
      </c>
      <c r="IFL43">
        <v>0</v>
      </c>
      <c r="IFM43">
        <v>0</v>
      </c>
      <c r="IFN43">
        <v>0</v>
      </c>
      <c r="IFO43">
        <v>0</v>
      </c>
      <c r="IFP43">
        <v>0</v>
      </c>
      <c r="IFQ43">
        <v>0</v>
      </c>
      <c r="IFR43">
        <v>0</v>
      </c>
      <c r="IFS43">
        <v>0</v>
      </c>
      <c r="IFT43">
        <v>0</v>
      </c>
      <c r="IFU43">
        <v>0</v>
      </c>
      <c r="IFV43">
        <v>0</v>
      </c>
      <c r="IFW43">
        <v>0</v>
      </c>
      <c r="IFX43">
        <v>0</v>
      </c>
      <c r="IFY43">
        <v>0</v>
      </c>
      <c r="IFZ43">
        <v>0</v>
      </c>
      <c r="IGA43">
        <v>0</v>
      </c>
      <c r="IGB43">
        <v>0</v>
      </c>
      <c r="IGC43">
        <v>0</v>
      </c>
      <c r="IGD43">
        <v>0</v>
      </c>
      <c r="IGE43">
        <v>0</v>
      </c>
      <c r="IGF43">
        <v>0</v>
      </c>
      <c r="IGG43">
        <v>0</v>
      </c>
      <c r="IGH43">
        <v>0</v>
      </c>
      <c r="IGI43">
        <v>0</v>
      </c>
      <c r="IGJ43">
        <v>0</v>
      </c>
      <c r="IGK43">
        <v>0</v>
      </c>
      <c r="IGL43">
        <v>0</v>
      </c>
      <c r="IGM43">
        <v>0</v>
      </c>
      <c r="IGN43">
        <v>0</v>
      </c>
      <c r="IGO43">
        <v>0</v>
      </c>
      <c r="IGP43">
        <v>0</v>
      </c>
      <c r="IGQ43">
        <v>0</v>
      </c>
      <c r="IGR43">
        <v>0</v>
      </c>
      <c r="IGS43">
        <v>0</v>
      </c>
      <c r="IGT43">
        <v>0</v>
      </c>
      <c r="IGU43">
        <v>0</v>
      </c>
      <c r="IGV43">
        <v>0</v>
      </c>
      <c r="IGW43">
        <v>0</v>
      </c>
      <c r="IGX43">
        <v>0</v>
      </c>
      <c r="IGY43">
        <v>0</v>
      </c>
      <c r="IGZ43">
        <v>0</v>
      </c>
      <c r="IHA43">
        <v>0</v>
      </c>
      <c r="IHB43">
        <v>0</v>
      </c>
      <c r="IHC43">
        <v>0</v>
      </c>
      <c r="IHD43">
        <v>0</v>
      </c>
      <c r="IHE43">
        <v>0</v>
      </c>
      <c r="IHF43">
        <v>0</v>
      </c>
      <c r="IHG43">
        <v>0</v>
      </c>
      <c r="IHH43">
        <v>0</v>
      </c>
      <c r="IHI43">
        <v>0</v>
      </c>
      <c r="IHJ43">
        <v>0</v>
      </c>
      <c r="IHK43">
        <v>0</v>
      </c>
      <c r="IHL43">
        <v>0</v>
      </c>
      <c r="IHM43">
        <v>0</v>
      </c>
      <c r="IHN43">
        <v>0</v>
      </c>
      <c r="IHO43">
        <v>0</v>
      </c>
      <c r="IHP43">
        <v>0</v>
      </c>
      <c r="IHQ43">
        <v>0</v>
      </c>
      <c r="IHR43">
        <v>0</v>
      </c>
      <c r="IHS43">
        <v>0</v>
      </c>
      <c r="IHT43">
        <v>0</v>
      </c>
      <c r="IHU43">
        <v>0</v>
      </c>
      <c r="IHV43">
        <v>0</v>
      </c>
      <c r="IHW43">
        <v>0</v>
      </c>
      <c r="IHX43">
        <v>0</v>
      </c>
      <c r="IHY43">
        <v>0</v>
      </c>
      <c r="IHZ43">
        <v>0</v>
      </c>
      <c r="IIA43">
        <v>0</v>
      </c>
      <c r="IIB43">
        <v>0</v>
      </c>
      <c r="IIC43">
        <v>0</v>
      </c>
      <c r="IID43">
        <v>0</v>
      </c>
      <c r="IIE43">
        <v>0</v>
      </c>
      <c r="IIF43">
        <v>0</v>
      </c>
      <c r="IIG43">
        <v>0</v>
      </c>
      <c r="IIH43">
        <v>0</v>
      </c>
      <c r="III43">
        <v>0</v>
      </c>
      <c r="IIJ43">
        <v>0</v>
      </c>
      <c r="IIK43">
        <v>0</v>
      </c>
      <c r="IIL43">
        <v>0</v>
      </c>
      <c r="IIM43">
        <v>0</v>
      </c>
      <c r="IIN43">
        <v>0</v>
      </c>
      <c r="IIO43">
        <v>0</v>
      </c>
      <c r="IIP43">
        <v>0</v>
      </c>
      <c r="IIQ43">
        <v>0</v>
      </c>
      <c r="IIR43">
        <v>0</v>
      </c>
      <c r="IIS43">
        <v>0</v>
      </c>
      <c r="IIT43">
        <v>0</v>
      </c>
      <c r="IIU43">
        <v>0</v>
      </c>
      <c r="IIV43">
        <v>0</v>
      </c>
      <c r="IIW43">
        <v>0</v>
      </c>
      <c r="IIX43">
        <v>0</v>
      </c>
      <c r="IIY43">
        <v>0</v>
      </c>
      <c r="IIZ43">
        <v>0</v>
      </c>
      <c r="IJA43">
        <v>0</v>
      </c>
      <c r="IJB43">
        <v>0</v>
      </c>
      <c r="IJC43">
        <v>0</v>
      </c>
      <c r="IJD43">
        <v>0</v>
      </c>
      <c r="IJE43">
        <v>0</v>
      </c>
      <c r="IJF43">
        <v>0</v>
      </c>
      <c r="IJG43">
        <v>0</v>
      </c>
      <c r="IJH43">
        <v>0</v>
      </c>
      <c r="IJI43">
        <v>0</v>
      </c>
      <c r="IJJ43">
        <v>0</v>
      </c>
      <c r="IJK43">
        <v>0</v>
      </c>
      <c r="IJL43">
        <v>0</v>
      </c>
      <c r="IJM43">
        <v>0</v>
      </c>
      <c r="IJN43">
        <v>0</v>
      </c>
      <c r="IJO43">
        <v>0</v>
      </c>
      <c r="IJP43">
        <v>0</v>
      </c>
      <c r="IJQ43">
        <v>0</v>
      </c>
      <c r="IJR43">
        <v>0</v>
      </c>
      <c r="IJS43">
        <v>0</v>
      </c>
      <c r="IJT43">
        <v>0</v>
      </c>
      <c r="IJU43">
        <v>0</v>
      </c>
      <c r="IJV43">
        <v>0</v>
      </c>
      <c r="IJW43">
        <v>0</v>
      </c>
      <c r="IJX43">
        <v>0</v>
      </c>
      <c r="IJY43">
        <v>0</v>
      </c>
      <c r="IJZ43">
        <v>0</v>
      </c>
      <c r="IKA43">
        <v>0</v>
      </c>
      <c r="IKB43">
        <v>0</v>
      </c>
      <c r="IKC43">
        <v>0</v>
      </c>
      <c r="IKD43">
        <v>0</v>
      </c>
      <c r="IKE43">
        <v>0</v>
      </c>
      <c r="IKF43">
        <v>0</v>
      </c>
      <c r="IKG43">
        <v>0</v>
      </c>
      <c r="IKH43">
        <v>0</v>
      </c>
      <c r="IKI43">
        <v>0</v>
      </c>
      <c r="IKJ43">
        <v>0</v>
      </c>
      <c r="IKK43">
        <v>0</v>
      </c>
      <c r="IKL43">
        <v>0</v>
      </c>
      <c r="IKM43">
        <v>0</v>
      </c>
      <c r="IKN43">
        <v>0</v>
      </c>
      <c r="IKO43">
        <v>0</v>
      </c>
      <c r="IKP43">
        <v>0</v>
      </c>
      <c r="IKQ43">
        <v>0</v>
      </c>
      <c r="IKR43">
        <v>0</v>
      </c>
      <c r="IKS43">
        <v>0</v>
      </c>
      <c r="IKT43">
        <v>0</v>
      </c>
      <c r="IKU43">
        <v>0</v>
      </c>
      <c r="IKV43">
        <v>0</v>
      </c>
      <c r="IKW43">
        <v>0</v>
      </c>
      <c r="IKX43">
        <v>0</v>
      </c>
      <c r="IKY43">
        <v>0</v>
      </c>
      <c r="IKZ43">
        <v>0</v>
      </c>
      <c r="ILA43">
        <v>0</v>
      </c>
      <c r="ILB43">
        <v>0</v>
      </c>
      <c r="ILC43">
        <v>0</v>
      </c>
      <c r="ILD43">
        <v>0</v>
      </c>
      <c r="ILE43">
        <v>0</v>
      </c>
      <c r="ILF43">
        <v>0</v>
      </c>
      <c r="ILG43">
        <v>0</v>
      </c>
      <c r="ILH43">
        <v>0</v>
      </c>
      <c r="ILI43">
        <v>0</v>
      </c>
      <c r="ILJ43">
        <v>0</v>
      </c>
      <c r="ILK43">
        <v>0</v>
      </c>
      <c r="ILL43">
        <v>0</v>
      </c>
      <c r="ILM43">
        <v>0</v>
      </c>
      <c r="ILN43">
        <v>0</v>
      </c>
      <c r="ILO43">
        <v>0</v>
      </c>
      <c r="ILP43">
        <v>0</v>
      </c>
      <c r="ILQ43">
        <v>0</v>
      </c>
      <c r="ILR43">
        <v>0</v>
      </c>
      <c r="ILS43">
        <v>0</v>
      </c>
      <c r="ILT43">
        <v>0</v>
      </c>
      <c r="ILU43">
        <v>0</v>
      </c>
      <c r="ILV43">
        <v>0</v>
      </c>
      <c r="ILW43">
        <v>0</v>
      </c>
      <c r="ILX43">
        <v>0</v>
      </c>
      <c r="ILY43">
        <v>0</v>
      </c>
      <c r="ILZ43">
        <v>0</v>
      </c>
      <c r="IMA43">
        <v>0</v>
      </c>
      <c r="IMB43">
        <v>0</v>
      </c>
      <c r="IMC43">
        <v>0</v>
      </c>
      <c r="IMD43">
        <v>0</v>
      </c>
      <c r="IME43">
        <v>0</v>
      </c>
      <c r="IMF43">
        <v>0</v>
      </c>
      <c r="IMG43">
        <v>0</v>
      </c>
      <c r="IMH43">
        <v>0</v>
      </c>
      <c r="IMI43">
        <v>0</v>
      </c>
      <c r="IMJ43">
        <v>0</v>
      </c>
      <c r="IMK43">
        <v>0</v>
      </c>
      <c r="IML43">
        <v>0</v>
      </c>
      <c r="IMM43">
        <v>0</v>
      </c>
      <c r="IMN43">
        <v>0</v>
      </c>
      <c r="IMO43">
        <v>0</v>
      </c>
      <c r="IMP43">
        <v>0</v>
      </c>
      <c r="IMQ43">
        <v>0</v>
      </c>
      <c r="IMR43">
        <v>0</v>
      </c>
      <c r="IMS43">
        <v>0</v>
      </c>
      <c r="IMT43">
        <v>0</v>
      </c>
      <c r="IMU43">
        <v>0</v>
      </c>
      <c r="IMV43">
        <v>0</v>
      </c>
      <c r="IMW43">
        <v>0</v>
      </c>
      <c r="IMX43">
        <v>0</v>
      </c>
      <c r="IMY43">
        <v>0</v>
      </c>
      <c r="IMZ43">
        <v>0</v>
      </c>
      <c r="INA43">
        <v>0</v>
      </c>
      <c r="INB43">
        <v>0</v>
      </c>
      <c r="INC43">
        <v>0</v>
      </c>
      <c r="IND43">
        <v>0</v>
      </c>
      <c r="INE43">
        <v>0</v>
      </c>
      <c r="INF43">
        <v>0</v>
      </c>
      <c r="ING43">
        <v>0</v>
      </c>
      <c r="INH43">
        <v>0</v>
      </c>
      <c r="INI43">
        <v>0</v>
      </c>
      <c r="INJ43">
        <v>0</v>
      </c>
      <c r="INK43">
        <v>0</v>
      </c>
      <c r="INL43">
        <v>0</v>
      </c>
      <c r="INM43">
        <v>0</v>
      </c>
      <c r="INN43">
        <v>0</v>
      </c>
      <c r="INO43">
        <v>0</v>
      </c>
      <c r="INP43">
        <v>0</v>
      </c>
      <c r="INQ43">
        <v>0</v>
      </c>
      <c r="INR43">
        <v>0</v>
      </c>
      <c r="INS43">
        <v>0</v>
      </c>
      <c r="INT43">
        <v>0</v>
      </c>
      <c r="INU43">
        <v>0</v>
      </c>
      <c r="INV43">
        <v>0</v>
      </c>
      <c r="INW43">
        <v>0</v>
      </c>
      <c r="INX43">
        <v>0</v>
      </c>
      <c r="INY43">
        <v>0</v>
      </c>
      <c r="INZ43">
        <v>0</v>
      </c>
      <c r="IOA43">
        <v>0</v>
      </c>
      <c r="IOB43">
        <v>0</v>
      </c>
      <c r="IOC43">
        <v>0</v>
      </c>
      <c r="IOD43">
        <v>0</v>
      </c>
      <c r="IOE43">
        <v>0</v>
      </c>
      <c r="IOF43">
        <v>0</v>
      </c>
      <c r="IOG43">
        <v>0</v>
      </c>
      <c r="IOH43">
        <v>0</v>
      </c>
      <c r="IOI43">
        <v>0</v>
      </c>
      <c r="IOJ43">
        <v>0</v>
      </c>
      <c r="IOK43">
        <v>0</v>
      </c>
      <c r="IOL43">
        <v>0</v>
      </c>
      <c r="IOM43">
        <v>0</v>
      </c>
      <c r="ION43">
        <v>0</v>
      </c>
      <c r="IOO43">
        <v>0</v>
      </c>
      <c r="IOP43">
        <v>0</v>
      </c>
      <c r="IOQ43">
        <v>0</v>
      </c>
      <c r="IOR43">
        <v>0</v>
      </c>
      <c r="IOS43">
        <v>0</v>
      </c>
      <c r="IOT43">
        <v>0</v>
      </c>
      <c r="IOU43">
        <v>0</v>
      </c>
      <c r="IOV43">
        <v>0</v>
      </c>
      <c r="IOW43">
        <v>0</v>
      </c>
      <c r="IOX43">
        <v>0</v>
      </c>
      <c r="IOY43">
        <v>0</v>
      </c>
      <c r="IOZ43">
        <v>0</v>
      </c>
      <c r="IPA43">
        <v>0</v>
      </c>
      <c r="IPB43">
        <v>0</v>
      </c>
      <c r="IPC43">
        <v>0</v>
      </c>
      <c r="IPD43">
        <v>0</v>
      </c>
      <c r="IPE43">
        <v>0</v>
      </c>
      <c r="IPF43">
        <v>0</v>
      </c>
      <c r="IPG43">
        <v>0</v>
      </c>
      <c r="IPH43">
        <v>0</v>
      </c>
      <c r="IPI43">
        <v>0</v>
      </c>
      <c r="IPJ43">
        <v>0</v>
      </c>
      <c r="IPK43">
        <v>0</v>
      </c>
      <c r="IPL43">
        <v>0</v>
      </c>
      <c r="IPM43">
        <v>0</v>
      </c>
      <c r="IPN43">
        <v>0</v>
      </c>
      <c r="IPO43">
        <v>0</v>
      </c>
      <c r="IPP43">
        <v>0</v>
      </c>
      <c r="IPQ43">
        <v>0</v>
      </c>
      <c r="IPR43">
        <v>0</v>
      </c>
      <c r="IPS43">
        <v>0</v>
      </c>
      <c r="IPT43">
        <v>0</v>
      </c>
      <c r="IPU43">
        <v>0</v>
      </c>
      <c r="IPV43">
        <v>0</v>
      </c>
      <c r="IPW43">
        <v>0</v>
      </c>
      <c r="IPX43">
        <v>0</v>
      </c>
      <c r="IPY43">
        <v>0</v>
      </c>
      <c r="IPZ43">
        <v>0</v>
      </c>
      <c r="IQA43">
        <v>0</v>
      </c>
      <c r="IQB43">
        <v>0</v>
      </c>
      <c r="IQC43">
        <v>0</v>
      </c>
      <c r="IQD43">
        <v>0</v>
      </c>
      <c r="IQE43">
        <v>0</v>
      </c>
      <c r="IQF43">
        <v>0</v>
      </c>
      <c r="IQG43">
        <v>0</v>
      </c>
      <c r="IQH43">
        <v>0</v>
      </c>
      <c r="IQI43">
        <v>0</v>
      </c>
      <c r="IQJ43">
        <v>0</v>
      </c>
      <c r="IQK43">
        <v>0</v>
      </c>
      <c r="IQL43">
        <v>0</v>
      </c>
      <c r="IQM43">
        <v>0</v>
      </c>
      <c r="IQN43">
        <v>0</v>
      </c>
      <c r="IQO43">
        <v>0</v>
      </c>
      <c r="IQP43">
        <v>0</v>
      </c>
      <c r="IQQ43">
        <v>0</v>
      </c>
      <c r="IQR43">
        <v>0</v>
      </c>
      <c r="IQS43">
        <v>0</v>
      </c>
      <c r="IQT43">
        <v>0</v>
      </c>
      <c r="IQU43">
        <v>0</v>
      </c>
      <c r="IQV43">
        <v>0</v>
      </c>
      <c r="IQW43">
        <v>0</v>
      </c>
      <c r="IQX43">
        <v>0</v>
      </c>
      <c r="IQY43">
        <v>0</v>
      </c>
      <c r="IQZ43">
        <v>0</v>
      </c>
      <c r="IRA43">
        <v>0</v>
      </c>
      <c r="IRB43">
        <v>0</v>
      </c>
      <c r="IRC43">
        <v>0</v>
      </c>
      <c r="IRD43">
        <v>0</v>
      </c>
      <c r="IRE43">
        <v>0</v>
      </c>
      <c r="IRF43">
        <v>0</v>
      </c>
      <c r="IRG43">
        <v>0</v>
      </c>
      <c r="IRH43">
        <v>0</v>
      </c>
      <c r="IRI43">
        <v>0</v>
      </c>
      <c r="IRJ43">
        <v>0</v>
      </c>
      <c r="IRK43">
        <v>0</v>
      </c>
      <c r="IRL43">
        <v>0</v>
      </c>
      <c r="IRM43">
        <v>0</v>
      </c>
      <c r="IRN43">
        <v>0</v>
      </c>
      <c r="IRO43">
        <v>0</v>
      </c>
      <c r="IRP43">
        <v>0</v>
      </c>
      <c r="IRQ43">
        <v>0</v>
      </c>
      <c r="IRR43">
        <v>0</v>
      </c>
      <c r="IRS43">
        <v>0</v>
      </c>
      <c r="IRT43">
        <v>0</v>
      </c>
      <c r="IRU43">
        <v>0</v>
      </c>
      <c r="IRV43">
        <v>0</v>
      </c>
      <c r="IRW43">
        <v>0</v>
      </c>
      <c r="IRX43">
        <v>0</v>
      </c>
      <c r="IRY43">
        <v>0</v>
      </c>
      <c r="IRZ43">
        <v>0</v>
      </c>
      <c r="ISA43">
        <v>0</v>
      </c>
      <c r="ISB43">
        <v>0</v>
      </c>
      <c r="ISC43">
        <v>0</v>
      </c>
      <c r="ISD43">
        <v>0</v>
      </c>
      <c r="ISE43">
        <v>0</v>
      </c>
      <c r="ISF43">
        <v>0</v>
      </c>
      <c r="ISG43">
        <v>0</v>
      </c>
      <c r="ISH43">
        <v>0</v>
      </c>
      <c r="ISI43">
        <v>0</v>
      </c>
      <c r="ISJ43">
        <v>0</v>
      </c>
      <c r="ISK43">
        <v>0</v>
      </c>
      <c r="ISL43">
        <v>0</v>
      </c>
      <c r="ISM43">
        <v>0</v>
      </c>
      <c r="ISN43">
        <v>0</v>
      </c>
      <c r="ISO43">
        <v>0</v>
      </c>
      <c r="ISP43">
        <v>0</v>
      </c>
      <c r="ISQ43">
        <v>0</v>
      </c>
      <c r="ISR43">
        <v>0</v>
      </c>
      <c r="ISS43">
        <v>0</v>
      </c>
      <c r="IST43">
        <v>0</v>
      </c>
      <c r="ISU43">
        <v>0</v>
      </c>
      <c r="ISV43">
        <v>0</v>
      </c>
      <c r="ISW43">
        <v>0</v>
      </c>
      <c r="ISX43">
        <v>0</v>
      </c>
      <c r="ISY43">
        <v>0</v>
      </c>
      <c r="ISZ43">
        <v>0</v>
      </c>
      <c r="ITA43">
        <v>0</v>
      </c>
      <c r="ITB43">
        <v>0</v>
      </c>
      <c r="ITC43">
        <v>0</v>
      </c>
      <c r="ITD43">
        <v>0</v>
      </c>
      <c r="ITE43">
        <v>0</v>
      </c>
      <c r="ITF43">
        <v>0</v>
      </c>
      <c r="ITG43">
        <v>0</v>
      </c>
      <c r="ITH43">
        <v>0</v>
      </c>
      <c r="ITI43">
        <v>0</v>
      </c>
      <c r="ITJ43">
        <v>0</v>
      </c>
      <c r="ITK43">
        <v>0</v>
      </c>
      <c r="ITL43">
        <v>0</v>
      </c>
      <c r="ITM43">
        <v>0</v>
      </c>
      <c r="ITN43">
        <v>0</v>
      </c>
      <c r="ITO43">
        <v>0</v>
      </c>
      <c r="ITP43">
        <v>0</v>
      </c>
      <c r="ITQ43">
        <v>0</v>
      </c>
      <c r="ITR43">
        <v>0</v>
      </c>
      <c r="ITS43">
        <v>0</v>
      </c>
      <c r="ITT43">
        <v>0</v>
      </c>
      <c r="ITU43">
        <v>0</v>
      </c>
      <c r="ITV43">
        <v>0</v>
      </c>
      <c r="ITW43">
        <v>0</v>
      </c>
      <c r="ITX43">
        <v>0</v>
      </c>
      <c r="ITY43">
        <v>0</v>
      </c>
      <c r="ITZ43">
        <v>0</v>
      </c>
      <c r="IUA43">
        <v>0</v>
      </c>
      <c r="IUB43">
        <v>0</v>
      </c>
      <c r="IUC43">
        <v>0</v>
      </c>
      <c r="IUD43">
        <v>0</v>
      </c>
      <c r="IUE43">
        <v>0</v>
      </c>
      <c r="IUF43">
        <v>0</v>
      </c>
      <c r="IUG43">
        <v>0</v>
      </c>
      <c r="IUH43">
        <v>0</v>
      </c>
      <c r="IUI43">
        <v>0</v>
      </c>
      <c r="IUJ43">
        <v>0</v>
      </c>
      <c r="IUK43">
        <v>0</v>
      </c>
      <c r="IUL43">
        <v>0</v>
      </c>
      <c r="IUM43">
        <v>0</v>
      </c>
      <c r="IUN43">
        <v>0</v>
      </c>
      <c r="IUO43">
        <v>0</v>
      </c>
      <c r="IUP43">
        <v>0</v>
      </c>
      <c r="IUQ43">
        <v>0</v>
      </c>
      <c r="IUR43">
        <v>0</v>
      </c>
      <c r="IUS43">
        <v>0</v>
      </c>
      <c r="IUT43">
        <v>0</v>
      </c>
      <c r="IUU43">
        <v>0</v>
      </c>
      <c r="IUV43">
        <v>0</v>
      </c>
      <c r="IUW43">
        <v>0</v>
      </c>
      <c r="IUX43">
        <v>0</v>
      </c>
      <c r="IUY43">
        <v>0</v>
      </c>
      <c r="IUZ43">
        <v>0</v>
      </c>
      <c r="IVA43">
        <v>0</v>
      </c>
      <c r="IVB43">
        <v>0</v>
      </c>
      <c r="IVC43">
        <v>0</v>
      </c>
      <c r="IVD43">
        <v>0</v>
      </c>
      <c r="IVE43">
        <v>0</v>
      </c>
      <c r="IVF43">
        <v>0</v>
      </c>
      <c r="IVG43">
        <v>0</v>
      </c>
      <c r="IVH43">
        <v>0</v>
      </c>
      <c r="IVI43">
        <v>0</v>
      </c>
      <c r="IVJ43">
        <v>0</v>
      </c>
      <c r="IVK43">
        <v>0</v>
      </c>
      <c r="IVL43">
        <v>0</v>
      </c>
      <c r="IVM43">
        <v>0</v>
      </c>
      <c r="IVN43">
        <v>0</v>
      </c>
      <c r="IVO43">
        <v>0</v>
      </c>
      <c r="IVP43">
        <v>0</v>
      </c>
      <c r="IVQ43">
        <v>0</v>
      </c>
      <c r="IVR43">
        <v>0</v>
      </c>
      <c r="IVS43">
        <v>0</v>
      </c>
      <c r="IVT43">
        <v>0</v>
      </c>
      <c r="IVU43">
        <v>0</v>
      </c>
      <c r="IVV43">
        <v>0</v>
      </c>
      <c r="IVW43">
        <v>0</v>
      </c>
      <c r="IVX43">
        <v>0</v>
      </c>
      <c r="IVY43">
        <v>0</v>
      </c>
      <c r="IVZ43">
        <v>0</v>
      </c>
      <c r="IWA43">
        <v>0</v>
      </c>
      <c r="IWB43">
        <v>0</v>
      </c>
      <c r="IWC43">
        <v>0</v>
      </c>
      <c r="IWD43">
        <v>0</v>
      </c>
      <c r="IWE43">
        <v>0</v>
      </c>
      <c r="IWF43">
        <v>0</v>
      </c>
      <c r="IWG43">
        <v>0</v>
      </c>
      <c r="IWH43">
        <v>0</v>
      </c>
      <c r="IWI43">
        <v>0</v>
      </c>
      <c r="IWJ43">
        <v>0</v>
      </c>
      <c r="IWK43">
        <v>0</v>
      </c>
      <c r="IWL43">
        <v>0</v>
      </c>
      <c r="IWM43">
        <v>0</v>
      </c>
      <c r="IWN43">
        <v>0</v>
      </c>
      <c r="IWO43">
        <v>0</v>
      </c>
      <c r="IWP43">
        <v>0</v>
      </c>
      <c r="IWQ43">
        <v>0</v>
      </c>
      <c r="IWR43">
        <v>0</v>
      </c>
      <c r="IWS43">
        <v>0</v>
      </c>
      <c r="IWT43">
        <v>0</v>
      </c>
      <c r="IWU43">
        <v>0</v>
      </c>
      <c r="IWV43">
        <v>0</v>
      </c>
      <c r="IWW43">
        <v>0</v>
      </c>
      <c r="IWX43">
        <v>0</v>
      </c>
      <c r="IWY43">
        <v>0</v>
      </c>
      <c r="IWZ43">
        <v>0</v>
      </c>
      <c r="IXA43">
        <v>0</v>
      </c>
      <c r="IXB43">
        <v>0</v>
      </c>
      <c r="IXC43">
        <v>0</v>
      </c>
      <c r="IXD43">
        <v>0</v>
      </c>
      <c r="IXE43">
        <v>0</v>
      </c>
      <c r="IXF43">
        <v>0</v>
      </c>
      <c r="IXG43">
        <v>0</v>
      </c>
      <c r="IXH43">
        <v>0</v>
      </c>
      <c r="IXI43">
        <v>0</v>
      </c>
      <c r="IXJ43">
        <v>0</v>
      </c>
      <c r="IXK43">
        <v>0</v>
      </c>
      <c r="IXL43">
        <v>0</v>
      </c>
      <c r="IXM43">
        <v>0</v>
      </c>
      <c r="IXN43">
        <v>0</v>
      </c>
      <c r="IXO43">
        <v>0</v>
      </c>
      <c r="IXP43">
        <v>0</v>
      </c>
      <c r="IXQ43">
        <v>0</v>
      </c>
      <c r="IXR43">
        <v>0</v>
      </c>
      <c r="IXS43">
        <v>0</v>
      </c>
      <c r="IXT43">
        <v>0</v>
      </c>
      <c r="IXU43">
        <v>0</v>
      </c>
      <c r="IXV43">
        <v>0</v>
      </c>
      <c r="IXW43">
        <v>0</v>
      </c>
      <c r="IXX43">
        <v>0</v>
      </c>
      <c r="IXY43">
        <v>0</v>
      </c>
      <c r="IXZ43">
        <v>0</v>
      </c>
      <c r="IYA43">
        <v>0</v>
      </c>
      <c r="IYB43">
        <v>0</v>
      </c>
      <c r="IYC43">
        <v>0</v>
      </c>
      <c r="IYD43">
        <v>0</v>
      </c>
      <c r="IYE43">
        <v>0</v>
      </c>
      <c r="IYF43">
        <v>0</v>
      </c>
      <c r="IYG43">
        <v>0</v>
      </c>
      <c r="IYH43">
        <v>0</v>
      </c>
      <c r="IYI43">
        <v>0</v>
      </c>
      <c r="IYJ43">
        <v>0</v>
      </c>
      <c r="IYK43">
        <v>0</v>
      </c>
      <c r="IYL43">
        <v>0</v>
      </c>
      <c r="IYM43">
        <v>0</v>
      </c>
      <c r="IYN43">
        <v>0</v>
      </c>
      <c r="IYO43">
        <v>0</v>
      </c>
      <c r="IYP43">
        <v>0</v>
      </c>
      <c r="IYQ43">
        <v>0</v>
      </c>
      <c r="IYR43">
        <v>0</v>
      </c>
      <c r="IYS43">
        <v>0</v>
      </c>
      <c r="IYT43">
        <v>0</v>
      </c>
      <c r="IYU43">
        <v>0</v>
      </c>
      <c r="IYV43">
        <v>0</v>
      </c>
      <c r="IYW43">
        <v>0</v>
      </c>
      <c r="IYX43">
        <v>0</v>
      </c>
      <c r="IYY43">
        <v>0</v>
      </c>
      <c r="IYZ43">
        <v>0</v>
      </c>
      <c r="IZA43">
        <v>0</v>
      </c>
      <c r="IZB43">
        <v>0</v>
      </c>
      <c r="IZC43">
        <v>0</v>
      </c>
      <c r="IZD43">
        <v>0</v>
      </c>
      <c r="IZE43">
        <v>0</v>
      </c>
      <c r="IZF43">
        <v>0</v>
      </c>
      <c r="IZG43">
        <v>0</v>
      </c>
      <c r="IZH43">
        <v>0</v>
      </c>
      <c r="IZI43">
        <v>0</v>
      </c>
      <c r="IZJ43">
        <v>0</v>
      </c>
      <c r="IZK43">
        <v>0</v>
      </c>
      <c r="IZL43">
        <v>0</v>
      </c>
      <c r="IZM43">
        <v>0</v>
      </c>
      <c r="IZN43">
        <v>0</v>
      </c>
      <c r="IZO43">
        <v>0</v>
      </c>
      <c r="IZP43">
        <v>0</v>
      </c>
      <c r="IZQ43">
        <v>0</v>
      </c>
      <c r="IZR43">
        <v>0</v>
      </c>
      <c r="IZS43">
        <v>0</v>
      </c>
      <c r="IZT43">
        <v>0</v>
      </c>
      <c r="IZU43">
        <v>0</v>
      </c>
      <c r="IZV43">
        <v>0</v>
      </c>
      <c r="IZW43">
        <v>0</v>
      </c>
      <c r="IZX43">
        <v>0</v>
      </c>
      <c r="IZY43">
        <v>0</v>
      </c>
      <c r="IZZ43">
        <v>0</v>
      </c>
      <c r="JAA43">
        <v>0</v>
      </c>
      <c r="JAB43">
        <v>0</v>
      </c>
      <c r="JAC43">
        <v>0</v>
      </c>
      <c r="JAD43">
        <v>0</v>
      </c>
      <c r="JAE43">
        <v>0</v>
      </c>
      <c r="JAF43">
        <v>0</v>
      </c>
      <c r="JAG43">
        <v>0</v>
      </c>
      <c r="JAH43">
        <v>0</v>
      </c>
      <c r="JAI43">
        <v>0</v>
      </c>
      <c r="JAJ43">
        <v>0</v>
      </c>
      <c r="JAK43">
        <v>0</v>
      </c>
      <c r="JAL43">
        <v>0</v>
      </c>
      <c r="JAM43">
        <v>0</v>
      </c>
      <c r="JAN43">
        <v>0</v>
      </c>
      <c r="JAO43">
        <v>0</v>
      </c>
      <c r="JAP43">
        <v>0</v>
      </c>
      <c r="JAQ43">
        <v>0</v>
      </c>
      <c r="JAR43">
        <v>0</v>
      </c>
      <c r="JAS43">
        <v>0</v>
      </c>
      <c r="JAT43">
        <v>0</v>
      </c>
      <c r="JAU43">
        <v>0</v>
      </c>
      <c r="JAV43">
        <v>0</v>
      </c>
      <c r="JAW43">
        <v>0</v>
      </c>
      <c r="JAX43">
        <v>0</v>
      </c>
      <c r="JAY43">
        <v>0</v>
      </c>
      <c r="JAZ43">
        <v>0</v>
      </c>
      <c r="JBA43">
        <v>0</v>
      </c>
      <c r="JBB43">
        <v>0</v>
      </c>
      <c r="JBC43">
        <v>0</v>
      </c>
      <c r="JBD43">
        <v>0</v>
      </c>
      <c r="JBE43">
        <v>0</v>
      </c>
      <c r="JBF43">
        <v>0</v>
      </c>
      <c r="JBG43">
        <v>0</v>
      </c>
      <c r="JBH43">
        <v>0</v>
      </c>
      <c r="JBI43">
        <v>0</v>
      </c>
      <c r="JBJ43">
        <v>0</v>
      </c>
      <c r="JBK43">
        <v>0</v>
      </c>
      <c r="JBL43">
        <v>0</v>
      </c>
      <c r="JBM43">
        <v>0</v>
      </c>
      <c r="JBN43">
        <v>0</v>
      </c>
      <c r="JBO43">
        <v>0</v>
      </c>
      <c r="JBP43">
        <v>0</v>
      </c>
      <c r="JBQ43">
        <v>0</v>
      </c>
      <c r="JBR43">
        <v>0</v>
      </c>
      <c r="JBS43">
        <v>0</v>
      </c>
      <c r="JBT43">
        <v>0</v>
      </c>
      <c r="JBU43">
        <v>0</v>
      </c>
      <c r="JBV43">
        <v>0</v>
      </c>
      <c r="JBW43">
        <v>0</v>
      </c>
      <c r="JBX43">
        <v>0</v>
      </c>
      <c r="JBY43">
        <v>0</v>
      </c>
      <c r="JBZ43">
        <v>0</v>
      </c>
      <c r="JCA43">
        <v>0</v>
      </c>
      <c r="JCB43">
        <v>0</v>
      </c>
      <c r="JCC43">
        <v>0</v>
      </c>
      <c r="JCD43">
        <v>0</v>
      </c>
      <c r="JCE43">
        <v>0</v>
      </c>
      <c r="JCF43">
        <v>0</v>
      </c>
      <c r="JCG43">
        <v>0</v>
      </c>
      <c r="JCH43">
        <v>0</v>
      </c>
      <c r="JCI43">
        <v>0</v>
      </c>
      <c r="JCJ43">
        <v>0</v>
      </c>
      <c r="JCK43">
        <v>0</v>
      </c>
      <c r="JCL43">
        <v>0</v>
      </c>
      <c r="JCM43">
        <v>0</v>
      </c>
      <c r="JCN43">
        <v>0</v>
      </c>
      <c r="JCO43">
        <v>0</v>
      </c>
      <c r="JCP43">
        <v>0</v>
      </c>
      <c r="JCQ43">
        <v>0</v>
      </c>
      <c r="JCR43">
        <v>0</v>
      </c>
      <c r="JCS43">
        <v>0</v>
      </c>
      <c r="JCT43">
        <v>0</v>
      </c>
      <c r="JCU43">
        <v>0</v>
      </c>
      <c r="JCV43">
        <v>0</v>
      </c>
      <c r="JCW43">
        <v>0</v>
      </c>
      <c r="JCX43">
        <v>0</v>
      </c>
      <c r="JCY43">
        <v>0</v>
      </c>
      <c r="JCZ43">
        <v>0</v>
      </c>
      <c r="JDA43">
        <v>0</v>
      </c>
      <c r="JDB43">
        <v>0</v>
      </c>
      <c r="JDC43">
        <v>0</v>
      </c>
      <c r="JDD43">
        <v>0</v>
      </c>
      <c r="JDE43">
        <v>0</v>
      </c>
      <c r="JDF43">
        <v>0</v>
      </c>
      <c r="JDG43">
        <v>0</v>
      </c>
      <c r="JDH43">
        <v>0</v>
      </c>
      <c r="JDI43">
        <v>0</v>
      </c>
      <c r="JDJ43">
        <v>0</v>
      </c>
      <c r="JDK43">
        <v>0</v>
      </c>
      <c r="JDL43">
        <v>0</v>
      </c>
      <c r="JDM43">
        <v>0</v>
      </c>
      <c r="JDN43">
        <v>0</v>
      </c>
      <c r="JDO43">
        <v>0</v>
      </c>
      <c r="JDP43">
        <v>0</v>
      </c>
      <c r="JDQ43">
        <v>0</v>
      </c>
      <c r="JDR43">
        <v>0</v>
      </c>
      <c r="JDS43">
        <v>0</v>
      </c>
      <c r="JDT43">
        <v>0</v>
      </c>
      <c r="JDU43">
        <v>0</v>
      </c>
      <c r="JDV43">
        <v>0</v>
      </c>
      <c r="JDW43">
        <v>0</v>
      </c>
      <c r="JDX43">
        <v>0</v>
      </c>
      <c r="JDY43">
        <v>0</v>
      </c>
      <c r="JDZ43">
        <v>0</v>
      </c>
      <c r="JEA43">
        <v>0</v>
      </c>
      <c r="JEB43">
        <v>0</v>
      </c>
      <c r="JEC43">
        <v>0</v>
      </c>
      <c r="JED43">
        <v>0</v>
      </c>
      <c r="JEE43">
        <v>0</v>
      </c>
      <c r="JEF43">
        <v>0</v>
      </c>
      <c r="JEG43">
        <v>0</v>
      </c>
      <c r="JEH43">
        <v>0</v>
      </c>
      <c r="JEI43">
        <v>0</v>
      </c>
      <c r="JEJ43">
        <v>0</v>
      </c>
      <c r="JEK43">
        <v>0</v>
      </c>
      <c r="JEL43">
        <v>0</v>
      </c>
      <c r="JEM43">
        <v>0</v>
      </c>
      <c r="JEN43">
        <v>0</v>
      </c>
      <c r="JEO43">
        <v>0</v>
      </c>
      <c r="JEP43">
        <v>0</v>
      </c>
      <c r="JEQ43">
        <v>0</v>
      </c>
      <c r="JER43">
        <v>0</v>
      </c>
      <c r="JES43">
        <v>0</v>
      </c>
      <c r="JET43">
        <v>0</v>
      </c>
      <c r="JEU43">
        <v>0</v>
      </c>
      <c r="JEV43">
        <v>0</v>
      </c>
      <c r="JEW43">
        <v>0</v>
      </c>
      <c r="JEX43">
        <v>0</v>
      </c>
      <c r="JEY43">
        <v>0</v>
      </c>
      <c r="JEZ43">
        <v>0</v>
      </c>
      <c r="JFA43">
        <v>0</v>
      </c>
      <c r="JFB43">
        <v>0</v>
      </c>
      <c r="JFC43">
        <v>0</v>
      </c>
      <c r="JFD43">
        <v>0</v>
      </c>
      <c r="JFE43">
        <v>0</v>
      </c>
      <c r="JFF43">
        <v>0</v>
      </c>
      <c r="JFG43">
        <v>0</v>
      </c>
      <c r="JFH43">
        <v>0</v>
      </c>
      <c r="JFI43">
        <v>0</v>
      </c>
      <c r="JFJ43">
        <v>0</v>
      </c>
      <c r="JFK43">
        <v>0</v>
      </c>
      <c r="JFL43">
        <v>0</v>
      </c>
      <c r="JFM43">
        <v>0</v>
      </c>
      <c r="JFN43">
        <v>0</v>
      </c>
      <c r="JFO43">
        <v>0</v>
      </c>
      <c r="JFP43">
        <v>0</v>
      </c>
      <c r="JFQ43">
        <v>0</v>
      </c>
      <c r="JFR43">
        <v>0</v>
      </c>
      <c r="JFS43">
        <v>0</v>
      </c>
      <c r="JFT43">
        <v>0</v>
      </c>
      <c r="JFU43">
        <v>0</v>
      </c>
      <c r="JFV43">
        <v>0</v>
      </c>
      <c r="JFW43">
        <v>0</v>
      </c>
      <c r="JFX43">
        <v>0</v>
      </c>
      <c r="JFY43">
        <v>0</v>
      </c>
      <c r="JFZ43">
        <v>0</v>
      </c>
      <c r="JGA43">
        <v>0</v>
      </c>
      <c r="JGB43">
        <v>0</v>
      </c>
      <c r="JGC43">
        <v>0</v>
      </c>
      <c r="JGD43">
        <v>0</v>
      </c>
      <c r="JGE43">
        <v>0</v>
      </c>
      <c r="JGF43">
        <v>0</v>
      </c>
      <c r="JGG43">
        <v>0</v>
      </c>
      <c r="JGH43">
        <v>0</v>
      </c>
      <c r="JGI43">
        <v>0</v>
      </c>
      <c r="JGJ43">
        <v>0</v>
      </c>
      <c r="JGK43">
        <v>0</v>
      </c>
      <c r="JGL43">
        <v>0</v>
      </c>
      <c r="JGM43">
        <v>0</v>
      </c>
      <c r="JGN43">
        <v>0</v>
      </c>
      <c r="JGO43">
        <v>0</v>
      </c>
      <c r="JGP43">
        <v>0</v>
      </c>
      <c r="JGQ43">
        <v>0</v>
      </c>
      <c r="JGR43">
        <v>0</v>
      </c>
      <c r="JGS43">
        <v>0</v>
      </c>
      <c r="JGT43">
        <v>0</v>
      </c>
      <c r="JGU43">
        <v>0</v>
      </c>
      <c r="JGV43">
        <v>0</v>
      </c>
      <c r="JGW43">
        <v>0</v>
      </c>
      <c r="JGX43">
        <v>0</v>
      </c>
      <c r="JGY43">
        <v>0</v>
      </c>
      <c r="JGZ43">
        <v>0</v>
      </c>
      <c r="JHA43">
        <v>0</v>
      </c>
      <c r="JHB43">
        <v>0</v>
      </c>
      <c r="JHC43">
        <v>0</v>
      </c>
      <c r="JHD43">
        <v>0</v>
      </c>
      <c r="JHE43">
        <v>0</v>
      </c>
      <c r="JHF43">
        <v>0</v>
      </c>
      <c r="JHG43">
        <v>0</v>
      </c>
      <c r="JHH43">
        <v>0</v>
      </c>
      <c r="JHI43">
        <v>0</v>
      </c>
      <c r="JHJ43">
        <v>0</v>
      </c>
      <c r="JHK43">
        <v>0</v>
      </c>
      <c r="JHL43">
        <v>0</v>
      </c>
      <c r="JHM43">
        <v>0</v>
      </c>
      <c r="JHN43">
        <v>0</v>
      </c>
      <c r="JHO43">
        <v>0</v>
      </c>
      <c r="JHP43">
        <v>0</v>
      </c>
      <c r="JHQ43">
        <v>0</v>
      </c>
      <c r="JHR43">
        <v>0</v>
      </c>
      <c r="JHS43">
        <v>0</v>
      </c>
      <c r="JHT43">
        <v>0</v>
      </c>
      <c r="JHU43">
        <v>0</v>
      </c>
      <c r="JHV43">
        <v>0</v>
      </c>
      <c r="JHW43">
        <v>0</v>
      </c>
      <c r="JHX43">
        <v>0</v>
      </c>
      <c r="JHY43">
        <v>0</v>
      </c>
      <c r="JHZ43">
        <v>0</v>
      </c>
      <c r="JIA43">
        <v>0</v>
      </c>
      <c r="JIB43">
        <v>0</v>
      </c>
      <c r="JIC43">
        <v>0</v>
      </c>
      <c r="JID43">
        <v>0</v>
      </c>
      <c r="JIE43">
        <v>0</v>
      </c>
      <c r="JIF43">
        <v>0</v>
      </c>
      <c r="JIG43">
        <v>0</v>
      </c>
      <c r="JIH43">
        <v>0</v>
      </c>
      <c r="JII43">
        <v>0</v>
      </c>
      <c r="JIJ43">
        <v>0</v>
      </c>
      <c r="JIK43">
        <v>0</v>
      </c>
      <c r="JIL43">
        <v>0</v>
      </c>
      <c r="JIM43">
        <v>0</v>
      </c>
      <c r="JIN43">
        <v>0</v>
      </c>
      <c r="JIO43">
        <v>0</v>
      </c>
      <c r="JIP43">
        <v>0</v>
      </c>
      <c r="JIQ43">
        <v>0</v>
      </c>
      <c r="JIR43">
        <v>0</v>
      </c>
      <c r="JIS43">
        <v>0</v>
      </c>
      <c r="JIT43">
        <v>0</v>
      </c>
      <c r="JIU43">
        <v>0</v>
      </c>
      <c r="JIV43">
        <v>0</v>
      </c>
      <c r="JIW43">
        <v>0</v>
      </c>
      <c r="JIX43">
        <v>0</v>
      </c>
      <c r="JIY43">
        <v>0</v>
      </c>
      <c r="JIZ43">
        <v>0</v>
      </c>
      <c r="JJA43">
        <v>0</v>
      </c>
      <c r="JJB43">
        <v>0</v>
      </c>
      <c r="JJC43">
        <v>0</v>
      </c>
      <c r="JJD43">
        <v>0</v>
      </c>
      <c r="JJE43">
        <v>0</v>
      </c>
      <c r="JJF43">
        <v>0</v>
      </c>
      <c r="JJG43">
        <v>0</v>
      </c>
      <c r="JJH43">
        <v>0</v>
      </c>
      <c r="JJI43">
        <v>0</v>
      </c>
      <c r="JJJ43">
        <v>0</v>
      </c>
      <c r="JJK43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97570-FC10-46F9-8B48-23424E85A0B4}">
  <dimension ref="A1:CX26"/>
  <sheetViews>
    <sheetView workbookViewId="0">
      <selection sqref="A1:CX16"/>
    </sheetView>
  </sheetViews>
  <sheetFormatPr defaultRowHeight="15" x14ac:dyDescent="0.25"/>
  <cols>
    <col min="1" max="1" width="14.140625" bestFit="1" customWidth="1"/>
    <col min="2" max="2" width="19.85546875" bestFit="1" customWidth="1"/>
    <col min="3" max="9" width="11.140625" bestFit="1" customWidth="1"/>
    <col min="10" max="99" width="12.140625" bestFit="1" customWidth="1"/>
    <col min="100" max="102" width="13.140625" bestFit="1" customWidth="1"/>
  </cols>
  <sheetData>
    <row r="1" spans="1:10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</row>
    <row r="2" spans="1:102" x14ac:dyDescent="0.25">
      <c r="A2" t="s">
        <v>121</v>
      </c>
      <c r="B2">
        <v>46224</v>
      </c>
      <c r="C2">
        <v>46223</v>
      </c>
      <c r="D2">
        <v>46220</v>
      </c>
      <c r="E2">
        <v>46219</v>
      </c>
      <c r="F2">
        <v>46218</v>
      </c>
      <c r="G2">
        <v>46217</v>
      </c>
      <c r="H2">
        <v>46216</v>
      </c>
      <c r="I2">
        <v>46213</v>
      </c>
      <c r="J2">
        <v>46212</v>
      </c>
      <c r="K2">
        <v>46211</v>
      </c>
      <c r="L2">
        <v>46210</v>
      </c>
      <c r="M2">
        <v>46209</v>
      </c>
      <c r="N2">
        <v>46206</v>
      </c>
      <c r="O2">
        <v>46205</v>
      </c>
      <c r="P2">
        <v>46204</v>
      </c>
      <c r="Q2">
        <v>46203</v>
      </c>
      <c r="R2">
        <v>46202</v>
      </c>
      <c r="S2">
        <v>46199</v>
      </c>
      <c r="T2">
        <v>46198</v>
      </c>
      <c r="U2">
        <v>46197</v>
      </c>
      <c r="V2">
        <v>46196</v>
      </c>
      <c r="W2">
        <v>46195</v>
      </c>
      <c r="X2">
        <v>46192</v>
      </c>
      <c r="Y2">
        <v>46191</v>
      </c>
      <c r="Z2">
        <v>46190</v>
      </c>
      <c r="AA2">
        <v>46189</v>
      </c>
      <c r="AB2">
        <v>46188</v>
      </c>
      <c r="AC2">
        <v>46185</v>
      </c>
      <c r="AD2">
        <v>46184</v>
      </c>
      <c r="AE2">
        <v>46183</v>
      </c>
      <c r="AF2">
        <v>46182</v>
      </c>
      <c r="AG2">
        <v>46181</v>
      </c>
      <c r="AH2">
        <v>46178</v>
      </c>
      <c r="AI2">
        <v>46177</v>
      </c>
      <c r="AJ2">
        <v>46176</v>
      </c>
      <c r="AK2">
        <v>46175</v>
      </c>
      <c r="AL2">
        <v>46174</v>
      </c>
      <c r="AM2">
        <v>46171</v>
      </c>
      <c r="AN2">
        <v>46170</v>
      </c>
      <c r="AO2">
        <v>46169</v>
      </c>
      <c r="AP2">
        <v>46168</v>
      </c>
      <c r="AQ2">
        <v>46167</v>
      </c>
      <c r="AR2">
        <v>46164</v>
      </c>
      <c r="AS2">
        <v>46163</v>
      </c>
      <c r="AT2">
        <v>46162</v>
      </c>
      <c r="AU2">
        <v>46161</v>
      </c>
      <c r="AV2">
        <v>46160</v>
      </c>
      <c r="AW2">
        <v>46157</v>
      </c>
      <c r="AX2">
        <v>46156</v>
      </c>
      <c r="AY2">
        <v>46155</v>
      </c>
      <c r="AZ2">
        <v>46154</v>
      </c>
      <c r="BA2">
        <v>46153</v>
      </c>
      <c r="BB2">
        <v>46150</v>
      </c>
      <c r="BC2">
        <v>46149</v>
      </c>
      <c r="BD2">
        <v>46148</v>
      </c>
      <c r="BE2">
        <v>46147</v>
      </c>
      <c r="BF2">
        <v>46146</v>
      </c>
      <c r="BG2">
        <v>46143</v>
      </c>
      <c r="BH2">
        <v>46142</v>
      </c>
      <c r="BI2">
        <v>46141</v>
      </c>
      <c r="BJ2">
        <v>46140</v>
      </c>
      <c r="BK2">
        <v>46139</v>
      </c>
      <c r="BL2">
        <v>46136</v>
      </c>
      <c r="BM2">
        <v>46135</v>
      </c>
      <c r="BN2">
        <v>46134</v>
      </c>
      <c r="BO2">
        <v>46133</v>
      </c>
      <c r="BP2">
        <v>46132</v>
      </c>
      <c r="BQ2">
        <v>46129</v>
      </c>
      <c r="BR2">
        <v>46128</v>
      </c>
      <c r="BS2">
        <v>46127</v>
      </c>
      <c r="BT2">
        <v>46126</v>
      </c>
      <c r="BU2">
        <v>46125</v>
      </c>
      <c r="BV2">
        <v>46122</v>
      </c>
      <c r="BW2">
        <v>46121</v>
      </c>
      <c r="BX2">
        <v>46120</v>
      </c>
      <c r="BY2">
        <v>46119</v>
      </c>
      <c r="BZ2">
        <v>46118</v>
      </c>
      <c r="CA2">
        <v>46115</v>
      </c>
      <c r="CB2">
        <v>46114</v>
      </c>
      <c r="CC2">
        <v>46113</v>
      </c>
      <c r="CD2">
        <v>46112</v>
      </c>
      <c r="CE2">
        <v>46111</v>
      </c>
      <c r="CF2">
        <v>46108</v>
      </c>
      <c r="CG2">
        <v>46107</v>
      </c>
      <c r="CH2">
        <v>46106</v>
      </c>
      <c r="CI2">
        <v>46105</v>
      </c>
      <c r="CJ2">
        <v>46104</v>
      </c>
      <c r="CK2">
        <v>46101</v>
      </c>
      <c r="CL2">
        <v>46100</v>
      </c>
      <c r="CM2">
        <v>46099</v>
      </c>
      <c r="CN2">
        <v>46098</v>
      </c>
      <c r="CO2">
        <v>46097</v>
      </c>
      <c r="CP2">
        <v>46094</v>
      </c>
      <c r="CQ2">
        <v>46093</v>
      </c>
      <c r="CR2">
        <v>46092</v>
      </c>
      <c r="CS2">
        <v>46091</v>
      </c>
      <c r="CT2">
        <v>46090</v>
      </c>
      <c r="CU2">
        <v>46087</v>
      </c>
      <c r="CV2">
        <v>46086</v>
      </c>
      <c r="CW2">
        <v>46085</v>
      </c>
      <c r="CX2">
        <v>46084</v>
      </c>
    </row>
    <row r="3" spans="1:102" x14ac:dyDescent="0.25">
      <c r="A3" t="s">
        <v>7631</v>
      </c>
      <c r="B3">
        <v>260090</v>
      </c>
      <c r="C3">
        <v>260090</v>
      </c>
      <c r="D3">
        <v>260238</v>
      </c>
      <c r="E3">
        <v>260645</v>
      </c>
      <c r="F3">
        <v>260724</v>
      </c>
      <c r="G3">
        <v>261863</v>
      </c>
      <c r="H3">
        <v>261334</v>
      </c>
      <c r="I3">
        <v>265348</v>
      </c>
      <c r="J3">
        <v>264057</v>
      </c>
      <c r="K3">
        <v>265540</v>
      </c>
      <c r="L3">
        <v>259718</v>
      </c>
      <c r="M3">
        <v>258651</v>
      </c>
      <c r="N3">
        <v>259032</v>
      </c>
      <c r="O3">
        <v>259311</v>
      </c>
      <c r="P3">
        <v>259080</v>
      </c>
      <c r="Q3">
        <v>259080</v>
      </c>
      <c r="R3">
        <v>256637</v>
      </c>
      <c r="S3">
        <v>252298</v>
      </c>
      <c r="T3">
        <v>251040</v>
      </c>
      <c r="U3">
        <v>251425</v>
      </c>
      <c r="V3">
        <v>247222</v>
      </c>
      <c r="W3">
        <v>245104</v>
      </c>
      <c r="X3">
        <v>246178</v>
      </c>
      <c r="Y3">
        <v>239772</v>
      </c>
      <c r="Z3">
        <v>239171</v>
      </c>
      <c r="AA3">
        <v>249015</v>
      </c>
      <c r="AB3">
        <v>249015</v>
      </c>
      <c r="AC3">
        <v>253267</v>
      </c>
      <c r="AD3">
        <v>252461</v>
      </c>
      <c r="AE3">
        <v>252165</v>
      </c>
      <c r="AF3">
        <v>252472</v>
      </c>
      <c r="AG3">
        <v>252775</v>
      </c>
      <c r="AH3">
        <v>252779</v>
      </c>
      <c r="AI3">
        <v>252781</v>
      </c>
      <c r="AJ3">
        <v>252784</v>
      </c>
      <c r="AK3">
        <v>252790</v>
      </c>
      <c r="AL3">
        <v>253059</v>
      </c>
      <c r="AM3">
        <v>253052</v>
      </c>
      <c r="AN3">
        <v>252099</v>
      </c>
      <c r="AO3">
        <v>252108</v>
      </c>
      <c r="AP3">
        <v>252076</v>
      </c>
      <c r="AQ3">
        <v>252422</v>
      </c>
      <c r="AR3">
        <v>251798</v>
      </c>
      <c r="AS3">
        <v>251978</v>
      </c>
      <c r="AT3">
        <v>251441</v>
      </c>
      <c r="AU3">
        <v>248060</v>
      </c>
      <c r="AV3">
        <v>247654</v>
      </c>
      <c r="AW3">
        <v>247654</v>
      </c>
      <c r="AX3">
        <v>247512</v>
      </c>
      <c r="AY3">
        <v>247281</v>
      </c>
      <c r="AZ3">
        <v>239952</v>
      </c>
      <c r="BA3">
        <v>239722</v>
      </c>
      <c r="BB3">
        <v>239513</v>
      </c>
      <c r="BC3">
        <v>240995</v>
      </c>
      <c r="BD3">
        <v>242466</v>
      </c>
      <c r="BE3">
        <v>242468</v>
      </c>
      <c r="BF3">
        <v>244880</v>
      </c>
      <c r="BG3">
        <v>242198</v>
      </c>
      <c r="BH3">
        <v>242315</v>
      </c>
      <c r="BI3">
        <v>243382</v>
      </c>
      <c r="BJ3">
        <v>240904</v>
      </c>
      <c r="BK3">
        <v>240359</v>
      </c>
      <c r="BL3">
        <v>238636</v>
      </c>
      <c r="BM3">
        <v>238974</v>
      </c>
      <c r="BN3">
        <v>239576</v>
      </c>
      <c r="BO3">
        <v>239566</v>
      </c>
      <c r="BP3">
        <v>244462</v>
      </c>
      <c r="BQ3">
        <v>243609</v>
      </c>
      <c r="BR3">
        <v>242444</v>
      </c>
      <c r="BS3">
        <v>246465</v>
      </c>
      <c r="BT3">
        <v>245184</v>
      </c>
      <c r="BU3">
        <v>247220</v>
      </c>
      <c r="BV3">
        <v>261861</v>
      </c>
      <c r="BW3">
        <v>243189</v>
      </c>
      <c r="BX3">
        <v>246224</v>
      </c>
      <c r="BY3">
        <v>242620</v>
      </c>
      <c r="BZ3">
        <v>240774</v>
      </c>
      <c r="CA3">
        <v>240859</v>
      </c>
      <c r="CB3">
        <v>240859</v>
      </c>
      <c r="CC3">
        <v>241802</v>
      </c>
      <c r="CD3">
        <v>241536</v>
      </c>
      <c r="CE3">
        <v>244241</v>
      </c>
      <c r="CF3">
        <v>242597</v>
      </c>
      <c r="CG3">
        <v>237556</v>
      </c>
      <c r="CH3">
        <v>233859</v>
      </c>
      <c r="CI3">
        <v>233833</v>
      </c>
      <c r="CJ3">
        <v>227735</v>
      </c>
      <c r="CK3">
        <v>212136</v>
      </c>
      <c r="CL3">
        <v>206553</v>
      </c>
      <c r="CM3">
        <v>205807</v>
      </c>
      <c r="CN3">
        <v>242667</v>
      </c>
      <c r="CO3">
        <v>242667</v>
      </c>
      <c r="CP3">
        <v>242897</v>
      </c>
      <c r="CQ3">
        <v>243570</v>
      </c>
      <c r="CR3">
        <v>243421</v>
      </c>
      <c r="CS3">
        <v>245008</v>
      </c>
      <c r="CT3">
        <v>244801</v>
      </c>
      <c r="CU3">
        <v>244900</v>
      </c>
      <c r="CV3">
        <v>245658</v>
      </c>
      <c r="CW3">
        <v>245614</v>
      </c>
      <c r="CX3">
        <v>245249</v>
      </c>
    </row>
    <row r="4" spans="1:102" x14ac:dyDescent="0.25">
      <c r="A4" t="s">
        <v>7632</v>
      </c>
      <c r="B4">
        <v>223123</v>
      </c>
      <c r="C4">
        <v>223123</v>
      </c>
      <c r="D4">
        <v>223518</v>
      </c>
      <c r="E4">
        <v>223104</v>
      </c>
      <c r="F4">
        <v>228558</v>
      </c>
      <c r="G4">
        <v>227211</v>
      </c>
      <c r="H4">
        <v>227533</v>
      </c>
      <c r="I4">
        <v>226828</v>
      </c>
      <c r="J4">
        <v>226497</v>
      </c>
      <c r="K4">
        <v>230433</v>
      </c>
      <c r="L4">
        <v>233064</v>
      </c>
      <c r="M4">
        <v>233712</v>
      </c>
      <c r="N4">
        <v>233481</v>
      </c>
      <c r="O4">
        <v>233843</v>
      </c>
      <c r="P4">
        <v>234755</v>
      </c>
      <c r="Q4">
        <v>234755</v>
      </c>
      <c r="R4">
        <v>235243</v>
      </c>
      <c r="S4">
        <v>234138</v>
      </c>
      <c r="T4">
        <v>236828</v>
      </c>
      <c r="U4">
        <v>239131</v>
      </c>
      <c r="V4">
        <v>239965</v>
      </c>
      <c r="W4">
        <v>243760</v>
      </c>
      <c r="X4">
        <v>245078</v>
      </c>
      <c r="Y4">
        <v>246397</v>
      </c>
      <c r="Z4">
        <v>245088</v>
      </c>
      <c r="AA4">
        <v>237157</v>
      </c>
      <c r="AB4">
        <v>237160</v>
      </c>
      <c r="AC4">
        <v>241474</v>
      </c>
      <c r="AD4">
        <v>238470</v>
      </c>
      <c r="AE4">
        <v>226739</v>
      </c>
      <c r="AF4">
        <v>226698</v>
      </c>
      <c r="AG4">
        <v>229559</v>
      </c>
      <c r="AH4">
        <v>231763</v>
      </c>
      <c r="AI4">
        <v>230063</v>
      </c>
      <c r="AJ4">
        <v>227977</v>
      </c>
      <c r="AK4">
        <v>227693</v>
      </c>
      <c r="AL4">
        <v>228959</v>
      </c>
      <c r="AM4">
        <v>224925</v>
      </c>
      <c r="AN4">
        <v>218582</v>
      </c>
      <c r="AO4">
        <v>207926</v>
      </c>
      <c r="AP4">
        <v>203296</v>
      </c>
      <c r="AQ4">
        <v>198194</v>
      </c>
      <c r="AR4">
        <v>198115</v>
      </c>
      <c r="AS4">
        <v>194996</v>
      </c>
      <c r="AT4">
        <v>193129</v>
      </c>
      <c r="AU4">
        <v>189866</v>
      </c>
      <c r="AV4">
        <v>183940</v>
      </c>
      <c r="AW4">
        <v>183940</v>
      </c>
      <c r="AX4">
        <v>181236</v>
      </c>
      <c r="AY4">
        <v>175391</v>
      </c>
      <c r="AZ4">
        <v>172653</v>
      </c>
      <c r="BA4">
        <v>171005</v>
      </c>
      <c r="BB4">
        <v>168724</v>
      </c>
      <c r="BC4">
        <v>168300</v>
      </c>
      <c r="BD4">
        <v>175727</v>
      </c>
      <c r="BE4">
        <v>175575</v>
      </c>
      <c r="BF4">
        <v>175664</v>
      </c>
      <c r="BG4">
        <v>171516</v>
      </c>
      <c r="BH4">
        <v>176058</v>
      </c>
      <c r="BI4">
        <v>179598</v>
      </c>
      <c r="BJ4">
        <v>177713</v>
      </c>
      <c r="BK4">
        <v>174599</v>
      </c>
      <c r="BL4">
        <v>172944</v>
      </c>
      <c r="BM4">
        <v>172720</v>
      </c>
      <c r="BN4">
        <v>169207</v>
      </c>
      <c r="BO4">
        <v>169587</v>
      </c>
      <c r="BP4">
        <v>172550</v>
      </c>
      <c r="BQ4">
        <v>176134</v>
      </c>
      <c r="BR4">
        <v>174268</v>
      </c>
      <c r="BS4">
        <v>175263</v>
      </c>
      <c r="BT4">
        <v>183407</v>
      </c>
      <c r="BU4">
        <v>185266</v>
      </c>
      <c r="BV4">
        <v>183346</v>
      </c>
      <c r="BW4">
        <v>184673</v>
      </c>
      <c r="BX4">
        <v>184801</v>
      </c>
      <c r="BY4">
        <v>183117</v>
      </c>
      <c r="BZ4">
        <v>182087</v>
      </c>
      <c r="CA4">
        <v>183670</v>
      </c>
      <c r="CB4">
        <v>183670</v>
      </c>
      <c r="CC4">
        <v>191461</v>
      </c>
      <c r="CD4">
        <v>194848</v>
      </c>
      <c r="CE4">
        <v>199809</v>
      </c>
      <c r="CF4">
        <v>194934</v>
      </c>
      <c r="CG4">
        <v>195345</v>
      </c>
      <c r="CH4">
        <v>196833</v>
      </c>
      <c r="CI4">
        <v>196440</v>
      </c>
      <c r="CJ4">
        <v>202634</v>
      </c>
      <c r="CK4">
        <v>195186</v>
      </c>
      <c r="CL4">
        <v>211310</v>
      </c>
      <c r="CM4">
        <v>210427</v>
      </c>
      <c r="CN4">
        <v>204178</v>
      </c>
      <c r="CO4">
        <v>206222</v>
      </c>
      <c r="CP4">
        <v>229930</v>
      </c>
      <c r="CQ4">
        <v>222632</v>
      </c>
      <c r="CR4">
        <v>222659</v>
      </c>
      <c r="CS4">
        <v>224527</v>
      </c>
      <c r="CT4">
        <v>216897</v>
      </c>
      <c r="CU4">
        <v>210233</v>
      </c>
      <c r="CV4">
        <v>211728</v>
      </c>
      <c r="CW4">
        <v>206661</v>
      </c>
      <c r="CX4">
        <v>207597</v>
      </c>
    </row>
    <row r="5" spans="1:102" x14ac:dyDescent="0.25">
      <c r="A5" t="s">
        <v>7633</v>
      </c>
      <c r="B5">
        <v>340685</v>
      </c>
      <c r="C5">
        <v>340685</v>
      </c>
      <c r="D5">
        <v>333623</v>
      </c>
      <c r="E5">
        <v>330109</v>
      </c>
      <c r="F5">
        <v>326977</v>
      </c>
      <c r="G5">
        <v>325505</v>
      </c>
      <c r="H5">
        <v>327640</v>
      </c>
      <c r="I5">
        <v>332956</v>
      </c>
      <c r="J5">
        <v>336487</v>
      </c>
      <c r="K5">
        <v>335721</v>
      </c>
      <c r="L5">
        <v>325655</v>
      </c>
      <c r="M5">
        <v>326598</v>
      </c>
      <c r="N5">
        <v>324169</v>
      </c>
      <c r="O5">
        <v>324608</v>
      </c>
      <c r="P5">
        <v>323773</v>
      </c>
      <c r="Q5">
        <v>323773</v>
      </c>
      <c r="R5">
        <v>323524</v>
      </c>
      <c r="S5">
        <v>325154</v>
      </c>
      <c r="T5">
        <v>321914</v>
      </c>
      <c r="U5">
        <v>320143</v>
      </c>
      <c r="V5">
        <v>320373</v>
      </c>
      <c r="W5">
        <v>321165</v>
      </c>
      <c r="X5">
        <v>321430</v>
      </c>
      <c r="Y5">
        <v>323729</v>
      </c>
      <c r="Z5">
        <v>317124</v>
      </c>
      <c r="AA5">
        <v>238615</v>
      </c>
      <c r="AB5">
        <v>238023</v>
      </c>
      <c r="AC5">
        <v>246137</v>
      </c>
      <c r="AD5">
        <v>254920</v>
      </c>
      <c r="AE5">
        <v>248901</v>
      </c>
      <c r="AF5">
        <v>238314</v>
      </c>
      <c r="AG5">
        <v>240083</v>
      </c>
      <c r="AH5">
        <v>247258</v>
      </c>
      <c r="AI5">
        <v>234876</v>
      </c>
      <c r="AJ5">
        <v>234737</v>
      </c>
      <c r="AK5">
        <v>222289</v>
      </c>
      <c r="AL5">
        <v>223058</v>
      </c>
      <c r="AM5">
        <v>221571</v>
      </c>
      <c r="AN5">
        <v>227403</v>
      </c>
      <c r="AO5">
        <v>226811</v>
      </c>
      <c r="AP5">
        <v>231746</v>
      </c>
      <c r="AQ5">
        <v>229554</v>
      </c>
      <c r="AR5">
        <v>230212</v>
      </c>
      <c r="AS5">
        <v>236478</v>
      </c>
      <c r="AT5">
        <v>234462</v>
      </c>
      <c r="AU5">
        <v>247078</v>
      </c>
      <c r="AV5">
        <v>248865</v>
      </c>
      <c r="AW5">
        <v>248865</v>
      </c>
      <c r="AX5">
        <v>249304</v>
      </c>
      <c r="AY5">
        <v>249427</v>
      </c>
      <c r="AZ5">
        <v>243073</v>
      </c>
      <c r="BA5">
        <v>239746</v>
      </c>
      <c r="BB5">
        <v>242737</v>
      </c>
      <c r="BC5">
        <v>246239</v>
      </c>
      <c r="BD5">
        <v>250520</v>
      </c>
      <c r="BE5">
        <v>242889</v>
      </c>
      <c r="BF5">
        <v>242081</v>
      </c>
      <c r="BG5">
        <v>235412</v>
      </c>
      <c r="BH5">
        <v>237859</v>
      </c>
      <c r="BI5">
        <v>241049</v>
      </c>
      <c r="BJ5">
        <v>238057</v>
      </c>
      <c r="BK5">
        <v>238567</v>
      </c>
      <c r="BL5">
        <v>236222</v>
      </c>
      <c r="BM5">
        <v>239035</v>
      </c>
      <c r="BN5">
        <v>237639</v>
      </c>
      <c r="BO5">
        <v>237059</v>
      </c>
      <c r="BP5">
        <v>232000</v>
      </c>
      <c r="BQ5">
        <v>232833</v>
      </c>
      <c r="BR5">
        <v>233019</v>
      </c>
      <c r="BS5">
        <v>233247</v>
      </c>
      <c r="BT5">
        <v>234452</v>
      </c>
      <c r="BU5">
        <v>230776</v>
      </c>
      <c r="BV5">
        <v>229662</v>
      </c>
      <c r="BW5">
        <v>231264</v>
      </c>
      <c r="BX5">
        <v>232930</v>
      </c>
      <c r="BY5">
        <v>239596</v>
      </c>
      <c r="BZ5">
        <v>235656</v>
      </c>
      <c r="CA5">
        <v>235324</v>
      </c>
      <c r="CB5">
        <v>235324</v>
      </c>
      <c r="CC5">
        <v>233744</v>
      </c>
      <c r="CD5">
        <v>234722</v>
      </c>
      <c r="CE5">
        <v>232793</v>
      </c>
      <c r="CF5">
        <v>235359</v>
      </c>
      <c r="CG5">
        <v>233931</v>
      </c>
      <c r="CH5">
        <v>233498</v>
      </c>
      <c r="CI5">
        <v>241074</v>
      </c>
      <c r="CJ5">
        <v>244110</v>
      </c>
      <c r="CK5">
        <v>250032</v>
      </c>
      <c r="CL5">
        <v>249114</v>
      </c>
      <c r="CM5">
        <v>247208</v>
      </c>
      <c r="CN5">
        <v>218221</v>
      </c>
      <c r="CO5">
        <v>234116</v>
      </c>
      <c r="CP5">
        <v>233904</v>
      </c>
      <c r="CQ5">
        <v>228560</v>
      </c>
      <c r="CR5">
        <v>231432</v>
      </c>
      <c r="CS5">
        <v>239263</v>
      </c>
      <c r="CT5">
        <v>243420</v>
      </c>
      <c r="CU5">
        <v>250597</v>
      </c>
      <c r="CV5">
        <v>250605</v>
      </c>
      <c r="CW5">
        <v>244101</v>
      </c>
      <c r="CX5">
        <v>251996</v>
      </c>
    </row>
    <row r="6" spans="1:102" x14ac:dyDescent="0.25">
      <c r="A6" t="s">
        <v>7634</v>
      </c>
      <c r="B6">
        <v>274720</v>
      </c>
      <c r="C6">
        <v>274720</v>
      </c>
      <c r="D6">
        <v>278130</v>
      </c>
      <c r="E6">
        <v>276833</v>
      </c>
      <c r="F6">
        <v>278740</v>
      </c>
      <c r="G6">
        <v>276404</v>
      </c>
      <c r="H6">
        <v>280099</v>
      </c>
      <c r="I6">
        <v>284162</v>
      </c>
      <c r="J6">
        <v>280694</v>
      </c>
      <c r="K6">
        <v>280934</v>
      </c>
      <c r="L6">
        <v>276678</v>
      </c>
      <c r="M6">
        <v>272202</v>
      </c>
      <c r="N6">
        <v>270959</v>
      </c>
      <c r="O6">
        <v>269078</v>
      </c>
      <c r="P6">
        <v>265502</v>
      </c>
      <c r="Q6">
        <v>265502</v>
      </c>
      <c r="R6">
        <v>262953</v>
      </c>
      <c r="S6">
        <v>265350</v>
      </c>
      <c r="T6">
        <v>264135</v>
      </c>
      <c r="U6">
        <v>273123</v>
      </c>
      <c r="V6">
        <v>275850</v>
      </c>
      <c r="W6">
        <v>278057</v>
      </c>
      <c r="X6">
        <v>272663</v>
      </c>
      <c r="Y6">
        <v>269908</v>
      </c>
      <c r="Z6">
        <v>255444</v>
      </c>
      <c r="AA6">
        <v>313962</v>
      </c>
      <c r="AB6">
        <v>312285</v>
      </c>
      <c r="AC6">
        <v>315668</v>
      </c>
      <c r="AD6">
        <v>320224</v>
      </c>
      <c r="AE6">
        <v>312368</v>
      </c>
      <c r="AF6">
        <v>316814</v>
      </c>
      <c r="AG6">
        <v>326234</v>
      </c>
      <c r="AH6">
        <v>337140</v>
      </c>
      <c r="AI6">
        <v>329141</v>
      </c>
      <c r="AJ6">
        <v>327612</v>
      </c>
      <c r="AK6">
        <v>321369</v>
      </c>
      <c r="AL6">
        <v>349499</v>
      </c>
      <c r="AM6">
        <v>355213</v>
      </c>
      <c r="AN6">
        <v>364128</v>
      </c>
      <c r="AO6">
        <v>363756</v>
      </c>
      <c r="AP6">
        <v>360710</v>
      </c>
      <c r="AQ6">
        <v>356666</v>
      </c>
      <c r="AR6">
        <v>355846</v>
      </c>
      <c r="AS6">
        <v>373589</v>
      </c>
      <c r="AT6">
        <v>373581</v>
      </c>
      <c r="AU6">
        <v>387027</v>
      </c>
      <c r="AV6">
        <v>371332</v>
      </c>
      <c r="AW6">
        <v>371332</v>
      </c>
      <c r="AX6">
        <v>360958</v>
      </c>
      <c r="AY6">
        <v>354916</v>
      </c>
      <c r="AZ6">
        <v>347240</v>
      </c>
      <c r="BA6">
        <v>349952</v>
      </c>
      <c r="BB6">
        <v>335914</v>
      </c>
      <c r="BC6">
        <v>340755</v>
      </c>
      <c r="BD6">
        <v>350322</v>
      </c>
      <c r="BE6">
        <v>342188</v>
      </c>
      <c r="BF6">
        <v>344096</v>
      </c>
      <c r="BG6">
        <v>328666</v>
      </c>
      <c r="BH6">
        <v>329405</v>
      </c>
      <c r="BI6">
        <v>331052</v>
      </c>
      <c r="BJ6">
        <v>319070</v>
      </c>
      <c r="BK6">
        <v>318989</v>
      </c>
      <c r="BL6">
        <v>317907</v>
      </c>
      <c r="BM6">
        <v>324966</v>
      </c>
      <c r="BN6">
        <v>330663</v>
      </c>
      <c r="BO6">
        <v>332066</v>
      </c>
      <c r="BP6">
        <v>332310</v>
      </c>
      <c r="BQ6">
        <v>333025</v>
      </c>
      <c r="BR6">
        <v>330029</v>
      </c>
      <c r="BS6">
        <v>329005</v>
      </c>
      <c r="BT6">
        <v>329761</v>
      </c>
      <c r="BU6">
        <v>329208</v>
      </c>
      <c r="BV6">
        <v>334449</v>
      </c>
      <c r="BW6">
        <v>332865</v>
      </c>
      <c r="BX6">
        <v>326921</v>
      </c>
      <c r="BY6">
        <v>327117</v>
      </c>
      <c r="BZ6">
        <v>319287</v>
      </c>
      <c r="CA6">
        <v>323242</v>
      </c>
      <c r="CB6">
        <v>323242</v>
      </c>
      <c r="CC6">
        <v>317453</v>
      </c>
      <c r="CD6">
        <v>319889</v>
      </c>
      <c r="CE6">
        <v>309311</v>
      </c>
      <c r="CF6">
        <v>314287</v>
      </c>
      <c r="CG6">
        <v>312657</v>
      </c>
      <c r="CH6">
        <v>311965</v>
      </c>
      <c r="CI6">
        <v>317590</v>
      </c>
      <c r="CJ6">
        <v>342734</v>
      </c>
      <c r="CK6">
        <v>337205</v>
      </c>
      <c r="CL6">
        <v>334954</v>
      </c>
      <c r="CM6">
        <v>320255</v>
      </c>
      <c r="CN6">
        <v>248025</v>
      </c>
      <c r="CO6">
        <v>256943</v>
      </c>
      <c r="CP6">
        <v>263353</v>
      </c>
      <c r="CQ6">
        <v>268687</v>
      </c>
      <c r="CR6">
        <v>262106</v>
      </c>
      <c r="CS6">
        <v>258908</v>
      </c>
      <c r="CT6">
        <v>246886</v>
      </c>
      <c r="CU6">
        <v>239819</v>
      </c>
      <c r="CV6">
        <v>238648</v>
      </c>
      <c r="CW6">
        <v>233333</v>
      </c>
      <c r="CX6">
        <v>240911</v>
      </c>
    </row>
    <row r="7" spans="1:102" x14ac:dyDescent="0.25">
      <c r="A7" t="s">
        <v>7635</v>
      </c>
      <c r="B7">
        <v>208316</v>
      </c>
      <c r="C7">
        <v>208316</v>
      </c>
      <c r="D7">
        <v>207773</v>
      </c>
      <c r="E7">
        <v>213280</v>
      </c>
      <c r="F7">
        <v>217731</v>
      </c>
      <c r="G7">
        <v>212399</v>
      </c>
      <c r="H7">
        <v>207541</v>
      </c>
      <c r="I7">
        <v>204871</v>
      </c>
      <c r="J7">
        <v>205492</v>
      </c>
      <c r="K7">
        <v>203939</v>
      </c>
      <c r="L7">
        <v>202090</v>
      </c>
      <c r="M7">
        <v>202469</v>
      </c>
      <c r="N7">
        <v>203060</v>
      </c>
      <c r="O7">
        <v>203001</v>
      </c>
      <c r="P7">
        <v>201151</v>
      </c>
      <c r="Q7">
        <v>201151</v>
      </c>
      <c r="R7">
        <v>200521</v>
      </c>
      <c r="S7">
        <v>202018</v>
      </c>
      <c r="T7">
        <v>201646</v>
      </c>
      <c r="U7">
        <v>204872</v>
      </c>
      <c r="V7">
        <v>204704</v>
      </c>
      <c r="W7">
        <v>204463</v>
      </c>
      <c r="X7">
        <v>200878</v>
      </c>
      <c r="Y7">
        <v>198034</v>
      </c>
      <c r="Z7">
        <v>196689</v>
      </c>
      <c r="AA7">
        <v>255376</v>
      </c>
      <c r="AB7">
        <v>254254</v>
      </c>
      <c r="AC7">
        <v>254121</v>
      </c>
      <c r="AD7">
        <v>250877</v>
      </c>
      <c r="AE7">
        <v>232992</v>
      </c>
      <c r="AF7">
        <v>237682</v>
      </c>
      <c r="AG7">
        <v>238908</v>
      </c>
      <c r="AH7">
        <v>246945</v>
      </c>
      <c r="AI7">
        <v>242345</v>
      </c>
      <c r="AJ7">
        <v>242216</v>
      </c>
      <c r="AK7">
        <v>235734</v>
      </c>
      <c r="AL7">
        <v>227791</v>
      </c>
      <c r="AM7">
        <v>226546</v>
      </c>
      <c r="AN7">
        <v>229234</v>
      </c>
      <c r="AO7">
        <v>223932</v>
      </c>
      <c r="AP7">
        <v>220391</v>
      </c>
      <c r="AQ7">
        <v>215214</v>
      </c>
      <c r="AR7">
        <v>215951</v>
      </c>
      <c r="AS7">
        <v>219054</v>
      </c>
      <c r="AT7">
        <v>217899</v>
      </c>
      <c r="AU7">
        <v>219153</v>
      </c>
      <c r="AV7">
        <v>215153</v>
      </c>
      <c r="AW7">
        <v>215153</v>
      </c>
      <c r="AX7">
        <v>212496</v>
      </c>
      <c r="AY7">
        <v>211573</v>
      </c>
      <c r="AZ7">
        <v>208019</v>
      </c>
      <c r="BA7">
        <v>206240</v>
      </c>
      <c r="BB7">
        <v>205922</v>
      </c>
      <c r="BC7">
        <v>206932</v>
      </c>
      <c r="BD7">
        <v>208337</v>
      </c>
      <c r="BE7">
        <v>209082</v>
      </c>
      <c r="BF7">
        <v>206953</v>
      </c>
      <c r="BG7">
        <v>200661</v>
      </c>
      <c r="BH7">
        <v>203342</v>
      </c>
      <c r="BI7">
        <v>205413</v>
      </c>
      <c r="BJ7">
        <v>199747</v>
      </c>
      <c r="BK7">
        <v>202436</v>
      </c>
      <c r="BL7">
        <v>202670</v>
      </c>
      <c r="BM7">
        <v>202131</v>
      </c>
      <c r="BN7">
        <v>202528</v>
      </c>
      <c r="BO7">
        <v>203927</v>
      </c>
      <c r="BP7">
        <v>201884</v>
      </c>
      <c r="BQ7">
        <v>201940</v>
      </c>
      <c r="BR7">
        <v>199573</v>
      </c>
      <c r="BS7">
        <v>195695</v>
      </c>
      <c r="BT7">
        <v>196146</v>
      </c>
      <c r="BU7">
        <v>191111</v>
      </c>
      <c r="BV7">
        <v>192348</v>
      </c>
      <c r="BW7">
        <v>191507</v>
      </c>
      <c r="BX7">
        <v>189052</v>
      </c>
      <c r="BY7">
        <v>185963</v>
      </c>
      <c r="BZ7">
        <v>182800</v>
      </c>
      <c r="CA7">
        <v>182824</v>
      </c>
      <c r="CB7">
        <v>182824</v>
      </c>
      <c r="CC7">
        <v>185085</v>
      </c>
      <c r="CD7">
        <v>182853</v>
      </c>
      <c r="CE7">
        <v>183149</v>
      </c>
      <c r="CF7">
        <v>183036</v>
      </c>
      <c r="CG7">
        <v>183520</v>
      </c>
      <c r="CH7">
        <v>183711</v>
      </c>
      <c r="CI7">
        <v>185631</v>
      </c>
      <c r="CJ7">
        <v>189684</v>
      </c>
      <c r="CK7">
        <v>190949</v>
      </c>
      <c r="CL7">
        <v>193694</v>
      </c>
      <c r="CM7">
        <v>186227</v>
      </c>
      <c r="CN7">
        <v>310555</v>
      </c>
      <c r="CO7">
        <v>317871</v>
      </c>
      <c r="CP7">
        <v>328208</v>
      </c>
      <c r="CQ7">
        <v>335375</v>
      </c>
      <c r="CR7">
        <v>320588</v>
      </c>
      <c r="CS7">
        <v>313325</v>
      </c>
      <c r="CT7">
        <v>305669</v>
      </c>
      <c r="CU7">
        <v>293574</v>
      </c>
      <c r="CV7">
        <v>291489</v>
      </c>
      <c r="CW7">
        <v>297580</v>
      </c>
      <c r="CX7">
        <v>296877</v>
      </c>
    </row>
    <row r="8" spans="1:102" x14ac:dyDescent="0.25">
      <c r="A8" t="s">
        <v>7636</v>
      </c>
      <c r="B8">
        <v>118457</v>
      </c>
      <c r="C8">
        <v>118457</v>
      </c>
      <c r="D8">
        <v>117948</v>
      </c>
      <c r="E8">
        <v>117709</v>
      </c>
      <c r="F8">
        <v>117197</v>
      </c>
      <c r="G8">
        <v>117160</v>
      </c>
      <c r="H8">
        <v>113621</v>
      </c>
      <c r="I8">
        <v>113177</v>
      </c>
      <c r="J8">
        <v>114850</v>
      </c>
      <c r="K8">
        <v>115860</v>
      </c>
      <c r="L8">
        <v>116814</v>
      </c>
      <c r="M8">
        <v>117481</v>
      </c>
      <c r="N8">
        <v>118737</v>
      </c>
      <c r="O8">
        <v>118737</v>
      </c>
      <c r="P8">
        <v>117931</v>
      </c>
      <c r="Q8">
        <v>117931</v>
      </c>
      <c r="R8">
        <v>117110</v>
      </c>
      <c r="S8">
        <v>117040</v>
      </c>
      <c r="T8">
        <v>116032</v>
      </c>
      <c r="U8">
        <v>116732</v>
      </c>
      <c r="V8">
        <v>120167</v>
      </c>
      <c r="W8">
        <v>120172</v>
      </c>
      <c r="X8">
        <v>117604</v>
      </c>
      <c r="Y8">
        <v>118654</v>
      </c>
      <c r="Z8">
        <v>115040</v>
      </c>
      <c r="AA8">
        <v>191403</v>
      </c>
      <c r="AB8">
        <v>186769</v>
      </c>
      <c r="AC8">
        <v>187150</v>
      </c>
      <c r="AD8">
        <v>185099</v>
      </c>
      <c r="AE8">
        <v>179545</v>
      </c>
      <c r="AF8">
        <v>178940</v>
      </c>
      <c r="AG8">
        <v>177184</v>
      </c>
      <c r="AH8">
        <v>176929</v>
      </c>
      <c r="AI8">
        <v>176889</v>
      </c>
      <c r="AJ8">
        <v>175042</v>
      </c>
      <c r="AK8">
        <v>170002</v>
      </c>
      <c r="AL8">
        <v>170044</v>
      </c>
      <c r="AM8">
        <v>167340</v>
      </c>
      <c r="AN8">
        <v>169069</v>
      </c>
      <c r="AO8">
        <v>171912</v>
      </c>
      <c r="AP8">
        <v>175782</v>
      </c>
      <c r="AQ8">
        <v>172513</v>
      </c>
      <c r="AR8">
        <v>174223</v>
      </c>
      <c r="AS8">
        <v>174245</v>
      </c>
      <c r="AT8">
        <v>170491</v>
      </c>
      <c r="AU8">
        <v>169841</v>
      </c>
      <c r="AV8">
        <v>165498</v>
      </c>
      <c r="AW8">
        <v>165498</v>
      </c>
      <c r="AX8">
        <v>158618</v>
      </c>
      <c r="AY8">
        <v>157014</v>
      </c>
      <c r="AZ8">
        <v>156625</v>
      </c>
      <c r="BA8">
        <v>153440</v>
      </c>
      <c r="BB8">
        <v>154404</v>
      </c>
      <c r="BC8">
        <v>157821</v>
      </c>
      <c r="BD8">
        <v>158080</v>
      </c>
      <c r="BE8">
        <v>152156</v>
      </c>
      <c r="BF8">
        <v>153267</v>
      </c>
      <c r="BG8">
        <v>152336</v>
      </c>
      <c r="BH8">
        <v>149925</v>
      </c>
      <c r="BI8">
        <v>146962</v>
      </c>
      <c r="BJ8">
        <v>145066</v>
      </c>
      <c r="BK8">
        <v>145046</v>
      </c>
      <c r="BL8">
        <v>143757</v>
      </c>
      <c r="BM8">
        <v>147312</v>
      </c>
      <c r="BN8">
        <v>145574</v>
      </c>
      <c r="BO8">
        <v>145339</v>
      </c>
      <c r="BP8">
        <v>144099</v>
      </c>
      <c r="BQ8">
        <v>146376</v>
      </c>
      <c r="BR8">
        <v>144679</v>
      </c>
      <c r="BS8">
        <v>144575</v>
      </c>
      <c r="BT8">
        <v>143778</v>
      </c>
      <c r="BU8">
        <v>144691</v>
      </c>
      <c r="BV8">
        <v>146620</v>
      </c>
      <c r="BW8">
        <v>147185</v>
      </c>
      <c r="BX8">
        <v>143825</v>
      </c>
      <c r="BY8">
        <v>140960</v>
      </c>
      <c r="BZ8">
        <v>138254</v>
      </c>
      <c r="CA8">
        <v>138312</v>
      </c>
      <c r="CB8">
        <v>138312</v>
      </c>
      <c r="CC8">
        <v>138141</v>
      </c>
      <c r="CD8">
        <v>136960</v>
      </c>
      <c r="CE8">
        <v>135150</v>
      </c>
      <c r="CF8">
        <v>134167</v>
      </c>
      <c r="CG8">
        <v>133131</v>
      </c>
      <c r="CH8">
        <v>132177</v>
      </c>
      <c r="CI8">
        <v>133854</v>
      </c>
      <c r="CJ8">
        <v>135474</v>
      </c>
      <c r="CK8">
        <v>134953</v>
      </c>
      <c r="CL8">
        <v>140025</v>
      </c>
      <c r="CM8">
        <v>136283</v>
      </c>
      <c r="CN8">
        <v>188460</v>
      </c>
      <c r="CO8">
        <v>194139</v>
      </c>
      <c r="CP8">
        <v>195060</v>
      </c>
      <c r="CQ8">
        <v>191801</v>
      </c>
      <c r="CR8">
        <v>190231</v>
      </c>
      <c r="CS8">
        <v>188775</v>
      </c>
      <c r="CT8">
        <v>186088</v>
      </c>
      <c r="CU8">
        <v>190255</v>
      </c>
      <c r="CV8">
        <v>188661</v>
      </c>
      <c r="CW8">
        <v>182226</v>
      </c>
      <c r="CX8">
        <v>185298</v>
      </c>
    </row>
    <row r="9" spans="1:102" x14ac:dyDescent="0.25">
      <c r="A9" t="s">
        <v>7637</v>
      </c>
      <c r="B9">
        <v>137425</v>
      </c>
      <c r="C9">
        <v>137425</v>
      </c>
      <c r="D9">
        <v>136922</v>
      </c>
      <c r="E9">
        <v>136350</v>
      </c>
      <c r="F9">
        <v>130620</v>
      </c>
      <c r="G9">
        <v>130296</v>
      </c>
      <c r="H9">
        <v>124077</v>
      </c>
      <c r="I9">
        <v>120256</v>
      </c>
      <c r="J9">
        <v>121851</v>
      </c>
      <c r="K9">
        <v>120179</v>
      </c>
      <c r="L9">
        <v>120501</v>
      </c>
      <c r="M9">
        <v>118913</v>
      </c>
      <c r="N9">
        <v>119481</v>
      </c>
      <c r="O9">
        <v>119431</v>
      </c>
      <c r="P9">
        <v>121660</v>
      </c>
      <c r="Q9">
        <v>121660</v>
      </c>
      <c r="R9">
        <v>121043</v>
      </c>
      <c r="S9">
        <v>121352</v>
      </c>
      <c r="T9">
        <v>120543</v>
      </c>
      <c r="U9">
        <v>120355</v>
      </c>
      <c r="V9">
        <v>118120</v>
      </c>
      <c r="W9">
        <v>120362</v>
      </c>
      <c r="X9">
        <v>121052</v>
      </c>
      <c r="Y9">
        <v>120738</v>
      </c>
      <c r="Z9">
        <v>117188</v>
      </c>
      <c r="AA9">
        <v>109489</v>
      </c>
      <c r="AB9">
        <v>109220</v>
      </c>
      <c r="AC9">
        <v>108933</v>
      </c>
      <c r="AD9">
        <v>109909</v>
      </c>
      <c r="AE9">
        <v>108478</v>
      </c>
      <c r="AF9">
        <v>106966</v>
      </c>
      <c r="AG9">
        <v>107066</v>
      </c>
      <c r="AH9">
        <v>108174</v>
      </c>
      <c r="AI9">
        <v>105465</v>
      </c>
      <c r="AJ9">
        <v>103040</v>
      </c>
      <c r="AK9">
        <v>102774</v>
      </c>
      <c r="AL9">
        <v>102264</v>
      </c>
      <c r="AM9">
        <v>102748</v>
      </c>
      <c r="AN9">
        <v>103591</v>
      </c>
      <c r="AO9">
        <v>101700</v>
      </c>
      <c r="AP9">
        <v>101660</v>
      </c>
      <c r="AQ9">
        <v>99399</v>
      </c>
      <c r="AR9">
        <v>98620</v>
      </c>
      <c r="AS9">
        <v>97757</v>
      </c>
      <c r="AT9">
        <v>96731</v>
      </c>
      <c r="AU9">
        <v>89412</v>
      </c>
      <c r="AV9">
        <v>86952</v>
      </c>
      <c r="AW9">
        <v>86952</v>
      </c>
      <c r="AX9">
        <v>86180</v>
      </c>
      <c r="AY9">
        <v>85785</v>
      </c>
      <c r="AZ9">
        <v>84769</v>
      </c>
      <c r="BA9">
        <v>83114</v>
      </c>
      <c r="BB9">
        <v>82739</v>
      </c>
      <c r="BC9">
        <v>82025</v>
      </c>
      <c r="BD9">
        <v>83197</v>
      </c>
      <c r="BE9">
        <v>81152</v>
      </c>
      <c r="BF9">
        <v>79904</v>
      </c>
      <c r="BG9">
        <v>75119</v>
      </c>
      <c r="BH9">
        <v>75440</v>
      </c>
      <c r="BI9">
        <v>73749</v>
      </c>
      <c r="BJ9">
        <v>72700</v>
      </c>
      <c r="BK9">
        <v>71962</v>
      </c>
      <c r="BL9">
        <v>72201</v>
      </c>
      <c r="BM9">
        <v>71194</v>
      </c>
      <c r="BN9">
        <v>71168</v>
      </c>
      <c r="BO9">
        <v>70891</v>
      </c>
      <c r="BP9">
        <v>71819</v>
      </c>
      <c r="BQ9">
        <v>71340</v>
      </c>
      <c r="BR9">
        <v>69646</v>
      </c>
      <c r="BS9">
        <v>69279</v>
      </c>
      <c r="BT9">
        <v>70493</v>
      </c>
      <c r="BU9">
        <v>68865</v>
      </c>
      <c r="BV9">
        <v>69905</v>
      </c>
      <c r="BW9">
        <v>71792</v>
      </c>
      <c r="BX9">
        <v>70590</v>
      </c>
      <c r="BY9">
        <v>73363</v>
      </c>
      <c r="BZ9">
        <v>72351</v>
      </c>
      <c r="CA9">
        <v>72216</v>
      </c>
      <c r="CB9">
        <v>72216</v>
      </c>
      <c r="CC9">
        <v>72718</v>
      </c>
      <c r="CD9">
        <v>74330</v>
      </c>
      <c r="CE9">
        <v>74233</v>
      </c>
      <c r="CF9">
        <v>76300</v>
      </c>
      <c r="CG9">
        <v>76071</v>
      </c>
      <c r="CH9">
        <v>75742</v>
      </c>
      <c r="CI9">
        <v>75398</v>
      </c>
      <c r="CJ9">
        <v>73103</v>
      </c>
      <c r="CK9">
        <v>74901</v>
      </c>
      <c r="CL9">
        <v>75447</v>
      </c>
      <c r="CM9">
        <v>74080</v>
      </c>
      <c r="CN9">
        <v>132723</v>
      </c>
      <c r="CO9">
        <v>132497</v>
      </c>
      <c r="CP9">
        <v>132474</v>
      </c>
      <c r="CQ9">
        <v>127060</v>
      </c>
      <c r="CR9">
        <v>125623</v>
      </c>
      <c r="CS9">
        <v>125469</v>
      </c>
      <c r="CT9">
        <v>130957</v>
      </c>
      <c r="CU9">
        <v>130789</v>
      </c>
      <c r="CV9">
        <v>129129</v>
      </c>
      <c r="CW9">
        <v>129882</v>
      </c>
      <c r="CX9">
        <v>128819</v>
      </c>
    </row>
    <row r="10" spans="1:102" x14ac:dyDescent="0.25">
      <c r="A10" t="s">
        <v>7638</v>
      </c>
      <c r="B10">
        <v>76205</v>
      </c>
      <c r="C10">
        <v>76205</v>
      </c>
      <c r="D10">
        <v>75318</v>
      </c>
      <c r="E10">
        <v>75458</v>
      </c>
      <c r="F10">
        <v>73505</v>
      </c>
      <c r="G10">
        <v>73258</v>
      </c>
      <c r="H10">
        <v>73048</v>
      </c>
      <c r="I10">
        <v>71854</v>
      </c>
      <c r="J10">
        <v>72686</v>
      </c>
      <c r="K10">
        <v>73376</v>
      </c>
      <c r="L10">
        <v>74299</v>
      </c>
      <c r="M10">
        <v>74430</v>
      </c>
      <c r="N10">
        <v>74188</v>
      </c>
      <c r="O10">
        <v>74283</v>
      </c>
      <c r="P10">
        <v>74757</v>
      </c>
      <c r="Q10">
        <v>74757</v>
      </c>
      <c r="R10">
        <v>74547</v>
      </c>
      <c r="S10">
        <v>75203</v>
      </c>
      <c r="T10">
        <v>74937</v>
      </c>
      <c r="U10">
        <v>73351</v>
      </c>
      <c r="V10">
        <v>71429</v>
      </c>
      <c r="W10">
        <v>69160</v>
      </c>
      <c r="X10">
        <v>68761</v>
      </c>
      <c r="Y10">
        <v>68039</v>
      </c>
      <c r="Z10">
        <v>66160</v>
      </c>
      <c r="AA10">
        <v>118761</v>
      </c>
      <c r="AB10">
        <v>116918</v>
      </c>
      <c r="AC10">
        <v>116725</v>
      </c>
      <c r="AD10">
        <v>114017</v>
      </c>
      <c r="AE10">
        <v>110236</v>
      </c>
      <c r="AF10">
        <v>109471</v>
      </c>
      <c r="AG10">
        <v>112416</v>
      </c>
      <c r="AH10">
        <v>114440</v>
      </c>
      <c r="AI10">
        <v>113128</v>
      </c>
      <c r="AJ10">
        <v>112790</v>
      </c>
      <c r="AK10">
        <v>106078</v>
      </c>
      <c r="AL10">
        <v>106437</v>
      </c>
      <c r="AM10">
        <v>107494</v>
      </c>
      <c r="AN10">
        <v>107906</v>
      </c>
      <c r="AO10">
        <v>108019</v>
      </c>
      <c r="AP10">
        <v>105796</v>
      </c>
      <c r="AQ10">
        <v>105096</v>
      </c>
      <c r="AR10">
        <v>102425</v>
      </c>
      <c r="AS10">
        <v>105307</v>
      </c>
      <c r="AT10">
        <v>102140</v>
      </c>
      <c r="AU10">
        <v>102402</v>
      </c>
      <c r="AV10">
        <v>101001</v>
      </c>
      <c r="AW10">
        <v>101001</v>
      </c>
      <c r="AX10">
        <v>94514</v>
      </c>
      <c r="AY10">
        <v>92441</v>
      </c>
      <c r="AZ10">
        <v>91680</v>
      </c>
      <c r="BA10">
        <v>86964</v>
      </c>
      <c r="BB10">
        <v>85976</v>
      </c>
      <c r="BC10">
        <v>85496</v>
      </c>
      <c r="BD10">
        <v>84992</v>
      </c>
      <c r="BE10">
        <v>84668</v>
      </c>
      <c r="BF10">
        <v>84280</v>
      </c>
      <c r="BG10">
        <v>83173</v>
      </c>
      <c r="BH10">
        <v>82493</v>
      </c>
      <c r="BI10">
        <v>79233</v>
      </c>
      <c r="BJ10">
        <v>78243</v>
      </c>
      <c r="BK10">
        <v>78230</v>
      </c>
      <c r="BL10">
        <v>77746</v>
      </c>
      <c r="BM10">
        <v>79708</v>
      </c>
      <c r="BN10">
        <v>78227</v>
      </c>
      <c r="BO10">
        <v>77231</v>
      </c>
      <c r="BP10">
        <v>77403</v>
      </c>
      <c r="BQ10">
        <v>77902</v>
      </c>
      <c r="BR10">
        <v>76441</v>
      </c>
      <c r="BS10">
        <v>75585</v>
      </c>
      <c r="BT10">
        <v>75878</v>
      </c>
      <c r="BU10">
        <v>74196</v>
      </c>
      <c r="BV10">
        <v>73174</v>
      </c>
      <c r="BW10">
        <v>75621</v>
      </c>
      <c r="BX10">
        <v>77096</v>
      </c>
      <c r="BY10">
        <v>68828</v>
      </c>
      <c r="BZ10">
        <v>68916</v>
      </c>
      <c r="CA10">
        <v>70004</v>
      </c>
      <c r="CB10">
        <v>70004</v>
      </c>
      <c r="CC10">
        <v>68440</v>
      </c>
      <c r="CD10">
        <v>69114</v>
      </c>
      <c r="CE10">
        <v>70665</v>
      </c>
      <c r="CF10">
        <v>73847</v>
      </c>
      <c r="CG10">
        <v>72027</v>
      </c>
      <c r="CH10">
        <v>73739</v>
      </c>
      <c r="CI10">
        <v>73681</v>
      </c>
      <c r="CJ10">
        <v>74631</v>
      </c>
      <c r="CK10">
        <v>71997</v>
      </c>
      <c r="CL10">
        <v>72060</v>
      </c>
      <c r="CM10">
        <v>74000</v>
      </c>
      <c r="CN10">
        <v>74434</v>
      </c>
      <c r="CO10">
        <v>73953</v>
      </c>
      <c r="CP10">
        <v>73122</v>
      </c>
      <c r="CQ10">
        <v>74508</v>
      </c>
      <c r="CR10">
        <v>80284</v>
      </c>
      <c r="CS10">
        <v>80843</v>
      </c>
      <c r="CT10">
        <v>82020</v>
      </c>
      <c r="CU10">
        <v>85164</v>
      </c>
      <c r="CV10">
        <v>88094</v>
      </c>
      <c r="CW10">
        <v>82828</v>
      </c>
      <c r="CX10">
        <v>83072</v>
      </c>
    </row>
    <row r="11" spans="1:102" x14ac:dyDescent="0.25">
      <c r="A11" t="s">
        <v>7639</v>
      </c>
      <c r="B11">
        <v>48823</v>
      </c>
      <c r="C11">
        <v>48823</v>
      </c>
      <c r="D11">
        <v>49100</v>
      </c>
      <c r="E11">
        <v>49753</v>
      </c>
      <c r="F11">
        <v>50203</v>
      </c>
      <c r="G11">
        <v>50360</v>
      </c>
      <c r="H11">
        <v>52035</v>
      </c>
      <c r="I11">
        <v>50321</v>
      </c>
      <c r="J11">
        <v>50045</v>
      </c>
      <c r="K11">
        <v>49855</v>
      </c>
      <c r="L11">
        <v>50500</v>
      </c>
      <c r="M11">
        <v>49962</v>
      </c>
      <c r="N11">
        <v>50568</v>
      </c>
      <c r="O11">
        <v>50596</v>
      </c>
      <c r="P11">
        <v>48948</v>
      </c>
      <c r="Q11">
        <v>48948</v>
      </c>
      <c r="R11">
        <v>48134</v>
      </c>
      <c r="S11">
        <v>48117</v>
      </c>
      <c r="T11">
        <v>48492</v>
      </c>
      <c r="U11">
        <v>46207</v>
      </c>
      <c r="V11">
        <v>43253</v>
      </c>
      <c r="W11">
        <v>42669</v>
      </c>
      <c r="X11">
        <v>39623</v>
      </c>
      <c r="Y11">
        <v>39194</v>
      </c>
      <c r="Z11">
        <v>35253</v>
      </c>
      <c r="AA11">
        <v>64628</v>
      </c>
      <c r="AB11">
        <v>64675</v>
      </c>
      <c r="AC11">
        <v>64130</v>
      </c>
      <c r="AD11">
        <v>64006</v>
      </c>
      <c r="AE11">
        <v>63543</v>
      </c>
      <c r="AF11">
        <v>63377</v>
      </c>
      <c r="AG11">
        <v>62005</v>
      </c>
      <c r="AH11">
        <v>62163</v>
      </c>
      <c r="AI11">
        <v>61678</v>
      </c>
      <c r="AJ11">
        <v>60991</v>
      </c>
      <c r="AK11">
        <v>60662</v>
      </c>
      <c r="AL11">
        <v>59739</v>
      </c>
      <c r="AM11">
        <v>59957</v>
      </c>
      <c r="AN11">
        <v>59969</v>
      </c>
      <c r="AO11">
        <v>57503</v>
      </c>
      <c r="AP11">
        <v>54550</v>
      </c>
      <c r="AQ11">
        <v>51512</v>
      </c>
      <c r="AR11">
        <v>51958</v>
      </c>
      <c r="AS11">
        <v>50715</v>
      </c>
      <c r="AT11">
        <v>50396</v>
      </c>
      <c r="AU11">
        <v>49131</v>
      </c>
      <c r="AV11">
        <v>47718</v>
      </c>
      <c r="AW11">
        <v>47718</v>
      </c>
      <c r="AX11">
        <v>47295</v>
      </c>
      <c r="AY11">
        <v>46803</v>
      </c>
      <c r="AZ11">
        <v>46556</v>
      </c>
      <c r="BA11">
        <v>45928</v>
      </c>
      <c r="BB11">
        <v>44786</v>
      </c>
      <c r="BC11">
        <v>43486</v>
      </c>
      <c r="BD11">
        <v>42897</v>
      </c>
      <c r="BE11">
        <v>42177</v>
      </c>
      <c r="BF11">
        <v>42538</v>
      </c>
      <c r="BG11">
        <v>41795</v>
      </c>
      <c r="BH11">
        <v>42008</v>
      </c>
      <c r="BI11">
        <v>43451</v>
      </c>
      <c r="BJ11">
        <v>42707</v>
      </c>
      <c r="BK11">
        <v>44181</v>
      </c>
      <c r="BL11">
        <v>44646</v>
      </c>
      <c r="BM11">
        <v>44277</v>
      </c>
      <c r="BN11">
        <v>44793</v>
      </c>
      <c r="BO11">
        <v>45129</v>
      </c>
      <c r="BP11">
        <v>44740</v>
      </c>
      <c r="BQ11">
        <v>44745</v>
      </c>
      <c r="BR11">
        <v>46413</v>
      </c>
      <c r="BS11">
        <v>46158</v>
      </c>
      <c r="BT11">
        <v>44966</v>
      </c>
      <c r="BU11">
        <v>44631</v>
      </c>
      <c r="BV11">
        <v>45038</v>
      </c>
      <c r="BW11">
        <v>44803</v>
      </c>
      <c r="BX11">
        <v>45233</v>
      </c>
      <c r="BY11">
        <v>45306</v>
      </c>
      <c r="BZ11">
        <v>44897</v>
      </c>
      <c r="CA11">
        <v>44734</v>
      </c>
      <c r="CB11">
        <v>44734</v>
      </c>
      <c r="CC11">
        <v>44706</v>
      </c>
      <c r="CD11">
        <v>43752</v>
      </c>
      <c r="CE11">
        <v>43126</v>
      </c>
      <c r="CF11">
        <v>42357</v>
      </c>
      <c r="CG11">
        <v>41784</v>
      </c>
      <c r="CH11">
        <v>38828</v>
      </c>
      <c r="CI11">
        <v>39343</v>
      </c>
      <c r="CJ11">
        <v>41211</v>
      </c>
      <c r="CK11">
        <v>39686</v>
      </c>
      <c r="CL11">
        <v>37447</v>
      </c>
      <c r="CM11">
        <v>29534</v>
      </c>
      <c r="CN11">
        <v>80622</v>
      </c>
      <c r="CO11">
        <v>81230</v>
      </c>
      <c r="CP11">
        <v>81092</v>
      </c>
      <c r="CQ11">
        <v>77666</v>
      </c>
      <c r="CR11">
        <v>104594</v>
      </c>
      <c r="CS11">
        <v>107797</v>
      </c>
      <c r="CT11">
        <v>109380</v>
      </c>
      <c r="CU11">
        <v>123124</v>
      </c>
      <c r="CV11">
        <v>120529</v>
      </c>
      <c r="CW11">
        <v>121012</v>
      </c>
      <c r="CX11">
        <v>121937</v>
      </c>
    </row>
    <row r="12" spans="1:102" x14ac:dyDescent="0.25">
      <c r="A12" t="s">
        <v>7640</v>
      </c>
      <c r="B12">
        <v>19656</v>
      </c>
      <c r="C12">
        <v>19656</v>
      </c>
      <c r="D12">
        <v>19792</v>
      </c>
      <c r="E12">
        <v>19723</v>
      </c>
      <c r="F12">
        <v>19801</v>
      </c>
      <c r="G12">
        <v>20054</v>
      </c>
      <c r="H12">
        <v>19853</v>
      </c>
      <c r="I12">
        <v>19646</v>
      </c>
      <c r="J12">
        <v>20038</v>
      </c>
      <c r="K12">
        <v>19352</v>
      </c>
      <c r="L12">
        <v>19536</v>
      </c>
      <c r="M12">
        <v>18954</v>
      </c>
      <c r="N12">
        <v>18388</v>
      </c>
      <c r="O12">
        <v>18378</v>
      </c>
      <c r="P12">
        <v>18336</v>
      </c>
      <c r="Q12">
        <v>18336</v>
      </c>
      <c r="R12">
        <v>18258</v>
      </c>
      <c r="S12">
        <v>18258</v>
      </c>
      <c r="T12">
        <v>17853</v>
      </c>
      <c r="U12">
        <v>17153</v>
      </c>
      <c r="V12">
        <v>16262</v>
      </c>
      <c r="W12">
        <v>16017</v>
      </c>
      <c r="X12">
        <v>15957</v>
      </c>
      <c r="Y12">
        <v>15860</v>
      </c>
      <c r="Z12">
        <v>14946</v>
      </c>
      <c r="AA12">
        <v>30658</v>
      </c>
      <c r="AB12">
        <v>30383</v>
      </c>
      <c r="AC12">
        <v>30418</v>
      </c>
      <c r="AD12">
        <v>29616</v>
      </c>
      <c r="AE12">
        <v>29585</v>
      </c>
      <c r="AF12">
        <v>30948</v>
      </c>
      <c r="AG12">
        <v>30724</v>
      </c>
      <c r="AH12">
        <v>30264</v>
      </c>
      <c r="AI12">
        <v>30002</v>
      </c>
      <c r="AJ12">
        <v>29865</v>
      </c>
      <c r="AK12">
        <v>29504</v>
      </c>
      <c r="AL12">
        <v>29414</v>
      </c>
      <c r="AM12">
        <v>29692</v>
      </c>
      <c r="AN12">
        <v>29583</v>
      </c>
      <c r="AO12">
        <v>30090</v>
      </c>
      <c r="AP12">
        <v>29557</v>
      </c>
      <c r="AQ12">
        <v>29281</v>
      </c>
      <c r="AR12">
        <v>29266</v>
      </c>
      <c r="AS12">
        <v>28778</v>
      </c>
      <c r="AT12">
        <v>27612</v>
      </c>
      <c r="AU12">
        <v>28031</v>
      </c>
      <c r="AV12">
        <v>26279</v>
      </c>
      <c r="AW12">
        <v>26279</v>
      </c>
      <c r="AX12">
        <v>25740</v>
      </c>
      <c r="AY12">
        <v>24600</v>
      </c>
      <c r="AZ12">
        <v>24403</v>
      </c>
      <c r="BA12">
        <v>24625</v>
      </c>
      <c r="BB12">
        <v>24572</v>
      </c>
      <c r="BC12">
        <v>24722</v>
      </c>
      <c r="BD12">
        <v>24684</v>
      </c>
      <c r="BE12">
        <v>26171</v>
      </c>
      <c r="BF12">
        <v>26391</v>
      </c>
      <c r="BG12">
        <v>26035</v>
      </c>
      <c r="BH12">
        <v>25520</v>
      </c>
      <c r="BI12">
        <v>25512</v>
      </c>
      <c r="BJ12">
        <v>25426</v>
      </c>
      <c r="BK12">
        <v>25096</v>
      </c>
      <c r="BL12">
        <v>24885</v>
      </c>
      <c r="BM12">
        <v>25260</v>
      </c>
      <c r="BN12">
        <v>25313</v>
      </c>
      <c r="BO12">
        <v>25244</v>
      </c>
      <c r="BP12">
        <v>25065</v>
      </c>
      <c r="BQ12">
        <v>24818</v>
      </c>
      <c r="BR12">
        <v>24882</v>
      </c>
      <c r="BS12">
        <v>24630</v>
      </c>
      <c r="BT12">
        <v>23062</v>
      </c>
      <c r="BU12">
        <v>22265</v>
      </c>
      <c r="BV12">
        <v>21741</v>
      </c>
      <c r="BW12">
        <v>21189</v>
      </c>
      <c r="BX12">
        <v>21155</v>
      </c>
      <c r="BY12">
        <v>20982</v>
      </c>
      <c r="BZ12">
        <v>19909</v>
      </c>
      <c r="CA12">
        <v>19306</v>
      </c>
      <c r="CB12">
        <v>19306</v>
      </c>
      <c r="CC12">
        <v>19328</v>
      </c>
      <c r="CD12">
        <v>18633</v>
      </c>
      <c r="CE12">
        <v>17263</v>
      </c>
      <c r="CF12">
        <v>16130</v>
      </c>
      <c r="CG12">
        <v>16153</v>
      </c>
      <c r="CH12">
        <v>15795</v>
      </c>
      <c r="CI12">
        <v>15496</v>
      </c>
      <c r="CJ12">
        <v>15891</v>
      </c>
      <c r="CK12">
        <v>15989</v>
      </c>
      <c r="CL12">
        <v>15302</v>
      </c>
      <c r="CM12">
        <v>14137</v>
      </c>
      <c r="CN12">
        <v>26981</v>
      </c>
      <c r="CO12">
        <v>27652</v>
      </c>
      <c r="CP12">
        <v>27171</v>
      </c>
      <c r="CQ12">
        <v>26020</v>
      </c>
      <c r="CR12">
        <v>27361</v>
      </c>
      <c r="CS12">
        <v>28582</v>
      </c>
      <c r="CT12">
        <v>29848</v>
      </c>
      <c r="CU12">
        <v>30600</v>
      </c>
      <c r="CV12">
        <v>30117</v>
      </c>
      <c r="CW12">
        <v>28415</v>
      </c>
      <c r="CX12">
        <v>27918</v>
      </c>
    </row>
    <row r="13" spans="1:102" x14ac:dyDescent="0.25">
      <c r="A13" t="s">
        <v>7641</v>
      </c>
      <c r="B13">
        <v>9854</v>
      </c>
      <c r="C13">
        <v>9854</v>
      </c>
      <c r="D13">
        <v>9929</v>
      </c>
      <c r="E13">
        <v>9969</v>
      </c>
      <c r="F13">
        <v>9973</v>
      </c>
      <c r="G13">
        <v>9714</v>
      </c>
      <c r="H13">
        <v>9663</v>
      </c>
      <c r="I13">
        <v>9657</v>
      </c>
      <c r="J13">
        <v>9567</v>
      </c>
      <c r="K13">
        <v>9108</v>
      </c>
      <c r="L13">
        <v>8837</v>
      </c>
      <c r="M13">
        <v>8842</v>
      </c>
      <c r="N13">
        <v>7824</v>
      </c>
      <c r="O13">
        <v>7809</v>
      </c>
      <c r="P13">
        <v>7476</v>
      </c>
      <c r="Q13">
        <v>7476</v>
      </c>
      <c r="R13">
        <v>7504</v>
      </c>
      <c r="S13">
        <v>7337</v>
      </c>
      <c r="T13">
        <v>6048</v>
      </c>
      <c r="U13">
        <v>5520</v>
      </c>
      <c r="V13">
        <v>5474</v>
      </c>
      <c r="W13">
        <v>5531</v>
      </c>
      <c r="X13">
        <v>5311</v>
      </c>
      <c r="Y13">
        <v>5104</v>
      </c>
      <c r="Z13">
        <v>5202</v>
      </c>
      <c r="AA13">
        <v>14606</v>
      </c>
      <c r="AB13">
        <v>13698</v>
      </c>
      <c r="AC13">
        <v>13713</v>
      </c>
      <c r="AD13">
        <v>13412</v>
      </c>
      <c r="AE13">
        <v>13092</v>
      </c>
      <c r="AF13">
        <v>12946</v>
      </c>
      <c r="AG13">
        <v>12838</v>
      </c>
      <c r="AH13">
        <v>12824</v>
      </c>
      <c r="AI13">
        <v>12468</v>
      </c>
      <c r="AJ13">
        <v>12442</v>
      </c>
      <c r="AK13">
        <v>12257</v>
      </c>
      <c r="AL13">
        <v>12251</v>
      </c>
      <c r="AM13">
        <v>11762</v>
      </c>
      <c r="AN13">
        <v>11755</v>
      </c>
      <c r="AO13">
        <v>12170</v>
      </c>
      <c r="AP13">
        <v>12152</v>
      </c>
      <c r="AQ13">
        <v>12578</v>
      </c>
      <c r="AR13">
        <v>12578</v>
      </c>
      <c r="AS13">
        <v>11986</v>
      </c>
      <c r="AT13">
        <v>11694</v>
      </c>
      <c r="AU13">
        <v>11898</v>
      </c>
      <c r="AV13">
        <v>10941</v>
      </c>
      <c r="AW13">
        <v>10941</v>
      </c>
      <c r="AX13">
        <v>10885</v>
      </c>
      <c r="AY13">
        <v>9905</v>
      </c>
      <c r="AZ13">
        <v>8972</v>
      </c>
      <c r="BA13">
        <v>8889</v>
      </c>
      <c r="BB13">
        <v>8721</v>
      </c>
      <c r="BC13">
        <v>8579</v>
      </c>
      <c r="BD13">
        <v>7812</v>
      </c>
      <c r="BE13">
        <v>6799</v>
      </c>
      <c r="BF13">
        <v>7022</v>
      </c>
      <c r="BG13">
        <v>6680</v>
      </c>
      <c r="BH13">
        <v>6736</v>
      </c>
      <c r="BI13">
        <v>6695</v>
      </c>
      <c r="BJ13">
        <v>6637</v>
      </c>
      <c r="BK13">
        <v>6411</v>
      </c>
      <c r="BL13">
        <v>6301</v>
      </c>
      <c r="BM13">
        <v>6196</v>
      </c>
      <c r="BN13">
        <v>6239</v>
      </c>
      <c r="BO13">
        <v>6200</v>
      </c>
      <c r="BP13">
        <v>6135</v>
      </c>
      <c r="BQ13">
        <v>5992</v>
      </c>
      <c r="BR13">
        <v>5977</v>
      </c>
      <c r="BS13">
        <v>6023</v>
      </c>
      <c r="BT13">
        <v>6184</v>
      </c>
      <c r="BU13">
        <v>6039</v>
      </c>
      <c r="BV13">
        <v>5468</v>
      </c>
      <c r="BW13">
        <v>5420</v>
      </c>
      <c r="BX13">
        <v>4800</v>
      </c>
      <c r="BY13">
        <v>4769</v>
      </c>
      <c r="BZ13">
        <v>4491</v>
      </c>
      <c r="CA13">
        <v>4444</v>
      </c>
      <c r="CB13">
        <v>4444</v>
      </c>
      <c r="CC13">
        <v>4439</v>
      </c>
      <c r="CD13">
        <v>4287</v>
      </c>
      <c r="CE13">
        <v>4138</v>
      </c>
      <c r="CF13">
        <v>4145</v>
      </c>
      <c r="CG13">
        <v>4138</v>
      </c>
      <c r="CH13">
        <v>3715</v>
      </c>
      <c r="CI13">
        <v>3623</v>
      </c>
      <c r="CJ13">
        <v>3615</v>
      </c>
      <c r="CK13">
        <v>2685</v>
      </c>
      <c r="CL13">
        <v>2159</v>
      </c>
      <c r="CM13">
        <v>2031</v>
      </c>
      <c r="CN13">
        <v>14106</v>
      </c>
      <c r="CO13">
        <v>13695</v>
      </c>
      <c r="CP13">
        <v>12827</v>
      </c>
      <c r="CQ13">
        <v>12670</v>
      </c>
      <c r="CR13">
        <v>11676</v>
      </c>
      <c r="CS13">
        <v>11235</v>
      </c>
      <c r="CT13">
        <v>11183</v>
      </c>
      <c r="CU13">
        <v>10389</v>
      </c>
      <c r="CV13">
        <v>10118</v>
      </c>
      <c r="CW13">
        <v>9268</v>
      </c>
      <c r="CX13">
        <v>9183</v>
      </c>
    </row>
    <row r="14" spans="1:102" x14ac:dyDescent="0.25">
      <c r="A14" t="s">
        <v>7642</v>
      </c>
      <c r="B14">
        <v>1540</v>
      </c>
      <c r="C14">
        <v>1540</v>
      </c>
      <c r="D14">
        <v>1413</v>
      </c>
      <c r="E14">
        <v>1313</v>
      </c>
      <c r="F14">
        <v>1232</v>
      </c>
      <c r="G14">
        <v>1110</v>
      </c>
      <c r="H14">
        <v>1079</v>
      </c>
      <c r="I14">
        <v>812</v>
      </c>
      <c r="J14">
        <v>675</v>
      </c>
      <c r="K14">
        <v>630</v>
      </c>
      <c r="L14">
        <v>445</v>
      </c>
      <c r="M14">
        <v>399</v>
      </c>
      <c r="N14">
        <v>408</v>
      </c>
      <c r="O14">
        <v>408</v>
      </c>
      <c r="P14">
        <v>379</v>
      </c>
      <c r="Q14">
        <v>379</v>
      </c>
      <c r="R14">
        <v>298</v>
      </c>
      <c r="S14">
        <v>292</v>
      </c>
      <c r="T14">
        <v>171</v>
      </c>
      <c r="U14">
        <v>163</v>
      </c>
      <c r="V14">
        <v>290</v>
      </c>
      <c r="W14">
        <v>270</v>
      </c>
      <c r="X14">
        <v>157</v>
      </c>
      <c r="Y14">
        <v>175</v>
      </c>
      <c r="Z14">
        <v>4860</v>
      </c>
      <c r="AA14">
        <v>4860</v>
      </c>
      <c r="AB14">
        <v>5037</v>
      </c>
      <c r="AC14">
        <v>4588</v>
      </c>
      <c r="AD14">
        <v>4833</v>
      </c>
      <c r="AE14">
        <v>4713</v>
      </c>
      <c r="AF14">
        <v>4692</v>
      </c>
      <c r="AG14">
        <v>4604</v>
      </c>
      <c r="AH14">
        <v>4653</v>
      </c>
      <c r="AI14">
        <v>5399</v>
      </c>
      <c r="AJ14">
        <v>5391</v>
      </c>
      <c r="AK14">
        <v>5350</v>
      </c>
      <c r="AL14">
        <v>5329</v>
      </c>
      <c r="AM14">
        <v>5253</v>
      </c>
      <c r="AN14">
        <v>5252</v>
      </c>
      <c r="AO14">
        <v>4372</v>
      </c>
      <c r="AP14">
        <v>4538</v>
      </c>
      <c r="AQ14">
        <v>4451</v>
      </c>
      <c r="AR14">
        <v>4357</v>
      </c>
      <c r="AS14">
        <v>4340</v>
      </c>
      <c r="AT14">
        <v>4117</v>
      </c>
      <c r="AU14">
        <v>4043</v>
      </c>
      <c r="AV14">
        <v>3927</v>
      </c>
      <c r="AW14">
        <v>3927</v>
      </c>
      <c r="AX14">
        <v>3829</v>
      </c>
      <c r="AY14">
        <v>4009</v>
      </c>
      <c r="AZ14">
        <v>3572</v>
      </c>
      <c r="BA14">
        <v>3564</v>
      </c>
      <c r="BB14">
        <v>3633</v>
      </c>
      <c r="BC14">
        <v>3667</v>
      </c>
      <c r="BD14">
        <v>3767</v>
      </c>
      <c r="BE14">
        <v>2279</v>
      </c>
      <c r="BF14">
        <v>1735</v>
      </c>
      <c r="BG14">
        <v>1525</v>
      </c>
      <c r="BH14">
        <v>1534</v>
      </c>
      <c r="BI14">
        <v>1451</v>
      </c>
      <c r="BJ14">
        <v>1537</v>
      </c>
      <c r="BK14">
        <v>1517</v>
      </c>
      <c r="BL14">
        <v>1521</v>
      </c>
      <c r="BM14">
        <v>1538</v>
      </c>
      <c r="BN14">
        <v>1534</v>
      </c>
      <c r="BO14">
        <v>1533</v>
      </c>
      <c r="BP14">
        <v>1392</v>
      </c>
      <c r="BQ14">
        <v>1273</v>
      </c>
      <c r="BR14">
        <v>1109</v>
      </c>
      <c r="BS14">
        <v>1197</v>
      </c>
      <c r="BT14">
        <v>1007</v>
      </c>
      <c r="BU14">
        <v>760</v>
      </c>
      <c r="BV14">
        <v>789</v>
      </c>
      <c r="BW14">
        <v>614</v>
      </c>
      <c r="BX14">
        <v>233</v>
      </c>
      <c r="BY14">
        <v>379</v>
      </c>
      <c r="BZ14">
        <v>279</v>
      </c>
      <c r="CA14">
        <v>272</v>
      </c>
      <c r="CB14">
        <v>272</v>
      </c>
      <c r="CC14">
        <v>281</v>
      </c>
      <c r="CD14">
        <v>201</v>
      </c>
      <c r="CE14">
        <v>201</v>
      </c>
      <c r="CF14">
        <v>201</v>
      </c>
      <c r="CG14">
        <v>63</v>
      </c>
      <c r="CH14">
        <v>63</v>
      </c>
      <c r="CI14">
        <v>63</v>
      </c>
      <c r="CJ14">
        <v>63</v>
      </c>
      <c r="CK14">
        <v>15</v>
      </c>
      <c r="CL14">
        <v>1</v>
      </c>
      <c r="CM14">
        <v>1960</v>
      </c>
      <c r="CN14">
        <v>1960</v>
      </c>
      <c r="CO14">
        <v>1560</v>
      </c>
      <c r="CP14">
        <v>1346</v>
      </c>
      <c r="CQ14">
        <v>1277</v>
      </c>
      <c r="CR14">
        <v>1111</v>
      </c>
      <c r="CS14">
        <v>411</v>
      </c>
      <c r="CT14">
        <v>380</v>
      </c>
      <c r="CU14">
        <v>426</v>
      </c>
      <c r="CV14">
        <v>426</v>
      </c>
      <c r="CW14">
        <v>369</v>
      </c>
      <c r="CX14">
        <v>369</v>
      </c>
    </row>
    <row r="15" spans="1:102" x14ac:dyDescent="0.25">
      <c r="A15" t="s">
        <v>7643</v>
      </c>
      <c r="B15" t="s">
        <v>7336</v>
      </c>
    </row>
    <row r="16" spans="1:102" x14ac:dyDescent="0.25">
      <c r="A16" t="s">
        <v>7644</v>
      </c>
      <c r="B16" t="s">
        <v>7336</v>
      </c>
    </row>
    <row r="26" spans="2:2" x14ac:dyDescent="0.25">
      <c r="B26" s="24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5150A-3DCF-4B9A-A1B6-86064D71100C}">
  <dimension ref="A1:V141"/>
  <sheetViews>
    <sheetView workbookViewId="0">
      <selection activeCell="M7" sqref="M7"/>
    </sheetView>
  </sheetViews>
  <sheetFormatPr defaultRowHeight="15" x14ac:dyDescent="0.25"/>
  <cols>
    <col min="1" max="1" width="14.85546875" bestFit="1" customWidth="1"/>
    <col min="2" max="9" width="11.140625" bestFit="1" customWidth="1"/>
    <col min="11" max="11" width="10.42578125" bestFit="1" customWidth="1"/>
    <col min="15" max="15" width="13.42578125" customWidth="1"/>
    <col min="19" max="19" width="15.7109375" customWidth="1"/>
    <col min="23" max="23" width="10.42578125" bestFit="1" customWidth="1"/>
  </cols>
  <sheetData>
    <row r="1" spans="1:15" x14ac:dyDescent="0.25">
      <c r="A1" t="s">
        <v>0</v>
      </c>
      <c r="C1" s="10" t="s">
        <v>7465</v>
      </c>
      <c r="D1" s="7" t="s">
        <v>7466</v>
      </c>
      <c r="E1" s="11" t="s">
        <v>7467</v>
      </c>
      <c r="F1" s="12"/>
      <c r="G1" s="10" t="s">
        <v>7544</v>
      </c>
      <c r="H1" s="7" t="s">
        <v>7466</v>
      </c>
      <c r="I1" s="11" t="s">
        <v>7467</v>
      </c>
      <c r="K1" s="10" t="s">
        <v>7544</v>
      </c>
      <c r="L1" s="7" t="s">
        <v>7466</v>
      </c>
      <c r="M1" s="11" t="s">
        <v>7467</v>
      </c>
    </row>
    <row r="2" spans="1:15" x14ac:dyDescent="0.25">
      <c r="A2" t="s">
        <v>7416</v>
      </c>
      <c r="C2" s="22">
        <f ca="1">TODAY()</f>
        <v>46224</v>
      </c>
      <c r="D2" t="str">
        <f ca="1">LOOKUP($C$2, $C$6:$C$63, $D$6:$D$63)</f>
        <v>M26</v>
      </c>
      <c r="E2" s="9">
        <f ca="1">MATCH(D2, $D$6:$D$63, 0)</f>
        <v>4</v>
      </c>
      <c r="F2" s="13"/>
      <c r="G2" s="22">
        <f ca="1">TODAY()</f>
        <v>46224</v>
      </c>
      <c r="H2" t="str">
        <f ca="1">LOOKUP($G$2, $G$6:$G$63, $H$6:$H$63)</f>
        <v>M26</v>
      </c>
      <c r="I2" s="9">
        <f ca="1">MATCH(H2, $H$6:$H$63, 0)</f>
        <v>4</v>
      </c>
      <c r="K2" s="22">
        <f ca="1">TODAY()</f>
        <v>46224</v>
      </c>
      <c r="L2" t="str">
        <f ca="1">LOOKUP($K$2, $K$6:$K$125, $L$6:$L$125)</f>
        <v>N26</v>
      </c>
      <c r="M2" s="9">
        <f ca="1">MATCH(L2, $L$6:$L$125, 0)</f>
        <v>19</v>
      </c>
    </row>
    <row r="3" spans="1:15" x14ac:dyDescent="0.25">
      <c r="A3" t="s">
        <v>7417</v>
      </c>
      <c r="C3" s="8" t="s">
        <v>7468</v>
      </c>
      <c r="E3" s="9"/>
      <c r="G3" s="8"/>
      <c r="I3" s="9"/>
      <c r="K3" s="8"/>
      <c r="M3" s="9"/>
    </row>
    <row r="4" spans="1:15" x14ac:dyDescent="0.25">
      <c r="A4" t="s">
        <v>7418</v>
      </c>
      <c r="C4" s="21" t="s">
        <v>7469</v>
      </c>
      <c r="D4" t="s">
        <v>7470</v>
      </c>
      <c r="E4" s="9"/>
      <c r="F4" s="13"/>
      <c r="G4" s="8" t="s">
        <v>7546</v>
      </c>
      <c r="H4" t="s">
        <v>7545</v>
      </c>
      <c r="I4" s="9"/>
      <c r="K4" s="8" t="s">
        <v>7547</v>
      </c>
      <c r="M4" s="9"/>
      <c r="N4" s="6"/>
    </row>
    <row r="5" spans="1:15" x14ac:dyDescent="0.25">
      <c r="A5" t="s">
        <v>7419</v>
      </c>
      <c r="C5" s="8" t="s">
        <v>7471</v>
      </c>
      <c r="D5" t="s">
        <v>7472</v>
      </c>
      <c r="E5" s="9" t="s">
        <v>7473</v>
      </c>
      <c r="F5" s="13"/>
      <c r="G5" s="8" t="s">
        <v>7471</v>
      </c>
      <c r="H5" t="s">
        <v>7472</v>
      </c>
      <c r="I5" s="9" t="s">
        <v>7473</v>
      </c>
      <c r="K5" s="8" t="s">
        <v>7471</v>
      </c>
      <c r="L5" t="s">
        <v>7472</v>
      </c>
      <c r="M5" s="9" t="s">
        <v>7473</v>
      </c>
      <c r="N5" s="15"/>
    </row>
    <row r="6" spans="1:15" x14ac:dyDescent="0.25">
      <c r="A6" t="s">
        <v>7420</v>
      </c>
      <c r="C6" s="22">
        <f t="shared" ref="C6:C37" si="0">DATE(2000+RIGHT(D6,2),VLOOKUP(LEFT(D6,1),$G$71:$H$82,2,0),1)+ MOD(3-WEEKDAY(DATE(2000+RIGHT(D6,2),VLOOKUP(LEFT(D6,1),$G$71:$H$82,2,0),1),2),7)+12</f>
        <v>45915</v>
      </c>
      <c r="D6" t="s">
        <v>7474</v>
      </c>
      <c r="E6" s="9" t="str" cm="1">
        <f t="array" aca="1" ref="E6:E60" ca="1">_xlfn._xlws.FILTER( $D$6:$D$63, ROW( $D$6:$D$63) &gt;= $E$2+5, 0)</f>
        <v>M26</v>
      </c>
      <c r="F6" s="13"/>
      <c r="G6" s="22">
        <f t="shared" ref="G6:G37" si="1">DATE(2000+RIGHT(H6,2),VLOOKUP(LEFT(H6,1),$G$71:$H$82,2,0),1)+ MOD(3-WEEKDAY(DATE(2000+RIGHT(H6,2),VLOOKUP(LEFT(H6,1),$G$71:$H$82,2,0),1),2),7)+14</f>
        <v>45917</v>
      </c>
      <c r="H6" t="s">
        <v>7474</v>
      </c>
      <c r="I6" s="9" t="str" cm="1">
        <f t="array" aca="1" ref="I6:I60" ca="1">_xlfn._xlws.FILTER( $H$6:$H$63, ROW( $H$6:$H$63) &gt;= $I$2+5, 0)</f>
        <v>M26</v>
      </c>
      <c r="K6" s="22">
        <f>DATE(RIGHT(L6,2)+100, VLOOKUP(LEFT(L6,1), $S$130:$T$141, 2,0), 1)</f>
        <v>45658</v>
      </c>
      <c r="L6" t="s">
        <v>7548</v>
      </c>
      <c r="M6" s="9" t="str" cm="1">
        <f t="array" aca="1" ref="M6:M107" ca="1">_xlfn._xlws.FILTER( $L$6:$L$125, ROW( $L$6:$L$125) &gt;= $M$2+5, 0)</f>
        <v>N26</v>
      </c>
      <c r="N6" s="16"/>
    </row>
    <row r="7" spans="1:15" x14ac:dyDescent="0.25">
      <c r="A7" t="s">
        <v>7421</v>
      </c>
      <c r="C7" s="22">
        <f t="shared" si="0"/>
        <v>46006</v>
      </c>
      <c r="D7" t="s">
        <v>7475</v>
      </c>
      <c r="E7" s="9" t="str">
        <f ca="1"/>
        <v>U26</v>
      </c>
      <c r="F7" s="13"/>
      <c r="G7" s="22">
        <f t="shared" si="1"/>
        <v>46008</v>
      </c>
      <c r="H7" t="s">
        <v>7475</v>
      </c>
      <c r="I7" s="9" t="str">
        <f ca="1"/>
        <v>U26</v>
      </c>
      <c r="K7" s="22">
        <f t="shared" ref="K7:K37" si="2">DATE(RIGHT(L7,2)+100, VLOOKUP(LEFT(L7,1), $S$130:$T$141, 2,0), 1)</f>
        <v>45689</v>
      </c>
      <c r="L7" t="s">
        <v>7549</v>
      </c>
      <c r="M7" s="9" t="str">
        <f ca="1"/>
        <v>Q26</v>
      </c>
      <c r="N7" s="16"/>
    </row>
    <row r="8" spans="1:15" x14ac:dyDescent="0.25">
      <c r="A8" t="s">
        <v>7422</v>
      </c>
      <c r="C8" s="22">
        <f t="shared" si="0"/>
        <v>46097</v>
      </c>
      <c r="D8" t="s">
        <v>7476</v>
      </c>
      <c r="E8" s="9" t="str">
        <f ca="1"/>
        <v>Z26</v>
      </c>
      <c r="F8" s="13"/>
      <c r="G8" s="22">
        <f t="shared" si="1"/>
        <v>46099</v>
      </c>
      <c r="H8" t="s">
        <v>7476</v>
      </c>
      <c r="I8" s="9" t="str">
        <f ca="1"/>
        <v>Z26</v>
      </c>
      <c r="K8" s="22">
        <f t="shared" si="2"/>
        <v>45717</v>
      </c>
      <c r="L8" t="s">
        <v>7550</v>
      </c>
      <c r="M8" s="9" t="str">
        <f ca="1"/>
        <v>U26</v>
      </c>
      <c r="N8" s="16"/>
    </row>
    <row r="9" spans="1:15" x14ac:dyDescent="0.25">
      <c r="A9" t="s">
        <v>7423</v>
      </c>
      <c r="C9" s="22">
        <f t="shared" si="0"/>
        <v>46188</v>
      </c>
      <c r="D9" t="s">
        <v>7477</v>
      </c>
      <c r="E9" s="9" t="str">
        <f ca="1"/>
        <v>H27</v>
      </c>
      <c r="F9" s="13"/>
      <c r="G9" s="22">
        <f t="shared" si="1"/>
        <v>46190</v>
      </c>
      <c r="H9" t="s">
        <v>7477</v>
      </c>
      <c r="I9" s="9" t="str">
        <f ca="1"/>
        <v>H27</v>
      </c>
      <c r="K9" s="22">
        <f t="shared" si="2"/>
        <v>45748</v>
      </c>
      <c r="L9" t="s">
        <v>7551</v>
      </c>
      <c r="M9" s="9" t="str">
        <f ca="1"/>
        <v>V26</v>
      </c>
      <c r="N9" s="16"/>
    </row>
    <row r="10" spans="1:15" x14ac:dyDescent="0.25">
      <c r="A10" t="s">
        <v>7424</v>
      </c>
      <c r="C10" s="22">
        <f t="shared" si="0"/>
        <v>46279</v>
      </c>
      <c r="D10" t="s">
        <v>7478</v>
      </c>
      <c r="E10" s="9" t="str">
        <f ca="1"/>
        <v>M27</v>
      </c>
      <c r="F10" s="13"/>
      <c r="G10" s="22">
        <f t="shared" si="1"/>
        <v>46281</v>
      </c>
      <c r="H10" t="s">
        <v>7478</v>
      </c>
      <c r="I10" s="9" t="str">
        <f ca="1"/>
        <v>M27</v>
      </c>
      <c r="K10" s="22">
        <f t="shared" si="2"/>
        <v>45778</v>
      </c>
      <c r="L10" t="s">
        <v>7552</v>
      </c>
      <c r="M10" s="9" t="str">
        <f ca="1"/>
        <v>X26</v>
      </c>
      <c r="N10" s="16"/>
      <c r="O10" s="2">
        <f>DATE(O13,O14,1)+ MOD(3-WEEKDAY(DATE(O13,O14,1),2),7)+14</f>
        <v>46008</v>
      </c>
    </row>
    <row r="11" spans="1:15" x14ac:dyDescent="0.25">
      <c r="A11" t="s">
        <v>7676</v>
      </c>
      <c r="C11" s="22">
        <f t="shared" si="0"/>
        <v>46370</v>
      </c>
      <c r="D11" t="s">
        <v>7479</v>
      </c>
      <c r="E11" s="9" t="str">
        <f ca="1"/>
        <v>U27</v>
      </c>
      <c r="F11" s="13"/>
      <c r="G11" s="22">
        <f t="shared" si="1"/>
        <v>46372</v>
      </c>
      <c r="H11" t="s">
        <v>7479</v>
      </c>
      <c r="I11" s="9" t="str">
        <f ca="1"/>
        <v>U27</v>
      </c>
      <c r="K11" s="22">
        <f t="shared" si="2"/>
        <v>45809</v>
      </c>
      <c r="L11" t="s">
        <v>7553</v>
      </c>
      <c r="M11" s="9" t="str">
        <f ca="1"/>
        <v>Z26</v>
      </c>
      <c r="N11" s="16"/>
    </row>
    <row r="12" spans="1:15" x14ac:dyDescent="0.25">
      <c r="A12" t="s">
        <v>7677</v>
      </c>
      <c r="C12" s="22">
        <f t="shared" si="0"/>
        <v>46461</v>
      </c>
      <c r="D12" t="s">
        <v>7480</v>
      </c>
      <c r="E12" s="9" t="str">
        <f ca="1"/>
        <v>Z27</v>
      </c>
      <c r="F12" s="13"/>
      <c r="G12" s="22">
        <f t="shared" si="1"/>
        <v>46463</v>
      </c>
      <c r="H12" t="s">
        <v>7480</v>
      </c>
      <c r="I12" s="9" t="str">
        <f ca="1"/>
        <v>Z27</v>
      </c>
      <c r="K12" s="22">
        <f t="shared" si="2"/>
        <v>45839</v>
      </c>
      <c r="L12" t="s">
        <v>7554</v>
      </c>
      <c r="M12" s="9" t="str">
        <f ca="1"/>
        <v>F27</v>
      </c>
      <c r="N12" s="16"/>
    </row>
    <row r="13" spans="1:15" x14ac:dyDescent="0.25">
      <c r="A13" t="s">
        <v>7425</v>
      </c>
      <c r="C13" s="22">
        <f t="shared" si="0"/>
        <v>46552</v>
      </c>
      <c r="D13" t="s">
        <v>7481</v>
      </c>
      <c r="E13" s="9" t="str">
        <f ca="1"/>
        <v>H28</v>
      </c>
      <c r="F13" s="13"/>
      <c r="G13" s="22">
        <f t="shared" si="1"/>
        <v>46554</v>
      </c>
      <c r="H13" t="s">
        <v>7481</v>
      </c>
      <c r="I13" s="9" t="str">
        <f ca="1"/>
        <v>H28</v>
      </c>
      <c r="K13" s="22">
        <f t="shared" si="2"/>
        <v>45870</v>
      </c>
      <c r="L13" t="s">
        <v>7555</v>
      </c>
      <c r="M13" s="9" t="str">
        <f ca="1"/>
        <v>G27</v>
      </c>
      <c r="N13" s="16" t="s">
        <v>7690</v>
      </c>
      <c r="O13">
        <f>2000+RIGHT(H6,2)</f>
        <v>2025</v>
      </c>
    </row>
    <row r="14" spans="1:15" x14ac:dyDescent="0.25">
      <c r="A14" t="s">
        <v>7426</v>
      </c>
      <c r="C14" s="22">
        <f t="shared" si="0"/>
        <v>46643</v>
      </c>
      <c r="D14" t="s">
        <v>7482</v>
      </c>
      <c r="E14" s="9" t="str">
        <f ca="1"/>
        <v>M28</v>
      </c>
      <c r="F14" s="13"/>
      <c r="G14" s="22">
        <f t="shared" si="1"/>
        <v>46645</v>
      </c>
      <c r="H14" t="s">
        <v>7482</v>
      </c>
      <c r="I14" s="9" t="str">
        <f ca="1"/>
        <v>M28</v>
      </c>
      <c r="K14" s="22">
        <f t="shared" si="2"/>
        <v>45901</v>
      </c>
      <c r="L14" t="s">
        <v>7474</v>
      </c>
      <c r="M14" s="9" t="str">
        <f ca="1"/>
        <v>H27</v>
      </c>
      <c r="N14" s="16" t="s">
        <v>7691</v>
      </c>
      <c r="O14">
        <f>VLOOKUP(LEFT(H11,1),$G$71:$H$82,2,0)</f>
        <v>12</v>
      </c>
    </row>
    <row r="15" spans="1:15" x14ac:dyDescent="0.25">
      <c r="A15" t="s">
        <v>7427</v>
      </c>
      <c r="C15" s="22">
        <f t="shared" si="0"/>
        <v>46734</v>
      </c>
      <c r="D15" t="s">
        <v>7483</v>
      </c>
      <c r="E15" s="9" t="str">
        <f ca="1"/>
        <v>U28</v>
      </c>
      <c r="F15" s="13"/>
      <c r="G15" s="22">
        <f t="shared" si="1"/>
        <v>46736</v>
      </c>
      <c r="H15" t="s">
        <v>7483</v>
      </c>
      <c r="I15" s="9" t="str">
        <f ca="1"/>
        <v>U28</v>
      </c>
      <c r="K15" s="22">
        <f t="shared" si="2"/>
        <v>45931</v>
      </c>
      <c r="L15" t="s">
        <v>7556</v>
      </c>
      <c r="M15" s="9" t="str">
        <f ca="1"/>
        <v>J27</v>
      </c>
      <c r="N15" s="16"/>
    </row>
    <row r="16" spans="1:15" x14ac:dyDescent="0.25">
      <c r="A16" t="s">
        <v>7428</v>
      </c>
      <c r="C16" s="22">
        <f t="shared" si="0"/>
        <v>46825</v>
      </c>
      <c r="D16" t="s">
        <v>7484</v>
      </c>
      <c r="E16" s="9" t="str">
        <f ca="1"/>
        <v>Z28</v>
      </c>
      <c r="F16" s="13"/>
      <c r="G16" s="22">
        <f t="shared" si="1"/>
        <v>46827</v>
      </c>
      <c r="H16" t="s">
        <v>7484</v>
      </c>
      <c r="I16" s="9" t="str">
        <f ca="1"/>
        <v>Z28</v>
      </c>
      <c r="K16" s="22">
        <f t="shared" si="2"/>
        <v>45962</v>
      </c>
      <c r="L16" t="s">
        <v>7557</v>
      </c>
      <c r="M16" s="9" t="str">
        <f ca="1"/>
        <v>K27</v>
      </c>
      <c r="N16" s="16"/>
    </row>
    <row r="17" spans="1:14" x14ac:dyDescent="0.25">
      <c r="A17" t="s">
        <v>7429</v>
      </c>
      <c r="C17" s="22">
        <f t="shared" si="0"/>
        <v>46923</v>
      </c>
      <c r="D17" t="s">
        <v>7485</v>
      </c>
      <c r="E17" s="9" t="str">
        <f ca="1"/>
        <v>H29</v>
      </c>
      <c r="F17" s="13"/>
      <c r="G17" s="22">
        <f t="shared" si="1"/>
        <v>46925</v>
      </c>
      <c r="H17" t="s">
        <v>7485</v>
      </c>
      <c r="I17" s="9" t="str">
        <f ca="1"/>
        <v>H29</v>
      </c>
      <c r="K17" s="22">
        <f t="shared" si="2"/>
        <v>45992</v>
      </c>
      <c r="L17" t="s">
        <v>7475</v>
      </c>
      <c r="M17" s="9" t="str">
        <f ca="1"/>
        <v>M27</v>
      </c>
      <c r="N17" s="16"/>
    </row>
    <row r="18" spans="1:14" x14ac:dyDescent="0.25">
      <c r="A18" t="s">
        <v>7430</v>
      </c>
      <c r="C18" s="22">
        <f t="shared" si="0"/>
        <v>47014</v>
      </c>
      <c r="D18" t="s">
        <v>7486</v>
      </c>
      <c r="E18" s="9" t="str">
        <f ca="1"/>
        <v>M29</v>
      </c>
      <c r="F18" s="13"/>
      <c r="G18" s="22">
        <f t="shared" si="1"/>
        <v>47016</v>
      </c>
      <c r="H18" t="s">
        <v>7486</v>
      </c>
      <c r="I18" s="9" t="str">
        <f ca="1"/>
        <v>M29</v>
      </c>
      <c r="K18" s="22">
        <f t="shared" si="2"/>
        <v>46023</v>
      </c>
      <c r="L18" t="s">
        <v>7558</v>
      </c>
      <c r="M18" s="9" t="str">
        <f ca="1"/>
        <v>N27</v>
      </c>
      <c r="N18" s="16"/>
    </row>
    <row r="19" spans="1:14" x14ac:dyDescent="0.25">
      <c r="A19" t="s">
        <v>7431</v>
      </c>
      <c r="C19" s="22">
        <f t="shared" si="0"/>
        <v>47105</v>
      </c>
      <c r="D19" t="s">
        <v>7487</v>
      </c>
      <c r="E19" s="9" t="str">
        <f ca="1"/>
        <v>U29</v>
      </c>
      <c r="F19" s="13"/>
      <c r="G19" s="22">
        <f t="shared" si="1"/>
        <v>47107</v>
      </c>
      <c r="H19" t="s">
        <v>7487</v>
      </c>
      <c r="I19" s="9" t="str">
        <f ca="1"/>
        <v>U29</v>
      </c>
      <c r="K19" s="22">
        <f t="shared" si="2"/>
        <v>46054</v>
      </c>
      <c r="L19" t="s">
        <v>7559</v>
      </c>
      <c r="M19" s="9" t="str">
        <f ca="1"/>
        <v>Q27</v>
      </c>
      <c r="N19" s="16"/>
    </row>
    <row r="20" spans="1:14" x14ac:dyDescent="0.25">
      <c r="A20" t="s">
        <v>7432</v>
      </c>
      <c r="C20" s="22">
        <f t="shared" si="0"/>
        <v>47196</v>
      </c>
      <c r="D20" t="s">
        <v>7488</v>
      </c>
      <c r="E20" s="9" t="str">
        <f ca="1"/>
        <v>Z29</v>
      </c>
      <c r="F20" s="13"/>
      <c r="G20" s="22">
        <f t="shared" si="1"/>
        <v>47198</v>
      </c>
      <c r="H20" t="s">
        <v>7488</v>
      </c>
      <c r="I20" s="9" t="str">
        <f ca="1"/>
        <v>Z29</v>
      </c>
      <c r="K20" s="22">
        <f t="shared" si="2"/>
        <v>46082</v>
      </c>
      <c r="L20" t="s">
        <v>7476</v>
      </c>
      <c r="M20" s="9" t="str">
        <f ca="1"/>
        <v>U27</v>
      </c>
      <c r="N20" s="16"/>
    </row>
    <row r="21" spans="1:14" x14ac:dyDescent="0.25">
      <c r="A21" t="s">
        <v>7433</v>
      </c>
      <c r="C21" s="22">
        <f t="shared" si="0"/>
        <v>47287</v>
      </c>
      <c r="D21" t="s">
        <v>7489</v>
      </c>
      <c r="E21" s="9" t="str">
        <f ca="1"/>
        <v>H30</v>
      </c>
      <c r="F21" s="13"/>
      <c r="G21" s="22">
        <f t="shared" si="1"/>
        <v>47289</v>
      </c>
      <c r="H21" t="s">
        <v>7489</v>
      </c>
      <c r="I21" s="9" t="str">
        <f ca="1"/>
        <v>H30</v>
      </c>
      <c r="K21" s="22">
        <f t="shared" si="2"/>
        <v>46113</v>
      </c>
      <c r="L21" t="s">
        <v>7560</v>
      </c>
      <c r="M21" s="9" t="str">
        <f ca="1"/>
        <v>V27</v>
      </c>
      <c r="N21" s="16"/>
    </row>
    <row r="22" spans="1:14" x14ac:dyDescent="0.25">
      <c r="A22" t="s">
        <v>7434</v>
      </c>
      <c r="C22" s="22">
        <f t="shared" si="0"/>
        <v>47378</v>
      </c>
      <c r="D22" t="s">
        <v>7490</v>
      </c>
      <c r="E22" s="9" t="str">
        <f ca="1"/>
        <v>M30</v>
      </c>
      <c r="F22" s="13"/>
      <c r="G22" s="22">
        <f t="shared" si="1"/>
        <v>47380</v>
      </c>
      <c r="H22" t="s">
        <v>7490</v>
      </c>
      <c r="I22" s="9" t="str">
        <f ca="1"/>
        <v>M30</v>
      </c>
      <c r="K22" s="22">
        <f t="shared" si="2"/>
        <v>46143</v>
      </c>
      <c r="L22" t="s">
        <v>7561</v>
      </c>
      <c r="M22" s="9" t="str">
        <f ca="1"/>
        <v>X27</v>
      </c>
      <c r="N22" s="16"/>
    </row>
    <row r="23" spans="1:14" x14ac:dyDescent="0.25">
      <c r="A23" t="s">
        <v>7435</v>
      </c>
      <c r="C23" s="22">
        <f t="shared" si="0"/>
        <v>47469</v>
      </c>
      <c r="D23" t="s">
        <v>7491</v>
      </c>
      <c r="E23" s="9" t="str">
        <f ca="1"/>
        <v>U30</v>
      </c>
      <c r="F23" s="13"/>
      <c r="G23" s="22">
        <f t="shared" si="1"/>
        <v>47471</v>
      </c>
      <c r="H23" t="s">
        <v>7491</v>
      </c>
      <c r="I23" s="9" t="str">
        <f ca="1"/>
        <v>U30</v>
      </c>
      <c r="K23" s="22">
        <f t="shared" si="2"/>
        <v>46174</v>
      </c>
      <c r="L23" t="s">
        <v>7477</v>
      </c>
      <c r="M23" s="9" t="str">
        <f ca="1"/>
        <v>Z27</v>
      </c>
      <c r="N23" s="16"/>
    </row>
    <row r="24" spans="1:14" x14ac:dyDescent="0.25">
      <c r="A24" t="s">
        <v>7436</v>
      </c>
      <c r="C24" s="22">
        <f t="shared" si="0"/>
        <v>47560</v>
      </c>
      <c r="D24" t="s">
        <v>7492</v>
      </c>
      <c r="E24" s="9" t="str">
        <f ca="1"/>
        <v>Z30</v>
      </c>
      <c r="F24" s="13"/>
      <c r="G24" s="22">
        <f t="shared" si="1"/>
        <v>47562</v>
      </c>
      <c r="H24" t="s">
        <v>7492</v>
      </c>
      <c r="I24" s="9" t="str">
        <f ca="1"/>
        <v>Z30</v>
      </c>
      <c r="K24" s="22">
        <f t="shared" si="2"/>
        <v>46204</v>
      </c>
      <c r="L24" t="s">
        <v>7562</v>
      </c>
      <c r="M24" s="9" t="str">
        <f ca="1"/>
        <v>F28</v>
      </c>
      <c r="N24" s="16"/>
    </row>
    <row r="25" spans="1:14" x14ac:dyDescent="0.25">
      <c r="A25" t="s">
        <v>7437</v>
      </c>
      <c r="C25" s="22">
        <f t="shared" si="0"/>
        <v>47651</v>
      </c>
      <c r="D25" t="s">
        <v>7493</v>
      </c>
      <c r="E25" s="9" t="str">
        <f ca="1"/>
        <v>H31</v>
      </c>
      <c r="F25" s="13"/>
      <c r="G25" s="22">
        <f t="shared" si="1"/>
        <v>47653</v>
      </c>
      <c r="H25" t="s">
        <v>7493</v>
      </c>
      <c r="I25" s="9" t="str">
        <f ca="1"/>
        <v>H31</v>
      </c>
      <c r="K25" s="22">
        <f t="shared" si="2"/>
        <v>46235</v>
      </c>
      <c r="L25" t="s">
        <v>7563</v>
      </c>
      <c r="M25" s="9" t="str">
        <f ca="1"/>
        <v>G28</v>
      </c>
      <c r="N25" s="16"/>
    </row>
    <row r="26" spans="1:14" x14ac:dyDescent="0.25">
      <c r="A26" t="s">
        <v>7438</v>
      </c>
      <c r="C26" s="22">
        <f t="shared" si="0"/>
        <v>47742</v>
      </c>
      <c r="D26" t="s">
        <v>7494</v>
      </c>
      <c r="E26" s="9" t="str">
        <f ca="1"/>
        <v>M31</v>
      </c>
      <c r="F26" s="13"/>
      <c r="G26" s="22">
        <f t="shared" si="1"/>
        <v>47744</v>
      </c>
      <c r="H26" t="s">
        <v>7494</v>
      </c>
      <c r="I26" s="9" t="str">
        <f ca="1"/>
        <v>M31</v>
      </c>
      <c r="K26" s="22">
        <f t="shared" si="2"/>
        <v>46266</v>
      </c>
      <c r="L26" t="s">
        <v>7478</v>
      </c>
      <c r="M26" s="9" t="str">
        <f ca="1"/>
        <v>H28</v>
      </c>
      <c r="N26" s="16"/>
    </row>
    <row r="27" spans="1:14" x14ac:dyDescent="0.25">
      <c r="A27" t="s">
        <v>7439</v>
      </c>
      <c r="C27" s="22">
        <f t="shared" si="0"/>
        <v>47833</v>
      </c>
      <c r="D27" t="s">
        <v>7495</v>
      </c>
      <c r="E27" s="9" t="str">
        <f ca="1"/>
        <v>U31</v>
      </c>
      <c r="F27" s="13"/>
      <c r="G27" s="22">
        <f t="shared" si="1"/>
        <v>47835</v>
      </c>
      <c r="H27" t="s">
        <v>7495</v>
      </c>
      <c r="I27" s="9" t="str">
        <f ca="1"/>
        <v>U31</v>
      </c>
      <c r="K27" s="22">
        <f t="shared" si="2"/>
        <v>46296</v>
      </c>
      <c r="L27" t="s">
        <v>7564</v>
      </c>
      <c r="M27" s="9" t="str">
        <f ca="1"/>
        <v>J28</v>
      </c>
      <c r="N27" s="16"/>
    </row>
    <row r="28" spans="1:14" x14ac:dyDescent="0.25">
      <c r="A28" t="s">
        <v>7440</v>
      </c>
      <c r="C28" s="22">
        <f t="shared" si="0"/>
        <v>47924</v>
      </c>
      <c r="D28" t="s">
        <v>7496</v>
      </c>
      <c r="E28" s="9" t="str">
        <f ca="1"/>
        <v>Z31</v>
      </c>
      <c r="F28" s="13"/>
      <c r="G28" s="22">
        <f t="shared" si="1"/>
        <v>47926</v>
      </c>
      <c r="H28" t="s">
        <v>7496</v>
      </c>
      <c r="I28" s="9" t="str">
        <f ca="1"/>
        <v>Z31</v>
      </c>
      <c r="K28" s="22">
        <f t="shared" si="2"/>
        <v>46327</v>
      </c>
      <c r="L28" t="s">
        <v>7565</v>
      </c>
      <c r="M28" s="9" t="str">
        <f ca="1"/>
        <v>K28</v>
      </c>
      <c r="N28" s="16"/>
    </row>
    <row r="29" spans="1:14" x14ac:dyDescent="0.25">
      <c r="A29" t="s">
        <v>7441</v>
      </c>
      <c r="C29" s="22">
        <f t="shared" si="0"/>
        <v>48015</v>
      </c>
      <c r="D29" t="s">
        <v>7497</v>
      </c>
      <c r="E29" s="9" t="str">
        <f ca="1"/>
        <v>H32</v>
      </c>
      <c r="F29" s="13"/>
      <c r="G29" s="22">
        <f t="shared" si="1"/>
        <v>48017</v>
      </c>
      <c r="H29" t="s">
        <v>7497</v>
      </c>
      <c r="I29" s="9" t="str">
        <f ca="1"/>
        <v>H32</v>
      </c>
      <c r="K29" s="22">
        <f t="shared" si="2"/>
        <v>46357</v>
      </c>
      <c r="L29" t="s">
        <v>7479</v>
      </c>
      <c r="M29" s="9" t="str">
        <f ca="1"/>
        <v>M28</v>
      </c>
      <c r="N29" s="16"/>
    </row>
    <row r="30" spans="1:14" x14ac:dyDescent="0.25">
      <c r="A30" t="s">
        <v>7442</v>
      </c>
      <c r="C30" s="22">
        <f t="shared" si="0"/>
        <v>48106</v>
      </c>
      <c r="D30" t="s">
        <v>7498</v>
      </c>
      <c r="E30" s="9" t="str">
        <f ca="1"/>
        <v>M32</v>
      </c>
      <c r="F30" s="13"/>
      <c r="G30" s="22">
        <f t="shared" si="1"/>
        <v>48108</v>
      </c>
      <c r="H30" t="s">
        <v>7498</v>
      </c>
      <c r="I30" s="9" t="str">
        <f ca="1"/>
        <v>M32</v>
      </c>
      <c r="K30" s="22">
        <f t="shared" si="2"/>
        <v>46388</v>
      </c>
      <c r="L30" t="s">
        <v>7566</v>
      </c>
      <c r="M30" s="9" t="str">
        <f ca="1"/>
        <v>N28</v>
      </c>
      <c r="N30" s="16"/>
    </row>
    <row r="31" spans="1:14" x14ac:dyDescent="0.25">
      <c r="A31" t="s">
        <v>7443</v>
      </c>
      <c r="C31" s="22">
        <f t="shared" si="0"/>
        <v>48197</v>
      </c>
      <c r="D31" t="s">
        <v>7499</v>
      </c>
      <c r="E31" s="9" t="str">
        <f ca="1"/>
        <v>U32</v>
      </c>
      <c r="F31" s="13"/>
      <c r="G31" s="22">
        <f t="shared" si="1"/>
        <v>48199</v>
      </c>
      <c r="H31" t="s">
        <v>7499</v>
      </c>
      <c r="I31" s="9" t="str">
        <f ca="1"/>
        <v>U32</v>
      </c>
      <c r="K31" s="22">
        <f t="shared" si="2"/>
        <v>46419</v>
      </c>
      <c r="L31" t="s">
        <v>7567</v>
      </c>
      <c r="M31" s="9" t="str">
        <f ca="1"/>
        <v>Q28</v>
      </c>
      <c r="N31" s="16"/>
    </row>
    <row r="32" spans="1:14" x14ac:dyDescent="0.25">
      <c r="A32" t="s">
        <v>7444</v>
      </c>
      <c r="C32" s="22">
        <f t="shared" si="0"/>
        <v>48288</v>
      </c>
      <c r="D32" t="s">
        <v>7500</v>
      </c>
      <c r="E32" s="9" t="str">
        <f ca="1"/>
        <v>Z32</v>
      </c>
      <c r="F32" s="13"/>
      <c r="G32" s="22">
        <f t="shared" si="1"/>
        <v>48290</v>
      </c>
      <c r="H32" t="s">
        <v>7500</v>
      </c>
      <c r="I32" s="9" t="str">
        <f ca="1"/>
        <v>Z32</v>
      </c>
      <c r="K32" s="22">
        <f t="shared" si="2"/>
        <v>46447</v>
      </c>
      <c r="L32" t="s">
        <v>7480</v>
      </c>
      <c r="M32" s="9" t="str">
        <f ca="1"/>
        <v>U28</v>
      </c>
      <c r="N32" s="16"/>
    </row>
    <row r="33" spans="1:22" x14ac:dyDescent="0.25">
      <c r="A33" t="s">
        <v>7445</v>
      </c>
      <c r="C33" s="22">
        <f t="shared" si="0"/>
        <v>48379</v>
      </c>
      <c r="D33" t="s">
        <v>7501</v>
      </c>
      <c r="E33" s="9" t="str">
        <f ca="1"/>
        <v>H33</v>
      </c>
      <c r="F33" s="13"/>
      <c r="G33" s="22">
        <f t="shared" si="1"/>
        <v>48381</v>
      </c>
      <c r="H33" t="s">
        <v>7501</v>
      </c>
      <c r="I33" s="9" t="str">
        <f ca="1"/>
        <v>H33</v>
      </c>
      <c r="K33" s="22">
        <f t="shared" si="2"/>
        <v>46478</v>
      </c>
      <c r="L33" t="s">
        <v>7568</v>
      </c>
      <c r="M33" s="9" t="str">
        <f ca="1"/>
        <v>V28</v>
      </c>
      <c r="N33" s="16"/>
    </row>
    <row r="34" spans="1:22" x14ac:dyDescent="0.25">
      <c r="A34" t="s">
        <v>7446</v>
      </c>
      <c r="C34" s="22">
        <f t="shared" si="0"/>
        <v>48470</v>
      </c>
      <c r="D34" t="s">
        <v>7502</v>
      </c>
      <c r="E34" s="9" t="str">
        <f ca="1"/>
        <v>M33</v>
      </c>
      <c r="F34" s="13"/>
      <c r="G34" s="22">
        <f t="shared" si="1"/>
        <v>48472</v>
      </c>
      <c r="H34" t="s">
        <v>7502</v>
      </c>
      <c r="I34" s="9" t="str">
        <f ca="1"/>
        <v>M33</v>
      </c>
      <c r="K34" s="22">
        <f t="shared" si="2"/>
        <v>46508</v>
      </c>
      <c r="L34" t="s">
        <v>7569</v>
      </c>
      <c r="M34" s="9" t="str">
        <f ca="1"/>
        <v>X28</v>
      </c>
      <c r="N34" s="16"/>
    </row>
    <row r="35" spans="1:22" x14ac:dyDescent="0.25">
      <c r="A35" t="s">
        <v>7447</v>
      </c>
      <c r="C35" s="22">
        <f t="shared" si="0"/>
        <v>48561</v>
      </c>
      <c r="D35" t="s">
        <v>7503</v>
      </c>
      <c r="E35" s="9" t="str">
        <f ca="1"/>
        <v>U33</v>
      </c>
      <c r="F35" s="13"/>
      <c r="G35" s="22">
        <f t="shared" si="1"/>
        <v>48563</v>
      </c>
      <c r="H35" t="s">
        <v>7503</v>
      </c>
      <c r="I35" s="9" t="str">
        <f ca="1"/>
        <v>U33</v>
      </c>
      <c r="K35" s="22">
        <f t="shared" si="2"/>
        <v>46539</v>
      </c>
      <c r="L35" t="s">
        <v>7481</v>
      </c>
      <c r="M35" s="9" t="str">
        <f ca="1"/>
        <v>Z28</v>
      </c>
      <c r="N35" s="16"/>
    </row>
    <row r="36" spans="1:22" x14ac:dyDescent="0.25">
      <c r="A36" t="s">
        <v>7448</v>
      </c>
      <c r="C36" s="22">
        <f t="shared" si="0"/>
        <v>48652</v>
      </c>
      <c r="D36" t="s">
        <v>7504</v>
      </c>
      <c r="E36" s="9" t="str">
        <f ca="1"/>
        <v>Z33</v>
      </c>
      <c r="F36" s="13"/>
      <c r="G36" s="22">
        <f t="shared" si="1"/>
        <v>48654</v>
      </c>
      <c r="H36" t="s">
        <v>7504</v>
      </c>
      <c r="I36" s="9" t="str">
        <f ca="1"/>
        <v>Z33</v>
      </c>
      <c r="K36" s="22">
        <f t="shared" si="2"/>
        <v>46569</v>
      </c>
      <c r="L36" t="s">
        <v>7570</v>
      </c>
      <c r="M36" s="9" t="str">
        <f ca="1"/>
        <v>F29</v>
      </c>
      <c r="N36" s="16"/>
    </row>
    <row r="37" spans="1:22" x14ac:dyDescent="0.25">
      <c r="A37" t="s">
        <v>7449</v>
      </c>
      <c r="C37" s="22">
        <f t="shared" si="0"/>
        <v>48743</v>
      </c>
      <c r="D37" t="s">
        <v>7505</v>
      </c>
      <c r="E37" s="9" t="str">
        <f ca="1"/>
        <v>H34</v>
      </c>
      <c r="F37" s="13"/>
      <c r="G37" s="22">
        <f t="shared" si="1"/>
        <v>48745</v>
      </c>
      <c r="H37" t="s">
        <v>7505</v>
      </c>
      <c r="I37" s="9" t="str">
        <f ca="1"/>
        <v>H34</v>
      </c>
      <c r="K37" s="22">
        <f t="shared" si="2"/>
        <v>46600</v>
      </c>
      <c r="L37" t="s">
        <v>7571</v>
      </c>
      <c r="M37" s="9" t="str">
        <f ca="1"/>
        <v>G29</v>
      </c>
      <c r="N37" s="16"/>
    </row>
    <row r="38" spans="1:22" x14ac:dyDescent="0.25">
      <c r="A38" t="s">
        <v>7450</v>
      </c>
      <c r="C38" s="22">
        <f t="shared" ref="C38:C63" si="3">DATE(2000+RIGHT(D38,2),VLOOKUP(LEFT(D38,1),$G$71:$H$82,2,0),1)+ MOD(3-WEEKDAY(DATE(2000+RIGHT(D38,2),VLOOKUP(LEFT(D38,1),$G$71:$H$82,2,0),1),2),7)+12</f>
        <v>48841</v>
      </c>
      <c r="D38" t="s">
        <v>7506</v>
      </c>
      <c r="E38" s="9" t="str">
        <f ca="1"/>
        <v>M34</v>
      </c>
      <c r="F38" s="13"/>
      <c r="G38" s="22">
        <f t="shared" ref="G38:G63" si="4">DATE(2000+RIGHT(H38,2),VLOOKUP(LEFT(H38,1),$G$71:$H$82,2,0),1)+ MOD(3-WEEKDAY(DATE(2000+RIGHT(H38,2),VLOOKUP(LEFT(H38,1),$G$71:$H$82,2,0),1),2),7)+14</f>
        <v>48843</v>
      </c>
      <c r="H38" t="s">
        <v>7506</v>
      </c>
      <c r="I38" s="9" t="str">
        <f ca="1"/>
        <v>M34</v>
      </c>
      <c r="K38" s="22">
        <f t="shared" ref="K38:K47" si="5">DATE(RIGHT(L38,2)+100, VLOOKUP(LEFT(L38,1), $S$130:$T$141, 2,0), 1)</f>
        <v>46631</v>
      </c>
      <c r="L38" t="s">
        <v>7482</v>
      </c>
      <c r="M38" s="9" t="str">
        <f ca="1"/>
        <v>H29</v>
      </c>
      <c r="N38" s="16"/>
    </row>
    <row r="39" spans="1:22" x14ac:dyDescent="0.25">
      <c r="A39" t="s">
        <v>7451</v>
      </c>
      <c r="C39" s="22">
        <f t="shared" si="3"/>
        <v>48932</v>
      </c>
      <c r="D39" t="s">
        <v>7507</v>
      </c>
      <c r="E39" s="9" t="str">
        <f ca="1"/>
        <v>U34</v>
      </c>
      <c r="F39" s="13"/>
      <c r="G39" s="22">
        <f t="shared" si="4"/>
        <v>48934</v>
      </c>
      <c r="H39" t="s">
        <v>7507</v>
      </c>
      <c r="I39" s="9" t="str">
        <f ca="1"/>
        <v>U34</v>
      </c>
      <c r="K39" s="22">
        <f t="shared" si="5"/>
        <v>46661</v>
      </c>
      <c r="L39" t="s">
        <v>7572</v>
      </c>
      <c r="M39" s="9" t="str">
        <f ca="1"/>
        <v>J29</v>
      </c>
      <c r="N39" s="16"/>
    </row>
    <row r="40" spans="1:22" x14ac:dyDescent="0.25">
      <c r="A40" t="s">
        <v>7452</v>
      </c>
      <c r="C40" s="22">
        <f t="shared" si="3"/>
        <v>49016</v>
      </c>
      <c r="D40" t="s">
        <v>7508</v>
      </c>
      <c r="E40" s="9" t="str">
        <f ca="1"/>
        <v>Z34</v>
      </c>
      <c r="F40" s="13"/>
      <c r="G40" s="22">
        <f t="shared" si="4"/>
        <v>49018</v>
      </c>
      <c r="H40" t="s">
        <v>7508</v>
      </c>
      <c r="I40" s="9" t="str">
        <f ca="1"/>
        <v>Z34</v>
      </c>
      <c r="K40" s="22">
        <f t="shared" si="5"/>
        <v>46692</v>
      </c>
      <c r="L40" t="s">
        <v>7573</v>
      </c>
      <c r="M40" s="9" t="str">
        <f ca="1"/>
        <v>K29</v>
      </c>
      <c r="N40" s="16"/>
    </row>
    <row r="41" spans="1:22" x14ac:dyDescent="0.25">
      <c r="A41" t="s">
        <v>7453</v>
      </c>
      <c r="C41" s="22">
        <f t="shared" si="3"/>
        <v>49114</v>
      </c>
      <c r="D41" t="s">
        <v>7509</v>
      </c>
      <c r="E41" s="9" t="str">
        <f ca="1"/>
        <v>H35</v>
      </c>
      <c r="F41" s="13"/>
      <c r="G41" s="22">
        <f t="shared" si="4"/>
        <v>49116</v>
      </c>
      <c r="H41" t="s">
        <v>7509</v>
      </c>
      <c r="I41" s="9" t="str">
        <f ca="1"/>
        <v>H35</v>
      </c>
      <c r="K41" s="22">
        <f t="shared" si="5"/>
        <v>46722</v>
      </c>
      <c r="L41" t="s">
        <v>7483</v>
      </c>
      <c r="M41" s="9" t="str">
        <f ca="1"/>
        <v>M29</v>
      </c>
      <c r="N41" s="16"/>
    </row>
    <row r="42" spans="1:22" x14ac:dyDescent="0.25">
      <c r="A42" t="s">
        <v>7454</v>
      </c>
      <c r="C42" s="22">
        <f t="shared" si="3"/>
        <v>49205</v>
      </c>
      <c r="D42" t="s">
        <v>7510</v>
      </c>
      <c r="E42" s="9" t="str">
        <f ca="1"/>
        <v>M35</v>
      </c>
      <c r="F42" s="13"/>
      <c r="G42" s="22">
        <f t="shared" si="4"/>
        <v>49207</v>
      </c>
      <c r="H42" t="s">
        <v>7510</v>
      </c>
      <c r="I42" s="9" t="str">
        <f ca="1"/>
        <v>M35</v>
      </c>
      <c r="K42" s="22">
        <f t="shared" si="5"/>
        <v>46753</v>
      </c>
      <c r="L42" t="s">
        <v>7574</v>
      </c>
      <c r="M42" s="9" t="str">
        <f ca="1"/>
        <v>N29</v>
      </c>
      <c r="N42" s="16"/>
    </row>
    <row r="43" spans="1:22" x14ac:dyDescent="0.25">
      <c r="A43" t="s">
        <v>7455</v>
      </c>
      <c r="C43" s="22">
        <f t="shared" si="3"/>
        <v>49296</v>
      </c>
      <c r="D43" t="s">
        <v>7511</v>
      </c>
      <c r="E43" s="9" t="str">
        <f ca="1"/>
        <v>U35</v>
      </c>
      <c r="F43" s="13"/>
      <c r="G43" s="22">
        <f t="shared" si="4"/>
        <v>49298</v>
      </c>
      <c r="H43" t="s">
        <v>7511</v>
      </c>
      <c r="I43" s="9" t="str">
        <f ca="1"/>
        <v>U35</v>
      </c>
      <c r="K43" s="22">
        <f t="shared" si="5"/>
        <v>46784</v>
      </c>
      <c r="L43" t="s">
        <v>7575</v>
      </c>
      <c r="M43" s="9" t="str">
        <f ca="1"/>
        <v>Q29</v>
      </c>
      <c r="N43" s="16"/>
    </row>
    <row r="44" spans="1:22" x14ac:dyDescent="0.25">
      <c r="A44" t="s">
        <v>7456</v>
      </c>
      <c r="C44" s="22">
        <f t="shared" si="3"/>
        <v>49387</v>
      </c>
      <c r="D44" t="s">
        <v>7512</v>
      </c>
      <c r="E44" s="9" t="str">
        <f ca="1"/>
        <v>Z35</v>
      </c>
      <c r="F44" s="13"/>
      <c r="G44" s="22">
        <f t="shared" si="4"/>
        <v>49389</v>
      </c>
      <c r="H44" t="s">
        <v>7512</v>
      </c>
      <c r="I44" s="9" t="str">
        <f ca="1"/>
        <v>Z35</v>
      </c>
      <c r="K44" s="22">
        <f t="shared" si="5"/>
        <v>46813</v>
      </c>
      <c r="L44" t="s">
        <v>7484</v>
      </c>
      <c r="M44" s="9" t="str">
        <f ca="1"/>
        <v>U29</v>
      </c>
      <c r="N44" s="16"/>
    </row>
    <row r="45" spans="1:22" x14ac:dyDescent="0.25">
      <c r="A45" t="s">
        <v>7457</v>
      </c>
      <c r="C45" s="22">
        <f t="shared" si="3"/>
        <v>49478</v>
      </c>
      <c r="D45" t="s">
        <v>7513</v>
      </c>
      <c r="E45" s="9" t="str">
        <f ca="1"/>
        <v>H36</v>
      </c>
      <c r="G45" s="22">
        <f t="shared" si="4"/>
        <v>49480</v>
      </c>
      <c r="H45" t="s">
        <v>7513</v>
      </c>
      <c r="I45" s="9" t="str">
        <f ca="1"/>
        <v>H36</v>
      </c>
      <c r="K45" s="22">
        <f t="shared" si="5"/>
        <v>46844</v>
      </c>
      <c r="L45" t="s">
        <v>7576</v>
      </c>
      <c r="M45" s="9" t="str">
        <f ca="1"/>
        <v>V29</v>
      </c>
      <c r="N45" s="16"/>
    </row>
    <row r="46" spans="1:22" x14ac:dyDescent="0.25">
      <c r="A46" t="s">
        <v>7458</v>
      </c>
      <c r="C46" s="22">
        <f t="shared" si="3"/>
        <v>49569</v>
      </c>
      <c r="D46" t="s">
        <v>7514</v>
      </c>
      <c r="E46" s="9" t="str">
        <f ca="1"/>
        <v>M36</v>
      </c>
      <c r="G46" s="22">
        <f t="shared" si="4"/>
        <v>49571</v>
      </c>
      <c r="H46" t="s">
        <v>7514</v>
      </c>
      <c r="I46" s="9" t="str">
        <f ca="1"/>
        <v>M36</v>
      </c>
      <c r="K46" s="22">
        <f t="shared" si="5"/>
        <v>46874</v>
      </c>
      <c r="L46" t="s">
        <v>7577</v>
      </c>
      <c r="M46" s="9" t="str">
        <f ca="1"/>
        <v>X29</v>
      </c>
      <c r="N46" s="16"/>
    </row>
    <row r="47" spans="1:22" x14ac:dyDescent="0.25">
      <c r="A47" t="s">
        <v>7459</v>
      </c>
      <c r="C47" s="22">
        <f t="shared" si="3"/>
        <v>49660</v>
      </c>
      <c r="D47" t="s">
        <v>7515</v>
      </c>
      <c r="E47" s="9" t="str">
        <f ca="1"/>
        <v>U36</v>
      </c>
      <c r="G47" s="22">
        <f t="shared" si="4"/>
        <v>49662</v>
      </c>
      <c r="H47" t="s">
        <v>7515</v>
      </c>
      <c r="I47" s="9" t="str">
        <f ca="1"/>
        <v>U36</v>
      </c>
      <c r="K47" s="22">
        <f t="shared" si="5"/>
        <v>46905</v>
      </c>
      <c r="L47" t="s">
        <v>7485</v>
      </c>
      <c r="M47" s="9" t="str">
        <f ca="1"/>
        <v>Z29</v>
      </c>
      <c r="N47" s="16"/>
    </row>
    <row r="48" spans="1:22" x14ac:dyDescent="0.25">
      <c r="C48" s="22">
        <f t="shared" si="3"/>
        <v>49751</v>
      </c>
      <c r="D48" t="s">
        <v>7516</v>
      </c>
      <c r="E48" s="9" t="str">
        <f ca="1"/>
        <v>Z36</v>
      </c>
      <c r="G48" s="22">
        <f t="shared" si="4"/>
        <v>49753</v>
      </c>
      <c r="H48" t="s">
        <v>7516</v>
      </c>
      <c r="I48" s="9" t="str">
        <f ca="1"/>
        <v>Z36</v>
      </c>
      <c r="K48" s="22">
        <f t="shared" ref="K48:K69" si="6">DATE(RIGHT(L48,2)+100, VLOOKUP(LEFT(L48,1), $S$130:$T$141, 2,0), 1)</f>
        <v>46935</v>
      </c>
      <c r="L48" t="s">
        <v>7578</v>
      </c>
      <c r="M48" s="9" t="str">
        <f ca="1"/>
        <v>F30</v>
      </c>
      <c r="V48" s="16"/>
    </row>
    <row r="49" spans="3:22" x14ac:dyDescent="0.25">
      <c r="C49" s="22">
        <f t="shared" si="3"/>
        <v>49842</v>
      </c>
      <c r="D49" t="s">
        <v>7517</v>
      </c>
      <c r="E49" s="9" t="str">
        <f ca="1"/>
        <v>H37</v>
      </c>
      <c r="G49" s="22">
        <f t="shared" si="4"/>
        <v>49844</v>
      </c>
      <c r="H49" t="s">
        <v>7517</v>
      </c>
      <c r="I49" s="9" t="str">
        <f ca="1"/>
        <v>H37</v>
      </c>
      <c r="K49" s="22">
        <f t="shared" si="6"/>
        <v>46966</v>
      </c>
      <c r="L49" t="s">
        <v>7579</v>
      </c>
      <c r="M49" s="9" t="str">
        <f ca="1"/>
        <v>G30</v>
      </c>
      <c r="V49" s="16"/>
    </row>
    <row r="50" spans="3:22" x14ac:dyDescent="0.25">
      <c r="C50" s="22">
        <f t="shared" si="3"/>
        <v>49933</v>
      </c>
      <c r="D50" t="s">
        <v>7518</v>
      </c>
      <c r="E50" s="9" t="str">
        <f ca="1"/>
        <v>M37</v>
      </c>
      <c r="G50" s="22">
        <f t="shared" si="4"/>
        <v>49935</v>
      </c>
      <c r="H50" t="s">
        <v>7518</v>
      </c>
      <c r="I50" s="9" t="str">
        <f ca="1"/>
        <v>M37</v>
      </c>
      <c r="K50" s="22">
        <f t="shared" si="6"/>
        <v>46997</v>
      </c>
      <c r="L50" t="s">
        <v>7486</v>
      </c>
      <c r="M50" s="9" t="str">
        <f ca="1"/>
        <v>H30</v>
      </c>
      <c r="V50" s="16"/>
    </row>
    <row r="51" spans="3:22" x14ac:dyDescent="0.25">
      <c r="C51" s="22">
        <f t="shared" si="3"/>
        <v>50024</v>
      </c>
      <c r="D51" t="s">
        <v>7519</v>
      </c>
      <c r="E51" s="9" t="str">
        <f ca="1"/>
        <v>U37</v>
      </c>
      <c r="G51" s="22">
        <f t="shared" si="4"/>
        <v>50026</v>
      </c>
      <c r="H51" t="s">
        <v>7519</v>
      </c>
      <c r="I51" s="9" t="str">
        <f ca="1"/>
        <v>U37</v>
      </c>
      <c r="K51" s="22">
        <f t="shared" si="6"/>
        <v>47027</v>
      </c>
      <c r="L51" t="s">
        <v>7580</v>
      </c>
      <c r="M51" s="9" t="str">
        <f ca="1"/>
        <v>J30</v>
      </c>
    </row>
    <row r="52" spans="3:22" x14ac:dyDescent="0.25">
      <c r="C52" s="22">
        <f t="shared" si="3"/>
        <v>50115</v>
      </c>
      <c r="D52" t="s">
        <v>7520</v>
      </c>
      <c r="E52" s="9" t="str">
        <f ca="1"/>
        <v>Z37</v>
      </c>
      <c r="G52" s="22">
        <f t="shared" si="4"/>
        <v>50117</v>
      </c>
      <c r="H52" t="s">
        <v>7520</v>
      </c>
      <c r="I52" s="9" t="str">
        <f ca="1"/>
        <v>Z37</v>
      </c>
      <c r="K52" s="22">
        <f t="shared" si="6"/>
        <v>47058</v>
      </c>
      <c r="L52" t="s">
        <v>7581</v>
      </c>
      <c r="M52" s="9" t="str">
        <f ca="1"/>
        <v>K30</v>
      </c>
    </row>
    <row r="53" spans="3:22" x14ac:dyDescent="0.25">
      <c r="C53" s="22">
        <f t="shared" si="3"/>
        <v>50206</v>
      </c>
      <c r="D53" t="s">
        <v>7522</v>
      </c>
      <c r="E53" s="9" t="str">
        <f ca="1"/>
        <v>H39</v>
      </c>
      <c r="G53" s="22">
        <f t="shared" si="4"/>
        <v>50208</v>
      </c>
      <c r="H53" t="s">
        <v>7522</v>
      </c>
      <c r="I53" s="9" t="str">
        <f ca="1"/>
        <v>H39</v>
      </c>
      <c r="K53" s="22">
        <f t="shared" si="6"/>
        <v>47088</v>
      </c>
      <c r="L53" t="s">
        <v>7487</v>
      </c>
      <c r="M53" s="9" t="str">
        <f ca="1"/>
        <v>M30</v>
      </c>
    </row>
    <row r="54" spans="3:22" x14ac:dyDescent="0.25">
      <c r="C54" s="22">
        <f t="shared" si="3"/>
        <v>50297</v>
      </c>
      <c r="D54" t="s">
        <v>7524</v>
      </c>
      <c r="E54" s="9" t="str">
        <f ca="1"/>
        <v>M39</v>
      </c>
      <c r="G54" s="22">
        <f t="shared" si="4"/>
        <v>50299</v>
      </c>
      <c r="H54" t="s">
        <v>7524</v>
      </c>
      <c r="I54" s="9" t="str">
        <f ca="1"/>
        <v>M39</v>
      </c>
      <c r="K54" s="22">
        <f t="shared" si="6"/>
        <v>47119</v>
      </c>
      <c r="L54" t="s">
        <v>7582</v>
      </c>
      <c r="M54" s="9" t="str">
        <f ca="1"/>
        <v>N30</v>
      </c>
    </row>
    <row r="55" spans="3:22" x14ac:dyDescent="0.25">
      <c r="C55" s="22">
        <f t="shared" si="3"/>
        <v>50388</v>
      </c>
      <c r="D55" t="s">
        <v>7526</v>
      </c>
      <c r="E55" s="9" t="str">
        <f ca="1"/>
        <v>U39</v>
      </c>
      <c r="G55" s="22">
        <f t="shared" si="4"/>
        <v>50390</v>
      </c>
      <c r="H55" t="s">
        <v>7526</v>
      </c>
      <c r="I55" s="9" t="str">
        <f ca="1"/>
        <v>U39</v>
      </c>
      <c r="K55" s="22">
        <f t="shared" si="6"/>
        <v>47150</v>
      </c>
      <c r="L55" t="s">
        <v>7583</v>
      </c>
      <c r="M55" s="9" t="str">
        <f ca="1"/>
        <v>Q30</v>
      </c>
    </row>
    <row r="56" spans="3:22" x14ac:dyDescent="0.25">
      <c r="C56" s="22">
        <f t="shared" si="3"/>
        <v>50843</v>
      </c>
      <c r="D56" t="s">
        <v>7528</v>
      </c>
      <c r="E56" s="9" t="str">
        <f ca="1"/>
        <v>Z39</v>
      </c>
      <c r="G56" s="22">
        <f t="shared" si="4"/>
        <v>50845</v>
      </c>
      <c r="H56" t="s">
        <v>7528</v>
      </c>
      <c r="I56" s="9" t="str">
        <f ca="1"/>
        <v>Z39</v>
      </c>
      <c r="K56" s="22">
        <f t="shared" si="6"/>
        <v>47178</v>
      </c>
      <c r="L56" t="s">
        <v>7488</v>
      </c>
      <c r="M56" s="9" t="str">
        <f ca="1"/>
        <v>U30</v>
      </c>
    </row>
    <row r="57" spans="3:22" x14ac:dyDescent="0.25">
      <c r="C57" s="22">
        <f t="shared" si="3"/>
        <v>50934</v>
      </c>
      <c r="D57" t="s">
        <v>7530</v>
      </c>
      <c r="E57" s="9" t="str">
        <f ca="1"/>
        <v>H40</v>
      </c>
      <c r="G57" s="22">
        <f t="shared" si="4"/>
        <v>50936</v>
      </c>
      <c r="H57" t="s">
        <v>7530</v>
      </c>
      <c r="I57" s="9" t="str">
        <f ca="1"/>
        <v>H40</v>
      </c>
      <c r="K57" s="22">
        <f t="shared" si="6"/>
        <v>47209</v>
      </c>
      <c r="L57" t="s">
        <v>7584</v>
      </c>
      <c r="M57" s="9" t="str">
        <f ca="1"/>
        <v>V30</v>
      </c>
    </row>
    <row r="58" spans="3:22" x14ac:dyDescent="0.25">
      <c r="C58" s="22">
        <f t="shared" si="3"/>
        <v>51032</v>
      </c>
      <c r="D58" t="s">
        <v>7532</v>
      </c>
      <c r="E58" s="9" t="str">
        <f ca="1"/>
        <v>M40</v>
      </c>
      <c r="G58" s="22">
        <f t="shared" si="4"/>
        <v>51034</v>
      </c>
      <c r="H58" t="s">
        <v>7532</v>
      </c>
      <c r="I58" s="9" t="str">
        <f ca="1"/>
        <v>M40</v>
      </c>
      <c r="K58" s="22">
        <f t="shared" si="6"/>
        <v>47239</v>
      </c>
      <c r="L58" t="s">
        <v>7585</v>
      </c>
      <c r="M58" s="9" t="str">
        <f ca="1"/>
        <v>X30</v>
      </c>
    </row>
    <row r="59" spans="3:22" x14ac:dyDescent="0.25">
      <c r="C59" s="22">
        <f t="shared" si="3"/>
        <v>51123</v>
      </c>
      <c r="D59" t="s">
        <v>7534</v>
      </c>
      <c r="E59" s="9" t="str">
        <f ca="1"/>
        <v>U40</v>
      </c>
      <c r="G59" s="22">
        <f t="shared" si="4"/>
        <v>51125</v>
      </c>
      <c r="H59" t="s">
        <v>7534</v>
      </c>
      <c r="I59" s="9" t="str">
        <f ca="1"/>
        <v>U40</v>
      </c>
      <c r="K59" s="22">
        <f t="shared" si="6"/>
        <v>47270</v>
      </c>
      <c r="L59" t="s">
        <v>7489</v>
      </c>
      <c r="M59" s="9" t="str">
        <f ca="1"/>
        <v>Z30</v>
      </c>
    </row>
    <row r="60" spans="3:22" x14ac:dyDescent="0.25">
      <c r="C60" s="22">
        <f t="shared" si="3"/>
        <v>51214</v>
      </c>
      <c r="D60" t="s">
        <v>7536</v>
      </c>
      <c r="E60" s="9" t="str">
        <f ca="1"/>
        <v>Z40</v>
      </c>
      <c r="G60" s="22">
        <f t="shared" si="4"/>
        <v>51216</v>
      </c>
      <c r="H60" t="s">
        <v>7536</v>
      </c>
      <c r="I60" s="9" t="str">
        <f ca="1"/>
        <v>Z40</v>
      </c>
      <c r="K60" s="22">
        <f t="shared" si="6"/>
        <v>47300</v>
      </c>
      <c r="L60" t="s">
        <v>7586</v>
      </c>
      <c r="M60" s="9" t="str">
        <f ca="1"/>
        <v>F31</v>
      </c>
    </row>
    <row r="61" spans="3:22" x14ac:dyDescent="0.25">
      <c r="C61" s="22">
        <f t="shared" si="3"/>
        <v>51305</v>
      </c>
      <c r="D61" t="s">
        <v>7538</v>
      </c>
      <c r="E61" s="9"/>
      <c r="G61" s="22">
        <f t="shared" si="4"/>
        <v>51307</v>
      </c>
      <c r="H61" t="s">
        <v>7538</v>
      </c>
      <c r="I61" s="9"/>
      <c r="K61" s="22">
        <f t="shared" si="6"/>
        <v>47331</v>
      </c>
      <c r="L61" t="s">
        <v>7587</v>
      </c>
      <c r="M61" s="9" t="str">
        <f ca="1"/>
        <v>G31</v>
      </c>
    </row>
    <row r="62" spans="3:22" x14ac:dyDescent="0.25">
      <c r="C62" s="22">
        <f t="shared" si="3"/>
        <v>51396</v>
      </c>
      <c r="D62" t="s">
        <v>7540</v>
      </c>
      <c r="E62" s="9"/>
      <c r="G62" s="22">
        <f t="shared" si="4"/>
        <v>51398</v>
      </c>
      <c r="H62" t="s">
        <v>7540</v>
      </c>
      <c r="I62" s="9"/>
      <c r="K62" s="22">
        <f t="shared" si="6"/>
        <v>47362</v>
      </c>
      <c r="L62" t="s">
        <v>7490</v>
      </c>
      <c r="M62" s="9" t="str">
        <f ca="1"/>
        <v>H31</v>
      </c>
    </row>
    <row r="63" spans="3:22" x14ac:dyDescent="0.25">
      <c r="C63" s="22">
        <f t="shared" si="3"/>
        <v>51487</v>
      </c>
      <c r="D63" s="3" t="s">
        <v>7542</v>
      </c>
      <c r="E63" s="14"/>
      <c r="G63" s="22">
        <f t="shared" si="4"/>
        <v>51489</v>
      </c>
      <c r="H63" s="3" t="s">
        <v>7542</v>
      </c>
      <c r="I63" s="14"/>
      <c r="K63" s="22">
        <f t="shared" si="6"/>
        <v>47392</v>
      </c>
      <c r="L63" t="s">
        <v>7588</v>
      </c>
      <c r="M63" s="9" t="str">
        <f ca="1"/>
        <v>J31</v>
      </c>
    </row>
    <row r="64" spans="3:22" x14ac:dyDescent="0.25">
      <c r="K64" s="22">
        <f t="shared" si="6"/>
        <v>47423</v>
      </c>
      <c r="L64" t="s">
        <v>7589</v>
      </c>
      <c r="M64" s="9" t="str">
        <f ca="1"/>
        <v>K31</v>
      </c>
    </row>
    <row r="65" spans="3:13" x14ac:dyDescent="0.25">
      <c r="K65" s="22">
        <f t="shared" si="6"/>
        <v>47453</v>
      </c>
      <c r="L65" t="s">
        <v>7491</v>
      </c>
      <c r="M65" s="9" t="str">
        <f ca="1"/>
        <v>M31</v>
      </c>
    </row>
    <row r="66" spans="3:13" x14ac:dyDescent="0.25">
      <c r="K66" s="22">
        <f t="shared" si="6"/>
        <v>47484</v>
      </c>
      <c r="L66" t="s">
        <v>7590</v>
      </c>
      <c r="M66" s="9" t="str">
        <f ca="1"/>
        <v>N31</v>
      </c>
    </row>
    <row r="67" spans="3:13" x14ac:dyDescent="0.25">
      <c r="K67" s="22">
        <f t="shared" si="6"/>
        <v>47515</v>
      </c>
      <c r="L67" t="s">
        <v>7591</v>
      </c>
      <c r="M67" s="9" t="str">
        <f ca="1"/>
        <v>Q31</v>
      </c>
    </row>
    <row r="68" spans="3:13" x14ac:dyDescent="0.25">
      <c r="K68" s="22">
        <f t="shared" si="6"/>
        <v>47543</v>
      </c>
      <c r="L68" t="s">
        <v>7492</v>
      </c>
      <c r="M68" s="9" t="str">
        <f ca="1"/>
        <v>U31</v>
      </c>
    </row>
    <row r="69" spans="3:13" x14ac:dyDescent="0.25">
      <c r="K69" s="22">
        <f t="shared" si="6"/>
        <v>47574</v>
      </c>
      <c r="L69" t="s">
        <v>7592</v>
      </c>
      <c r="M69" s="9" t="str">
        <f ca="1"/>
        <v>V31</v>
      </c>
    </row>
    <row r="70" spans="3:13" x14ac:dyDescent="0.25">
      <c r="K70" s="22">
        <f t="shared" ref="K70:K101" si="7">DATE(RIGHT(L70,2)+100, VLOOKUP(LEFT(L70,1), $S$130:$T$141, 2,0), 1)</f>
        <v>47604</v>
      </c>
      <c r="L70" t="s">
        <v>7593</v>
      </c>
      <c r="M70" s="9" t="str">
        <f ca="1"/>
        <v>X31</v>
      </c>
    </row>
    <row r="71" spans="3:13" x14ac:dyDescent="0.25">
      <c r="C71" s="17" t="s">
        <v>7521</v>
      </c>
      <c r="D71" s="11">
        <v>1</v>
      </c>
      <c r="G71" s="17" t="s">
        <v>7521</v>
      </c>
      <c r="H71" s="11">
        <v>1</v>
      </c>
      <c r="K71" s="22">
        <f t="shared" si="7"/>
        <v>47635</v>
      </c>
      <c r="L71" t="s">
        <v>7493</v>
      </c>
      <c r="M71" s="9" t="str">
        <f ca="1"/>
        <v>Z31</v>
      </c>
    </row>
    <row r="72" spans="3:13" x14ac:dyDescent="0.25">
      <c r="C72" s="18" t="s">
        <v>7523</v>
      </c>
      <c r="D72" s="9">
        <v>2</v>
      </c>
      <c r="G72" s="18" t="s">
        <v>7523</v>
      </c>
      <c r="H72" s="9">
        <v>2</v>
      </c>
      <c r="K72" s="22">
        <f t="shared" si="7"/>
        <v>47665</v>
      </c>
      <c r="L72" t="s">
        <v>7594</v>
      </c>
      <c r="M72" s="9" t="str">
        <f ca="1"/>
        <v>F32</v>
      </c>
    </row>
    <row r="73" spans="3:13" x14ac:dyDescent="0.25">
      <c r="C73" s="18" t="s">
        <v>7525</v>
      </c>
      <c r="D73" s="9">
        <v>3</v>
      </c>
      <c r="G73" s="18" t="s">
        <v>7525</v>
      </c>
      <c r="H73" s="9">
        <v>3</v>
      </c>
      <c r="K73" s="22">
        <f t="shared" si="7"/>
        <v>47696</v>
      </c>
      <c r="L73" t="s">
        <v>7595</v>
      </c>
      <c r="M73" s="9" t="str">
        <f ca="1"/>
        <v>G32</v>
      </c>
    </row>
    <row r="74" spans="3:13" x14ac:dyDescent="0.25">
      <c r="C74" s="18" t="s">
        <v>7527</v>
      </c>
      <c r="D74" s="9">
        <v>4</v>
      </c>
      <c r="G74" s="18" t="s">
        <v>7527</v>
      </c>
      <c r="H74" s="9">
        <v>4</v>
      </c>
      <c r="K74" s="22">
        <f t="shared" si="7"/>
        <v>47727</v>
      </c>
      <c r="L74" t="s">
        <v>7494</v>
      </c>
      <c r="M74" s="9" t="str">
        <f ca="1"/>
        <v>H32</v>
      </c>
    </row>
    <row r="75" spans="3:13" x14ac:dyDescent="0.25">
      <c r="C75" s="18" t="s">
        <v>7529</v>
      </c>
      <c r="D75" s="9">
        <v>5</v>
      </c>
      <c r="G75" s="18" t="s">
        <v>7529</v>
      </c>
      <c r="H75" s="9">
        <v>5</v>
      </c>
      <c r="K75" s="22">
        <f t="shared" si="7"/>
        <v>47757</v>
      </c>
      <c r="L75" t="s">
        <v>7596</v>
      </c>
      <c r="M75" s="9" t="str">
        <f ca="1"/>
        <v>J32</v>
      </c>
    </row>
    <row r="76" spans="3:13" x14ac:dyDescent="0.25">
      <c r="C76" s="18" t="s">
        <v>7531</v>
      </c>
      <c r="D76" s="9">
        <v>6</v>
      </c>
      <c r="G76" s="18" t="s">
        <v>7531</v>
      </c>
      <c r="H76" s="9">
        <v>6</v>
      </c>
      <c r="K76" s="22">
        <f t="shared" si="7"/>
        <v>47788</v>
      </c>
      <c r="L76" t="s">
        <v>7597</v>
      </c>
      <c r="M76" s="9" t="str">
        <f ca="1"/>
        <v>K32</v>
      </c>
    </row>
    <row r="77" spans="3:13" x14ac:dyDescent="0.25">
      <c r="C77" s="18" t="s">
        <v>7533</v>
      </c>
      <c r="D77" s="9">
        <v>7</v>
      </c>
      <c r="G77" s="18" t="s">
        <v>7533</v>
      </c>
      <c r="H77" s="9">
        <v>7</v>
      </c>
      <c r="K77" s="22">
        <f t="shared" si="7"/>
        <v>47818</v>
      </c>
      <c r="L77" t="s">
        <v>7495</v>
      </c>
      <c r="M77" s="9" t="str">
        <f ca="1"/>
        <v>M32</v>
      </c>
    </row>
    <row r="78" spans="3:13" x14ac:dyDescent="0.25">
      <c r="C78" s="18" t="s">
        <v>7535</v>
      </c>
      <c r="D78" s="9">
        <v>8</v>
      </c>
      <c r="G78" s="18" t="s">
        <v>7535</v>
      </c>
      <c r="H78" s="9">
        <v>8</v>
      </c>
      <c r="K78" s="22">
        <f t="shared" si="7"/>
        <v>47849</v>
      </c>
      <c r="L78" t="s">
        <v>7598</v>
      </c>
      <c r="M78" s="9" t="str">
        <f ca="1"/>
        <v>N32</v>
      </c>
    </row>
    <row r="79" spans="3:13" x14ac:dyDescent="0.25">
      <c r="C79" s="18" t="s">
        <v>7537</v>
      </c>
      <c r="D79" s="9">
        <v>9</v>
      </c>
      <c r="G79" s="18" t="s">
        <v>7537</v>
      </c>
      <c r="H79" s="9">
        <v>9</v>
      </c>
      <c r="K79" s="22">
        <f t="shared" si="7"/>
        <v>47880</v>
      </c>
      <c r="L79" t="s">
        <v>7599</v>
      </c>
      <c r="M79" s="9" t="str">
        <f ca="1"/>
        <v>Q32</v>
      </c>
    </row>
    <row r="80" spans="3:13" x14ac:dyDescent="0.25">
      <c r="C80" s="18" t="s">
        <v>7539</v>
      </c>
      <c r="D80" s="9">
        <v>10</v>
      </c>
      <c r="G80" s="18" t="s">
        <v>7539</v>
      </c>
      <c r="H80" s="9">
        <v>10</v>
      </c>
      <c r="K80" s="22">
        <f t="shared" si="7"/>
        <v>47908</v>
      </c>
      <c r="L80" t="s">
        <v>7496</v>
      </c>
      <c r="M80" s="9" t="str">
        <f ca="1"/>
        <v>U32</v>
      </c>
    </row>
    <row r="81" spans="3:13" x14ac:dyDescent="0.25">
      <c r="C81" s="18" t="s">
        <v>7541</v>
      </c>
      <c r="D81" s="9">
        <v>11</v>
      </c>
      <c r="G81" s="18" t="s">
        <v>7541</v>
      </c>
      <c r="H81" s="9">
        <v>11</v>
      </c>
      <c r="K81" s="22">
        <f t="shared" si="7"/>
        <v>47939</v>
      </c>
      <c r="L81" t="s">
        <v>7600</v>
      </c>
      <c r="M81" s="9" t="str">
        <f ca="1"/>
        <v>V32</v>
      </c>
    </row>
    <row r="82" spans="3:13" ht="15.75" thickBot="1" x14ac:dyDescent="0.3">
      <c r="C82" s="20" t="s">
        <v>7543</v>
      </c>
      <c r="D82" s="19">
        <v>12</v>
      </c>
      <c r="G82" s="20" t="s">
        <v>7543</v>
      </c>
      <c r="H82" s="19">
        <v>12</v>
      </c>
      <c r="K82" s="22">
        <f t="shared" si="7"/>
        <v>47969</v>
      </c>
      <c r="L82" t="s">
        <v>7601</v>
      </c>
      <c r="M82" s="9" t="str">
        <f ca="1"/>
        <v>X32</v>
      </c>
    </row>
    <row r="83" spans="3:13" x14ac:dyDescent="0.25">
      <c r="K83" s="22">
        <f t="shared" si="7"/>
        <v>48000</v>
      </c>
      <c r="L83" t="s">
        <v>7497</v>
      </c>
      <c r="M83" s="9" t="str">
        <f ca="1"/>
        <v>Z32</v>
      </c>
    </row>
    <row r="84" spans="3:13" x14ac:dyDescent="0.25">
      <c r="K84" s="22">
        <f t="shared" si="7"/>
        <v>48030</v>
      </c>
      <c r="L84" t="s">
        <v>7602</v>
      </c>
      <c r="M84" s="9" t="str">
        <f ca="1"/>
        <v>F33</v>
      </c>
    </row>
    <row r="85" spans="3:13" x14ac:dyDescent="0.25">
      <c r="K85" s="22">
        <f t="shared" si="7"/>
        <v>48061</v>
      </c>
      <c r="L85" t="s">
        <v>7603</v>
      </c>
      <c r="M85" s="9" t="str">
        <f ca="1"/>
        <v>G33</v>
      </c>
    </row>
    <row r="86" spans="3:13" x14ac:dyDescent="0.25">
      <c r="K86" s="22">
        <f t="shared" si="7"/>
        <v>48092</v>
      </c>
      <c r="L86" t="s">
        <v>7498</v>
      </c>
      <c r="M86" s="9" t="str">
        <f ca="1"/>
        <v>H33</v>
      </c>
    </row>
    <row r="87" spans="3:13" x14ac:dyDescent="0.25">
      <c r="K87" s="22">
        <f t="shared" si="7"/>
        <v>48122</v>
      </c>
      <c r="L87" t="s">
        <v>7604</v>
      </c>
      <c r="M87" s="9" t="str">
        <f ca="1"/>
        <v>J33</v>
      </c>
    </row>
    <row r="88" spans="3:13" x14ac:dyDescent="0.25">
      <c r="K88" s="22">
        <f t="shared" si="7"/>
        <v>48153</v>
      </c>
      <c r="L88" t="s">
        <v>7605</v>
      </c>
      <c r="M88" s="9" t="str">
        <f ca="1"/>
        <v>K33</v>
      </c>
    </row>
    <row r="89" spans="3:13" x14ac:dyDescent="0.25">
      <c r="K89" s="22">
        <f t="shared" si="7"/>
        <v>48183</v>
      </c>
      <c r="L89" t="s">
        <v>7499</v>
      </c>
      <c r="M89" s="9" t="str">
        <f ca="1"/>
        <v>M33</v>
      </c>
    </row>
    <row r="90" spans="3:13" x14ac:dyDescent="0.25">
      <c r="K90" s="22">
        <f t="shared" si="7"/>
        <v>48214</v>
      </c>
      <c r="L90" t="s">
        <v>7606</v>
      </c>
      <c r="M90" s="9" t="str">
        <f ca="1"/>
        <v>N33</v>
      </c>
    </row>
    <row r="91" spans="3:13" x14ac:dyDescent="0.25">
      <c r="K91" s="22">
        <f t="shared" si="7"/>
        <v>48245</v>
      </c>
      <c r="L91" t="s">
        <v>7607</v>
      </c>
      <c r="M91" s="9" t="str">
        <f ca="1"/>
        <v>Q33</v>
      </c>
    </row>
    <row r="92" spans="3:13" x14ac:dyDescent="0.25">
      <c r="K92" s="22">
        <f t="shared" si="7"/>
        <v>48274</v>
      </c>
      <c r="L92" t="s">
        <v>7500</v>
      </c>
      <c r="M92" s="9" t="str">
        <f ca="1"/>
        <v>U33</v>
      </c>
    </row>
    <row r="93" spans="3:13" x14ac:dyDescent="0.25">
      <c r="K93" s="22">
        <f t="shared" si="7"/>
        <v>48305</v>
      </c>
      <c r="L93" t="s">
        <v>7608</v>
      </c>
      <c r="M93" s="9" t="str">
        <f ca="1"/>
        <v>V33</v>
      </c>
    </row>
    <row r="94" spans="3:13" x14ac:dyDescent="0.25">
      <c r="K94" s="22">
        <f t="shared" si="7"/>
        <v>48335</v>
      </c>
      <c r="L94" t="s">
        <v>7609</v>
      </c>
      <c r="M94" s="9" t="str">
        <f ca="1"/>
        <v>X33</v>
      </c>
    </row>
    <row r="95" spans="3:13" x14ac:dyDescent="0.25">
      <c r="K95" s="22">
        <f t="shared" si="7"/>
        <v>48366</v>
      </c>
      <c r="L95" t="s">
        <v>7501</v>
      </c>
      <c r="M95" s="9" t="str">
        <f ca="1"/>
        <v>Z33</v>
      </c>
    </row>
    <row r="96" spans="3:13" x14ac:dyDescent="0.25">
      <c r="K96" s="22">
        <f t="shared" si="7"/>
        <v>48396</v>
      </c>
      <c r="L96" t="s">
        <v>7610</v>
      </c>
      <c r="M96" s="9" t="str">
        <f ca="1"/>
        <v>F34</v>
      </c>
    </row>
    <row r="97" spans="11:13" x14ac:dyDescent="0.25">
      <c r="K97" s="22">
        <f t="shared" si="7"/>
        <v>48427</v>
      </c>
      <c r="L97" t="s">
        <v>7611</v>
      </c>
      <c r="M97" s="9" t="str">
        <f ca="1"/>
        <v>G34</v>
      </c>
    </row>
    <row r="98" spans="11:13" x14ac:dyDescent="0.25">
      <c r="K98" s="22">
        <f t="shared" si="7"/>
        <v>48458</v>
      </c>
      <c r="L98" t="s">
        <v>7502</v>
      </c>
      <c r="M98" s="9" t="str">
        <f ca="1"/>
        <v>H34</v>
      </c>
    </row>
    <row r="99" spans="11:13" x14ac:dyDescent="0.25">
      <c r="K99" s="22">
        <f t="shared" si="7"/>
        <v>48488</v>
      </c>
      <c r="L99" t="s">
        <v>7612</v>
      </c>
      <c r="M99" s="9" t="str">
        <f ca="1"/>
        <v>J34</v>
      </c>
    </row>
    <row r="100" spans="11:13" x14ac:dyDescent="0.25">
      <c r="K100" s="22">
        <f t="shared" si="7"/>
        <v>48519</v>
      </c>
      <c r="L100" t="s">
        <v>7613</v>
      </c>
      <c r="M100" s="9" t="str">
        <f ca="1"/>
        <v>K34</v>
      </c>
    </row>
    <row r="101" spans="11:13" x14ac:dyDescent="0.25">
      <c r="K101" s="22">
        <f t="shared" si="7"/>
        <v>48549</v>
      </c>
      <c r="L101" t="s">
        <v>7503</v>
      </c>
      <c r="M101" s="9" t="str">
        <f ca="1"/>
        <v>M34</v>
      </c>
    </row>
    <row r="102" spans="11:13" x14ac:dyDescent="0.25">
      <c r="K102" s="22">
        <f t="shared" ref="K102:K125" si="8">DATE(RIGHT(L102,2)+100, VLOOKUP(LEFT(L102,1), $S$130:$T$141, 2,0), 1)</f>
        <v>48580</v>
      </c>
      <c r="L102" t="s">
        <v>7614</v>
      </c>
      <c r="M102" s="9" t="str">
        <f ca="1"/>
        <v>N34</v>
      </c>
    </row>
    <row r="103" spans="11:13" x14ac:dyDescent="0.25">
      <c r="K103" s="22">
        <f t="shared" si="8"/>
        <v>48611</v>
      </c>
      <c r="L103" t="s">
        <v>7615</v>
      </c>
      <c r="M103" s="9" t="str">
        <f ca="1"/>
        <v>Q34</v>
      </c>
    </row>
    <row r="104" spans="11:13" x14ac:dyDescent="0.25">
      <c r="K104" s="22">
        <f t="shared" si="8"/>
        <v>48639</v>
      </c>
      <c r="L104" t="s">
        <v>7504</v>
      </c>
      <c r="M104" s="9" t="str">
        <f ca="1"/>
        <v>U34</v>
      </c>
    </row>
    <row r="105" spans="11:13" x14ac:dyDescent="0.25">
      <c r="K105" s="22">
        <f t="shared" si="8"/>
        <v>48670</v>
      </c>
      <c r="L105" t="s">
        <v>7616</v>
      </c>
      <c r="M105" s="9" t="str">
        <f ca="1"/>
        <v>V34</v>
      </c>
    </row>
    <row r="106" spans="11:13" x14ac:dyDescent="0.25">
      <c r="K106" s="22">
        <f t="shared" si="8"/>
        <v>48700</v>
      </c>
      <c r="L106" t="s">
        <v>7617</v>
      </c>
      <c r="M106" s="9" t="str">
        <f ca="1"/>
        <v>X34</v>
      </c>
    </row>
    <row r="107" spans="11:13" x14ac:dyDescent="0.25">
      <c r="K107" s="22">
        <f t="shared" si="8"/>
        <v>48731</v>
      </c>
      <c r="L107" t="s">
        <v>7505</v>
      </c>
      <c r="M107" s="9" t="str">
        <f ca="1"/>
        <v>Z34</v>
      </c>
    </row>
    <row r="108" spans="11:13" x14ac:dyDescent="0.25">
      <c r="K108" s="22">
        <f t="shared" si="8"/>
        <v>48761</v>
      </c>
      <c r="L108" t="s">
        <v>7618</v>
      </c>
      <c r="M108" s="9"/>
    </row>
    <row r="109" spans="11:13" x14ac:dyDescent="0.25">
      <c r="K109" s="22">
        <f t="shared" si="8"/>
        <v>48792</v>
      </c>
      <c r="L109" t="s">
        <v>7619</v>
      </c>
      <c r="M109" s="9"/>
    </row>
    <row r="110" spans="11:13" x14ac:dyDescent="0.25">
      <c r="K110" s="22">
        <f t="shared" si="8"/>
        <v>48823</v>
      </c>
      <c r="L110" t="s">
        <v>7506</v>
      </c>
      <c r="M110" s="9"/>
    </row>
    <row r="111" spans="11:13" x14ac:dyDescent="0.25">
      <c r="K111" s="22">
        <f t="shared" si="8"/>
        <v>48853</v>
      </c>
      <c r="L111" t="s">
        <v>7620</v>
      </c>
      <c r="M111" s="9"/>
    </row>
    <row r="112" spans="11:13" x14ac:dyDescent="0.25">
      <c r="K112" s="22">
        <f t="shared" si="8"/>
        <v>48884</v>
      </c>
      <c r="L112" t="s">
        <v>7621</v>
      </c>
      <c r="M112" s="9"/>
    </row>
    <row r="113" spans="11:13" x14ac:dyDescent="0.25">
      <c r="K113" s="22">
        <f t="shared" si="8"/>
        <v>48914</v>
      </c>
      <c r="L113" t="s">
        <v>7507</v>
      </c>
      <c r="M113" s="9"/>
    </row>
    <row r="114" spans="11:13" x14ac:dyDescent="0.25">
      <c r="K114" s="22">
        <f t="shared" si="8"/>
        <v>48945</v>
      </c>
      <c r="L114" t="s">
        <v>7622</v>
      </c>
      <c r="M114" s="9"/>
    </row>
    <row r="115" spans="11:13" x14ac:dyDescent="0.25">
      <c r="K115" s="22">
        <f t="shared" si="8"/>
        <v>48976</v>
      </c>
      <c r="L115" t="s">
        <v>7623</v>
      </c>
      <c r="M115" s="9"/>
    </row>
    <row r="116" spans="11:13" x14ac:dyDescent="0.25">
      <c r="K116" s="22">
        <f t="shared" si="8"/>
        <v>49004</v>
      </c>
      <c r="L116" t="s">
        <v>7508</v>
      </c>
      <c r="M116" s="9"/>
    </row>
    <row r="117" spans="11:13" x14ac:dyDescent="0.25">
      <c r="K117" s="22">
        <f t="shared" si="8"/>
        <v>49035</v>
      </c>
      <c r="L117" t="s">
        <v>7624</v>
      </c>
      <c r="M117" s="9"/>
    </row>
    <row r="118" spans="11:13" x14ac:dyDescent="0.25">
      <c r="K118" s="22">
        <f t="shared" si="8"/>
        <v>49065</v>
      </c>
      <c r="L118" t="s">
        <v>7625</v>
      </c>
      <c r="M118" s="9"/>
    </row>
    <row r="119" spans="11:13" x14ac:dyDescent="0.25">
      <c r="K119" s="22">
        <f t="shared" si="8"/>
        <v>49096</v>
      </c>
      <c r="L119" t="s">
        <v>7509</v>
      </c>
      <c r="M119" s="9"/>
    </row>
    <row r="120" spans="11:13" x14ac:dyDescent="0.25">
      <c r="K120" s="22">
        <f t="shared" si="8"/>
        <v>49126</v>
      </c>
      <c r="L120" t="s">
        <v>7626</v>
      </c>
      <c r="M120" s="9"/>
    </row>
    <row r="121" spans="11:13" x14ac:dyDescent="0.25">
      <c r="K121" s="22">
        <f t="shared" si="8"/>
        <v>49157</v>
      </c>
      <c r="L121" t="s">
        <v>7627</v>
      </c>
      <c r="M121" s="9"/>
    </row>
    <row r="122" spans="11:13" x14ac:dyDescent="0.25">
      <c r="K122" s="22">
        <f t="shared" si="8"/>
        <v>49188</v>
      </c>
      <c r="L122" t="s">
        <v>7510</v>
      </c>
      <c r="M122" s="9"/>
    </row>
    <row r="123" spans="11:13" x14ac:dyDescent="0.25">
      <c r="K123" s="22">
        <f t="shared" si="8"/>
        <v>49218</v>
      </c>
      <c r="L123" t="s">
        <v>7628</v>
      </c>
      <c r="M123" s="9"/>
    </row>
    <row r="124" spans="11:13" x14ac:dyDescent="0.25">
      <c r="K124" s="22">
        <f t="shared" si="8"/>
        <v>49249</v>
      </c>
      <c r="L124" t="s">
        <v>7629</v>
      </c>
      <c r="M124" s="9"/>
    </row>
    <row r="125" spans="11:13" x14ac:dyDescent="0.25">
      <c r="K125" s="23">
        <f t="shared" si="8"/>
        <v>49279</v>
      </c>
      <c r="L125" s="3" t="s">
        <v>7511</v>
      </c>
      <c r="M125" s="14"/>
    </row>
    <row r="130" spans="19:20" x14ac:dyDescent="0.25">
      <c r="S130" s="17" t="s">
        <v>7521</v>
      </c>
      <c r="T130" s="11">
        <v>1</v>
      </c>
    </row>
    <row r="131" spans="19:20" x14ac:dyDescent="0.25">
      <c r="S131" s="18" t="s">
        <v>7523</v>
      </c>
      <c r="T131" s="9">
        <v>2</v>
      </c>
    </row>
    <row r="132" spans="19:20" x14ac:dyDescent="0.25">
      <c r="S132" s="18" t="s">
        <v>7525</v>
      </c>
      <c r="T132" s="9">
        <v>3</v>
      </c>
    </row>
    <row r="133" spans="19:20" x14ac:dyDescent="0.25">
      <c r="S133" s="18" t="s">
        <v>7527</v>
      </c>
      <c r="T133" s="9">
        <v>4</v>
      </c>
    </row>
    <row r="134" spans="19:20" x14ac:dyDescent="0.25">
      <c r="S134" s="18" t="s">
        <v>7529</v>
      </c>
      <c r="T134" s="9">
        <v>5</v>
      </c>
    </row>
    <row r="135" spans="19:20" x14ac:dyDescent="0.25">
      <c r="S135" s="18" t="s">
        <v>7531</v>
      </c>
      <c r="T135" s="9">
        <v>6</v>
      </c>
    </row>
    <row r="136" spans="19:20" x14ac:dyDescent="0.25">
      <c r="S136" s="18" t="s">
        <v>7533</v>
      </c>
      <c r="T136" s="9">
        <v>7</v>
      </c>
    </row>
    <row r="137" spans="19:20" x14ac:dyDescent="0.25">
      <c r="S137" s="18" t="s">
        <v>7535</v>
      </c>
      <c r="T137" s="9">
        <v>8</v>
      </c>
    </row>
    <row r="138" spans="19:20" x14ac:dyDescent="0.25">
      <c r="S138" s="18" t="s">
        <v>7537</v>
      </c>
      <c r="T138" s="9">
        <v>9</v>
      </c>
    </row>
    <row r="139" spans="19:20" x14ac:dyDescent="0.25">
      <c r="S139" s="18" t="s">
        <v>7539</v>
      </c>
      <c r="T139" s="9">
        <v>10</v>
      </c>
    </row>
    <row r="140" spans="19:20" x14ac:dyDescent="0.25">
      <c r="S140" s="18" t="s">
        <v>7541</v>
      </c>
      <c r="T140" s="9">
        <v>11</v>
      </c>
    </row>
    <row r="141" spans="19:20" ht="15.75" thickBot="1" x14ac:dyDescent="0.3">
      <c r="S141" s="20" t="s">
        <v>7543</v>
      </c>
      <c r="T141" s="19">
        <v>12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3B3E2-538D-4F15-9F9D-5E7788AB0F49}">
  <dimension ref="A1:BN37"/>
  <sheetViews>
    <sheetView workbookViewId="0">
      <selection sqref="A1:BN37"/>
    </sheetView>
  </sheetViews>
  <sheetFormatPr defaultRowHeight="15" x14ac:dyDescent="0.25"/>
  <cols>
    <col min="1" max="1" width="13.5703125" bestFit="1" customWidth="1"/>
    <col min="2" max="9" width="11.140625" bestFit="1" customWidth="1"/>
    <col min="10" max="66" width="12.140625" bestFit="1" customWidth="1"/>
  </cols>
  <sheetData>
    <row r="1" spans="1:6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</row>
    <row r="2" spans="1:66" x14ac:dyDescent="0.25">
      <c r="A2" t="s">
        <v>121</v>
      </c>
      <c r="B2">
        <v>46220</v>
      </c>
      <c r="C2">
        <v>46219</v>
      </c>
      <c r="D2">
        <v>46218</v>
      </c>
      <c r="E2">
        <v>46217</v>
      </c>
      <c r="F2">
        <v>46216</v>
      </c>
      <c r="G2">
        <v>46213</v>
      </c>
      <c r="H2">
        <v>46212</v>
      </c>
      <c r="I2">
        <v>46211</v>
      </c>
      <c r="J2">
        <v>46210</v>
      </c>
      <c r="K2">
        <v>46209</v>
      </c>
      <c r="L2">
        <v>46206</v>
      </c>
      <c r="M2">
        <v>46205</v>
      </c>
      <c r="N2">
        <v>46204</v>
      </c>
      <c r="O2">
        <v>46203</v>
      </c>
      <c r="P2">
        <v>46202</v>
      </c>
      <c r="Q2">
        <v>46199</v>
      </c>
      <c r="R2">
        <v>46198</v>
      </c>
      <c r="S2">
        <v>46197</v>
      </c>
      <c r="T2">
        <v>46196</v>
      </c>
      <c r="U2">
        <v>46195</v>
      </c>
      <c r="V2">
        <v>46192</v>
      </c>
      <c r="W2">
        <v>46191</v>
      </c>
      <c r="X2">
        <v>46190</v>
      </c>
      <c r="Y2">
        <v>46189</v>
      </c>
      <c r="Z2">
        <v>46188</v>
      </c>
      <c r="AA2">
        <v>46185</v>
      </c>
      <c r="AB2">
        <v>46184</v>
      </c>
      <c r="AC2">
        <v>46183</v>
      </c>
      <c r="AD2">
        <v>46182</v>
      </c>
      <c r="AE2">
        <v>46181</v>
      </c>
      <c r="AF2">
        <v>46178</v>
      </c>
      <c r="AG2">
        <v>46177</v>
      </c>
      <c r="AH2">
        <v>46176</v>
      </c>
      <c r="AI2">
        <v>46175</v>
      </c>
      <c r="AJ2">
        <v>46174</v>
      </c>
      <c r="AK2">
        <v>46171</v>
      </c>
      <c r="AL2">
        <v>46170</v>
      </c>
      <c r="AM2">
        <v>46169</v>
      </c>
      <c r="AN2">
        <v>46168</v>
      </c>
      <c r="AO2">
        <v>46167</v>
      </c>
      <c r="AP2">
        <v>46164</v>
      </c>
      <c r="AQ2">
        <v>46163</v>
      </c>
      <c r="AR2">
        <v>46162</v>
      </c>
      <c r="AS2">
        <v>46161</v>
      </c>
      <c r="AT2">
        <v>46160</v>
      </c>
      <c r="AU2">
        <v>46157</v>
      </c>
      <c r="AV2">
        <v>46156</v>
      </c>
      <c r="AW2">
        <v>46155</v>
      </c>
      <c r="AX2">
        <v>46154</v>
      </c>
      <c r="AY2">
        <v>46153</v>
      </c>
      <c r="AZ2">
        <v>46150</v>
      </c>
      <c r="BA2">
        <v>46149</v>
      </c>
      <c r="BB2">
        <v>46148</v>
      </c>
      <c r="BC2">
        <v>46147</v>
      </c>
      <c r="BD2">
        <v>46146</v>
      </c>
      <c r="BE2">
        <v>46143</v>
      </c>
      <c r="BF2">
        <v>46142</v>
      </c>
      <c r="BG2">
        <v>46141</v>
      </c>
      <c r="BH2">
        <v>46140</v>
      </c>
      <c r="BI2">
        <v>46139</v>
      </c>
      <c r="BJ2">
        <v>46136</v>
      </c>
      <c r="BK2">
        <v>46135</v>
      </c>
      <c r="BL2">
        <v>46134</v>
      </c>
      <c r="BM2">
        <v>46133</v>
      </c>
      <c r="BN2">
        <v>46132</v>
      </c>
    </row>
    <row r="3" spans="1:66" x14ac:dyDescent="0.25">
      <c r="A3" t="s">
        <v>122</v>
      </c>
      <c r="B3">
        <v>96.334999999999994</v>
      </c>
      <c r="C3">
        <v>96.334999999999994</v>
      </c>
      <c r="D3">
        <v>96.33</v>
      </c>
      <c r="E3">
        <v>96.32</v>
      </c>
      <c r="F3">
        <v>96.29</v>
      </c>
      <c r="G3">
        <v>96.307500000000005</v>
      </c>
      <c r="H3">
        <v>96.322500000000005</v>
      </c>
      <c r="I3">
        <v>96.31</v>
      </c>
      <c r="J3">
        <v>96.305000000000007</v>
      </c>
      <c r="K3">
        <v>96.307500000000005</v>
      </c>
      <c r="L3">
        <v>96.3125</v>
      </c>
      <c r="M3">
        <v>96.3125</v>
      </c>
      <c r="N3">
        <v>96.3</v>
      </c>
      <c r="O3">
        <v>96.297499999999999</v>
      </c>
      <c r="P3">
        <v>96.302499999999995</v>
      </c>
      <c r="Q3">
        <v>96.31</v>
      </c>
      <c r="R3">
        <v>96.297499999999999</v>
      </c>
      <c r="S3">
        <v>96.287499999999994</v>
      </c>
      <c r="T3">
        <v>96.284999999999997</v>
      </c>
      <c r="U3">
        <v>96.28</v>
      </c>
      <c r="V3">
        <v>96.284999999999997</v>
      </c>
      <c r="W3">
        <v>96.284999999999997</v>
      </c>
      <c r="X3">
        <v>96.3</v>
      </c>
      <c r="Y3">
        <v>96.362499999999997</v>
      </c>
      <c r="Z3">
        <v>96.364999999999995</v>
      </c>
      <c r="AA3">
        <v>96.364999999999995</v>
      </c>
      <c r="AB3">
        <v>96.367500000000007</v>
      </c>
      <c r="AC3">
        <v>96.367500000000007</v>
      </c>
      <c r="AD3">
        <v>96.367500000000007</v>
      </c>
      <c r="AE3">
        <v>96.364999999999995</v>
      </c>
      <c r="AF3">
        <v>96.364999999999995</v>
      </c>
      <c r="AG3">
        <v>96.37</v>
      </c>
      <c r="AH3">
        <v>96.367500000000007</v>
      </c>
      <c r="AI3">
        <v>96.37</v>
      </c>
      <c r="AJ3">
        <v>96.367500000000007</v>
      </c>
      <c r="AK3">
        <v>96.37</v>
      </c>
      <c r="AL3">
        <v>96.367500000000007</v>
      </c>
      <c r="AM3">
        <v>96.367500000000007</v>
      </c>
      <c r="AN3">
        <v>96.367500000000007</v>
      </c>
      <c r="AO3">
        <v>96.37</v>
      </c>
      <c r="AP3">
        <v>96.37</v>
      </c>
      <c r="AQ3">
        <v>96.37</v>
      </c>
      <c r="AR3">
        <v>96.377499999999998</v>
      </c>
      <c r="AS3">
        <v>96.375</v>
      </c>
      <c r="AT3">
        <v>96.364999999999995</v>
      </c>
      <c r="AU3">
        <v>96.362499999999997</v>
      </c>
      <c r="AV3">
        <v>96.357500000000002</v>
      </c>
      <c r="AW3">
        <v>96.352500000000006</v>
      </c>
      <c r="AX3">
        <v>96.355000000000004</v>
      </c>
      <c r="AY3">
        <v>96.35</v>
      </c>
      <c r="AZ3">
        <v>96.352500000000006</v>
      </c>
      <c r="BA3">
        <v>96.347499999999997</v>
      </c>
      <c r="BB3">
        <v>96.347499999999997</v>
      </c>
      <c r="BC3">
        <v>96.347499999999997</v>
      </c>
      <c r="BD3">
        <v>96.344999999999999</v>
      </c>
      <c r="BE3">
        <v>96.342500000000001</v>
      </c>
      <c r="BF3">
        <v>96.342500000000001</v>
      </c>
      <c r="BG3">
        <v>96.34</v>
      </c>
      <c r="BH3">
        <v>96.34</v>
      </c>
      <c r="BI3">
        <v>96.337500000000006</v>
      </c>
      <c r="BJ3">
        <v>96.334999999999994</v>
      </c>
      <c r="BK3">
        <v>96.334999999999994</v>
      </c>
      <c r="BL3">
        <v>96.337500000000006</v>
      </c>
      <c r="BM3">
        <v>96.337500000000006</v>
      </c>
      <c r="BN3">
        <v>96.34</v>
      </c>
    </row>
    <row r="4" spans="1:66" x14ac:dyDescent="0.25">
      <c r="A4" t="s">
        <v>123</v>
      </c>
      <c r="B4">
        <v>96.16</v>
      </c>
      <c r="C4">
        <v>96.16</v>
      </c>
      <c r="D4">
        <v>96.174999999999997</v>
      </c>
      <c r="E4">
        <v>96.135000000000005</v>
      </c>
      <c r="F4">
        <v>96.04</v>
      </c>
      <c r="G4">
        <v>96.084999999999994</v>
      </c>
      <c r="H4">
        <v>96.125</v>
      </c>
      <c r="I4">
        <v>96.09</v>
      </c>
      <c r="J4">
        <v>96.11</v>
      </c>
      <c r="K4">
        <v>96.13</v>
      </c>
      <c r="L4">
        <v>96.144999999999996</v>
      </c>
      <c r="M4">
        <v>96.144999999999996</v>
      </c>
      <c r="N4">
        <v>96.094999999999999</v>
      </c>
      <c r="O4">
        <v>96.084999999999994</v>
      </c>
      <c r="P4">
        <v>96.114999999999995</v>
      </c>
      <c r="Q4">
        <v>96.135000000000005</v>
      </c>
      <c r="R4">
        <v>96.105000000000004</v>
      </c>
      <c r="S4">
        <v>96.084999999999994</v>
      </c>
      <c r="T4">
        <v>96.06</v>
      </c>
      <c r="U4">
        <v>96.034999999999997</v>
      </c>
      <c r="V4">
        <v>96.06</v>
      </c>
      <c r="W4">
        <v>96.06</v>
      </c>
      <c r="X4">
        <v>96.135000000000005</v>
      </c>
      <c r="Y4">
        <v>96.332499999999996</v>
      </c>
      <c r="Z4">
        <v>96.332499999999996</v>
      </c>
      <c r="AA4">
        <v>96.337500000000006</v>
      </c>
      <c r="AB4">
        <v>96.334999999999994</v>
      </c>
      <c r="AC4">
        <v>96.334999999999994</v>
      </c>
      <c r="AD4">
        <v>96.332499999999996</v>
      </c>
      <c r="AE4">
        <v>96.327500000000001</v>
      </c>
      <c r="AF4">
        <v>96.334999999999994</v>
      </c>
      <c r="AG4">
        <v>96.347499999999997</v>
      </c>
      <c r="AH4">
        <v>96.342500000000001</v>
      </c>
      <c r="AI4">
        <v>96.34</v>
      </c>
      <c r="AJ4">
        <v>96.334999999999994</v>
      </c>
      <c r="AK4">
        <v>96.334999999999994</v>
      </c>
      <c r="AL4">
        <v>96.332499999999996</v>
      </c>
      <c r="AM4">
        <v>96.33</v>
      </c>
      <c r="AN4">
        <v>96.325000000000003</v>
      </c>
      <c r="AO4">
        <v>96.317499999999995</v>
      </c>
      <c r="AP4">
        <v>96.317499999999995</v>
      </c>
      <c r="AQ4">
        <v>96.322500000000005</v>
      </c>
      <c r="AR4">
        <v>96.344999999999999</v>
      </c>
      <c r="AS4">
        <v>96.332499999999996</v>
      </c>
      <c r="AT4">
        <v>96.334999999999994</v>
      </c>
      <c r="AU4">
        <v>96.34</v>
      </c>
      <c r="AV4">
        <v>96.344999999999999</v>
      </c>
      <c r="AW4">
        <v>96.34</v>
      </c>
      <c r="AX4">
        <v>96.344999999999999</v>
      </c>
      <c r="AY4">
        <v>96.34</v>
      </c>
      <c r="AZ4">
        <v>96.36</v>
      </c>
      <c r="BA4">
        <v>96.355000000000004</v>
      </c>
      <c r="BB4">
        <v>96.36</v>
      </c>
      <c r="BC4">
        <v>96.355000000000004</v>
      </c>
      <c r="BD4">
        <v>96.344999999999999</v>
      </c>
      <c r="BE4">
        <v>96.344999999999999</v>
      </c>
      <c r="BF4">
        <v>96.344999999999999</v>
      </c>
      <c r="BG4">
        <v>96.325000000000003</v>
      </c>
      <c r="BH4">
        <v>96.34</v>
      </c>
      <c r="BI4">
        <v>96.34</v>
      </c>
      <c r="BJ4">
        <v>96.34</v>
      </c>
      <c r="BK4">
        <v>96.334999999999994</v>
      </c>
      <c r="BL4">
        <v>96.334999999999994</v>
      </c>
      <c r="BM4">
        <v>96.33</v>
      </c>
      <c r="BN4">
        <v>96.334999999999994</v>
      </c>
    </row>
    <row r="5" spans="1:66" x14ac:dyDescent="0.25">
      <c r="A5" t="s">
        <v>124</v>
      </c>
      <c r="B5">
        <v>96.025000000000006</v>
      </c>
      <c r="C5">
        <v>96.025000000000006</v>
      </c>
      <c r="D5">
        <v>96.055000000000007</v>
      </c>
      <c r="E5">
        <v>95.99</v>
      </c>
      <c r="F5">
        <v>95.875</v>
      </c>
      <c r="G5">
        <v>95.935000000000002</v>
      </c>
      <c r="H5">
        <v>95.98</v>
      </c>
      <c r="I5">
        <v>95.94</v>
      </c>
      <c r="J5">
        <v>95.97</v>
      </c>
      <c r="K5">
        <v>96.004999999999995</v>
      </c>
      <c r="L5">
        <v>96</v>
      </c>
      <c r="M5">
        <v>96</v>
      </c>
      <c r="N5">
        <v>95.944999999999993</v>
      </c>
      <c r="O5">
        <v>95.96</v>
      </c>
      <c r="P5">
        <v>95.99</v>
      </c>
      <c r="Q5">
        <v>96.02</v>
      </c>
      <c r="R5">
        <v>95.98</v>
      </c>
      <c r="S5">
        <v>95.965000000000003</v>
      </c>
      <c r="T5">
        <v>95.92</v>
      </c>
      <c r="U5">
        <v>95.875</v>
      </c>
      <c r="V5">
        <v>95.905000000000001</v>
      </c>
      <c r="W5">
        <v>95.905000000000001</v>
      </c>
      <c r="X5">
        <v>95.965000000000003</v>
      </c>
      <c r="Y5">
        <v>96.24</v>
      </c>
      <c r="Z5">
        <v>96.245000000000005</v>
      </c>
      <c r="AA5">
        <v>96.24</v>
      </c>
      <c r="AB5">
        <v>96.234999999999999</v>
      </c>
      <c r="AC5">
        <v>96.21</v>
      </c>
      <c r="AD5">
        <v>96.204999999999998</v>
      </c>
      <c r="AE5">
        <v>96.185000000000002</v>
      </c>
      <c r="AF5">
        <v>96.2</v>
      </c>
      <c r="AG5">
        <v>96.26</v>
      </c>
      <c r="AH5">
        <v>96.24</v>
      </c>
      <c r="AI5">
        <v>96.25</v>
      </c>
      <c r="AJ5">
        <v>96.245000000000005</v>
      </c>
      <c r="AK5">
        <v>96.265000000000001</v>
      </c>
      <c r="AL5">
        <v>96.245000000000005</v>
      </c>
      <c r="AM5">
        <v>96.25</v>
      </c>
      <c r="AN5">
        <v>96.234999999999999</v>
      </c>
      <c r="AO5">
        <v>96.185000000000002</v>
      </c>
      <c r="AP5">
        <v>96.185000000000002</v>
      </c>
      <c r="AQ5">
        <v>96.215000000000003</v>
      </c>
      <c r="AR5">
        <v>96.265000000000001</v>
      </c>
      <c r="AS5">
        <v>96.22</v>
      </c>
      <c r="AT5">
        <v>96.25</v>
      </c>
      <c r="AU5">
        <v>96.26</v>
      </c>
      <c r="AV5">
        <v>96.28</v>
      </c>
      <c r="AW5">
        <v>96.284999999999997</v>
      </c>
      <c r="AX5">
        <v>96.295000000000002</v>
      </c>
      <c r="AY5">
        <v>96.305000000000007</v>
      </c>
      <c r="AZ5">
        <v>96.34</v>
      </c>
      <c r="BA5">
        <v>96.325000000000003</v>
      </c>
      <c r="BB5">
        <v>96.35</v>
      </c>
      <c r="BC5">
        <v>96.314999999999998</v>
      </c>
      <c r="BD5">
        <v>96.295000000000002</v>
      </c>
      <c r="BE5">
        <v>96.344999999999999</v>
      </c>
      <c r="BF5">
        <v>96.35</v>
      </c>
      <c r="BG5">
        <v>96.31</v>
      </c>
      <c r="BH5">
        <v>96.35</v>
      </c>
      <c r="BI5">
        <v>96.364999999999995</v>
      </c>
      <c r="BJ5">
        <v>96.385000000000005</v>
      </c>
      <c r="BK5">
        <v>96.355000000000004</v>
      </c>
      <c r="BL5">
        <v>96.355000000000004</v>
      </c>
      <c r="BM5">
        <v>96.36</v>
      </c>
      <c r="BN5">
        <v>96.4</v>
      </c>
    </row>
    <row r="6" spans="1:66" x14ac:dyDescent="0.25">
      <c r="A6" t="s">
        <v>125</v>
      </c>
      <c r="B6">
        <v>95.95</v>
      </c>
      <c r="C6">
        <v>95.95</v>
      </c>
      <c r="D6">
        <v>95.984999999999999</v>
      </c>
      <c r="E6">
        <v>95.91</v>
      </c>
      <c r="F6">
        <v>95.805000000000007</v>
      </c>
      <c r="G6">
        <v>95.87</v>
      </c>
      <c r="H6">
        <v>95.915000000000006</v>
      </c>
      <c r="I6">
        <v>95.875</v>
      </c>
      <c r="J6">
        <v>95.91</v>
      </c>
      <c r="K6">
        <v>95.954999999999998</v>
      </c>
      <c r="L6">
        <v>95.944999999999993</v>
      </c>
      <c r="M6">
        <v>95.944999999999993</v>
      </c>
      <c r="N6">
        <v>95.89</v>
      </c>
      <c r="O6">
        <v>95.92</v>
      </c>
      <c r="P6">
        <v>95.96</v>
      </c>
      <c r="Q6">
        <v>95.99</v>
      </c>
      <c r="R6">
        <v>95.95</v>
      </c>
      <c r="S6">
        <v>95.924999999999997</v>
      </c>
      <c r="T6">
        <v>95.86</v>
      </c>
      <c r="U6">
        <v>95.81</v>
      </c>
      <c r="V6">
        <v>95.855000000000004</v>
      </c>
      <c r="W6">
        <v>95.855000000000004</v>
      </c>
      <c r="X6">
        <v>95.905000000000001</v>
      </c>
      <c r="Y6">
        <v>96.114999999999995</v>
      </c>
      <c r="Z6">
        <v>96.114999999999995</v>
      </c>
      <c r="AA6">
        <v>96.105000000000004</v>
      </c>
      <c r="AB6">
        <v>96.11</v>
      </c>
      <c r="AC6">
        <v>96.06</v>
      </c>
      <c r="AD6">
        <v>96.064999999999998</v>
      </c>
      <c r="AE6">
        <v>96.034999999999997</v>
      </c>
      <c r="AF6">
        <v>96.04</v>
      </c>
      <c r="AG6">
        <v>96.144999999999996</v>
      </c>
      <c r="AH6">
        <v>96.11</v>
      </c>
      <c r="AI6">
        <v>96.135000000000005</v>
      </c>
      <c r="AJ6">
        <v>96.135000000000005</v>
      </c>
      <c r="AK6">
        <v>96.17</v>
      </c>
      <c r="AL6">
        <v>96.16</v>
      </c>
      <c r="AM6">
        <v>96.155000000000001</v>
      </c>
      <c r="AN6">
        <v>96.135000000000005</v>
      </c>
      <c r="AO6">
        <v>96.05</v>
      </c>
      <c r="AP6">
        <v>96.05</v>
      </c>
      <c r="AQ6">
        <v>96.1</v>
      </c>
      <c r="AR6">
        <v>96.16</v>
      </c>
      <c r="AS6">
        <v>96.084999999999994</v>
      </c>
      <c r="AT6">
        <v>96.13</v>
      </c>
      <c r="AU6">
        <v>96.14</v>
      </c>
      <c r="AV6">
        <v>96.2</v>
      </c>
      <c r="AW6">
        <v>96.204999999999998</v>
      </c>
      <c r="AX6">
        <v>96.204999999999998</v>
      </c>
      <c r="AY6">
        <v>96.25</v>
      </c>
      <c r="AZ6">
        <v>96.295000000000002</v>
      </c>
      <c r="BA6">
        <v>96.26</v>
      </c>
      <c r="BB6">
        <v>96.3</v>
      </c>
      <c r="BC6">
        <v>96.23</v>
      </c>
      <c r="BD6">
        <v>96.204999999999998</v>
      </c>
      <c r="BE6">
        <v>96.295000000000002</v>
      </c>
      <c r="BF6">
        <v>96.31</v>
      </c>
      <c r="BG6">
        <v>96.254999999999995</v>
      </c>
      <c r="BH6">
        <v>96.344999999999999</v>
      </c>
      <c r="BI6">
        <v>96.38</v>
      </c>
      <c r="BJ6">
        <v>96.41</v>
      </c>
      <c r="BK6">
        <v>96.36</v>
      </c>
      <c r="BL6">
        <v>96.38</v>
      </c>
      <c r="BM6">
        <v>96.394999999999996</v>
      </c>
      <c r="BN6">
        <v>96.465000000000003</v>
      </c>
    </row>
    <row r="7" spans="1:66" x14ac:dyDescent="0.25">
      <c r="A7" t="s">
        <v>126</v>
      </c>
      <c r="B7">
        <v>95.94</v>
      </c>
      <c r="C7">
        <v>95.94</v>
      </c>
      <c r="D7">
        <v>95.974999999999994</v>
      </c>
      <c r="E7">
        <v>95.9</v>
      </c>
      <c r="F7">
        <v>95.814999999999998</v>
      </c>
      <c r="G7">
        <v>95.88</v>
      </c>
      <c r="H7">
        <v>95.93</v>
      </c>
      <c r="I7">
        <v>95.89</v>
      </c>
      <c r="J7">
        <v>95.93</v>
      </c>
      <c r="K7">
        <v>95.98</v>
      </c>
      <c r="L7">
        <v>95.965000000000003</v>
      </c>
      <c r="M7">
        <v>95.965000000000003</v>
      </c>
      <c r="N7">
        <v>95.92</v>
      </c>
      <c r="O7">
        <v>95.954999999999998</v>
      </c>
      <c r="P7">
        <v>96</v>
      </c>
      <c r="Q7">
        <v>96.02</v>
      </c>
      <c r="R7">
        <v>95.984999999999999</v>
      </c>
      <c r="S7">
        <v>95.954999999999998</v>
      </c>
      <c r="T7">
        <v>95.875</v>
      </c>
      <c r="U7">
        <v>95.825000000000003</v>
      </c>
      <c r="V7">
        <v>95.89</v>
      </c>
      <c r="W7">
        <v>95.89</v>
      </c>
      <c r="X7">
        <v>95.92</v>
      </c>
      <c r="Y7">
        <v>96.06</v>
      </c>
      <c r="Z7">
        <v>96.04</v>
      </c>
      <c r="AA7">
        <v>96.015000000000001</v>
      </c>
      <c r="AB7">
        <v>96.025000000000006</v>
      </c>
      <c r="AC7">
        <v>95.96</v>
      </c>
      <c r="AD7">
        <v>95.965000000000003</v>
      </c>
      <c r="AE7">
        <v>95.93</v>
      </c>
      <c r="AF7">
        <v>95.924999999999997</v>
      </c>
      <c r="AG7">
        <v>96.055000000000007</v>
      </c>
      <c r="AH7">
        <v>96.004999999999995</v>
      </c>
      <c r="AI7">
        <v>96.04</v>
      </c>
      <c r="AJ7">
        <v>96.045000000000002</v>
      </c>
      <c r="AK7">
        <v>96.1</v>
      </c>
      <c r="AL7">
        <v>96.094999999999999</v>
      </c>
      <c r="AM7">
        <v>96.08</v>
      </c>
      <c r="AN7">
        <v>96.055000000000007</v>
      </c>
      <c r="AO7">
        <v>95.95</v>
      </c>
      <c r="AP7">
        <v>95.95</v>
      </c>
      <c r="AQ7">
        <v>96.004999999999995</v>
      </c>
      <c r="AR7">
        <v>96.075000000000003</v>
      </c>
      <c r="AS7">
        <v>95.97</v>
      </c>
      <c r="AT7">
        <v>96.02</v>
      </c>
      <c r="AU7">
        <v>96.03</v>
      </c>
      <c r="AV7">
        <v>96.135000000000005</v>
      </c>
      <c r="AW7">
        <v>96.135000000000005</v>
      </c>
      <c r="AX7">
        <v>96.125</v>
      </c>
      <c r="AY7">
        <v>96.194999999999993</v>
      </c>
      <c r="AZ7">
        <v>96.25</v>
      </c>
      <c r="BA7">
        <v>96.204999999999998</v>
      </c>
      <c r="BB7">
        <v>96.265000000000001</v>
      </c>
      <c r="BC7">
        <v>96.17</v>
      </c>
      <c r="BD7">
        <v>96.14</v>
      </c>
      <c r="BE7">
        <v>96.25</v>
      </c>
      <c r="BF7">
        <v>96.26</v>
      </c>
      <c r="BG7">
        <v>96.2</v>
      </c>
      <c r="BH7">
        <v>96.334999999999994</v>
      </c>
      <c r="BI7">
        <v>96.39</v>
      </c>
      <c r="BJ7">
        <v>96.42</v>
      </c>
      <c r="BK7">
        <v>96.36</v>
      </c>
      <c r="BL7">
        <v>96.4</v>
      </c>
      <c r="BM7">
        <v>96.42</v>
      </c>
      <c r="BN7">
        <v>96.51</v>
      </c>
    </row>
    <row r="8" spans="1:66" x14ac:dyDescent="0.25">
      <c r="A8" t="s">
        <v>127</v>
      </c>
      <c r="B8">
        <v>95.974999999999994</v>
      </c>
      <c r="C8">
        <v>95.974999999999994</v>
      </c>
      <c r="D8">
        <v>96.004999999999995</v>
      </c>
      <c r="E8">
        <v>95.93</v>
      </c>
      <c r="F8">
        <v>95.87</v>
      </c>
      <c r="G8">
        <v>95.93</v>
      </c>
      <c r="H8">
        <v>95.98</v>
      </c>
      <c r="I8">
        <v>95.94</v>
      </c>
      <c r="J8">
        <v>95.984999999999999</v>
      </c>
      <c r="K8">
        <v>96.034999999999997</v>
      </c>
      <c r="L8">
        <v>96.02</v>
      </c>
      <c r="M8">
        <v>96.02</v>
      </c>
      <c r="N8">
        <v>95.984999999999999</v>
      </c>
      <c r="O8">
        <v>96.025000000000006</v>
      </c>
      <c r="P8">
        <v>96.064999999999998</v>
      </c>
      <c r="Q8">
        <v>96.08</v>
      </c>
      <c r="R8">
        <v>96.05</v>
      </c>
      <c r="S8">
        <v>96.02</v>
      </c>
      <c r="T8">
        <v>95.935000000000002</v>
      </c>
      <c r="U8">
        <v>95.885000000000005</v>
      </c>
      <c r="V8">
        <v>95.96</v>
      </c>
      <c r="W8">
        <v>95.96</v>
      </c>
      <c r="X8">
        <v>95.965000000000003</v>
      </c>
      <c r="Y8">
        <v>96.06</v>
      </c>
      <c r="Z8">
        <v>96.03</v>
      </c>
      <c r="AA8">
        <v>95.995000000000005</v>
      </c>
      <c r="AB8">
        <v>96.004999999999995</v>
      </c>
      <c r="AC8">
        <v>95.935000000000002</v>
      </c>
      <c r="AD8">
        <v>95.944999999999993</v>
      </c>
      <c r="AE8">
        <v>95.905000000000001</v>
      </c>
      <c r="AF8">
        <v>95.894999999999996</v>
      </c>
      <c r="AG8">
        <v>96.025000000000006</v>
      </c>
      <c r="AH8">
        <v>95.974999999999994</v>
      </c>
      <c r="AI8">
        <v>96.02</v>
      </c>
      <c r="AJ8">
        <v>96.025000000000006</v>
      </c>
      <c r="AK8">
        <v>96.084999999999994</v>
      </c>
      <c r="AL8">
        <v>96.08</v>
      </c>
      <c r="AM8">
        <v>96.064999999999998</v>
      </c>
      <c r="AN8">
        <v>96.045000000000002</v>
      </c>
      <c r="AO8">
        <v>95.94</v>
      </c>
      <c r="AP8">
        <v>95.94</v>
      </c>
      <c r="AQ8">
        <v>95.984999999999999</v>
      </c>
      <c r="AR8">
        <v>96.05</v>
      </c>
      <c r="AS8">
        <v>95.93</v>
      </c>
      <c r="AT8">
        <v>95.974999999999994</v>
      </c>
      <c r="AU8">
        <v>95.99</v>
      </c>
      <c r="AV8">
        <v>96.125</v>
      </c>
      <c r="AW8">
        <v>96.125</v>
      </c>
      <c r="AX8">
        <v>96.114999999999995</v>
      </c>
      <c r="AY8">
        <v>96.194999999999993</v>
      </c>
      <c r="AZ8">
        <v>96.26</v>
      </c>
      <c r="BA8">
        <v>96.215000000000003</v>
      </c>
      <c r="BB8">
        <v>96.284999999999997</v>
      </c>
      <c r="BC8">
        <v>96.185000000000002</v>
      </c>
      <c r="BD8">
        <v>96.155000000000001</v>
      </c>
      <c r="BE8">
        <v>96.265000000000001</v>
      </c>
      <c r="BF8">
        <v>96.27</v>
      </c>
      <c r="BG8">
        <v>96.204999999999998</v>
      </c>
      <c r="BH8">
        <v>96.355000000000004</v>
      </c>
      <c r="BI8">
        <v>96.42</v>
      </c>
      <c r="BJ8">
        <v>96.45</v>
      </c>
      <c r="BK8">
        <v>96.394999999999996</v>
      </c>
      <c r="BL8">
        <v>96.45</v>
      </c>
      <c r="BM8">
        <v>96.47</v>
      </c>
      <c r="BN8">
        <v>96.564999999999998</v>
      </c>
    </row>
    <row r="9" spans="1:66" x14ac:dyDescent="0.25">
      <c r="A9" t="s">
        <v>128</v>
      </c>
      <c r="B9">
        <v>96.03</v>
      </c>
      <c r="C9">
        <v>96.03</v>
      </c>
      <c r="D9">
        <v>96.055000000000007</v>
      </c>
      <c r="E9">
        <v>95.98</v>
      </c>
      <c r="F9">
        <v>95.94</v>
      </c>
      <c r="G9">
        <v>95.99</v>
      </c>
      <c r="H9">
        <v>96.045000000000002</v>
      </c>
      <c r="I9">
        <v>96.004999999999995</v>
      </c>
      <c r="J9">
        <v>96.05</v>
      </c>
      <c r="K9">
        <v>96.1</v>
      </c>
      <c r="L9">
        <v>96.09</v>
      </c>
      <c r="M9">
        <v>96.09</v>
      </c>
      <c r="N9">
        <v>96.064999999999998</v>
      </c>
      <c r="O9">
        <v>96.11</v>
      </c>
      <c r="P9">
        <v>96.144999999999996</v>
      </c>
      <c r="Q9">
        <v>96.16</v>
      </c>
      <c r="R9">
        <v>96.125</v>
      </c>
      <c r="S9">
        <v>96.1</v>
      </c>
      <c r="T9">
        <v>96.01</v>
      </c>
      <c r="U9">
        <v>95.96</v>
      </c>
      <c r="V9">
        <v>96.045000000000002</v>
      </c>
      <c r="W9">
        <v>96.045000000000002</v>
      </c>
      <c r="X9">
        <v>96.025000000000006</v>
      </c>
      <c r="Y9">
        <v>96.084999999999994</v>
      </c>
      <c r="Z9">
        <v>96.05</v>
      </c>
      <c r="AA9">
        <v>96.02</v>
      </c>
      <c r="AB9">
        <v>96.034999999999997</v>
      </c>
      <c r="AC9">
        <v>95.96</v>
      </c>
      <c r="AD9">
        <v>95.97</v>
      </c>
      <c r="AE9">
        <v>95.93</v>
      </c>
      <c r="AF9">
        <v>95.915000000000006</v>
      </c>
      <c r="AG9">
        <v>96.045000000000002</v>
      </c>
      <c r="AH9">
        <v>96.004999999999995</v>
      </c>
      <c r="AI9">
        <v>96.05</v>
      </c>
      <c r="AJ9">
        <v>96.05</v>
      </c>
      <c r="AK9">
        <v>96.114999999999995</v>
      </c>
      <c r="AL9">
        <v>96.105000000000004</v>
      </c>
      <c r="AM9">
        <v>96.094999999999999</v>
      </c>
      <c r="AN9">
        <v>96.08</v>
      </c>
      <c r="AO9">
        <v>95.984999999999999</v>
      </c>
      <c r="AP9">
        <v>95.984999999999999</v>
      </c>
      <c r="AQ9">
        <v>96.02</v>
      </c>
      <c r="AR9">
        <v>96.07</v>
      </c>
      <c r="AS9">
        <v>95.944999999999993</v>
      </c>
      <c r="AT9">
        <v>95.984999999999999</v>
      </c>
      <c r="AU9">
        <v>96.004999999999995</v>
      </c>
      <c r="AV9">
        <v>96.16</v>
      </c>
      <c r="AW9">
        <v>96.16</v>
      </c>
      <c r="AX9">
        <v>96.16</v>
      </c>
      <c r="AY9">
        <v>96.24</v>
      </c>
      <c r="AZ9">
        <v>96.305000000000007</v>
      </c>
      <c r="BA9">
        <v>96.265000000000001</v>
      </c>
      <c r="BB9">
        <v>96.344999999999999</v>
      </c>
      <c r="BC9">
        <v>96.25</v>
      </c>
      <c r="BD9">
        <v>96.224999999999994</v>
      </c>
      <c r="BE9">
        <v>96.33</v>
      </c>
      <c r="BF9">
        <v>96.334999999999994</v>
      </c>
      <c r="BG9">
        <v>96.28</v>
      </c>
      <c r="BH9">
        <v>96.415000000000006</v>
      </c>
      <c r="BI9">
        <v>96.48</v>
      </c>
      <c r="BJ9">
        <v>96.51</v>
      </c>
      <c r="BK9">
        <v>96.47</v>
      </c>
      <c r="BL9">
        <v>96.52</v>
      </c>
      <c r="BM9">
        <v>96.54</v>
      </c>
      <c r="BN9">
        <v>96.63</v>
      </c>
    </row>
    <row r="10" spans="1:66" x14ac:dyDescent="0.25">
      <c r="A10" t="s">
        <v>129</v>
      </c>
      <c r="B10">
        <v>96.06</v>
      </c>
      <c r="C10">
        <v>96.06</v>
      </c>
      <c r="D10">
        <v>96.084999999999994</v>
      </c>
      <c r="E10">
        <v>96.01</v>
      </c>
      <c r="F10">
        <v>95.984999999999999</v>
      </c>
      <c r="G10">
        <v>96.03</v>
      </c>
      <c r="H10">
        <v>96.084999999999994</v>
      </c>
      <c r="I10">
        <v>96.045000000000002</v>
      </c>
      <c r="J10">
        <v>96.1</v>
      </c>
      <c r="K10">
        <v>96.15</v>
      </c>
      <c r="L10">
        <v>96.135000000000005</v>
      </c>
      <c r="M10">
        <v>96.135000000000005</v>
      </c>
      <c r="N10">
        <v>96.12</v>
      </c>
      <c r="O10">
        <v>96.17</v>
      </c>
      <c r="P10">
        <v>96.21</v>
      </c>
      <c r="Q10">
        <v>96.224999999999994</v>
      </c>
      <c r="R10">
        <v>96.185000000000002</v>
      </c>
      <c r="S10">
        <v>96.165000000000006</v>
      </c>
      <c r="T10">
        <v>96.07</v>
      </c>
      <c r="U10">
        <v>96.025000000000006</v>
      </c>
      <c r="V10">
        <v>96.11</v>
      </c>
      <c r="W10">
        <v>96.11</v>
      </c>
      <c r="X10">
        <v>96.084999999999994</v>
      </c>
      <c r="Y10">
        <v>96.13</v>
      </c>
      <c r="Z10">
        <v>96.094999999999999</v>
      </c>
      <c r="AA10">
        <v>96.064999999999998</v>
      </c>
      <c r="AB10">
        <v>96.084999999999994</v>
      </c>
      <c r="AC10">
        <v>96.01</v>
      </c>
      <c r="AD10">
        <v>96.015000000000001</v>
      </c>
      <c r="AE10">
        <v>95.984999999999999</v>
      </c>
      <c r="AF10">
        <v>95.965000000000003</v>
      </c>
      <c r="AG10">
        <v>96.094999999999999</v>
      </c>
      <c r="AH10">
        <v>96.06</v>
      </c>
      <c r="AI10">
        <v>96.105000000000004</v>
      </c>
      <c r="AJ10">
        <v>96.1</v>
      </c>
      <c r="AK10">
        <v>96.16</v>
      </c>
      <c r="AL10">
        <v>96.15</v>
      </c>
      <c r="AM10">
        <v>96.14</v>
      </c>
      <c r="AN10">
        <v>96.135000000000005</v>
      </c>
      <c r="AO10">
        <v>96.045000000000002</v>
      </c>
      <c r="AP10">
        <v>96.045000000000002</v>
      </c>
      <c r="AQ10">
        <v>96.075000000000003</v>
      </c>
      <c r="AR10">
        <v>96.114999999999995</v>
      </c>
      <c r="AS10">
        <v>95.99</v>
      </c>
      <c r="AT10">
        <v>96.025000000000006</v>
      </c>
      <c r="AU10">
        <v>96.055000000000007</v>
      </c>
      <c r="AV10">
        <v>96.215000000000003</v>
      </c>
      <c r="AW10">
        <v>96.215000000000003</v>
      </c>
      <c r="AX10">
        <v>96.224999999999994</v>
      </c>
      <c r="AY10">
        <v>96.3</v>
      </c>
      <c r="AZ10">
        <v>96.36</v>
      </c>
      <c r="BA10">
        <v>96.325000000000003</v>
      </c>
      <c r="BB10">
        <v>96.405000000000001</v>
      </c>
      <c r="BC10">
        <v>96.325000000000003</v>
      </c>
      <c r="BD10">
        <v>96.3</v>
      </c>
      <c r="BE10">
        <v>96.394999999999996</v>
      </c>
      <c r="BF10">
        <v>96.405000000000001</v>
      </c>
      <c r="BG10">
        <v>96.355000000000004</v>
      </c>
      <c r="BH10">
        <v>96.47</v>
      </c>
      <c r="BI10">
        <v>96.53</v>
      </c>
      <c r="BJ10">
        <v>96.56</v>
      </c>
      <c r="BK10">
        <v>96.53</v>
      </c>
      <c r="BL10">
        <v>96.57</v>
      </c>
      <c r="BM10">
        <v>96.59</v>
      </c>
      <c r="BN10">
        <v>96.67</v>
      </c>
    </row>
    <row r="11" spans="1:66" x14ac:dyDescent="0.25">
      <c r="A11" t="s">
        <v>130</v>
      </c>
      <c r="B11">
        <v>96.07</v>
      </c>
      <c r="C11">
        <v>96.07</v>
      </c>
      <c r="D11">
        <v>96.094999999999999</v>
      </c>
      <c r="E11">
        <v>96.025000000000006</v>
      </c>
      <c r="F11">
        <v>96.004999999999995</v>
      </c>
      <c r="G11">
        <v>96.05</v>
      </c>
      <c r="H11">
        <v>96.105000000000004</v>
      </c>
      <c r="I11">
        <v>96.06</v>
      </c>
      <c r="J11">
        <v>96.125</v>
      </c>
      <c r="K11">
        <v>96.17</v>
      </c>
      <c r="L11">
        <v>96.155000000000001</v>
      </c>
      <c r="M11">
        <v>96.155000000000001</v>
      </c>
      <c r="N11">
        <v>96.15</v>
      </c>
      <c r="O11">
        <v>96.2</v>
      </c>
      <c r="P11">
        <v>96.245000000000005</v>
      </c>
      <c r="Q11">
        <v>96.26</v>
      </c>
      <c r="R11">
        <v>96.215000000000003</v>
      </c>
      <c r="S11">
        <v>96.2</v>
      </c>
      <c r="T11">
        <v>96.1</v>
      </c>
      <c r="U11">
        <v>96.06</v>
      </c>
      <c r="V11">
        <v>96.144999999999996</v>
      </c>
      <c r="W11">
        <v>96.144999999999996</v>
      </c>
      <c r="X11">
        <v>96.12</v>
      </c>
      <c r="Y11">
        <v>96.174999999999997</v>
      </c>
      <c r="Z11">
        <v>96.135000000000005</v>
      </c>
      <c r="AA11">
        <v>96.105000000000004</v>
      </c>
      <c r="AB11">
        <v>96.125</v>
      </c>
      <c r="AC11">
        <v>96.05</v>
      </c>
      <c r="AD11">
        <v>96.055000000000007</v>
      </c>
      <c r="AE11">
        <v>96.03</v>
      </c>
      <c r="AF11">
        <v>96.015000000000001</v>
      </c>
      <c r="AG11">
        <v>96.13</v>
      </c>
      <c r="AH11">
        <v>96.105000000000004</v>
      </c>
      <c r="AI11">
        <v>96.144999999999996</v>
      </c>
      <c r="AJ11">
        <v>96.14</v>
      </c>
      <c r="AK11">
        <v>96.194999999999993</v>
      </c>
      <c r="AL11">
        <v>96.18</v>
      </c>
      <c r="AM11">
        <v>96.17</v>
      </c>
      <c r="AN11">
        <v>96.17</v>
      </c>
      <c r="AO11">
        <v>96.09</v>
      </c>
      <c r="AP11">
        <v>96.09</v>
      </c>
      <c r="AQ11">
        <v>96.11</v>
      </c>
      <c r="AR11">
        <v>96.144999999999996</v>
      </c>
      <c r="AS11">
        <v>96.02</v>
      </c>
      <c r="AT11">
        <v>96.055000000000007</v>
      </c>
      <c r="AU11">
        <v>96.09</v>
      </c>
      <c r="AV11">
        <v>96.25</v>
      </c>
      <c r="AW11">
        <v>96.25</v>
      </c>
      <c r="AX11">
        <v>96.265000000000001</v>
      </c>
      <c r="AY11">
        <v>96.33</v>
      </c>
      <c r="AZ11">
        <v>96.385000000000005</v>
      </c>
      <c r="BA11">
        <v>96.36</v>
      </c>
      <c r="BB11">
        <v>96.435000000000002</v>
      </c>
      <c r="BC11">
        <v>96.364999999999995</v>
      </c>
      <c r="BD11">
        <v>96.34</v>
      </c>
      <c r="BE11">
        <v>96.424999999999997</v>
      </c>
      <c r="BF11">
        <v>96.43</v>
      </c>
      <c r="BG11">
        <v>96.39</v>
      </c>
      <c r="BH11">
        <v>96.484999999999999</v>
      </c>
      <c r="BI11">
        <v>96.54</v>
      </c>
      <c r="BJ11">
        <v>96.57</v>
      </c>
      <c r="BK11">
        <v>96.54</v>
      </c>
      <c r="BL11">
        <v>96.58</v>
      </c>
      <c r="BM11">
        <v>96.594999999999999</v>
      </c>
      <c r="BN11">
        <v>96.665000000000006</v>
      </c>
    </row>
    <row r="12" spans="1:66" x14ac:dyDescent="0.25">
      <c r="A12" t="s">
        <v>131</v>
      </c>
      <c r="B12">
        <v>96.07</v>
      </c>
      <c r="C12">
        <v>96.07</v>
      </c>
      <c r="D12">
        <v>96.094999999999999</v>
      </c>
      <c r="E12">
        <v>96.03</v>
      </c>
      <c r="F12">
        <v>96.015000000000001</v>
      </c>
      <c r="G12">
        <v>96.06</v>
      </c>
      <c r="H12">
        <v>96.11</v>
      </c>
      <c r="I12">
        <v>96.064999999999998</v>
      </c>
      <c r="J12">
        <v>96.135000000000005</v>
      </c>
      <c r="K12">
        <v>96.18</v>
      </c>
      <c r="L12">
        <v>96.165000000000006</v>
      </c>
      <c r="M12">
        <v>96.165000000000006</v>
      </c>
      <c r="N12">
        <v>96.165000000000006</v>
      </c>
      <c r="O12">
        <v>96.22</v>
      </c>
      <c r="P12">
        <v>96.265000000000001</v>
      </c>
      <c r="Q12">
        <v>96.275000000000006</v>
      </c>
      <c r="R12">
        <v>96.234999999999999</v>
      </c>
      <c r="S12">
        <v>96.22</v>
      </c>
      <c r="T12">
        <v>96.12</v>
      </c>
      <c r="U12">
        <v>96.084999999999994</v>
      </c>
      <c r="V12">
        <v>96.165000000000006</v>
      </c>
      <c r="W12">
        <v>96.165000000000006</v>
      </c>
      <c r="X12">
        <v>96.14</v>
      </c>
      <c r="Y12">
        <v>96.2</v>
      </c>
      <c r="Z12">
        <v>96.155000000000001</v>
      </c>
      <c r="AA12">
        <v>96.125</v>
      </c>
      <c r="AB12">
        <v>96.144999999999996</v>
      </c>
      <c r="AC12">
        <v>96.064999999999998</v>
      </c>
      <c r="AD12">
        <v>96.075000000000003</v>
      </c>
      <c r="AE12">
        <v>96.055000000000007</v>
      </c>
      <c r="AF12">
        <v>96.04</v>
      </c>
      <c r="AG12">
        <v>96.144999999999996</v>
      </c>
      <c r="AH12">
        <v>96.125</v>
      </c>
      <c r="AI12">
        <v>96.165000000000006</v>
      </c>
      <c r="AJ12">
        <v>96.155000000000001</v>
      </c>
      <c r="AK12">
        <v>96.204999999999998</v>
      </c>
      <c r="AL12">
        <v>96.19</v>
      </c>
      <c r="AM12">
        <v>96.18</v>
      </c>
      <c r="AN12">
        <v>96.174999999999997</v>
      </c>
      <c r="AO12">
        <v>96.094999999999999</v>
      </c>
      <c r="AP12">
        <v>96.094999999999999</v>
      </c>
      <c r="AQ12">
        <v>96.11</v>
      </c>
      <c r="AR12">
        <v>96.14</v>
      </c>
      <c r="AS12">
        <v>96.02</v>
      </c>
      <c r="AT12">
        <v>96.06</v>
      </c>
      <c r="AU12">
        <v>96.094999999999999</v>
      </c>
      <c r="AV12">
        <v>96.254999999999995</v>
      </c>
      <c r="AW12">
        <v>96.254999999999995</v>
      </c>
      <c r="AX12">
        <v>96.27</v>
      </c>
      <c r="AY12">
        <v>96.33</v>
      </c>
      <c r="AZ12">
        <v>96.385000000000005</v>
      </c>
      <c r="BA12">
        <v>96.364999999999995</v>
      </c>
      <c r="BB12">
        <v>96.43</v>
      </c>
      <c r="BC12">
        <v>96.37</v>
      </c>
      <c r="BD12">
        <v>96.35</v>
      </c>
      <c r="BE12">
        <v>96.424999999999997</v>
      </c>
      <c r="BF12">
        <v>96.43</v>
      </c>
      <c r="BG12">
        <v>96.394999999999996</v>
      </c>
      <c r="BH12">
        <v>96.47</v>
      </c>
      <c r="BI12">
        <v>96.52</v>
      </c>
      <c r="BJ12">
        <v>96.55</v>
      </c>
      <c r="BK12">
        <v>96.525000000000006</v>
      </c>
      <c r="BL12">
        <v>96.56</v>
      </c>
      <c r="BM12">
        <v>96.57</v>
      </c>
      <c r="BN12">
        <v>96.635000000000005</v>
      </c>
    </row>
    <row r="13" spans="1:66" x14ac:dyDescent="0.25">
      <c r="A13" t="s">
        <v>132</v>
      </c>
      <c r="B13">
        <v>96.07</v>
      </c>
      <c r="C13">
        <v>96.07</v>
      </c>
      <c r="D13">
        <v>96.094999999999999</v>
      </c>
      <c r="E13">
        <v>96.034999999999997</v>
      </c>
      <c r="F13">
        <v>96.02</v>
      </c>
      <c r="G13">
        <v>96.064999999999998</v>
      </c>
      <c r="H13">
        <v>96.11</v>
      </c>
      <c r="I13">
        <v>96.064999999999998</v>
      </c>
      <c r="J13">
        <v>96.135000000000005</v>
      </c>
      <c r="K13">
        <v>96.18</v>
      </c>
      <c r="L13">
        <v>96.17</v>
      </c>
      <c r="M13">
        <v>96.17</v>
      </c>
      <c r="N13">
        <v>96.174999999999997</v>
      </c>
      <c r="O13">
        <v>96.23</v>
      </c>
      <c r="P13">
        <v>96.275000000000006</v>
      </c>
      <c r="Q13">
        <v>96.284999999999997</v>
      </c>
      <c r="R13">
        <v>96.245000000000005</v>
      </c>
      <c r="S13">
        <v>96.23</v>
      </c>
      <c r="T13">
        <v>96.13</v>
      </c>
      <c r="U13">
        <v>96.1</v>
      </c>
      <c r="V13">
        <v>96.174999999999997</v>
      </c>
      <c r="W13">
        <v>96.174999999999997</v>
      </c>
      <c r="X13">
        <v>96.155000000000001</v>
      </c>
      <c r="Y13">
        <v>96.21</v>
      </c>
      <c r="Z13">
        <v>96.165000000000006</v>
      </c>
      <c r="AA13">
        <v>96.13</v>
      </c>
      <c r="AB13">
        <v>96.155000000000001</v>
      </c>
      <c r="AC13">
        <v>96.075000000000003</v>
      </c>
      <c r="AD13">
        <v>96.084999999999994</v>
      </c>
      <c r="AE13">
        <v>96.064999999999998</v>
      </c>
      <c r="AF13">
        <v>96.055000000000007</v>
      </c>
      <c r="AG13">
        <v>96.15</v>
      </c>
      <c r="AH13">
        <v>96.135000000000005</v>
      </c>
      <c r="AI13">
        <v>96.17</v>
      </c>
      <c r="AJ13">
        <v>96.16</v>
      </c>
      <c r="AK13">
        <v>96.204999999999998</v>
      </c>
      <c r="AL13">
        <v>96.185000000000002</v>
      </c>
      <c r="AM13">
        <v>96.174999999999997</v>
      </c>
      <c r="AN13">
        <v>96.17</v>
      </c>
      <c r="AO13">
        <v>96.084999999999994</v>
      </c>
      <c r="AP13">
        <v>96.084999999999994</v>
      </c>
      <c r="AQ13">
        <v>96.094999999999999</v>
      </c>
      <c r="AR13">
        <v>96.12</v>
      </c>
      <c r="AS13">
        <v>96.004999999999995</v>
      </c>
      <c r="AT13">
        <v>96.05</v>
      </c>
      <c r="AU13">
        <v>96.084999999999994</v>
      </c>
      <c r="AV13">
        <v>96.245000000000005</v>
      </c>
      <c r="AW13">
        <v>96.245000000000005</v>
      </c>
      <c r="AX13">
        <v>96.26</v>
      </c>
      <c r="AY13">
        <v>96.32</v>
      </c>
      <c r="AZ13">
        <v>96.375</v>
      </c>
      <c r="BA13">
        <v>96.355000000000004</v>
      </c>
      <c r="BB13">
        <v>96.41</v>
      </c>
      <c r="BC13">
        <v>96.355000000000004</v>
      </c>
      <c r="BD13">
        <v>96.334999999999994</v>
      </c>
      <c r="BE13">
        <v>96.41</v>
      </c>
      <c r="BF13">
        <v>96.41</v>
      </c>
      <c r="BG13">
        <v>96.38</v>
      </c>
      <c r="BH13">
        <v>96.444999999999993</v>
      </c>
      <c r="BI13">
        <v>96.49</v>
      </c>
      <c r="BJ13">
        <v>96.515000000000001</v>
      </c>
      <c r="BK13">
        <v>96.495000000000005</v>
      </c>
      <c r="BL13">
        <v>96.53</v>
      </c>
      <c r="BM13">
        <v>96.54</v>
      </c>
      <c r="BN13">
        <v>96.6</v>
      </c>
    </row>
    <row r="14" spans="1:66" x14ac:dyDescent="0.25">
      <c r="A14" t="s">
        <v>133</v>
      </c>
      <c r="B14">
        <v>96.064999999999998</v>
      </c>
      <c r="C14">
        <v>96.064999999999998</v>
      </c>
      <c r="D14">
        <v>96.094999999999999</v>
      </c>
      <c r="E14">
        <v>96.034999999999997</v>
      </c>
      <c r="F14">
        <v>96.02</v>
      </c>
      <c r="G14">
        <v>96.064999999999998</v>
      </c>
      <c r="H14">
        <v>96.11</v>
      </c>
      <c r="I14">
        <v>96.064999999999998</v>
      </c>
      <c r="J14">
        <v>96.13</v>
      </c>
      <c r="K14">
        <v>96.18</v>
      </c>
      <c r="L14">
        <v>96.165000000000006</v>
      </c>
      <c r="M14">
        <v>96.165000000000006</v>
      </c>
      <c r="N14">
        <v>96.174999999999997</v>
      </c>
      <c r="O14">
        <v>96.234999999999999</v>
      </c>
      <c r="P14">
        <v>96.28</v>
      </c>
      <c r="Q14">
        <v>96.29</v>
      </c>
      <c r="R14">
        <v>96.245000000000005</v>
      </c>
      <c r="S14">
        <v>96.234999999999999</v>
      </c>
      <c r="T14">
        <v>96.13</v>
      </c>
      <c r="U14">
        <v>96.105000000000004</v>
      </c>
      <c r="V14">
        <v>96.18</v>
      </c>
      <c r="W14">
        <v>96.18</v>
      </c>
      <c r="X14">
        <v>96.16</v>
      </c>
      <c r="Y14">
        <v>96.215000000000003</v>
      </c>
      <c r="Z14">
        <v>96.165000000000006</v>
      </c>
      <c r="AA14">
        <v>96.13</v>
      </c>
      <c r="AB14">
        <v>96.155000000000001</v>
      </c>
      <c r="AC14">
        <v>96.08</v>
      </c>
      <c r="AD14">
        <v>96.084999999999994</v>
      </c>
      <c r="AE14">
        <v>96.07</v>
      </c>
      <c r="AF14">
        <v>96.06</v>
      </c>
      <c r="AG14">
        <v>96.15</v>
      </c>
      <c r="AH14">
        <v>96.135000000000005</v>
      </c>
      <c r="AI14">
        <v>96.17</v>
      </c>
      <c r="AJ14">
        <v>96.155000000000001</v>
      </c>
      <c r="AK14">
        <v>96.2</v>
      </c>
      <c r="AL14">
        <v>96.18</v>
      </c>
      <c r="AM14">
        <v>96.165000000000006</v>
      </c>
      <c r="AN14">
        <v>96.16</v>
      </c>
      <c r="AO14">
        <v>96.075000000000003</v>
      </c>
      <c r="AP14">
        <v>96.075000000000003</v>
      </c>
      <c r="AQ14">
        <v>96.08</v>
      </c>
      <c r="AR14">
        <v>96.1</v>
      </c>
      <c r="AS14">
        <v>95.99</v>
      </c>
      <c r="AT14">
        <v>96.04</v>
      </c>
      <c r="AU14">
        <v>96.075000000000003</v>
      </c>
      <c r="AV14">
        <v>96.23</v>
      </c>
      <c r="AW14">
        <v>96.23</v>
      </c>
      <c r="AX14">
        <v>96.245000000000005</v>
      </c>
      <c r="AY14">
        <v>96.305000000000007</v>
      </c>
      <c r="AZ14">
        <v>96.36</v>
      </c>
      <c r="BA14">
        <v>96.334999999999994</v>
      </c>
      <c r="BB14">
        <v>96.385000000000005</v>
      </c>
      <c r="BC14">
        <v>96.33</v>
      </c>
      <c r="BD14">
        <v>96.314999999999998</v>
      </c>
      <c r="BE14">
        <v>96.385000000000005</v>
      </c>
      <c r="BF14">
        <v>96.385000000000005</v>
      </c>
      <c r="BG14">
        <v>96.355000000000004</v>
      </c>
      <c r="BH14">
        <v>96.42</v>
      </c>
      <c r="BI14">
        <v>96.454999999999998</v>
      </c>
      <c r="BJ14">
        <v>96.48</v>
      </c>
      <c r="BK14">
        <v>96.465000000000003</v>
      </c>
      <c r="BL14">
        <v>96.5</v>
      </c>
      <c r="BM14">
        <v>96.504999999999995</v>
      </c>
      <c r="BN14">
        <v>96.56</v>
      </c>
    </row>
    <row r="15" spans="1:66" x14ac:dyDescent="0.25">
      <c r="A15" t="s">
        <v>134</v>
      </c>
      <c r="B15">
        <v>96.06</v>
      </c>
      <c r="C15">
        <v>96.06</v>
      </c>
      <c r="D15">
        <v>96.09</v>
      </c>
      <c r="E15">
        <v>96.034999999999997</v>
      </c>
      <c r="F15">
        <v>96.02</v>
      </c>
      <c r="G15">
        <v>96.064999999999998</v>
      </c>
      <c r="H15">
        <v>96.105000000000004</v>
      </c>
      <c r="I15">
        <v>96.064999999999998</v>
      </c>
      <c r="J15">
        <v>96.13</v>
      </c>
      <c r="K15">
        <v>96.174999999999997</v>
      </c>
      <c r="L15">
        <v>96.165000000000006</v>
      </c>
      <c r="M15">
        <v>96.165000000000006</v>
      </c>
      <c r="N15">
        <v>96.174999999999997</v>
      </c>
      <c r="O15">
        <v>96.234999999999999</v>
      </c>
      <c r="P15">
        <v>96.28</v>
      </c>
      <c r="Q15">
        <v>96.29</v>
      </c>
      <c r="R15">
        <v>96.245000000000005</v>
      </c>
      <c r="S15">
        <v>96.234999999999999</v>
      </c>
      <c r="T15">
        <v>96.13</v>
      </c>
      <c r="U15">
        <v>96.11</v>
      </c>
      <c r="V15">
        <v>96.18</v>
      </c>
      <c r="W15">
        <v>96.18</v>
      </c>
      <c r="X15">
        <v>96.16</v>
      </c>
      <c r="Y15">
        <v>96.21</v>
      </c>
      <c r="Z15">
        <v>96.16</v>
      </c>
      <c r="AA15">
        <v>96.125</v>
      </c>
      <c r="AB15">
        <v>96.15</v>
      </c>
      <c r="AC15">
        <v>96.075000000000003</v>
      </c>
      <c r="AD15">
        <v>96.084999999999994</v>
      </c>
      <c r="AE15">
        <v>96.07</v>
      </c>
      <c r="AF15">
        <v>96.064999999999998</v>
      </c>
      <c r="AG15">
        <v>96.14</v>
      </c>
      <c r="AH15">
        <v>96.13</v>
      </c>
      <c r="AI15">
        <v>96.165000000000006</v>
      </c>
      <c r="AJ15">
        <v>96.15</v>
      </c>
      <c r="AK15">
        <v>96.19</v>
      </c>
      <c r="AL15">
        <v>96.17</v>
      </c>
      <c r="AM15">
        <v>96.15</v>
      </c>
      <c r="AN15">
        <v>96.144999999999996</v>
      </c>
      <c r="AO15">
        <v>96.06</v>
      </c>
      <c r="AP15">
        <v>96.06</v>
      </c>
      <c r="AQ15">
        <v>96.06</v>
      </c>
      <c r="AR15">
        <v>96.08</v>
      </c>
      <c r="AS15">
        <v>95.974999999999994</v>
      </c>
      <c r="AT15">
        <v>96.025000000000006</v>
      </c>
      <c r="AU15">
        <v>96.06</v>
      </c>
      <c r="AV15">
        <v>96.215000000000003</v>
      </c>
      <c r="AW15">
        <v>96.215000000000003</v>
      </c>
      <c r="AX15">
        <v>96.23</v>
      </c>
      <c r="AY15">
        <v>96.284999999999997</v>
      </c>
      <c r="AZ15">
        <v>96.334999999999994</v>
      </c>
      <c r="BA15">
        <v>96.314999999999998</v>
      </c>
      <c r="BB15">
        <v>96.355000000000004</v>
      </c>
      <c r="BC15">
        <v>96.3</v>
      </c>
      <c r="BD15">
        <v>96.284999999999997</v>
      </c>
      <c r="BE15">
        <v>96.355000000000004</v>
      </c>
      <c r="BF15">
        <v>96.355000000000004</v>
      </c>
      <c r="BG15">
        <v>96.325000000000003</v>
      </c>
      <c r="BH15">
        <v>96.385000000000005</v>
      </c>
      <c r="BI15">
        <v>96.42</v>
      </c>
      <c r="BJ15">
        <v>96.444999999999993</v>
      </c>
      <c r="BK15">
        <v>96.43</v>
      </c>
      <c r="BL15">
        <v>96.465000000000003</v>
      </c>
      <c r="BM15">
        <v>96.47</v>
      </c>
      <c r="BN15">
        <v>96.52</v>
      </c>
    </row>
    <row r="16" spans="1:66" x14ac:dyDescent="0.25">
      <c r="A16" t="s">
        <v>135</v>
      </c>
      <c r="B16">
        <v>96.055000000000007</v>
      </c>
      <c r="C16">
        <v>96.055000000000007</v>
      </c>
      <c r="D16">
        <v>96.08</v>
      </c>
      <c r="E16">
        <v>96.025000000000006</v>
      </c>
      <c r="F16">
        <v>96.015000000000001</v>
      </c>
      <c r="G16">
        <v>96.055000000000007</v>
      </c>
      <c r="H16">
        <v>96.094999999999999</v>
      </c>
      <c r="I16">
        <v>96.055000000000007</v>
      </c>
      <c r="J16">
        <v>96.12</v>
      </c>
      <c r="K16">
        <v>96.165000000000006</v>
      </c>
      <c r="L16">
        <v>96.155000000000001</v>
      </c>
      <c r="M16">
        <v>96.155000000000001</v>
      </c>
      <c r="N16">
        <v>96.165000000000006</v>
      </c>
      <c r="O16">
        <v>96.23</v>
      </c>
      <c r="P16">
        <v>96.275000000000006</v>
      </c>
      <c r="Q16">
        <v>96.28</v>
      </c>
      <c r="R16">
        <v>96.234999999999999</v>
      </c>
      <c r="S16">
        <v>96.224999999999994</v>
      </c>
      <c r="T16">
        <v>96.12</v>
      </c>
      <c r="U16">
        <v>96.105000000000004</v>
      </c>
      <c r="V16">
        <v>96.17</v>
      </c>
      <c r="W16">
        <v>96.17</v>
      </c>
      <c r="X16">
        <v>96.155000000000001</v>
      </c>
      <c r="Y16">
        <v>96.204999999999998</v>
      </c>
      <c r="Z16">
        <v>96.155000000000001</v>
      </c>
      <c r="AA16">
        <v>96.12</v>
      </c>
      <c r="AB16">
        <v>96.144999999999996</v>
      </c>
      <c r="AC16">
        <v>96.07</v>
      </c>
      <c r="AD16">
        <v>96.084999999999994</v>
      </c>
      <c r="AE16">
        <v>96.07</v>
      </c>
      <c r="AF16">
        <v>96.064999999999998</v>
      </c>
      <c r="AG16">
        <v>96.135000000000005</v>
      </c>
      <c r="AH16">
        <v>96.125</v>
      </c>
      <c r="AI16">
        <v>96.16</v>
      </c>
      <c r="AJ16">
        <v>96.144999999999996</v>
      </c>
      <c r="AK16">
        <v>96.174999999999997</v>
      </c>
      <c r="AL16">
        <v>96.165000000000006</v>
      </c>
      <c r="AM16">
        <v>96.135000000000005</v>
      </c>
      <c r="AN16">
        <v>96.13</v>
      </c>
      <c r="AO16">
        <v>96.05</v>
      </c>
      <c r="AP16">
        <v>96.05</v>
      </c>
      <c r="AQ16">
        <v>96.045000000000002</v>
      </c>
      <c r="AR16">
        <v>96.06</v>
      </c>
      <c r="AS16">
        <v>95.96</v>
      </c>
      <c r="AT16">
        <v>96.01</v>
      </c>
      <c r="AU16">
        <v>96.045000000000002</v>
      </c>
      <c r="AV16">
        <v>96.204999999999998</v>
      </c>
      <c r="AW16">
        <v>96.2</v>
      </c>
      <c r="AX16">
        <v>96.215000000000003</v>
      </c>
      <c r="AY16">
        <v>96.27</v>
      </c>
      <c r="AZ16">
        <v>96.314999999999998</v>
      </c>
      <c r="BA16">
        <v>96.295000000000002</v>
      </c>
      <c r="BB16">
        <v>96.325000000000003</v>
      </c>
      <c r="BC16">
        <v>96.275000000000006</v>
      </c>
      <c r="BD16">
        <v>96.26</v>
      </c>
      <c r="BE16">
        <v>96.33</v>
      </c>
      <c r="BF16">
        <v>96.33</v>
      </c>
      <c r="BG16">
        <v>96.3</v>
      </c>
      <c r="BH16">
        <v>96.355000000000004</v>
      </c>
      <c r="BI16">
        <v>96.385000000000005</v>
      </c>
      <c r="BJ16">
        <v>96.415000000000006</v>
      </c>
      <c r="BK16">
        <v>96.4</v>
      </c>
      <c r="BL16">
        <v>96.43</v>
      </c>
      <c r="BM16">
        <v>96.435000000000002</v>
      </c>
      <c r="BN16">
        <v>96.48</v>
      </c>
    </row>
    <row r="17" spans="1:66" x14ac:dyDescent="0.25">
      <c r="A17" t="s">
        <v>136</v>
      </c>
      <c r="B17">
        <v>96.04</v>
      </c>
      <c r="C17">
        <v>96.04</v>
      </c>
      <c r="D17">
        <v>96.064999999999998</v>
      </c>
      <c r="E17">
        <v>96.015000000000001</v>
      </c>
      <c r="F17">
        <v>96</v>
      </c>
      <c r="G17">
        <v>96.045000000000002</v>
      </c>
      <c r="H17">
        <v>96.08</v>
      </c>
      <c r="I17">
        <v>96.04</v>
      </c>
      <c r="J17">
        <v>96.1</v>
      </c>
      <c r="K17">
        <v>96.144999999999996</v>
      </c>
      <c r="L17">
        <v>96.135000000000005</v>
      </c>
      <c r="M17">
        <v>96.135000000000005</v>
      </c>
      <c r="N17">
        <v>96.15</v>
      </c>
      <c r="O17">
        <v>96.215000000000003</v>
      </c>
      <c r="P17">
        <v>96.26</v>
      </c>
      <c r="Q17">
        <v>96.26</v>
      </c>
      <c r="R17">
        <v>96.22</v>
      </c>
      <c r="S17">
        <v>96.21</v>
      </c>
      <c r="T17">
        <v>96.105000000000004</v>
      </c>
      <c r="U17">
        <v>96.09</v>
      </c>
      <c r="V17">
        <v>96.155000000000001</v>
      </c>
      <c r="W17">
        <v>96.155000000000001</v>
      </c>
      <c r="X17">
        <v>96.14</v>
      </c>
      <c r="Y17">
        <v>96.194999999999993</v>
      </c>
      <c r="Z17">
        <v>96.144999999999996</v>
      </c>
      <c r="AA17">
        <v>96.11</v>
      </c>
      <c r="AB17">
        <v>96.135000000000005</v>
      </c>
      <c r="AC17">
        <v>96.06</v>
      </c>
      <c r="AD17">
        <v>96.075000000000003</v>
      </c>
      <c r="AE17">
        <v>96.06</v>
      </c>
      <c r="AF17">
        <v>96.055000000000007</v>
      </c>
      <c r="AG17">
        <v>96.12</v>
      </c>
      <c r="AH17">
        <v>96.11</v>
      </c>
      <c r="AI17">
        <v>96.144999999999996</v>
      </c>
      <c r="AJ17">
        <v>96.13</v>
      </c>
      <c r="AK17">
        <v>96.16</v>
      </c>
      <c r="AL17">
        <v>96.15</v>
      </c>
      <c r="AM17">
        <v>96.12</v>
      </c>
      <c r="AN17">
        <v>96.114999999999995</v>
      </c>
      <c r="AO17">
        <v>96.034999999999997</v>
      </c>
      <c r="AP17">
        <v>96.034999999999997</v>
      </c>
      <c r="AQ17">
        <v>96.025000000000006</v>
      </c>
      <c r="AR17">
        <v>96.04</v>
      </c>
      <c r="AS17">
        <v>95.94</v>
      </c>
      <c r="AT17">
        <v>95.995000000000005</v>
      </c>
      <c r="AU17">
        <v>96.03</v>
      </c>
      <c r="AV17">
        <v>96.185000000000002</v>
      </c>
      <c r="AW17">
        <v>96.18</v>
      </c>
      <c r="AX17">
        <v>96.19</v>
      </c>
      <c r="AY17">
        <v>96.245000000000005</v>
      </c>
      <c r="AZ17">
        <v>96.29</v>
      </c>
      <c r="BA17">
        <v>96.27</v>
      </c>
      <c r="BB17">
        <v>96.295000000000002</v>
      </c>
      <c r="BC17">
        <v>96.245000000000005</v>
      </c>
      <c r="BD17">
        <v>96.23</v>
      </c>
      <c r="BE17">
        <v>96.3</v>
      </c>
      <c r="BF17">
        <v>96.3</v>
      </c>
      <c r="BG17">
        <v>96.27</v>
      </c>
      <c r="BH17">
        <v>96.325000000000003</v>
      </c>
      <c r="BI17">
        <v>96.35</v>
      </c>
      <c r="BJ17">
        <v>96.38</v>
      </c>
      <c r="BK17">
        <v>96.364999999999995</v>
      </c>
      <c r="BL17">
        <v>96.394999999999996</v>
      </c>
      <c r="BM17">
        <v>96.4</v>
      </c>
      <c r="BN17">
        <v>96.44</v>
      </c>
    </row>
    <row r="18" spans="1:66" x14ac:dyDescent="0.25">
      <c r="A18" t="s">
        <v>137</v>
      </c>
      <c r="B18">
        <v>96.02</v>
      </c>
      <c r="C18">
        <v>96.02</v>
      </c>
      <c r="D18">
        <v>96.045000000000002</v>
      </c>
      <c r="E18">
        <v>96</v>
      </c>
      <c r="F18">
        <v>95.984999999999999</v>
      </c>
      <c r="G18">
        <v>96.03</v>
      </c>
      <c r="H18">
        <v>96.06</v>
      </c>
      <c r="I18">
        <v>96.02</v>
      </c>
      <c r="J18">
        <v>96.08</v>
      </c>
      <c r="K18">
        <v>96.125</v>
      </c>
      <c r="L18">
        <v>96.114999999999995</v>
      </c>
      <c r="M18">
        <v>96.114999999999995</v>
      </c>
      <c r="N18">
        <v>96.13</v>
      </c>
      <c r="O18">
        <v>96.194999999999993</v>
      </c>
      <c r="P18">
        <v>96.24</v>
      </c>
      <c r="Q18">
        <v>96.24</v>
      </c>
      <c r="R18">
        <v>96.2</v>
      </c>
      <c r="S18">
        <v>96.19</v>
      </c>
      <c r="T18">
        <v>96.084999999999994</v>
      </c>
      <c r="U18">
        <v>96.075000000000003</v>
      </c>
      <c r="V18">
        <v>96.14</v>
      </c>
      <c r="W18">
        <v>96.14</v>
      </c>
      <c r="X18">
        <v>96.125</v>
      </c>
      <c r="Y18">
        <v>96.174999999999997</v>
      </c>
      <c r="Z18">
        <v>96.125</v>
      </c>
      <c r="AA18">
        <v>96.09</v>
      </c>
      <c r="AB18">
        <v>96.12</v>
      </c>
      <c r="AC18">
        <v>96.045000000000002</v>
      </c>
      <c r="AD18">
        <v>96.06</v>
      </c>
      <c r="AE18">
        <v>96.045000000000002</v>
      </c>
      <c r="AF18">
        <v>96.04</v>
      </c>
      <c r="AG18">
        <v>96.1</v>
      </c>
      <c r="AH18">
        <v>96.09</v>
      </c>
      <c r="AI18">
        <v>96.125</v>
      </c>
      <c r="AJ18">
        <v>96.11</v>
      </c>
      <c r="AK18">
        <v>96.14</v>
      </c>
      <c r="AL18">
        <v>96.13</v>
      </c>
      <c r="AM18">
        <v>96.105000000000004</v>
      </c>
      <c r="AN18">
        <v>96.1</v>
      </c>
      <c r="AO18">
        <v>96.015000000000001</v>
      </c>
      <c r="AP18">
        <v>96.015000000000001</v>
      </c>
      <c r="AQ18">
        <v>96.004999999999995</v>
      </c>
      <c r="AR18">
        <v>96.015000000000001</v>
      </c>
      <c r="AS18">
        <v>95.915000000000006</v>
      </c>
      <c r="AT18">
        <v>95.974999999999994</v>
      </c>
      <c r="AU18">
        <v>96.004999999999995</v>
      </c>
      <c r="AV18">
        <v>96.16</v>
      </c>
      <c r="AW18">
        <v>96.155000000000001</v>
      </c>
      <c r="AX18">
        <v>96.165000000000006</v>
      </c>
      <c r="AY18">
        <v>96.22</v>
      </c>
      <c r="AZ18">
        <v>96.265000000000001</v>
      </c>
      <c r="BA18">
        <v>96.234999999999999</v>
      </c>
      <c r="BB18">
        <v>96.265000000000001</v>
      </c>
      <c r="BC18">
        <v>96.215000000000003</v>
      </c>
      <c r="BD18">
        <v>96.2</v>
      </c>
      <c r="BE18">
        <v>96.27</v>
      </c>
      <c r="BF18">
        <v>96.265000000000001</v>
      </c>
      <c r="BG18">
        <v>96.24</v>
      </c>
      <c r="BH18">
        <v>96.295000000000002</v>
      </c>
      <c r="BI18">
        <v>96.31</v>
      </c>
      <c r="BJ18">
        <v>96.34</v>
      </c>
      <c r="BK18">
        <v>96.33</v>
      </c>
      <c r="BL18">
        <v>96.36</v>
      </c>
      <c r="BM18">
        <v>96.36</v>
      </c>
      <c r="BN18">
        <v>96.4</v>
      </c>
    </row>
    <row r="19" spans="1:66" x14ac:dyDescent="0.25">
      <c r="A19" t="s">
        <v>138</v>
      </c>
      <c r="B19">
        <v>96</v>
      </c>
      <c r="C19">
        <v>96</v>
      </c>
      <c r="D19">
        <v>96.025000000000006</v>
      </c>
      <c r="E19">
        <v>95.98</v>
      </c>
      <c r="F19">
        <v>95.965000000000003</v>
      </c>
      <c r="G19">
        <v>96.01</v>
      </c>
      <c r="H19">
        <v>96.04</v>
      </c>
      <c r="I19">
        <v>96</v>
      </c>
      <c r="J19">
        <v>96.055000000000007</v>
      </c>
      <c r="K19">
        <v>96.1</v>
      </c>
      <c r="L19">
        <v>96.094999999999999</v>
      </c>
      <c r="M19">
        <v>96.094999999999999</v>
      </c>
      <c r="N19">
        <v>96.105000000000004</v>
      </c>
      <c r="O19">
        <v>96.174999999999997</v>
      </c>
      <c r="P19">
        <v>96.22</v>
      </c>
      <c r="Q19">
        <v>96.22</v>
      </c>
      <c r="R19">
        <v>96.18</v>
      </c>
      <c r="S19">
        <v>96.17</v>
      </c>
      <c r="T19">
        <v>96.064999999999998</v>
      </c>
      <c r="U19">
        <v>96.06</v>
      </c>
      <c r="V19">
        <v>96.12</v>
      </c>
      <c r="W19">
        <v>96.12</v>
      </c>
      <c r="X19">
        <v>96.105000000000004</v>
      </c>
      <c r="Y19">
        <v>96.155000000000001</v>
      </c>
      <c r="Z19">
        <v>96.105000000000004</v>
      </c>
      <c r="AA19">
        <v>96.07</v>
      </c>
      <c r="AB19">
        <v>96.1</v>
      </c>
      <c r="AC19">
        <v>96.025000000000006</v>
      </c>
      <c r="AD19">
        <v>96.04</v>
      </c>
      <c r="AE19">
        <v>96.03</v>
      </c>
      <c r="AF19">
        <v>96.025000000000006</v>
      </c>
      <c r="AG19">
        <v>96.08</v>
      </c>
      <c r="AH19">
        <v>96.07</v>
      </c>
      <c r="AI19">
        <v>96.105000000000004</v>
      </c>
      <c r="AJ19">
        <v>96.084999999999994</v>
      </c>
      <c r="AK19">
        <v>96.12</v>
      </c>
      <c r="AL19">
        <v>96.11</v>
      </c>
      <c r="AM19">
        <v>96.084999999999994</v>
      </c>
      <c r="AN19">
        <v>96.08</v>
      </c>
      <c r="AO19">
        <v>95.995000000000005</v>
      </c>
      <c r="AP19">
        <v>95.995000000000005</v>
      </c>
      <c r="AQ19">
        <v>95.98</v>
      </c>
      <c r="AR19">
        <v>95.984999999999999</v>
      </c>
      <c r="AS19">
        <v>95.89</v>
      </c>
      <c r="AT19">
        <v>95.944999999999993</v>
      </c>
      <c r="AU19">
        <v>95.974999999999994</v>
      </c>
      <c r="AV19">
        <v>96.13</v>
      </c>
      <c r="AW19">
        <v>96.125</v>
      </c>
      <c r="AX19">
        <v>96.135000000000005</v>
      </c>
      <c r="AY19">
        <v>96.185000000000002</v>
      </c>
      <c r="AZ19">
        <v>96.23</v>
      </c>
      <c r="BA19">
        <v>96.2</v>
      </c>
      <c r="BB19">
        <v>96.23</v>
      </c>
      <c r="BC19">
        <v>96.18</v>
      </c>
      <c r="BD19">
        <v>96.165000000000006</v>
      </c>
      <c r="BE19">
        <v>96.234999999999999</v>
      </c>
      <c r="BF19">
        <v>96.23</v>
      </c>
      <c r="BG19">
        <v>96.204999999999998</v>
      </c>
      <c r="BH19">
        <v>96.254999999999995</v>
      </c>
      <c r="BI19">
        <v>96.27</v>
      </c>
      <c r="BJ19">
        <v>96.305000000000007</v>
      </c>
      <c r="BK19">
        <v>96.295000000000002</v>
      </c>
      <c r="BL19">
        <v>96.32</v>
      </c>
      <c r="BM19">
        <v>96.32</v>
      </c>
      <c r="BN19">
        <v>96.36</v>
      </c>
    </row>
    <row r="20" spans="1:66" x14ac:dyDescent="0.25">
      <c r="A20" t="s">
        <v>139</v>
      </c>
      <c r="B20">
        <v>95.97</v>
      </c>
      <c r="C20">
        <v>95.97</v>
      </c>
      <c r="D20">
        <v>95.995000000000005</v>
      </c>
      <c r="E20">
        <v>95.95</v>
      </c>
      <c r="F20">
        <v>95.935000000000002</v>
      </c>
      <c r="G20">
        <v>95.98</v>
      </c>
      <c r="H20">
        <v>96.01</v>
      </c>
      <c r="I20">
        <v>95.97</v>
      </c>
      <c r="J20">
        <v>96.025000000000006</v>
      </c>
      <c r="K20">
        <v>96.07</v>
      </c>
      <c r="L20">
        <v>96.064999999999998</v>
      </c>
      <c r="M20">
        <v>96.064999999999998</v>
      </c>
      <c r="N20">
        <v>96.075000000000003</v>
      </c>
      <c r="O20">
        <v>96.15</v>
      </c>
      <c r="P20">
        <v>96.194999999999993</v>
      </c>
      <c r="Q20">
        <v>96.19</v>
      </c>
      <c r="R20">
        <v>96.155000000000001</v>
      </c>
      <c r="S20">
        <v>96.144999999999996</v>
      </c>
      <c r="T20">
        <v>96.04</v>
      </c>
      <c r="U20">
        <v>96.034999999999997</v>
      </c>
      <c r="V20">
        <v>96.094999999999999</v>
      </c>
      <c r="W20">
        <v>96.094999999999999</v>
      </c>
      <c r="X20">
        <v>96.084999999999994</v>
      </c>
      <c r="Y20">
        <v>96.13</v>
      </c>
      <c r="Z20">
        <v>96.08</v>
      </c>
      <c r="AA20">
        <v>96.05</v>
      </c>
      <c r="AB20">
        <v>96.08</v>
      </c>
      <c r="AC20">
        <v>96.004999999999995</v>
      </c>
      <c r="AD20">
        <v>96.02</v>
      </c>
      <c r="AE20">
        <v>96.01</v>
      </c>
      <c r="AF20">
        <v>96.01</v>
      </c>
      <c r="AG20">
        <v>96.055000000000007</v>
      </c>
      <c r="AH20">
        <v>96.045000000000002</v>
      </c>
      <c r="AI20">
        <v>96.08</v>
      </c>
      <c r="AJ20">
        <v>96.06</v>
      </c>
      <c r="AK20">
        <v>96.094999999999999</v>
      </c>
      <c r="AL20">
        <v>96.09</v>
      </c>
      <c r="AM20">
        <v>96.06</v>
      </c>
      <c r="AN20">
        <v>96.055000000000007</v>
      </c>
      <c r="AO20">
        <v>95.974999999999994</v>
      </c>
      <c r="AP20">
        <v>95.974999999999994</v>
      </c>
      <c r="AQ20">
        <v>95.954999999999998</v>
      </c>
      <c r="AR20">
        <v>95.954999999999998</v>
      </c>
      <c r="AS20">
        <v>95.86</v>
      </c>
      <c r="AT20">
        <v>95.915000000000006</v>
      </c>
      <c r="AU20">
        <v>95.944999999999993</v>
      </c>
      <c r="AV20">
        <v>96.1</v>
      </c>
      <c r="AW20">
        <v>96.09</v>
      </c>
      <c r="AX20">
        <v>96.1</v>
      </c>
      <c r="AY20">
        <v>96.144999999999996</v>
      </c>
      <c r="AZ20">
        <v>96.19</v>
      </c>
      <c r="BA20">
        <v>96.16</v>
      </c>
      <c r="BB20">
        <v>96.19</v>
      </c>
      <c r="BC20">
        <v>96.144999999999996</v>
      </c>
      <c r="BD20">
        <v>96.13</v>
      </c>
      <c r="BE20">
        <v>96.194999999999993</v>
      </c>
      <c r="BF20">
        <v>96.19</v>
      </c>
      <c r="BG20">
        <v>96.165000000000006</v>
      </c>
      <c r="BH20">
        <v>96.215000000000003</v>
      </c>
      <c r="BI20">
        <v>96.23</v>
      </c>
      <c r="BJ20">
        <v>96.265000000000001</v>
      </c>
      <c r="BK20">
        <v>96.254999999999995</v>
      </c>
      <c r="BL20">
        <v>96.28</v>
      </c>
      <c r="BM20">
        <v>96.275000000000006</v>
      </c>
      <c r="BN20">
        <v>96.314999999999998</v>
      </c>
    </row>
    <row r="21" spans="1:66" x14ac:dyDescent="0.25">
      <c r="A21" t="s">
        <v>140</v>
      </c>
      <c r="B21">
        <v>95.935000000000002</v>
      </c>
      <c r="C21">
        <v>95.935000000000002</v>
      </c>
      <c r="D21">
        <v>95.96</v>
      </c>
      <c r="E21">
        <v>95.92</v>
      </c>
      <c r="F21">
        <v>95.905000000000001</v>
      </c>
      <c r="G21">
        <v>95.95</v>
      </c>
      <c r="H21">
        <v>95.974999999999994</v>
      </c>
      <c r="I21">
        <v>95.935000000000002</v>
      </c>
      <c r="J21">
        <v>95.99</v>
      </c>
      <c r="K21">
        <v>96.034999999999997</v>
      </c>
      <c r="L21">
        <v>96.025000000000006</v>
      </c>
      <c r="M21">
        <v>96.025000000000006</v>
      </c>
      <c r="N21">
        <v>96.04</v>
      </c>
      <c r="O21">
        <v>96.114999999999995</v>
      </c>
      <c r="P21">
        <v>96.16</v>
      </c>
      <c r="Q21">
        <v>96.155000000000001</v>
      </c>
      <c r="R21">
        <v>96.125</v>
      </c>
      <c r="S21">
        <v>96.114999999999995</v>
      </c>
      <c r="T21">
        <v>96.004999999999995</v>
      </c>
      <c r="U21">
        <v>96.004999999999995</v>
      </c>
      <c r="V21">
        <v>96.064999999999998</v>
      </c>
      <c r="W21">
        <v>96.064999999999998</v>
      </c>
      <c r="X21">
        <v>96.055000000000007</v>
      </c>
      <c r="Y21">
        <v>96.105000000000004</v>
      </c>
      <c r="Z21">
        <v>96.05</v>
      </c>
      <c r="AA21">
        <v>96.02</v>
      </c>
      <c r="AB21">
        <v>96.055000000000007</v>
      </c>
      <c r="AC21">
        <v>95.98</v>
      </c>
      <c r="AD21">
        <v>95.995000000000005</v>
      </c>
      <c r="AE21">
        <v>95.984999999999999</v>
      </c>
      <c r="AF21">
        <v>95.984999999999999</v>
      </c>
      <c r="AG21">
        <v>96.025000000000006</v>
      </c>
      <c r="AH21">
        <v>96.015000000000001</v>
      </c>
      <c r="AI21">
        <v>96.05</v>
      </c>
      <c r="AJ21">
        <v>96.03</v>
      </c>
      <c r="AK21">
        <v>96.064999999999998</v>
      </c>
      <c r="AL21">
        <v>96.06</v>
      </c>
      <c r="AM21">
        <v>96.03</v>
      </c>
      <c r="AN21">
        <v>96.03</v>
      </c>
      <c r="AO21">
        <v>95.95</v>
      </c>
      <c r="AP21">
        <v>95.95</v>
      </c>
      <c r="AQ21">
        <v>95.924999999999997</v>
      </c>
      <c r="AR21">
        <v>95.924999999999997</v>
      </c>
      <c r="AS21">
        <v>95.825000000000003</v>
      </c>
      <c r="AT21">
        <v>95.88</v>
      </c>
      <c r="AU21">
        <v>95.91</v>
      </c>
      <c r="AV21">
        <v>96.064999999999998</v>
      </c>
      <c r="AW21">
        <v>96.05</v>
      </c>
      <c r="AX21">
        <v>96.06</v>
      </c>
      <c r="AY21">
        <v>96.105000000000004</v>
      </c>
      <c r="AZ21">
        <v>96.15</v>
      </c>
      <c r="BA21">
        <v>96.12</v>
      </c>
      <c r="BB21">
        <v>96.144999999999996</v>
      </c>
      <c r="BC21">
        <v>96.1</v>
      </c>
      <c r="BD21">
        <v>96.084999999999994</v>
      </c>
      <c r="BE21">
        <v>96.15</v>
      </c>
      <c r="BF21">
        <v>96.144999999999996</v>
      </c>
      <c r="BG21">
        <v>96.12</v>
      </c>
      <c r="BH21">
        <v>96.17</v>
      </c>
      <c r="BI21">
        <v>96.18</v>
      </c>
      <c r="BJ21">
        <v>96.22</v>
      </c>
      <c r="BK21">
        <v>96.21</v>
      </c>
      <c r="BL21">
        <v>96.234999999999999</v>
      </c>
      <c r="BM21">
        <v>96.23</v>
      </c>
      <c r="BN21">
        <v>96.265000000000001</v>
      </c>
    </row>
    <row r="22" spans="1:66" x14ac:dyDescent="0.25">
      <c r="A22" t="s">
        <v>141</v>
      </c>
      <c r="B22">
        <v>95.9</v>
      </c>
      <c r="C22">
        <v>95.9</v>
      </c>
      <c r="D22">
        <v>95.92</v>
      </c>
      <c r="E22">
        <v>95.885000000000005</v>
      </c>
      <c r="F22">
        <v>95.87</v>
      </c>
      <c r="G22">
        <v>95.915000000000006</v>
      </c>
      <c r="H22">
        <v>95.935000000000002</v>
      </c>
      <c r="I22">
        <v>95.9</v>
      </c>
      <c r="J22">
        <v>95.95</v>
      </c>
      <c r="K22">
        <v>95.995000000000005</v>
      </c>
      <c r="L22">
        <v>95.99</v>
      </c>
      <c r="M22">
        <v>95.99</v>
      </c>
      <c r="N22">
        <v>96.004999999999995</v>
      </c>
      <c r="O22">
        <v>96.075000000000003</v>
      </c>
      <c r="P22">
        <v>96.125</v>
      </c>
      <c r="Q22">
        <v>96.114999999999995</v>
      </c>
      <c r="R22">
        <v>96.09</v>
      </c>
      <c r="S22">
        <v>96.08</v>
      </c>
      <c r="T22">
        <v>95.97</v>
      </c>
      <c r="U22">
        <v>95.974999999999994</v>
      </c>
      <c r="V22">
        <v>96.034999999999997</v>
      </c>
      <c r="W22">
        <v>96.034999999999997</v>
      </c>
      <c r="X22">
        <v>96.025000000000006</v>
      </c>
      <c r="Y22">
        <v>96.07</v>
      </c>
      <c r="Z22">
        <v>96.015000000000001</v>
      </c>
      <c r="AA22">
        <v>95.984999999999999</v>
      </c>
      <c r="AB22">
        <v>96.02</v>
      </c>
      <c r="AC22">
        <v>95.944999999999993</v>
      </c>
      <c r="AD22">
        <v>95.96</v>
      </c>
      <c r="AE22">
        <v>95.95</v>
      </c>
      <c r="AF22">
        <v>95.954999999999998</v>
      </c>
      <c r="AG22">
        <v>95.99</v>
      </c>
      <c r="AH22">
        <v>95.98</v>
      </c>
      <c r="AI22">
        <v>96.015000000000001</v>
      </c>
      <c r="AJ22">
        <v>95.995000000000005</v>
      </c>
      <c r="AK22">
        <v>96.025000000000006</v>
      </c>
      <c r="AL22">
        <v>96.025000000000006</v>
      </c>
      <c r="AM22">
        <v>95.995000000000005</v>
      </c>
      <c r="AN22">
        <v>95.995000000000005</v>
      </c>
      <c r="AO22">
        <v>95.915000000000006</v>
      </c>
      <c r="AP22">
        <v>95.915000000000006</v>
      </c>
      <c r="AQ22">
        <v>95.885000000000005</v>
      </c>
      <c r="AR22">
        <v>95.885000000000005</v>
      </c>
      <c r="AS22">
        <v>95.79</v>
      </c>
      <c r="AT22">
        <v>95.844999999999999</v>
      </c>
      <c r="AU22">
        <v>95.875</v>
      </c>
      <c r="AV22">
        <v>96.025000000000006</v>
      </c>
      <c r="AW22">
        <v>96.01</v>
      </c>
      <c r="AX22">
        <v>96.015000000000001</v>
      </c>
      <c r="AY22">
        <v>96.06</v>
      </c>
      <c r="AZ22">
        <v>96.105000000000004</v>
      </c>
      <c r="BA22">
        <v>96.075000000000003</v>
      </c>
      <c r="BB22">
        <v>96.1</v>
      </c>
      <c r="BC22">
        <v>96.055000000000007</v>
      </c>
      <c r="BD22">
        <v>96.034999999999997</v>
      </c>
      <c r="BE22">
        <v>96.1</v>
      </c>
      <c r="BF22">
        <v>96.094999999999999</v>
      </c>
      <c r="BG22">
        <v>96.07</v>
      </c>
      <c r="BH22">
        <v>96.125</v>
      </c>
      <c r="BI22">
        <v>96.13</v>
      </c>
      <c r="BJ22">
        <v>96.17</v>
      </c>
      <c r="BK22">
        <v>96.16</v>
      </c>
      <c r="BL22">
        <v>96.185000000000002</v>
      </c>
      <c r="BM22">
        <v>96.18</v>
      </c>
      <c r="BN22">
        <v>96.21</v>
      </c>
    </row>
    <row r="23" spans="1:66" x14ac:dyDescent="0.25">
      <c r="A23" t="s">
        <v>142</v>
      </c>
      <c r="B23">
        <v>95.864999999999995</v>
      </c>
      <c r="C23">
        <v>95.864999999999995</v>
      </c>
      <c r="D23">
        <v>95.885000000000005</v>
      </c>
      <c r="E23">
        <v>95.85</v>
      </c>
      <c r="F23">
        <v>95.834999999999994</v>
      </c>
      <c r="G23">
        <v>95.88</v>
      </c>
      <c r="H23">
        <v>95.9</v>
      </c>
      <c r="I23">
        <v>95.864999999999995</v>
      </c>
      <c r="J23">
        <v>95.91</v>
      </c>
      <c r="K23">
        <v>95.954999999999998</v>
      </c>
      <c r="L23">
        <v>95.95</v>
      </c>
      <c r="M23">
        <v>95.95</v>
      </c>
      <c r="N23">
        <v>95.965000000000003</v>
      </c>
      <c r="O23">
        <v>96.04</v>
      </c>
      <c r="P23">
        <v>96.09</v>
      </c>
      <c r="Q23">
        <v>96.08</v>
      </c>
      <c r="R23">
        <v>96.055000000000007</v>
      </c>
      <c r="S23">
        <v>96.045000000000002</v>
      </c>
      <c r="T23">
        <v>95.935000000000002</v>
      </c>
      <c r="U23">
        <v>95.94</v>
      </c>
      <c r="V23">
        <v>96</v>
      </c>
      <c r="W23">
        <v>96</v>
      </c>
      <c r="X23">
        <v>95.99</v>
      </c>
      <c r="Y23">
        <v>96.034999999999997</v>
      </c>
      <c r="Z23">
        <v>95.98</v>
      </c>
      <c r="AA23">
        <v>95.95</v>
      </c>
      <c r="AB23">
        <v>95.984999999999999</v>
      </c>
      <c r="AC23">
        <v>95.91</v>
      </c>
      <c r="AD23">
        <v>95.924999999999997</v>
      </c>
      <c r="AE23">
        <v>95.915000000000006</v>
      </c>
      <c r="AF23">
        <v>95.92</v>
      </c>
      <c r="AG23">
        <v>95.95</v>
      </c>
      <c r="AH23">
        <v>95.944999999999993</v>
      </c>
      <c r="AI23">
        <v>95.98</v>
      </c>
      <c r="AJ23">
        <v>95.954999999999998</v>
      </c>
      <c r="AK23">
        <v>95.984999999999999</v>
      </c>
      <c r="AL23">
        <v>95.99</v>
      </c>
      <c r="AM23">
        <v>95.96</v>
      </c>
      <c r="AN23">
        <v>95.96</v>
      </c>
      <c r="AO23">
        <v>95.88</v>
      </c>
      <c r="AP23">
        <v>95.88</v>
      </c>
      <c r="AQ23">
        <v>95.844999999999999</v>
      </c>
      <c r="AR23">
        <v>95.844999999999999</v>
      </c>
      <c r="AS23">
        <v>95.75</v>
      </c>
      <c r="AT23">
        <v>95.805000000000007</v>
      </c>
      <c r="AU23">
        <v>95.834999999999994</v>
      </c>
      <c r="AV23">
        <v>95.98</v>
      </c>
      <c r="AW23">
        <v>95.97</v>
      </c>
      <c r="AX23">
        <v>95.97</v>
      </c>
      <c r="AY23">
        <v>96.015000000000001</v>
      </c>
      <c r="AZ23">
        <v>96.06</v>
      </c>
      <c r="BA23">
        <v>96.025000000000006</v>
      </c>
      <c r="BB23">
        <v>96.055000000000007</v>
      </c>
      <c r="BC23">
        <v>96.01</v>
      </c>
      <c r="BD23">
        <v>95.99</v>
      </c>
      <c r="BE23">
        <v>96.05</v>
      </c>
      <c r="BF23">
        <v>96.045000000000002</v>
      </c>
      <c r="BG23">
        <v>96.025000000000006</v>
      </c>
      <c r="BH23">
        <v>96.075000000000003</v>
      </c>
      <c r="BI23">
        <v>96.08</v>
      </c>
      <c r="BJ23">
        <v>96.12</v>
      </c>
      <c r="BK23">
        <v>96.11</v>
      </c>
      <c r="BL23">
        <v>96.135000000000005</v>
      </c>
      <c r="BM23">
        <v>96.13</v>
      </c>
      <c r="BN23">
        <v>96.16</v>
      </c>
    </row>
    <row r="24" spans="1:66" x14ac:dyDescent="0.25">
      <c r="A24" t="s">
        <v>143</v>
      </c>
      <c r="B24">
        <v>95.83</v>
      </c>
      <c r="C24">
        <v>95.83</v>
      </c>
      <c r="D24">
        <v>95.85</v>
      </c>
      <c r="E24">
        <v>95.814999999999998</v>
      </c>
      <c r="F24">
        <v>95.8</v>
      </c>
      <c r="G24">
        <v>95.844999999999999</v>
      </c>
      <c r="H24">
        <v>95.864999999999995</v>
      </c>
      <c r="I24">
        <v>95.83</v>
      </c>
      <c r="J24">
        <v>95.875</v>
      </c>
      <c r="K24">
        <v>95.92</v>
      </c>
      <c r="L24">
        <v>95.915000000000006</v>
      </c>
      <c r="M24">
        <v>95.915000000000006</v>
      </c>
      <c r="N24">
        <v>95.924999999999997</v>
      </c>
      <c r="O24">
        <v>96</v>
      </c>
      <c r="P24">
        <v>96.05</v>
      </c>
      <c r="Q24">
        <v>96.04</v>
      </c>
      <c r="R24">
        <v>96.02</v>
      </c>
      <c r="S24">
        <v>96.01</v>
      </c>
      <c r="T24">
        <v>95.9</v>
      </c>
      <c r="U24">
        <v>95.91</v>
      </c>
      <c r="V24">
        <v>95.97</v>
      </c>
      <c r="W24">
        <v>95.97</v>
      </c>
      <c r="X24">
        <v>95.954999999999998</v>
      </c>
      <c r="Y24">
        <v>95.995000000000005</v>
      </c>
      <c r="Z24">
        <v>95.944999999999993</v>
      </c>
      <c r="AA24">
        <v>95.915000000000006</v>
      </c>
      <c r="AB24">
        <v>95.95</v>
      </c>
      <c r="AC24">
        <v>95.875</v>
      </c>
      <c r="AD24">
        <v>95.89</v>
      </c>
      <c r="AE24">
        <v>95.88</v>
      </c>
      <c r="AF24">
        <v>95.885000000000005</v>
      </c>
      <c r="AG24">
        <v>95.91</v>
      </c>
      <c r="AH24">
        <v>95.905000000000001</v>
      </c>
      <c r="AI24">
        <v>95.94</v>
      </c>
      <c r="AJ24">
        <v>95.915000000000006</v>
      </c>
      <c r="AK24">
        <v>95.944999999999993</v>
      </c>
      <c r="AL24">
        <v>95.95</v>
      </c>
      <c r="AM24">
        <v>95.92</v>
      </c>
      <c r="AN24">
        <v>95.924999999999997</v>
      </c>
      <c r="AO24">
        <v>95.844999999999999</v>
      </c>
      <c r="AP24">
        <v>95.844999999999999</v>
      </c>
      <c r="AQ24">
        <v>95.81</v>
      </c>
      <c r="AR24">
        <v>95.805000000000007</v>
      </c>
      <c r="AS24">
        <v>95.71</v>
      </c>
      <c r="AT24">
        <v>95.76</v>
      </c>
      <c r="AU24">
        <v>95.79</v>
      </c>
      <c r="AV24">
        <v>95.935000000000002</v>
      </c>
      <c r="AW24">
        <v>95.93</v>
      </c>
      <c r="AX24">
        <v>95.93</v>
      </c>
      <c r="AY24">
        <v>95.97</v>
      </c>
      <c r="AZ24">
        <v>96.015000000000001</v>
      </c>
      <c r="BA24">
        <v>95.98</v>
      </c>
      <c r="BB24">
        <v>96.01</v>
      </c>
      <c r="BC24">
        <v>95.965000000000003</v>
      </c>
      <c r="BD24">
        <v>95.944999999999993</v>
      </c>
      <c r="BE24">
        <v>96.004999999999995</v>
      </c>
      <c r="BF24">
        <v>96</v>
      </c>
      <c r="BG24">
        <v>95.98</v>
      </c>
      <c r="BH24">
        <v>96.03</v>
      </c>
      <c r="BI24">
        <v>96.034999999999997</v>
      </c>
      <c r="BJ24">
        <v>96.075000000000003</v>
      </c>
      <c r="BK24">
        <v>96.064999999999998</v>
      </c>
      <c r="BL24">
        <v>96.084999999999994</v>
      </c>
      <c r="BM24">
        <v>96.08</v>
      </c>
      <c r="BN24">
        <v>96.11</v>
      </c>
    </row>
    <row r="25" spans="1:66" x14ac:dyDescent="0.25">
      <c r="A25" t="s">
        <v>144</v>
      </c>
      <c r="B25">
        <v>95.795000000000002</v>
      </c>
      <c r="C25">
        <v>95.795000000000002</v>
      </c>
      <c r="D25">
        <v>95.814999999999998</v>
      </c>
      <c r="E25">
        <v>95.78</v>
      </c>
      <c r="F25">
        <v>95.765000000000001</v>
      </c>
      <c r="G25">
        <v>95.81</v>
      </c>
      <c r="H25">
        <v>95.825000000000003</v>
      </c>
      <c r="I25">
        <v>95.79</v>
      </c>
      <c r="J25">
        <v>95.834999999999994</v>
      </c>
      <c r="K25">
        <v>95.88</v>
      </c>
      <c r="L25">
        <v>95.875</v>
      </c>
      <c r="M25">
        <v>95.875</v>
      </c>
      <c r="N25">
        <v>95.885000000000005</v>
      </c>
      <c r="O25">
        <v>95.96</v>
      </c>
      <c r="P25">
        <v>96.01</v>
      </c>
      <c r="Q25">
        <v>96</v>
      </c>
      <c r="R25">
        <v>95.98</v>
      </c>
      <c r="S25">
        <v>95.97</v>
      </c>
      <c r="T25">
        <v>95.86</v>
      </c>
      <c r="U25">
        <v>95.875</v>
      </c>
      <c r="V25">
        <v>95.935000000000002</v>
      </c>
      <c r="W25">
        <v>95.935000000000002</v>
      </c>
      <c r="X25">
        <v>95.915000000000006</v>
      </c>
      <c r="Y25">
        <v>95.954999999999998</v>
      </c>
      <c r="Z25">
        <v>95.905000000000001</v>
      </c>
      <c r="AA25">
        <v>95.875</v>
      </c>
      <c r="AB25">
        <v>95.91</v>
      </c>
      <c r="AC25">
        <v>95.834999999999994</v>
      </c>
      <c r="AD25">
        <v>95.85</v>
      </c>
      <c r="AE25">
        <v>95.844999999999999</v>
      </c>
      <c r="AF25">
        <v>95.85</v>
      </c>
      <c r="AG25">
        <v>95.87</v>
      </c>
      <c r="AH25">
        <v>95.864999999999995</v>
      </c>
      <c r="AI25">
        <v>95.9</v>
      </c>
      <c r="AJ25">
        <v>95.875</v>
      </c>
      <c r="AK25">
        <v>95.905000000000001</v>
      </c>
      <c r="AL25">
        <v>95.91</v>
      </c>
      <c r="AM25">
        <v>95.88</v>
      </c>
      <c r="AN25">
        <v>95.885000000000005</v>
      </c>
      <c r="AO25">
        <v>95.805000000000007</v>
      </c>
      <c r="AP25">
        <v>95.805000000000007</v>
      </c>
      <c r="AQ25">
        <v>95.77</v>
      </c>
      <c r="AR25">
        <v>95.76</v>
      </c>
      <c r="AS25">
        <v>95.665000000000006</v>
      </c>
      <c r="AT25">
        <v>95.715000000000003</v>
      </c>
      <c r="AU25">
        <v>95.745000000000005</v>
      </c>
      <c r="AV25">
        <v>95.89</v>
      </c>
      <c r="AW25">
        <v>95.885000000000005</v>
      </c>
      <c r="AX25">
        <v>95.885000000000005</v>
      </c>
      <c r="AY25">
        <v>95.92</v>
      </c>
      <c r="AZ25">
        <v>95.965000000000003</v>
      </c>
      <c r="BA25">
        <v>95.93</v>
      </c>
      <c r="BB25">
        <v>95.96</v>
      </c>
      <c r="BC25">
        <v>95.915000000000006</v>
      </c>
      <c r="BD25">
        <v>95.894999999999996</v>
      </c>
      <c r="BE25">
        <v>95.954999999999998</v>
      </c>
      <c r="BF25">
        <v>95.95</v>
      </c>
      <c r="BG25">
        <v>95.93</v>
      </c>
      <c r="BH25">
        <v>95.98</v>
      </c>
      <c r="BI25">
        <v>95.984999999999999</v>
      </c>
      <c r="BJ25">
        <v>96.025000000000006</v>
      </c>
      <c r="BK25">
        <v>96.015000000000001</v>
      </c>
      <c r="BL25">
        <v>96.034999999999997</v>
      </c>
      <c r="BM25">
        <v>96.025000000000006</v>
      </c>
      <c r="BN25">
        <v>96.055000000000007</v>
      </c>
    </row>
    <row r="26" spans="1:66" x14ac:dyDescent="0.25">
      <c r="A26" t="s">
        <v>145</v>
      </c>
      <c r="B26">
        <v>95.76</v>
      </c>
      <c r="C26">
        <v>95.76</v>
      </c>
      <c r="D26">
        <v>95.78</v>
      </c>
      <c r="E26">
        <v>95.745000000000005</v>
      </c>
      <c r="F26">
        <v>95.734999999999999</v>
      </c>
      <c r="G26">
        <v>95.775000000000006</v>
      </c>
      <c r="H26">
        <v>95.79</v>
      </c>
      <c r="I26">
        <v>95.754999999999995</v>
      </c>
      <c r="J26">
        <v>95.8</v>
      </c>
      <c r="K26">
        <v>95.844999999999999</v>
      </c>
      <c r="L26">
        <v>95.84</v>
      </c>
      <c r="M26">
        <v>95.84</v>
      </c>
      <c r="N26">
        <v>95.85</v>
      </c>
      <c r="O26">
        <v>95.924999999999997</v>
      </c>
      <c r="P26">
        <v>95.97</v>
      </c>
      <c r="Q26">
        <v>95.96</v>
      </c>
      <c r="R26">
        <v>95.944999999999993</v>
      </c>
      <c r="S26">
        <v>95.935000000000002</v>
      </c>
      <c r="T26">
        <v>95.82</v>
      </c>
      <c r="U26">
        <v>95.834999999999994</v>
      </c>
      <c r="V26">
        <v>95.894999999999996</v>
      </c>
      <c r="W26">
        <v>95.894999999999996</v>
      </c>
      <c r="X26">
        <v>95.875</v>
      </c>
      <c r="Y26">
        <v>95.915000000000006</v>
      </c>
      <c r="Z26">
        <v>95.864999999999995</v>
      </c>
      <c r="AA26">
        <v>95.834999999999994</v>
      </c>
      <c r="AB26">
        <v>95.87</v>
      </c>
      <c r="AC26">
        <v>95.795000000000002</v>
      </c>
      <c r="AD26">
        <v>95.81</v>
      </c>
      <c r="AE26">
        <v>95.805000000000007</v>
      </c>
      <c r="AF26">
        <v>95.81</v>
      </c>
      <c r="AG26">
        <v>95.825000000000003</v>
      </c>
      <c r="AH26">
        <v>95.82</v>
      </c>
      <c r="AI26">
        <v>95.855000000000004</v>
      </c>
      <c r="AJ26">
        <v>95.83</v>
      </c>
      <c r="AK26">
        <v>95.86</v>
      </c>
      <c r="AL26">
        <v>95.864999999999995</v>
      </c>
      <c r="AM26">
        <v>95.834999999999994</v>
      </c>
      <c r="AN26">
        <v>95.844999999999999</v>
      </c>
      <c r="AO26">
        <v>95.765000000000001</v>
      </c>
      <c r="AP26">
        <v>95.765000000000001</v>
      </c>
      <c r="AQ26">
        <v>95.724999999999994</v>
      </c>
      <c r="AR26">
        <v>95.715000000000003</v>
      </c>
      <c r="AS26">
        <v>95.62</v>
      </c>
      <c r="AT26">
        <v>95.67</v>
      </c>
      <c r="AU26">
        <v>95.7</v>
      </c>
      <c r="AV26">
        <v>95.84</v>
      </c>
      <c r="AW26">
        <v>95.834999999999994</v>
      </c>
      <c r="AX26">
        <v>95.834999999999994</v>
      </c>
      <c r="AY26">
        <v>95.87</v>
      </c>
      <c r="AZ26">
        <v>95.915000000000006</v>
      </c>
      <c r="BA26">
        <v>95.88</v>
      </c>
      <c r="BB26">
        <v>95.91</v>
      </c>
      <c r="BC26">
        <v>95.864999999999995</v>
      </c>
      <c r="BD26">
        <v>95.844999999999999</v>
      </c>
      <c r="BE26">
        <v>95.905000000000001</v>
      </c>
      <c r="BF26">
        <v>95.9</v>
      </c>
      <c r="BG26">
        <v>95.88</v>
      </c>
      <c r="BH26">
        <v>95.93</v>
      </c>
      <c r="BI26">
        <v>95.935000000000002</v>
      </c>
      <c r="BJ26">
        <v>95.98</v>
      </c>
      <c r="BK26">
        <v>95.97</v>
      </c>
      <c r="BL26">
        <v>95.99</v>
      </c>
      <c r="BM26">
        <v>95.98</v>
      </c>
      <c r="BN26">
        <v>96.004999999999995</v>
      </c>
    </row>
    <row r="27" spans="1:66" x14ac:dyDescent="0.25">
      <c r="A27" t="s">
        <v>146</v>
      </c>
      <c r="B27">
        <v>95.724999999999994</v>
      </c>
      <c r="C27">
        <v>95.724999999999994</v>
      </c>
      <c r="D27">
        <v>95.745000000000005</v>
      </c>
      <c r="E27">
        <v>95.71</v>
      </c>
      <c r="F27">
        <v>95.7</v>
      </c>
      <c r="G27">
        <v>95.74</v>
      </c>
      <c r="H27">
        <v>95.754999999999995</v>
      </c>
      <c r="I27">
        <v>95.72</v>
      </c>
      <c r="J27">
        <v>95.765000000000001</v>
      </c>
      <c r="K27">
        <v>95.81</v>
      </c>
      <c r="L27">
        <v>95.805000000000007</v>
      </c>
      <c r="M27">
        <v>95.805000000000007</v>
      </c>
      <c r="N27">
        <v>95.814999999999998</v>
      </c>
      <c r="O27">
        <v>95.89</v>
      </c>
      <c r="P27">
        <v>95.935000000000002</v>
      </c>
      <c r="Q27">
        <v>95.924999999999997</v>
      </c>
      <c r="R27">
        <v>95.91</v>
      </c>
      <c r="S27">
        <v>95.9</v>
      </c>
      <c r="T27">
        <v>95.784999999999997</v>
      </c>
      <c r="U27">
        <v>95.8</v>
      </c>
      <c r="V27">
        <v>95.86</v>
      </c>
      <c r="W27">
        <v>95.86</v>
      </c>
      <c r="X27">
        <v>95.84</v>
      </c>
      <c r="Y27">
        <v>95.875</v>
      </c>
      <c r="Z27">
        <v>95.825000000000003</v>
      </c>
      <c r="AA27">
        <v>95.795000000000002</v>
      </c>
      <c r="AB27">
        <v>95.83</v>
      </c>
      <c r="AC27">
        <v>95.754999999999995</v>
      </c>
      <c r="AD27">
        <v>95.77</v>
      </c>
      <c r="AE27">
        <v>95.765000000000001</v>
      </c>
      <c r="AF27">
        <v>95.77</v>
      </c>
      <c r="AG27">
        <v>95.784999999999997</v>
      </c>
      <c r="AH27">
        <v>95.78</v>
      </c>
      <c r="AI27">
        <v>95.81</v>
      </c>
      <c r="AJ27">
        <v>95.784999999999997</v>
      </c>
      <c r="AK27">
        <v>95.814999999999998</v>
      </c>
      <c r="AL27">
        <v>95.825000000000003</v>
      </c>
      <c r="AM27">
        <v>95.795000000000002</v>
      </c>
      <c r="AN27">
        <v>95.805000000000007</v>
      </c>
      <c r="AO27">
        <v>95.724999999999994</v>
      </c>
      <c r="AP27">
        <v>95.724999999999994</v>
      </c>
      <c r="AQ27">
        <v>95.685000000000002</v>
      </c>
      <c r="AR27">
        <v>95.674999999999997</v>
      </c>
      <c r="AS27">
        <v>95.58</v>
      </c>
      <c r="AT27">
        <v>95.63</v>
      </c>
      <c r="AU27">
        <v>95.655000000000001</v>
      </c>
      <c r="AV27">
        <v>95.795000000000002</v>
      </c>
      <c r="AW27">
        <v>95.79</v>
      </c>
      <c r="AX27">
        <v>95.784999999999997</v>
      </c>
      <c r="AY27">
        <v>95.82</v>
      </c>
      <c r="AZ27">
        <v>95.864999999999995</v>
      </c>
      <c r="BA27">
        <v>95.83</v>
      </c>
      <c r="BB27">
        <v>95.86</v>
      </c>
      <c r="BC27">
        <v>95.814999999999998</v>
      </c>
      <c r="BD27">
        <v>95.795000000000002</v>
      </c>
      <c r="BE27">
        <v>95.855000000000004</v>
      </c>
      <c r="BF27">
        <v>95.85</v>
      </c>
      <c r="BG27">
        <v>95.83</v>
      </c>
      <c r="BH27">
        <v>95.88</v>
      </c>
      <c r="BI27">
        <v>95.885000000000005</v>
      </c>
      <c r="BJ27">
        <v>95.93</v>
      </c>
      <c r="BK27">
        <v>95.92</v>
      </c>
      <c r="BL27">
        <v>95.944999999999993</v>
      </c>
      <c r="BM27">
        <v>95.935000000000002</v>
      </c>
      <c r="BN27">
        <v>95.954999999999998</v>
      </c>
    </row>
    <row r="28" spans="1:66" x14ac:dyDescent="0.25">
      <c r="A28" t="s">
        <v>147</v>
      </c>
      <c r="B28">
        <v>95.69</v>
      </c>
      <c r="C28">
        <v>95.69</v>
      </c>
      <c r="D28">
        <v>95.71</v>
      </c>
      <c r="E28">
        <v>95.674999999999997</v>
      </c>
      <c r="F28">
        <v>95.665000000000006</v>
      </c>
      <c r="G28">
        <v>95.704999999999998</v>
      </c>
      <c r="H28">
        <v>95.72</v>
      </c>
      <c r="I28">
        <v>95.685000000000002</v>
      </c>
      <c r="J28">
        <v>95.73</v>
      </c>
      <c r="K28">
        <v>95.775000000000006</v>
      </c>
      <c r="L28">
        <v>95.77</v>
      </c>
      <c r="M28">
        <v>95.77</v>
      </c>
      <c r="N28">
        <v>95.78</v>
      </c>
      <c r="O28">
        <v>95.855000000000004</v>
      </c>
      <c r="P28">
        <v>95.9</v>
      </c>
      <c r="Q28">
        <v>95.89</v>
      </c>
      <c r="R28">
        <v>95.875</v>
      </c>
      <c r="S28">
        <v>95.864999999999995</v>
      </c>
      <c r="T28">
        <v>95.75</v>
      </c>
      <c r="U28">
        <v>95.765000000000001</v>
      </c>
      <c r="V28">
        <v>95.825000000000003</v>
      </c>
      <c r="W28">
        <v>95.825000000000003</v>
      </c>
      <c r="X28">
        <v>95.8</v>
      </c>
      <c r="Y28">
        <v>95.84</v>
      </c>
      <c r="Z28">
        <v>95.79</v>
      </c>
      <c r="AA28">
        <v>95.76</v>
      </c>
      <c r="AB28">
        <v>95.795000000000002</v>
      </c>
      <c r="AC28">
        <v>95.72</v>
      </c>
      <c r="AD28">
        <v>95.734999999999999</v>
      </c>
      <c r="AE28">
        <v>95.73</v>
      </c>
      <c r="AF28">
        <v>95.734999999999999</v>
      </c>
      <c r="AG28">
        <v>95.745000000000005</v>
      </c>
      <c r="AH28">
        <v>95.74</v>
      </c>
      <c r="AI28">
        <v>95.77</v>
      </c>
      <c r="AJ28">
        <v>95.745000000000005</v>
      </c>
      <c r="AK28">
        <v>95.775000000000006</v>
      </c>
      <c r="AL28">
        <v>95.784999999999997</v>
      </c>
      <c r="AM28">
        <v>95.754999999999995</v>
      </c>
      <c r="AN28">
        <v>95.765000000000001</v>
      </c>
      <c r="AO28">
        <v>95.685000000000002</v>
      </c>
      <c r="AP28">
        <v>95.685000000000002</v>
      </c>
      <c r="AQ28">
        <v>95.644999999999996</v>
      </c>
      <c r="AR28">
        <v>95.635000000000005</v>
      </c>
      <c r="AS28">
        <v>95.54</v>
      </c>
      <c r="AT28">
        <v>95.59</v>
      </c>
      <c r="AU28">
        <v>95.614999999999995</v>
      </c>
      <c r="AV28">
        <v>95.75</v>
      </c>
      <c r="AW28">
        <v>95.745000000000005</v>
      </c>
      <c r="AX28">
        <v>95.74</v>
      </c>
      <c r="AY28">
        <v>95.775000000000006</v>
      </c>
      <c r="AZ28">
        <v>95.82</v>
      </c>
      <c r="BA28">
        <v>95.784999999999997</v>
      </c>
      <c r="BB28">
        <v>95.814999999999998</v>
      </c>
      <c r="BC28">
        <v>95.77</v>
      </c>
      <c r="BD28">
        <v>95.75</v>
      </c>
      <c r="BE28">
        <v>95.81</v>
      </c>
      <c r="BF28">
        <v>95.805000000000007</v>
      </c>
      <c r="BG28">
        <v>95.784999999999997</v>
      </c>
      <c r="BH28">
        <v>95.834999999999994</v>
      </c>
      <c r="BI28">
        <v>95.84</v>
      </c>
      <c r="BJ28">
        <v>95.885000000000005</v>
      </c>
      <c r="BK28">
        <v>95.875</v>
      </c>
      <c r="BL28">
        <v>95.9</v>
      </c>
      <c r="BM28">
        <v>95.89</v>
      </c>
      <c r="BN28">
        <v>95.91</v>
      </c>
    </row>
    <row r="29" spans="1:66" x14ac:dyDescent="0.25">
      <c r="A29" t="s">
        <v>148</v>
      </c>
      <c r="B29">
        <v>95.65</v>
      </c>
      <c r="C29">
        <v>95.65</v>
      </c>
      <c r="D29">
        <v>95.67</v>
      </c>
      <c r="E29">
        <v>95.635000000000005</v>
      </c>
      <c r="F29">
        <v>95.625</v>
      </c>
      <c r="G29">
        <v>95.665000000000006</v>
      </c>
      <c r="H29">
        <v>95.68</v>
      </c>
      <c r="I29">
        <v>95.644999999999996</v>
      </c>
      <c r="J29">
        <v>95.69</v>
      </c>
      <c r="K29">
        <v>95.734999999999999</v>
      </c>
      <c r="L29">
        <v>95.73</v>
      </c>
      <c r="M29">
        <v>95.73</v>
      </c>
      <c r="N29">
        <v>95.74</v>
      </c>
      <c r="O29">
        <v>95.814999999999998</v>
      </c>
      <c r="P29">
        <v>95.86</v>
      </c>
      <c r="Q29">
        <v>95.85</v>
      </c>
      <c r="R29">
        <v>95.834999999999994</v>
      </c>
      <c r="S29">
        <v>95.825000000000003</v>
      </c>
      <c r="T29">
        <v>95.715000000000003</v>
      </c>
      <c r="U29">
        <v>95.73</v>
      </c>
      <c r="V29">
        <v>95.79</v>
      </c>
      <c r="W29">
        <v>95.79</v>
      </c>
      <c r="X29">
        <v>95.76</v>
      </c>
      <c r="Y29">
        <v>95.8</v>
      </c>
      <c r="Z29">
        <v>95.75</v>
      </c>
      <c r="AA29">
        <v>95.72</v>
      </c>
      <c r="AB29">
        <v>95.754999999999995</v>
      </c>
      <c r="AC29">
        <v>95.68</v>
      </c>
      <c r="AD29">
        <v>95.694999999999993</v>
      </c>
      <c r="AE29">
        <v>95.69</v>
      </c>
      <c r="AF29">
        <v>95.694999999999993</v>
      </c>
      <c r="AG29">
        <v>95.704999999999998</v>
      </c>
      <c r="AH29">
        <v>95.7</v>
      </c>
      <c r="AI29">
        <v>95.73</v>
      </c>
      <c r="AJ29">
        <v>95.704999999999998</v>
      </c>
      <c r="AK29">
        <v>95.734999999999999</v>
      </c>
      <c r="AL29">
        <v>95.745000000000005</v>
      </c>
      <c r="AM29">
        <v>95.715000000000003</v>
      </c>
      <c r="AN29">
        <v>95.724999999999994</v>
      </c>
      <c r="AO29">
        <v>95.644999999999996</v>
      </c>
      <c r="AP29">
        <v>95.644999999999996</v>
      </c>
      <c r="AQ29">
        <v>95.605000000000004</v>
      </c>
      <c r="AR29">
        <v>95.594999999999999</v>
      </c>
      <c r="AS29">
        <v>95.5</v>
      </c>
      <c r="AT29">
        <v>95.55</v>
      </c>
      <c r="AU29">
        <v>95.575000000000003</v>
      </c>
      <c r="AV29">
        <v>95.704999999999998</v>
      </c>
      <c r="AW29">
        <v>95.7</v>
      </c>
      <c r="AX29">
        <v>95.694999999999993</v>
      </c>
      <c r="AY29">
        <v>95.73</v>
      </c>
      <c r="AZ29">
        <v>95.775000000000006</v>
      </c>
      <c r="BA29">
        <v>95.74</v>
      </c>
      <c r="BB29">
        <v>95.77</v>
      </c>
      <c r="BC29">
        <v>95.724999999999994</v>
      </c>
      <c r="BD29">
        <v>95.704999999999998</v>
      </c>
      <c r="BE29">
        <v>95.765000000000001</v>
      </c>
      <c r="BF29">
        <v>95.76</v>
      </c>
      <c r="BG29">
        <v>95.74</v>
      </c>
      <c r="BH29">
        <v>95.79</v>
      </c>
      <c r="BI29">
        <v>95.795000000000002</v>
      </c>
      <c r="BJ29">
        <v>95.84</v>
      </c>
      <c r="BK29">
        <v>95.83</v>
      </c>
      <c r="BL29">
        <v>95.855000000000004</v>
      </c>
      <c r="BM29">
        <v>95.844999999999999</v>
      </c>
      <c r="BN29">
        <v>95.864999999999995</v>
      </c>
    </row>
    <row r="30" spans="1:66" x14ac:dyDescent="0.25">
      <c r="A30" t="s">
        <v>149</v>
      </c>
      <c r="B30">
        <v>95.614999999999995</v>
      </c>
      <c r="C30">
        <v>95.614999999999995</v>
      </c>
      <c r="D30">
        <v>95.635000000000005</v>
      </c>
      <c r="E30">
        <v>95.6</v>
      </c>
      <c r="F30">
        <v>95.59</v>
      </c>
      <c r="G30">
        <v>95.63</v>
      </c>
      <c r="H30">
        <v>95.644999999999996</v>
      </c>
      <c r="I30">
        <v>95.61</v>
      </c>
      <c r="J30">
        <v>95.655000000000001</v>
      </c>
      <c r="K30">
        <v>95.7</v>
      </c>
      <c r="L30">
        <v>95.694999999999993</v>
      </c>
      <c r="M30">
        <v>95.694999999999993</v>
      </c>
      <c r="N30">
        <v>95.704999999999998</v>
      </c>
      <c r="O30">
        <v>95.78</v>
      </c>
      <c r="P30">
        <v>95.825000000000003</v>
      </c>
      <c r="Q30">
        <v>95.814999999999998</v>
      </c>
      <c r="R30">
        <v>95.8</v>
      </c>
      <c r="S30">
        <v>95.79</v>
      </c>
      <c r="T30">
        <v>95.68</v>
      </c>
      <c r="U30">
        <v>95.694999999999993</v>
      </c>
      <c r="V30">
        <v>95.754999999999995</v>
      </c>
      <c r="W30">
        <v>95.754999999999995</v>
      </c>
      <c r="X30">
        <v>95.724999999999994</v>
      </c>
      <c r="Y30">
        <v>95.76</v>
      </c>
      <c r="Z30">
        <v>95.715000000000003</v>
      </c>
      <c r="AA30">
        <v>95.685000000000002</v>
      </c>
      <c r="AB30">
        <v>95.72</v>
      </c>
      <c r="AC30">
        <v>95.644999999999996</v>
      </c>
      <c r="AD30">
        <v>95.66</v>
      </c>
      <c r="AE30">
        <v>95.655000000000001</v>
      </c>
      <c r="AF30">
        <v>95.66</v>
      </c>
      <c r="AG30">
        <v>95.67</v>
      </c>
      <c r="AH30">
        <v>95.665000000000006</v>
      </c>
      <c r="AI30">
        <v>95.694999999999993</v>
      </c>
      <c r="AJ30">
        <v>95.67</v>
      </c>
      <c r="AK30">
        <v>95.7</v>
      </c>
      <c r="AL30">
        <v>95.71</v>
      </c>
      <c r="AM30">
        <v>95.68</v>
      </c>
      <c r="AN30">
        <v>95.69</v>
      </c>
      <c r="AO30">
        <v>95.61</v>
      </c>
      <c r="AP30">
        <v>95.61</v>
      </c>
      <c r="AQ30">
        <v>95.57</v>
      </c>
      <c r="AR30">
        <v>95.56</v>
      </c>
      <c r="AS30">
        <v>95.465000000000003</v>
      </c>
      <c r="AT30">
        <v>95.515000000000001</v>
      </c>
      <c r="AU30">
        <v>95.54</v>
      </c>
      <c r="AV30">
        <v>95.665000000000006</v>
      </c>
      <c r="AW30">
        <v>95.66</v>
      </c>
      <c r="AX30">
        <v>95.65</v>
      </c>
      <c r="AY30">
        <v>95.685000000000002</v>
      </c>
      <c r="AZ30">
        <v>95.73</v>
      </c>
      <c r="BA30">
        <v>95.694999999999993</v>
      </c>
      <c r="BB30">
        <v>95.724999999999994</v>
      </c>
      <c r="BC30">
        <v>95.68</v>
      </c>
      <c r="BD30">
        <v>95.66</v>
      </c>
      <c r="BE30">
        <v>95.72</v>
      </c>
      <c r="BF30">
        <v>95.715000000000003</v>
      </c>
      <c r="BG30">
        <v>95.69</v>
      </c>
      <c r="BH30">
        <v>95.74</v>
      </c>
      <c r="BI30">
        <v>95.745000000000005</v>
      </c>
      <c r="BJ30">
        <v>95.79</v>
      </c>
      <c r="BK30">
        <v>95.78</v>
      </c>
      <c r="BL30">
        <v>95.805000000000007</v>
      </c>
      <c r="BM30">
        <v>95.795000000000002</v>
      </c>
      <c r="BN30">
        <v>95.814999999999998</v>
      </c>
    </row>
    <row r="31" spans="1:66" x14ac:dyDescent="0.25">
      <c r="A31" t="s">
        <v>150</v>
      </c>
      <c r="B31">
        <v>95.584999999999994</v>
      </c>
      <c r="C31">
        <v>95.584999999999994</v>
      </c>
      <c r="D31">
        <v>95.605000000000004</v>
      </c>
      <c r="E31">
        <v>95.57</v>
      </c>
      <c r="F31">
        <v>95.56</v>
      </c>
      <c r="G31">
        <v>95.594999999999999</v>
      </c>
      <c r="H31">
        <v>95.61</v>
      </c>
      <c r="I31">
        <v>95.575000000000003</v>
      </c>
      <c r="J31">
        <v>95.62</v>
      </c>
      <c r="K31">
        <v>95.665000000000006</v>
      </c>
      <c r="L31">
        <v>95.66</v>
      </c>
      <c r="M31">
        <v>95.66</v>
      </c>
      <c r="N31">
        <v>95.67</v>
      </c>
      <c r="O31">
        <v>95.745000000000005</v>
      </c>
      <c r="P31">
        <v>95.79</v>
      </c>
      <c r="Q31">
        <v>95.78</v>
      </c>
      <c r="R31">
        <v>95.765000000000001</v>
      </c>
      <c r="S31">
        <v>95.754999999999995</v>
      </c>
      <c r="T31">
        <v>95.644999999999996</v>
      </c>
      <c r="U31">
        <v>95.66</v>
      </c>
      <c r="V31">
        <v>95.72</v>
      </c>
      <c r="W31">
        <v>95.72</v>
      </c>
      <c r="X31">
        <v>95.69</v>
      </c>
      <c r="Y31">
        <v>95.724999999999994</v>
      </c>
      <c r="Z31">
        <v>95.68</v>
      </c>
      <c r="AA31">
        <v>95.65</v>
      </c>
      <c r="AB31">
        <v>95.685000000000002</v>
      </c>
      <c r="AC31">
        <v>95.61</v>
      </c>
      <c r="AD31">
        <v>95.625</v>
      </c>
      <c r="AE31">
        <v>95.62</v>
      </c>
      <c r="AF31">
        <v>95.625</v>
      </c>
      <c r="AG31">
        <v>95.635000000000005</v>
      </c>
      <c r="AH31">
        <v>95.63</v>
      </c>
      <c r="AI31">
        <v>95.66</v>
      </c>
      <c r="AJ31">
        <v>95.635000000000005</v>
      </c>
      <c r="AK31">
        <v>95.665000000000006</v>
      </c>
      <c r="AL31">
        <v>95.674999999999997</v>
      </c>
      <c r="AM31">
        <v>95.644999999999996</v>
      </c>
      <c r="AN31">
        <v>95.655000000000001</v>
      </c>
      <c r="AO31">
        <v>95.575000000000003</v>
      </c>
      <c r="AP31">
        <v>95.575000000000003</v>
      </c>
      <c r="AQ31">
        <v>95.534999999999997</v>
      </c>
      <c r="AR31">
        <v>95.525000000000006</v>
      </c>
      <c r="AS31">
        <v>95.43</v>
      </c>
      <c r="AT31">
        <v>95.48</v>
      </c>
      <c r="AU31">
        <v>95.504999999999995</v>
      </c>
      <c r="AV31">
        <v>95.625</v>
      </c>
      <c r="AW31">
        <v>95.62</v>
      </c>
      <c r="AX31">
        <v>95.61</v>
      </c>
      <c r="AY31">
        <v>95.644999999999996</v>
      </c>
      <c r="AZ31">
        <v>95.69</v>
      </c>
      <c r="BA31">
        <v>95.655000000000001</v>
      </c>
      <c r="BB31">
        <v>95.685000000000002</v>
      </c>
      <c r="BC31">
        <v>95.64</v>
      </c>
      <c r="BD31">
        <v>95.62</v>
      </c>
      <c r="BE31">
        <v>95.68</v>
      </c>
      <c r="BF31">
        <v>95.674999999999997</v>
      </c>
      <c r="BG31">
        <v>95.65</v>
      </c>
      <c r="BH31">
        <v>95.7</v>
      </c>
      <c r="BI31">
        <v>95.704999999999998</v>
      </c>
      <c r="BJ31">
        <v>95.75</v>
      </c>
      <c r="BK31">
        <v>95.74</v>
      </c>
      <c r="BL31">
        <v>95.765000000000001</v>
      </c>
      <c r="BM31">
        <v>95.754999999999995</v>
      </c>
      <c r="BN31">
        <v>95.775000000000006</v>
      </c>
    </row>
    <row r="32" spans="1:66" x14ac:dyDescent="0.25">
      <c r="A32" t="s">
        <v>152</v>
      </c>
      <c r="B32">
        <v>95.515000000000001</v>
      </c>
      <c r="C32">
        <v>95.515000000000001</v>
      </c>
      <c r="D32">
        <v>95.534999999999997</v>
      </c>
      <c r="E32">
        <v>95.5</v>
      </c>
      <c r="F32">
        <v>95.49</v>
      </c>
      <c r="G32">
        <v>95.525000000000006</v>
      </c>
      <c r="H32">
        <v>95.54</v>
      </c>
      <c r="I32">
        <v>95.504999999999995</v>
      </c>
      <c r="J32">
        <v>95.55</v>
      </c>
      <c r="K32">
        <v>95.594999999999999</v>
      </c>
      <c r="L32">
        <v>95.59</v>
      </c>
      <c r="M32">
        <v>95.59</v>
      </c>
      <c r="N32">
        <v>95.6</v>
      </c>
      <c r="O32">
        <v>95.674999999999997</v>
      </c>
      <c r="P32">
        <v>95.72</v>
      </c>
      <c r="Q32">
        <v>95.71</v>
      </c>
      <c r="R32">
        <v>95.694999999999993</v>
      </c>
      <c r="S32">
        <v>95.685000000000002</v>
      </c>
      <c r="T32">
        <v>95.575000000000003</v>
      </c>
      <c r="U32">
        <v>95.59</v>
      </c>
      <c r="V32">
        <v>95.65</v>
      </c>
      <c r="W32">
        <v>95.65</v>
      </c>
      <c r="X32">
        <v>95.61</v>
      </c>
      <c r="Y32">
        <v>95.65</v>
      </c>
      <c r="Z32">
        <v>95.605000000000004</v>
      </c>
      <c r="AA32">
        <v>95.575000000000003</v>
      </c>
      <c r="AB32">
        <v>95.61</v>
      </c>
      <c r="AC32">
        <v>95.534999999999997</v>
      </c>
      <c r="AD32">
        <v>95.55</v>
      </c>
      <c r="AE32">
        <v>95.545000000000002</v>
      </c>
      <c r="AF32">
        <v>95.55</v>
      </c>
      <c r="AG32">
        <v>95.56</v>
      </c>
      <c r="AH32">
        <v>95.555000000000007</v>
      </c>
      <c r="AI32">
        <v>95.584999999999994</v>
      </c>
      <c r="AJ32">
        <v>95.56</v>
      </c>
      <c r="AK32">
        <v>95.59</v>
      </c>
      <c r="AL32">
        <v>95.6</v>
      </c>
      <c r="AM32">
        <v>95.57</v>
      </c>
      <c r="AN32">
        <v>95.58</v>
      </c>
      <c r="AO32">
        <v>95.5</v>
      </c>
      <c r="AP32">
        <v>95.5</v>
      </c>
      <c r="AQ32">
        <v>95.46</v>
      </c>
      <c r="AR32">
        <v>95.45</v>
      </c>
      <c r="AS32">
        <v>95.355000000000004</v>
      </c>
      <c r="AT32">
        <v>95.405000000000001</v>
      </c>
      <c r="AU32">
        <v>95.43</v>
      </c>
      <c r="AV32">
        <v>95.545000000000002</v>
      </c>
      <c r="AW32">
        <v>95.54</v>
      </c>
      <c r="AX32">
        <v>95.53</v>
      </c>
      <c r="AY32">
        <v>95.564999999999998</v>
      </c>
      <c r="AZ32">
        <v>95.61</v>
      </c>
      <c r="BA32">
        <v>95.575000000000003</v>
      </c>
      <c r="BB32">
        <v>95.605000000000004</v>
      </c>
      <c r="BC32">
        <v>95.56</v>
      </c>
      <c r="BD32">
        <v>95.54</v>
      </c>
      <c r="BE32">
        <v>95.6</v>
      </c>
      <c r="BF32">
        <v>95.594999999999999</v>
      </c>
      <c r="BG32">
        <v>95.57</v>
      </c>
      <c r="BH32">
        <v>95.62</v>
      </c>
      <c r="BI32">
        <v>95.625</v>
      </c>
      <c r="BJ32">
        <v>95.67</v>
      </c>
      <c r="BK32">
        <v>95.66</v>
      </c>
      <c r="BL32">
        <v>95.685000000000002</v>
      </c>
      <c r="BM32">
        <v>95.674999999999997</v>
      </c>
      <c r="BN32">
        <v>95.694999999999993</v>
      </c>
    </row>
    <row r="33" spans="1:66" x14ac:dyDescent="0.25">
      <c r="A33" t="s">
        <v>153</v>
      </c>
      <c r="B33">
        <v>95.49</v>
      </c>
      <c r="C33">
        <v>95.49</v>
      </c>
      <c r="D33">
        <v>95.51</v>
      </c>
      <c r="E33">
        <v>95.474999999999994</v>
      </c>
      <c r="F33">
        <v>95.465000000000003</v>
      </c>
      <c r="G33">
        <v>95.5</v>
      </c>
      <c r="H33">
        <v>95.515000000000001</v>
      </c>
      <c r="I33">
        <v>95.48</v>
      </c>
      <c r="J33">
        <v>95.525000000000006</v>
      </c>
      <c r="K33">
        <v>95.57</v>
      </c>
      <c r="L33">
        <v>95.564999999999998</v>
      </c>
      <c r="M33">
        <v>95.564999999999998</v>
      </c>
      <c r="N33">
        <v>95.575000000000003</v>
      </c>
      <c r="O33">
        <v>95.65</v>
      </c>
      <c r="P33">
        <v>95.694999999999993</v>
      </c>
      <c r="Q33">
        <v>95.685000000000002</v>
      </c>
      <c r="R33">
        <v>95.67</v>
      </c>
      <c r="S33">
        <v>95.66</v>
      </c>
      <c r="T33">
        <v>95.55</v>
      </c>
      <c r="U33">
        <v>95.564999999999998</v>
      </c>
      <c r="V33">
        <v>95.625</v>
      </c>
      <c r="W33">
        <v>95.625</v>
      </c>
      <c r="X33">
        <v>95.584999999999994</v>
      </c>
      <c r="Y33">
        <v>95.61</v>
      </c>
      <c r="Z33">
        <v>95.564999999999998</v>
      </c>
      <c r="AA33">
        <v>95.534999999999997</v>
      </c>
      <c r="AB33">
        <v>95.57</v>
      </c>
      <c r="AC33">
        <v>95.495000000000005</v>
      </c>
      <c r="AD33">
        <v>95.51</v>
      </c>
      <c r="AE33">
        <v>95.504999999999995</v>
      </c>
      <c r="AF33">
        <v>95.51</v>
      </c>
      <c r="AG33">
        <v>95.52</v>
      </c>
      <c r="AH33">
        <v>95.515000000000001</v>
      </c>
      <c r="AI33">
        <v>95.545000000000002</v>
      </c>
      <c r="AJ33">
        <v>95.52</v>
      </c>
      <c r="AK33">
        <v>95.55</v>
      </c>
      <c r="AL33">
        <v>95.56</v>
      </c>
      <c r="AM33">
        <v>95.53</v>
      </c>
      <c r="AN33">
        <v>95.54</v>
      </c>
      <c r="AO33">
        <v>95.46</v>
      </c>
      <c r="AP33">
        <v>95.46</v>
      </c>
      <c r="AQ33">
        <v>95.42</v>
      </c>
      <c r="AR33">
        <v>95.41</v>
      </c>
      <c r="AS33">
        <v>95.314999999999998</v>
      </c>
      <c r="AT33">
        <v>95.364999999999995</v>
      </c>
      <c r="AU33">
        <v>95.39</v>
      </c>
      <c r="AV33">
        <v>95.504999999999995</v>
      </c>
      <c r="AW33">
        <v>95.5</v>
      </c>
      <c r="AX33">
        <v>95.49</v>
      </c>
      <c r="AY33">
        <v>95.525000000000006</v>
      </c>
      <c r="AZ33">
        <v>95.57</v>
      </c>
      <c r="BA33">
        <v>95.534999999999997</v>
      </c>
      <c r="BB33">
        <v>95.564999999999998</v>
      </c>
      <c r="BC33">
        <v>95.52</v>
      </c>
      <c r="BD33">
        <v>95.5</v>
      </c>
      <c r="BE33">
        <v>95.56</v>
      </c>
      <c r="BF33">
        <v>95.555000000000007</v>
      </c>
      <c r="BG33">
        <v>95.53</v>
      </c>
      <c r="BH33">
        <v>95.58</v>
      </c>
      <c r="BI33">
        <v>95.584999999999994</v>
      </c>
      <c r="BJ33">
        <v>95.63</v>
      </c>
      <c r="BK33">
        <v>95.62</v>
      </c>
      <c r="BL33">
        <v>95.644999999999996</v>
      </c>
      <c r="BM33">
        <v>95.635000000000005</v>
      </c>
      <c r="BN33">
        <v>95.655000000000001</v>
      </c>
    </row>
    <row r="34" spans="1:66" x14ac:dyDescent="0.25">
      <c r="A34" t="s">
        <v>7816</v>
      </c>
      <c r="B34">
        <v>95.46</v>
      </c>
      <c r="C34">
        <v>95.46</v>
      </c>
      <c r="D34">
        <v>95.48</v>
      </c>
      <c r="E34">
        <v>95.444999999999993</v>
      </c>
      <c r="F34">
        <v>95.435000000000002</v>
      </c>
      <c r="G34">
        <v>95.47</v>
      </c>
      <c r="H34">
        <v>95.484999999999999</v>
      </c>
      <c r="I34">
        <v>95.45</v>
      </c>
      <c r="J34">
        <v>95.495000000000005</v>
      </c>
      <c r="K34">
        <v>95.54</v>
      </c>
      <c r="L34">
        <v>95.534999999999997</v>
      </c>
      <c r="M34">
        <v>95.534999999999997</v>
      </c>
      <c r="N34">
        <v>95.545000000000002</v>
      </c>
      <c r="O34">
        <v>95.62</v>
      </c>
      <c r="P34">
        <v>95.665000000000006</v>
      </c>
      <c r="Q34">
        <v>95.655000000000001</v>
      </c>
      <c r="R34">
        <v>95.64</v>
      </c>
      <c r="S34">
        <v>95.63</v>
      </c>
      <c r="T34">
        <v>95.52</v>
      </c>
      <c r="U34">
        <v>95.534999999999997</v>
      </c>
      <c r="V34">
        <v>95.594999999999999</v>
      </c>
      <c r="W34">
        <v>95.594999999999999</v>
      </c>
      <c r="X34">
        <v>95.555000000000007</v>
      </c>
      <c r="Y34">
        <v>95.584999999999994</v>
      </c>
      <c r="Z34">
        <v>95.54</v>
      </c>
      <c r="AA34">
        <v>95.51</v>
      </c>
      <c r="AB34">
        <v>95.545000000000002</v>
      </c>
      <c r="AC34">
        <v>95.47</v>
      </c>
      <c r="AD34">
        <v>95.484999999999999</v>
      </c>
      <c r="AE34">
        <v>95.48</v>
      </c>
      <c r="AF34">
        <v>95.484999999999999</v>
      </c>
      <c r="AG34">
        <v>95.495000000000005</v>
      </c>
      <c r="AH34">
        <v>95.49</v>
      </c>
      <c r="AI34">
        <v>95.52</v>
      </c>
      <c r="AJ34">
        <v>95.495000000000005</v>
      </c>
      <c r="AK34">
        <v>95.525000000000006</v>
      </c>
      <c r="AL34">
        <v>95.534999999999997</v>
      </c>
      <c r="AM34">
        <v>95.504999999999995</v>
      </c>
      <c r="AN34">
        <v>95.515000000000001</v>
      </c>
      <c r="AO34">
        <v>95.435000000000002</v>
      </c>
      <c r="AP34">
        <v>95.435000000000002</v>
      </c>
      <c r="AQ34">
        <v>95.394999999999996</v>
      </c>
      <c r="AR34">
        <v>95.385000000000005</v>
      </c>
      <c r="AS34">
        <v>95.29</v>
      </c>
      <c r="AT34">
        <v>95.34</v>
      </c>
      <c r="AU34">
        <v>95.364999999999995</v>
      </c>
      <c r="AV34">
        <v>95.48</v>
      </c>
      <c r="AW34">
        <v>95.474999999999994</v>
      </c>
      <c r="AX34">
        <v>95.465000000000003</v>
      </c>
      <c r="AY34">
        <v>95.5</v>
      </c>
      <c r="AZ34">
        <v>95.545000000000002</v>
      </c>
      <c r="BA34">
        <v>95.51</v>
      </c>
      <c r="BB34">
        <v>95.54</v>
      </c>
      <c r="BC34">
        <v>95.495000000000005</v>
      </c>
      <c r="BD34">
        <v>95.474999999999994</v>
      </c>
      <c r="BE34">
        <v>95.534999999999997</v>
      </c>
      <c r="BF34">
        <v>95.53</v>
      </c>
      <c r="BG34">
        <v>95.504999999999995</v>
      </c>
      <c r="BH34">
        <v>95.555000000000007</v>
      </c>
      <c r="BI34">
        <v>95.56</v>
      </c>
      <c r="BJ34">
        <v>95.605000000000004</v>
      </c>
      <c r="BK34">
        <v>95.594999999999999</v>
      </c>
      <c r="BL34">
        <v>95.62</v>
      </c>
      <c r="BM34">
        <v>95.61</v>
      </c>
      <c r="BN34">
        <v>95.63</v>
      </c>
    </row>
    <row r="35" spans="1:66" x14ac:dyDescent="0.25">
      <c r="A35" t="s">
        <v>7817</v>
      </c>
      <c r="B35">
        <v>95.435000000000002</v>
      </c>
      <c r="C35">
        <v>95.435000000000002</v>
      </c>
      <c r="D35">
        <v>95.454999999999998</v>
      </c>
      <c r="E35">
        <v>95.42</v>
      </c>
      <c r="F35">
        <v>95.41</v>
      </c>
      <c r="G35">
        <v>95.444999999999993</v>
      </c>
      <c r="H35">
        <v>95.46</v>
      </c>
      <c r="I35">
        <v>95.424999999999997</v>
      </c>
      <c r="J35">
        <v>95.47</v>
      </c>
      <c r="K35">
        <v>95.515000000000001</v>
      </c>
      <c r="L35">
        <v>95.51</v>
      </c>
      <c r="M35">
        <v>95.51</v>
      </c>
      <c r="N35">
        <v>95.52</v>
      </c>
      <c r="O35">
        <v>95.594999999999999</v>
      </c>
      <c r="P35">
        <v>95.64</v>
      </c>
      <c r="Q35">
        <v>95.63</v>
      </c>
      <c r="R35">
        <v>95.614999999999995</v>
      </c>
      <c r="S35">
        <v>95.605000000000004</v>
      </c>
      <c r="T35">
        <v>95.495000000000005</v>
      </c>
      <c r="U35">
        <v>95.51</v>
      </c>
      <c r="V35">
        <v>95.57</v>
      </c>
      <c r="W35">
        <v>95.57</v>
      </c>
      <c r="X35">
        <v>95.53</v>
      </c>
      <c r="Y35">
        <v>95.555000000000007</v>
      </c>
      <c r="Z35">
        <v>95.51</v>
      </c>
      <c r="AA35">
        <v>95.48</v>
      </c>
      <c r="AB35">
        <v>95.515000000000001</v>
      </c>
      <c r="AC35">
        <v>95.44</v>
      </c>
      <c r="AD35">
        <v>95.454999999999998</v>
      </c>
      <c r="AE35">
        <v>95.45</v>
      </c>
      <c r="AF35">
        <v>95.454999999999998</v>
      </c>
      <c r="AG35">
        <v>95.465000000000003</v>
      </c>
      <c r="AH35">
        <v>95.46</v>
      </c>
      <c r="AI35">
        <v>95.49</v>
      </c>
      <c r="AJ35">
        <v>95.465000000000003</v>
      </c>
      <c r="AK35">
        <v>95.495000000000005</v>
      </c>
      <c r="AL35">
        <v>95.504999999999995</v>
      </c>
      <c r="AM35">
        <v>95.474999999999994</v>
      </c>
      <c r="AN35">
        <v>95.484999999999999</v>
      </c>
      <c r="AO35">
        <v>95.405000000000001</v>
      </c>
      <c r="AP35">
        <v>95.405000000000001</v>
      </c>
      <c r="AQ35">
        <v>95.364999999999995</v>
      </c>
      <c r="AR35">
        <v>95.355000000000004</v>
      </c>
      <c r="AS35">
        <v>95.26</v>
      </c>
      <c r="AT35">
        <v>95.31</v>
      </c>
      <c r="AU35">
        <v>95.334999999999994</v>
      </c>
      <c r="AV35">
        <v>95.45</v>
      </c>
      <c r="AW35">
        <v>95.444999999999993</v>
      </c>
      <c r="AX35">
        <v>95.435000000000002</v>
      </c>
      <c r="AY35">
        <v>95.47</v>
      </c>
      <c r="AZ35">
        <v>95.515000000000001</v>
      </c>
      <c r="BA35">
        <v>95.48</v>
      </c>
      <c r="BB35">
        <v>95.51</v>
      </c>
      <c r="BC35">
        <v>95.465000000000003</v>
      </c>
      <c r="BD35">
        <v>95.444999999999993</v>
      </c>
      <c r="BE35">
        <v>95.504999999999995</v>
      </c>
      <c r="BF35">
        <v>95.5</v>
      </c>
      <c r="BG35">
        <v>95.474999999999994</v>
      </c>
      <c r="BH35">
        <v>95.525000000000006</v>
      </c>
      <c r="BI35">
        <v>95.53</v>
      </c>
      <c r="BJ35">
        <v>95.575000000000003</v>
      </c>
      <c r="BK35">
        <v>95.564999999999998</v>
      </c>
      <c r="BL35">
        <v>95.59</v>
      </c>
      <c r="BM35">
        <v>95.58</v>
      </c>
      <c r="BN35">
        <v>95.6</v>
      </c>
    </row>
    <row r="36" spans="1:66" x14ac:dyDescent="0.25">
      <c r="A36" t="s">
        <v>7818</v>
      </c>
      <c r="B36">
        <v>95.39</v>
      </c>
      <c r="C36">
        <v>95.39</v>
      </c>
      <c r="D36">
        <v>95.41</v>
      </c>
      <c r="E36">
        <v>95.375</v>
      </c>
      <c r="F36">
        <v>95.364999999999995</v>
      </c>
      <c r="G36">
        <v>95.4</v>
      </c>
      <c r="H36">
        <v>95.415000000000006</v>
      </c>
      <c r="I36">
        <v>95.38</v>
      </c>
      <c r="J36">
        <v>95.424999999999997</v>
      </c>
      <c r="K36">
        <v>95.47</v>
      </c>
      <c r="L36">
        <v>95.465000000000003</v>
      </c>
      <c r="M36">
        <v>95.465000000000003</v>
      </c>
      <c r="N36">
        <v>95.474999999999994</v>
      </c>
      <c r="O36">
        <v>95.55</v>
      </c>
      <c r="P36">
        <v>95.594999999999999</v>
      </c>
      <c r="Q36">
        <v>95.584999999999994</v>
      </c>
      <c r="R36">
        <v>95.57</v>
      </c>
      <c r="S36">
        <v>95.56</v>
      </c>
      <c r="T36">
        <v>95.45</v>
      </c>
      <c r="U36">
        <v>95.465000000000003</v>
      </c>
      <c r="V36">
        <v>95.525000000000006</v>
      </c>
      <c r="W36">
        <v>95.525000000000006</v>
      </c>
      <c r="X36">
        <v>95.484999999999999</v>
      </c>
      <c r="Y36">
        <v>95.53</v>
      </c>
      <c r="Z36">
        <v>95.484999999999999</v>
      </c>
      <c r="AA36">
        <v>95.454999999999998</v>
      </c>
      <c r="AB36">
        <v>95.49</v>
      </c>
      <c r="AC36">
        <v>95.415000000000006</v>
      </c>
      <c r="AD36">
        <v>95.43</v>
      </c>
      <c r="AE36">
        <v>95.424999999999997</v>
      </c>
      <c r="AF36">
        <v>95.43</v>
      </c>
      <c r="AG36">
        <v>95.44</v>
      </c>
      <c r="AH36">
        <v>95.435000000000002</v>
      </c>
      <c r="AI36">
        <v>95.465000000000003</v>
      </c>
      <c r="AJ36">
        <v>95.44</v>
      </c>
      <c r="AK36">
        <v>95.47</v>
      </c>
      <c r="AL36">
        <v>95.48</v>
      </c>
      <c r="AM36">
        <v>95.45</v>
      </c>
      <c r="AN36">
        <v>95.46</v>
      </c>
      <c r="AO36">
        <v>95.38</v>
      </c>
      <c r="AP36">
        <v>95.38</v>
      </c>
      <c r="AQ36">
        <v>95.34</v>
      </c>
      <c r="AR36">
        <v>95.33</v>
      </c>
      <c r="AS36">
        <v>95.234999999999999</v>
      </c>
      <c r="AT36">
        <v>95.284999999999997</v>
      </c>
      <c r="AU36">
        <v>95.31</v>
      </c>
      <c r="AV36">
        <v>95.424999999999997</v>
      </c>
      <c r="AW36">
        <v>95.42</v>
      </c>
      <c r="AX36">
        <v>95.41</v>
      </c>
      <c r="AY36">
        <v>95.444999999999993</v>
      </c>
      <c r="AZ36">
        <v>95.49</v>
      </c>
      <c r="BA36">
        <v>95.454999999999998</v>
      </c>
      <c r="BB36">
        <v>95.484999999999999</v>
      </c>
      <c r="BC36">
        <v>95.44</v>
      </c>
      <c r="BD36">
        <v>95.42</v>
      </c>
      <c r="BE36">
        <v>95.48</v>
      </c>
      <c r="BF36">
        <v>95.474999999999994</v>
      </c>
      <c r="BG36">
        <v>95.45</v>
      </c>
      <c r="BH36">
        <v>95.5</v>
      </c>
      <c r="BI36">
        <v>95.504999999999995</v>
      </c>
      <c r="BJ36">
        <v>95.55</v>
      </c>
      <c r="BK36">
        <v>95.54</v>
      </c>
      <c r="BL36">
        <v>95.564999999999998</v>
      </c>
      <c r="BM36">
        <v>95.555000000000007</v>
      </c>
      <c r="BN36">
        <v>95.575000000000003</v>
      </c>
    </row>
    <row r="37" spans="1:66" x14ac:dyDescent="0.25">
      <c r="A37" t="s">
        <v>7819</v>
      </c>
      <c r="B37">
        <v>95.38</v>
      </c>
      <c r="C37">
        <v>95.38</v>
      </c>
      <c r="D37">
        <v>95.4</v>
      </c>
      <c r="E37">
        <v>95.364999999999995</v>
      </c>
      <c r="F37">
        <v>95.355000000000004</v>
      </c>
      <c r="G37">
        <v>95.39</v>
      </c>
      <c r="H37">
        <v>95.405000000000001</v>
      </c>
      <c r="I37">
        <v>95.37</v>
      </c>
      <c r="J37">
        <v>95.415000000000006</v>
      </c>
      <c r="K37">
        <v>95.46</v>
      </c>
      <c r="L37">
        <v>95.454999999999998</v>
      </c>
      <c r="M37">
        <v>95.454999999999998</v>
      </c>
      <c r="N37">
        <v>95.465000000000003</v>
      </c>
      <c r="O37">
        <v>95.54</v>
      </c>
      <c r="P37">
        <v>95.584999999999994</v>
      </c>
      <c r="Q37">
        <v>95.575000000000003</v>
      </c>
      <c r="R37">
        <v>95.56</v>
      </c>
      <c r="S37">
        <v>95.55</v>
      </c>
      <c r="T37">
        <v>95.44</v>
      </c>
      <c r="U37">
        <v>95.454999999999998</v>
      </c>
      <c r="V37">
        <v>95.515000000000001</v>
      </c>
      <c r="W37">
        <v>95.515000000000001</v>
      </c>
      <c r="X37">
        <v>95.474999999999994</v>
      </c>
      <c r="Y37">
        <v>95.484999999999999</v>
      </c>
      <c r="Z37">
        <v>95.44</v>
      </c>
      <c r="AA37">
        <v>95.41</v>
      </c>
      <c r="AB37">
        <v>95.444999999999993</v>
      </c>
      <c r="AC37">
        <v>95.37</v>
      </c>
      <c r="AD37">
        <v>95.385000000000005</v>
      </c>
      <c r="AE37">
        <v>95.38</v>
      </c>
      <c r="AF37">
        <v>95.385000000000005</v>
      </c>
      <c r="AG37">
        <v>95.394999999999996</v>
      </c>
      <c r="AH37">
        <v>95.39</v>
      </c>
      <c r="AI37">
        <v>95.42</v>
      </c>
      <c r="AJ37">
        <v>95.394999999999996</v>
      </c>
      <c r="AK37">
        <v>95.424999999999997</v>
      </c>
      <c r="AL37">
        <v>95.435000000000002</v>
      </c>
      <c r="AM37">
        <v>95.405000000000001</v>
      </c>
      <c r="AN37">
        <v>95.415000000000006</v>
      </c>
      <c r="AO37">
        <v>95.334999999999994</v>
      </c>
      <c r="AP37">
        <v>95.334999999999994</v>
      </c>
      <c r="AQ37">
        <v>95.295000000000002</v>
      </c>
      <c r="AR37">
        <v>95.284999999999997</v>
      </c>
      <c r="AS37">
        <v>95.19</v>
      </c>
      <c r="AT37">
        <v>95.24</v>
      </c>
      <c r="AU37">
        <v>95.265000000000001</v>
      </c>
      <c r="AV37">
        <v>95.38</v>
      </c>
      <c r="AW37">
        <v>95.375</v>
      </c>
      <c r="AX37">
        <v>95.364999999999995</v>
      </c>
      <c r="AY37">
        <v>95.4</v>
      </c>
      <c r="AZ37">
        <v>95.444999999999993</v>
      </c>
      <c r="BA37">
        <v>95.41</v>
      </c>
      <c r="BB37">
        <v>95.44</v>
      </c>
      <c r="BC37">
        <v>95.394999999999996</v>
      </c>
      <c r="BD37">
        <v>95.375</v>
      </c>
      <c r="BE37">
        <v>95.435000000000002</v>
      </c>
      <c r="BF37">
        <v>95.43</v>
      </c>
      <c r="BG37">
        <v>95.405000000000001</v>
      </c>
      <c r="BH37">
        <v>95.454999999999998</v>
      </c>
      <c r="BI37">
        <v>95.46</v>
      </c>
      <c r="BJ37">
        <v>95.504999999999995</v>
      </c>
      <c r="BK37">
        <v>95.495000000000005</v>
      </c>
      <c r="BL37">
        <v>95.52</v>
      </c>
      <c r="BM37">
        <v>95.51</v>
      </c>
      <c r="BN37">
        <v>95.53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A7956-04D7-4780-A3F6-FD30C6737820}">
  <dimension ref="A1:CGX133"/>
  <sheetViews>
    <sheetView workbookViewId="0">
      <selection activeCell="B3" sqref="B3"/>
    </sheetView>
  </sheetViews>
  <sheetFormatPr defaultRowHeight="15" x14ac:dyDescent="0.25"/>
  <cols>
    <col min="1" max="1" width="18.285156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2234" width="14.140625" bestFit="1" customWidth="1"/>
  </cols>
  <sheetData>
    <row r="1" spans="1:22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242</v>
      </c>
      <c r="DS1" t="s">
        <v>243</v>
      </c>
      <c r="DT1" t="s">
        <v>244</v>
      </c>
      <c r="DU1" t="s">
        <v>245</v>
      </c>
      <c r="DV1" t="s">
        <v>246</v>
      </c>
      <c r="DW1" t="s">
        <v>247</v>
      </c>
      <c r="DX1" t="s">
        <v>248</v>
      </c>
      <c r="DY1" t="s">
        <v>249</v>
      </c>
      <c r="DZ1" t="s">
        <v>250</v>
      </c>
      <c r="EA1" t="s">
        <v>251</v>
      </c>
      <c r="EB1" t="s">
        <v>252</v>
      </c>
      <c r="EC1" t="s">
        <v>253</v>
      </c>
      <c r="ED1" t="s">
        <v>254</v>
      </c>
      <c r="EE1" t="s">
        <v>255</v>
      </c>
      <c r="EF1" t="s">
        <v>256</v>
      </c>
      <c r="EG1" t="s">
        <v>257</v>
      </c>
      <c r="EH1" t="s">
        <v>258</v>
      </c>
      <c r="EI1" t="s">
        <v>259</v>
      </c>
      <c r="EJ1" t="s">
        <v>260</v>
      </c>
      <c r="EK1" t="s">
        <v>261</v>
      </c>
      <c r="EL1" t="s">
        <v>262</v>
      </c>
      <c r="EM1" t="s">
        <v>263</v>
      </c>
      <c r="EN1" t="s">
        <v>264</v>
      </c>
      <c r="EO1" t="s">
        <v>265</v>
      </c>
      <c r="EP1" t="s">
        <v>266</v>
      </c>
      <c r="EQ1" t="s">
        <v>267</v>
      </c>
      <c r="ER1" t="s">
        <v>268</v>
      </c>
      <c r="ES1" t="s">
        <v>269</v>
      </c>
      <c r="ET1" t="s">
        <v>270</v>
      </c>
      <c r="EU1" t="s">
        <v>271</v>
      </c>
      <c r="EV1" t="s">
        <v>272</v>
      </c>
      <c r="EW1" t="s">
        <v>273</v>
      </c>
      <c r="EX1" t="s">
        <v>274</v>
      </c>
      <c r="EY1" t="s">
        <v>275</v>
      </c>
      <c r="EZ1" t="s">
        <v>276</v>
      </c>
      <c r="FA1" t="s">
        <v>277</v>
      </c>
      <c r="FB1" t="s">
        <v>278</v>
      </c>
      <c r="FC1" t="s">
        <v>279</v>
      </c>
      <c r="FD1" t="s">
        <v>280</v>
      </c>
      <c r="FE1" t="s">
        <v>281</v>
      </c>
      <c r="FF1" t="s">
        <v>282</v>
      </c>
      <c r="FG1" t="s">
        <v>283</v>
      </c>
      <c r="FH1" t="s">
        <v>284</v>
      </c>
      <c r="FI1" t="s">
        <v>285</v>
      </c>
      <c r="FJ1" t="s">
        <v>286</v>
      </c>
      <c r="FK1" t="s">
        <v>287</v>
      </c>
      <c r="FL1" t="s">
        <v>288</v>
      </c>
      <c r="FM1" t="s">
        <v>289</v>
      </c>
      <c r="FN1" t="s">
        <v>290</v>
      </c>
      <c r="FO1" t="s">
        <v>291</v>
      </c>
      <c r="FP1" t="s">
        <v>292</v>
      </c>
      <c r="FQ1" t="s">
        <v>293</v>
      </c>
      <c r="FR1" t="s">
        <v>294</v>
      </c>
      <c r="FS1" t="s">
        <v>295</v>
      </c>
      <c r="FT1" t="s">
        <v>296</v>
      </c>
      <c r="FU1" t="s">
        <v>297</v>
      </c>
      <c r="FV1" t="s">
        <v>298</v>
      </c>
      <c r="FW1" t="s">
        <v>299</v>
      </c>
      <c r="FX1" t="s">
        <v>300</v>
      </c>
      <c r="FY1" t="s">
        <v>301</v>
      </c>
      <c r="FZ1" t="s">
        <v>302</v>
      </c>
      <c r="GA1" t="s">
        <v>303</v>
      </c>
      <c r="GB1" t="s">
        <v>304</v>
      </c>
      <c r="GC1" t="s">
        <v>305</v>
      </c>
      <c r="GD1" t="s">
        <v>306</v>
      </c>
      <c r="GE1" t="s">
        <v>307</v>
      </c>
      <c r="GF1" t="s">
        <v>308</v>
      </c>
      <c r="GG1" t="s">
        <v>309</v>
      </c>
      <c r="GH1" t="s">
        <v>310</v>
      </c>
      <c r="GI1" t="s">
        <v>311</v>
      </c>
      <c r="GJ1" t="s">
        <v>312</v>
      </c>
      <c r="GK1" t="s">
        <v>313</v>
      </c>
      <c r="GL1" t="s">
        <v>314</v>
      </c>
      <c r="GM1" t="s">
        <v>315</v>
      </c>
      <c r="GN1" t="s">
        <v>316</v>
      </c>
      <c r="GO1" t="s">
        <v>317</v>
      </c>
      <c r="GP1" t="s">
        <v>318</v>
      </c>
      <c r="GQ1" t="s">
        <v>319</v>
      </c>
      <c r="GR1" t="s">
        <v>320</v>
      </c>
      <c r="GS1" t="s">
        <v>321</v>
      </c>
      <c r="GT1" t="s">
        <v>322</v>
      </c>
      <c r="GU1" t="s">
        <v>323</v>
      </c>
      <c r="GV1" t="s">
        <v>324</v>
      </c>
      <c r="GW1" t="s">
        <v>325</v>
      </c>
      <c r="GX1" t="s">
        <v>326</v>
      </c>
      <c r="GY1" t="s">
        <v>327</v>
      </c>
      <c r="GZ1" t="s">
        <v>328</v>
      </c>
      <c r="HA1" t="s">
        <v>329</v>
      </c>
      <c r="HB1" t="s">
        <v>330</v>
      </c>
      <c r="HC1" t="s">
        <v>331</v>
      </c>
      <c r="HD1" t="s">
        <v>332</v>
      </c>
      <c r="HE1" t="s">
        <v>333</v>
      </c>
      <c r="HF1" t="s">
        <v>334</v>
      </c>
      <c r="HG1" t="s">
        <v>335</v>
      </c>
      <c r="HH1" t="s">
        <v>336</v>
      </c>
      <c r="HI1" t="s">
        <v>337</v>
      </c>
      <c r="HJ1" t="s">
        <v>338</v>
      </c>
      <c r="HK1" t="s">
        <v>339</v>
      </c>
      <c r="HL1" t="s">
        <v>340</v>
      </c>
      <c r="HM1" t="s">
        <v>341</v>
      </c>
      <c r="HN1" t="s">
        <v>342</v>
      </c>
      <c r="HO1" t="s">
        <v>343</v>
      </c>
      <c r="HP1" t="s">
        <v>344</v>
      </c>
      <c r="HQ1" t="s">
        <v>345</v>
      </c>
      <c r="HR1" t="s">
        <v>346</v>
      </c>
      <c r="HS1" t="s">
        <v>347</v>
      </c>
      <c r="HT1" t="s">
        <v>348</v>
      </c>
      <c r="HU1" t="s">
        <v>349</v>
      </c>
      <c r="HV1" t="s">
        <v>350</v>
      </c>
      <c r="HW1" t="s">
        <v>351</v>
      </c>
      <c r="HX1" t="s">
        <v>352</v>
      </c>
      <c r="HY1" t="s">
        <v>353</v>
      </c>
      <c r="HZ1" t="s">
        <v>354</v>
      </c>
      <c r="IA1" t="s">
        <v>355</v>
      </c>
      <c r="IB1" t="s">
        <v>356</v>
      </c>
      <c r="IC1" t="s">
        <v>357</v>
      </c>
      <c r="ID1" t="s">
        <v>358</v>
      </c>
      <c r="IE1" t="s">
        <v>359</v>
      </c>
      <c r="IF1" t="s">
        <v>360</v>
      </c>
      <c r="IG1" t="s">
        <v>361</v>
      </c>
      <c r="IH1" t="s">
        <v>362</v>
      </c>
      <c r="II1" t="s">
        <v>363</v>
      </c>
      <c r="IJ1" t="s">
        <v>364</v>
      </c>
      <c r="IK1" t="s">
        <v>365</v>
      </c>
      <c r="IL1" t="s">
        <v>366</v>
      </c>
      <c r="IM1" t="s">
        <v>367</v>
      </c>
      <c r="IN1" t="s">
        <v>368</v>
      </c>
      <c r="IO1" t="s">
        <v>369</v>
      </c>
      <c r="IP1" t="s">
        <v>370</v>
      </c>
      <c r="IQ1" t="s">
        <v>371</v>
      </c>
      <c r="IR1" t="s">
        <v>372</v>
      </c>
      <c r="IS1" t="s">
        <v>373</v>
      </c>
      <c r="IT1" t="s">
        <v>374</v>
      </c>
      <c r="IU1" t="s">
        <v>375</v>
      </c>
      <c r="IV1" t="s">
        <v>376</v>
      </c>
      <c r="IW1" t="s">
        <v>377</v>
      </c>
      <c r="IX1" t="s">
        <v>378</v>
      </c>
      <c r="IY1" t="s">
        <v>379</v>
      </c>
      <c r="IZ1" t="s">
        <v>380</v>
      </c>
      <c r="JA1" t="s">
        <v>381</v>
      </c>
      <c r="JB1" t="s">
        <v>382</v>
      </c>
      <c r="JC1" t="s">
        <v>383</v>
      </c>
      <c r="JD1" t="s">
        <v>384</v>
      </c>
      <c r="JE1" t="s">
        <v>385</v>
      </c>
      <c r="JF1" t="s">
        <v>386</v>
      </c>
      <c r="JG1" t="s">
        <v>387</v>
      </c>
      <c r="JH1" t="s">
        <v>388</v>
      </c>
      <c r="JI1" t="s">
        <v>389</v>
      </c>
      <c r="JJ1" t="s">
        <v>390</v>
      </c>
      <c r="JK1" t="s">
        <v>391</v>
      </c>
      <c r="JL1" t="s">
        <v>392</v>
      </c>
      <c r="JM1" t="s">
        <v>393</v>
      </c>
      <c r="JN1" t="s">
        <v>394</v>
      </c>
      <c r="JO1" t="s">
        <v>395</v>
      </c>
      <c r="JP1" t="s">
        <v>396</v>
      </c>
      <c r="JQ1" t="s">
        <v>397</v>
      </c>
      <c r="JR1" t="s">
        <v>398</v>
      </c>
      <c r="JS1" t="s">
        <v>399</v>
      </c>
      <c r="JT1" t="s">
        <v>400</v>
      </c>
      <c r="JU1" t="s">
        <v>401</v>
      </c>
      <c r="JV1" t="s">
        <v>402</v>
      </c>
      <c r="JW1" t="s">
        <v>403</v>
      </c>
      <c r="JX1" t="s">
        <v>404</v>
      </c>
      <c r="JY1" t="s">
        <v>405</v>
      </c>
      <c r="JZ1" t="s">
        <v>406</v>
      </c>
      <c r="KA1" t="s">
        <v>407</v>
      </c>
      <c r="KB1" t="s">
        <v>408</v>
      </c>
      <c r="KC1" t="s">
        <v>409</v>
      </c>
      <c r="KD1" t="s">
        <v>410</v>
      </c>
      <c r="KE1" t="s">
        <v>411</v>
      </c>
      <c r="KF1" t="s">
        <v>412</v>
      </c>
      <c r="KG1" t="s">
        <v>413</v>
      </c>
      <c r="KH1" t="s">
        <v>414</v>
      </c>
      <c r="KI1" t="s">
        <v>415</v>
      </c>
      <c r="KJ1" t="s">
        <v>416</v>
      </c>
      <c r="KK1" t="s">
        <v>417</v>
      </c>
      <c r="KL1" t="s">
        <v>418</v>
      </c>
      <c r="KM1" t="s">
        <v>419</v>
      </c>
      <c r="KN1" t="s">
        <v>420</v>
      </c>
      <c r="KO1" t="s">
        <v>421</v>
      </c>
      <c r="KP1" t="s">
        <v>422</v>
      </c>
      <c r="KQ1" t="s">
        <v>423</v>
      </c>
      <c r="KR1" t="s">
        <v>424</v>
      </c>
      <c r="KS1" t="s">
        <v>425</v>
      </c>
      <c r="KT1" t="s">
        <v>426</v>
      </c>
      <c r="KU1" t="s">
        <v>427</v>
      </c>
      <c r="KV1" t="s">
        <v>428</v>
      </c>
      <c r="KW1" t="s">
        <v>429</v>
      </c>
      <c r="KX1" t="s">
        <v>430</v>
      </c>
      <c r="KY1" t="s">
        <v>431</v>
      </c>
      <c r="KZ1" t="s">
        <v>432</v>
      </c>
      <c r="LA1" t="s">
        <v>433</v>
      </c>
      <c r="LB1" t="s">
        <v>434</v>
      </c>
      <c r="LC1" t="s">
        <v>435</v>
      </c>
      <c r="LD1" t="s">
        <v>436</v>
      </c>
      <c r="LE1" t="s">
        <v>437</v>
      </c>
      <c r="LF1" t="s">
        <v>438</v>
      </c>
      <c r="LG1" t="s">
        <v>439</v>
      </c>
      <c r="LH1" t="s">
        <v>440</v>
      </c>
      <c r="LI1" t="s">
        <v>441</v>
      </c>
      <c r="LJ1" t="s">
        <v>442</v>
      </c>
      <c r="LK1" t="s">
        <v>443</v>
      </c>
      <c r="LL1" t="s">
        <v>444</v>
      </c>
      <c r="LM1" t="s">
        <v>445</v>
      </c>
      <c r="LN1" t="s">
        <v>446</v>
      </c>
      <c r="LO1" t="s">
        <v>447</v>
      </c>
      <c r="LP1" t="s">
        <v>448</v>
      </c>
      <c r="LQ1" t="s">
        <v>449</v>
      </c>
      <c r="LR1" t="s">
        <v>450</v>
      </c>
      <c r="LS1" t="s">
        <v>451</v>
      </c>
      <c r="LT1" t="s">
        <v>452</v>
      </c>
      <c r="LU1" t="s">
        <v>453</v>
      </c>
      <c r="LV1" t="s">
        <v>454</v>
      </c>
      <c r="LW1" t="s">
        <v>455</v>
      </c>
      <c r="LX1" t="s">
        <v>456</v>
      </c>
      <c r="LY1" t="s">
        <v>457</v>
      </c>
      <c r="LZ1" t="s">
        <v>458</v>
      </c>
      <c r="MA1" t="s">
        <v>459</v>
      </c>
      <c r="MB1" t="s">
        <v>460</v>
      </c>
      <c r="MC1" t="s">
        <v>461</v>
      </c>
      <c r="MD1" t="s">
        <v>462</v>
      </c>
      <c r="ME1" t="s">
        <v>463</v>
      </c>
      <c r="MF1" t="s">
        <v>464</v>
      </c>
      <c r="MG1" t="s">
        <v>465</v>
      </c>
      <c r="MH1" t="s">
        <v>466</v>
      </c>
      <c r="MI1" t="s">
        <v>467</v>
      </c>
      <c r="MJ1" t="s">
        <v>468</v>
      </c>
      <c r="MK1" t="s">
        <v>469</v>
      </c>
      <c r="ML1" t="s">
        <v>470</v>
      </c>
      <c r="MM1" t="s">
        <v>471</v>
      </c>
      <c r="MN1" t="s">
        <v>472</v>
      </c>
      <c r="MO1" t="s">
        <v>473</v>
      </c>
      <c r="MP1" t="s">
        <v>474</v>
      </c>
      <c r="MQ1" t="s">
        <v>475</v>
      </c>
      <c r="MR1" t="s">
        <v>476</v>
      </c>
      <c r="MS1" t="s">
        <v>477</v>
      </c>
      <c r="MT1" t="s">
        <v>478</v>
      </c>
      <c r="MU1" t="s">
        <v>479</v>
      </c>
      <c r="MV1" t="s">
        <v>480</v>
      </c>
      <c r="MW1" t="s">
        <v>481</v>
      </c>
      <c r="MX1" t="s">
        <v>482</v>
      </c>
      <c r="MY1" t="s">
        <v>483</v>
      </c>
      <c r="MZ1" t="s">
        <v>484</v>
      </c>
      <c r="NA1" t="s">
        <v>485</v>
      </c>
      <c r="NB1" t="s">
        <v>486</v>
      </c>
      <c r="NC1" t="s">
        <v>487</v>
      </c>
      <c r="ND1" t="s">
        <v>488</v>
      </c>
      <c r="NE1" t="s">
        <v>489</v>
      </c>
      <c r="NF1" t="s">
        <v>490</v>
      </c>
      <c r="NG1" t="s">
        <v>491</v>
      </c>
      <c r="NH1" t="s">
        <v>492</v>
      </c>
      <c r="NI1" t="s">
        <v>493</v>
      </c>
      <c r="NJ1" t="s">
        <v>494</v>
      </c>
      <c r="NK1" t="s">
        <v>495</v>
      </c>
      <c r="NL1" t="s">
        <v>496</v>
      </c>
      <c r="NM1" t="s">
        <v>497</v>
      </c>
      <c r="NN1" t="s">
        <v>498</v>
      </c>
      <c r="NO1" t="s">
        <v>499</v>
      </c>
      <c r="NP1" t="s">
        <v>500</v>
      </c>
      <c r="NQ1" t="s">
        <v>501</v>
      </c>
      <c r="NR1" t="s">
        <v>502</v>
      </c>
      <c r="NS1" t="s">
        <v>503</v>
      </c>
      <c r="NT1" t="s">
        <v>504</v>
      </c>
      <c r="NU1" t="s">
        <v>505</v>
      </c>
      <c r="NV1" t="s">
        <v>506</v>
      </c>
      <c r="NW1" t="s">
        <v>507</v>
      </c>
      <c r="NX1" t="s">
        <v>508</v>
      </c>
      <c r="NY1" t="s">
        <v>509</v>
      </c>
      <c r="NZ1" t="s">
        <v>510</v>
      </c>
      <c r="OA1" t="s">
        <v>511</v>
      </c>
      <c r="OB1" t="s">
        <v>512</v>
      </c>
      <c r="OC1" t="s">
        <v>513</v>
      </c>
      <c r="OD1" t="s">
        <v>514</v>
      </c>
      <c r="OE1" t="s">
        <v>515</v>
      </c>
      <c r="OF1" t="s">
        <v>516</v>
      </c>
      <c r="OG1" t="s">
        <v>517</v>
      </c>
      <c r="OH1" t="s">
        <v>518</v>
      </c>
      <c r="OI1" t="s">
        <v>519</v>
      </c>
      <c r="OJ1" t="s">
        <v>520</v>
      </c>
      <c r="OK1" t="s">
        <v>521</v>
      </c>
      <c r="OL1" t="s">
        <v>522</v>
      </c>
      <c r="OM1" t="s">
        <v>523</v>
      </c>
      <c r="ON1" t="s">
        <v>524</v>
      </c>
      <c r="OO1" t="s">
        <v>525</v>
      </c>
      <c r="OP1" t="s">
        <v>526</v>
      </c>
      <c r="OQ1" t="s">
        <v>527</v>
      </c>
      <c r="OR1" t="s">
        <v>528</v>
      </c>
      <c r="OS1" t="s">
        <v>529</v>
      </c>
      <c r="OT1" t="s">
        <v>530</v>
      </c>
      <c r="OU1" t="s">
        <v>531</v>
      </c>
      <c r="OV1" t="s">
        <v>532</v>
      </c>
      <c r="OW1" t="s">
        <v>533</v>
      </c>
      <c r="OX1" t="s">
        <v>534</v>
      </c>
      <c r="OY1" t="s">
        <v>535</v>
      </c>
      <c r="OZ1" t="s">
        <v>536</v>
      </c>
      <c r="PA1" t="s">
        <v>537</v>
      </c>
      <c r="PB1" t="s">
        <v>538</v>
      </c>
      <c r="PC1" t="s">
        <v>539</v>
      </c>
      <c r="PD1" t="s">
        <v>540</v>
      </c>
      <c r="PE1" t="s">
        <v>541</v>
      </c>
      <c r="PF1" t="s">
        <v>542</v>
      </c>
      <c r="PG1" t="s">
        <v>543</v>
      </c>
      <c r="PH1" t="s">
        <v>544</v>
      </c>
      <c r="PI1" t="s">
        <v>545</v>
      </c>
      <c r="PJ1" t="s">
        <v>546</v>
      </c>
      <c r="PK1" t="s">
        <v>547</v>
      </c>
      <c r="PL1" t="s">
        <v>548</v>
      </c>
      <c r="PM1" t="s">
        <v>549</v>
      </c>
      <c r="PN1" t="s">
        <v>550</v>
      </c>
      <c r="PO1" t="s">
        <v>551</v>
      </c>
      <c r="PP1" t="s">
        <v>552</v>
      </c>
      <c r="PQ1" t="s">
        <v>553</v>
      </c>
      <c r="PR1" t="s">
        <v>554</v>
      </c>
      <c r="PS1" t="s">
        <v>555</v>
      </c>
      <c r="PT1" t="s">
        <v>556</v>
      </c>
      <c r="PU1" t="s">
        <v>557</v>
      </c>
      <c r="PV1" t="s">
        <v>558</v>
      </c>
      <c r="PW1" t="s">
        <v>559</v>
      </c>
      <c r="PX1" t="s">
        <v>560</v>
      </c>
      <c r="PY1" t="s">
        <v>561</v>
      </c>
      <c r="PZ1" t="s">
        <v>562</v>
      </c>
      <c r="QA1" t="s">
        <v>563</v>
      </c>
      <c r="QB1" t="s">
        <v>564</v>
      </c>
      <c r="QC1" t="s">
        <v>565</v>
      </c>
      <c r="QD1" t="s">
        <v>566</v>
      </c>
      <c r="QE1" t="s">
        <v>567</v>
      </c>
      <c r="QF1" t="s">
        <v>568</v>
      </c>
      <c r="QG1" t="s">
        <v>569</v>
      </c>
      <c r="QH1" t="s">
        <v>570</v>
      </c>
      <c r="QI1" t="s">
        <v>571</v>
      </c>
      <c r="QJ1" t="s">
        <v>572</v>
      </c>
      <c r="QK1" t="s">
        <v>573</v>
      </c>
      <c r="QL1" t="s">
        <v>574</v>
      </c>
      <c r="QM1" t="s">
        <v>575</v>
      </c>
      <c r="QN1" t="s">
        <v>576</v>
      </c>
      <c r="QO1" t="s">
        <v>577</v>
      </c>
      <c r="QP1" t="s">
        <v>578</v>
      </c>
      <c r="QQ1" t="s">
        <v>579</v>
      </c>
      <c r="QR1" t="s">
        <v>580</v>
      </c>
      <c r="QS1" t="s">
        <v>581</v>
      </c>
      <c r="QT1" t="s">
        <v>582</v>
      </c>
      <c r="QU1" t="s">
        <v>583</v>
      </c>
      <c r="QV1" t="s">
        <v>584</v>
      </c>
      <c r="QW1" t="s">
        <v>585</v>
      </c>
      <c r="QX1" t="s">
        <v>586</v>
      </c>
      <c r="QY1" t="s">
        <v>587</v>
      </c>
      <c r="QZ1" t="s">
        <v>588</v>
      </c>
      <c r="RA1" t="s">
        <v>589</v>
      </c>
      <c r="RB1" t="s">
        <v>590</v>
      </c>
      <c r="RC1" t="s">
        <v>591</v>
      </c>
      <c r="RD1" t="s">
        <v>592</v>
      </c>
      <c r="RE1" t="s">
        <v>593</v>
      </c>
      <c r="RF1" t="s">
        <v>594</v>
      </c>
      <c r="RG1" t="s">
        <v>595</v>
      </c>
      <c r="RH1" t="s">
        <v>596</v>
      </c>
      <c r="RI1" t="s">
        <v>597</v>
      </c>
      <c r="RJ1" t="s">
        <v>598</v>
      </c>
      <c r="RK1" t="s">
        <v>599</v>
      </c>
      <c r="RL1" t="s">
        <v>600</v>
      </c>
      <c r="RM1" t="s">
        <v>601</v>
      </c>
      <c r="RN1" t="s">
        <v>602</v>
      </c>
      <c r="RO1" t="s">
        <v>603</v>
      </c>
      <c r="RP1" t="s">
        <v>604</v>
      </c>
      <c r="RQ1" t="s">
        <v>605</v>
      </c>
      <c r="RR1" t="s">
        <v>606</v>
      </c>
      <c r="RS1" t="s">
        <v>607</v>
      </c>
      <c r="RT1" t="s">
        <v>608</v>
      </c>
      <c r="RU1" t="s">
        <v>609</v>
      </c>
      <c r="RV1" t="s">
        <v>610</v>
      </c>
      <c r="RW1" t="s">
        <v>611</v>
      </c>
      <c r="RX1" t="s">
        <v>612</v>
      </c>
      <c r="RY1" t="s">
        <v>613</v>
      </c>
      <c r="RZ1" t="s">
        <v>614</v>
      </c>
      <c r="SA1" t="s">
        <v>615</v>
      </c>
      <c r="SB1" t="s">
        <v>616</v>
      </c>
      <c r="SC1" t="s">
        <v>617</v>
      </c>
      <c r="SD1" t="s">
        <v>618</v>
      </c>
      <c r="SE1" t="s">
        <v>619</v>
      </c>
      <c r="SF1" t="s">
        <v>620</v>
      </c>
      <c r="SG1" t="s">
        <v>621</v>
      </c>
      <c r="SH1" t="s">
        <v>622</v>
      </c>
      <c r="SI1" t="s">
        <v>623</v>
      </c>
      <c r="SJ1" t="s">
        <v>624</v>
      </c>
      <c r="SK1" t="s">
        <v>625</v>
      </c>
      <c r="SL1" t="s">
        <v>626</v>
      </c>
      <c r="SM1" t="s">
        <v>627</v>
      </c>
      <c r="SN1" t="s">
        <v>628</v>
      </c>
      <c r="SO1" t="s">
        <v>629</v>
      </c>
      <c r="SP1" t="s">
        <v>630</v>
      </c>
      <c r="SQ1" t="s">
        <v>631</v>
      </c>
      <c r="SR1" t="s">
        <v>632</v>
      </c>
      <c r="SS1" t="s">
        <v>633</v>
      </c>
      <c r="ST1" t="s">
        <v>634</v>
      </c>
      <c r="SU1" t="s">
        <v>635</v>
      </c>
      <c r="SV1" t="s">
        <v>636</v>
      </c>
      <c r="SW1" t="s">
        <v>637</v>
      </c>
      <c r="SX1" t="s">
        <v>638</v>
      </c>
      <c r="SY1" t="s">
        <v>639</v>
      </c>
      <c r="SZ1" t="s">
        <v>640</v>
      </c>
      <c r="TA1" t="s">
        <v>641</v>
      </c>
      <c r="TB1" t="s">
        <v>642</v>
      </c>
      <c r="TC1" t="s">
        <v>643</v>
      </c>
      <c r="TD1" t="s">
        <v>644</v>
      </c>
      <c r="TE1" t="s">
        <v>645</v>
      </c>
      <c r="TF1" t="s">
        <v>646</v>
      </c>
      <c r="TG1" t="s">
        <v>647</v>
      </c>
      <c r="TH1" t="s">
        <v>648</v>
      </c>
      <c r="TI1" t="s">
        <v>649</v>
      </c>
      <c r="TJ1" t="s">
        <v>650</v>
      </c>
      <c r="TK1" t="s">
        <v>651</v>
      </c>
      <c r="TL1" t="s">
        <v>652</v>
      </c>
      <c r="TM1" t="s">
        <v>653</v>
      </c>
      <c r="TN1" t="s">
        <v>654</v>
      </c>
      <c r="TO1" t="s">
        <v>655</v>
      </c>
      <c r="TP1" t="s">
        <v>656</v>
      </c>
      <c r="TQ1" t="s">
        <v>657</v>
      </c>
      <c r="TR1" t="s">
        <v>658</v>
      </c>
      <c r="TS1" t="s">
        <v>659</v>
      </c>
      <c r="TT1" t="s">
        <v>660</v>
      </c>
      <c r="TU1" t="s">
        <v>661</v>
      </c>
      <c r="TV1" t="s">
        <v>662</v>
      </c>
      <c r="TW1" t="s">
        <v>663</v>
      </c>
      <c r="TX1" t="s">
        <v>664</v>
      </c>
      <c r="TY1" t="s">
        <v>665</v>
      </c>
      <c r="TZ1" t="s">
        <v>666</v>
      </c>
      <c r="UA1" t="s">
        <v>667</v>
      </c>
      <c r="UB1" t="s">
        <v>668</v>
      </c>
      <c r="UC1" t="s">
        <v>669</v>
      </c>
      <c r="UD1" t="s">
        <v>670</v>
      </c>
      <c r="UE1" t="s">
        <v>671</v>
      </c>
      <c r="UF1" t="s">
        <v>672</v>
      </c>
      <c r="UG1" t="s">
        <v>673</v>
      </c>
      <c r="UH1" t="s">
        <v>674</v>
      </c>
      <c r="UI1" t="s">
        <v>675</v>
      </c>
      <c r="UJ1" t="s">
        <v>676</v>
      </c>
      <c r="UK1" t="s">
        <v>677</v>
      </c>
      <c r="UL1" t="s">
        <v>678</v>
      </c>
      <c r="UM1" t="s">
        <v>679</v>
      </c>
      <c r="UN1" t="s">
        <v>680</v>
      </c>
      <c r="UO1" t="s">
        <v>681</v>
      </c>
      <c r="UP1" t="s">
        <v>682</v>
      </c>
      <c r="UQ1" t="s">
        <v>683</v>
      </c>
      <c r="UR1" t="s">
        <v>684</v>
      </c>
      <c r="US1" t="s">
        <v>685</v>
      </c>
      <c r="UT1" t="s">
        <v>686</v>
      </c>
      <c r="UU1" t="s">
        <v>687</v>
      </c>
      <c r="UV1" t="s">
        <v>688</v>
      </c>
      <c r="UW1" t="s">
        <v>689</v>
      </c>
      <c r="UX1" t="s">
        <v>690</v>
      </c>
      <c r="UY1" t="s">
        <v>691</v>
      </c>
      <c r="UZ1" t="s">
        <v>692</v>
      </c>
      <c r="VA1" t="s">
        <v>693</v>
      </c>
      <c r="VB1" t="s">
        <v>694</v>
      </c>
      <c r="VC1" t="s">
        <v>695</v>
      </c>
      <c r="VD1" t="s">
        <v>696</v>
      </c>
      <c r="VE1" t="s">
        <v>697</v>
      </c>
      <c r="VF1" t="s">
        <v>698</v>
      </c>
      <c r="VG1" t="s">
        <v>699</v>
      </c>
      <c r="VH1" t="s">
        <v>700</v>
      </c>
      <c r="VI1" t="s">
        <v>701</v>
      </c>
      <c r="VJ1" t="s">
        <v>702</v>
      </c>
      <c r="VK1" t="s">
        <v>703</v>
      </c>
      <c r="VL1" t="s">
        <v>704</v>
      </c>
      <c r="VM1" t="s">
        <v>705</v>
      </c>
      <c r="VN1" t="s">
        <v>706</v>
      </c>
      <c r="VO1" t="s">
        <v>707</v>
      </c>
      <c r="VP1" t="s">
        <v>708</v>
      </c>
      <c r="VQ1" t="s">
        <v>709</v>
      </c>
      <c r="VR1" t="s">
        <v>710</v>
      </c>
      <c r="VS1" t="s">
        <v>711</v>
      </c>
      <c r="VT1" t="s">
        <v>712</v>
      </c>
      <c r="VU1" t="s">
        <v>713</v>
      </c>
      <c r="VV1" t="s">
        <v>714</v>
      </c>
      <c r="VW1" t="s">
        <v>715</v>
      </c>
      <c r="VX1" t="s">
        <v>716</v>
      </c>
      <c r="VY1" t="s">
        <v>717</v>
      </c>
      <c r="VZ1" t="s">
        <v>718</v>
      </c>
      <c r="WA1" t="s">
        <v>719</v>
      </c>
      <c r="WB1" t="s">
        <v>720</v>
      </c>
      <c r="WC1" t="s">
        <v>721</v>
      </c>
      <c r="WD1" t="s">
        <v>722</v>
      </c>
      <c r="WE1" t="s">
        <v>723</v>
      </c>
      <c r="WF1" t="s">
        <v>724</v>
      </c>
      <c r="WG1" t="s">
        <v>725</v>
      </c>
      <c r="WH1" t="s">
        <v>726</v>
      </c>
      <c r="WI1" t="s">
        <v>727</v>
      </c>
      <c r="WJ1" t="s">
        <v>728</v>
      </c>
      <c r="WK1" t="s">
        <v>729</v>
      </c>
      <c r="WL1" t="s">
        <v>730</v>
      </c>
      <c r="WM1" t="s">
        <v>731</v>
      </c>
      <c r="WN1" t="s">
        <v>732</v>
      </c>
      <c r="WO1" t="s">
        <v>733</v>
      </c>
      <c r="WP1" t="s">
        <v>734</v>
      </c>
      <c r="WQ1" t="s">
        <v>735</v>
      </c>
      <c r="WR1" t="s">
        <v>736</v>
      </c>
      <c r="WS1" t="s">
        <v>737</v>
      </c>
      <c r="WT1" t="s">
        <v>738</v>
      </c>
      <c r="WU1" t="s">
        <v>739</v>
      </c>
      <c r="WV1" t="s">
        <v>740</v>
      </c>
      <c r="WW1" t="s">
        <v>741</v>
      </c>
      <c r="WX1" t="s">
        <v>742</v>
      </c>
      <c r="WY1" t="s">
        <v>743</v>
      </c>
      <c r="WZ1" t="s">
        <v>744</v>
      </c>
      <c r="XA1" t="s">
        <v>745</v>
      </c>
      <c r="XB1" t="s">
        <v>746</v>
      </c>
      <c r="XC1" t="s">
        <v>747</v>
      </c>
      <c r="XD1" t="s">
        <v>748</v>
      </c>
      <c r="XE1" t="s">
        <v>749</v>
      </c>
      <c r="XF1" t="s">
        <v>750</v>
      </c>
      <c r="XG1" t="s">
        <v>751</v>
      </c>
      <c r="XH1" t="s">
        <v>752</v>
      </c>
      <c r="XI1" t="s">
        <v>753</v>
      </c>
      <c r="XJ1" t="s">
        <v>754</v>
      </c>
      <c r="XK1" t="s">
        <v>755</v>
      </c>
      <c r="XL1" t="s">
        <v>756</v>
      </c>
      <c r="XM1" t="s">
        <v>757</v>
      </c>
      <c r="XN1" t="s">
        <v>758</v>
      </c>
      <c r="XO1" t="s">
        <v>759</v>
      </c>
      <c r="XP1" t="s">
        <v>760</v>
      </c>
      <c r="XQ1" t="s">
        <v>761</v>
      </c>
      <c r="XR1" t="s">
        <v>762</v>
      </c>
      <c r="XS1" t="s">
        <v>763</v>
      </c>
      <c r="XT1" t="s">
        <v>764</v>
      </c>
      <c r="XU1" t="s">
        <v>765</v>
      </c>
      <c r="XV1" t="s">
        <v>766</v>
      </c>
      <c r="XW1" t="s">
        <v>767</v>
      </c>
      <c r="XX1" t="s">
        <v>768</v>
      </c>
      <c r="XY1" t="s">
        <v>769</v>
      </c>
      <c r="XZ1" t="s">
        <v>770</v>
      </c>
      <c r="YA1" t="s">
        <v>771</v>
      </c>
      <c r="YB1" t="s">
        <v>772</v>
      </c>
      <c r="YC1" t="s">
        <v>773</v>
      </c>
      <c r="YD1" t="s">
        <v>774</v>
      </c>
      <c r="YE1" t="s">
        <v>775</v>
      </c>
      <c r="YF1" t="s">
        <v>776</v>
      </c>
      <c r="YG1" t="s">
        <v>777</v>
      </c>
      <c r="YH1" t="s">
        <v>778</v>
      </c>
      <c r="YI1" t="s">
        <v>779</v>
      </c>
      <c r="YJ1" t="s">
        <v>780</v>
      </c>
      <c r="YK1" t="s">
        <v>781</v>
      </c>
      <c r="YL1" t="s">
        <v>782</v>
      </c>
      <c r="YM1" t="s">
        <v>783</v>
      </c>
      <c r="YN1" t="s">
        <v>784</v>
      </c>
      <c r="YO1" t="s">
        <v>785</v>
      </c>
      <c r="YP1" t="s">
        <v>786</v>
      </c>
      <c r="YQ1" t="s">
        <v>787</v>
      </c>
      <c r="YR1" t="s">
        <v>788</v>
      </c>
      <c r="YS1" t="s">
        <v>789</v>
      </c>
      <c r="YT1" t="s">
        <v>790</v>
      </c>
      <c r="YU1" t="s">
        <v>791</v>
      </c>
      <c r="YV1" t="s">
        <v>792</v>
      </c>
      <c r="YW1" t="s">
        <v>793</v>
      </c>
      <c r="YX1" t="s">
        <v>794</v>
      </c>
      <c r="YY1" t="s">
        <v>795</v>
      </c>
      <c r="YZ1" t="s">
        <v>796</v>
      </c>
      <c r="ZA1" t="s">
        <v>797</v>
      </c>
      <c r="ZB1" t="s">
        <v>798</v>
      </c>
      <c r="ZC1" t="s">
        <v>799</v>
      </c>
      <c r="ZD1" t="s">
        <v>800</v>
      </c>
      <c r="ZE1" t="s">
        <v>801</v>
      </c>
      <c r="ZF1" t="s">
        <v>802</v>
      </c>
      <c r="ZG1" t="s">
        <v>803</v>
      </c>
      <c r="ZH1" t="s">
        <v>804</v>
      </c>
      <c r="ZI1" t="s">
        <v>805</v>
      </c>
      <c r="ZJ1" t="s">
        <v>806</v>
      </c>
      <c r="ZK1" t="s">
        <v>807</v>
      </c>
      <c r="ZL1" t="s">
        <v>808</v>
      </c>
      <c r="ZM1" t="s">
        <v>809</v>
      </c>
      <c r="ZN1" t="s">
        <v>810</v>
      </c>
      <c r="ZO1" t="s">
        <v>811</v>
      </c>
      <c r="ZP1" t="s">
        <v>812</v>
      </c>
      <c r="ZQ1" t="s">
        <v>813</v>
      </c>
      <c r="ZR1" t="s">
        <v>814</v>
      </c>
      <c r="ZS1" t="s">
        <v>815</v>
      </c>
      <c r="ZT1" t="s">
        <v>816</v>
      </c>
      <c r="ZU1" t="s">
        <v>817</v>
      </c>
      <c r="ZV1" t="s">
        <v>818</v>
      </c>
      <c r="ZW1" t="s">
        <v>819</v>
      </c>
      <c r="ZX1" t="s">
        <v>820</v>
      </c>
      <c r="ZY1" t="s">
        <v>821</v>
      </c>
      <c r="ZZ1" t="s">
        <v>822</v>
      </c>
      <c r="AAA1" t="s">
        <v>823</v>
      </c>
      <c r="AAB1" t="s">
        <v>824</v>
      </c>
      <c r="AAC1" t="s">
        <v>825</v>
      </c>
      <c r="AAD1" t="s">
        <v>826</v>
      </c>
      <c r="AAE1" t="s">
        <v>827</v>
      </c>
      <c r="AAF1" t="s">
        <v>828</v>
      </c>
      <c r="AAG1" t="s">
        <v>829</v>
      </c>
      <c r="AAH1" t="s">
        <v>830</v>
      </c>
      <c r="AAI1" t="s">
        <v>831</v>
      </c>
      <c r="AAJ1" t="s">
        <v>832</v>
      </c>
      <c r="AAK1" t="s">
        <v>833</v>
      </c>
      <c r="AAL1" t="s">
        <v>834</v>
      </c>
      <c r="AAM1" t="s">
        <v>835</v>
      </c>
      <c r="AAN1" t="s">
        <v>836</v>
      </c>
      <c r="AAO1" t="s">
        <v>837</v>
      </c>
      <c r="AAP1" t="s">
        <v>838</v>
      </c>
      <c r="AAQ1" t="s">
        <v>839</v>
      </c>
      <c r="AAR1" t="s">
        <v>840</v>
      </c>
      <c r="AAS1" t="s">
        <v>841</v>
      </c>
      <c r="AAT1" t="s">
        <v>842</v>
      </c>
      <c r="AAU1" t="s">
        <v>843</v>
      </c>
      <c r="AAV1" t="s">
        <v>844</v>
      </c>
      <c r="AAW1" t="s">
        <v>845</v>
      </c>
      <c r="AAX1" t="s">
        <v>846</v>
      </c>
      <c r="AAY1" t="s">
        <v>847</v>
      </c>
      <c r="AAZ1" t="s">
        <v>848</v>
      </c>
      <c r="ABA1" t="s">
        <v>849</v>
      </c>
      <c r="ABB1" t="s">
        <v>850</v>
      </c>
      <c r="ABC1" t="s">
        <v>851</v>
      </c>
      <c r="ABD1" t="s">
        <v>852</v>
      </c>
      <c r="ABE1" t="s">
        <v>853</v>
      </c>
      <c r="ABF1" t="s">
        <v>854</v>
      </c>
      <c r="ABG1" t="s">
        <v>855</v>
      </c>
      <c r="ABH1" t="s">
        <v>856</v>
      </c>
      <c r="ABI1" t="s">
        <v>857</v>
      </c>
      <c r="ABJ1" t="s">
        <v>858</v>
      </c>
      <c r="ABK1" t="s">
        <v>859</v>
      </c>
      <c r="ABL1" t="s">
        <v>860</v>
      </c>
      <c r="ABM1" t="s">
        <v>861</v>
      </c>
      <c r="ABN1" t="s">
        <v>862</v>
      </c>
      <c r="ABO1" t="s">
        <v>863</v>
      </c>
      <c r="ABP1" t="s">
        <v>864</v>
      </c>
      <c r="ABQ1" t="s">
        <v>865</v>
      </c>
      <c r="ABR1" t="s">
        <v>866</v>
      </c>
      <c r="ABS1" t="s">
        <v>867</v>
      </c>
      <c r="ABT1" t="s">
        <v>868</v>
      </c>
      <c r="ABU1" t="s">
        <v>869</v>
      </c>
      <c r="ABV1" t="s">
        <v>870</v>
      </c>
      <c r="ABW1" t="s">
        <v>871</v>
      </c>
      <c r="ABX1" t="s">
        <v>872</v>
      </c>
      <c r="ABY1" t="s">
        <v>873</v>
      </c>
      <c r="ABZ1" t="s">
        <v>874</v>
      </c>
      <c r="ACA1" t="s">
        <v>875</v>
      </c>
      <c r="ACB1" t="s">
        <v>876</v>
      </c>
      <c r="ACC1" t="s">
        <v>877</v>
      </c>
      <c r="ACD1" t="s">
        <v>878</v>
      </c>
      <c r="ACE1" t="s">
        <v>879</v>
      </c>
      <c r="ACF1" t="s">
        <v>880</v>
      </c>
      <c r="ACG1" t="s">
        <v>881</v>
      </c>
      <c r="ACH1" t="s">
        <v>882</v>
      </c>
      <c r="ACI1" t="s">
        <v>883</v>
      </c>
      <c r="ACJ1" t="s">
        <v>884</v>
      </c>
      <c r="ACK1" t="s">
        <v>885</v>
      </c>
      <c r="ACL1" t="s">
        <v>886</v>
      </c>
      <c r="ACM1" t="s">
        <v>887</v>
      </c>
      <c r="ACN1" t="s">
        <v>888</v>
      </c>
      <c r="ACO1" t="s">
        <v>889</v>
      </c>
      <c r="ACP1" t="s">
        <v>890</v>
      </c>
      <c r="ACQ1" t="s">
        <v>891</v>
      </c>
      <c r="ACR1" t="s">
        <v>892</v>
      </c>
      <c r="ACS1" t="s">
        <v>893</v>
      </c>
      <c r="ACT1" t="s">
        <v>894</v>
      </c>
      <c r="ACU1" t="s">
        <v>895</v>
      </c>
      <c r="ACV1" t="s">
        <v>896</v>
      </c>
      <c r="ACW1" t="s">
        <v>897</v>
      </c>
      <c r="ACX1" t="s">
        <v>898</v>
      </c>
      <c r="ACY1" t="s">
        <v>899</v>
      </c>
      <c r="ACZ1" t="s">
        <v>900</v>
      </c>
      <c r="ADA1" t="s">
        <v>901</v>
      </c>
      <c r="ADB1" t="s">
        <v>902</v>
      </c>
      <c r="ADC1" t="s">
        <v>903</v>
      </c>
      <c r="ADD1" t="s">
        <v>904</v>
      </c>
      <c r="ADE1" t="s">
        <v>905</v>
      </c>
      <c r="ADF1" t="s">
        <v>906</v>
      </c>
      <c r="ADG1" t="s">
        <v>907</v>
      </c>
      <c r="ADH1" t="s">
        <v>908</v>
      </c>
      <c r="ADI1" t="s">
        <v>909</v>
      </c>
      <c r="ADJ1" t="s">
        <v>910</v>
      </c>
      <c r="ADK1" t="s">
        <v>911</v>
      </c>
      <c r="ADL1" t="s">
        <v>912</v>
      </c>
      <c r="ADM1" t="s">
        <v>913</v>
      </c>
      <c r="ADN1" t="s">
        <v>914</v>
      </c>
      <c r="ADO1" t="s">
        <v>915</v>
      </c>
      <c r="ADP1" t="s">
        <v>916</v>
      </c>
      <c r="ADQ1" t="s">
        <v>917</v>
      </c>
      <c r="ADR1" t="s">
        <v>918</v>
      </c>
      <c r="ADS1" t="s">
        <v>919</v>
      </c>
      <c r="ADT1" t="s">
        <v>920</v>
      </c>
      <c r="ADU1" t="s">
        <v>921</v>
      </c>
      <c r="ADV1" t="s">
        <v>922</v>
      </c>
      <c r="ADW1" t="s">
        <v>923</v>
      </c>
      <c r="ADX1" t="s">
        <v>924</v>
      </c>
      <c r="ADY1" t="s">
        <v>925</v>
      </c>
      <c r="ADZ1" t="s">
        <v>926</v>
      </c>
      <c r="AEA1" t="s">
        <v>927</v>
      </c>
      <c r="AEB1" t="s">
        <v>928</v>
      </c>
      <c r="AEC1" t="s">
        <v>929</v>
      </c>
      <c r="AED1" t="s">
        <v>930</v>
      </c>
      <c r="AEE1" t="s">
        <v>931</v>
      </c>
      <c r="AEF1" t="s">
        <v>932</v>
      </c>
      <c r="AEG1" t="s">
        <v>933</v>
      </c>
      <c r="AEH1" t="s">
        <v>934</v>
      </c>
      <c r="AEI1" t="s">
        <v>935</v>
      </c>
      <c r="AEJ1" t="s">
        <v>936</v>
      </c>
      <c r="AEK1" t="s">
        <v>937</v>
      </c>
      <c r="AEL1" t="s">
        <v>938</v>
      </c>
      <c r="AEM1" t="s">
        <v>939</v>
      </c>
      <c r="AEN1" t="s">
        <v>940</v>
      </c>
      <c r="AEO1" t="s">
        <v>941</v>
      </c>
      <c r="AEP1" t="s">
        <v>942</v>
      </c>
      <c r="AEQ1" t="s">
        <v>943</v>
      </c>
      <c r="AER1" t="s">
        <v>944</v>
      </c>
      <c r="AES1" t="s">
        <v>945</v>
      </c>
      <c r="AET1" t="s">
        <v>946</v>
      </c>
      <c r="AEU1" t="s">
        <v>947</v>
      </c>
      <c r="AEV1" t="s">
        <v>948</v>
      </c>
      <c r="AEW1" t="s">
        <v>949</v>
      </c>
      <c r="AEX1" t="s">
        <v>950</v>
      </c>
      <c r="AEY1" t="s">
        <v>951</v>
      </c>
      <c r="AEZ1" t="s">
        <v>952</v>
      </c>
      <c r="AFA1" t="s">
        <v>953</v>
      </c>
      <c r="AFB1" t="s">
        <v>954</v>
      </c>
      <c r="AFC1" t="s">
        <v>955</v>
      </c>
      <c r="AFD1" t="s">
        <v>956</v>
      </c>
      <c r="AFE1" t="s">
        <v>957</v>
      </c>
      <c r="AFF1" t="s">
        <v>958</v>
      </c>
      <c r="AFG1" t="s">
        <v>959</v>
      </c>
      <c r="AFH1" t="s">
        <v>960</v>
      </c>
      <c r="AFI1" t="s">
        <v>961</v>
      </c>
      <c r="AFJ1" t="s">
        <v>962</v>
      </c>
      <c r="AFK1" t="s">
        <v>963</v>
      </c>
      <c r="AFL1" t="s">
        <v>964</v>
      </c>
      <c r="AFM1" t="s">
        <v>965</v>
      </c>
      <c r="AFN1" t="s">
        <v>966</v>
      </c>
      <c r="AFO1" t="s">
        <v>967</v>
      </c>
      <c r="AFP1" t="s">
        <v>968</v>
      </c>
      <c r="AFQ1" t="s">
        <v>969</v>
      </c>
      <c r="AFR1" t="s">
        <v>970</v>
      </c>
      <c r="AFS1" t="s">
        <v>971</v>
      </c>
      <c r="AFT1" t="s">
        <v>972</v>
      </c>
      <c r="AFU1" t="s">
        <v>973</v>
      </c>
      <c r="AFV1" t="s">
        <v>974</v>
      </c>
      <c r="AFW1" t="s">
        <v>975</v>
      </c>
      <c r="AFX1" t="s">
        <v>976</v>
      </c>
      <c r="AFY1" t="s">
        <v>977</v>
      </c>
      <c r="AFZ1" t="s">
        <v>978</v>
      </c>
      <c r="AGA1" t="s">
        <v>979</v>
      </c>
      <c r="AGB1" t="s">
        <v>980</v>
      </c>
      <c r="AGC1" t="s">
        <v>981</v>
      </c>
      <c r="AGD1" t="s">
        <v>982</v>
      </c>
      <c r="AGE1" t="s">
        <v>983</v>
      </c>
      <c r="AGF1" t="s">
        <v>984</v>
      </c>
      <c r="AGG1" t="s">
        <v>985</v>
      </c>
      <c r="AGH1" t="s">
        <v>986</v>
      </c>
      <c r="AGI1" t="s">
        <v>987</v>
      </c>
      <c r="AGJ1" t="s">
        <v>988</v>
      </c>
      <c r="AGK1" t="s">
        <v>989</v>
      </c>
      <c r="AGL1" t="s">
        <v>990</v>
      </c>
      <c r="AGM1" t="s">
        <v>991</v>
      </c>
      <c r="AGN1" t="s">
        <v>992</v>
      </c>
      <c r="AGO1" t="s">
        <v>993</v>
      </c>
      <c r="AGP1" t="s">
        <v>994</v>
      </c>
      <c r="AGQ1" t="s">
        <v>995</v>
      </c>
      <c r="AGR1" t="s">
        <v>996</v>
      </c>
      <c r="AGS1" t="s">
        <v>997</v>
      </c>
      <c r="AGT1" t="s">
        <v>998</v>
      </c>
      <c r="AGU1" t="s">
        <v>999</v>
      </c>
      <c r="AGV1" t="s">
        <v>1000</v>
      </c>
      <c r="AGW1" t="s">
        <v>1001</v>
      </c>
      <c r="AGX1" t="s">
        <v>1002</v>
      </c>
      <c r="AGY1" t="s">
        <v>1003</v>
      </c>
      <c r="AGZ1" t="s">
        <v>1004</v>
      </c>
      <c r="AHA1" t="s">
        <v>1005</v>
      </c>
      <c r="AHB1" t="s">
        <v>1006</v>
      </c>
      <c r="AHC1" t="s">
        <v>1007</v>
      </c>
      <c r="AHD1" t="s">
        <v>1008</v>
      </c>
      <c r="AHE1" t="s">
        <v>1009</v>
      </c>
      <c r="AHF1" t="s">
        <v>1010</v>
      </c>
      <c r="AHG1" t="s">
        <v>1011</v>
      </c>
      <c r="AHH1" t="s">
        <v>1012</v>
      </c>
      <c r="AHI1" t="s">
        <v>1013</v>
      </c>
      <c r="AHJ1" t="s">
        <v>1014</v>
      </c>
      <c r="AHK1" t="s">
        <v>1015</v>
      </c>
      <c r="AHL1" t="s">
        <v>1016</v>
      </c>
      <c r="AHM1" t="s">
        <v>1017</v>
      </c>
      <c r="AHN1" t="s">
        <v>1018</v>
      </c>
      <c r="AHO1" t="s">
        <v>1019</v>
      </c>
      <c r="AHP1" t="s">
        <v>1020</v>
      </c>
      <c r="AHQ1" t="s">
        <v>1021</v>
      </c>
      <c r="AHR1" t="s">
        <v>1022</v>
      </c>
      <c r="AHS1" t="s">
        <v>1023</v>
      </c>
      <c r="AHT1" t="s">
        <v>1024</v>
      </c>
      <c r="AHU1" t="s">
        <v>1025</v>
      </c>
      <c r="AHV1" t="s">
        <v>1026</v>
      </c>
      <c r="AHW1" t="s">
        <v>1027</v>
      </c>
      <c r="AHX1" t="s">
        <v>1028</v>
      </c>
      <c r="AHY1" t="s">
        <v>1029</v>
      </c>
      <c r="AHZ1" t="s">
        <v>1030</v>
      </c>
      <c r="AIA1" t="s">
        <v>1031</v>
      </c>
      <c r="AIB1" t="s">
        <v>1032</v>
      </c>
      <c r="AIC1" t="s">
        <v>1033</v>
      </c>
      <c r="AID1" t="s">
        <v>1034</v>
      </c>
      <c r="AIE1" t="s">
        <v>1035</v>
      </c>
      <c r="AIF1" t="s">
        <v>1036</v>
      </c>
      <c r="AIG1" t="s">
        <v>1037</v>
      </c>
      <c r="AIH1" t="s">
        <v>1038</v>
      </c>
      <c r="AII1" t="s">
        <v>1039</v>
      </c>
      <c r="AIJ1" t="s">
        <v>1040</v>
      </c>
      <c r="AIK1" t="s">
        <v>1041</v>
      </c>
      <c r="AIL1" t="s">
        <v>1042</v>
      </c>
      <c r="AIM1" t="s">
        <v>1043</v>
      </c>
      <c r="AIN1" t="s">
        <v>1044</v>
      </c>
      <c r="AIO1" t="s">
        <v>1045</v>
      </c>
      <c r="AIP1" t="s">
        <v>1046</v>
      </c>
      <c r="AIQ1" t="s">
        <v>1047</v>
      </c>
      <c r="AIR1" t="s">
        <v>1048</v>
      </c>
      <c r="AIS1" t="s">
        <v>1049</v>
      </c>
      <c r="AIT1" t="s">
        <v>1050</v>
      </c>
      <c r="AIU1" t="s">
        <v>1051</v>
      </c>
      <c r="AIV1" t="s">
        <v>1052</v>
      </c>
      <c r="AIW1" t="s">
        <v>1053</v>
      </c>
      <c r="AIX1" t="s">
        <v>1054</v>
      </c>
      <c r="AIY1" t="s">
        <v>1055</v>
      </c>
      <c r="AIZ1" t="s">
        <v>1056</v>
      </c>
      <c r="AJA1" t="s">
        <v>1057</v>
      </c>
      <c r="AJB1" t="s">
        <v>1058</v>
      </c>
      <c r="AJC1" t="s">
        <v>1059</v>
      </c>
      <c r="AJD1" t="s">
        <v>1060</v>
      </c>
      <c r="AJE1" t="s">
        <v>1061</v>
      </c>
      <c r="AJF1" t="s">
        <v>1062</v>
      </c>
      <c r="AJG1" t="s">
        <v>1063</v>
      </c>
      <c r="AJH1" t="s">
        <v>1064</v>
      </c>
      <c r="AJI1" t="s">
        <v>1065</v>
      </c>
      <c r="AJJ1" t="s">
        <v>1066</v>
      </c>
      <c r="AJK1" t="s">
        <v>1067</v>
      </c>
      <c r="AJL1" t="s">
        <v>1068</v>
      </c>
      <c r="AJM1" t="s">
        <v>1069</v>
      </c>
      <c r="AJN1" t="s">
        <v>1070</v>
      </c>
      <c r="AJO1" t="s">
        <v>1071</v>
      </c>
      <c r="AJP1" t="s">
        <v>1072</v>
      </c>
      <c r="AJQ1" t="s">
        <v>1073</v>
      </c>
      <c r="AJR1" t="s">
        <v>1074</v>
      </c>
      <c r="AJS1" t="s">
        <v>1075</v>
      </c>
      <c r="AJT1" t="s">
        <v>1076</v>
      </c>
      <c r="AJU1" t="s">
        <v>1077</v>
      </c>
      <c r="AJV1" t="s">
        <v>1078</v>
      </c>
      <c r="AJW1" t="s">
        <v>1079</v>
      </c>
      <c r="AJX1" t="s">
        <v>1080</v>
      </c>
      <c r="AJY1" t="s">
        <v>1081</v>
      </c>
      <c r="AJZ1" t="s">
        <v>1082</v>
      </c>
      <c r="AKA1" t="s">
        <v>1083</v>
      </c>
      <c r="AKB1" t="s">
        <v>1084</v>
      </c>
      <c r="AKC1" t="s">
        <v>1085</v>
      </c>
      <c r="AKD1" t="s">
        <v>1086</v>
      </c>
      <c r="AKE1" t="s">
        <v>1087</v>
      </c>
      <c r="AKF1" t="s">
        <v>1088</v>
      </c>
      <c r="AKG1" t="s">
        <v>1089</v>
      </c>
      <c r="AKH1" t="s">
        <v>1090</v>
      </c>
      <c r="AKI1" t="s">
        <v>1091</v>
      </c>
      <c r="AKJ1" t="s">
        <v>1092</v>
      </c>
      <c r="AKK1" t="s">
        <v>1093</v>
      </c>
      <c r="AKL1" t="s">
        <v>1094</v>
      </c>
      <c r="AKM1" t="s">
        <v>1095</v>
      </c>
      <c r="AKN1" t="s">
        <v>1096</v>
      </c>
      <c r="AKO1" t="s">
        <v>1097</v>
      </c>
      <c r="AKP1" t="s">
        <v>1098</v>
      </c>
      <c r="AKQ1" t="s">
        <v>1099</v>
      </c>
      <c r="AKR1" t="s">
        <v>1100</v>
      </c>
      <c r="AKS1" t="s">
        <v>1101</v>
      </c>
      <c r="AKT1" t="s">
        <v>1102</v>
      </c>
      <c r="AKU1" t="s">
        <v>1103</v>
      </c>
      <c r="AKV1" t="s">
        <v>1104</v>
      </c>
      <c r="AKW1" t="s">
        <v>1105</v>
      </c>
      <c r="AKX1" t="s">
        <v>1106</v>
      </c>
      <c r="AKY1" t="s">
        <v>1107</v>
      </c>
      <c r="AKZ1" t="s">
        <v>1108</v>
      </c>
      <c r="ALA1" t="s">
        <v>1109</v>
      </c>
      <c r="ALB1" t="s">
        <v>1110</v>
      </c>
      <c r="ALC1" t="s">
        <v>1111</v>
      </c>
      <c r="ALD1" t="s">
        <v>1112</v>
      </c>
      <c r="ALE1" t="s">
        <v>1113</v>
      </c>
      <c r="ALF1" t="s">
        <v>1114</v>
      </c>
      <c r="ALG1" t="s">
        <v>1115</v>
      </c>
      <c r="ALH1" t="s">
        <v>1116</v>
      </c>
      <c r="ALI1" t="s">
        <v>1117</v>
      </c>
      <c r="ALJ1" t="s">
        <v>1118</v>
      </c>
      <c r="ALK1" t="s">
        <v>1119</v>
      </c>
      <c r="ALL1" t="s">
        <v>1120</v>
      </c>
      <c r="ALM1" t="s">
        <v>1121</v>
      </c>
      <c r="ALN1" t="s">
        <v>1122</v>
      </c>
      <c r="ALO1" t="s">
        <v>1123</v>
      </c>
      <c r="ALP1" t="s">
        <v>1124</v>
      </c>
      <c r="ALQ1" t="s">
        <v>1125</v>
      </c>
      <c r="ALR1" t="s">
        <v>1126</v>
      </c>
      <c r="ALS1" t="s">
        <v>1127</v>
      </c>
      <c r="ALT1" t="s">
        <v>1128</v>
      </c>
      <c r="ALU1" t="s">
        <v>1129</v>
      </c>
      <c r="ALV1" t="s">
        <v>1130</v>
      </c>
      <c r="ALW1" t="s">
        <v>1131</v>
      </c>
      <c r="ALX1" t="s">
        <v>1132</v>
      </c>
      <c r="ALY1" t="s">
        <v>1133</v>
      </c>
      <c r="ALZ1" t="s">
        <v>1134</v>
      </c>
      <c r="AMA1" t="s">
        <v>1135</v>
      </c>
      <c r="AMB1" t="s">
        <v>1136</v>
      </c>
      <c r="AMC1" t="s">
        <v>1137</v>
      </c>
      <c r="AMD1" t="s">
        <v>1138</v>
      </c>
      <c r="AME1" t="s">
        <v>1139</v>
      </c>
      <c r="AMF1" t="s">
        <v>1140</v>
      </c>
      <c r="AMG1" t="s">
        <v>1141</v>
      </c>
      <c r="AMH1" t="s">
        <v>1142</v>
      </c>
      <c r="AMI1" t="s">
        <v>1143</v>
      </c>
      <c r="AMJ1" t="s">
        <v>1144</v>
      </c>
      <c r="AMK1" t="s">
        <v>1145</v>
      </c>
      <c r="AML1" t="s">
        <v>1146</v>
      </c>
      <c r="AMM1" t="s">
        <v>1147</v>
      </c>
      <c r="AMN1" t="s">
        <v>1148</v>
      </c>
      <c r="AMO1" t="s">
        <v>1149</v>
      </c>
      <c r="AMP1" t="s">
        <v>1150</v>
      </c>
      <c r="AMQ1" t="s">
        <v>1151</v>
      </c>
      <c r="AMR1" t="s">
        <v>1152</v>
      </c>
      <c r="AMS1" t="s">
        <v>1153</v>
      </c>
      <c r="AMT1" t="s">
        <v>1154</v>
      </c>
      <c r="AMU1" t="s">
        <v>1155</v>
      </c>
      <c r="AMV1" t="s">
        <v>1156</v>
      </c>
      <c r="AMW1" t="s">
        <v>1157</v>
      </c>
      <c r="AMX1" t="s">
        <v>1158</v>
      </c>
      <c r="AMY1" t="s">
        <v>1159</v>
      </c>
      <c r="AMZ1" t="s">
        <v>1160</v>
      </c>
      <c r="ANA1" t="s">
        <v>1161</v>
      </c>
      <c r="ANB1" t="s">
        <v>1162</v>
      </c>
      <c r="ANC1" t="s">
        <v>1163</v>
      </c>
      <c r="AND1" t="s">
        <v>1164</v>
      </c>
      <c r="ANE1" t="s">
        <v>1165</v>
      </c>
      <c r="ANF1" t="s">
        <v>1166</v>
      </c>
      <c r="ANG1" t="s">
        <v>1167</v>
      </c>
      <c r="ANH1" t="s">
        <v>1168</v>
      </c>
      <c r="ANI1" t="s">
        <v>1169</v>
      </c>
      <c r="ANJ1" t="s">
        <v>1170</v>
      </c>
      <c r="ANK1" t="s">
        <v>1171</v>
      </c>
      <c r="ANL1" t="s">
        <v>1172</v>
      </c>
      <c r="ANM1" t="s">
        <v>1173</v>
      </c>
      <c r="ANN1" t="s">
        <v>1174</v>
      </c>
      <c r="ANO1" t="s">
        <v>1175</v>
      </c>
      <c r="ANP1" t="s">
        <v>1176</v>
      </c>
      <c r="ANQ1" t="s">
        <v>1177</v>
      </c>
      <c r="ANR1" t="s">
        <v>1178</v>
      </c>
      <c r="ANS1" t="s">
        <v>1179</v>
      </c>
      <c r="ANT1" t="s">
        <v>1180</v>
      </c>
      <c r="ANU1" t="s">
        <v>1181</v>
      </c>
      <c r="ANV1" t="s">
        <v>1182</v>
      </c>
      <c r="ANW1" t="s">
        <v>1183</v>
      </c>
      <c r="ANX1" t="s">
        <v>1184</v>
      </c>
      <c r="ANY1" t="s">
        <v>1185</v>
      </c>
      <c r="ANZ1" t="s">
        <v>1186</v>
      </c>
      <c r="AOA1" t="s">
        <v>1187</v>
      </c>
      <c r="AOB1" t="s">
        <v>1188</v>
      </c>
      <c r="AOC1" t="s">
        <v>1189</v>
      </c>
      <c r="AOD1" t="s">
        <v>1190</v>
      </c>
      <c r="AOE1" t="s">
        <v>1191</v>
      </c>
      <c r="AOF1" t="s">
        <v>1192</v>
      </c>
      <c r="AOG1" t="s">
        <v>1193</v>
      </c>
      <c r="AOH1" t="s">
        <v>1194</v>
      </c>
      <c r="AOI1" t="s">
        <v>1195</v>
      </c>
      <c r="AOJ1" t="s">
        <v>1196</v>
      </c>
      <c r="AOK1" t="s">
        <v>1197</v>
      </c>
      <c r="AOL1" t="s">
        <v>1198</v>
      </c>
      <c r="AOM1" t="s">
        <v>1199</v>
      </c>
      <c r="AON1" t="s">
        <v>1200</v>
      </c>
      <c r="AOO1" t="s">
        <v>1201</v>
      </c>
      <c r="AOP1" t="s">
        <v>1202</v>
      </c>
      <c r="AOQ1" t="s">
        <v>1203</v>
      </c>
      <c r="AOR1" t="s">
        <v>1204</v>
      </c>
      <c r="AOS1" t="s">
        <v>1205</v>
      </c>
      <c r="AOT1" t="s">
        <v>1206</v>
      </c>
      <c r="AOU1" t="s">
        <v>1207</v>
      </c>
      <c r="AOV1" t="s">
        <v>1208</v>
      </c>
      <c r="AOW1" t="s">
        <v>1209</v>
      </c>
      <c r="AOX1" t="s">
        <v>1210</v>
      </c>
      <c r="AOY1" t="s">
        <v>1211</v>
      </c>
      <c r="AOZ1" t="s">
        <v>1212</v>
      </c>
      <c r="APA1" t="s">
        <v>1213</v>
      </c>
      <c r="APB1" t="s">
        <v>1214</v>
      </c>
      <c r="APC1" t="s">
        <v>1215</v>
      </c>
      <c r="APD1" t="s">
        <v>1216</v>
      </c>
      <c r="APE1" t="s">
        <v>1217</v>
      </c>
      <c r="APF1" t="s">
        <v>1218</v>
      </c>
      <c r="APG1" t="s">
        <v>1219</v>
      </c>
      <c r="APH1" t="s">
        <v>1220</v>
      </c>
      <c r="API1" t="s">
        <v>1221</v>
      </c>
      <c r="APJ1" t="s">
        <v>1222</v>
      </c>
      <c r="APK1" t="s">
        <v>1223</v>
      </c>
      <c r="APL1" t="s">
        <v>1224</v>
      </c>
      <c r="APM1" t="s">
        <v>1225</v>
      </c>
      <c r="APN1" t="s">
        <v>1226</v>
      </c>
      <c r="APO1" t="s">
        <v>1227</v>
      </c>
      <c r="APP1" t="s">
        <v>1228</v>
      </c>
      <c r="APQ1" t="s">
        <v>1229</v>
      </c>
      <c r="APR1" t="s">
        <v>1230</v>
      </c>
      <c r="APS1" t="s">
        <v>1231</v>
      </c>
      <c r="APT1" t="s">
        <v>1232</v>
      </c>
      <c r="APU1" t="s">
        <v>1233</v>
      </c>
      <c r="APV1" t="s">
        <v>1234</v>
      </c>
      <c r="APW1" t="s">
        <v>1235</v>
      </c>
      <c r="APX1" t="s">
        <v>1236</v>
      </c>
      <c r="APY1" t="s">
        <v>1237</v>
      </c>
      <c r="APZ1" t="s">
        <v>1238</v>
      </c>
      <c r="AQA1" t="s">
        <v>1239</v>
      </c>
      <c r="AQB1" t="s">
        <v>1240</v>
      </c>
      <c r="AQC1" t="s">
        <v>1241</v>
      </c>
      <c r="AQD1" t="s">
        <v>1242</v>
      </c>
      <c r="AQE1" t="s">
        <v>1243</v>
      </c>
      <c r="AQF1" t="s">
        <v>1244</v>
      </c>
      <c r="AQG1" t="s">
        <v>1245</v>
      </c>
      <c r="AQH1" t="s">
        <v>1246</v>
      </c>
      <c r="AQI1" t="s">
        <v>1247</v>
      </c>
      <c r="AQJ1" t="s">
        <v>1248</v>
      </c>
      <c r="AQK1" t="s">
        <v>1249</v>
      </c>
      <c r="AQL1" t="s">
        <v>1250</v>
      </c>
      <c r="AQM1" t="s">
        <v>1251</v>
      </c>
      <c r="AQN1" t="s">
        <v>1252</v>
      </c>
      <c r="AQO1" t="s">
        <v>1253</v>
      </c>
      <c r="AQP1" t="s">
        <v>1254</v>
      </c>
      <c r="AQQ1" t="s">
        <v>1255</v>
      </c>
      <c r="AQR1" t="s">
        <v>1256</v>
      </c>
      <c r="AQS1" t="s">
        <v>1257</v>
      </c>
      <c r="AQT1" t="s">
        <v>1258</v>
      </c>
      <c r="AQU1" t="s">
        <v>1259</v>
      </c>
      <c r="AQV1" t="s">
        <v>1260</v>
      </c>
      <c r="AQW1" t="s">
        <v>1261</v>
      </c>
      <c r="AQX1" t="s">
        <v>1262</v>
      </c>
      <c r="AQY1" t="s">
        <v>1263</v>
      </c>
      <c r="AQZ1" t="s">
        <v>1264</v>
      </c>
      <c r="ARA1" t="s">
        <v>1265</v>
      </c>
      <c r="ARB1" t="s">
        <v>1266</v>
      </c>
      <c r="ARC1" t="s">
        <v>1267</v>
      </c>
      <c r="ARD1" t="s">
        <v>1268</v>
      </c>
      <c r="ARE1" t="s">
        <v>1269</v>
      </c>
      <c r="ARF1" t="s">
        <v>1270</v>
      </c>
      <c r="ARG1" t="s">
        <v>1271</v>
      </c>
      <c r="ARH1" t="s">
        <v>1272</v>
      </c>
      <c r="ARI1" t="s">
        <v>1273</v>
      </c>
      <c r="ARJ1" t="s">
        <v>1274</v>
      </c>
      <c r="ARK1" t="s">
        <v>1275</v>
      </c>
      <c r="ARL1" t="s">
        <v>1276</v>
      </c>
      <c r="ARM1" t="s">
        <v>1277</v>
      </c>
      <c r="ARN1" t="s">
        <v>1278</v>
      </c>
      <c r="ARO1" t="s">
        <v>1279</v>
      </c>
      <c r="ARP1" t="s">
        <v>1280</v>
      </c>
      <c r="ARQ1" t="s">
        <v>1281</v>
      </c>
      <c r="ARR1" t="s">
        <v>1282</v>
      </c>
      <c r="ARS1" t="s">
        <v>1283</v>
      </c>
      <c r="ART1" t="s">
        <v>1284</v>
      </c>
      <c r="ARU1" t="s">
        <v>1285</v>
      </c>
      <c r="ARV1" t="s">
        <v>1286</v>
      </c>
      <c r="ARW1" t="s">
        <v>1287</v>
      </c>
      <c r="ARX1" t="s">
        <v>1288</v>
      </c>
      <c r="ARY1" t="s">
        <v>1289</v>
      </c>
      <c r="ARZ1" t="s">
        <v>1290</v>
      </c>
      <c r="ASA1" t="s">
        <v>1291</v>
      </c>
      <c r="ASB1" t="s">
        <v>1292</v>
      </c>
      <c r="ASC1" t="s">
        <v>1293</v>
      </c>
      <c r="ASD1" t="s">
        <v>1294</v>
      </c>
      <c r="ASE1" t="s">
        <v>1295</v>
      </c>
      <c r="ASF1" t="s">
        <v>1296</v>
      </c>
      <c r="ASG1" t="s">
        <v>1297</v>
      </c>
      <c r="ASH1" t="s">
        <v>1298</v>
      </c>
      <c r="ASI1" t="s">
        <v>1299</v>
      </c>
      <c r="ASJ1" t="s">
        <v>1300</v>
      </c>
      <c r="ASK1" t="s">
        <v>1301</v>
      </c>
      <c r="ASL1" t="s">
        <v>1302</v>
      </c>
      <c r="ASM1" t="s">
        <v>1303</v>
      </c>
      <c r="ASN1" t="s">
        <v>1304</v>
      </c>
      <c r="ASO1" t="s">
        <v>1305</v>
      </c>
      <c r="ASP1" t="s">
        <v>1306</v>
      </c>
      <c r="ASQ1" t="s">
        <v>1307</v>
      </c>
      <c r="ASR1" t="s">
        <v>1308</v>
      </c>
      <c r="ASS1" t="s">
        <v>1309</v>
      </c>
      <c r="AST1" t="s">
        <v>1310</v>
      </c>
      <c r="ASU1" t="s">
        <v>1311</v>
      </c>
      <c r="ASV1" t="s">
        <v>1312</v>
      </c>
      <c r="ASW1" t="s">
        <v>1313</v>
      </c>
      <c r="ASX1" t="s">
        <v>1314</v>
      </c>
      <c r="ASY1" t="s">
        <v>1315</v>
      </c>
      <c r="ASZ1" t="s">
        <v>1316</v>
      </c>
      <c r="ATA1" t="s">
        <v>1317</v>
      </c>
      <c r="ATB1" t="s">
        <v>1318</v>
      </c>
      <c r="ATC1" t="s">
        <v>1319</v>
      </c>
      <c r="ATD1" t="s">
        <v>1320</v>
      </c>
      <c r="ATE1" t="s">
        <v>1321</v>
      </c>
      <c r="ATF1" t="s">
        <v>1322</v>
      </c>
      <c r="ATG1" t="s">
        <v>1323</v>
      </c>
      <c r="ATH1" t="s">
        <v>1324</v>
      </c>
      <c r="ATI1" t="s">
        <v>1325</v>
      </c>
      <c r="ATJ1" t="s">
        <v>1326</v>
      </c>
      <c r="ATK1" t="s">
        <v>1327</v>
      </c>
      <c r="ATL1" t="s">
        <v>1328</v>
      </c>
      <c r="ATM1" t="s">
        <v>1329</v>
      </c>
      <c r="ATN1" t="s">
        <v>1330</v>
      </c>
      <c r="ATO1" t="s">
        <v>1331</v>
      </c>
      <c r="ATP1" t="s">
        <v>1332</v>
      </c>
      <c r="ATQ1" t="s">
        <v>1333</v>
      </c>
      <c r="ATR1" t="s">
        <v>1334</v>
      </c>
      <c r="ATS1" t="s">
        <v>1335</v>
      </c>
      <c r="ATT1" t="s">
        <v>1336</v>
      </c>
      <c r="ATU1" t="s">
        <v>1337</v>
      </c>
      <c r="ATV1" t="s">
        <v>1338</v>
      </c>
      <c r="ATW1" t="s">
        <v>1339</v>
      </c>
      <c r="ATX1" t="s">
        <v>1340</v>
      </c>
      <c r="ATY1" t="s">
        <v>1341</v>
      </c>
      <c r="ATZ1" t="s">
        <v>1342</v>
      </c>
      <c r="AUA1" t="s">
        <v>1343</v>
      </c>
      <c r="AUB1" t="s">
        <v>1344</v>
      </c>
      <c r="AUC1" t="s">
        <v>1345</v>
      </c>
      <c r="AUD1" t="s">
        <v>1346</v>
      </c>
      <c r="AUE1" t="s">
        <v>1347</v>
      </c>
      <c r="AUF1" t="s">
        <v>1348</v>
      </c>
      <c r="AUG1" t="s">
        <v>1349</v>
      </c>
      <c r="AUH1" t="s">
        <v>1350</v>
      </c>
      <c r="AUI1" t="s">
        <v>1351</v>
      </c>
      <c r="AUJ1" t="s">
        <v>1352</v>
      </c>
      <c r="AUK1" t="s">
        <v>1353</v>
      </c>
      <c r="AUL1" t="s">
        <v>1354</v>
      </c>
      <c r="AUM1" t="s">
        <v>1355</v>
      </c>
      <c r="AUN1" t="s">
        <v>1356</v>
      </c>
      <c r="AUO1" t="s">
        <v>1357</v>
      </c>
      <c r="AUP1" t="s">
        <v>1358</v>
      </c>
      <c r="AUQ1" t="s">
        <v>1359</v>
      </c>
      <c r="AUR1" t="s">
        <v>1360</v>
      </c>
      <c r="AUS1" t="s">
        <v>1361</v>
      </c>
      <c r="AUT1" t="s">
        <v>1362</v>
      </c>
      <c r="AUU1" t="s">
        <v>1363</v>
      </c>
      <c r="AUV1" t="s">
        <v>1364</v>
      </c>
      <c r="AUW1" t="s">
        <v>1365</v>
      </c>
      <c r="AUX1" t="s">
        <v>1366</v>
      </c>
      <c r="AUY1" t="s">
        <v>1367</v>
      </c>
      <c r="AUZ1" t="s">
        <v>1368</v>
      </c>
      <c r="AVA1" t="s">
        <v>1369</v>
      </c>
      <c r="AVB1" t="s">
        <v>1370</v>
      </c>
      <c r="AVC1" t="s">
        <v>1371</v>
      </c>
      <c r="AVD1" t="s">
        <v>1372</v>
      </c>
      <c r="AVE1" t="s">
        <v>1373</v>
      </c>
      <c r="AVF1" t="s">
        <v>1374</v>
      </c>
      <c r="AVG1" t="s">
        <v>1375</v>
      </c>
      <c r="AVH1" t="s">
        <v>1376</v>
      </c>
      <c r="AVI1" t="s">
        <v>1377</v>
      </c>
      <c r="AVJ1" t="s">
        <v>1378</v>
      </c>
      <c r="AVK1" t="s">
        <v>1379</v>
      </c>
      <c r="AVL1" t="s">
        <v>1380</v>
      </c>
      <c r="AVM1" t="s">
        <v>1381</v>
      </c>
      <c r="AVN1" t="s">
        <v>1382</v>
      </c>
      <c r="AVO1" t="s">
        <v>1383</v>
      </c>
      <c r="AVP1" t="s">
        <v>1384</v>
      </c>
      <c r="AVQ1" t="s">
        <v>1385</v>
      </c>
      <c r="AVR1" t="s">
        <v>1386</v>
      </c>
      <c r="AVS1" t="s">
        <v>1387</v>
      </c>
      <c r="AVT1" t="s">
        <v>1388</v>
      </c>
      <c r="AVU1" t="s">
        <v>1389</v>
      </c>
      <c r="AVV1" t="s">
        <v>1390</v>
      </c>
      <c r="AVW1" t="s">
        <v>1391</v>
      </c>
      <c r="AVX1" t="s">
        <v>1392</v>
      </c>
      <c r="AVY1" t="s">
        <v>1393</v>
      </c>
      <c r="AVZ1" t="s">
        <v>1394</v>
      </c>
      <c r="AWA1" t="s">
        <v>1395</v>
      </c>
      <c r="AWB1" t="s">
        <v>1396</v>
      </c>
      <c r="AWC1" t="s">
        <v>1397</v>
      </c>
      <c r="AWD1" t="s">
        <v>1398</v>
      </c>
      <c r="AWE1" t="s">
        <v>1399</v>
      </c>
      <c r="AWF1" t="s">
        <v>1400</v>
      </c>
      <c r="AWG1" t="s">
        <v>1401</v>
      </c>
      <c r="AWH1" t="s">
        <v>1402</v>
      </c>
      <c r="AWI1" t="s">
        <v>1403</v>
      </c>
      <c r="AWJ1" t="s">
        <v>1404</v>
      </c>
      <c r="AWK1" t="s">
        <v>1405</v>
      </c>
      <c r="AWL1" t="s">
        <v>1406</v>
      </c>
      <c r="AWM1" t="s">
        <v>1407</v>
      </c>
      <c r="AWN1" t="s">
        <v>1408</v>
      </c>
      <c r="AWO1" t="s">
        <v>1409</v>
      </c>
      <c r="AWP1" t="s">
        <v>1410</v>
      </c>
      <c r="AWQ1" t="s">
        <v>1411</v>
      </c>
      <c r="AWR1" t="s">
        <v>1412</v>
      </c>
      <c r="AWS1" t="s">
        <v>1413</v>
      </c>
      <c r="AWT1" t="s">
        <v>1414</v>
      </c>
      <c r="AWU1" t="s">
        <v>1415</v>
      </c>
      <c r="AWV1" t="s">
        <v>1416</v>
      </c>
      <c r="AWW1" t="s">
        <v>1417</v>
      </c>
      <c r="AWX1" t="s">
        <v>1418</v>
      </c>
      <c r="AWY1" t="s">
        <v>1419</v>
      </c>
      <c r="AWZ1" t="s">
        <v>1420</v>
      </c>
      <c r="AXA1" t="s">
        <v>1421</v>
      </c>
      <c r="AXB1" t="s">
        <v>1422</v>
      </c>
      <c r="AXC1" t="s">
        <v>1423</v>
      </c>
      <c r="AXD1" t="s">
        <v>1424</v>
      </c>
      <c r="AXE1" t="s">
        <v>1425</v>
      </c>
      <c r="AXF1" t="s">
        <v>1426</v>
      </c>
      <c r="AXG1" t="s">
        <v>1427</v>
      </c>
      <c r="AXH1" t="s">
        <v>1428</v>
      </c>
      <c r="AXI1" t="s">
        <v>1429</v>
      </c>
      <c r="AXJ1" t="s">
        <v>1430</v>
      </c>
      <c r="AXK1" t="s">
        <v>1431</v>
      </c>
      <c r="AXL1" t="s">
        <v>1432</v>
      </c>
      <c r="AXM1" t="s">
        <v>1433</v>
      </c>
      <c r="AXN1" t="s">
        <v>1434</v>
      </c>
      <c r="AXO1" t="s">
        <v>1435</v>
      </c>
      <c r="AXP1" t="s">
        <v>1436</v>
      </c>
      <c r="AXQ1" t="s">
        <v>1437</v>
      </c>
      <c r="AXR1" t="s">
        <v>1438</v>
      </c>
      <c r="AXS1" t="s">
        <v>1439</v>
      </c>
      <c r="AXT1" t="s">
        <v>1440</v>
      </c>
      <c r="AXU1" t="s">
        <v>1441</v>
      </c>
      <c r="AXV1" t="s">
        <v>1442</v>
      </c>
      <c r="AXW1" t="s">
        <v>1443</v>
      </c>
      <c r="AXX1" t="s">
        <v>1444</v>
      </c>
      <c r="AXY1" t="s">
        <v>1445</v>
      </c>
      <c r="AXZ1" t="s">
        <v>1446</v>
      </c>
      <c r="AYA1" t="s">
        <v>1447</v>
      </c>
      <c r="AYB1" t="s">
        <v>1448</v>
      </c>
      <c r="AYC1" t="s">
        <v>1449</v>
      </c>
      <c r="AYD1" t="s">
        <v>1450</v>
      </c>
      <c r="AYE1" t="s">
        <v>1451</v>
      </c>
      <c r="AYF1" t="s">
        <v>1452</v>
      </c>
      <c r="AYG1" t="s">
        <v>1453</v>
      </c>
      <c r="AYH1" t="s">
        <v>1454</v>
      </c>
      <c r="AYI1" t="s">
        <v>1455</v>
      </c>
      <c r="AYJ1" t="s">
        <v>1456</v>
      </c>
      <c r="AYK1" t="s">
        <v>1457</v>
      </c>
      <c r="AYL1" t="s">
        <v>1458</v>
      </c>
      <c r="AYM1" t="s">
        <v>1459</v>
      </c>
      <c r="AYN1" t="s">
        <v>1460</v>
      </c>
      <c r="AYO1" t="s">
        <v>1461</v>
      </c>
      <c r="AYP1" t="s">
        <v>1462</v>
      </c>
      <c r="AYQ1" t="s">
        <v>1463</v>
      </c>
      <c r="AYR1" t="s">
        <v>1464</v>
      </c>
      <c r="AYS1" t="s">
        <v>1465</v>
      </c>
      <c r="AYT1" t="s">
        <v>1466</v>
      </c>
      <c r="AYU1" t="s">
        <v>1467</v>
      </c>
      <c r="AYV1" t="s">
        <v>1468</v>
      </c>
      <c r="AYW1" t="s">
        <v>1469</v>
      </c>
      <c r="AYX1" t="s">
        <v>1470</v>
      </c>
      <c r="AYY1" t="s">
        <v>1471</v>
      </c>
      <c r="AYZ1" t="s">
        <v>1472</v>
      </c>
      <c r="AZA1" t="s">
        <v>1473</v>
      </c>
      <c r="AZB1" t="s">
        <v>1474</v>
      </c>
      <c r="AZC1" t="s">
        <v>1475</v>
      </c>
      <c r="AZD1" t="s">
        <v>1476</v>
      </c>
      <c r="AZE1" t="s">
        <v>1477</v>
      </c>
      <c r="AZF1" t="s">
        <v>1478</v>
      </c>
      <c r="AZG1" t="s">
        <v>1479</v>
      </c>
      <c r="AZH1" t="s">
        <v>1480</v>
      </c>
      <c r="AZI1" t="s">
        <v>1481</v>
      </c>
      <c r="AZJ1" t="s">
        <v>1482</v>
      </c>
      <c r="AZK1" t="s">
        <v>1483</v>
      </c>
      <c r="AZL1" t="s">
        <v>1484</v>
      </c>
      <c r="AZM1" t="s">
        <v>1485</v>
      </c>
      <c r="AZN1" t="s">
        <v>1486</v>
      </c>
      <c r="AZO1" t="s">
        <v>1487</v>
      </c>
      <c r="AZP1" t="s">
        <v>1488</v>
      </c>
      <c r="AZQ1" t="s">
        <v>1489</v>
      </c>
      <c r="AZR1" t="s">
        <v>1490</v>
      </c>
      <c r="AZS1" t="s">
        <v>1491</v>
      </c>
      <c r="AZT1" t="s">
        <v>1492</v>
      </c>
      <c r="AZU1" t="s">
        <v>1493</v>
      </c>
      <c r="AZV1" t="s">
        <v>1494</v>
      </c>
      <c r="AZW1" t="s">
        <v>1495</v>
      </c>
      <c r="AZX1" t="s">
        <v>1496</v>
      </c>
      <c r="AZY1" t="s">
        <v>1497</v>
      </c>
      <c r="AZZ1" t="s">
        <v>1498</v>
      </c>
      <c r="BAA1" t="s">
        <v>1499</v>
      </c>
      <c r="BAB1" t="s">
        <v>1500</v>
      </c>
      <c r="BAC1" t="s">
        <v>1501</v>
      </c>
      <c r="BAD1" t="s">
        <v>1502</v>
      </c>
      <c r="BAE1" t="s">
        <v>1503</v>
      </c>
      <c r="BAF1" t="s">
        <v>1504</v>
      </c>
      <c r="BAG1" t="s">
        <v>1505</v>
      </c>
      <c r="BAH1" t="s">
        <v>1506</v>
      </c>
      <c r="BAI1" t="s">
        <v>1507</v>
      </c>
      <c r="BAJ1" t="s">
        <v>1508</v>
      </c>
      <c r="BAK1" t="s">
        <v>1509</v>
      </c>
      <c r="BAL1" t="s">
        <v>1510</v>
      </c>
      <c r="BAM1" t="s">
        <v>1511</v>
      </c>
      <c r="BAN1" t="s">
        <v>1512</v>
      </c>
      <c r="BAO1" t="s">
        <v>1513</v>
      </c>
      <c r="BAP1" t="s">
        <v>1514</v>
      </c>
      <c r="BAQ1" t="s">
        <v>1515</v>
      </c>
      <c r="BAR1" t="s">
        <v>1516</v>
      </c>
      <c r="BAS1" t="s">
        <v>1517</v>
      </c>
      <c r="BAT1" t="s">
        <v>1518</v>
      </c>
      <c r="BAU1" t="s">
        <v>1519</v>
      </c>
      <c r="BAV1" t="s">
        <v>1520</v>
      </c>
      <c r="BAW1" t="s">
        <v>1521</v>
      </c>
      <c r="BAX1" t="s">
        <v>1522</v>
      </c>
      <c r="BAY1" t="s">
        <v>1523</v>
      </c>
      <c r="BAZ1" t="s">
        <v>1524</v>
      </c>
      <c r="BBA1" t="s">
        <v>1525</v>
      </c>
      <c r="BBB1" t="s">
        <v>1526</v>
      </c>
      <c r="BBC1" t="s">
        <v>1527</v>
      </c>
      <c r="BBD1" t="s">
        <v>1528</v>
      </c>
      <c r="BBE1" t="s">
        <v>1529</v>
      </c>
      <c r="BBF1" t="s">
        <v>1530</v>
      </c>
      <c r="BBG1" t="s">
        <v>1531</v>
      </c>
      <c r="BBH1" t="s">
        <v>1532</v>
      </c>
      <c r="BBI1" t="s">
        <v>1533</v>
      </c>
      <c r="BBJ1" t="s">
        <v>1534</v>
      </c>
      <c r="BBK1" t="s">
        <v>1535</v>
      </c>
      <c r="BBL1" t="s">
        <v>1536</v>
      </c>
      <c r="BBM1" t="s">
        <v>1537</v>
      </c>
      <c r="BBN1" t="s">
        <v>1538</v>
      </c>
      <c r="BBO1" t="s">
        <v>1539</v>
      </c>
      <c r="BBP1" t="s">
        <v>1540</v>
      </c>
      <c r="BBQ1" t="s">
        <v>1541</v>
      </c>
      <c r="BBR1" t="s">
        <v>1542</v>
      </c>
      <c r="BBS1" t="s">
        <v>1543</v>
      </c>
      <c r="BBT1" t="s">
        <v>1544</v>
      </c>
      <c r="BBU1" t="s">
        <v>1545</v>
      </c>
      <c r="BBV1" t="s">
        <v>1546</v>
      </c>
      <c r="BBW1" t="s">
        <v>1547</v>
      </c>
      <c r="BBX1" t="s">
        <v>1548</v>
      </c>
      <c r="BBY1" t="s">
        <v>1549</v>
      </c>
      <c r="BBZ1" t="s">
        <v>1550</v>
      </c>
      <c r="BCA1" t="s">
        <v>1551</v>
      </c>
      <c r="BCB1" t="s">
        <v>1552</v>
      </c>
      <c r="BCC1" t="s">
        <v>1553</v>
      </c>
      <c r="BCD1" t="s">
        <v>1554</v>
      </c>
      <c r="BCE1" t="s">
        <v>1555</v>
      </c>
      <c r="BCF1" t="s">
        <v>1556</v>
      </c>
      <c r="BCG1" t="s">
        <v>1557</v>
      </c>
      <c r="BCH1" t="s">
        <v>1558</v>
      </c>
      <c r="BCI1" t="s">
        <v>1559</v>
      </c>
      <c r="BCJ1" t="s">
        <v>1560</v>
      </c>
      <c r="BCK1" t="s">
        <v>1561</v>
      </c>
      <c r="BCL1" t="s">
        <v>1562</v>
      </c>
      <c r="BCM1" t="s">
        <v>1563</v>
      </c>
      <c r="BCN1" t="s">
        <v>1564</v>
      </c>
      <c r="BCO1" t="s">
        <v>1565</v>
      </c>
      <c r="BCP1" t="s">
        <v>1566</v>
      </c>
      <c r="BCQ1" t="s">
        <v>1567</v>
      </c>
      <c r="BCR1" t="s">
        <v>1568</v>
      </c>
      <c r="BCS1" t="s">
        <v>1569</v>
      </c>
      <c r="BCT1" t="s">
        <v>1570</v>
      </c>
      <c r="BCU1" t="s">
        <v>1571</v>
      </c>
      <c r="BCV1" t="s">
        <v>1572</v>
      </c>
      <c r="BCW1" t="s">
        <v>1573</v>
      </c>
      <c r="BCX1" t="s">
        <v>1574</v>
      </c>
      <c r="BCY1" t="s">
        <v>1575</v>
      </c>
      <c r="BCZ1" t="s">
        <v>1576</v>
      </c>
      <c r="BDA1" t="s">
        <v>1577</v>
      </c>
      <c r="BDB1" t="s">
        <v>1578</v>
      </c>
      <c r="BDC1" t="s">
        <v>1579</v>
      </c>
      <c r="BDD1" t="s">
        <v>1580</v>
      </c>
      <c r="BDE1" t="s">
        <v>1581</v>
      </c>
      <c r="BDF1" t="s">
        <v>1582</v>
      </c>
      <c r="BDG1" t="s">
        <v>1583</v>
      </c>
      <c r="BDH1" t="s">
        <v>1584</v>
      </c>
      <c r="BDI1" t="s">
        <v>1585</v>
      </c>
      <c r="BDJ1" t="s">
        <v>1586</v>
      </c>
      <c r="BDK1" t="s">
        <v>1587</v>
      </c>
      <c r="BDL1" t="s">
        <v>1588</v>
      </c>
      <c r="BDM1" t="s">
        <v>1589</v>
      </c>
      <c r="BDN1" t="s">
        <v>1590</v>
      </c>
      <c r="BDO1" t="s">
        <v>1591</v>
      </c>
      <c r="BDP1" t="s">
        <v>1592</v>
      </c>
      <c r="BDQ1" t="s">
        <v>1593</v>
      </c>
      <c r="BDR1" t="s">
        <v>1594</v>
      </c>
      <c r="BDS1" t="s">
        <v>1595</v>
      </c>
      <c r="BDT1" t="s">
        <v>1596</v>
      </c>
      <c r="BDU1" t="s">
        <v>1597</v>
      </c>
      <c r="BDV1" t="s">
        <v>1598</v>
      </c>
      <c r="BDW1" t="s">
        <v>1599</v>
      </c>
      <c r="BDX1" t="s">
        <v>1600</v>
      </c>
      <c r="BDY1" t="s">
        <v>1601</v>
      </c>
      <c r="BDZ1" t="s">
        <v>1602</v>
      </c>
      <c r="BEA1" t="s">
        <v>1603</v>
      </c>
      <c r="BEB1" t="s">
        <v>1604</v>
      </c>
      <c r="BEC1" t="s">
        <v>1605</v>
      </c>
      <c r="BED1" t="s">
        <v>1606</v>
      </c>
      <c r="BEE1" t="s">
        <v>1607</v>
      </c>
      <c r="BEF1" t="s">
        <v>1608</v>
      </c>
      <c r="BEG1" t="s">
        <v>1609</v>
      </c>
      <c r="BEH1" t="s">
        <v>1610</v>
      </c>
      <c r="BEI1" t="s">
        <v>1611</v>
      </c>
      <c r="BEJ1" t="s">
        <v>1612</v>
      </c>
      <c r="BEK1" t="s">
        <v>1613</v>
      </c>
      <c r="BEL1" t="s">
        <v>1614</v>
      </c>
      <c r="BEM1" t="s">
        <v>1615</v>
      </c>
      <c r="BEN1" t="s">
        <v>1616</v>
      </c>
      <c r="BEO1" t="s">
        <v>1617</v>
      </c>
      <c r="BEP1" t="s">
        <v>1618</v>
      </c>
      <c r="BEQ1" t="s">
        <v>1619</v>
      </c>
      <c r="BER1" t="s">
        <v>1620</v>
      </c>
      <c r="BES1" t="s">
        <v>1621</v>
      </c>
      <c r="BET1" t="s">
        <v>1622</v>
      </c>
      <c r="BEU1" t="s">
        <v>1623</v>
      </c>
      <c r="BEV1" t="s">
        <v>1624</v>
      </c>
      <c r="BEW1" t="s">
        <v>1625</v>
      </c>
      <c r="BEX1" t="s">
        <v>1626</v>
      </c>
      <c r="BEY1" t="s">
        <v>1627</v>
      </c>
      <c r="BEZ1" t="s">
        <v>1628</v>
      </c>
      <c r="BFA1" t="s">
        <v>1629</v>
      </c>
      <c r="BFB1" t="s">
        <v>1630</v>
      </c>
      <c r="BFC1" t="s">
        <v>1631</v>
      </c>
      <c r="BFD1" t="s">
        <v>1632</v>
      </c>
      <c r="BFE1" t="s">
        <v>1633</v>
      </c>
      <c r="BFF1" t="s">
        <v>1634</v>
      </c>
      <c r="BFG1" t="s">
        <v>1635</v>
      </c>
      <c r="BFH1" t="s">
        <v>1636</v>
      </c>
      <c r="BFI1" t="s">
        <v>1637</v>
      </c>
      <c r="BFJ1" t="s">
        <v>1638</v>
      </c>
      <c r="BFK1" t="s">
        <v>1639</v>
      </c>
      <c r="BFL1" t="s">
        <v>1640</v>
      </c>
      <c r="BFM1" t="s">
        <v>1641</v>
      </c>
      <c r="BFN1" t="s">
        <v>1642</v>
      </c>
      <c r="BFO1" t="s">
        <v>1643</v>
      </c>
      <c r="BFP1" t="s">
        <v>1644</v>
      </c>
      <c r="BFQ1" t="s">
        <v>1645</v>
      </c>
      <c r="BFR1" t="s">
        <v>1646</v>
      </c>
      <c r="BFS1" t="s">
        <v>1647</v>
      </c>
      <c r="BFT1" t="s">
        <v>1648</v>
      </c>
      <c r="BFU1" t="s">
        <v>1649</v>
      </c>
      <c r="BFV1" t="s">
        <v>1650</v>
      </c>
      <c r="BFW1" t="s">
        <v>1651</v>
      </c>
      <c r="BFX1" t="s">
        <v>1652</v>
      </c>
      <c r="BFY1" t="s">
        <v>1653</v>
      </c>
      <c r="BFZ1" t="s">
        <v>1654</v>
      </c>
      <c r="BGA1" t="s">
        <v>1655</v>
      </c>
      <c r="BGB1" t="s">
        <v>1656</v>
      </c>
      <c r="BGC1" t="s">
        <v>1657</v>
      </c>
      <c r="BGD1" t="s">
        <v>1658</v>
      </c>
      <c r="BGE1" t="s">
        <v>1659</v>
      </c>
      <c r="BGF1" t="s">
        <v>1660</v>
      </c>
      <c r="BGG1" t="s">
        <v>1661</v>
      </c>
      <c r="BGH1" t="s">
        <v>1662</v>
      </c>
      <c r="BGI1" t="s">
        <v>1663</v>
      </c>
      <c r="BGJ1" t="s">
        <v>1664</v>
      </c>
      <c r="BGK1" t="s">
        <v>1665</v>
      </c>
      <c r="BGL1" t="s">
        <v>1666</v>
      </c>
      <c r="BGM1" t="s">
        <v>1667</v>
      </c>
      <c r="BGN1" t="s">
        <v>1668</v>
      </c>
      <c r="BGO1" t="s">
        <v>1669</v>
      </c>
      <c r="BGP1" t="s">
        <v>1670</v>
      </c>
      <c r="BGQ1" t="s">
        <v>1671</v>
      </c>
      <c r="BGR1" t="s">
        <v>1672</v>
      </c>
      <c r="BGS1" t="s">
        <v>1673</v>
      </c>
      <c r="BGT1" t="s">
        <v>1674</v>
      </c>
      <c r="BGU1" t="s">
        <v>1675</v>
      </c>
      <c r="BGV1" t="s">
        <v>1676</v>
      </c>
      <c r="BGW1" t="s">
        <v>1677</v>
      </c>
      <c r="BGX1" t="s">
        <v>1678</v>
      </c>
      <c r="BGY1" t="s">
        <v>1679</v>
      </c>
      <c r="BGZ1" t="s">
        <v>1680</v>
      </c>
      <c r="BHA1" t="s">
        <v>1681</v>
      </c>
      <c r="BHB1" t="s">
        <v>1682</v>
      </c>
      <c r="BHC1" t="s">
        <v>1683</v>
      </c>
      <c r="BHD1" t="s">
        <v>1684</v>
      </c>
      <c r="BHE1" t="s">
        <v>1685</v>
      </c>
      <c r="BHF1" t="s">
        <v>1686</v>
      </c>
      <c r="BHG1" t="s">
        <v>1687</v>
      </c>
      <c r="BHH1" t="s">
        <v>1688</v>
      </c>
      <c r="BHI1" t="s">
        <v>1689</v>
      </c>
      <c r="BHJ1" t="s">
        <v>1690</v>
      </c>
      <c r="BHK1" t="s">
        <v>1691</v>
      </c>
      <c r="BHL1" t="s">
        <v>1692</v>
      </c>
      <c r="BHM1" t="s">
        <v>1693</v>
      </c>
      <c r="BHN1" t="s">
        <v>1694</v>
      </c>
      <c r="BHO1" t="s">
        <v>1695</v>
      </c>
      <c r="BHP1" t="s">
        <v>1696</v>
      </c>
      <c r="BHQ1" t="s">
        <v>1697</v>
      </c>
      <c r="BHR1" t="s">
        <v>1698</v>
      </c>
      <c r="BHS1" t="s">
        <v>1699</v>
      </c>
      <c r="BHT1" t="s">
        <v>1700</v>
      </c>
      <c r="BHU1" t="s">
        <v>1701</v>
      </c>
      <c r="BHV1" t="s">
        <v>1702</v>
      </c>
      <c r="BHW1" t="s">
        <v>1703</v>
      </c>
      <c r="BHX1" t="s">
        <v>1704</v>
      </c>
      <c r="BHY1" t="s">
        <v>1705</v>
      </c>
      <c r="BHZ1" t="s">
        <v>1706</v>
      </c>
      <c r="BIA1" t="s">
        <v>1707</v>
      </c>
      <c r="BIB1" t="s">
        <v>1708</v>
      </c>
      <c r="BIC1" t="s">
        <v>1709</v>
      </c>
      <c r="BID1" t="s">
        <v>1710</v>
      </c>
      <c r="BIE1" t="s">
        <v>1711</v>
      </c>
      <c r="BIF1" t="s">
        <v>1712</v>
      </c>
      <c r="BIG1" t="s">
        <v>1713</v>
      </c>
      <c r="BIH1" t="s">
        <v>1714</v>
      </c>
      <c r="BII1" t="s">
        <v>1715</v>
      </c>
      <c r="BIJ1" t="s">
        <v>1716</v>
      </c>
      <c r="BIK1" t="s">
        <v>1717</v>
      </c>
      <c r="BIL1" t="s">
        <v>1718</v>
      </c>
      <c r="BIM1" t="s">
        <v>1719</v>
      </c>
      <c r="BIN1" t="s">
        <v>1720</v>
      </c>
      <c r="BIO1" t="s">
        <v>1721</v>
      </c>
      <c r="BIP1" t="s">
        <v>1722</v>
      </c>
      <c r="BIQ1" t="s">
        <v>1723</v>
      </c>
      <c r="BIR1" t="s">
        <v>1724</v>
      </c>
      <c r="BIS1" t="s">
        <v>1725</v>
      </c>
      <c r="BIT1" t="s">
        <v>1726</v>
      </c>
      <c r="BIU1" t="s">
        <v>1727</v>
      </c>
      <c r="BIV1" t="s">
        <v>1728</v>
      </c>
      <c r="BIW1" t="s">
        <v>1729</v>
      </c>
      <c r="BIX1" t="s">
        <v>1730</v>
      </c>
      <c r="BIY1" t="s">
        <v>1731</v>
      </c>
      <c r="BIZ1" t="s">
        <v>1732</v>
      </c>
      <c r="BJA1" t="s">
        <v>1733</v>
      </c>
      <c r="BJB1" t="s">
        <v>1734</v>
      </c>
      <c r="BJC1" t="s">
        <v>1735</v>
      </c>
      <c r="BJD1" t="s">
        <v>1736</v>
      </c>
      <c r="BJE1" t="s">
        <v>1737</v>
      </c>
      <c r="BJF1" t="s">
        <v>1738</v>
      </c>
      <c r="BJG1" t="s">
        <v>1739</v>
      </c>
      <c r="BJH1" t="s">
        <v>1740</v>
      </c>
      <c r="BJI1" t="s">
        <v>1741</v>
      </c>
      <c r="BJJ1" t="s">
        <v>1742</v>
      </c>
      <c r="BJK1" t="s">
        <v>1743</v>
      </c>
      <c r="BJL1" t="s">
        <v>1744</v>
      </c>
      <c r="BJM1" t="s">
        <v>1745</v>
      </c>
      <c r="BJN1" t="s">
        <v>1746</v>
      </c>
      <c r="BJO1" t="s">
        <v>1747</v>
      </c>
      <c r="BJP1" t="s">
        <v>1748</v>
      </c>
      <c r="BJQ1" t="s">
        <v>1749</v>
      </c>
      <c r="BJR1" t="s">
        <v>1750</v>
      </c>
      <c r="BJS1" t="s">
        <v>1751</v>
      </c>
      <c r="BJT1" t="s">
        <v>1752</v>
      </c>
      <c r="BJU1" t="s">
        <v>1753</v>
      </c>
      <c r="BJV1" t="s">
        <v>1754</v>
      </c>
      <c r="BJW1" t="s">
        <v>1755</v>
      </c>
      <c r="BJX1" t="s">
        <v>1756</v>
      </c>
      <c r="BJY1" t="s">
        <v>1757</v>
      </c>
      <c r="BJZ1" t="s">
        <v>1758</v>
      </c>
      <c r="BKA1" t="s">
        <v>1759</v>
      </c>
      <c r="BKB1" t="s">
        <v>1760</v>
      </c>
      <c r="BKC1" t="s">
        <v>1761</v>
      </c>
      <c r="BKD1" t="s">
        <v>1762</v>
      </c>
      <c r="BKE1" t="s">
        <v>1763</v>
      </c>
      <c r="BKF1" t="s">
        <v>1764</v>
      </c>
      <c r="BKG1" t="s">
        <v>1765</v>
      </c>
      <c r="BKH1" t="s">
        <v>1766</v>
      </c>
      <c r="BKI1" t="s">
        <v>1767</v>
      </c>
      <c r="BKJ1" t="s">
        <v>1768</v>
      </c>
      <c r="BKK1" t="s">
        <v>1769</v>
      </c>
      <c r="BKL1" t="s">
        <v>1770</v>
      </c>
      <c r="BKM1" t="s">
        <v>1771</v>
      </c>
      <c r="BKN1" t="s">
        <v>1772</v>
      </c>
      <c r="BKO1" t="s">
        <v>1773</v>
      </c>
      <c r="BKP1" t="s">
        <v>1774</v>
      </c>
      <c r="BKQ1" t="s">
        <v>1775</v>
      </c>
      <c r="BKR1" t="s">
        <v>1776</v>
      </c>
      <c r="BKS1" t="s">
        <v>1777</v>
      </c>
      <c r="BKT1" t="s">
        <v>1778</v>
      </c>
      <c r="BKU1" t="s">
        <v>1779</v>
      </c>
      <c r="BKV1" t="s">
        <v>1780</v>
      </c>
      <c r="BKW1" t="s">
        <v>1781</v>
      </c>
      <c r="BKX1" t="s">
        <v>1782</v>
      </c>
      <c r="BKY1" t="s">
        <v>1783</v>
      </c>
      <c r="BKZ1" t="s">
        <v>1784</v>
      </c>
      <c r="BLA1" t="s">
        <v>1785</v>
      </c>
      <c r="BLB1" t="s">
        <v>1786</v>
      </c>
      <c r="BLC1" t="s">
        <v>1787</v>
      </c>
      <c r="BLD1" t="s">
        <v>1788</v>
      </c>
      <c r="BLE1" t="s">
        <v>1789</v>
      </c>
      <c r="BLF1" t="s">
        <v>1790</v>
      </c>
      <c r="BLG1" t="s">
        <v>1791</v>
      </c>
      <c r="BLH1" t="s">
        <v>1792</v>
      </c>
      <c r="BLI1" t="s">
        <v>1793</v>
      </c>
      <c r="BLJ1" t="s">
        <v>1794</v>
      </c>
      <c r="BLK1" t="s">
        <v>1795</v>
      </c>
      <c r="BLL1" t="s">
        <v>1796</v>
      </c>
      <c r="BLM1" t="s">
        <v>1797</v>
      </c>
      <c r="BLN1" t="s">
        <v>1798</v>
      </c>
      <c r="BLO1" t="s">
        <v>1799</v>
      </c>
      <c r="BLP1" t="s">
        <v>1800</v>
      </c>
      <c r="BLQ1" t="s">
        <v>1801</v>
      </c>
      <c r="BLR1" t="s">
        <v>1802</v>
      </c>
      <c r="BLS1" t="s">
        <v>1803</v>
      </c>
      <c r="BLT1" t="s">
        <v>1804</v>
      </c>
      <c r="BLU1" t="s">
        <v>1805</v>
      </c>
      <c r="BLV1" t="s">
        <v>1806</v>
      </c>
      <c r="BLW1" t="s">
        <v>1807</v>
      </c>
      <c r="BLX1" t="s">
        <v>1808</v>
      </c>
      <c r="BLY1" t="s">
        <v>1809</v>
      </c>
      <c r="BLZ1" t="s">
        <v>1810</v>
      </c>
      <c r="BMA1" t="s">
        <v>1811</v>
      </c>
      <c r="BMB1" t="s">
        <v>1812</v>
      </c>
      <c r="BMC1" t="s">
        <v>1813</v>
      </c>
      <c r="BMD1" t="s">
        <v>1814</v>
      </c>
      <c r="BME1" t="s">
        <v>1815</v>
      </c>
      <c r="BMF1" t="s">
        <v>1816</v>
      </c>
      <c r="BMG1" t="s">
        <v>1817</v>
      </c>
      <c r="BMH1" t="s">
        <v>1818</v>
      </c>
      <c r="BMI1" t="s">
        <v>1819</v>
      </c>
      <c r="BMJ1" t="s">
        <v>1820</v>
      </c>
      <c r="BMK1" t="s">
        <v>1821</v>
      </c>
      <c r="BML1" t="s">
        <v>1822</v>
      </c>
      <c r="BMM1" t="s">
        <v>1823</v>
      </c>
      <c r="BMN1" t="s">
        <v>1824</v>
      </c>
      <c r="BMO1" t="s">
        <v>1825</v>
      </c>
      <c r="BMP1" t="s">
        <v>1826</v>
      </c>
      <c r="BMQ1" t="s">
        <v>1827</v>
      </c>
      <c r="BMR1" t="s">
        <v>1828</v>
      </c>
      <c r="BMS1" t="s">
        <v>1829</v>
      </c>
      <c r="BMT1" t="s">
        <v>1830</v>
      </c>
      <c r="BMU1" t="s">
        <v>1831</v>
      </c>
      <c r="BMV1" t="s">
        <v>1832</v>
      </c>
      <c r="BMW1" t="s">
        <v>1833</v>
      </c>
      <c r="BMX1" t="s">
        <v>1834</v>
      </c>
      <c r="BMY1" t="s">
        <v>1835</v>
      </c>
      <c r="BMZ1" t="s">
        <v>1836</v>
      </c>
      <c r="BNA1" t="s">
        <v>1837</v>
      </c>
      <c r="BNB1" t="s">
        <v>1838</v>
      </c>
      <c r="BNC1" t="s">
        <v>1839</v>
      </c>
      <c r="BND1" t="s">
        <v>1840</v>
      </c>
      <c r="BNE1" t="s">
        <v>1841</v>
      </c>
      <c r="BNF1" t="s">
        <v>1842</v>
      </c>
      <c r="BNG1" t="s">
        <v>1843</v>
      </c>
      <c r="BNH1" t="s">
        <v>1844</v>
      </c>
      <c r="BNI1" t="s">
        <v>1845</v>
      </c>
      <c r="BNJ1" t="s">
        <v>1846</v>
      </c>
      <c r="BNK1" t="s">
        <v>1847</v>
      </c>
      <c r="BNL1" t="s">
        <v>1848</v>
      </c>
      <c r="BNM1" t="s">
        <v>1849</v>
      </c>
      <c r="BNN1" t="s">
        <v>1850</v>
      </c>
      <c r="BNO1" t="s">
        <v>1851</v>
      </c>
      <c r="BNP1" t="s">
        <v>1852</v>
      </c>
      <c r="BNQ1" t="s">
        <v>1853</v>
      </c>
      <c r="BNR1" t="s">
        <v>1854</v>
      </c>
      <c r="BNS1" t="s">
        <v>1855</v>
      </c>
      <c r="BNT1" t="s">
        <v>1856</v>
      </c>
      <c r="BNU1" t="s">
        <v>1857</v>
      </c>
      <c r="BNV1" t="s">
        <v>1858</v>
      </c>
      <c r="BNW1" t="s">
        <v>1859</v>
      </c>
      <c r="BNX1" t="s">
        <v>1860</v>
      </c>
      <c r="BNY1" t="s">
        <v>1861</v>
      </c>
      <c r="BNZ1" t="s">
        <v>1862</v>
      </c>
      <c r="BOA1" t="s">
        <v>1863</v>
      </c>
      <c r="BOB1" t="s">
        <v>1864</v>
      </c>
      <c r="BOC1" t="s">
        <v>1865</v>
      </c>
      <c r="BOD1" t="s">
        <v>1866</v>
      </c>
      <c r="BOE1" t="s">
        <v>1867</v>
      </c>
      <c r="BOF1" t="s">
        <v>1868</v>
      </c>
      <c r="BOG1" t="s">
        <v>1869</v>
      </c>
      <c r="BOH1" t="s">
        <v>1870</v>
      </c>
      <c r="BOI1" t="s">
        <v>1871</v>
      </c>
      <c r="BOJ1" t="s">
        <v>1872</v>
      </c>
      <c r="BOK1" t="s">
        <v>1873</v>
      </c>
      <c r="BOL1" t="s">
        <v>1874</v>
      </c>
      <c r="BOM1" t="s">
        <v>1875</v>
      </c>
      <c r="BON1" t="s">
        <v>1876</v>
      </c>
      <c r="BOO1" t="s">
        <v>1877</v>
      </c>
      <c r="BOP1" t="s">
        <v>1878</v>
      </c>
      <c r="BOQ1" t="s">
        <v>1879</v>
      </c>
      <c r="BOR1" t="s">
        <v>1880</v>
      </c>
      <c r="BOS1" t="s">
        <v>1881</v>
      </c>
      <c r="BOT1" t="s">
        <v>1882</v>
      </c>
      <c r="BOU1" t="s">
        <v>1883</v>
      </c>
      <c r="BOV1" t="s">
        <v>1884</v>
      </c>
      <c r="BOW1" t="s">
        <v>1885</v>
      </c>
      <c r="BOX1" t="s">
        <v>1886</v>
      </c>
      <c r="BOY1" t="s">
        <v>1887</v>
      </c>
      <c r="BOZ1" t="s">
        <v>1888</v>
      </c>
      <c r="BPA1" t="s">
        <v>1889</v>
      </c>
      <c r="BPB1" t="s">
        <v>1890</v>
      </c>
      <c r="BPC1" t="s">
        <v>1891</v>
      </c>
      <c r="BPD1" t="s">
        <v>1892</v>
      </c>
      <c r="BPE1" t="s">
        <v>1893</v>
      </c>
      <c r="BPF1" t="s">
        <v>1894</v>
      </c>
      <c r="BPG1" t="s">
        <v>1895</v>
      </c>
      <c r="BPH1" t="s">
        <v>1896</v>
      </c>
      <c r="BPI1" t="s">
        <v>1897</v>
      </c>
      <c r="BPJ1" t="s">
        <v>1898</v>
      </c>
      <c r="BPK1" t="s">
        <v>1899</v>
      </c>
      <c r="BPL1" t="s">
        <v>1900</v>
      </c>
      <c r="BPM1" t="s">
        <v>1901</v>
      </c>
      <c r="BPN1" t="s">
        <v>1902</v>
      </c>
      <c r="BPO1" t="s">
        <v>1903</v>
      </c>
      <c r="BPP1" t="s">
        <v>1904</v>
      </c>
      <c r="BPQ1" t="s">
        <v>1905</v>
      </c>
      <c r="BPR1" t="s">
        <v>1906</v>
      </c>
      <c r="BPS1" t="s">
        <v>1907</v>
      </c>
      <c r="BPT1" t="s">
        <v>1908</v>
      </c>
      <c r="BPU1" t="s">
        <v>1909</v>
      </c>
      <c r="BPV1" t="s">
        <v>1910</v>
      </c>
      <c r="BPW1" t="s">
        <v>1911</v>
      </c>
      <c r="BPX1" t="s">
        <v>1912</v>
      </c>
      <c r="BPY1" t="s">
        <v>1913</v>
      </c>
      <c r="BPZ1" t="s">
        <v>1914</v>
      </c>
      <c r="BQA1" t="s">
        <v>1915</v>
      </c>
      <c r="BQB1" t="s">
        <v>1916</v>
      </c>
      <c r="BQC1" t="s">
        <v>1917</v>
      </c>
      <c r="BQD1" t="s">
        <v>1918</v>
      </c>
      <c r="BQE1" t="s">
        <v>1919</v>
      </c>
      <c r="BQF1" t="s">
        <v>1920</v>
      </c>
      <c r="BQG1" t="s">
        <v>1921</v>
      </c>
      <c r="BQH1" t="s">
        <v>1922</v>
      </c>
      <c r="BQI1" t="s">
        <v>1923</v>
      </c>
      <c r="BQJ1" t="s">
        <v>1924</v>
      </c>
      <c r="BQK1" t="s">
        <v>1925</v>
      </c>
      <c r="BQL1" t="s">
        <v>1926</v>
      </c>
      <c r="BQM1" t="s">
        <v>1927</v>
      </c>
      <c r="BQN1" t="s">
        <v>1928</v>
      </c>
      <c r="BQO1" t="s">
        <v>1929</v>
      </c>
      <c r="BQP1" t="s">
        <v>1930</v>
      </c>
      <c r="BQQ1" t="s">
        <v>1931</v>
      </c>
      <c r="BQR1" t="s">
        <v>1932</v>
      </c>
      <c r="BQS1" t="s">
        <v>1933</v>
      </c>
      <c r="BQT1" t="s">
        <v>1934</v>
      </c>
      <c r="BQU1" t="s">
        <v>1935</v>
      </c>
      <c r="BQV1" t="s">
        <v>1936</v>
      </c>
      <c r="BQW1" t="s">
        <v>1937</v>
      </c>
      <c r="BQX1" t="s">
        <v>1938</v>
      </c>
      <c r="BQY1" t="s">
        <v>1939</v>
      </c>
      <c r="BQZ1" t="s">
        <v>1940</v>
      </c>
      <c r="BRA1" t="s">
        <v>1941</v>
      </c>
      <c r="BRB1" t="s">
        <v>1942</v>
      </c>
      <c r="BRC1" t="s">
        <v>1943</v>
      </c>
      <c r="BRD1" t="s">
        <v>1944</v>
      </c>
      <c r="BRE1" t="s">
        <v>1945</v>
      </c>
      <c r="BRF1" t="s">
        <v>1946</v>
      </c>
      <c r="BRG1" t="s">
        <v>1947</v>
      </c>
      <c r="BRH1" t="s">
        <v>1948</v>
      </c>
      <c r="BRI1" t="s">
        <v>1949</v>
      </c>
      <c r="BRJ1" t="s">
        <v>1950</v>
      </c>
      <c r="BRK1" t="s">
        <v>1951</v>
      </c>
      <c r="BRL1" t="s">
        <v>1952</v>
      </c>
      <c r="BRM1" t="s">
        <v>1953</v>
      </c>
      <c r="BRN1" t="s">
        <v>1954</v>
      </c>
      <c r="BRO1" t="s">
        <v>1955</v>
      </c>
      <c r="BRP1" t="s">
        <v>1956</v>
      </c>
      <c r="BRQ1" t="s">
        <v>1957</v>
      </c>
      <c r="BRR1" t="s">
        <v>1958</v>
      </c>
      <c r="BRS1" t="s">
        <v>1959</v>
      </c>
      <c r="BRT1" t="s">
        <v>1960</v>
      </c>
      <c r="BRU1" t="s">
        <v>1961</v>
      </c>
      <c r="BRV1" t="s">
        <v>1962</v>
      </c>
      <c r="BRW1" t="s">
        <v>1963</v>
      </c>
      <c r="BRX1" t="s">
        <v>1964</v>
      </c>
      <c r="BRY1" t="s">
        <v>1965</v>
      </c>
      <c r="BRZ1" t="s">
        <v>1966</v>
      </c>
      <c r="BSA1" t="s">
        <v>1967</v>
      </c>
      <c r="BSB1" t="s">
        <v>1968</v>
      </c>
      <c r="BSC1" t="s">
        <v>1969</v>
      </c>
      <c r="BSD1" t="s">
        <v>1970</v>
      </c>
      <c r="BSE1" t="s">
        <v>1971</v>
      </c>
      <c r="BSF1" t="s">
        <v>1972</v>
      </c>
      <c r="BSG1" t="s">
        <v>1973</v>
      </c>
      <c r="BSH1" t="s">
        <v>1974</v>
      </c>
      <c r="BSI1" t="s">
        <v>1975</v>
      </c>
      <c r="BSJ1" t="s">
        <v>1976</v>
      </c>
      <c r="BSK1" t="s">
        <v>1977</v>
      </c>
      <c r="BSL1" t="s">
        <v>1978</v>
      </c>
      <c r="BSM1" t="s">
        <v>1979</v>
      </c>
      <c r="BSN1" t="s">
        <v>1980</v>
      </c>
      <c r="BSO1" t="s">
        <v>1981</v>
      </c>
      <c r="BSP1" t="s">
        <v>1982</v>
      </c>
      <c r="BSQ1" t="s">
        <v>1983</v>
      </c>
      <c r="BSR1" t="s">
        <v>1984</v>
      </c>
      <c r="BSS1" t="s">
        <v>1985</v>
      </c>
      <c r="BST1" t="s">
        <v>1986</v>
      </c>
      <c r="BSU1" t="s">
        <v>1987</v>
      </c>
      <c r="BSV1" t="s">
        <v>1988</v>
      </c>
      <c r="BSW1" t="s">
        <v>1989</v>
      </c>
      <c r="BSX1" t="s">
        <v>1990</v>
      </c>
      <c r="BSY1" t="s">
        <v>1991</v>
      </c>
      <c r="BSZ1" t="s">
        <v>1992</v>
      </c>
      <c r="BTA1" t="s">
        <v>1993</v>
      </c>
      <c r="BTB1" t="s">
        <v>1994</v>
      </c>
      <c r="BTC1" t="s">
        <v>1995</v>
      </c>
      <c r="BTD1" t="s">
        <v>1996</v>
      </c>
      <c r="BTE1" t="s">
        <v>1997</v>
      </c>
      <c r="BTF1" t="s">
        <v>1998</v>
      </c>
      <c r="BTG1" t="s">
        <v>1999</v>
      </c>
      <c r="BTH1" t="s">
        <v>2000</v>
      </c>
      <c r="BTI1" t="s">
        <v>2001</v>
      </c>
      <c r="BTJ1" t="s">
        <v>2002</v>
      </c>
      <c r="BTK1" t="s">
        <v>2003</v>
      </c>
      <c r="BTL1" t="s">
        <v>2004</v>
      </c>
      <c r="BTM1" t="s">
        <v>2005</v>
      </c>
      <c r="BTN1" t="s">
        <v>2006</v>
      </c>
      <c r="BTO1" t="s">
        <v>2007</v>
      </c>
      <c r="BTP1" t="s">
        <v>2008</v>
      </c>
      <c r="BTQ1" t="s">
        <v>2009</v>
      </c>
      <c r="BTR1" t="s">
        <v>2010</v>
      </c>
      <c r="BTS1" t="s">
        <v>2011</v>
      </c>
      <c r="BTT1" t="s">
        <v>2012</v>
      </c>
      <c r="BTU1" t="s">
        <v>2013</v>
      </c>
      <c r="BTV1" t="s">
        <v>2014</v>
      </c>
      <c r="BTW1" t="s">
        <v>2015</v>
      </c>
      <c r="BTX1" t="s">
        <v>2016</v>
      </c>
      <c r="BTY1" t="s">
        <v>2017</v>
      </c>
      <c r="BTZ1" t="s">
        <v>2018</v>
      </c>
      <c r="BUA1" t="s">
        <v>2019</v>
      </c>
      <c r="BUB1" t="s">
        <v>2020</v>
      </c>
      <c r="BUC1" t="s">
        <v>2021</v>
      </c>
      <c r="BUD1" t="s">
        <v>2022</v>
      </c>
      <c r="BUE1" t="s">
        <v>2023</v>
      </c>
      <c r="BUF1" t="s">
        <v>2024</v>
      </c>
      <c r="BUG1" t="s">
        <v>2025</v>
      </c>
      <c r="BUH1" t="s">
        <v>2026</v>
      </c>
      <c r="BUI1" t="s">
        <v>2027</v>
      </c>
      <c r="BUJ1" t="s">
        <v>2028</v>
      </c>
      <c r="BUK1" t="s">
        <v>2029</v>
      </c>
      <c r="BUL1" t="s">
        <v>2030</v>
      </c>
      <c r="BUM1" t="s">
        <v>2031</v>
      </c>
      <c r="BUN1" t="s">
        <v>2032</v>
      </c>
      <c r="BUO1" t="s">
        <v>2033</v>
      </c>
      <c r="BUP1" t="s">
        <v>2034</v>
      </c>
      <c r="BUQ1" t="s">
        <v>2035</v>
      </c>
      <c r="BUR1" t="s">
        <v>2036</v>
      </c>
      <c r="BUS1" t="s">
        <v>2037</v>
      </c>
      <c r="BUT1" t="s">
        <v>2038</v>
      </c>
      <c r="BUU1" t="s">
        <v>2039</v>
      </c>
      <c r="BUV1" t="s">
        <v>2040</v>
      </c>
      <c r="BUW1" t="s">
        <v>2041</v>
      </c>
      <c r="BUX1" t="s">
        <v>2042</v>
      </c>
      <c r="BUY1" t="s">
        <v>2043</v>
      </c>
      <c r="BUZ1" t="s">
        <v>2044</v>
      </c>
      <c r="BVA1" t="s">
        <v>2045</v>
      </c>
      <c r="BVB1" t="s">
        <v>2046</v>
      </c>
      <c r="BVC1" t="s">
        <v>2047</v>
      </c>
      <c r="BVD1" t="s">
        <v>2048</v>
      </c>
      <c r="BVE1" t="s">
        <v>2049</v>
      </c>
      <c r="BVF1" t="s">
        <v>2050</v>
      </c>
      <c r="BVG1" t="s">
        <v>2051</v>
      </c>
      <c r="BVH1" t="s">
        <v>2052</v>
      </c>
      <c r="BVI1" t="s">
        <v>2053</v>
      </c>
      <c r="BVJ1" t="s">
        <v>2054</v>
      </c>
      <c r="BVK1" t="s">
        <v>2055</v>
      </c>
      <c r="BVL1" t="s">
        <v>2056</v>
      </c>
      <c r="BVM1" t="s">
        <v>2057</v>
      </c>
      <c r="BVN1" t="s">
        <v>2058</v>
      </c>
      <c r="BVO1" t="s">
        <v>2059</v>
      </c>
      <c r="BVP1" t="s">
        <v>2060</v>
      </c>
      <c r="BVQ1" t="s">
        <v>2061</v>
      </c>
      <c r="BVR1" t="s">
        <v>2062</v>
      </c>
      <c r="BVS1" t="s">
        <v>2063</v>
      </c>
      <c r="BVT1" t="s">
        <v>2064</v>
      </c>
      <c r="BVU1" t="s">
        <v>2065</v>
      </c>
      <c r="BVV1" t="s">
        <v>2066</v>
      </c>
      <c r="BVW1" t="s">
        <v>2067</v>
      </c>
      <c r="BVX1" t="s">
        <v>2068</v>
      </c>
      <c r="BVY1" t="s">
        <v>2069</v>
      </c>
      <c r="BVZ1" t="s">
        <v>2070</v>
      </c>
      <c r="BWA1" t="s">
        <v>2071</v>
      </c>
      <c r="BWB1" t="s">
        <v>2072</v>
      </c>
      <c r="BWC1" t="s">
        <v>2073</v>
      </c>
      <c r="BWD1" t="s">
        <v>2074</v>
      </c>
      <c r="BWE1" t="s">
        <v>2075</v>
      </c>
      <c r="BWF1" t="s">
        <v>2076</v>
      </c>
      <c r="BWG1" t="s">
        <v>2077</v>
      </c>
      <c r="BWH1" t="s">
        <v>2078</v>
      </c>
      <c r="BWI1" t="s">
        <v>2079</v>
      </c>
      <c r="BWJ1" t="s">
        <v>2080</v>
      </c>
      <c r="BWK1" t="s">
        <v>2081</v>
      </c>
      <c r="BWL1" t="s">
        <v>2082</v>
      </c>
      <c r="BWM1" t="s">
        <v>2083</v>
      </c>
      <c r="BWN1" t="s">
        <v>2084</v>
      </c>
      <c r="BWO1" t="s">
        <v>2085</v>
      </c>
      <c r="BWP1" t="s">
        <v>2086</v>
      </c>
      <c r="BWQ1" t="s">
        <v>2087</v>
      </c>
      <c r="BWR1" t="s">
        <v>2088</v>
      </c>
      <c r="BWS1" t="s">
        <v>2089</v>
      </c>
      <c r="BWT1" t="s">
        <v>2090</v>
      </c>
      <c r="BWU1" t="s">
        <v>2091</v>
      </c>
      <c r="BWV1" t="s">
        <v>2092</v>
      </c>
      <c r="BWW1" t="s">
        <v>2093</v>
      </c>
      <c r="BWX1" t="s">
        <v>2094</v>
      </c>
      <c r="BWY1" t="s">
        <v>2095</v>
      </c>
      <c r="BWZ1" t="s">
        <v>2096</v>
      </c>
      <c r="BXA1" t="s">
        <v>2097</v>
      </c>
      <c r="BXB1" t="s">
        <v>2098</v>
      </c>
      <c r="BXC1" t="s">
        <v>2099</v>
      </c>
      <c r="BXD1" t="s">
        <v>2100</v>
      </c>
      <c r="BXE1" t="s">
        <v>2101</v>
      </c>
      <c r="BXF1" t="s">
        <v>2102</v>
      </c>
      <c r="BXG1" t="s">
        <v>2103</v>
      </c>
      <c r="BXH1" t="s">
        <v>2104</v>
      </c>
      <c r="BXI1" t="s">
        <v>2105</v>
      </c>
      <c r="BXJ1" t="s">
        <v>2106</v>
      </c>
      <c r="BXK1" t="s">
        <v>2107</v>
      </c>
      <c r="BXL1" t="s">
        <v>2108</v>
      </c>
      <c r="BXM1" t="s">
        <v>2109</v>
      </c>
      <c r="BXN1" t="s">
        <v>2110</v>
      </c>
      <c r="BXO1" t="s">
        <v>2111</v>
      </c>
      <c r="BXP1" t="s">
        <v>2112</v>
      </c>
      <c r="BXQ1" t="s">
        <v>2113</v>
      </c>
      <c r="BXR1" t="s">
        <v>2114</v>
      </c>
      <c r="BXS1" t="s">
        <v>2115</v>
      </c>
      <c r="BXT1" t="s">
        <v>2116</v>
      </c>
      <c r="BXU1" t="s">
        <v>2117</v>
      </c>
      <c r="BXV1" t="s">
        <v>2118</v>
      </c>
      <c r="BXW1" t="s">
        <v>2119</v>
      </c>
      <c r="BXX1" t="s">
        <v>2120</v>
      </c>
      <c r="BXY1" t="s">
        <v>2121</v>
      </c>
      <c r="BXZ1" t="s">
        <v>2122</v>
      </c>
      <c r="BYA1" t="s">
        <v>2123</v>
      </c>
      <c r="BYB1" t="s">
        <v>2124</v>
      </c>
      <c r="BYC1" t="s">
        <v>2125</v>
      </c>
      <c r="BYD1" t="s">
        <v>2126</v>
      </c>
      <c r="BYE1" t="s">
        <v>2127</v>
      </c>
      <c r="BYF1" t="s">
        <v>2128</v>
      </c>
      <c r="BYG1" t="s">
        <v>2129</v>
      </c>
      <c r="BYH1" t="s">
        <v>2130</v>
      </c>
      <c r="BYI1" t="s">
        <v>2131</v>
      </c>
      <c r="BYJ1" t="s">
        <v>2132</v>
      </c>
      <c r="BYK1" t="s">
        <v>2133</v>
      </c>
      <c r="BYL1" t="s">
        <v>2134</v>
      </c>
      <c r="BYM1" t="s">
        <v>2135</v>
      </c>
      <c r="BYN1" t="s">
        <v>2136</v>
      </c>
      <c r="BYO1" t="s">
        <v>2137</v>
      </c>
      <c r="BYP1" t="s">
        <v>2138</v>
      </c>
      <c r="BYQ1" t="s">
        <v>2139</v>
      </c>
      <c r="BYR1" t="s">
        <v>2140</v>
      </c>
      <c r="BYS1" t="s">
        <v>2141</v>
      </c>
      <c r="BYT1" t="s">
        <v>2142</v>
      </c>
      <c r="BYU1" t="s">
        <v>2143</v>
      </c>
      <c r="BYV1" t="s">
        <v>2144</v>
      </c>
      <c r="BYW1" t="s">
        <v>2145</v>
      </c>
      <c r="BYX1" t="s">
        <v>2146</v>
      </c>
      <c r="BYY1" t="s">
        <v>2147</v>
      </c>
      <c r="BYZ1" t="s">
        <v>2148</v>
      </c>
      <c r="BZA1" t="s">
        <v>2149</v>
      </c>
      <c r="BZB1" t="s">
        <v>2150</v>
      </c>
      <c r="BZC1" t="s">
        <v>2151</v>
      </c>
      <c r="BZD1" t="s">
        <v>2152</v>
      </c>
      <c r="BZE1" t="s">
        <v>2153</v>
      </c>
      <c r="BZF1" t="s">
        <v>2154</v>
      </c>
      <c r="BZG1" t="s">
        <v>2155</v>
      </c>
      <c r="BZH1" t="s">
        <v>2156</v>
      </c>
      <c r="BZI1" t="s">
        <v>2157</v>
      </c>
      <c r="BZJ1" t="s">
        <v>2158</v>
      </c>
      <c r="BZK1" t="s">
        <v>2159</v>
      </c>
      <c r="BZL1" t="s">
        <v>2160</v>
      </c>
      <c r="BZM1" t="s">
        <v>2161</v>
      </c>
      <c r="BZN1" t="s">
        <v>2162</v>
      </c>
      <c r="BZO1" t="s">
        <v>2163</v>
      </c>
      <c r="BZP1" t="s">
        <v>2164</v>
      </c>
      <c r="BZQ1" t="s">
        <v>2165</v>
      </c>
      <c r="BZR1" t="s">
        <v>2166</v>
      </c>
      <c r="BZS1" t="s">
        <v>2167</v>
      </c>
      <c r="BZT1" t="s">
        <v>2168</v>
      </c>
      <c r="BZU1" t="s">
        <v>2169</v>
      </c>
      <c r="BZV1" t="s">
        <v>2170</v>
      </c>
      <c r="BZW1" t="s">
        <v>2171</v>
      </c>
      <c r="BZX1" t="s">
        <v>2172</v>
      </c>
      <c r="BZY1" t="s">
        <v>2173</v>
      </c>
      <c r="BZZ1" t="s">
        <v>2174</v>
      </c>
      <c r="CAA1" t="s">
        <v>2175</v>
      </c>
      <c r="CAB1" t="s">
        <v>2176</v>
      </c>
      <c r="CAC1" t="s">
        <v>2177</v>
      </c>
      <c r="CAD1" t="s">
        <v>2178</v>
      </c>
      <c r="CAE1" t="s">
        <v>2179</v>
      </c>
      <c r="CAF1" t="s">
        <v>2180</v>
      </c>
      <c r="CAG1" t="s">
        <v>2181</v>
      </c>
      <c r="CAH1" t="s">
        <v>2182</v>
      </c>
      <c r="CAI1" t="s">
        <v>2183</v>
      </c>
      <c r="CAJ1" t="s">
        <v>2184</v>
      </c>
      <c r="CAK1" t="s">
        <v>2185</v>
      </c>
      <c r="CAL1" t="s">
        <v>2186</v>
      </c>
      <c r="CAM1" t="s">
        <v>2187</v>
      </c>
      <c r="CAN1" t="s">
        <v>2188</v>
      </c>
      <c r="CAO1" t="s">
        <v>2189</v>
      </c>
      <c r="CAP1" t="s">
        <v>2190</v>
      </c>
      <c r="CAQ1" t="s">
        <v>2191</v>
      </c>
      <c r="CAR1" t="s">
        <v>2192</v>
      </c>
      <c r="CAS1" t="s">
        <v>2193</v>
      </c>
      <c r="CAT1" t="s">
        <v>2194</v>
      </c>
      <c r="CAU1" t="s">
        <v>2195</v>
      </c>
      <c r="CAV1" t="s">
        <v>2196</v>
      </c>
      <c r="CAW1" t="s">
        <v>2197</v>
      </c>
      <c r="CAX1" t="s">
        <v>2198</v>
      </c>
      <c r="CAY1" t="s">
        <v>2199</v>
      </c>
      <c r="CAZ1" t="s">
        <v>2200</v>
      </c>
      <c r="CBA1" t="s">
        <v>2201</v>
      </c>
      <c r="CBB1" t="s">
        <v>2202</v>
      </c>
      <c r="CBC1" t="s">
        <v>2203</v>
      </c>
      <c r="CBD1" t="s">
        <v>2204</v>
      </c>
      <c r="CBE1" t="s">
        <v>2205</v>
      </c>
      <c r="CBF1" t="s">
        <v>2206</v>
      </c>
      <c r="CBG1" t="s">
        <v>2207</v>
      </c>
      <c r="CBH1" t="s">
        <v>2208</v>
      </c>
      <c r="CBI1" t="s">
        <v>2209</v>
      </c>
      <c r="CBJ1" t="s">
        <v>2210</v>
      </c>
      <c r="CBK1" t="s">
        <v>2211</v>
      </c>
      <c r="CBL1" t="s">
        <v>2212</v>
      </c>
      <c r="CBM1" t="s">
        <v>2213</v>
      </c>
      <c r="CBN1" t="s">
        <v>2214</v>
      </c>
      <c r="CBO1" t="s">
        <v>2215</v>
      </c>
      <c r="CBP1" t="s">
        <v>2216</v>
      </c>
      <c r="CBQ1" t="s">
        <v>2217</v>
      </c>
      <c r="CBR1" t="s">
        <v>2218</v>
      </c>
      <c r="CBS1" t="s">
        <v>2219</v>
      </c>
      <c r="CBT1" t="s">
        <v>2220</v>
      </c>
      <c r="CBU1" t="s">
        <v>2221</v>
      </c>
      <c r="CBV1" t="s">
        <v>2222</v>
      </c>
      <c r="CBW1" t="s">
        <v>2223</v>
      </c>
      <c r="CBX1" t="s">
        <v>2224</v>
      </c>
      <c r="CBY1" t="s">
        <v>2225</v>
      </c>
      <c r="CBZ1" t="s">
        <v>2226</v>
      </c>
      <c r="CCA1" t="s">
        <v>2227</v>
      </c>
      <c r="CCB1" t="s">
        <v>2228</v>
      </c>
      <c r="CCC1" t="s">
        <v>2229</v>
      </c>
      <c r="CCD1" t="s">
        <v>2230</v>
      </c>
      <c r="CCE1" t="s">
        <v>2231</v>
      </c>
      <c r="CCF1" t="s">
        <v>2232</v>
      </c>
      <c r="CCG1" t="s">
        <v>2233</v>
      </c>
      <c r="CCH1" t="s">
        <v>2234</v>
      </c>
      <c r="CCI1" t="s">
        <v>2235</v>
      </c>
      <c r="CCJ1" t="s">
        <v>2236</v>
      </c>
      <c r="CCK1" t="s">
        <v>2237</v>
      </c>
      <c r="CCL1" t="s">
        <v>2238</v>
      </c>
      <c r="CCM1" t="s">
        <v>2239</v>
      </c>
      <c r="CCN1" t="s">
        <v>2240</v>
      </c>
      <c r="CCO1" t="s">
        <v>2241</v>
      </c>
      <c r="CCP1" t="s">
        <v>2242</v>
      </c>
      <c r="CCQ1" t="s">
        <v>2243</v>
      </c>
      <c r="CCR1" t="s">
        <v>2244</v>
      </c>
      <c r="CCS1" t="s">
        <v>2245</v>
      </c>
      <c r="CCT1" t="s">
        <v>2246</v>
      </c>
      <c r="CCU1" t="s">
        <v>2247</v>
      </c>
      <c r="CCV1" t="s">
        <v>2248</v>
      </c>
      <c r="CCW1" t="s">
        <v>2249</v>
      </c>
      <c r="CCX1" t="s">
        <v>2250</v>
      </c>
      <c r="CCY1" t="s">
        <v>2251</v>
      </c>
      <c r="CCZ1" t="s">
        <v>2252</v>
      </c>
      <c r="CDA1" t="s">
        <v>2253</v>
      </c>
      <c r="CDB1" t="s">
        <v>2254</v>
      </c>
      <c r="CDC1" t="s">
        <v>2255</v>
      </c>
      <c r="CDD1" t="s">
        <v>2256</v>
      </c>
      <c r="CDE1" t="s">
        <v>2257</v>
      </c>
      <c r="CDF1" t="s">
        <v>2258</v>
      </c>
      <c r="CDG1" t="s">
        <v>2259</v>
      </c>
      <c r="CDH1" t="s">
        <v>2260</v>
      </c>
      <c r="CDI1" t="s">
        <v>2261</v>
      </c>
      <c r="CDJ1" t="s">
        <v>2262</v>
      </c>
      <c r="CDK1" t="s">
        <v>2263</v>
      </c>
      <c r="CDL1" t="s">
        <v>2264</v>
      </c>
      <c r="CDM1" t="s">
        <v>2265</v>
      </c>
      <c r="CDN1" t="s">
        <v>2266</v>
      </c>
      <c r="CDO1" t="s">
        <v>2267</v>
      </c>
      <c r="CDP1" t="s">
        <v>2268</v>
      </c>
      <c r="CDQ1" t="s">
        <v>2269</v>
      </c>
      <c r="CDR1" t="s">
        <v>2270</v>
      </c>
      <c r="CDS1" t="s">
        <v>2271</v>
      </c>
      <c r="CDT1" t="s">
        <v>2272</v>
      </c>
      <c r="CDU1" t="s">
        <v>2273</v>
      </c>
      <c r="CDV1" t="s">
        <v>2274</v>
      </c>
      <c r="CDW1" t="s">
        <v>2275</v>
      </c>
      <c r="CDX1" t="s">
        <v>2276</v>
      </c>
      <c r="CDY1" t="s">
        <v>2277</v>
      </c>
      <c r="CDZ1" t="s">
        <v>2278</v>
      </c>
      <c r="CEA1" t="s">
        <v>2279</v>
      </c>
      <c r="CEB1" t="s">
        <v>2280</v>
      </c>
      <c r="CEC1" t="s">
        <v>2281</v>
      </c>
      <c r="CED1" t="s">
        <v>2282</v>
      </c>
      <c r="CEE1" t="s">
        <v>2283</v>
      </c>
      <c r="CEF1" t="s">
        <v>2284</v>
      </c>
      <c r="CEG1" t="s">
        <v>2285</v>
      </c>
      <c r="CEH1" t="s">
        <v>2286</v>
      </c>
      <c r="CEI1" t="s">
        <v>2287</v>
      </c>
      <c r="CEJ1" t="s">
        <v>2288</v>
      </c>
      <c r="CEK1" t="s">
        <v>2289</v>
      </c>
      <c r="CEL1" t="s">
        <v>2290</v>
      </c>
      <c r="CEM1" t="s">
        <v>2291</v>
      </c>
      <c r="CEN1" t="s">
        <v>2292</v>
      </c>
      <c r="CEO1" t="s">
        <v>2293</v>
      </c>
      <c r="CEP1" t="s">
        <v>2294</v>
      </c>
      <c r="CEQ1" t="s">
        <v>2295</v>
      </c>
      <c r="CER1" t="s">
        <v>2296</v>
      </c>
      <c r="CES1" t="s">
        <v>2297</v>
      </c>
      <c r="CET1" t="s">
        <v>2298</v>
      </c>
      <c r="CEU1" t="s">
        <v>2299</v>
      </c>
      <c r="CEV1" t="s">
        <v>2300</v>
      </c>
      <c r="CEW1" t="s">
        <v>2301</v>
      </c>
      <c r="CEX1" t="s">
        <v>2302</v>
      </c>
      <c r="CEY1" t="s">
        <v>2303</v>
      </c>
      <c r="CEZ1" t="s">
        <v>2304</v>
      </c>
      <c r="CFA1" t="s">
        <v>2305</v>
      </c>
      <c r="CFB1" t="s">
        <v>2306</v>
      </c>
      <c r="CFC1" t="s">
        <v>2307</v>
      </c>
      <c r="CFD1" t="s">
        <v>2308</v>
      </c>
      <c r="CFE1" t="s">
        <v>2309</v>
      </c>
      <c r="CFF1" t="s">
        <v>2310</v>
      </c>
      <c r="CFG1" t="s">
        <v>2311</v>
      </c>
      <c r="CFH1" t="s">
        <v>2312</v>
      </c>
      <c r="CFI1" t="s">
        <v>2313</v>
      </c>
      <c r="CFJ1" t="s">
        <v>2314</v>
      </c>
      <c r="CFK1" t="s">
        <v>2315</v>
      </c>
      <c r="CFL1" t="s">
        <v>2316</v>
      </c>
      <c r="CFM1" t="s">
        <v>2317</v>
      </c>
      <c r="CFN1" t="s">
        <v>2318</v>
      </c>
      <c r="CFO1" t="s">
        <v>2319</v>
      </c>
      <c r="CFP1" t="s">
        <v>2320</v>
      </c>
      <c r="CFQ1" t="s">
        <v>2321</v>
      </c>
      <c r="CFR1" t="s">
        <v>2322</v>
      </c>
      <c r="CFS1" t="s">
        <v>2323</v>
      </c>
      <c r="CFT1" t="s">
        <v>2324</v>
      </c>
      <c r="CFU1" t="s">
        <v>2325</v>
      </c>
      <c r="CFV1" t="s">
        <v>2326</v>
      </c>
      <c r="CFW1" t="s">
        <v>2327</v>
      </c>
      <c r="CFX1" t="s">
        <v>2328</v>
      </c>
      <c r="CFY1" t="s">
        <v>2329</v>
      </c>
      <c r="CFZ1" t="s">
        <v>2330</v>
      </c>
      <c r="CGA1" t="s">
        <v>2331</v>
      </c>
      <c r="CGB1" t="s">
        <v>2332</v>
      </c>
      <c r="CGC1" t="s">
        <v>2333</v>
      </c>
      <c r="CGD1" t="s">
        <v>2334</v>
      </c>
      <c r="CGE1" t="s">
        <v>2335</v>
      </c>
      <c r="CGF1" t="s">
        <v>2336</v>
      </c>
      <c r="CGG1" t="s">
        <v>2337</v>
      </c>
      <c r="CGH1" t="s">
        <v>2338</v>
      </c>
      <c r="CGI1" t="s">
        <v>2339</v>
      </c>
      <c r="CGJ1" t="s">
        <v>2340</v>
      </c>
      <c r="CGK1" t="s">
        <v>2341</v>
      </c>
      <c r="CGL1" t="s">
        <v>2342</v>
      </c>
      <c r="CGM1" t="s">
        <v>2343</v>
      </c>
      <c r="CGN1" t="s">
        <v>2344</v>
      </c>
      <c r="CGO1" t="s">
        <v>2345</v>
      </c>
      <c r="CGP1" t="s">
        <v>2346</v>
      </c>
      <c r="CGQ1" t="s">
        <v>2347</v>
      </c>
      <c r="CGR1" t="s">
        <v>2348</v>
      </c>
      <c r="CGS1" t="s">
        <v>2349</v>
      </c>
      <c r="CGT1" t="s">
        <v>2350</v>
      </c>
      <c r="CGU1" t="s">
        <v>2351</v>
      </c>
      <c r="CGV1" t="s">
        <v>2352</v>
      </c>
      <c r="CGW1" t="s">
        <v>2353</v>
      </c>
      <c r="CGX1" t="s">
        <v>2354</v>
      </c>
    </row>
    <row r="2" spans="1:2234" x14ac:dyDescent="0.25">
      <c r="A2" t="s">
        <v>7711</v>
      </c>
      <c r="B2">
        <v>30</v>
      </c>
    </row>
    <row r="3" spans="1:2234" x14ac:dyDescent="0.25">
      <c r="A3" t="s">
        <v>121</v>
      </c>
      <c r="B3">
        <v>46219</v>
      </c>
      <c r="C3">
        <v>46218</v>
      </c>
      <c r="D3">
        <v>46217</v>
      </c>
      <c r="E3">
        <v>46216</v>
      </c>
      <c r="F3">
        <v>46213</v>
      </c>
      <c r="G3">
        <v>46212</v>
      </c>
      <c r="H3">
        <v>46211</v>
      </c>
      <c r="I3">
        <v>46210</v>
      </c>
      <c r="J3">
        <v>46209</v>
      </c>
      <c r="K3">
        <v>46206</v>
      </c>
      <c r="L3">
        <v>46205</v>
      </c>
      <c r="M3">
        <v>46204</v>
      </c>
      <c r="N3">
        <v>46203</v>
      </c>
      <c r="O3">
        <v>46202</v>
      </c>
      <c r="P3">
        <v>46199</v>
      </c>
      <c r="Q3">
        <v>46198</v>
      </c>
      <c r="R3">
        <v>46197</v>
      </c>
      <c r="S3">
        <v>46196</v>
      </c>
      <c r="T3">
        <v>46195</v>
      </c>
      <c r="U3">
        <v>46192</v>
      </c>
      <c r="V3">
        <v>46191</v>
      </c>
      <c r="W3">
        <v>46190</v>
      </c>
      <c r="X3">
        <v>46189</v>
      </c>
    </row>
    <row r="4" spans="1:2234" x14ac:dyDescent="0.25">
      <c r="A4" t="s">
        <v>7712</v>
      </c>
      <c r="B4">
        <v>44401</v>
      </c>
      <c r="C4">
        <v>98592</v>
      </c>
      <c r="D4">
        <v>172123</v>
      </c>
      <c r="E4">
        <v>157035</v>
      </c>
      <c r="F4">
        <v>128506</v>
      </c>
      <c r="G4">
        <v>92494</v>
      </c>
      <c r="H4">
        <v>131933</v>
      </c>
      <c r="I4">
        <v>119626</v>
      </c>
      <c r="J4">
        <v>75379</v>
      </c>
      <c r="K4">
        <v>111557</v>
      </c>
      <c r="L4">
        <v>111557</v>
      </c>
      <c r="M4">
        <v>124754</v>
      </c>
      <c r="N4">
        <v>110260</v>
      </c>
      <c r="O4">
        <v>96427</v>
      </c>
      <c r="P4">
        <v>103308</v>
      </c>
      <c r="Q4">
        <v>219855</v>
      </c>
      <c r="R4">
        <v>128833</v>
      </c>
      <c r="S4">
        <v>96981</v>
      </c>
      <c r="T4">
        <v>174016</v>
      </c>
      <c r="U4">
        <v>219903</v>
      </c>
      <c r="V4">
        <v>219903</v>
      </c>
      <c r="W4">
        <v>433019</v>
      </c>
      <c r="X4">
        <v>292868</v>
      </c>
    </row>
    <row r="5" spans="1:2234" x14ac:dyDescent="0.25">
      <c r="A5" t="s">
        <v>7713</v>
      </c>
      <c r="B5">
        <v>203026</v>
      </c>
      <c r="C5">
        <v>525565</v>
      </c>
      <c r="D5">
        <v>733968</v>
      </c>
      <c r="E5">
        <v>463108</v>
      </c>
      <c r="F5">
        <v>319989</v>
      </c>
      <c r="G5">
        <v>281661</v>
      </c>
      <c r="H5">
        <v>495023</v>
      </c>
      <c r="I5">
        <v>312582</v>
      </c>
      <c r="J5">
        <v>338709</v>
      </c>
      <c r="K5">
        <v>499973</v>
      </c>
      <c r="L5">
        <v>499973</v>
      </c>
      <c r="M5">
        <v>548696</v>
      </c>
      <c r="N5">
        <v>380917</v>
      </c>
      <c r="O5">
        <v>300669</v>
      </c>
      <c r="P5">
        <v>380837</v>
      </c>
      <c r="Q5">
        <v>481360</v>
      </c>
      <c r="R5">
        <v>415228</v>
      </c>
      <c r="S5">
        <v>372828</v>
      </c>
      <c r="T5">
        <v>591312</v>
      </c>
      <c r="U5">
        <v>986691</v>
      </c>
      <c r="V5">
        <v>986691</v>
      </c>
      <c r="W5">
        <v>1224395</v>
      </c>
      <c r="X5">
        <v>455510</v>
      </c>
    </row>
    <row r="6" spans="1:2234" x14ac:dyDescent="0.25">
      <c r="A6" t="s">
        <v>7714</v>
      </c>
      <c r="B6">
        <v>206247</v>
      </c>
      <c r="C6">
        <v>714708</v>
      </c>
      <c r="D6">
        <v>943251</v>
      </c>
      <c r="E6">
        <v>532810</v>
      </c>
      <c r="F6">
        <v>330294</v>
      </c>
      <c r="G6">
        <v>380802</v>
      </c>
      <c r="H6">
        <v>568197</v>
      </c>
      <c r="I6">
        <v>338253</v>
      </c>
      <c r="J6">
        <v>351473</v>
      </c>
      <c r="K6">
        <v>666021</v>
      </c>
      <c r="L6">
        <v>666021</v>
      </c>
      <c r="M6">
        <v>604002</v>
      </c>
      <c r="N6">
        <v>388344</v>
      </c>
      <c r="O6">
        <v>372437</v>
      </c>
      <c r="P6">
        <v>505013</v>
      </c>
      <c r="Q6">
        <v>619090</v>
      </c>
      <c r="R6">
        <v>554135</v>
      </c>
      <c r="S6">
        <v>434469</v>
      </c>
      <c r="T6">
        <v>748580</v>
      </c>
      <c r="U6">
        <v>963762</v>
      </c>
      <c r="V6">
        <v>963762</v>
      </c>
      <c r="W6">
        <v>1333152</v>
      </c>
      <c r="X6">
        <v>655024</v>
      </c>
    </row>
    <row r="7" spans="1:2234" x14ac:dyDescent="0.25">
      <c r="A7" t="s">
        <v>7715</v>
      </c>
      <c r="B7">
        <v>159363</v>
      </c>
      <c r="C7">
        <v>471924</v>
      </c>
      <c r="D7">
        <v>574773</v>
      </c>
      <c r="E7">
        <v>322338</v>
      </c>
      <c r="F7">
        <v>228081</v>
      </c>
      <c r="G7">
        <v>263942</v>
      </c>
      <c r="H7">
        <v>378473</v>
      </c>
      <c r="I7">
        <v>288609</v>
      </c>
      <c r="J7">
        <v>264537</v>
      </c>
      <c r="K7">
        <v>505175</v>
      </c>
      <c r="L7">
        <v>505175</v>
      </c>
      <c r="M7">
        <v>461545</v>
      </c>
      <c r="N7">
        <v>356947</v>
      </c>
      <c r="O7">
        <v>263788</v>
      </c>
      <c r="P7">
        <v>484090</v>
      </c>
      <c r="Q7">
        <v>442005</v>
      </c>
      <c r="R7">
        <v>340059</v>
      </c>
      <c r="S7">
        <v>350192</v>
      </c>
      <c r="T7">
        <v>497724</v>
      </c>
      <c r="U7">
        <v>686952</v>
      </c>
      <c r="V7">
        <v>686952</v>
      </c>
      <c r="W7">
        <v>917538</v>
      </c>
      <c r="X7">
        <v>422022</v>
      </c>
    </row>
    <row r="8" spans="1:2234" x14ac:dyDescent="0.25">
      <c r="A8" t="s">
        <v>7716</v>
      </c>
      <c r="B8">
        <v>172535</v>
      </c>
      <c r="C8">
        <v>486103</v>
      </c>
      <c r="D8">
        <v>501157</v>
      </c>
      <c r="E8">
        <v>306540</v>
      </c>
      <c r="F8">
        <v>218554</v>
      </c>
      <c r="G8">
        <v>249595</v>
      </c>
      <c r="H8">
        <v>407505</v>
      </c>
      <c r="I8">
        <v>246062</v>
      </c>
      <c r="J8">
        <v>259004</v>
      </c>
      <c r="K8">
        <v>407384</v>
      </c>
      <c r="L8">
        <v>407384</v>
      </c>
      <c r="M8">
        <v>436200</v>
      </c>
      <c r="N8">
        <v>361970</v>
      </c>
      <c r="O8">
        <v>214074</v>
      </c>
      <c r="P8">
        <v>442554</v>
      </c>
      <c r="Q8">
        <v>512958</v>
      </c>
      <c r="R8">
        <v>330262</v>
      </c>
      <c r="S8">
        <v>338097</v>
      </c>
      <c r="T8">
        <v>529423</v>
      </c>
      <c r="U8">
        <v>620733</v>
      </c>
      <c r="V8">
        <v>620733</v>
      </c>
      <c r="W8">
        <v>833615</v>
      </c>
      <c r="X8">
        <v>484435</v>
      </c>
    </row>
    <row r="9" spans="1:2234" x14ac:dyDescent="0.25">
      <c r="A9" t="s">
        <v>7717</v>
      </c>
      <c r="B9">
        <v>123610</v>
      </c>
      <c r="C9">
        <v>342449</v>
      </c>
      <c r="D9">
        <v>409575</v>
      </c>
      <c r="E9">
        <v>244059</v>
      </c>
      <c r="F9">
        <v>190202</v>
      </c>
      <c r="G9">
        <v>204734</v>
      </c>
      <c r="H9">
        <v>316690</v>
      </c>
      <c r="I9">
        <v>189995</v>
      </c>
      <c r="J9">
        <v>189554</v>
      </c>
      <c r="K9">
        <v>340638</v>
      </c>
      <c r="L9">
        <v>340638</v>
      </c>
      <c r="M9">
        <v>317693</v>
      </c>
      <c r="N9">
        <v>274100</v>
      </c>
      <c r="O9">
        <v>178384</v>
      </c>
      <c r="P9">
        <v>296845</v>
      </c>
      <c r="Q9">
        <v>436945</v>
      </c>
      <c r="R9">
        <v>271394</v>
      </c>
      <c r="S9">
        <v>250011</v>
      </c>
      <c r="T9">
        <v>368584</v>
      </c>
      <c r="U9">
        <v>467240</v>
      </c>
      <c r="V9">
        <v>467240</v>
      </c>
      <c r="W9">
        <v>553780</v>
      </c>
      <c r="X9">
        <v>315268</v>
      </c>
    </row>
    <row r="10" spans="1:2234" x14ac:dyDescent="0.25">
      <c r="A10" t="s">
        <v>7718</v>
      </c>
      <c r="B10">
        <v>115436</v>
      </c>
      <c r="C10">
        <v>329555</v>
      </c>
      <c r="D10">
        <v>429411</v>
      </c>
      <c r="E10">
        <v>304310</v>
      </c>
      <c r="F10">
        <v>169756</v>
      </c>
      <c r="G10">
        <v>198655</v>
      </c>
      <c r="H10">
        <v>324684</v>
      </c>
      <c r="I10">
        <v>188363</v>
      </c>
      <c r="J10">
        <v>181841</v>
      </c>
      <c r="K10">
        <v>353758</v>
      </c>
      <c r="L10">
        <v>353758</v>
      </c>
      <c r="M10">
        <v>329993</v>
      </c>
      <c r="N10">
        <v>295679</v>
      </c>
      <c r="O10">
        <v>156703</v>
      </c>
      <c r="P10">
        <v>247580</v>
      </c>
      <c r="Q10">
        <v>355825</v>
      </c>
      <c r="R10">
        <v>295061</v>
      </c>
      <c r="S10">
        <v>257914</v>
      </c>
      <c r="T10">
        <v>404987</v>
      </c>
      <c r="U10">
        <v>491504</v>
      </c>
      <c r="V10">
        <v>491504</v>
      </c>
      <c r="W10">
        <v>630071</v>
      </c>
      <c r="X10">
        <v>317063</v>
      </c>
    </row>
    <row r="11" spans="1:2234" x14ac:dyDescent="0.25">
      <c r="A11" t="s">
        <v>7719</v>
      </c>
      <c r="B11">
        <v>98771</v>
      </c>
      <c r="C11">
        <v>212638</v>
      </c>
      <c r="D11">
        <v>288677</v>
      </c>
      <c r="E11">
        <v>194963</v>
      </c>
      <c r="F11">
        <v>130775</v>
      </c>
      <c r="G11">
        <v>183374</v>
      </c>
      <c r="H11">
        <v>223444</v>
      </c>
      <c r="I11">
        <v>142110</v>
      </c>
      <c r="J11">
        <v>145911</v>
      </c>
      <c r="K11">
        <v>228343</v>
      </c>
      <c r="L11">
        <v>228343</v>
      </c>
      <c r="M11">
        <v>209292</v>
      </c>
      <c r="N11">
        <v>194745</v>
      </c>
      <c r="O11">
        <v>120509</v>
      </c>
      <c r="P11">
        <v>173442</v>
      </c>
      <c r="Q11">
        <v>249148</v>
      </c>
      <c r="R11">
        <v>200460</v>
      </c>
      <c r="S11">
        <v>183946</v>
      </c>
      <c r="T11">
        <v>275852</v>
      </c>
      <c r="U11">
        <v>341429</v>
      </c>
      <c r="V11">
        <v>341429</v>
      </c>
      <c r="W11">
        <v>386552</v>
      </c>
      <c r="X11">
        <v>193672</v>
      </c>
    </row>
    <row r="12" spans="1:2234" x14ac:dyDescent="0.25">
      <c r="A12" t="s">
        <v>7720</v>
      </c>
      <c r="B12">
        <v>74490</v>
      </c>
      <c r="C12">
        <v>174226</v>
      </c>
      <c r="D12">
        <v>236817</v>
      </c>
      <c r="E12">
        <v>149173</v>
      </c>
      <c r="F12">
        <v>117306</v>
      </c>
      <c r="G12">
        <v>153218</v>
      </c>
      <c r="H12">
        <v>188395</v>
      </c>
      <c r="I12">
        <v>139002</v>
      </c>
      <c r="J12">
        <v>112730</v>
      </c>
      <c r="K12">
        <v>207215</v>
      </c>
      <c r="L12">
        <v>207215</v>
      </c>
      <c r="M12">
        <v>209670</v>
      </c>
      <c r="N12">
        <v>169632</v>
      </c>
      <c r="O12">
        <v>111325</v>
      </c>
      <c r="P12">
        <v>147063</v>
      </c>
      <c r="Q12">
        <v>240008</v>
      </c>
      <c r="R12">
        <v>192893</v>
      </c>
      <c r="S12">
        <v>175513</v>
      </c>
      <c r="T12">
        <v>274843</v>
      </c>
      <c r="U12">
        <v>304734</v>
      </c>
      <c r="V12">
        <v>304734</v>
      </c>
      <c r="W12">
        <v>329434</v>
      </c>
      <c r="X12">
        <v>175442</v>
      </c>
    </row>
    <row r="13" spans="1:2234" x14ac:dyDescent="0.25">
      <c r="A13" t="s">
        <v>7721</v>
      </c>
      <c r="B13">
        <v>47917</v>
      </c>
      <c r="C13">
        <v>112592</v>
      </c>
      <c r="D13">
        <v>146303</v>
      </c>
      <c r="E13">
        <v>106791</v>
      </c>
      <c r="F13">
        <v>89257</v>
      </c>
      <c r="G13">
        <v>154549</v>
      </c>
      <c r="H13">
        <v>147819</v>
      </c>
      <c r="I13">
        <v>75868</v>
      </c>
      <c r="J13">
        <v>80927</v>
      </c>
      <c r="K13">
        <v>130042</v>
      </c>
      <c r="L13">
        <v>130042</v>
      </c>
      <c r="M13">
        <v>128782</v>
      </c>
      <c r="N13">
        <v>100453</v>
      </c>
      <c r="O13">
        <v>65565</v>
      </c>
      <c r="P13">
        <v>122445</v>
      </c>
      <c r="Q13">
        <v>144522</v>
      </c>
      <c r="R13">
        <v>128630</v>
      </c>
      <c r="S13">
        <v>109725</v>
      </c>
      <c r="T13">
        <v>139876</v>
      </c>
      <c r="U13">
        <v>152200</v>
      </c>
      <c r="V13">
        <v>152200</v>
      </c>
      <c r="W13">
        <v>173893</v>
      </c>
      <c r="X13">
        <v>97450</v>
      </c>
    </row>
    <row r="14" spans="1:2234" x14ac:dyDescent="0.25">
      <c r="A14" t="s">
        <v>7722</v>
      </c>
      <c r="B14">
        <v>49146</v>
      </c>
      <c r="C14">
        <v>111289</v>
      </c>
      <c r="D14">
        <v>157412</v>
      </c>
      <c r="E14">
        <v>89787</v>
      </c>
      <c r="F14">
        <v>72236</v>
      </c>
      <c r="G14">
        <v>92647</v>
      </c>
      <c r="H14">
        <v>126343</v>
      </c>
      <c r="I14">
        <v>78729</v>
      </c>
      <c r="J14">
        <v>73115</v>
      </c>
      <c r="K14">
        <v>139774</v>
      </c>
      <c r="L14">
        <v>139774</v>
      </c>
      <c r="M14">
        <v>109050</v>
      </c>
      <c r="N14">
        <v>90959</v>
      </c>
      <c r="O14">
        <v>62979</v>
      </c>
      <c r="P14">
        <v>92080</v>
      </c>
      <c r="Q14">
        <v>137145</v>
      </c>
      <c r="R14">
        <v>108259</v>
      </c>
      <c r="S14">
        <v>99681</v>
      </c>
      <c r="T14">
        <v>124805</v>
      </c>
      <c r="U14">
        <v>141736</v>
      </c>
      <c r="V14">
        <v>141736</v>
      </c>
      <c r="W14">
        <v>178855</v>
      </c>
      <c r="X14">
        <v>124470</v>
      </c>
    </row>
    <row r="15" spans="1:2234" x14ac:dyDescent="0.25">
      <c r="A15" t="s">
        <v>7723</v>
      </c>
      <c r="B15">
        <v>42734</v>
      </c>
      <c r="C15">
        <v>82569</v>
      </c>
      <c r="D15">
        <v>112503</v>
      </c>
      <c r="E15">
        <v>70093</v>
      </c>
      <c r="F15">
        <v>56898</v>
      </c>
      <c r="G15">
        <v>105606</v>
      </c>
      <c r="H15">
        <v>85431</v>
      </c>
      <c r="I15">
        <v>55924</v>
      </c>
      <c r="J15">
        <v>65507</v>
      </c>
      <c r="K15">
        <v>92303</v>
      </c>
      <c r="L15">
        <v>92303</v>
      </c>
      <c r="M15">
        <v>87264</v>
      </c>
      <c r="N15">
        <v>70310</v>
      </c>
      <c r="O15">
        <v>64819</v>
      </c>
      <c r="P15">
        <v>80906</v>
      </c>
      <c r="Q15">
        <v>103200</v>
      </c>
      <c r="R15">
        <v>83934</v>
      </c>
      <c r="S15">
        <v>76406</v>
      </c>
      <c r="T15">
        <v>106886</v>
      </c>
      <c r="U15">
        <v>120556</v>
      </c>
      <c r="V15">
        <v>120556</v>
      </c>
      <c r="W15">
        <v>133986</v>
      </c>
      <c r="X15">
        <v>137380</v>
      </c>
    </row>
    <row r="16" spans="1:2234" x14ac:dyDescent="0.25">
      <c r="A16" t="s">
        <v>7724</v>
      </c>
      <c r="B16">
        <v>40962</v>
      </c>
      <c r="C16">
        <v>77609</v>
      </c>
      <c r="D16">
        <v>97791</v>
      </c>
      <c r="E16">
        <v>62716</v>
      </c>
      <c r="F16">
        <v>57188</v>
      </c>
      <c r="G16">
        <v>62846</v>
      </c>
      <c r="H16">
        <v>89853</v>
      </c>
      <c r="I16">
        <v>53347</v>
      </c>
      <c r="J16">
        <v>55189</v>
      </c>
      <c r="K16">
        <v>88117</v>
      </c>
      <c r="L16">
        <v>88117</v>
      </c>
      <c r="M16">
        <v>92892</v>
      </c>
      <c r="N16">
        <v>71664</v>
      </c>
      <c r="O16">
        <v>52936</v>
      </c>
      <c r="P16">
        <v>74063</v>
      </c>
      <c r="Q16">
        <v>98668</v>
      </c>
      <c r="R16">
        <v>85433</v>
      </c>
      <c r="S16">
        <v>79281</v>
      </c>
      <c r="T16">
        <v>114058</v>
      </c>
      <c r="U16">
        <v>116935</v>
      </c>
      <c r="V16">
        <v>116935</v>
      </c>
      <c r="W16">
        <v>146568</v>
      </c>
      <c r="X16">
        <v>129721</v>
      </c>
    </row>
    <row r="17" spans="1:24" x14ac:dyDescent="0.25">
      <c r="A17" t="s">
        <v>7725</v>
      </c>
      <c r="B17">
        <v>22082</v>
      </c>
      <c r="C17">
        <v>33326</v>
      </c>
      <c r="D17">
        <v>47527</v>
      </c>
      <c r="E17">
        <v>36093</v>
      </c>
      <c r="F17">
        <v>22543</v>
      </c>
      <c r="G17">
        <v>39621</v>
      </c>
      <c r="H17">
        <v>45069</v>
      </c>
      <c r="I17">
        <v>30429</v>
      </c>
      <c r="J17">
        <v>27550</v>
      </c>
      <c r="K17">
        <v>50004</v>
      </c>
      <c r="L17">
        <v>50004</v>
      </c>
      <c r="M17">
        <v>50104</v>
      </c>
      <c r="N17">
        <v>44189</v>
      </c>
      <c r="O17">
        <v>28172</v>
      </c>
      <c r="P17">
        <v>48331</v>
      </c>
      <c r="Q17">
        <v>46691</v>
      </c>
      <c r="R17">
        <v>45782</v>
      </c>
      <c r="S17">
        <v>39398</v>
      </c>
      <c r="T17">
        <v>47380</v>
      </c>
      <c r="U17">
        <v>58134</v>
      </c>
      <c r="V17">
        <v>58134</v>
      </c>
      <c r="W17">
        <v>78557</v>
      </c>
      <c r="X17">
        <v>45760</v>
      </c>
    </row>
    <row r="18" spans="1:24" x14ac:dyDescent="0.25">
      <c r="A18" t="s">
        <v>7726</v>
      </c>
      <c r="B18">
        <v>15426</v>
      </c>
      <c r="C18">
        <v>37000</v>
      </c>
      <c r="D18">
        <v>50122</v>
      </c>
      <c r="E18">
        <v>33889</v>
      </c>
      <c r="F18">
        <v>25162</v>
      </c>
      <c r="G18">
        <v>35156</v>
      </c>
      <c r="H18">
        <v>46828</v>
      </c>
      <c r="I18">
        <v>26191</v>
      </c>
      <c r="J18">
        <v>30810</v>
      </c>
      <c r="K18">
        <v>44187</v>
      </c>
      <c r="L18">
        <v>44187</v>
      </c>
      <c r="M18">
        <v>60748</v>
      </c>
      <c r="N18">
        <v>40637</v>
      </c>
      <c r="O18">
        <v>30956</v>
      </c>
      <c r="P18">
        <v>66689</v>
      </c>
      <c r="Q18">
        <v>42256</v>
      </c>
      <c r="R18">
        <v>54762</v>
      </c>
      <c r="S18">
        <v>32371</v>
      </c>
      <c r="T18">
        <v>63843</v>
      </c>
      <c r="U18">
        <v>63028</v>
      </c>
      <c r="V18">
        <v>63028</v>
      </c>
      <c r="W18">
        <v>92131</v>
      </c>
      <c r="X18">
        <v>34807</v>
      </c>
    </row>
    <row r="19" spans="1:24" x14ac:dyDescent="0.25">
      <c r="A19" t="s">
        <v>7727</v>
      </c>
      <c r="B19">
        <v>12782</v>
      </c>
      <c r="C19">
        <v>30501</v>
      </c>
      <c r="D19">
        <v>37586</v>
      </c>
      <c r="E19">
        <v>27213</v>
      </c>
      <c r="F19">
        <v>23064</v>
      </c>
      <c r="G19">
        <v>27311</v>
      </c>
      <c r="H19">
        <v>33099</v>
      </c>
      <c r="I19">
        <v>23151</v>
      </c>
      <c r="J19">
        <v>23642</v>
      </c>
      <c r="K19">
        <v>60715</v>
      </c>
      <c r="L19">
        <v>60715</v>
      </c>
      <c r="M19">
        <v>51836</v>
      </c>
      <c r="N19">
        <v>33109</v>
      </c>
      <c r="O19">
        <v>28113</v>
      </c>
      <c r="P19">
        <v>42954</v>
      </c>
      <c r="Q19">
        <v>35857</v>
      </c>
      <c r="R19">
        <v>34682</v>
      </c>
      <c r="S19">
        <v>31160</v>
      </c>
      <c r="T19">
        <v>45706</v>
      </c>
      <c r="U19">
        <v>44830</v>
      </c>
      <c r="V19">
        <v>44830</v>
      </c>
      <c r="W19">
        <v>71145</v>
      </c>
      <c r="X19">
        <v>32604</v>
      </c>
    </row>
    <row r="20" spans="1:24" x14ac:dyDescent="0.25">
      <c r="A20" t="s">
        <v>7728</v>
      </c>
      <c r="B20">
        <v>12391</v>
      </c>
      <c r="C20">
        <v>29400</v>
      </c>
      <c r="D20">
        <v>36691</v>
      </c>
      <c r="E20">
        <v>28449</v>
      </c>
      <c r="F20">
        <v>19038</v>
      </c>
      <c r="G20">
        <v>23452</v>
      </c>
      <c r="H20">
        <v>31694</v>
      </c>
      <c r="I20">
        <v>23037</v>
      </c>
      <c r="J20">
        <v>23319</v>
      </c>
      <c r="K20">
        <v>39489</v>
      </c>
      <c r="L20">
        <v>39489</v>
      </c>
      <c r="M20">
        <v>46049</v>
      </c>
      <c r="N20">
        <v>30120</v>
      </c>
      <c r="O20">
        <v>33367</v>
      </c>
      <c r="P20">
        <v>44887</v>
      </c>
      <c r="Q20">
        <v>37571</v>
      </c>
      <c r="R20">
        <v>36455</v>
      </c>
      <c r="S20">
        <v>28023</v>
      </c>
      <c r="T20">
        <v>48617</v>
      </c>
      <c r="U20">
        <v>54120</v>
      </c>
      <c r="V20">
        <v>54120</v>
      </c>
      <c r="W20">
        <v>60577</v>
      </c>
      <c r="X20">
        <v>29343</v>
      </c>
    </row>
    <row r="21" spans="1:24" x14ac:dyDescent="0.25">
      <c r="A21" t="s">
        <v>7729</v>
      </c>
      <c r="B21">
        <v>10194</v>
      </c>
      <c r="C21">
        <v>21786</v>
      </c>
      <c r="D21">
        <v>25848</v>
      </c>
      <c r="E21">
        <v>17305</v>
      </c>
      <c r="F21">
        <v>12633</v>
      </c>
      <c r="G21">
        <v>14529</v>
      </c>
      <c r="H21">
        <v>21645</v>
      </c>
      <c r="I21">
        <v>17064</v>
      </c>
      <c r="J21">
        <v>14818</v>
      </c>
      <c r="K21">
        <v>31431</v>
      </c>
      <c r="L21">
        <v>31431</v>
      </c>
      <c r="M21">
        <v>31588</v>
      </c>
      <c r="N21">
        <v>17822</v>
      </c>
      <c r="O21">
        <v>13961</v>
      </c>
      <c r="P21">
        <v>24678</v>
      </c>
      <c r="Q21">
        <v>27837</v>
      </c>
      <c r="R21">
        <v>24535</v>
      </c>
      <c r="S21">
        <v>19357</v>
      </c>
      <c r="T21">
        <v>29236</v>
      </c>
      <c r="U21">
        <v>33175</v>
      </c>
      <c r="V21">
        <v>33175</v>
      </c>
      <c r="W21">
        <v>44391</v>
      </c>
      <c r="X21">
        <v>24767</v>
      </c>
    </row>
    <row r="23" spans="1:24" x14ac:dyDescent="0.25">
      <c r="A23" t="s">
        <v>7730</v>
      </c>
    </row>
    <row r="24" spans="1:24" x14ac:dyDescent="0.25">
      <c r="A24" t="s">
        <v>7731</v>
      </c>
      <c r="B24">
        <v>1544</v>
      </c>
      <c r="C24">
        <v>3314</v>
      </c>
      <c r="D24">
        <v>5594</v>
      </c>
      <c r="E24">
        <v>2771</v>
      </c>
      <c r="F24">
        <v>3792</v>
      </c>
      <c r="G24">
        <v>2958</v>
      </c>
      <c r="H24">
        <v>3676</v>
      </c>
      <c r="I24">
        <v>7167</v>
      </c>
      <c r="J24">
        <v>2008</v>
      </c>
      <c r="K24">
        <v>6789</v>
      </c>
      <c r="L24">
        <v>6789</v>
      </c>
      <c r="M24">
        <v>6444</v>
      </c>
      <c r="N24">
        <v>2313</v>
      </c>
      <c r="O24">
        <v>3588</v>
      </c>
      <c r="P24">
        <v>3254</v>
      </c>
      <c r="Q24">
        <v>5642</v>
      </c>
      <c r="R24">
        <v>3147</v>
      </c>
      <c r="S24">
        <v>3303</v>
      </c>
      <c r="T24">
        <v>4833</v>
      </c>
      <c r="U24">
        <v>11931</v>
      </c>
      <c r="V24">
        <v>11931</v>
      </c>
      <c r="W24">
        <v>24591</v>
      </c>
      <c r="X24">
        <v>7816</v>
      </c>
    </row>
    <row r="25" spans="1:24" x14ac:dyDescent="0.25">
      <c r="A25" t="s">
        <v>7732</v>
      </c>
      <c r="B25">
        <v>11940</v>
      </c>
      <c r="C25">
        <v>33768</v>
      </c>
      <c r="D25">
        <v>49318</v>
      </c>
      <c r="E25">
        <v>25013</v>
      </c>
      <c r="F25">
        <v>17807</v>
      </c>
      <c r="G25">
        <v>16904</v>
      </c>
      <c r="H25">
        <v>35350</v>
      </c>
      <c r="I25">
        <v>15140</v>
      </c>
      <c r="J25">
        <v>20684</v>
      </c>
      <c r="K25">
        <v>28390</v>
      </c>
      <c r="L25">
        <v>28390</v>
      </c>
      <c r="M25">
        <v>41724</v>
      </c>
      <c r="N25">
        <v>18877</v>
      </c>
      <c r="O25">
        <v>26832</v>
      </c>
      <c r="P25">
        <v>31439</v>
      </c>
      <c r="Q25">
        <v>29352</v>
      </c>
      <c r="R25">
        <v>22468</v>
      </c>
      <c r="S25">
        <v>23093</v>
      </c>
      <c r="T25">
        <v>33364</v>
      </c>
      <c r="U25">
        <v>89713</v>
      </c>
      <c r="V25">
        <v>89713</v>
      </c>
      <c r="W25">
        <v>117724</v>
      </c>
      <c r="X25">
        <v>54825</v>
      </c>
    </row>
    <row r="26" spans="1:24" x14ac:dyDescent="0.25">
      <c r="A26" t="s">
        <v>7733</v>
      </c>
      <c r="B26">
        <v>7322</v>
      </c>
      <c r="C26">
        <v>34620</v>
      </c>
      <c r="D26">
        <v>49860</v>
      </c>
      <c r="E26">
        <v>15895</v>
      </c>
      <c r="F26">
        <v>12286</v>
      </c>
      <c r="G26">
        <v>13721</v>
      </c>
      <c r="H26">
        <v>21161</v>
      </c>
      <c r="I26">
        <v>12661</v>
      </c>
      <c r="J26">
        <v>20401</v>
      </c>
      <c r="K26">
        <v>39393</v>
      </c>
      <c r="L26">
        <v>39393</v>
      </c>
      <c r="M26">
        <v>36210</v>
      </c>
      <c r="N26">
        <v>21850</v>
      </c>
      <c r="O26">
        <v>21654</v>
      </c>
      <c r="P26">
        <v>37046</v>
      </c>
      <c r="Q26">
        <v>26411</v>
      </c>
      <c r="R26">
        <v>22686</v>
      </c>
      <c r="S26">
        <v>13798</v>
      </c>
      <c r="T26">
        <v>40823</v>
      </c>
      <c r="U26">
        <v>63169</v>
      </c>
      <c r="V26">
        <v>63169</v>
      </c>
      <c r="W26">
        <v>90310</v>
      </c>
      <c r="X26">
        <v>35798</v>
      </c>
    </row>
    <row r="27" spans="1:24" x14ac:dyDescent="0.25">
      <c r="A27" t="s">
        <v>7734</v>
      </c>
      <c r="B27">
        <v>7090</v>
      </c>
      <c r="C27">
        <v>76468</v>
      </c>
      <c r="D27">
        <v>29869</v>
      </c>
      <c r="E27">
        <v>14918</v>
      </c>
      <c r="F27">
        <v>6274</v>
      </c>
      <c r="G27">
        <v>11063</v>
      </c>
      <c r="H27">
        <v>17773</v>
      </c>
      <c r="I27">
        <v>11883</v>
      </c>
      <c r="J27">
        <v>32692</v>
      </c>
      <c r="K27">
        <v>38763</v>
      </c>
      <c r="L27">
        <v>38763</v>
      </c>
      <c r="M27">
        <v>35962</v>
      </c>
      <c r="N27">
        <v>38708</v>
      </c>
      <c r="O27">
        <v>9047</v>
      </c>
      <c r="P27">
        <v>108420</v>
      </c>
      <c r="Q27">
        <v>25178</v>
      </c>
      <c r="R27">
        <v>14481</v>
      </c>
      <c r="S27">
        <v>15955</v>
      </c>
      <c r="T27">
        <v>39952</v>
      </c>
      <c r="U27">
        <v>53742</v>
      </c>
      <c r="V27">
        <v>53742</v>
      </c>
      <c r="W27">
        <v>67940</v>
      </c>
      <c r="X27">
        <v>24660</v>
      </c>
    </row>
    <row r="28" spans="1:24" x14ac:dyDescent="0.25">
      <c r="A28" t="s">
        <v>7735</v>
      </c>
      <c r="B28">
        <v>6702</v>
      </c>
      <c r="C28">
        <v>50722</v>
      </c>
      <c r="D28">
        <v>25494</v>
      </c>
      <c r="E28">
        <v>9860</v>
      </c>
      <c r="F28">
        <v>12548</v>
      </c>
      <c r="G28">
        <v>13192</v>
      </c>
      <c r="H28">
        <v>20824</v>
      </c>
      <c r="I28">
        <v>4877</v>
      </c>
      <c r="J28">
        <v>14872</v>
      </c>
      <c r="K28">
        <v>14246</v>
      </c>
      <c r="L28">
        <v>14246</v>
      </c>
      <c r="M28">
        <v>28090</v>
      </c>
      <c r="N28">
        <v>23868</v>
      </c>
      <c r="O28">
        <v>4714</v>
      </c>
      <c r="P28">
        <v>41963</v>
      </c>
      <c r="Q28">
        <v>112711</v>
      </c>
      <c r="R28">
        <v>20501</v>
      </c>
      <c r="S28">
        <v>9848</v>
      </c>
      <c r="T28">
        <v>19537</v>
      </c>
      <c r="U28">
        <v>25242</v>
      </c>
      <c r="V28">
        <v>25242</v>
      </c>
      <c r="W28">
        <v>38164</v>
      </c>
      <c r="X28">
        <v>58922</v>
      </c>
    </row>
    <row r="29" spans="1:24" x14ac:dyDescent="0.25">
      <c r="A29" t="s">
        <v>7736</v>
      </c>
      <c r="B29">
        <v>3598</v>
      </c>
      <c r="C29">
        <v>11158</v>
      </c>
      <c r="D29">
        <v>21033</v>
      </c>
      <c r="E29">
        <v>12058</v>
      </c>
      <c r="F29">
        <v>3017</v>
      </c>
      <c r="G29">
        <v>1799</v>
      </c>
      <c r="H29">
        <v>11397</v>
      </c>
      <c r="I29">
        <v>4605</v>
      </c>
      <c r="J29">
        <v>7878</v>
      </c>
      <c r="K29">
        <v>13146</v>
      </c>
      <c r="L29">
        <v>13146</v>
      </c>
      <c r="M29">
        <v>17458</v>
      </c>
      <c r="N29">
        <v>14235</v>
      </c>
      <c r="O29">
        <v>5430</v>
      </c>
      <c r="P29">
        <v>15767</v>
      </c>
      <c r="Q29">
        <v>22586</v>
      </c>
      <c r="R29">
        <v>13158</v>
      </c>
      <c r="S29">
        <v>7027</v>
      </c>
      <c r="T29">
        <v>10389</v>
      </c>
      <c r="U29">
        <v>14535</v>
      </c>
      <c r="V29">
        <v>14535</v>
      </c>
      <c r="W29">
        <v>18202</v>
      </c>
      <c r="X29">
        <v>3070</v>
      </c>
    </row>
    <row r="30" spans="1:24" x14ac:dyDescent="0.25">
      <c r="A30" t="s">
        <v>7737</v>
      </c>
      <c r="B30">
        <v>7115</v>
      </c>
      <c r="C30">
        <v>8023</v>
      </c>
      <c r="D30">
        <v>11238</v>
      </c>
      <c r="E30">
        <v>8479</v>
      </c>
      <c r="F30">
        <v>1956</v>
      </c>
      <c r="G30">
        <v>8757</v>
      </c>
      <c r="H30">
        <v>8320</v>
      </c>
      <c r="I30">
        <v>2303</v>
      </c>
      <c r="J30">
        <v>2882</v>
      </c>
      <c r="K30">
        <v>13197</v>
      </c>
      <c r="L30">
        <v>13197</v>
      </c>
      <c r="M30">
        <v>7834</v>
      </c>
      <c r="N30">
        <v>15252</v>
      </c>
      <c r="O30">
        <v>6533</v>
      </c>
      <c r="P30">
        <v>6292</v>
      </c>
      <c r="Q30">
        <v>11209</v>
      </c>
      <c r="R30">
        <v>7030</v>
      </c>
      <c r="S30">
        <v>757</v>
      </c>
      <c r="T30">
        <v>7525</v>
      </c>
      <c r="U30">
        <v>6371</v>
      </c>
      <c r="V30">
        <v>6371</v>
      </c>
      <c r="W30">
        <v>17675</v>
      </c>
      <c r="X30">
        <v>8153</v>
      </c>
    </row>
    <row r="31" spans="1:24" x14ac:dyDescent="0.25">
      <c r="A31" t="s">
        <v>7738</v>
      </c>
      <c r="B31">
        <v>6165</v>
      </c>
      <c r="C31">
        <v>5046</v>
      </c>
      <c r="D31">
        <v>5237</v>
      </c>
      <c r="E31">
        <v>14139</v>
      </c>
      <c r="F31">
        <v>9233</v>
      </c>
      <c r="G31">
        <v>8709</v>
      </c>
      <c r="H31">
        <v>5801</v>
      </c>
      <c r="I31">
        <v>6670</v>
      </c>
      <c r="J31">
        <v>8311</v>
      </c>
      <c r="K31">
        <v>6451</v>
      </c>
      <c r="L31">
        <v>6451</v>
      </c>
      <c r="M31">
        <v>5429</v>
      </c>
      <c r="N31">
        <v>6423</v>
      </c>
      <c r="O31">
        <v>3699</v>
      </c>
      <c r="P31">
        <v>1728</v>
      </c>
      <c r="Q31">
        <v>8254</v>
      </c>
      <c r="R31">
        <v>9581</v>
      </c>
      <c r="S31">
        <v>5518</v>
      </c>
      <c r="T31">
        <v>14129</v>
      </c>
      <c r="U31">
        <v>10295</v>
      </c>
      <c r="V31">
        <v>10295</v>
      </c>
      <c r="W31">
        <v>16362</v>
      </c>
      <c r="X31">
        <v>10944</v>
      </c>
    </row>
    <row r="32" spans="1:24" x14ac:dyDescent="0.25">
      <c r="A32" t="s">
        <v>7739</v>
      </c>
      <c r="B32">
        <v>145</v>
      </c>
      <c r="C32">
        <v>1573</v>
      </c>
      <c r="D32">
        <v>4861</v>
      </c>
      <c r="E32">
        <v>2265</v>
      </c>
      <c r="F32">
        <v>4909</v>
      </c>
      <c r="G32">
        <v>10059</v>
      </c>
      <c r="H32">
        <v>2900</v>
      </c>
      <c r="I32">
        <v>1345</v>
      </c>
      <c r="J32">
        <v>850</v>
      </c>
      <c r="K32">
        <v>4924</v>
      </c>
      <c r="L32">
        <v>4924</v>
      </c>
      <c r="M32">
        <v>2585</v>
      </c>
      <c r="N32">
        <v>1530</v>
      </c>
      <c r="O32">
        <v>5745</v>
      </c>
      <c r="P32">
        <v>942</v>
      </c>
      <c r="Q32">
        <v>7050</v>
      </c>
      <c r="R32">
        <v>3461</v>
      </c>
      <c r="S32">
        <v>910</v>
      </c>
      <c r="T32">
        <v>3504</v>
      </c>
      <c r="U32">
        <v>4516</v>
      </c>
      <c r="V32">
        <v>4516</v>
      </c>
      <c r="W32">
        <v>4661</v>
      </c>
      <c r="X32">
        <v>1342</v>
      </c>
    </row>
    <row r="33" spans="1:24" x14ac:dyDescent="0.25">
      <c r="A33" t="s">
        <v>7740</v>
      </c>
      <c r="B33">
        <v>2414</v>
      </c>
      <c r="C33">
        <v>5151</v>
      </c>
      <c r="D33">
        <v>6323</v>
      </c>
      <c r="E33">
        <v>3838</v>
      </c>
      <c r="F33">
        <v>2416</v>
      </c>
      <c r="G33">
        <v>3987</v>
      </c>
      <c r="H33">
        <v>286</v>
      </c>
      <c r="I33">
        <v>1229</v>
      </c>
      <c r="J33">
        <v>565</v>
      </c>
      <c r="K33">
        <v>5982</v>
      </c>
      <c r="L33">
        <v>5982</v>
      </c>
      <c r="M33">
        <v>2884</v>
      </c>
      <c r="N33">
        <v>3346</v>
      </c>
      <c r="O33">
        <v>205</v>
      </c>
      <c r="P33">
        <v>441</v>
      </c>
      <c r="Q33">
        <v>2410</v>
      </c>
      <c r="R33">
        <v>2625</v>
      </c>
      <c r="S33">
        <v>3920</v>
      </c>
      <c r="T33">
        <v>2686</v>
      </c>
      <c r="U33">
        <v>1642</v>
      </c>
      <c r="V33">
        <v>1642</v>
      </c>
      <c r="W33">
        <v>3543</v>
      </c>
      <c r="X33">
        <v>1827</v>
      </c>
    </row>
    <row r="34" spans="1:24" x14ac:dyDescent="0.25">
      <c r="A34" t="s">
        <v>7741</v>
      </c>
      <c r="B34">
        <v>102</v>
      </c>
      <c r="C34">
        <v>3091</v>
      </c>
      <c r="D34">
        <v>4292</v>
      </c>
      <c r="E34">
        <v>2056</v>
      </c>
      <c r="F34">
        <v>1640</v>
      </c>
      <c r="G34">
        <v>4845</v>
      </c>
      <c r="H34">
        <v>940</v>
      </c>
      <c r="I34">
        <v>576</v>
      </c>
      <c r="J34">
        <v>704</v>
      </c>
      <c r="K34">
        <v>1380</v>
      </c>
      <c r="L34">
        <v>1380</v>
      </c>
      <c r="M34">
        <v>749</v>
      </c>
      <c r="N34">
        <v>584</v>
      </c>
      <c r="O34">
        <v>6456</v>
      </c>
      <c r="P34">
        <v>2119</v>
      </c>
      <c r="Q34">
        <v>3954</v>
      </c>
      <c r="R34">
        <v>438</v>
      </c>
      <c r="S34">
        <v>2243</v>
      </c>
      <c r="T34">
        <v>2709</v>
      </c>
      <c r="U34">
        <v>1543</v>
      </c>
      <c r="V34">
        <v>1543</v>
      </c>
      <c r="W34">
        <v>3715</v>
      </c>
      <c r="X34">
        <v>24281</v>
      </c>
    </row>
    <row r="35" spans="1:24" x14ac:dyDescent="0.25">
      <c r="A35" t="s">
        <v>7742</v>
      </c>
      <c r="B35">
        <v>184</v>
      </c>
      <c r="C35">
        <v>723</v>
      </c>
      <c r="D35">
        <v>3094</v>
      </c>
      <c r="E35">
        <v>3910</v>
      </c>
      <c r="F35">
        <v>669</v>
      </c>
      <c r="G35">
        <v>1061</v>
      </c>
      <c r="H35">
        <v>3162</v>
      </c>
      <c r="I35">
        <v>894</v>
      </c>
      <c r="J35">
        <v>395</v>
      </c>
      <c r="K35">
        <v>600</v>
      </c>
      <c r="L35">
        <v>600</v>
      </c>
      <c r="M35">
        <v>2147</v>
      </c>
      <c r="N35">
        <v>2604</v>
      </c>
      <c r="O35">
        <v>6449</v>
      </c>
      <c r="P35">
        <v>790</v>
      </c>
      <c r="Q35">
        <v>4874</v>
      </c>
      <c r="R35">
        <v>5347</v>
      </c>
      <c r="S35">
        <v>1812</v>
      </c>
      <c r="T35">
        <v>2140</v>
      </c>
      <c r="U35">
        <v>4391</v>
      </c>
      <c r="V35">
        <v>4391</v>
      </c>
      <c r="W35">
        <v>6349</v>
      </c>
      <c r="X35">
        <v>31752</v>
      </c>
    </row>
    <row r="36" spans="1:24" x14ac:dyDescent="0.25">
      <c r="A36" t="s">
        <v>7743</v>
      </c>
      <c r="B36">
        <v>72</v>
      </c>
      <c r="C36">
        <v>189</v>
      </c>
      <c r="D36">
        <v>163</v>
      </c>
      <c r="E36">
        <v>107</v>
      </c>
      <c r="F36">
        <v>32</v>
      </c>
      <c r="G36">
        <v>3248</v>
      </c>
      <c r="H36">
        <v>863</v>
      </c>
      <c r="I36">
        <v>230</v>
      </c>
      <c r="J36">
        <v>1224</v>
      </c>
      <c r="K36">
        <v>3017</v>
      </c>
      <c r="L36">
        <v>3017</v>
      </c>
      <c r="M36">
        <v>1007</v>
      </c>
      <c r="N36">
        <v>217</v>
      </c>
      <c r="O36">
        <v>34</v>
      </c>
      <c r="P36">
        <v>1018</v>
      </c>
      <c r="Q36">
        <v>4811</v>
      </c>
      <c r="R36">
        <v>231</v>
      </c>
      <c r="S36">
        <v>47</v>
      </c>
      <c r="T36">
        <v>778</v>
      </c>
      <c r="U36">
        <v>1145</v>
      </c>
      <c r="V36">
        <v>1145</v>
      </c>
      <c r="W36">
        <v>4685</v>
      </c>
      <c r="X36">
        <v>5893</v>
      </c>
    </row>
    <row r="37" spans="1:24" x14ac:dyDescent="0.25">
      <c r="A37" t="s">
        <v>7744</v>
      </c>
      <c r="B37">
        <v>572</v>
      </c>
      <c r="C37">
        <v>501</v>
      </c>
      <c r="D37">
        <v>132</v>
      </c>
      <c r="E37">
        <v>14</v>
      </c>
      <c r="F37">
        <v>150</v>
      </c>
      <c r="G37">
        <v>2176</v>
      </c>
      <c r="H37">
        <v>726</v>
      </c>
      <c r="I37">
        <v>226</v>
      </c>
      <c r="J37">
        <v>140</v>
      </c>
      <c r="K37">
        <v>579</v>
      </c>
      <c r="L37">
        <v>579</v>
      </c>
      <c r="M37">
        <v>370</v>
      </c>
      <c r="N37">
        <v>3060</v>
      </c>
      <c r="O37">
        <v>1394</v>
      </c>
      <c r="P37">
        <v>1078</v>
      </c>
      <c r="Q37">
        <v>1345</v>
      </c>
      <c r="R37">
        <v>1709</v>
      </c>
      <c r="S37">
        <v>771</v>
      </c>
      <c r="T37">
        <v>755</v>
      </c>
      <c r="U37">
        <v>2518</v>
      </c>
      <c r="V37">
        <v>2518</v>
      </c>
      <c r="W37">
        <v>3086</v>
      </c>
      <c r="X37">
        <v>22</v>
      </c>
    </row>
    <row r="38" spans="1:24" x14ac:dyDescent="0.25">
      <c r="A38" t="s">
        <v>7823</v>
      </c>
      <c r="B38">
        <v>506</v>
      </c>
      <c r="C38">
        <v>506</v>
      </c>
      <c r="D38">
        <v>1514</v>
      </c>
      <c r="E38">
        <v>1423</v>
      </c>
      <c r="F38">
        <v>84</v>
      </c>
      <c r="G38">
        <v>6</v>
      </c>
      <c r="H38">
        <v>753</v>
      </c>
      <c r="I38">
        <v>328</v>
      </c>
      <c r="J38">
        <v>283</v>
      </c>
      <c r="K38">
        <v>1687</v>
      </c>
      <c r="L38">
        <v>1687</v>
      </c>
      <c r="M38">
        <v>1445</v>
      </c>
      <c r="N38">
        <v>7</v>
      </c>
      <c r="O38">
        <v>198</v>
      </c>
      <c r="P38">
        <v>1928</v>
      </c>
      <c r="Q38">
        <v>174</v>
      </c>
      <c r="R38">
        <v>211</v>
      </c>
      <c r="S38">
        <v>11</v>
      </c>
      <c r="T38">
        <v>903</v>
      </c>
      <c r="U38">
        <v>718</v>
      </c>
      <c r="V38">
        <v>718</v>
      </c>
      <c r="W38">
        <v>2011</v>
      </c>
      <c r="X38">
        <v>2695</v>
      </c>
    </row>
    <row r="39" spans="1:24" x14ac:dyDescent="0.25">
      <c r="A39" t="s">
        <v>7824</v>
      </c>
      <c r="B39">
        <v>7</v>
      </c>
      <c r="C39">
        <v>470</v>
      </c>
      <c r="D39">
        <v>873</v>
      </c>
      <c r="E39">
        <v>1717</v>
      </c>
      <c r="F39">
        <v>82</v>
      </c>
      <c r="G39">
        <v>18</v>
      </c>
      <c r="H39">
        <v>1410</v>
      </c>
      <c r="I39">
        <v>1102</v>
      </c>
      <c r="J39">
        <v>393</v>
      </c>
      <c r="K39">
        <v>1092</v>
      </c>
      <c r="L39">
        <v>1092</v>
      </c>
      <c r="M39">
        <v>98</v>
      </c>
      <c r="N39">
        <v>443</v>
      </c>
      <c r="O39">
        <v>221</v>
      </c>
      <c r="P39">
        <v>104</v>
      </c>
      <c r="Q39">
        <v>980</v>
      </c>
      <c r="R39">
        <v>310</v>
      </c>
      <c r="S39">
        <v>1557</v>
      </c>
      <c r="T39">
        <v>980</v>
      </c>
      <c r="U39">
        <v>3290</v>
      </c>
      <c r="V39">
        <v>3290</v>
      </c>
      <c r="W39">
        <v>1126</v>
      </c>
      <c r="X39">
        <v>31</v>
      </c>
    </row>
    <row r="40" spans="1:24" x14ac:dyDescent="0.25">
      <c r="A40" t="s">
        <v>7825</v>
      </c>
      <c r="B40">
        <v>1</v>
      </c>
      <c r="C40">
        <v>100</v>
      </c>
      <c r="D40">
        <v>324</v>
      </c>
      <c r="E40">
        <v>41</v>
      </c>
      <c r="F40">
        <v>115</v>
      </c>
      <c r="G40">
        <v>138</v>
      </c>
      <c r="H40">
        <v>627</v>
      </c>
      <c r="I40">
        <v>76</v>
      </c>
      <c r="J40">
        <v>457</v>
      </c>
      <c r="K40">
        <v>1270</v>
      </c>
      <c r="L40">
        <v>1270</v>
      </c>
      <c r="M40">
        <v>1004</v>
      </c>
      <c r="N40">
        <v>27</v>
      </c>
      <c r="O40">
        <v>3</v>
      </c>
      <c r="P40">
        <v>1096</v>
      </c>
      <c r="Q40">
        <v>197</v>
      </c>
      <c r="R40">
        <v>1488</v>
      </c>
      <c r="S40">
        <v>52</v>
      </c>
      <c r="T40">
        <v>974</v>
      </c>
      <c r="U40">
        <v>1502</v>
      </c>
      <c r="V40">
        <v>1502</v>
      </c>
      <c r="W40">
        <v>778</v>
      </c>
      <c r="X40">
        <v>53</v>
      </c>
    </row>
    <row r="43" spans="1:24" x14ac:dyDescent="0.25">
      <c r="A43" t="s">
        <v>7745</v>
      </c>
    </row>
    <row r="44" spans="1:24" x14ac:dyDescent="0.25">
      <c r="A44" t="s">
        <v>7746</v>
      </c>
    </row>
    <row r="45" spans="1:24" x14ac:dyDescent="0.25">
      <c r="A45" t="s">
        <v>7747</v>
      </c>
      <c r="B45">
        <v>4661</v>
      </c>
      <c r="C45">
        <v>15512</v>
      </c>
      <c r="D45">
        <v>18151</v>
      </c>
      <c r="E45">
        <v>9454</v>
      </c>
      <c r="F45">
        <v>8276</v>
      </c>
      <c r="G45">
        <v>6141</v>
      </c>
      <c r="H45">
        <v>11453</v>
      </c>
      <c r="I45">
        <v>11688</v>
      </c>
      <c r="J45">
        <v>11746</v>
      </c>
      <c r="K45">
        <v>22025</v>
      </c>
      <c r="L45">
        <v>22025</v>
      </c>
      <c r="M45">
        <v>16156</v>
      </c>
      <c r="N45">
        <v>21191</v>
      </c>
      <c r="O45">
        <v>7800</v>
      </c>
      <c r="P45">
        <v>12200</v>
      </c>
      <c r="Q45">
        <v>17710</v>
      </c>
      <c r="R45">
        <v>11751</v>
      </c>
      <c r="S45">
        <v>18226</v>
      </c>
      <c r="T45">
        <v>20955</v>
      </c>
      <c r="U45">
        <v>56863</v>
      </c>
      <c r="V45">
        <v>56863</v>
      </c>
      <c r="W45">
        <v>38208</v>
      </c>
      <c r="X45">
        <v>16527</v>
      </c>
    </row>
    <row r="46" spans="1:24" x14ac:dyDescent="0.25">
      <c r="A46" t="s">
        <v>7748</v>
      </c>
      <c r="B46">
        <v>4413</v>
      </c>
      <c r="C46">
        <v>26612</v>
      </c>
      <c r="D46">
        <v>27233</v>
      </c>
      <c r="E46">
        <v>10705</v>
      </c>
      <c r="F46">
        <v>16630</v>
      </c>
      <c r="G46">
        <v>8536</v>
      </c>
      <c r="H46">
        <v>14650</v>
      </c>
      <c r="I46">
        <v>11511</v>
      </c>
      <c r="J46">
        <v>12770</v>
      </c>
      <c r="K46">
        <v>24602</v>
      </c>
      <c r="L46">
        <v>24602</v>
      </c>
      <c r="M46">
        <v>20282</v>
      </c>
      <c r="N46">
        <v>18648</v>
      </c>
      <c r="O46">
        <v>9935</v>
      </c>
      <c r="P46">
        <v>23653</v>
      </c>
      <c r="Q46">
        <v>39671</v>
      </c>
      <c r="R46">
        <v>22048</v>
      </c>
      <c r="S46">
        <v>23448</v>
      </c>
      <c r="T46">
        <v>41723</v>
      </c>
      <c r="U46">
        <v>54331</v>
      </c>
      <c r="V46">
        <v>54331</v>
      </c>
      <c r="W46">
        <v>51950</v>
      </c>
      <c r="X46">
        <v>29549</v>
      </c>
    </row>
    <row r="47" spans="1:24" x14ac:dyDescent="0.25">
      <c r="A47" t="s">
        <v>7749</v>
      </c>
      <c r="B47">
        <v>3374</v>
      </c>
      <c r="C47">
        <v>15563</v>
      </c>
      <c r="D47">
        <v>19012</v>
      </c>
      <c r="E47">
        <v>7218</v>
      </c>
      <c r="F47">
        <v>7775</v>
      </c>
      <c r="G47">
        <v>6810</v>
      </c>
      <c r="H47">
        <v>9777</v>
      </c>
      <c r="I47">
        <v>7717</v>
      </c>
      <c r="J47">
        <v>6979</v>
      </c>
      <c r="K47">
        <v>16071</v>
      </c>
      <c r="L47">
        <v>16071</v>
      </c>
      <c r="M47">
        <v>11635</v>
      </c>
      <c r="N47">
        <v>17245</v>
      </c>
      <c r="O47">
        <v>7213</v>
      </c>
      <c r="P47">
        <v>21702</v>
      </c>
      <c r="Q47">
        <v>23944</v>
      </c>
      <c r="R47">
        <v>6353</v>
      </c>
      <c r="S47">
        <v>8559</v>
      </c>
      <c r="T47">
        <v>13956</v>
      </c>
      <c r="U47">
        <v>28348</v>
      </c>
      <c r="V47">
        <v>28348</v>
      </c>
      <c r="W47">
        <v>25616</v>
      </c>
      <c r="X47">
        <v>12026</v>
      </c>
    </row>
    <row r="48" spans="1:24" x14ac:dyDescent="0.25">
      <c r="A48" t="s">
        <v>7750</v>
      </c>
      <c r="B48">
        <v>2115</v>
      </c>
      <c r="C48">
        <v>16275</v>
      </c>
      <c r="D48">
        <v>18417</v>
      </c>
      <c r="E48">
        <v>10311</v>
      </c>
      <c r="F48">
        <v>5454</v>
      </c>
      <c r="G48">
        <v>6064</v>
      </c>
      <c r="H48">
        <v>17737</v>
      </c>
      <c r="I48">
        <v>6096</v>
      </c>
      <c r="J48">
        <v>6057</v>
      </c>
      <c r="K48">
        <v>16148</v>
      </c>
      <c r="L48">
        <v>16148</v>
      </c>
      <c r="M48">
        <v>18513</v>
      </c>
      <c r="N48">
        <v>9856</v>
      </c>
      <c r="O48">
        <v>2791</v>
      </c>
      <c r="P48">
        <v>12129</v>
      </c>
      <c r="Q48">
        <v>13204</v>
      </c>
      <c r="R48">
        <v>13481</v>
      </c>
      <c r="S48">
        <v>14570</v>
      </c>
      <c r="T48">
        <v>29405</v>
      </c>
      <c r="U48">
        <v>36801</v>
      </c>
      <c r="V48">
        <v>36801</v>
      </c>
      <c r="W48">
        <v>47887</v>
      </c>
      <c r="X48">
        <v>30707</v>
      </c>
    </row>
    <row r="49" spans="1:24" x14ac:dyDescent="0.25">
      <c r="A49" t="s">
        <v>7751</v>
      </c>
      <c r="B49">
        <v>2572</v>
      </c>
      <c r="C49">
        <v>8702</v>
      </c>
      <c r="D49">
        <v>16619</v>
      </c>
      <c r="E49">
        <v>4509</v>
      </c>
      <c r="F49">
        <v>6241</v>
      </c>
      <c r="G49">
        <v>6679</v>
      </c>
      <c r="H49">
        <v>6787</v>
      </c>
      <c r="I49">
        <v>3922</v>
      </c>
      <c r="J49">
        <v>6299</v>
      </c>
      <c r="K49">
        <v>11310</v>
      </c>
      <c r="L49">
        <v>11310</v>
      </c>
      <c r="M49">
        <v>6746</v>
      </c>
      <c r="N49">
        <v>6175</v>
      </c>
      <c r="O49">
        <v>957</v>
      </c>
      <c r="P49">
        <v>7901</v>
      </c>
      <c r="Q49">
        <v>8258</v>
      </c>
      <c r="R49">
        <v>4962</v>
      </c>
      <c r="S49">
        <v>4642</v>
      </c>
      <c r="T49">
        <v>6870</v>
      </c>
      <c r="U49">
        <v>15607</v>
      </c>
      <c r="V49">
        <v>15607</v>
      </c>
      <c r="W49">
        <v>10604</v>
      </c>
      <c r="X49">
        <v>7787</v>
      </c>
    </row>
    <row r="50" spans="1:24" x14ac:dyDescent="0.25">
      <c r="A50" t="s">
        <v>7752</v>
      </c>
      <c r="B50">
        <v>3283</v>
      </c>
      <c r="C50">
        <v>5440</v>
      </c>
      <c r="D50">
        <v>10296</v>
      </c>
      <c r="E50">
        <v>6731</v>
      </c>
      <c r="F50">
        <v>2548</v>
      </c>
      <c r="G50">
        <v>6073</v>
      </c>
      <c r="H50">
        <v>5728</v>
      </c>
      <c r="I50">
        <v>5696</v>
      </c>
      <c r="J50">
        <v>3625</v>
      </c>
      <c r="K50">
        <v>7333</v>
      </c>
      <c r="L50">
        <v>7333</v>
      </c>
      <c r="M50">
        <v>10050</v>
      </c>
      <c r="N50">
        <v>11615</v>
      </c>
      <c r="O50">
        <v>3365</v>
      </c>
      <c r="P50">
        <v>2783</v>
      </c>
      <c r="Q50">
        <v>7854</v>
      </c>
      <c r="R50">
        <v>4702</v>
      </c>
      <c r="S50">
        <v>7807</v>
      </c>
      <c r="T50">
        <v>12180</v>
      </c>
      <c r="U50">
        <v>17986</v>
      </c>
      <c r="V50">
        <v>17986</v>
      </c>
      <c r="W50">
        <v>13956</v>
      </c>
      <c r="X50">
        <v>8851</v>
      </c>
    </row>
    <row r="51" spans="1:24" x14ac:dyDescent="0.25">
      <c r="A51" t="s">
        <v>7753</v>
      </c>
      <c r="B51">
        <v>1812</v>
      </c>
      <c r="C51">
        <v>4132</v>
      </c>
      <c r="D51">
        <v>4964</v>
      </c>
      <c r="E51">
        <v>3712</v>
      </c>
      <c r="F51">
        <v>2398</v>
      </c>
      <c r="G51">
        <v>5521</v>
      </c>
      <c r="H51">
        <v>3693</v>
      </c>
      <c r="I51">
        <v>2681</v>
      </c>
      <c r="J51">
        <v>4500</v>
      </c>
      <c r="K51">
        <v>3232</v>
      </c>
      <c r="L51">
        <v>3232</v>
      </c>
      <c r="M51">
        <v>8578</v>
      </c>
      <c r="N51">
        <v>2203</v>
      </c>
      <c r="O51">
        <v>1378</v>
      </c>
      <c r="P51">
        <v>2012</v>
      </c>
      <c r="Q51">
        <v>3949</v>
      </c>
      <c r="R51">
        <v>3727</v>
      </c>
      <c r="S51">
        <v>3122</v>
      </c>
      <c r="T51">
        <v>6144</v>
      </c>
      <c r="U51">
        <v>9272</v>
      </c>
      <c r="V51">
        <v>9272</v>
      </c>
      <c r="W51">
        <v>9780</v>
      </c>
      <c r="X51">
        <v>4488</v>
      </c>
    </row>
    <row r="52" spans="1:24" x14ac:dyDescent="0.25">
      <c r="A52" t="s">
        <v>7754</v>
      </c>
      <c r="B52">
        <v>1822</v>
      </c>
      <c r="C52">
        <v>2907</v>
      </c>
      <c r="D52">
        <v>6106</v>
      </c>
      <c r="E52">
        <v>1689</v>
      </c>
      <c r="F52">
        <v>2098</v>
      </c>
      <c r="G52">
        <v>4432</v>
      </c>
      <c r="H52">
        <v>4371</v>
      </c>
      <c r="I52">
        <v>2148</v>
      </c>
      <c r="J52">
        <v>1450</v>
      </c>
      <c r="K52">
        <v>5929</v>
      </c>
      <c r="L52">
        <v>5929</v>
      </c>
      <c r="M52">
        <v>4367</v>
      </c>
      <c r="N52">
        <v>1901</v>
      </c>
      <c r="O52">
        <v>274</v>
      </c>
      <c r="P52">
        <v>2868</v>
      </c>
      <c r="Q52">
        <v>6552</v>
      </c>
      <c r="R52">
        <v>4864</v>
      </c>
      <c r="S52">
        <v>2900</v>
      </c>
      <c r="T52">
        <v>4579</v>
      </c>
      <c r="U52">
        <v>5970</v>
      </c>
      <c r="V52">
        <v>5970</v>
      </c>
      <c r="W52">
        <v>4485</v>
      </c>
      <c r="X52">
        <v>3050</v>
      </c>
    </row>
    <row r="53" spans="1:24" x14ac:dyDescent="0.25">
      <c r="A53" t="s">
        <v>7755</v>
      </c>
      <c r="B53">
        <v>261</v>
      </c>
      <c r="C53">
        <v>3601</v>
      </c>
      <c r="D53">
        <v>4099</v>
      </c>
      <c r="E53">
        <v>1973</v>
      </c>
      <c r="F53">
        <v>2370</v>
      </c>
      <c r="G53">
        <v>4959</v>
      </c>
      <c r="H53">
        <v>3887</v>
      </c>
      <c r="I53">
        <v>1275</v>
      </c>
      <c r="J53">
        <v>2267</v>
      </c>
      <c r="K53">
        <v>3965</v>
      </c>
      <c r="L53">
        <v>3965</v>
      </c>
      <c r="M53">
        <v>1952</v>
      </c>
      <c r="N53">
        <v>3535</v>
      </c>
      <c r="O53">
        <v>1090</v>
      </c>
      <c r="P53">
        <v>3161</v>
      </c>
      <c r="Q53">
        <v>2280</v>
      </c>
      <c r="R53">
        <v>2381</v>
      </c>
      <c r="S53">
        <v>1207</v>
      </c>
      <c r="T53">
        <v>1815</v>
      </c>
      <c r="U53">
        <v>4109</v>
      </c>
      <c r="V53">
        <v>4109</v>
      </c>
      <c r="W53">
        <v>4761</v>
      </c>
      <c r="X53">
        <v>1304</v>
      </c>
    </row>
    <row r="54" spans="1:24" x14ac:dyDescent="0.25">
      <c r="A54" t="s">
        <v>7756</v>
      </c>
      <c r="B54">
        <v>3802</v>
      </c>
      <c r="C54">
        <v>2187</v>
      </c>
      <c r="D54">
        <v>6410</v>
      </c>
      <c r="E54">
        <v>2095</v>
      </c>
      <c r="F54">
        <v>2195</v>
      </c>
      <c r="G54">
        <v>1700</v>
      </c>
      <c r="H54">
        <v>4854</v>
      </c>
      <c r="I54">
        <v>1760</v>
      </c>
      <c r="J54">
        <v>2071</v>
      </c>
      <c r="K54">
        <v>11039</v>
      </c>
      <c r="L54">
        <v>11039</v>
      </c>
      <c r="M54">
        <v>2305</v>
      </c>
      <c r="N54">
        <v>2053</v>
      </c>
      <c r="O54">
        <v>1172</v>
      </c>
      <c r="P54">
        <v>667</v>
      </c>
      <c r="Q54">
        <v>2254</v>
      </c>
      <c r="R54">
        <v>974</v>
      </c>
      <c r="S54">
        <v>666</v>
      </c>
      <c r="T54">
        <v>2725</v>
      </c>
      <c r="U54">
        <v>5103</v>
      </c>
      <c r="V54">
        <v>5103</v>
      </c>
      <c r="W54">
        <v>2976</v>
      </c>
      <c r="X54">
        <v>2563</v>
      </c>
    </row>
    <row r="55" spans="1:24" x14ac:dyDescent="0.25">
      <c r="A55" t="s">
        <v>7757</v>
      </c>
      <c r="B55">
        <v>209</v>
      </c>
      <c r="C55">
        <v>364</v>
      </c>
      <c r="D55">
        <v>975</v>
      </c>
      <c r="E55">
        <v>446</v>
      </c>
      <c r="F55">
        <v>878</v>
      </c>
      <c r="G55">
        <v>1150</v>
      </c>
      <c r="H55">
        <v>2476</v>
      </c>
      <c r="I55">
        <v>1913</v>
      </c>
      <c r="J55">
        <v>1606</v>
      </c>
      <c r="K55">
        <v>1451</v>
      </c>
      <c r="L55">
        <v>1451</v>
      </c>
      <c r="M55">
        <v>1706</v>
      </c>
      <c r="N55">
        <v>438</v>
      </c>
      <c r="O55">
        <v>1158</v>
      </c>
      <c r="P55">
        <v>2939</v>
      </c>
      <c r="Q55">
        <v>1242</v>
      </c>
      <c r="R55">
        <v>693</v>
      </c>
      <c r="S55">
        <v>2336</v>
      </c>
      <c r="T55">
        <v>2603</v>
      </c>
      <c r="U55">
        <v>2224</v>
      </c>
      <c r="V55">
        <v>2224</v>
      </c>
      <c r="W55">
        <v>2783</v>
      </c>
      <c r="X55">
        <v>1357</v>
      </c>
    </row>
    <row r="56" spans="1:24" x14ac:dyDescent="0.25">
      <c r="A56" t="s">
        <v>7758</v>
      </c>
      <c r="B56">
        <v>86</v>
      </c>
      <c r="C56">
        <v>1681</v>
      </c>
      <c r="D56">
        <v>2536</v>
      </c>
      <c r="E56">
        <v>73</v>
      </c>
      <c r="F56">
        <v>1104</v>
      </c>
      <c r="G56">
        <v>1877</v>
      </c>
      <c r="H56">
        <v>1076</v>
      </c>
      <c r="I56">
        <v>488</v>
      </c>
      <c r="J56">
        <v>313</v>
      </c>
      <c r="K56">
        <v>1799</v>
      </c>
      <c r="L56">
        <v>1799</v>
      </c>
      <c r="M56">
        <v>2294</v>
      </c>
      <c r="N56">
        <v>278</v>
      </c>
      <c r="O56">
        <v>419</v>
      </c>
      <c r="P56">
        <v>1382</v>
      </c>
      <c r="Q56">
        <v>655</v>
      </c>
      <c r="R56">
        <v>680</v>
      </c>
      <c r="S56">
        <v>1939</v>
      </c>
      <c r="T56">
        <v>4284</v>
      </c>
      <c r="U56">
        <v>863</v>
      </c>
      <c r="V56">
        <v>863</v>
      </c>
      <c r="W56">
        <v>4342</v>
      </c>
      <c r="X56">
        <v>1214</v>
      </c>
    </row>
    <row r="57" spans="1:24" x14ac:dyDescent="0.25">
      <c r="A57" t="s">
        <v>7759</v>
      </c>
      <c r="B57">
        <v>769</v>
      </c>
      <c r="C57">
        <v>769</v>
      </c>
      <c r="D57">
        <v>604</v>
      </c>
      <c r="E57">
        <v>229</v>
      </c>
      <c r="F57">
        <v>410</v>
      </c>
      <c r="G57">
        <v>96</v>
      </c>
      <c r="H57">
        <v>1093</v>
      </c>
      <c r="I57">
        <v>444</v>
      </c>
      <c r="J57">
        <v>724</v>
      </c>
      <c r="K57">
        <v>1105</v>
      </c>
      <c r="L57">
        <v>1105</v>
      </c>
      <c r="M57">
        <v>1394</v>
      </c>
      <c r="N57">
        <v>850</v>
      </c>
      <c r="O57">
        <v>1606</v>
      </c>
      <c r="P57">
        <v>3194</v>
      </c>
      <c r="Q57">
        <v>1311</v>
      </c>
      <c r="R57">
        <v>956</v>
      </c>
      <c r="S57">
        <v>1147</v>
      </c>
      <c r="T57">
        <v>1280</v>
      </c>
      <c r="U57">
        <v>1527</v>
      </c>
      <c r="V57">
        <v>1527</v>
      </c>
      <c r="W57">
        <v>998</v>
      </c>
      <c r="X57">
        <v>1027</v>
      </c>
    </row>
    <row r="58" spans="1:24" x14ac:dyDescent="0.25">
      <c r="A58" t="s">
        <v>7826</v>
      </c>
      <c r="B58">
        <v>757</v>
      </c>
      <c r="C58">
        <v>793</v>
      </c>
      <c r="D58">
        <v>902</v>
      </c>
      <c r="E58">
        <v>987</v>
      </c>
      <c r="F58">
        <v>818</v>
      </c>
      <c r="G58">
        <v>437</v>
      </c>
      <c r="H58">
        <v>1502</v>
      </c>
      <c r="I58">
        <v>1481</v>
      </c>
      <c r="J58">
        <v>496</v>
      </c>
      <c r="K58">
        <v>741</v>
      </c>
      <c r="L58">
        <v>741</v>
      </c>
      <c r="M58">
        <v>820</v>
      </c>
      <c r="N58">
        <v>665</v>
      </c>
      <c r="O58">
        <v>723</v>
      </c>
      <c r="P58">
        <v>2402</v>
      </c>
      <c r="Q58">
        <v>1529</v>
      </c>
      <c r="R58">
        <v>1608</v>
      </c>
      <c r="S58">
        <v>332</v>
      </c>
      <c r="T58">
        <v>2745</v>
      </c>
      <c r="U58">
        <v>1781</v>
      </c>
      <c r="V58">
        <v>1781</v>
      </c>
      <c r="W58">
        <v>1237</v>
      </c>
      <c r="X58">
        <v>267</v>
      </c>
    </row>
    <row r="59" spans="1:24" x14ac:dyDescent="0.25">
      <c r="A59" t="s">
        <v>7827</v>
      </c>
      <c r="B59">
        <v>52</v>
      </c>
      <c r="C59">
        <v>463</v>
      </c>
      <c r="D59">
        <v>331</v>
      </c>
      <c r="E59">
        <v>352</v>
      </c>
      <c r="F59">
        <v>294</v>
      </c>
      <c r="G59">
        <v>450</v>
      </c>
      <c r="H59">
        <v>693</v>
      </c>
      <c r="I59">
        <v>270</v>
      </c>
      <c r="J59">
        <v>508</v>
      </c>
      <c r="K59">
        <v>557</v>
      </c>
      <c r="L59">
        <v>557</v>
      </c>
      <c r="M59">
        <v>389</v>
      </c>
      <c r="N59">
        <v>477</v>
      </c>
      <c r="O59">
        <v>547</v>
      </c>
      <c r="P59">
        <v>977</v>
      </c>
      <c r="Q59">
        <v>515</v>
      </c>
      <c r="R59">
        <v>271</v>
      </c>
      <c r="S59">
        <v>555</v>
      </c>
      <c r="T59">
        <v>2060</v>
      </c>
      <c r="U59">
        <v>473</v>
      </c>
      <c r="V59">
        <v>473</v>
      </c>
      <c r="W59">
        <v>762</v>
      </c>
      <c r="X59">
        <v>4</v>
      </c>
    </row>
    <row r="63" spans="1:24" x14ac:dyDescent="0.25">
      <c r="A63" t="s">
        <v>7760</v>
      </c>
    </row>
    <row r="64" spans="1:24" x14ac:dyDescent="0.25">
      <c r="A64" t="s">
        <v>7761</v>
      </c>
      <c r="B64">
        <v>417</v>
      </c>
      <c r="C64">
        <v>359</v>
      </c>
      <c r="D64">
        <v>337</v>
      </c>
      <c r="E64">
        <v>336</v>
      </c>
      <c r="F64">
        <v>736</v>
      </c>
      <c r="G64">
        <v>275</v>
      </c>
      <c r="H64">
        <v>383</v>
      </c>
      <c r="I64">
        <v>235</v>
      </c>
      <c r="J64">
        <v>305</v>
      </c>
      <c r="K64">
        <v>175</v>
      </c>
      <c r="L64">
        <v>175</v>
      </c>
      <c r="M64">
        <v>203</v>
      </c>
      <c r="N64">
        <v>236</v>
      </c>
      <c r="O64">
        <v>59</v>
      </c>
      <c r="P64">
        <v>694</v>
      </c>
      <c r="Q64">
        <v>790</v>
      </c>
      <c r="R64">
        <v>593</v>
      </c>
      <c r="S64">
        <v>536</v>
      </c>
      <c r="T64">
        <v>1006</v>
      </c>
      <c r="U64">
        <v>1117</v>
      </c>
      <c r="V64">
        <v>1117</v>
      </c>
      <c r="W64">
        <v>4181</v>
      </c>
      <c r="X64">
        <v>2566</v>
      </c>
    </row>
    <row r="65" spans="1:24" x14ac:dyDescent="0.25">
      <c r="A65" t="s">
        <v>7762</v>
      </c>
      <c r="B65">
        <v>4004</v>
      </c>
      <c r="C65">
        <v>12089</v>
      </c>
      <c r="D65">
        <v>24203</v>
      </c>
      <c r="E65">
        <v>4872</v>
      </c>
      <c r="F65">
        <v>4309</v>
      </c>
      <c r="G65">
        <v>7315</v>
      </c>
      <c r="H65">
        <v>21236</v>
      </c>
      <c r="I65">
        <v>5817</v>
      </c>
      <c r="J65">
        <v>9516</v>
      </c>
      <c r="K65">
        <v>22388</v>
      </c>
      <c r="L65">
        <v>22388</v>
      </c>
      <c r="M65">
        <v>18702</v>
      </c>
      <c r="N65">
        <v>7351</v>
      </c>
      <c r="O65">
        <v>8171</v>
      </c>
      <c r="P65">
        <v>14449</v>
      </c>
      <c r="Q65">
        <v>16875</v>
      </c>
      <c r="R65">
        <v>12678</v>
      </c>
      <c r="S65">
        <v>7212</v>
      </c>
      <c r="T65">
        <v>27246</v>
      </c>
      <c r="U65">
        <v>26351</v>
      </c>
      <c r="V65">
        <v>26351</v>
      </c>
      <c r="W65">
        <v>40192</v>
      </c>
      <c r="X65">
        <v>12701</v>
      </c>
    </row>
    <row r="66" spans="1:24" x14ac:dyDescent="0.25">
      <c r="A66" t="s">
        <v>7763</v>
      </c>
      <c r="B66">
        <v>8584</v>
      </c>
      <c r="C66">
        <v>44008</v>
      </c>
      <c r="D66">
        <v>60106</v>
      </c>
      <c r="E66">
        <v>51593</v>
      </c>
      <c r="F66">
        <v>16046</v>
      </c>
      <c r="G66">
        <v>11714</v>
      </c>
      <c r="H66">
        <v>23499</v>
      </c>
      <c r="I66">
        <v>16214</v>
      </c>
      <c r="J66">
        <v>20111</v>
      </c>
      <c r="K66">
        <v>40281</v>
      </c>
      <c r="L66">
        <v>40281</v>
      </c>
      <c r="M66">
        <v>28570</v>
      </c>
      <c r="N66">
        <v>15260</v>
      </c>
      <c r="O66">
        <v>10248</v>
      </c>
      <c r="P66">
        <v>15785</v>
      </c>
      <c r="Q66">
        <v>35644</v>
      </c>
      <c r="R66">
        <v>24642</v>
      </c>
      <c r="S66">
        <v>35373</v>
      </c>
      <c r="T66">
        <v>46229</v>
      </c>
      <c r="U66">
        <v>56844</v>
      </c>
      <c r="V66">
        <v>56844</v>
      </c>
      <c r="W66">
        <v>89463</v>
      </c>
      <c r="X66">
        <v>38651</v>
      </c>
    </row>
    <row r="67" spans="1:24" x14ac:dyDescent="0.25">
      <c r="A67" t="s">
        <v>7764</v>
      </c>
      <c r="B67">
        <v>4685</v>
      </c>
      <c r="C67">
        <v>16261</v>
      </c>
      <c r="D67">
        <v>21122</v>
      </c>
      <c r="E67">
        <v>9052</v>
      </c>
      <c r="F67">
        <v>3733</v>
      </c>
      <c r="G67">
        <v>5127</v>
      </c>
      <c r="H67">
        <v>7909</v>
      </c>
      <c r="I67">
        <v>5151</v>
      </c>
      <c r="J67">
        <v>7145</v>
      </c>
      <c r="K67">
        <v>17846</v>
      </c>
      <c r="L67">
        <v>17846</v>
      </c>
      <c r="M67">
        <v>11036</v>
      </c>
      <c r="N67">
        <v>6760</v>
      </c>
      <c r="O67">
        <v>6056</v>
      </c>
      <c r="P67">
        <v>9901</v>
      </c>
      <c r="Q67">
        <v>13616</v>
      </c>
      <c r="R67">
        <v>10738</v>
      </c>
      <c r="S67">
        <v>12620</v>
      </c>
      <c r="T67">
        <v>14166</v>
      </c>
      <c r="U67">
        <v>38731</v>
      </c>
      <c r="V67">
        <v>38731</v>
      </c>
      <c r="W67">
        <v>33167</v>
      </c>
      <c r="X67">
        <v>12971</v>
      </c>
    </row>
    <row r="68" spans="1:24" x14ac:dyDescent="0.25">
      <c r="A68" t="s">
        <v>7765</v>
      </c>
      <c r="B68">
        <v>3153</v>
      </c>
      <c r="C68">
        <v>11895</v>
      </c>
      <c r="D68">
        <v>21265</v>
      </c>
      <c r="E68">
        <v>5697</v>
      </c>
      <c r="F68">
        <v>1983</v>
      </c>
      <c r="G68">
        <v>3930</v>
      </c>
      <c r="H68">
        <v>14415</v>
      </c>
      <c r="I68">
        <v>11538</v>
      </c>
      <c r="J68">
        <v>7953</v>
      </c>
      <c r="K68">
        <v>17834</v>
      </c>
      <c r="L68">
        <v>17834</v>
      </c>
      <c r="M68">
        <v>10447</v>
      </c>
      <c r="N68">
        <v>5037</v>
      </c>
      <c r="O68">
        <v>3512</v>
      </c>
      <c r="P68">
        <v>8600</v>
      </c>
      <c r="Q68">
        <v>14819</v>
      </c>
      <c r="R68">
        <v>10593</v>
      </c>
      <c r="S68">
        <v>11701</v>
      </c>
      <c r="T68">
        <v>13244</v>
      </c>
      <c r="U68">
        <v>16773</v>
      </c>
      <c r="V68">
        <v>16773</v>
      </c>
      <c r="W68">
        <v>27955</v>
      </c>
      <c r="X68">
        <v>13464</v>
      </c>
    </row>
    <row r="69" spans="1:24" x14ac:dyDescent="0.25">
      <c r="A69" t="s">
        <v>7766</v>
      </c>
      <c r="B69">
        <v>3552</v>
      </c>
      <c r="C69">
        <v>8955</v>
      </c>
      <c r="D69">
        <v>8432</v>
      </c>
      <c r="E69">
        <v>4656</v>
      </c>
      <c r="F69">
        <v>2958</v>
      </c>
      <c r="G69">
        <v>4660</v>
      </c>
      <c r="H69">
        <v>10682</v>
      </c>
      <c r="I69">
        <v>4504</v>
      </c>
      <c r="J69">
        <v>4350</v>
      </c>
      <c r="K69">
        <v>10231</v>
      </c>
      <c r="L69">
        <v>10231</v>
      </c>
      <c r="M69">
        <v>11923</v>
      </c>
      <c r="N69">
        <v>3777</v>
      </c>
      <c r="O69">
        <v>3504</v>
      </c>
      <c r="P69">
        <v>5807</v>
      </c>
      <c r="Q69">
        <v>6593</v>
      </c>
      <c r="R69">
        <v>5689</v>
      </c>
      <c r="S69">
        <v>9692</v>
      </c>
      <c r="T69">
        <v>7769</v>
      </c>
      <c r="U69">
        <v>8798</v>
      </c>
      <c r="V69">
        <v>8798</v>
      </c>
      <c r="W69">
        <v>15907</v>
      </c>
      <c r="X69">
        <v>9141</v>
      </c>
    </row>
    <row r="70" spans="1:24" x14ac:dyDescent="0.25">
      <c r="A70" t="s">
        <v>7767</v>
      </c>
      <c r="B70">
        <v>1695</v>
      </c>
      <c r="C70">
        <v>10185</v>
      </c>
      <c r="D70">
        <v>19915</v>
      </c>
      <c r="E70">
        <v>12841</v>
      </c>
      <c r="F70">
        <v>5911</v>
      </c>
      <c r="G70">
        <v>5398</v>
      </c>
      <c r="H70">
        <v>10999</v>
      </c>
      <c r="I70">
        <v>6654</v>
      </c>
      <c r="J70">
        <v>7892</v>
      </c>
      <c r="K70">
        <v>16492</v>
      </c>
      <c r="L70">
        <v>16492</v>
      </c>
      <c r="M70">
        <v>8764</v>
      </c>
      <c r="N70">
        <v>6037</v>
      </c>
      <c r="O70">
        <v>3087</v>
      </c>
      <c r="P70">
        <v>6644</v>
      </c>
      <c r="Q70">
        <v>7658</v>
      </c>
      <c r="R70">
        <v>10209</v>
      </c>
      <c r="S70">
        <v>8238</v>
      </c>
      <c r="T70">
        <v>11353</v>
      </c>
      <c r="U70">
        <v>10475</v>
      </c>
      <c r="V70">
        <v>10475</v>
      </c>
      <c r="W70">
        <v>22639</v>
      </c>
      <c r="X70">
        <v>8088</v>
      </c>
    </row>
    <row r="71" spans="1:24" x14ac:dyDescent="0.25">
      <c r="A71" t="s">
        <v>7768</v>
      </c>
      <c r="B71">
        <v>514</v>
      </c>
      <c r="C71">
        <v>3126</v>
      </c>
      <c r="D71">
        <v>7216</v>
      </c>
      <c r="E71">
        <v>2035</v>
      </c>
      <c r="F71">
        <v>2171</v>
      </c>
      <c r="G71">
        <v>2768</v>
      </c>
      <c r="H71">
        <v>2301</v>
      </c>
      <c r="I71">
        <v>1811</v>
      </c>
      <c r="J71">
        <v>3634</v>
      </c>
      <c r="K71">
        <v>6361</v>
      </c>
      <c r="L71">
        <v>6361</v>
      </c>
      <c r="M71">
        <v>5258</v>
      </c>
      <c r="N71">
        <v>2424</v>
      </c>
      <c r="O71">
        <v>1986</v>
      </c>
      <c r="P71">
        <v>2658</v>
      </c>
      <c r="Q71">
        <v>5257</v>
      </c>
      <c r="R71">
        <v>2690</v>
      </c>
      <c r="S71">
        <v>3921</v>
      </c>
      <c r="T71">
        <v>3614</v>
      </c>
      <c r="U71">
        <v>15715</v>
      </c>
      <c r="V71">
        <v>15715</v>
      </c>
      <c r="W71">
        <v>7394</v>
      </c>
      <c r="X71">
        <v>3617</v>
      </c>
    </row>
    <row r="72" spans="1:24" x14ac:dyDescent="0.25">
      <c r="A72" t="s">
        <v>7769</v>
      </c>
      <c r="B72">
        <v>921</v>
      </c>
      <c r="C72">
        <v>2200</v>
      </c>
      <c r="D72">
        <v>2659</v>
      </c>
      <c r="E72">
        <v>1896</v>
      </c>
      <c r="F72">
        <v>1395</v>
      </c>
      <c r="G72">
        <v>2946</v>
      </c>
      <c r="H72">
        <v>5608</v>
      </c>
      <c r="I72">
        <v>2759</v>
      </c>
      <c r="J72">
        <v>1143</v>
      </c>
      <c r="K72">
        <v>3192</v>
      </c>
      <c r="L72">
        <v>3192</v>
      </c>
      <c r="M72">
        <v>7757</v>
      </c>
      <c r="N72">
        <v>2757</v>
      </c>
      <c r="O72">
        <v>1361</v>
      </c>
      <c r="P72">
        <v>4148</v>
      </c>
      <c r="Q72">
        <v>8796</v>
      </c>
      <c r="R72">
        <v>7270</v>
      </c>
      <c r="S72">
        <v>1824</v>
      </c>
      <c r="T72">
        <v>9246</v>
      </c>
      <c r="U72">
        <v>7300</v>
      </c>
      <c r="V72">
        <v>7300</v>
      </c>
      <c r="W72">
        <v>6582</v>
      </c>
      <c r="X72">
        <v>7606</v>
      </c>
    </row>
    <row r="73" spans="1:24" x14ac:dyDescent="0.25">
      <c r="A73" t="s">
        <v>7770</v>
      </c>
      <c r="B73">
        <v>273</v>
      </c>
      <c r="C73">
        <v>2603</v>
      </c>
      <c r="D73">
        <v>3475</v>
      </c>
      <c r="E73">
        <v>4781</v>
      </c>
      <c r="F73">
        <v>1185</v>
      </c>
      <c r="G73">
        <v>2898</v>
      </c>
      <c r="H73">
        <v>6487</v>
      </c>
      <c r="I73">
        <v>1645</v>
      </c>
      <c r="J73">
        <v>1556</v>
      </c>
      <c r="K73">
        <v>3687</v>
      </c>
      <c r="L73">
        <v>3687</v>
      </c>
      <c r="M73">
        <v>2309</v>
      </c>
      <c r="N73">
        <v>2139</v>
      </c>
      <c r="O73">
        <v>2345</v>
      </c>
      <c r="P73">
        <v>3060</v>
      </c>
      <c r="Q73">
        <v>2475</v>
      </c>
      <c r="R73">
        <v>2831</v>
      </c>
      <c r="S73">
        <v>5115</v>
      </c>
      <c r="T73">
        <v>3773</v>
      </c>
      <c r="U73">
        <v>6452</v>
      </c>
      <c r="V73">
        <v>6452</v>
      </c>
      <c r="W73">
        <v>6095</v>
      </c>
      <c r="X73">
        <v>2878</v>
      </c>
    </row>
    <row r="74" spans="1:24" x14ac:dyDescent="0.25">
      <c r="A74" t="s">
        <v>7771</v>
      </c>
      <c r="B74">
        <v>549</v>
      </c>
      <c r="C74">
        <v>3284</v>
      </c>
      <c r="D74">
        <v>5455</v>
      </c>
      <c r="E74">
        <v>3954</v>
      </c>
      <c r="F74">
        <v>2053</v>
      </c>
      <c r="G74">
        <v>4235</v>
      </c>
      <c r="H74">
        <v>5262</v>
      </c>
      <c r="I74">
        <v>2398</v>
      </c>
      <c r="J74">
        <v>3227</v>
      </c>
      <c r="K74">
        <v>3246</v>
      </c>
      <c r="L74">
        <v>3246</v>
      </c>
      <c r="M74">
        <v>2703</v>
      </c>
      <c r="N74">
        <v>6742</v>
      </c>
      <c r="O74">
        <v>2101</v>
      </c>
      <c r="P74">
        <v>7800</v>
      </c>
      <c r="Q74">
        <v>2869</v>
      </c>
      <c r="R74">
        <v>5520</v>
      </c>
      <c r="S74">
        <v>4337</v>
      </c>
      <c r="T74">
        <v>2542</v>
      </c>
      <c r="U74">
        <v>6959</v>
      </c>
      <c r="V74">
        <v>6959</v>
      </c>
      <c r="W74">
        <v>5015</v>
      </c>
      <c r="X74">
        <v>1677</v>
      </c>
    </row>
    <row r="75" spans="1:24" x14ac:dyDescent="0.25">
      <c r="A75" t="s">
        <v>7772</v>
      </c>
      <c r="B75">
        <v>389</v>
      </c>
      <c r="C75">
        <v>2213</v>
      </c>
      <c r="D75">
        <v>2341</v>
      </c>
      <c r="E75">
        <v>2177</v>
      </c>
      <c r="F75">
        <v>1414</v>
      </c>
      <c r="G75">
        <v>2414</v>
      </c>
      <c r="H75">
        <v>1462</v>
      </c>
      <c r="I75">
        <v>580</v>
      </c>
      <c r="J75">
        <v>1334</v>
      </c>
      <c r="K75">
        <v>2391</v>
      </c>
      <c r="L75">
        <v>2391</v>
      </c>
      <c r="M75">
        <v>1936</v>
      </c>
      <c r="N75">
        <v>2387</v>
      </c>
      <c r="O75">
        <v>1610</v>
      </c>
      <c r="P75">
        <v>2120</v>
      </c>
      <c r="Q75">
        <v>1080</v>
      </c>
      <c r="R75">
        <v>1741</v>
      </c>
      <c r="S75">
        <v>1982</v>
      </c>
      <c r="T75">
        <v>3306</v>
      </c>
      <c r="U75">
        <v>3014</v>
      </c>
      <c r="V75">
        <v>3014</v>
      </c>
      <c r="W75">
        <v>4386</v>
      </c>
      <c r="X75">
        <v>597</v>
      </c>
    </row>
    <row r="76" spans="1:24" x14ac:dyDescent="0.25">
      <c r="A76" t="s">
        <v>7773</v>
      </c>
      <c r="B76">
        <v>466</v>
      </c>
      <c r="C76">
        <v>1939</v>
      </c>
      <c r="D76">
        <v>1400</v>
      </c>
      <c r="E76">
        <v>1371</v>
      </c>
      <c r="F76">
        <v>759</v>
      </c>
      <c r="G76">
        <v>1425</v>
      </c>
      <c r="H76">
        <v>1248</v>
      </c>
      <c r="I76">
        <v>394</v>
      </c>
      <c r="J76">
        <v>658</v>
      </c>
      <c r="K76">
        <v>1875</v>
      </c>
      <c r="L76">
        <v>1875</v>
      </c>
      <c r="M76">
        <v>2461</v>
      </c>
      <c r="N76">
        <v>819</v>
      </c>
      <c r="O76">
        <v>1409</v>
      </c>
      <c r="P76">
        <v>1875</v>
      </c>
      <c r="Q76">
        <v>3081</v>
      </c>
      <c r="R76">
        <v>1474</v>
      </c>
      <c r="S76">
        <v>1013</v>
      </c>
      <c r="T76">
        <v>3433</v>
      </c>
      <c r="U76">
        <v>2717</v>
      </c>
      <c r="V76">
        <v>2717</v>
      </c>
      <c r="W76">
        <v>3836</v>
      </c>
      <c r="X76">
        <v>2137</v>
      </c>
    </row>
    <row r="77" spans="1:24" x14ac:dyDescent="0.25">
      <c r="A77" t="s">
        <v>7774</v>
      </c>
      <c r="B77">
        <v>1321</v>
      </c>
      <c r="C77">
        <v>632</v>
      </c>
      <c r="D77">
        <v>575</v>
      </c>
      <c r="E77">
        <v>1120</v>
      </c>
      <c r="F77">
        <v>409</v>
      </c>
      <c r="G77">
        <v>207</v>
      </c>
      <c r="H77">
        <v>681</v>
      </c>
      <c r="I77">
        <v>470</v>
      </c>
      <c r="J77">
        <v>720</v>
      </c>
      <c r="K77">
        <v>1717</v>
      </c>
      <c r="L77">
        <v>1717</v>
      </c>
      <c r="M77">
        <v>745</v>
      </c>
      <c r="N77">
        <v>384</v>
      </c>
      <c r="O77">
        <v>572</v>
      </c>
      <c r="P77">
        <v>1182</v>
      </c>
      <c r="Q77">
        <v>1561</v>
      </c>
      <c r="R77">
        <v>773</v>
      </c>
      <c r="S77">
        <v>1406</v>
      </c>
      <c r="T77">
        <v>1971</v>
      </c>
      <c r="U77">
        <v>1205</v>
      </c>
      <c r="V77">
        <v>1205</v>
      </c>
      <c r="W77">
        <v>2473</v>
      </c>
      <c r="X77">
        <v>7217</v>
      </c>
    </row>
    <row r="83" spans="1:24" x14ac:dyDescent="0.25">
      <c r="A83" t="s">
        <v>7775</v>
      </c>
    </row>
    <row r="84" spans="1:24" x14ac:dyDescent="0.25">
      <c r="A84" t="s">
        <v>7776</v>
      </c>
      <c r="B84">
        <v>418</v>
      </c>
      <c r="C84">
        <v>476</v>
      </c>
      <c r="D84">
        <v>482</v>
      </c>
      <c r="E84">
        <v>1475</v>
      </c>
      <c r="F84">
        <v>41</v>
      </c>
      <c r="G84">
        <v>94</v>
      </c>
      <c r="H84">
        <v>482</v>
      </c>
      <c r="I84">
        <v>1391</v>
      </c>
      <c r="J84">
        <v>528</v>
      </c>
      <c r="K84">
        <v>87</v>
      </c>
      <c r="L84">
        <v>87</v>
      </c>
      <c r="M84">
        <v>510</v>
      </c>
      <c r="N84">
        <v>290</v>
      </c>
      <c r="O84">
        <v>39</v>
      </c>
      <c r="P84">
        <v>713</v>
      </c>
      <c r="Q84">
        <v>695</v>
      </c>
      <c r="R84">
        <v>762</v>
      </c>
      <c r="S84">
        <v>178</v>
      </c>
      <c r="T84">
        <v>731</v>
      </c>
      <c r="U84">
        <v>1211</v>
      </c>
      <c r="V84">
        <v>1211</v>
      </c>
      <c r="W84">
        <v>3791</v>
      </c>
      <c r="X84">
        <v>2696</v>
      </c>
    </row>
    <row r="85" spans="1:24" x14ac:dyDescent="0.25">
      <c r="A85" t="s">
        <v>7777</v>
      </c>
      <c r="B85">
        <v>2712</v>
      </c>
      <c r="C85">
        <v>6753</v>
      </c>
      <c r="D85">
        <v>7486</v>
      </c>
      <c r="E85">
        <v>5307</v>
      </c>
      <c r="F85">
        <v>1751</v>
      </c>
      <c r="G85">
        <v>2618</v>
      </c>
      <c r="H85">
        <v>5895</v>
      </c>
      <c r="I85">
        <v>2798</v>
      </c>
      <c r="J85">
        <v>2028</v>
      </c>
      <c r="K85">
        <v>4782</v>
      </c>
      <c r="L85">
        <v>4782</v>
      </c>
      <c r="M85">
        <v>4288</v>
      </c>
      <c r="N85">
        <v>2317</v>
      </c>
      <c r="O85">
        <v>1470</v>
      </c>
      <c r="P85">
        <v>2904</v>
      </c>
      <c r="Q85">
        <v>5060</v>
      </c>
      <c r="R85">
        <v>5757</v>
      </c>
      <c r="S85">
        <v>3323</v>
      </c>
      <c r="T85">
        <v>4686</v>
      </c>
      <c r="U85">
        <v>10660</v>
      </c>
      <c r="V85">
        <v>10660</v>
      </c>
      <c r="W85">
        <v>19675</v>
      </c>
      <c r="X85">
        <v>11027</v>
      </c>
    </row>
    <row r="86" spans="1:24" x14ac:dyDescent="0.25">
      <c r="A86" t="s">
        <v>7778</v>
      </c>
      <c r="B86">
        <v>4774</v>
      </c>
      <c r="C86">
        <v>7160</v>
      </c>
      <c r="D86">
        <v>11301</v>
      </c>
      <c r="E86">
        <v>5148</v>
      </c>
      <c r="F86">
        <v>1778</v>
      </c>
      <c r="G86">
        <v>3211</v>
      </c>
      <c r="H86">
        <v>4333</v>
      </c>
      <c r="I86">
        <v>4274</v>
      </c>
      <c r="J86">
        <v>1985</v>
      </c>
      <c r="K86">
        <v>13300</v>
      </c>
      <c r="L86">
        <v>13300</v>
      </c>
      <c r="M86">
        <v>5125</v>
      </c>
      <c r="N86">
        <v>3524</v>
      </c>
      <c r="O86">
        <v>2675</v>
      </c>
      <c r="P86">
        <v>10083</v>
      </c>
      <c r="Q86">
        <v>13323</v>
      </c>
      <c r="R86">
        <v>5264</v>
      </c>
      <c r="S86">
        <v>1961</v>
      </c>
      <c r="T86">
        <v>6594</v>
      </c>
      <c r="U86">
        <v>14378</v>
      </c>
      <c r="V86">
        <v>14378</v>
      </c>
      <c r="W86">
        <v>20251</v>
      </c>
      <c r="X86">
        <v>3901</v>
      </c>
    </row>
    <row r="87" spans="1:24" x14ac:dyDescent="0.25">
      <c r="A87" t="s">
        <v>7779</v>
      </c>
      <c r="B87">
        <v>844</v>
      </c>
      <c r="C87">
        <v>1886</v>
      </c>
      <c r="D87">
        <v>6876</v>
      </c>
      <c r="E87">
        <v>1531</v>
      </c>
      <c r="F87">
        <v>543</v>
      </c>
      <c r="G87">
        <v>727</v>
      </c>
      <c r="H87">
        <v>3181</v>
      </c>
      <c r="I87">
        <v>1284</v>
      </c>
      <c r="J87">
        <v>1610</v>
      </c>
      <c r="K87">
        <v>3276</v>
      </c>
      <c r="L87">
        <v>3276</v>
      </c>
      <c r="M87">
        <v>4711</v>
      </c>
      <c r="N87">
        <v>3603</v>
      </c>
      <c r="O87">
        <v>1243</v>
      </c>
      <c r="P87">
        <v>12276</v>
      </c>
      <c r="Q87">
        <v>5800</v>
      </c>
      <c r="R87">
        <v>2388</v>
      </c>
      <c r="S87">
        <v>6855</v>
      </c>
      <c r="T87">
        <v>5080</v>
      </c>
      <c r="U87">
        <v>9149</v>
      </c>
      <c r="V87">
        <v>9149</v>
      </c>
      <c r="W87">
        <v>10800</v>
      </c>
      <c r="X87">
        <v>8146</v>
      </c>
    </row>
    <row r="88" spans="1:24" x14ac:dyDescent="0.25">
      <c r="A88" t="s">
        <v>7780</v>
      </c>
      <c r="B88">
        <v>4934</v>
      </c>
      <c r="C88">
        <v>3026</v>
      </c>
      <c r="D88">
        <v>3528</v>
      </c>
      <c r="E88">
        <v>2600</v>
      </c>
      <c r="F88">
        <v>810</v>
      </c>
      <c r="G88">
        <v>310</v>
      </c>
      <c r="H88">
        <v>1804</v>
      </c>
      <c r="I88">
        <v>1094</v>
      </c>
      <c r="J88">
        <v>226</v>
      </c>
      <c r="K88">
        <v>1646</v>
      </c>
      <c r="L88">
        <v>1646</v>
      </c>
      <c r="M88">
        <v>1342</v>
      </c>
      <c r="N88">
        <v>3792</v>
      </c>
      <c r="O88">
        <v>899</v>
      </c>
      <c r="P88">
        <v>10985</v>
      </c>
      <c r="Q88">
        <v>5920</v>
      </c>
      <c r="R88">
        <v>2660</v>
      </c>
      <c r="S88">
        <v>326</v>
      </c>
      <c r="T88">
        <v>2230</v>
      </c>
      <c r="U88">
        <v>6000</v>
      </c>
      <c r="V88">
        <v>6000</v>
      </c>
      <c r="W88">
        <v>8433</v>
      </c>
      <c r="X88">
        <v>2852</v>
      </c>
    </row>
    <row r="89" spans="1:24" x14ac:dyDescent="0.25">
      <c r="A89" t="s">
        <v>7781</v>
      </c>
      <c r="B89">
        <v>4522</v>
      </c>
      <c r="C89">
        <v>2999</v>
      </c>
      <c r="D89">
        <v>3180</v>
      </c>
      <c r="E89">
        <v>8251</v>
      </c>
      <c r="F89">
        <v>704</v>
      </c>
      <c r="G89">
        <v>1583</v>
      </c>
      <c r="H89">
        <v>3368</v>
      </c>
      <c r="I89">
        <v>274</v>
      </c>
      <c r="J89">
        <v>307</v>
      </c>
      <c r="K89">
        <v>6978</v>
      </c>
      <c r="L89">
        <v>6978</v>
      </c>
      <c r="M89">
        <v>2472</v>
      </c>
      <c r="N89">
        <v>2767</v>
      </c>
      <c r="O89">
        <v>192</v>
      </c>
      <c r="P89">
        <v>2720</v>
      </c>
      <c r="Q89">
        <v>6277</v>
      </c>
      <c r="R89">
        <v>1345</v>
      </c>
      <c r="S89">
        <v>188</v>
      </c>
      <c r="T89">
        <v>1326</v>
      </c>
      <c r="U89">
        <v>3896</v>
      </c>
      <c r="V89">
        <v>3896</v>
      </c>
      <c r="W89">
        <v>8014</v>
      </c>
      <c r="X89">
        <v>6471</v>
      </c>
    </row>
    <row r="90" spans="1:24" x14ac:dyDescent="0.25">
      <c r="A90" t="s">
        <v>7782</v>
      </c>
      <c r="B90">
        <v>4008</v>
      </c>
      <c r="C90">
        <v>1427</v>
      </c>
      <c r="D90">
        <v>2490</v>
      </c>
      <c r="E90">
        <v>335</v>
      </c>
      <c r="F90">
        <v>690</v>
      </c>
      <c r="G90">
        <v>4475</v>
      </c>
      <c r="H90">
        <v>219</v>
      </c>
      <c r="I90">
        <v>28</v>
      </c>
      <c r="J90">
        <v>210</v>
      </c>
      <c r="K90">
        <v>2067</v>
      </c>
      <c r="L90">
        <v>2067</v>
      </c>
      <c r="M90">
        <v>633</v>
      </c>
      <c r="N90">
        <v>1576</v>
      </c>
      <c r="O90">
        <v>1555</v>
      </c>
      <c r="P90">
        <v>1764</v>
      </c>
      <c r="Q90">
        <v>5402</v>
      </c>
      <c r="R90">
        <v>1408</v>
      </c>
      <c r="S90">
        <v>1259</v>
      </c>
      <c r="T90">
        <v>1790</v>
      </c>
      <c r="U90">
        <v>6325</v>
      </c>
      <c r="V90">
        <v>6325</v>
      </c>
      <c r="W90">
        <v>12732</v>
      </c>
      <c r="X90">
        <v>1562</v>
      </c>
    </row>
    <row r="91" spans="1:24" x14ac:dyDescent="0.25">
      <c r="A91" t="s">
        <v>7783</v>
      </c>
      <c r="B91">
        <v>27</v>
      </c>
      <c r="C91">
        <v>15</v>
      </c>
      <c r="D91">
        <v>437</v>
      </c>
      <c r="E91">
        <v>703</v>
      </c>
      <c r="F91">
        <v>5553</v>
      </c>
      <c r="G91">
        <v>2075</v>
      </c>
      <c r="H91">
        <v>226</v>
      </c>
      <c r="I91">
        <v>14</v>
      </c>
      <c r="J91">
        <v>15</v>
      </c>
      <c r="K91">
        <v>1516</v>
      </c>
      <c r="L91">
        <v>1516</v>
      </c>
      <c r="M91">
        <v>629</v>
      </c>
      <c r="N91">
        <v>2467</v>
      </c>
      <c r="O91">
        <v>1617</v>
      </c>
      <c r="P91">
        <v>1229</v>
      </c>
      <c r="Q91">
        <v>7597</v>
      </c>
      <c r="R91">
        <v>438</v>
      </c>
      <c r="S91">
        <v>19</v>
      </c>
      <c r="T91">
        <v>3639</v>
      </c>
      <c r="U91">
        <v>1438</v>
      </c>
      <c r="V91">
        <v>1438</v>
      </c>
      <c r="W91">
        <v>1339</v>
      </c>
      <c r="X91">
        <v>588</v>
      </c>
    </row>
    <row r="92" spans="1:24" x14ac:dyDescent="0.25">
      <c r="A92" t="s">
        <v>7784</v>
      </c>
      <c r="B92">
        <v>5</v>
      </c>
      <c r="C92">
        <v>711</v>
      </c>
      <c r="D92">
        <v>1446</v>
      </c>
      <c r="E92">
        <v>82</v>
      </c>
      <c r="F92">
        <v>44</v>
      </c>
      <c r="G92">
        <v>513</v>
      </c>
      <c r="H92">
        <v>1748</v>
      </c>
      <c r="I92">
        <v>22</v>
      </c>
      <c r="J92">
        <v>72</v>
      </c>
      <c r="K92">
        <v>129</v>
      </c>
      <c r="L92">
        <v>129</v>
      </c>
      <c r="M92">
        <v>10</v>
      </c>
      <c r="N92">
        <v>25</v>
      </c>
      <c r="O92">
        <v>30</v>
      </c>
      <c r="P92">
        <v>1</v>
      </c>
      <c r="Q92">
        <v>26</v>
      </c>
      <c r="R92">
        <v>50</v>
      </c>
      <c r="S92">
        <v>512</v>
      </c>
      <c r="T92">
        <v>117</v>
      </c>
      <c r="U92">
        <v>690</v>
      </c>
      <c r="V92">
        <v>690</v>
      </c>
      <c r="W92">
        <v>502</v>
      </c>
      <c r="X92">
        <v>84</v>
      </c>
    </row>
    <row r="93" spans="1:24" x14ac:dyDescent="0.25">
      <c r="A93" t="s">
        <v>7785</v>
      </c>
      <c r="B93">
        <v>1</v>
      </c>
      <c r="C93">
        <v>11</v>
      </c>
      <c r="D93">
        <v>12</v>
      </c>
      <c r="E93">
        <v>271</v>
      </c>
      <c r="F93">
        <v>39</v>
      </c>
      <c r="G93">
        <v>1190</v>
      </c>
      <c r="H93">
        <v>56</v>
      </c>
      <c r="I93">
        <v>425</v>
      </c>
      <c r="J93">
        <v>116</v>
      </c>
      <c r="K93">
        <v>858</v>
      </c>
      <c r="L93">
        <v>858</v>
      </c>
      <c r="M93">
        <v>2</v>
      </c>
      <c r="N93">
        <v>155</v>
      </c>
      <c r="O93">
        <v>128</v>
      </c>
      <c r="P93">
        <v>128</v>
      </c>
      <c r="Q93">
        <v>2</v>
      </c>
      <c r="R93">
        <v>37</v>
      </c>
      <c r="S93">
        <v>46</v>
      </c>
      <c r="T93">
        <v>26</v>
      </c>
      <c r="U93">
        <v>8</v>
      </c>
      <c r="V93">
        <v>8</v>
      </c>
      <c r="W93">
        <v>118</v>
      </c>
      <c r="X93">
        <v>18</v>
      </c>
    </row>
    <row r="94" spans="1:24" x14ac:dyDescent="0.25">
      <c r="A94" t="s">
        <v>7786</v>
      </c>
      <c r="B94">
        <v>17</v>
      </c>
      <c r="C94">
        <v>115</v>
      </c>
      <c r="D94">
        <v>25</v>
      </c>
      <c r="E94">
        <v>12</v>
      </c>
      <c r="F94">
        <v>3</v>
      </c>
      <c r="G94">
        <v>1162</v>
      </c>
      <c r="H94">
        <v>43</v>
      </c>
      <c r="I94">
        <v>12</v>
      </c>
      <c r="J94">
        <v>6</v>
      </c>
      <c r="K94">
        <v>117</v>
      </c>
      <c r="L94">
        <v>117</v>
      </c>
      <c r="M94">
        <v>445</v>
      </c>
      <c r="N94">
        <v>2</v>
      </c>
      <c r="O94">
        <v>1372</v>
      </c>
      <c r="P94">
        <v>13</v>
      </c>
      <c r="Q94">
        <v>33</v>
      </c>
      <c r="R94">
        <v>1</v>
      </c>
      <c r="S94">
        <v>101</v>
      </c>
      <c r="T94">
        <v>82</v>
      </c>
      <c r="U94">
        <v>18</v>
      </c>
      <c r="V94">
        <v>18</v>
      </c>
      <c r="W94">
        <v>9</v>
      </c>
      <c r="X94">
        <v>272</v>
      </c>
    </row>
    <row r="95" spans="1:24" x14ac:dyDescent="0.25">
      <c r="A95" t="s">
        <v>7787</v>
      </c>
      <c r="B95">
        <v>4642</v>
      </c>
      <c r="C95">
        <v>39</v>
      </c>
      <c r="D95">
        <v>6</v>
      </c>
      <c r="E95">
        <v>57</v>
      </c>
      <c r="F95">
        <v>194</v>
      </c>
      <c r="G95">
        <v>23</v>
      </c>
      <c r="H95">
        <v>23</v>
      </c>
      <c r="I95">
        <v>6</v>
      </c>
      <c r="J95">
        <v>160</v>
      </c>
      <c r="K95">
        <v>26</v>
      </c>
      <c r="L95">
        <v>26</v>
      </c>
      <c r="M95">
        <v>26</v>
      </c>
      <c r="N95">
        <v>50</v>
      </c>
      <c r="O95">
        <v>1</v>
      </c>
      <c r="P95">
        <v>17</v>
      </c>
      <c r="Q95">
        <v>6</v>
      </c>
      <c r="R95">
        <v>18</v>
      </c>
      <c r="S95">
        <v>7</v>
      </c>
      <c r="T95">
        <v>57</v>
      </c>
      <c r="U95">
        <v>69</v>
      </c>
      <c r="V95">
        <v>69</v>
      </c>
      <c r="W95">
        <v>14</v>
      </c>
      <c r="X95">
        <v>3123</v>
      </c>
    </row>
    <row r="96" spans="1:24" x14ac:dyDescent="0.25">
      <c r="A96" t="s">
        <v>7788</v>
      </c>
      <c r="B96">
        <v>10</v>
      </c>
      <c r="C96">
        <v>77</v>
      </c>
      <c r="D96">
        <v>79</v>
      </c>
      <c r="E96">
        <v>111</v>
      </c>
      <c r="F96">
        <v>10</v>
      </c>
      <c r="G96">
        <v>232</v>
      </c>
      <c r="H96">
        <v>11</v>
      </c>
      <c r="I96">
        <v>117</v>
      </c>
      <c r="J96">
        <v>2</v>
      </c>
      <c r="K96">
        <v>105</v>
      </c>
      <c r="L96">
        <v>105</v>
      </c>
      <c r="M96">
        <v>3</v>
      </c>
      <c r="N96">
        <v>15</v>
      </c>
      <c r="O96">
        <v>3</v>
      </c>
      <c r="P96">
        <v>17</v>
      </c>
      <c r="Q96">
        <v>361</v>
      </c>
      <c r="R96">
        <v>3</v>
      </c>
      <c r="S96">
        <v>12</v>
      </c>
      <c r="T96">
        <v>1</v>
      </c>
      <c r="U96">
        <v>10</v>
      </c>
      <c r="V96">
        <v>10</v>
      </c>
      <c r="W96">
        <v>30</v>
      </c>
      <c r="X96">
        <v>56</v>
      </c>
    </row>
    <row r="97" spans="1:24" x14ac:dyDescent="0.25">
      <c r="A97" t="s">
        <v>7789</v>
      </c>
      <c r="B97">
        <v>7</v>
      </c>
      <c r="C97">
        <v>7</v>
      </c>
      <c r="D97">
        <v>1</v>
      </c>
      <c r="E97">
        <v>7</v>
      </c>
      <c r="F97">
        <v>3</v>
      </c>
      <c r="G97">
        <v>3</v>
      </c>
      <c r="H97">
        <v>18</v>
      </c>
      <c r="I97">
        <v>18</v>
      </c>
      <c r="J97">
        <v>18</v>
      </c>
      <c r="K97">
        <v>16</v>
      </c>
      <c r="L97">
        <v>16</v>
      </c>
      <c r="M97">
        <v>10</v>
      </c>
      <c r="N97">
        <v>4</v>
      </c>
      <c r="O97">
        <v>20</v>
      </c>
      <c r="P97">
        <v>20</v>
      </c>
      <c r="Q97">
        <v>3</v>
      </c>
      <c r="R97">
        <v>3</v>
      </c>
      <c r="S97">
        <v>3</v>
      </c>
      <c r="T97">
        <v>1</v>
      </c>
      <c r="U97">
        <v>1</v>
      </c>
      <c r="V97">
        <v>1</v>
      </c>
      <c r="W97">
        <v>17</v>
      </c>
      <c r="X97">
        <v>9</v>
      </c>
    </row>
    <row r="98" spans="1:24" x14ac:dyDescent="0.25">
      <c r="A98" t="s">
        <v>7828</v>
      </c>
      <c r="B98">
        <v>23</v>
      </c>
      <c r="C98">
        <v>14</v>
      </c>
      <c r="D98">
        <v>25</v>
      </c>
      <c r="E98">
        <v>135</v>
      </c>
      <c r="F98">
        <v>8</v>
      </c>
      <c r="G98">
        <v>2</v>
      </c>
      <c r="H98">
        <v>2</v>
      </c>
      <c r="I98">
        <v>2</v>
      </c>
      <c r="J98">
        <v>136</v>
      </c>
      <c r="K98">
        <v>136</v>
      </c>
      <c r="L98">
        <v>136</v>
      </c>
      <c r="M98">
        <v>10</v>
      </c>
      <c r="N98">
        <v>42</v>
      </c>
      <c r="O98">
        <v>3</v>
      </c>
      <c r="P98">
        <v>7</v>
      </c>
      <c r="Q98">
        <v>7</v>
      </c>
      <c r="R98">
        <v>1</v>
      </c>
      <c r="S98">
        <v>6</v>
      </c>
      <c r="T98">
        <v>6</v>
      </c>
      <c r="U98">
        <v>8</v>
      </c>
      <c r="V98">
        <v>8</v>
      </c>
      <c r="W98">
        <v>20</v>
      </c>
      <c r="X98">
        <v>1</v>
      </c>
    </row>
    <row r="99" spans="1:24" x14ac:dyDescent="0.25">
      <c r="A99" t="s">
        <v>7829</v>
      </c>
      <c r="B99">
        <v>3</v>
      </c>
      <c r="C99">
        <v>7</v>
      </c>
      <c r="D99">
        <v>13</v>
      </c>
      <c r="E99">
        <v>24</v>
      </c>
      <c r="F99">
        <v>24</v>
      </c>
      <c r="G99">
        <v>4</v>
      </c>
      <c r="H99">
        <v>4</v>
      </c>
      <c r="I99">
        <v>2</v>
      </c>
      <c r="J99">
        <v>2</v>
      </c>
      <c r="K99">
        <v>2</v>
      </c>
      <c r="L99">
        <v>2</v>
      </c>
      <c r="M99">
        <v>14</v>
      </c>
      <c r="N99">
        <v>19</v>
      </c>
      <c r="O99">
        <v>120</v>
      </c>
      <c r="P99">
        <v>16</v>
      </c>
      <c r="Q99">
        <v>9</v>
      </c>
      <c r="R99">
        <v>7</v>
      </c>
      <c r="S99">
        <v>4</v>
      </c>
      <c r="T99">
        <v>30</v>
      </c>
      <c r="U99">
        <v>169</v>
      </c>
      <c r="V99">
        <v>169</v>
      </c>
      <c r="W99">
        <v>200</v>
      </c>
      <c r="X99">
        <v>305</v>
      </c>
    </row>
    <row r="103" spans="1:24" x14ac:dyDescent="0.25">
      <c r="A103" t="s">
        <v>7790</v>
      </c>
    </row>
    <row r="104" spans="1:24" x14ac:dyDescent="0.25">
      <c r="A104" t="s">
        <v>7791</v>
      </c>
      <c r="B104">
        <v>5</v>
      </c>
      <c r="C104">
        <v>5</v>
      </c>
      <c r="D104">
        <v>30</v>
      </c>
      <c r="E104">
        <v>10</v>
      </c>
      <c r="F104">
        <v>10</v>
      </c>
      <c r="G104">
        <v>10</v>
      </c>
      <c r="H104">
        <v>10</v>
      </c>
      <c r="I104">
        <v>10</v>
      </c>
      <c r="J104">
        <v>10</v>
      </c>
      <c r="K104">
        <v>10</v>
      </c>
      <c r="L104">
        <v>10</v>
      </c>
      <c r="M104">
        <v>10</v>
      </c>
      <c r="N104">
        <v>10</v>
      </c>
      <c r="O104">
        <v>10</v>
      </c>
      <c r="P104">
        <v>10</v>
      </c>
      <c r="Q104">
        <v>5</v>
      </c>
      <c r="R104">
        <v>5</v>
      </c>
      <c r="S104">
        <v>5</v>
      </c>
      <c r="T104">
        <v>5</v>
      </c>
      <c r="U104">
        <v>5</v>
      </c>
      <c r="V104">
        <v>5</v>
      </c>
      <c r="W104">
        <v>340</v>
      </c>
      <c r="X104">
        <v>23</v>
      </c>
    </row>
    <row r="105" spans="1:24" x14ac:dyDescent="0.25">
      <c r="A105" t="s">
        <v>7792</v>
      </c>
      <c r="B105">
        <v>1430</v>
      </c>
      <c r="C105">
        <v>2928</v>
      </c>
      <c r="D105">
        <v>4115</v>
      </c>
      <c r="E105">
        <v>2067</v>
      </c>
      <c r="F105">
        <v>689</v>
      </c>
      <c r="G105">
        <v>1294</v>
      </c>
      <c r="H105">
        <v>1589</v>
      </c>
      <c r="I105">
        <v>992</v>
      </c>
      <c r="J105">
        <v>984</v>
      </c>
      <c r="K105">
        <v>2088</v>
      </c>
      <c r="L105">
        <v>2088</v>
      </c>
      <c r="M105">
        <v>1220</v>
      </c>
      <c r="N105">
        <v>1785</v>
      </c>
      <c r="O105">
        <v>808</v>
      </c>
      <c r="P105">
        <v>3616</v>
      </c>
      <c r="Q105">
        <v>2539</v>
      </c>
      <c r="R105">
        <v>655</v>
      </c>
      <c r="S105">
        <v>773</v>
      </c>
      <c r="T105">
        <v>1908</v>
      </c>
      <c r="U105">
        <v>4318</v>
      </c>
      <c r="V105">
        <v>4318</v>
      </c>
      <c r="W105">
        <v>4663</v>
      </c>
      <c r="X105">
        <v>6027</v>
      </c>
    </row>
    <row r="106" spans="1:24" x14ac:dyDescent="0.25">
      <c r="A106" t="s">
        <v>7793</v>
      </c>
      <c r="B106">
        <v>2168</v>
      </c>
      <c r="C106">
        <v>4203</v>
      </c>
      <c r="D106">
        <v>4316</v>
      </c>
      <c r="E106">
        <v>3529</v>
      </c>
      <c r="F106">
        <v>1051</v>
      </c>
      <c r="G106">
        <v>2486</v>
      </c>
      <c r="H106">
        <v>2520</v>
      </c>
      <c r="I106">
        <v>802</v>
      </c>
      <c r="J106">
        <v>1860</v>
      </c>
      <c r="K106">
        <v>2019</v>
      </c>
      <c r="L106">
        <v>2019</v>
      </c>
      <c r="M106">
        <v>2502</v>
      </c>
      <c r="N106">
        <v>1408</v>
      </c>
      <c r="O106">
        <v>1554</v>
      </c>
      <c r="P106">
        <v>2808</v>
      </c>
      <c r="Q106">
        <v>4469</v>
      </c>
      <c r="R106">
        <v>3496</v>
      </c>
      <c r="S106">
        <v>2390</v>
      </c>
      <c r="T106">
        <v>8835</v>
      </c>
      <c r="U106">
        <v>8511</v>
      </c>
      <c r="V106">
        <v>8511</v>
      </c>
      <c r="W106">
        <v>18256</v>
      </c>
      <c r="X106">
        <v>7785</v>
      </c>
    </row>
    <row r="107" spans="1:24" x14ac:dyDescent="0.25">
      <c r="A107" t="s">
        <v>7794</v>
      </c>
      <c r="B107">
        <v>265</v>
      </c>
      <c r="C107">
        <v>1300</v>
      </c>
      <c r="D107">
        <v>2574</v>
      </c>
      <c r="E107">
        <v>1497</v>
      </c>
      <c r="F107">
        <v>846</v>
      </c>
      <c r="G107">
        <v>1604</v>
      </c>
      <c r="H107">
        <v>1379</v>
      </c>
      <c r="I107">
        <v>923</v>
      </c>
      <c r="J107">
        <v>866</v>
      </c>
      <c r="K107">
        <v>1400</v>
      </c>
      <c r="L107">
        <v>1400</v>
      </c>
      <c r="M107">
        <v>693</v>
      </c>
      <c r="N107">
        <v>1253</v>
      </c>
      <c r="O107">
        <v>502</v>
      </c>
      <c r="P107">
        <v>3104</v>
      </c>
      <c r="Q107">
        <v>788</v>
      </c>
      <c r="R107">
        <v>2474</v>
      </c>
      <c r="S107">
        <v>1151</v>
      </c>
      <c r="T107">
        <v>1597</v>
      </c>
      <c r="U107">
        <v>3516</v>
      </c>
      <c r="V107">
        <v>3516</v>
      </c>
      <c r="W107">
        <v>4230</v>
      </c>
      <c r="X107">
        <v>1146</v>
      </c>
    </row>
    <row r="108" spans="1:24" x14ac:dyDescent="0.25">
      <c r="A108" t="s">
        <v>7795</v>
      </c>
      <c r="B108">
        <v>268</v>
      </c>
      <c r="C108">
        <v>2596</v>
      </c>
      <c r="D108">
        <v>5244</v>
      </c>
      <c r="E108">
        <v>1868</v>
      </c>
      <c r="F108">
        <v>466</v>
      </c>
      <c r="G108">
        <v>741</v>
      </c>
      <c r="H108">
        <v>1616</v>
      </c>
      <c r="I108">
        <v>514</v>
      </c>
      <c r="J108">
        <v>624</v>
      </c>
      <c r="K108">
        <v>1073</v>
      </c>
      <c r="L108">
        <v>1073</v>
      </c>
      <c r="M108">
        <v>1227</v>
      </c>
      <c r="N108">
        <v>1277</v>
      </c>
      <c r="O108">
        <v>578</v>
      </c>
      <c r="P108">
        <v>2803</v>
      </c>
      <c r="Q108">
        <v>1446</v>
      </c>
      <c r="R108">
        <v>840</v>
      </c>
      <c r="S108">
        <v>1310</v>
      </c>
      <c r="T108">
        <v>12214</v>
      </c>
      <c r="U108">
        <v>3748</v>
      </c>
      <c r="V108">
        <v>3748</v>
      </c>
      <c r="W108">
        <v>5953</v>
      </c>
      <c r="X108">
        <v>2258</v>
      </c>
    </row>
    <row r="109" spans="1:24" x14ac:dyDescent="0.25">
      <c r="A109" t="s">
        <v>7796</v>
      </c>
      <c r="B109">
        <v>133</v>
      </c>
      <c r="C109">
        <v>990</v>
      </c>
      <c r="D109">
        <v>2557</v>
      </c>
      <c r="E109">
        <v>880</v>
      </c>
      <c r="F109">
        <v>1279</v>
      </c>
      <c r="G109">
        <v>2156</v>
      </c>
      <c r="H109">
        <v>1764</v>
      </c>
      <c r="I109">
        <v>569</v>
      </c>
      <c r="J109">
        <v>391</v>
      </c>
      <c r="K109">
        <v>1102</v>
      </c>
      <c r="L109">
        <v>1102</v>
      </c>
      <c r="M109">
        <v>1296</v>
      </c>
      <c r="N109">
        <v>605</v>
      </c>
      <c r="O109">
        <v>188</v>
      </c>
      <c r="P109">
        <v>901</v>
      </c>
      <c r="Q109">
        <v>2235</v>
      </c>
      <c r="R109">
        <v>389</v>
      </c>
      <c r="S109">
        <v>935</v>
      </c>
      <c r="T109">
        <v>1783</v>
      </c>
      <c r="U109">
        <v>5587</v>
      </c>
      <c r="V109">
        <v>5587</v>
      </c>
      <c r="W109">
        <v>3411</v>
      </c>
      <c r="X109">
        <v>987</v>
      </c>
    </row>
    <row r="110" spans="1:24" x14ac:dyDescent="0.25">
      <c r="A110" t="s">
        <v>7797</v>
      </c>
      <c r="B110">
        <v>285</v>
      </c>
      <c r="C110">
        <v>1812</v>
      </c>
      <c r="D110">
        <v>2237</v>
      </c>
      <c r="E110">
        <v>614</v>
      </c>
      <c r="F110">
        <v>455</v>
      </c>
      <c r="G110">
        <v>3541</v>
      </c>
      <c r="H110">
        <v>1508</v>
      </c>
      <c r="I110">
        <v>127</v>
      </c>
      <c r="J110">
        <v>278</v>
      </c>
      <c r="K110">
        <v>458</v>
      </c>
      <c r="L110">
        <v>458</v>
      </c>
      <c r="M110">
        <v>658</v>
      </c>
      <c r="N110">
        <v>750</v>
      </c>
      <c r="O110">
        <v>134</v>
      </c>
      <c r="P110">
        <v>1204</v>
      </c>
      <c r="Q110">
        <v>322</v>
      </c>
      <c r="R110">
        <v>288</v>
      </c>
      <c r="S110">
        <v>289</v>
      </c>
      <c r="T110">
        <v>2809</v>
      </c>
      <c r="U110">
        <v>974</v>
      </c>
      <c r="V110">
        <v>974</v>
      </c>
      <c r="W110">
        <v>3169</v>
      </c>
      <c r="X110">
        <v>84</v>
      </c>
    </row>
    <row r="111" spans="1:24" x14ac:dyDescent="0.25">
      <c r="A111" t="s">
        <v>7798</v>
      </c>
      <c r="B111">
        <v>19</v>
      </c>
      <c r="C111">
        <v>52</v>
      </c>
      <c r="D111">
        <v>3377</v>
      </c>
      <c r="E111">
        <v>3527</v>
      </c>
      <c r="F111">
        <v>1037</v>
      </c>
      <c r="G111">
        <v>17988</v>
      </c>
      <c r="H111">
        <v>507</v>
      </c>
      <c r="I111">
        <v>369</v>
      </c>
      <c r="J111">
        <v>715</v>
      </c>
      <c r="K111">
        <v>1267</v>
      </c>
      <c r="L111">
        <v>1267</v>
      </c>
      <c r="M111">
        <v>360</v>
      </c>
      <c r="N111">
        <v>755</v>
      </c>
      <c r="O111">
        <v>51</v>
      </c>
      <c r="P111">
        <v>1149</v>
      </c>
      <c r="Q111">
        <v>2362</v>
      </c>
      <c r="R111">
        <v>172</v>
      </c>
      <c r="S111">
        <v>201</v>
      </c>
      <c r="T111">
        <v>507</v>
      </c>
      <c r="U111">
        <v>451</v>
      </c>
      <c r="V111">
        <v>451</v>
      </c>
      <c r="W111">
        <v>5771</v>
      </c>
      <c r="X111">
        <v>246</v>
      </c>
    </row>
    <row r="112" spans="1:24" x14ac:dyDescent="0.25">
      <c r="A112" t="s">
        <v>7799</v>
      </c>
      <c r="B112">
        <v>566</v>
      </c>
      <c r="C112">
        <v>604</v>
      </c>
      <c r="D112">
        <v>1581</v>
      </c>
      <c r="E112">
        <v>630</v>
      </c>
      <c r="F112">
        <v>254</v>
      </c>
      <c r="G112">
        <v>1199</v>
      </c>
      <c r="H112">
        <v>376</v>
      </c>
      <c r="I112">
        <v>173</v>
      </c>
      <c r="J112">
        <v>256</v>
      </c>
      <c r="K112">
        <v>648</v>
      </c>
      <c r="L112">
        <v>648</v>
      </c>
      <c r="M112">
        <v>91</v>
      </c>
      <c r="N112">
        <v>859</v>
      </c>
      <c r="O112">
        <v>28</v>
      </c>
      <c r="P112">
        <v>38</v>
      </c>
      <c r="Q112">
        <v>49</v>
      </c>
      <c r="R112">
        <v>130</v>
      </c>
      <c r="S112">
        <v>134</v>
      </c>
      <c r="T112">
        <v>97</v>
      </c>
      <c r="U112">
        <v>206</v>
      </c>
      <c r="V112">
        <v>206</v>
      </c>
      <c r="W112">
        <v>3178</v>
      </c>
      <c r="X112">
        <v>596</v>
      </c>
    </row>
    <row r="113" spans="1:24" x14ac:dyDescent="0.25">
      <c r="A113" t="s">
        <v>7800</v>
      </c>
      <c r="B113">
        <v>104</v>
      </c>
      <c r="C113">
        <v>291</v>
      </c>
      <c r="D113">
        <v>17</v>
      </c>
      <c r="E113">
        <v>13</v>
      </c>
      <c r="F113">
        <v>217</v>
      </c>
      <c r="G113">
        <v>217</v>
      </c>
      <c r="H113">
        <v>102</v>
      </c>
      <c r="I113">
        <v>260</v>
      </c>
      <c r="J113">
        <v>638</v>
      </c>
      <c r="K113">
        <v>277</v>
      </c>
      <c r="L113">
        <v>277</v>
      </c>
      <c r="M113">
        <v>13</v>
      </c>
      <c r="N113">
        <v>24</v>
      </c>
      <c r="O113">
        <v>162</v>
      </c>
      <c r="P113">
        <v>228</v>
      </c>
      <c r="Q113">
        <v>1221</v>
      </c>
      <c r="R113">
        <v>53</v>
      </c>
      <c r="S113">
        <v>12</v>
      </c>
      <c r="T113">
        <v>5</v>
      </c>
      <c r="U113">
        <v>244</v>
      </c>
      <c r="V113">
        <v>244</v>
      </c>
      <c r="W113">
        <v>444</v>
      </c>
      <c r="X113">
        <v>364</v>
      </c>
    </row>
    <row r="114" spans="1:24" x14ac:dyDescent="0.25">
      <c r="A114" t="s">
        <v>7801</v>
      </c>
      <c r="B114">
        <v>182</v>
      </c>
      <c r="C114">
        <v>182</v>
      </c>
      <c r="D114">
        <v>353</v>
      </c>
      <c r="E114">
        <v>74</v>
      </c>
      <c r="F114">
        <v>389</v>
      </c>
      <c r="G114">
        <v>268</v>
      </c>
      <c r="H114">
        <v>268</v>
      </c>
      <c r="I114">
        <v>55</v>
      </c>
      <c r="J114">
        <v>135</v>
      </c>
      <c r="K114">
        <v>512</v>
      </c>
      <c r="L114">
        <v>512</v>
      </c>
      <c r="M114">
        <v>94</v>
      </c>
      <c r="N114">
        <v>8</v>
      </c>
      <c r="O114">
        <v>115</v>
      </c>
      <c r="P114">
        <v>115</v>
      </c>
      <c r="Q114">
        <v>261</v>
      </c>
      <c r="R114">
        <v>373</v>
      </c>
      <c r="S114">
        <v>28</v>
      </c>
      <c r="T114">
        <v>76</v>
      </c>
      <c r="U114">
        <v>72</v>
      </c>
      <c r="V114">
        <v>72</v>
      </c>
      <c r="W114">
        <v>978</v>
      </c>
      <c r="X114">
        <v>1096</v>
      </c>
    </row>
    <row r="115" spans="1:24" x14ac:dyDescent="0.25">
      <c r="A115" t="s">
        <v>7802</v>
      </c>
      <c r="B115">
        <v>461</v>
      </c>
      <c r="C115">
        <v>124</v>
      </c>
      <c r="D115">
        <v>33</v>
      </c>
      <c r="E115">
        <v>6</v>
      </c>
      <c r="F115">
        <v>36</v>
      </c>
      <c r="G115">
        <v>565</v>
      </c>
      <c r="H115">
        <v>1</v>
      </c>
      <c r="I115">
        <v>2</v>
      </c>
      <c r="J115">
        <v>92</v>
      </c>
      <c r="K115">
        <v>92</v>
      </c>
      <c r="L115">
        <v>92</v>
      </c>
      <c r="M115">
        <v>35</v>
      </c>
      <c r="N115">
        <v>3205</v>
      </c>
      <c r="O115">
        <v>1312</v>
      </c>
      <c r="P115">
        <v>4479</v>
      </c>
      <c r="Q115">
        <v>11</v>
      </c>
      <c r="R115">
        <v>8</v>
      </c>
      <c r="S115">
        <v>1511</v>
      </c>
      <c r="T115">
        <v>622</v>
      </c>
      <c r="U115">
        <v>113</v>
      </c>
      <c r="V115">
        <v>113</v>
      </c>
      <c r="W115">
        <v>12</v>
      </c>
      <c r="X115">
        <v>12</v>
      </c>
    </row>
    <row r="116" spans="1:24" x14ac:dyDescent="0.25">
      <c r="A116" t="s">
        <v>7803</v>
      </c>
      <c r="B116">
        <v>1</v>
      </c>
      <c r="C116">
        <v>4</v>
      </c>
      <c r="D116">
        <v>1</v>
      </c>
      <c r="E116">
        <v>2</v>
      </c>
      <c r="F116">
        <v>3</v>
      </c>
      <c r="G116">
        <v>15</v>
      </c>
      <c r="H116">
        <v>7</v>
      </c>
      <c r="I116">
        <v>13</v>
      </c>
      <c r="J116">
        <v>13</v>
      </c>
      <c r="K116">
        <v>13</v>
      </c>
      <c r="L116">
        <v>13</v>
      </c>
      <c r="M116">
        <v>24</v>
      </c>
      <c r="N116">
        <v>27</v>
      </c>
      <c r="O116">
        <v>27</v>
      </c>
      <c r="P116">
        <v>121</v>
      </c>
      <c r="Q116">
        <v>56</v>
      </c>
      <c r="R116">
        <v>89</v>
      </c>
      <c r="S116">
        <v>89</v>
      </c>
      <c r="T116">
        <v>406</v>
      </c>
      <c r="U116">
        <v>19</v>
      </c>
      <c r="V116">
        <v>19</v>
      </c>
      <c r="W116">
        <v>44</v>
      </c>
      <c r="X116">
        <v>107</v>
      </c>
    </row>
    <row r="117" spans="1:24" x14ac:dyDescent="0.25">
      <c r="A117" t="s">
        <v>7804</v>
      </c>
      <c r="B117">
        <v>3</v>
      </c>
      <c r="C117">
        <v>1</v>
      </c>
      <c r="D117">
        <v>21</v>
      </c>
      <c r="E117">
        <v>6</v>
      </c>
      <c r="F117">
        <v>17</v>
      </c>
      <c r="G117">
        <v>17</v>
      </c>
      <c r="H117">
        <v>17</v>
      </c>
      <c r="I117">
        <v>1</v>
      </c>
      <c r="J117">
        <v>82</v>
      </c>
      <c r="K117">
        <v>82</v>
      </c>
      <c r="L117">
        <v>82</v>
      </c>
      <c r="M117">
        <v>2</v>
      </c>
      <c r="N117">
        <v>2</v>
      </c>
      <c r="O117">
        <v>2</v>
      </c>
      <c r="P117">
        <v>129</v>
      </c>
      <c r="Q117">
        <v>1</v>
      </c>
      <c r="R117">
        <v>1</v>
      </c>
      <c r="S117">
        <v>1</v>
      </c>
      <c r="T117">
        <v>205</v>
      </c>
      <c r="U117">
        <v>205</v>
      </c>
      <c r="V117">
        <v>205</v>
      </c>
      <c r="W117">
        <v>957</v>
      </c>
      <c r="X117">
        <v>6</v>
      </c>
    </row>
    <row r="123" spans="1:24" x14ac:dyDescent="0.25">
      <c r="A123" t="s">
        <v>7805</v>
      </c>
    </row>
    <row r="124" spans="1:24" x14ac:dyDescent="0.25">
      <c r="A124" t="s">
        <v>7806</v>
      </c>
      <c r="B124">
        <v>110</v>
      </c>
      <c r="C124">
        <v>110</v>
      </c>
      <c r="D124">
        <v>110</v>
      </c>
      <c r="E124">
        <v>110</v>
      </c>
      <c r="F124">
        <v>110</v>
      </c>
      <c r="G124">
        <v>110</v>
      </c>
      <c r="H124">
        <v>110</v>
      </c>
      <c r="I124">
        <v>110</v>
      </c>
      <c r="J124">
        <v>110</v>
      </c>
      <c r="K124">
        <v>110</v>
      </c>
      <c r="L124">
        <v>110</v>
      </c>
      <c r="M124">
        <v>110</v>
      </c>
      <c r="N124">
        <v>110</v>
      </c>
      <c r="O124">
        <v>110</v>
      </c>
      <c r="P124">
        <v>110</v>
      </c>
      <c r="Q124">
        <v>110</v>
      </c>
      <c r="R124">
        <v>110</v>
      </c>
      <c r="S124">
        <v>110</v>
      </c>
      <c r="T124">
        <v>110</v>
      </c>
      <c r="U124">
        <v>110</v>
      </c>
      <c r="V124">
        <v>110</v>
      </c>
      <c r="W124">
        <v>110</v>
      </c>
      <c r="X124">
        <v>110</v>
      </c>
    </row>
    <row r="125" spans="1:24" x14ac:dyDescent="0.25">
      <c r="A125" t="s">
        <v>7807</v>
      </c>
      <c r="B125">
        <v>241</v>
      </c>
      <c r="C125">
        <v>486</v>
      </c>
      <c r="D125">
        <v>746</v>
      </c>
      <c r="E125">
        <v>2357</v>
      </c>
      <c r="F125">
        <v>326</v>
      </c>
      <c r="G125">
        <v>608</v>
      </c>
      <c r="H125">
        <v>2346</v>
      </c>
      <c r="I125">
        <v>1698</v>
      </c>
      <c r="J125">
        <v>290</v>
      </c>
      <c r="K125">
        <v>267</v>
      </c>
      <c r="L125">
        <v>267</v>
      </c>
      <c r="M125">
        <v>361</v>
      </c>
      <c r="N125">
        <v>222</v>
      </c>
      <c r="O125">
        <v>1079</v>
      </c>
      <c r="P125">
        <v>131</v>
      </c>
      <c r="Q125">
        <v>192</v>
      </c>
      <c r="R125">
        <v>170</v>
      </c>
      <c r="S125">
        <v>341</v>
      </c>
      <c r="T125">
        <v>232</v>
      </c>
      <c r="U125">
        <v>335</v>
      </c>
      <c r="V125">
        <v>335</v>
      </c>
      <c r="W125">
        <v>541</v>
      </c>
      <c r="X125">
        <v>933</v>
      </c>
    </row>
    <row r="126" spans="1:24" x14ac:dyDescent="0.25">
      <c r="A126" t="s">
        <v>7808</v>
      </c>
      <c r="B126">
        <v>308</v>
      </c>
      <c r="C126">
        <v>1978</v>
      </c>
      <c r="D126">
        <v>8417</v>
      </c>
      <c r="E126">
        <v>6282</v>
      </c>
      <c r="F126">
        <v>3144</v>
      </c>
      <c r="G126">
        <v>2324</v>
      </c>
      <c r="H126">
        <v>4863</v>
      </c>
      <c r="I126">
        <v>2818</v>
      </c>
      <c r="J126">
        <v>693</v>
      </c>
      <c r="K126">
        <v>3703</v>
      </c>
      <c r="L126">
        <v>3703</v>
      </c>
      <c r="M126">
        <v>6584</v>
      </c>
      <c r="N126">
        <v>1004</v>
      </c>
      <c r="O126">
        <v>1955</v>
      </c>
      <c r="P126">
        <v>2268</v>
      </c>
      <c r="Q126">
        <v>6080</v>
      </c>
      <c r="R126">
        <v>3126</v>
      </c>
      <c r="S126">
        <v>2280</v>
      </c>
      <c r="T126">
        <v>7911</v>
      </c>
      <c r="U126">
        <v>15551</v>
      </c>
      <c r="V126">
        <v>15551</v>
      </c>
      <c r="W126">
        <v>11158</v>
      </c>
      <c r="X126">
        <v>7332</v>
      </c>
    </row>
    <row r="127" spans="1:24" x14ac:dyDescent="0.25">
      <c r="A127" t="s">
        <v>7809</v>
      </c>
      <c r="B127">
        <v>46</v>
      </c>
      <c r="C127">
        <v>509</v>
      </c>
      <c r="D127">
        <v>217</v>
      </c>
      <c r="E127">
        <v>106</v>
      </c>
      <c r="F127">
        <v>87</v>
      </c>
      <c r="G127">
        <v>47</v>
      </c>
      <c r="H127">
        <v>297</v>
      </c>
      <c r="I127">
        <v>70</v>
      </c>
      <c r="J127">
        <v>813</v>
      </c>
      <c r="K127">
        <v>249</v>
      </c>
      <c r="L127">
        <v>249</v>
      </c>
      <c r="M127">
        <v>321</v>
      </c>
      <c r="N127">
        <v>226</v>
      </c>
      <c r="O127">
        <v>254</v>
      </c>
      <c r="P127">
        <v>1278</v>
      </c>
      <c r="Q127">
        <v>550</v>
      </c>
      <c r="R127">
        <v>1311</v>
      </c>
      <c r="S127">
        <v>1527</v>
      </c>
      <c r="T127">
        <v>2099</v>
      </c>
      <c r="U127">
        <v>3129</v>
      </c>
      <c r="V127">
        <v>3129</v>
      </c>
      <c r="W127">
        <v>2063</v>
      </c>
      <c r="X127">
        <v>2016</v>
      </c>
    </row>
    <row r="128" spans="1:24" x14ac:dyDescent="0.25">
      <c r="A128" t="s">
        <v>7810</v>
      </c>
      <c r="B128">
        <v>143</v>
      </c>
      <c r="C128">
        <v>3054</v>
      </c>
      <c r="D128">
        <v>1564</v>
      </c>
      <c r="E128">
        <v>666</v>
      </c>
      <c r="F128">
        <v>332</v>
      </c>
      <c r="G128">
        <v>96</v>
      </c>
      <c r="H128">
        <v>605</v>
      </c>
      <c r="I128">
        <v>391</v>
      </c>
      <c r="J128">
        <v>131</v>
      </c>
      <c r="K128">
        <v>593</v>
      </c>
      <c r="L128">
        <v>593</v>
      </c>
      <c r="M128">
        <v>2512</v>
      </c>
      <c r="N128">
        <v>981</v>
      </c>
      <c r="O128">
        <v>155</v>
      </c>
      <c r="P128">
        <v>227</v>
      </c>
      <c r="Q128">
        <v>657</v>
      </c>
      <c r="R128">
        <v>386</v>
      </c>
      <c r="S128">
        <v>82</v>
      </c>
      <c r="T128">
        <v>501</v>
      </c>
      <c r="U128">
        <v>3486</v>
      </c>
      <c r="V128">
        <v>3486</v>
      </c>
      <c r="W128">
        <v>4666</v>
      </c>
      <c r="X128">
        <v>495</v>
      </c>
    </row>
    <row r="129" spans="1:24" x14ac:dyDescent="0.25">
      <c r="A129" t="s">
        <v>7811</v>
      </c>
      <c r="B129">
        <v>449</v>
      </c>
      <c r="C129">
        <v>419</v>
      </c>
      <c r="D129">
        <v>845</v>
      </c>
      <c r="E129">
        <v>302</v>
      </c>
      <c r="F129">
        <v>337</v>
      </c>
      <c r="G129">
        <v>594</v>
      </c>
      <c r="H129">
        <v>805</v>
      </c>
      <c r="I129">
        <v>179</v>
      </c>
      <c r="J129">
        <v>241</v>
      </c>
      <c r="K129">
        <v>984</v>
      </c>
      <c r="L129">
        <v>984</v>
      </c>
      <c r="M129">
        <v>694</v>
      </c>
      <c r="N129">
        <v>2316</v>
      </c>
      <c r="O129">
        <v>537</v>
      </c>
      <c r="P129">
        <v>479</v>
      </c>
      <c r="Q129">
        <v>336</v>
      </c>
      <c r="R129">
        <v>201</v>
      </c>
      <c r="S129">
        <v>717</v>
      </c>
      <c r="T129">
        <v>647</v>
      </c>
      <c r="U129">
        <v>1735</v>
      </c>
      <c r="V129">
        <v>1735</v>
      </c>
      <c r="W129">
        <v>1319</v>
      </c>
      <c r="X129">
        <v>687</v>
      </c>
    </row>
    <row r="130" spans="1:24" x14ac:dyDescent="0.25">
      <c r="A130" t="s">
        <v>7812</v>
      </c>
      <c r="B130">
        <v>981</v>
      </c>
      <c r="C130">
        <v>665</v>
      </c>
      <c r="D130">
        <v>3665</v>
      </c>
      <c r="E130">
        <v>819</v>
      </c>
      <c r="F130">
        <v>423</v>
      </c>
      <c r="G130">
        <v>516</v>
      </c>
      <c r="H130">
        <v>1146</v>
      </c>
      <c r="I130">
        <v>3247</v>
      </c>
      <c r="J130">
        <v>3048</v>
      </c>
      <c r="K130">
        <v>917</v>
      </c>
      <c r="L130">
        <v>917</v>
      </c>
      <c r="M130">
        <v>404</v>
      </c>
      <c r="N130">
        <v>743</v>
      </c>
      <c r="O130">
        <v>207</v>
      </c>
      <c r="P130">
        <v>858</v>
      </c>
      <c r="Q130">
        <v>817</v>
      </c>
      <c r="R130">
        <v>375</v>
      </c>
      <c r="S130">
        <v>1276</v>
      </c>
      <c r="T130">
        <v>403</v>
      </c>
      <c r="U130">
        <v>2732</v>
      </c>
      <c r="V130">
        <v>2732</v>
      </c>
      <c r="W130">
        <v>1458</v>
      </c>
      <c r="X130">
        <v>1071</v>
      </c>
    </row>
    <row r="131" spans="1:24" x14ac:dyDescent="0.25">
      <c r="A131" t="s">
        <v>7813</v>
      </c>
      <c r="B131">
        <v>519</v>
      </c>
      <c r="C131">
        <v>1316</v>
      </c>
      <c r="D131">
        <v>1615</v>
      </c>
      <c r="E131">
        <v>237</v>
      </c>
      <c r="F131">
        <v>190</v>
      </c>
      <c r="G131">
        <v>326</v>
      </c>
      <c r="H131">
        <v>328</v>
      </c>
      <c r="I131">
        <v>307</v>
      </c>
      <c r="J131">
        <v>296</v>
      </c>
      <c r="K131">
        <v>495</v>
      </c>
      <c r="L131">
        <v>495</v>
      </c>
      <c r="M131">
        <v>693</v>
      </c>
      <c r="N131">
        <v>379</v>
      </c>
      <c r="O131">
        <v>179</v>
      </c>
      <c r="P131">
        <v>502</v>
      </c>
      <c r="Q131">
        <v>249</v>
      </c>
      <c r="R131">
        <v>587</v>
      </c>
      <c r="S131">
        <v>555</v>
      </c>
      <c r="T131">
        <v>592</v>
      </c>
      <c r="U131">
        <v>474</v>
      </c>
      <c r="V131">
        <v>474</v>
      </c>
      <c r="W131">
        <v>595</v>
      </c>
      <c r="X131">
        <v>347</v>
      </c>
    </row>
    <row r="132" spans="1:24" x14ac:dyDescent="0.25">
      <c r="A132" t="s">
        <v>7814</v>
      </c>
      <c r="B132">
        <v>33</v>
      </c>
      <c r="C132">
        <v>912</v>
      </c>
      <c r="D132">
        <v>1163</v>
      </c>
      <c r="E132">
        <v>1984</v>
      </c>
      <c r="F132">
        <v>368</v>
      </c>
      <c r="G132">
        <v>376</v>
      </c>
      <c r="H132">
        <v>398</v>
      </c>
      <c r="I132">
        <v>55</v>
      </c>
      <c r="J132">
        <v>507</v>
      </c>
      <c r="K132">
        <v>1478</v>
      </c>
      <c r="L132">
        <v>1478</v>
      </c>
      <c r="M132">
        <v>3770</v>
      </c>
      <c r="N132">
        <v>1244</v>
      </c>
      <c r="O132">
        <v>129</v>
      </c>
      <c r="P132">
        <v>1603</v>
      </c>
      <c r="Q132">
        <v>316</v>
      </c>
      <c r="R132">
        <v>332</v>
      </c>
      <c r="S132">
        <v>640</v>
      </c>
      <c r="T132">
        <v>2591</v>
      </c>
      <c r="U132">
        <v>4479</v>
      </c>
      <c r="V132">
        <v>4479</v>
      </c>
      <c r="W132">
        <v>602</v>
      </c>
      <c r="X132">
        <v>1142</v>
      </c>
    </row>
    <row r="133" spans="1:24" x14ac:dyDescent="0.25">
      <c r="A133" t="s">
        <v>7815</v>
      </c>
      <c r="B133">
        <v>172</v>
      </c>
      <c r="C133">
        <v>169</v>
      </c>
      <c r="D133">
        <v>1813</v>
      </c>
      <c r="E133">
        <v>2312</v>
      </c>
      <c r="F133">
        <v>248</v>
      </c>
      <c r="G133">
        <v>165</v>
      </c>
      <c r="H133">
        <v>240</v>
      </c>
      <c r="I133">
        <v>225</v>
      </c>
      <c r="J133">
        <v>146</v>
      </c>
      <c r="K133">
        <v>397</v>
      </c>
      <c r="L133">
        <v>397</v>
      </c>
      <c r="M133">
        <v>1604</v>
      </c>
      <c r="N133">
        <v>506</v>
      </c>
      <c r="O133">
        <v>40</v>
      </c>
      <c r="P133">
        <v>661</v>
      </c>
      <c r="Q133">
        <v>289</v>
      </c>
      <c r="R133">
        <v>244</v>
      </c>
      <c r="S133">
        <v>686</v>
      </c>
      <c r="T133">
        <v>114</v>
      </c>
      <c r="U133">
        <v>843</v>
      </c>
      <c r="V133">
        <v>843</v>
      </c>
      <c r="W133">
        <v>362</v>
      </c>
      <c r="X133">
        <v>327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9288D-0326-44B0-B856-785713594E02}">
  <dimension ref="A2:X20"/>
  <sheetViews>
    <sheetView workbookViewId="0">
      <selection activeCell="J20" sqref="J20"/>
    </sheetView>
  </sheetViews>
  <sheetFormatPr defaultRowHeight="15" x14ac:dyDescent="0.25"/>
  <sheetData>
    <row r="2" spans="1:24" x14ac:dyDescent="0.25">
      <c r="A2" t="str">
        <f>'SOFR3mo PX_vol_0'!A3</f>
        <v>Dates</v>
      </c>
      <c r="B2">
        <f>'SOFR3mo PX_vol_0'!B3</f>
        <v>46219</v>
      </c>
      <c r="C2">
        <f>'SOFR3mo PX_vol_0'!C3</f>
        <v>46218</v>
      </c>
      <c r="D2">
        <f>'SOFR3mo PX_vol_0'!D3</f>
        <v>46217</v>
      </c>
      <c r="E2">
        <f>'SOFR3mo PX_vol_0'!E3</f>
        <v>46216</v>
      </c>
      <c r="F2">
        <f>'SOFR3mo PX_vol_0'!F3</f>
        <v>46213</v>
      </c>
      <c r="G2">
        <f>'SOFR3mo PX_vol_0'!G3</f>
        <v>46212</v>
      </c>
      <c r="H2">
        <f>'SOFR3mo PX_vol_0'!H3</f>
        <v>46211</v>
      </c>
      <c r="I2">
        <f>'SOFR3mo PX_vol_0'!I3</f>
        <v>46210</v>
      </c>
      <c r="J2">
        <f>'SOFR3mo PX_vol_0'!J3</f>
        <v>46209</v>
      </c>
      <c r="K2">
        <f>'SOFR3mo PX_vol_0'!K3</f>
        <v>46206</v>
      </c>
      <c r="L2">
        <f>'SOFR3mo PX_vol_0'!L3</f>
        <v>46205</v>
      </c>
      <c r="M2">
        <f>'SOFR3mo PX_vol_0'!M3</f>
        <v>46204</v>
      </c>
      <c r="N2">
        <f>'SOFR3mo PX_vol_0'!N3</f>
        <v>46203</v>
      </c>
      <c r="O2">
        <f>'SOFR3mo PX_vol_0'!O3</f>
        <v>46202</v>
      </c>
      <c r="P2">
        <f>'SOFR3mo PX_vol_0'!P3</f>
        <v>46199</v>
      </c>
      <c r="Q2">
        <f>'SOFR3mo PX_vol_0'!Q3</f>
        <v>46198</v>
      </c>
      <c r="R2">
        <f>'SOFR3mo PX_vol_0'!R3</f>
        <v>46197</v>
      </c>
      <c r="S2">
        <f>'SOFR3mo PX_vol_0'!S3</f>
        <v>46196</v>
      </c>
      <c r="T2">
        <f>'SOFR3mo PX_vol_0'!T3</f>
        <v>46195</v>
      </c>
      <c r="U2">
        <f>'SOFR3mo PX_vol_0'!U3</f>
        <v>46192</v>
      </c>
      <c r="V2">
        <f>'SOFR3mo PX_vol_0'!V3</f>
        <v>46191</v>
      </c>
      <c r="W2">
        <f>'SOFR3mo PX_vol_0'!W3</f>
        <v>46190</v>
      </c>
      <c r="X2">
        <f>'SOFR3mo PX_vol_0'!X3</f>
        <v>46189</v>
      </c>
    </row>
    <row r="3" spans="1:24" x14ac:dyDescent="0.25">
      <c r="A3" t="str">
        <f ca="1">'cont list_0'!I6</f>
        <v>M26</v>
      </c>
      <c r="B3">
        <f>'SOFR3mo PX_vol_0'!B4</f>
        <v>44401</v>
      </c>
      <c r="C3">
        <f>'SOFR3mo PX_vol_0'!C4</f>
        <v>98592</v>
      </c>
      <c r="D3">
        <f>'SOFR3mo PX_vol_0'!D4</f>
        <v>172123</v>
      </c>
      <c r="E3">
        <f>'SOFR3mo PX_vol_0'!E4</f>
        <v>157035</v>
      </c>
      <c r="F3">
        <f>'SOFR3mo PX_vol_0'!F4</f>
        <v>128506</v>
      </c>
      <c r="G3">
        <f>'SOFR3mo PX_vol_0'!G4</f>
        <v>92494</v>
      </c>
      <c r="H3">
        <f>'SOFR3mo PX_vol_0'!H4</f>
        <v>131933</v>
      </c>
      <c r="I3">
        <f>'SOFR3mo PX_vol_0'!I4</f>
        <v>119626</v>
      </c>
      <c r="J3">
        <f>'SOFR3mo PX_vol_0'!J4</f>
        <v>75379</v>
      </c>
      <c r="K3">
        <f>'SOFR3mo PX_vol_0'!K4</f>
        <v>111557</v>
      </c>
      <c r="L3">
        <f>'SOFR3mo PX_vol_0'!L4</f>
        <v>111557</v>
      </c>
      <c r="M3">
        <f>'SOFR3mo PX_vol_0'!M4</f>
        <v>124754</v>
      </c>
      <c r="N3">
        <f>'SOFR3mo PX_vol_0'!N4</f>
        <v>110260</v>
      </c>
      <c r="O3">
        <f>'SOFR3mo PX_vol_0'!O4</f>
        <v>96427</v>
      </c>
      <c r="P3">
        <f>'SOFR3mo PX_vol_0'!P4</f>
        <v>103308</v>
      </c>
      <c r="Q3">
        <f>'SOFR3mo PX_vol_0'!Q4</f>
        <v>219855</v>
      </c>
      <c r="R3">
        <f>'SOFR3mo PX_vol_0'!R4</f>
        <v>128833</v>
      </c>
      <c r="S3">
        <f>'SOFR3mo PX_vol_0'!S4</f>
        <v>96981</v>
      </c>
      <c r="T3">
        <f>'SOFR3mo PX_vol_0'!T4</f>
        <v>174016</v>
      </c>
      <c r="U3">
        <f>'SOFR3mo PX_vol_0'!U4</f>
        <v>219903</v>
      </c>
      <c r="V3">
        <f>'SOFR3mo PX_vol_0'!V4</f>
        <v>219903</v>
      </c>
      <c r="W3">
        <f>'SOFR3mo PX_vol_0'!W4</f>
        <v>433019</v>
      </c>
      <c r="X3">
        <f>'SOFR3mo PX_vol_0'!X4</f>
        <v>292868</v>
      </c>
    </row>
    <row r="4" spans="1:24" x14ac:dyDescent="0.25">
      <c r="A4" t="str">
        <f ca="1">'cont list_0'!I7</f>
        <v>U26</v>
      </c>
      <c r="B4">
        <f>'SOFR3mo PX_vol_0'!B5</f>
        <v>203026</v>
      </c>
      <c r="C4">
        <f>'SOFR3mo PX_vol_0'!C5</f>
        <v>525565</v>
      </c>
      <c r="D4">
        <f>'SOFR3mo PX_vol_0'!D5</f>
        <v>733968</v>
      </c>
      <c r="E4">
        <f>'SOFR3mo PX_vol_0'!E5</f>
        <v>463108</v>
      </c>
      <c r="F4">
        <f>'SOFR3mo PX_vol_0'!F5</f>
        <v>319989</v>
      </c>
      <c r="G4">
        <f>'SOFR3mo PX_vol_0'!G5</f>
        <v>281661</v>
      </c>
      <c r="H4">
        <f>'SOFR3mo PX_vol_0'!H5</f>
        <v>495023</v>
      </c>
      <c r="I4">
        <f>'SOFR3mo PX_vol_0'!I5</f>
        <v>312582</v>
      </c>
      <c r="J4">
        <f>'SOFR3mo PX_vol_0'!J5</f>
        <v>338709</v>
      </c>
      <c r="K4">
        <f>'SOFR3mo PX_vol_0'!K5</f>
        <v>499973</v>
      </c>
      <c r="L4">
        <f>'SOFR3mo PX_vol_0'!L5</f>
        <v>499973</v>
      </c>
      <c r="M4">
        <f>'SOFR3mo PX_vol_0'!M5</f>
        <v>548696</v>
      </c>
      <c r="N4">
        <f>'SOFR3mo PX_vol_0'!N5</f>
        <v>380917</v>
      </c>
      <c r="O4">
        <f>'SOFR3mo PX_vol_0'!O5</f>
        <v>300669</v>
      </c>
      <c r="P4">
        <f>'SOFR3mo PX_vol_0'!P5</f>
        <v>380837</v>
      </c>
      <c r="Q4">
        <f>'SOFR3mo PX_vol_0'!Q5</f>
        <v>481360</v>
      </c>
      <c r="R4">
        <f>'SOFR3mo PX_vol_0'!R5</f>
        <v>415228</v>
      </c>
      <c r="S4">
        <f>'SOFR3mo PX_vol_0'!S5</f>
        <v>372828</v>
      </c>
      <c r="T4">
        <f>'SOFR3mo PX_vol_0'!T5</f>
        <v>591312</v>
      </c>
      <c r="U4">
        <f>'SOFR3mo PX_vol_0'!U5</f>
        <v>986691</v>
      </c>
      <c r="V4">
        <f>'SOFR3mo PX_vol_0'!V5</f>
        <v>986691</v>
      </c>
      <c r="W4">
        <f>'SOFR3mo PX_vol_0'!W5</f>
        <v>1224395</v>
      </c>
      <c r="X4">
        <f>'SOFR3mo PX_vol_0'!X5</f>
        <v>455510</v>
      </c>
    </row>
    <row r="5" spans="1:24" x14ac:dyDescent="0.25">
      <c r="A5" t="str">
        <f ca="1">'cont list_0'!I8</f>
        <v>Z26</v>
      </c>
      <c r="B5">
        <f>'SOFR3mo PX_vol_0'!B6</f>
        <v>206247</v>
      </c>
      <c r="C5">
        <f>'SOFR3mo PX_vol_0'!C6</f>
        <v>714708</v>
      </c>
      <c r="D5">
        <f>'SOFR3mo PX_vol_0'!D6</f>
        <v>943251</v>
      </c>
      <c r="E5">
        <f>'SOFR3mo PX_vol_0'!E6</f>
        <v>532810</v>
      </c>
      <c r="F5">
        <f>'SOFR3mo PX_vol_0'!F6</f>
        <v>330294</v>
      </c>
      <c r="G5">
        <f>'SOFR3mo PX_vol_0'!G6</f>
        <v>380802</v>
      </c>
      <c r="H5">
        <f>'SOFR3mo PX_vol_0'!H6</f>
        <v>568197</v>
      </c>
      <c r="I5">
        <f>'SOFR3mo PX_vol_0'!I6</f>
        <v>338253</v>
      </c>
      <c r="J5">
        <f>'SOFR3mo PX_vol_0'!J6</f>
        <v>351473</v>
      </c>
      <c r="K5">
        <f>'SOFR3mo PX_vol_0'!K6</f>
        <v>666021</v>
      </c>
      <c r="L5">
        <f>'SOFR3mo PX_vol_0'!L6</f>
        <v>666021</v>
      </c>
      <c r="M5">
        <f>'SOFR3mo PX_vol_0'!M6</f>
        <v>604002</v>
      </c>
      <c r="N5">
        <f>'SOFR3mo PX_vol_0'!N6</f>
        <v>388344</v>
      </c>
      <c r="O5">
        <f>'SOFR3mo PX_vol_0'!O6</f>
        <v>372437</v>
      </c>
      <c r="P5">
        <f>'SOFR3mo PX_vol_0'!P6</f>
        <v>505013</v>
      </c>
      <c r="Q5">
        <f>'SOFR3mo PX_vol_0'!Q6</f>
        <v>619090</v>
      </c>
      <c r="R5">
        <f>'SOFR3mo PX_vol_0'!R6</f>
        <v>554135</v>
      </c>
      <c r="S5">
        <f>'SOFR3mo PX_vol_0'!S6</f>
        <v>434469</v>
      </c>
      <c r="T5">
        <f>'SOFR3mo PX_vol_0'!T6</f>
        <v>748580</v>
      </c>
      <c r="U5">
        <f>'SOFR3mo PX_vol_0'!U6</f>
        <v>963762</v>
      </c>
      <c r="V5">
        <f>'SOFR3mo PX_vol_0'!V6</f>
        <v>963762</v>
      </c>
      <c r="W5">
        <f>'SOFR3mo PX_vol_0'!W6</f>
        <v>1333152</v>
      </c>
      <c r="X5">
        <f>'SOFR3mo PX_vol_0'!X6</f>
        <v>655024</v>
      </c>
    </row>
    <row r="6" spans="1:24" x14ac:dyDescent="0.25">
      <c r="A6" t="str">
        <f ca="1">'cont list_0'!I9</f>
        <v>H27</v>
      </c>
      <c r="B6">
        <f>'SOFR3mo PX_vol_0'!B7</f>
        <v>159363</v>
      </c>
      <c r="C6">
        <f>'SOFR3mo PX_vol_0'!C7</f>
        <v>471924</v>
      </c>
      <c r="D6">
        <f>'SOFR3mo PX_vol_0'!D7</f>
        <v>574773</v>
      </c>
      <c r="E6">
        <f>'SOFR3mo PX_vol_0'!E7</f>
        <v>322338</v>
      </c>
      <c r="F6">
        <f>'SOFR3mo PX_vol_0'!F7</f>
        <v>228081</v>
      </c>
      <c r="G6">
        <f>'SOFR3mo PX_vol_0'!G7</f>
        <v>263942</v>
      </c>
      <c r="H6">
        <f>'SOFR3mo PX_vol_0'!H7</f>
        <v>378473</v>
      </c>
      <c r="I6">
        <f>'SOFR3mo PX_vol_0'!I7</f>
        <v>288609</v>
      </c>
      <c r="J6">
        <f>'SOFR3mo PX_vol_0'!J7</f>
        <v>264537</v>
      </c>
      <c r="K6">
        <f>'SOFR3mo PX_vol_0'!K7</f>
        <v>505175</v>
      </c>
      <c r="L6">
        <f>'SOFR3mo PX_vol_0'!L7</f>
        <v>505175</v>
      </c>
      <c r="M6">
        <f>'SOFR3mo PX_vol_0'!M7</f>
        <v>461545</v>
      </c>
      <c r="N6">
        <f>'SOFR3mo PX_vol_0'!N7</f>
        <v>356947</v>
      </c>
      <c r="O6">
        <f>'SOFR3mo PX_vol_0'!O7</f>
        <v>263788</v>
      </c>
      <c r="P6">
        <f>'SOFR3mo PX_vol_0'!P7</f>
        <v>484090</v>
      </c>
      <c r="Q6">
        <f>'SOFR3mo PX_vol_0'!Q7</f>
        <v>442005</v>
      </c>
      <c r="R6">
        <f>'SOFR3mo PX_vol_0'!R7</f>
        <v>340059</v>
      </c>
      <c r="S6">
        <f>'SOFR3mo PX_vol_0'!S7</f>
        <v>350192</v>
      </c>
      <c r="T6">
        <f>'SOFR3mo PX_vol_0'!T7</f>
        <v>497724</v>
      </c>
      <c r="U6">
        <f>'SOFR3mo PX_vol_0'!U7</f>
        <v>686952</v>
      </c>
      <c r="V6">
        <f>'SOFR3mo PX_vol_0'!V7</f>
        <v>686952</v>
      </c>
      <c r="W6">
        <f>'SOFR3mo PX_vol_0'!W7</f>
        <v>917538</v>
      </c>
      <c r="X6">
        <f>'SOFR3mo PX_vol_0'!X7</f>
        <v>422022</v>
      </c>
    </row>
    <row r="7" spans="1:24" x14ac:dyDescent="0.25">
      <c r="A7" t="str">
        <f ca="1">'cont list_0'!I10</f>
        <v>M27</v>
      </c>
      <c r="B7">
        <f>'SOFR3mo PX_vol_0'!B8</f>
        <v>172535</v>
      </c>
      <c r="C7">
        <f>'SOFR3mo PX_vol_0'!C8</f>
        <v>486103</v>
      </c>
      <c r="D7">
        <f>'SOFR3mo PX_vol_0'!D8</f>
        <v>501157</v>
      </c>
      <c r="E7">
        <f>'SOFR3mo PX_vol_0'!E8</f>
        <v>306540</v>
      </c>
      <c r="F7">
        <f>'SOFR3mo PX_vol_0'!F8</f>
        <v>218554</v>
      </c>
      <c r="G7">
        <f>'SOFR3mo PX_vol_0'!G8</f>
        <v>249595</v>
      </c>
      <c r="H7">
        <f>'SOFR3mo PX_vol_0'!H8</f>
        <v>407505</v>
      </c>
      <c r="I7">
        <f>'SOFR3mo PX_vol_0'!I8</f>
        <v>246062</v>
      </c>
      <c r="J7">
        <f>'SOFR3mo PX_vol_0'!J8</f>
        <v>259004</v>
      </c>
      <c r="K7">
        <f>'SOFR3mo PX_vol_0'!K8</f>
        <v>407384</v>
      </c>
      <c r="L7">
        <f>'SOFR3mo PX_vol_0'!L8</f>
        <v>407384</v>
      </c>
      <c r="M7">
        <f>'SOFR3mo PX_vol_0'!M8</f>
        <v>436200</v>
      </c>
      <c r="N7">
        <f>'SOFR3mo PX_vol_0'!N8</f>
        <v>361970</v>
      </c>
      <c r="O7">
        <f>'SOFR3mo PX_vol_0'!O8</f>
        <v>214074</v>
      </c>
      <c r="P7">
        <f>'SOFR3mo PX_vol_0'!P8</f>
        <v>442554</v>
      </c>
      <c r="Q7">
        <f>'SOFR3mo PX_vol_0'!Q8</f>
        <v>512958</v>
      </c>
      <c r="R7">
        <f>'SOFR3mo PX_vol_0'!R8</f>
        <v>330262</v>
      </c>
      <c r="S7">
        <f>'SOFR3mo PX_vol_0'!S8</f>
        <v>338097</v>
      </c>
      <c r="T7">
        <f>'SOFR3mo PX_vol_0'!T8</f>
        <v>529423</v>
      </c>
      <c r="U7">
        <f>'SOFR3mo PX_vol_0'!U8</f>
        <v>620733</v>
      </c>
      <c r="V7">
        <f>'SOFR3mo PX_vol_0'!V8</f>
        <v>620733</v>
      </c>
      <c r="W7">
        <f>'SOFR3mo PX_vol_0'!W8</f>
        <v>833615</v>
      </c>
      <c r="X7">
        <f>'SOFR3mo PX_vol_0'!X8</f>
        <v>484435</v>
      </c>
    </row>
    <row r="8" spans="1:24" x14ac:dyDescent="0.25">
      <c r="A8" t="str">
        <f ca="1">'cont list_0'!I11</f>
        <v>U27</v>
      </c>
      <c r="B8">
        <f>'SOFR3mo PX_vol_0'!B9</f>
        <v>123610</v>
      </c>
      <c r="C8">
        <f>'SOFR3mo PX_vol_0'!C9</f>
        <v>342449</v>
      </c>
      <c r="D8">
        <f>'SOFR3mo PX_vol_0'!D9</f>
        <v>409575</v>
      </c>
      <c r="E8">
        <f>'SOFR3mo PX_vol_0'!E9</f>
        <v>244059</v>
      </c>
      <c r="F8">
        <f>'SOFR3mo PX_vol_0'!F9</f>
        <v>190202</v>
      </c>
      <c r="G8">
        <f>'SOFR3mo PX_vol_0'!G9</f>
        <v>204734</v>
      </c>
      <c r="H8">
        <f>'SOFR3mo PX_vol_0'!H9</f>
        <v>316690</v>
      </c>
      <c r="I8">
        <f>'SOFR3mo PX_vol_0'!I9</f>
        <v>189995</v>
      </c>
      <c r="J8">
        <f>'SOFR3mo PX_vol_0'!J9</f>
        <v>189554</v>
      </c>
      <c r="K8">
        <f>'SOFR3mo PX_vol_0'!K9</f>
        <v>340638</v>
      </c>
      <c r="L8">
        <f>'SOFR3mo PX_vol_0'!L9</f>
        <v>340638</v>
      </c>
      <c r="M8">
        <f>'SOFR3mo PX_vol_0'!M9</f>
        <v>317693</v>
      </c>
      <c r="N8">
        <f>'SOFR3mo PX_vol_0'!N9</f>
        <v>274100</v>
      </c>
      <c r="O8">
        <f>'SOFR3mo PX_vol_0'!O9</f>
        <v>178384</v>
      </c>
      <c r="P8">
        <f>'SOFR3mo PX_vol_0'!P9</f>
        <v>296845</v>
      </c>
      <c r="Q8">
        <f>'SOFR3mo PX_vol_0'!Q9</f>
        <v>436945</v>
      </c>
      <c r="R8">
        <f>'SOFR3mo PX_vol_0'!R9</f>
        <v>271394</v>
      </c>
      <c r="S8">
        <f>'SOFR3mo PX_vol_0'!S9</f>
        <v>250011</v>
      </c>
      <c r="T8">
        <f>'SOFR3mo PX_vol_0'!T9</f>
        <v>368584</v>
      </c>
      <c r="U8">
        <f>'SOFR3mo PX_vol_0'!U9</f>
        <v>467240</v>
      </c>
      <c r="V8">
        <f>'SOFR3mo PX_vol_0'!V9</f>
        <v>467240</v>
      </c>
      <c r="W8">
        <f>'SOFR3mo PX_vol_0'!W9</f>
        <v>553780</v>
      </c>
      <c r="X8">
        <f>'SOFR3mo PX_vol_0'!X9</f>
        <v>315268</v>
      </c>
    </row>
    <row r="9" spans="1:24" x14ac:dyDescent="0.25">
      <c r="A9" t="str">
        <f ca="1">'cont list_0'!I12</f>
        <v>Z27</v>
      </c>
      <c r="B9">
        <f>'SOFR3mo PX_vol_0'!B10</f>
        <v>115436</v>
      </c>
      <c r="C9">
        <f>'SOFR3mo PX_vol_0'!C10</f>
        <v>329555</v>
      </c>
      <c r="D9">
        <f>'SOFR3mo PX_vol_0'!D10</f>
        <v>429411</v>
      </c>
      <c r="E9">
        <f>'SOFR3mo PX_vol_0'!E10</f>
        <v>304310</v>
      </c>
      <c r="F9">
        <f>'SOFR3mo PX_vol_0'!F10</f>
        <v>169756</v>
      </c>
      <c r="G9">
        <f>'SOFR3mo PX_vol_0'!G10</f>
        <v>198655</v>
      </c>
      <c r="H9">
        <f>'SOFR3mo PX_vol_0'!H10</f>
        <v>324684</v>
      </c>
      <c r="I9">
        <f>'SOFR3mo PX_vol_0'!I10</f>
        <v>188363</v>
      </c>
      <c r="J9">
        <f>'SOFR3mo PX_vol_0'!J10</f>
        <v>181841</v>
      </c>
      <c r="K9">
        <f>'SOFR3mo PX_vol_0'!K10</f>
        <v>353758</v>
      </c>
      <c r="L9">
        <f>'SOFR3mo PX_vol_0'!L10</f>
        <v>353758</v>
      </c>
      <c r="M9">
        <f>'SOFR3mo PX_vol_0'!M10</f>
        <v>329993</v>
      </c>
      <c r="N9">
        <f>'SOFR3mo PX_vol_0'!N10</f>
        <v>295679</v>
      </c>
      <c r="O9">
        <f>'SOFR3mo PX_vol_0'!O10</f>
        <v>156703</v>
      </c>
      <c r="P9">
        <f>'SOFR3mo PX_vol_0'!P10</f>
        <v>247580</v>
      </c>
      <c r="Q9">
        <f>'SOFR3mo PX_vol_0'!Q10</f>
        <v>355825</v>
      </c>
      <c r="R9">
        <f>'SOFR3mo PX_vol_0'!R10</f>
        <v>295061</v>
      </c>
      <c r="S9">
        <f>'SOFR3mo PX_vol_0'!S10</f>
        <v>257914</v>
      </c>
      <c r="T9">
        <f>'SOFR3mo PX_vol_0'!T10</f>
        <v>404987</v>
      </c>
      <c r="U9">
        <f>'SOFR3mo PX_vol_0'!U10</f>
        <v>491504</v>
      </c>
      <c r="V9">
        <f>'SOFR3mo PX_vol_0'!V10</f>
        <v>491504</v>
      </c>
      <c r="W9">
        <f>'SOFR3mo PX_vol_0'!W10</f>
        <v>630071</v>
      </c>
      <c r="X9">
        <f>'SOFR3mo PX_vol_0'!X10</f>
        <v>317063</v>
      </c>
    </row>
    <row r="10" spans="1:24" x14ac:dyDescent="0.25">
      <c r="A10" t="str">
        <f ca="1">'cont list_0'!I13</f>
        <v>H28</v>
      </c>
      <c r="B10">
        <f>'SOFR3mo PX_vol_0'!B11</f>
        <v>98771</v>
      </c>
      <c r="C10">
        <f>'SOFR3mo PX_vol_0'!C11</f>
        <v>212638</v>
      </c>
      <c r="D10">
        <f>'SOFR3mo PX_vol_0'!D11</f>
        <v>288677</v>
      </c>
      <c r="E10">
        <f>'SOFR3mo PX_vol_0'!E11</f>
        <v>194963</v>
      </c>
      <c r="F10">
        <f>'SOFR3mo PX_vol_0'!F11</f>
        <v>130775</v>
      </c>
      <c r="G10">
        <f>'SOFR3mo PX_vol_0'!G11</f>
        <v>183374</v>
      </c>
      <c r="H10">
        <f>'SOFR3mo PX_vol_0'!H11</f>
        <v>223444</v>
      </c>
      <c r="I10">
        <f>'SOFR3mo PX_vol_0'!I11</f>
        <v>142110</v>
      </c>
      <c r="J10">
        <f>'SOFR3mo PX_vol_0'!J11</f>
        <v>145911</v>
      </c>
      <c r="K10">
        <f>'SOFR3mo PX_vol_0'!K11</f>
        <v>228343</v>
      </c>
      <c r="L10">
        <f>'SOFR3mo PX_vol_0'!L11</f>
        <v>228343</v>
      </c>
      <c r="M10">
        <f>'SOFR3mo PX_vol_0'!M11</f>
        <v>209292</v>
      </c>
      <c r="N10">
        <f>'SOFR3mo PX_vol_0'!N11</f>
        <v>194745</v>
      </c>
      <c r="O10">
        <f>'SOFR3mo PX_vol_0'!O11</f>
        <v>120509</v>
      </c>
      <c r="P10">
        <f>'SOFR3mo PX_vol_0'!P11</f>
        <v>173442</v>
      </c>
      <c r="Q10">
        <f>'SOFR3mo PX_vol_0'!Q11</f>
        <v>249148</v>
      </c>
      <c r="R10">
        <f>'SOFR3mo PX_vol_0'!R11</f>
        <v>200460</v>
      </c>
      <c r="S10">
        <f>'SOFR3mo PX_vol_0'!S11</f>
        <v>183946</v>
      </c>
      <c r="T10">
        <f>'SOFR3mo PX_vol_0'!T11</f>
        <v>275852</v>
      </c>
      <c r="U10">
        <f>'SOFR3mo PX_vol_0'!U11</f>
        <v>341429</v>
      </c>
      <c r="V10">
        <f>'SOFR3mo PX_vol_0'!V11</f>
        <v>341429</v>
      </c>
      <c r="W10">
        <f>'SOFR3mo PX_vol_0'!W11</f>
        <v>386552</v>
      </c>
      <c r="X10">
        <f>'SOFR3mo PX_vol_0'!X11</f>
        <v>193672</v>
      </c>
    </row>
    <row r="11" spans="1:24" x14ac:dyDescent="0.25">
      <c r="A11" t="str">
        <f ca="1">'cont list_0'!I14</f>
        <v>M28</v>
      </c>
      <c r="B11">
        <f>'SOFR3mo PX_vol_0'!B12</f>
        <v>74490</v>
      </c>
      <c r="C11">
        <f>'SOFR3mo PX_vol_0'!C12</f>
        <v>174226</v>
      </c>
      <c r="D11">
        <f>'SOFR3mo PX_vol_0'!D12</f>
        <v>236817</v>
      </c>
      <c r="E11">
        <f>'SOFR3mo PX_vol_0'!E12</f>
        <v>149173</v>
      </c>
      <c r="F11">
        <f>'SOFR3mo PX_vol_0'!F12</f>
        <v>117306</v>
      </c>
      <c r="G11">
        <f>'SOFR3mo PX_vol_0'!G12</f>
        <v>153218</v>
      </c>
      <c r="H11">
        <f>'SOFR3mo PX_vol_0'!H12</f>
        <v>188395</v>
      </c>
      <c r="I11">
        <f>'SOFR3mo PX_vol_0'!I12</f>
        <v>139002</v>
      </c>
      <c r="J11">
        <f>'SOFR3mo PX_vol_0'!J12</f>
        <v>112730</v>
      </c>
      <c r="K11">
        <f>'SOFR3mo PX_vol_0'!K12</f>
        <v>207215</v>
      </c>
      <c r="L11">
        <f>'SOFR3mo PX_vol_0'!L12</f>
        <v>207215</v>
      </c>
      <c r="M11">
        <f>'SOFR3mo PX_vol_0'!M12</f>
        <v>209670</v>
      </c>
      <c r="N11">
        <f>'SOFR3mo PX_vol_0'!N12</f>
        <v>169632</v>
      </c>
      <c r="O11">
        <f>'SOFR3mo PX_vol_0'!O12</f>
        <v>111325</v>
      </c>
      <c r="P11">
        <f>'SOFR3mo PX_vol_0'!P12</f>
        <v>147063</v>
      </c>
      <c r="Q11">
        <f>'SOFR3mo PX_vol_0'!Q12</f>
        <v>240008</v>
      </c>
      <c r="R11">
        <f>'SOFR3mo PX_vol_0'!R12</f>
        <v>192893</v>
      </c>
      <c r="S11">
        <f>'SOFR3mo PX_vol_0'!S12</f>
        <v>175513</v>
      </c>
      <c r="T11">
        <f>'SOFR3mo PX_vol_0'!T12</f>
        <v>274843</v>
      </c>
      <c r="U11">
        <f>'SOFR3mo PX_vol_0'!U12</f>
        <v>304734</v>
      </c>
      <c r="V11">
        <f>'SOFR3mo PX_vol_0'!V12</f>
        <v>304734</v>
      </c>
      <c r="W11">
        <f>'SOFR3mo PX_vol_0'!W12</f>
        <v>329434</v>
      </c>
      <c r="X11">
        <f>'SOFR3mo PX_vol_0'!X12</f>
        <v>175442</v>
      </c>
    </row>
    <row r="12" spans="1:24" x14ac:dyDescent="0.25">
      <c r="A12" t="str">
        <f ca="1">'cont list_0'!I15</f>
        <v>U28</v>
      </c>
      <c r="B12">
        <f>'SOFR3mo PX_vol_0'!B13</f>
        <v>47917</v>
      </c>
      <c r="C12">
        <f>'SOFR3mo PX_vol_0'!C13</f>
        <v>112592</v>
      </c>
      <c r="D12">
        <f>'SOFR3mo PX_vol_0'!D13</f>
        <v>146303</v>
      </c>
      <c r="E12">
        <f>'SOFR3mo PX_vol_0'!E13</f>
        <v>106791</v>
      </c>
      <c r="F12">
        <f>'SOFR3mo PX_vol_0'!F13</f>
        <v>89257</v>
      </c>
      <c r="G12">
        <f>'SOFR3mo PX_vol_0'!G13</f>
        <v>154549</v>
      </c>
      <c r="H12">
        <f>'SOFR3mo PX_vol_0'!H13</f>
        <v>147819</v>
      </c>
      <c r="I12">
        <f>'SOFR3mo PX_vol_0'!I13</f>
        <v>75868</v>
      </c>
      <c r="J12">
        <f>'SOFR3mo PX_vol_0'!J13</f>
        <v>80927</v>
      </c>
      <c r="K12">
        <f>'SOFR3mo PX_vol_0'!K13</f>
        <v>130042</v>
      </c>
      <c r="L12">
        <f>'SOFR3mo PX_vol_0'!L13</f>
        <v>130042</v>
      </c>
      <c r="M12">
        <f>'SOFR3mo PX_vol_0'!M13</f>
        <v>128782</v>
      </c>
      <c r="N12">
        <f>'SOFR3mo PX_vol_0'!N13</f>
        <v>100453</v>
      </c>
      <c r="O12">
        <f>'SOFR3mo PX_vol_0'!O13</f>
        <v>65565</v>
      </c>
      <c r="P12">
        <f>'SOFR3mo PX_vol_0'!P13</f>
        <v>122445</v>
      </c>
      <c r="Q12">
        <f>'SOFR3mo PX_vol_0'!Q13</f>
        <v>144522</v>
      </c>
      <c r="R12">
        <f>'SOFR3mo PX_vol_0'!R13</f>
        <v>128630</v>
      </c>
      <c r="S12">
        <f>'SOFR3mo PX_vol_0'!S13</f>
        <v>109725</v>
      </c>
      <c r="T12">
        <f>'SOFR3mo PX_vol_0'!T13</f>
        <v>139876</v>
      </c>
      <c r="U12">
        <f>'SOFR3mo PX_vol_0'!U13</f>
        <v>152200</v>
      </c>
      <c r="V12">
        <f>'SOFR3mo PX_vol_0'!V13</f>
        <v>152200</v>
      </c>
      <c r="W12">
        <f>'SOFR3mo PX_vol_0'!W13</f>
        <v>173893</v>
      </c>
      <c r="X12">
        <f>'SOFR3mo PX_vol_0'!X13</f>
        <v>97450</v>
      </c>
    </row>
    <row r="13" spans="1:24" x14ac:dyDescent="0.25">
      <c r="A13" t="str">
        <f ca="1">'cont list_0'!I16</f>
        <v>Z28</v>
      </c>
      <c r="B13">
        <f>'SOFR3mo PX_vol_0'!B14</f>
        <v>49146</v>
      </c>
      <c r="C13">
        <f>'SOFR3mo PX_vol_0'!C14</f>
        <v>111289</v>
      </c>
      <c r="D13">
        <f>'SOFR3mo PX_vol_0'!D14</f>
        <v>157412</v>
      </c>
      <c r="E13">
        <f>'SOFR3mo PX_vol_0'!E14</f>
        <v>89787</v>
      </c>
      <c r="F13">
        <f>'SOFR3mo PX_vol_0'!F14</f>
        <v>72236</v>
      </c>
      <c r="G13">
        <f>'SOFR3mo PX_vol_0'!G14</f>
        <v>92647</v>
      </c>
      <c r="H13">
        <f>'SOFR3mo PX_vol_0'!H14</f>
        <v>126343</v>
      </c>
      <c r="I13">
        <f>'SOFR3mo PX_vol_0'!I14</f>
        <v>78729</v>
      </c>
      <c r="J13">
        <f>'SOFR3mo PX_vol_0'!J14</f>
        <v>73115</v>
      </c>
      <c r="K13">
        <f>'SOFR3mo PX_vol_0'!K14</f>
        <v>139774</v>
      </c>
      <c r="L13">
        <f>'SOFR3mo PX_vol_0'!L14</f>
        <v>139774</v>
      </c>
      <c r="M13">
        <f>'SOFR3mo PX_vol_0'!M14</f>
        <v>109050</v>
      </c>
      <c r="N13">
        <f>'SOFR3mo PX_vol_0'!N14</f>
        <v>90959</v>
      </c>
      <c r="O13">
        <f>'SOFR3mo PX_vol_0'!O14</f>
        <v>62979</v>
      </c>
      <c r="P13">
        <f>'SOFR3mo PX_vol_0'!P14</f>
        <v>92080</v>
      </c>
      <c r="Q13">
        <f>'SOFR3mo PX_vol_0'!Q14</f>
        <v>137145</v>
      </c>
      <c r="R13">
        <f>'SOFR3mo PX_vol_0'!R14</f>
        <v>108259</v>
      </c>
      <c r="S13">
        <f>'SOFR3mo PX_vol_0'!S14</f>
        <v>99681</v>
      </c>
      <c r="T13">
        <f>'SOFR3mo PX_vol_0'!T14</f>
        <v>124805</v>
      </c>
      <c r="U13">
        <f>'SOFR3mo PX_vol_0'!U14</f>
        <v>141736</v>
      </c>
      <c r="V13">
        <f>'SOFR3mo PX_vol_0'!V14</f>
        <v>141736</v>
      </c>
      <c r="W13">
        <f>'SOFR3mo PX_vol_0'!W14</f>
        <v>178855</v>
      </c>
      <c r="X13">
        <f>'SOFR3mo PX_vol_0'!X14</f>
        <v>124470</v>
      </c>
    </row>
    <row r="14" spans="1:24" x14ac:dyDescent="0.25">
      <c r="A14" t="str">
        <f ca="1">'cont list_0'!I17</f>
        <v>H29</v>
      </c>
      <c r="B14">
        <f>'SOFR3mo PX_vol_0'!B15</f>
        <v>42734</v>
      </c>
      <c r="C14">
        <f>'SOFR3mo PX_vol_0'!C15</f>
        <v>82569</v>
      </c>
      <c r="D14">
        <f>'SOFR3mo PX_vol_0'!D15</f>
        <v>112503</v>
      </c>
      <c r="E14">
        <f>'SOFR3mo PX_vol_0'!E15</f>
        <v>70093</v>
      </c>
      <c r="F14">
        <f>'SOFR3mo PX_vol_0'!F15</f>
        <v>56898</v>
      </c>
      <c r="G14">
        <f>'SOFR3mo PX_vol_0'!G15</f>
        <v>105606</v>
      </c>
      <c r="H14">
        <f>'SOFR3mo PX_vol_0'!H15</f>
        <v>85431</v>
      </c>
      <c r="I14">
        <f>'SOFR3mo PX_vol_0'!I15</f>
        <v>55924</v>
      </c>
      <c r="J14">
        <f>'SOFR3mo PX_vol_0'!J15</f>
        <v>65507</v>
      </c>
      <c r="K14">
        <f>'SOFR3mo PX_vol_0'!K15</f>
        <v>92303</v>
      </c>
      <c r="L14">
        <f>'SOFR3mo PX_vol_0'!L15</f>
        <v>92303</v>
      </c>
      <c r="M14">
        <f>'SOFR3mo PX_vol_0'!M15</f>
        <v>87264</v>
      </c>
      <c r="N14">
        <f>'SOFR3mo PX_vol_0'!N15</f>
        <v>70310</v>
      </c>
      <c r="O14">
        <f>'SOFR3mo PX_vol_0'!O15</f>
        <v>64819</v>
      </c>
      <c r="P14">
        <f>'SOFR3mo PX_vol_0'!P15</f>
        <v>80906</v>
      </c>
      <c r="Q14">
        <f>'SOFR3mo PX_vol_0'!Q15</f>
        <v>103200</v>
      </c>
      <c r="R14">
        <f>'SOFR3mo PX_vol_0'!R15</f>
        <v>83934</v>
      </c>
      <c r="S14">
        <f>'SOFR3mo PX_vol_0'!S15</f>
        <v>76406</v>
      </c>
      <c r="T14">
        <f>'SOFR3mo PX_vol_0'!T15</f>
        <v>106886</v>
      </c>
      <c r="U14">
        <f>'SOFR3mo PX_vol_0'!U15</f>
        <v>120556</v>
      </c>
      <c r="V14">
        <f>'SOFR3mo PX_vol_0'!V15</f>
        <v>120556</v>
      </c>
      <c r="W14">
        <f>'SOFR3mo PX_vol_0'!W15</f>
        <v>133986</v>
      </c>
      <c r="X14">
        <f>'SOFR3mo PX_vol_0'!X15</f>
        <v>137380</v>
      </c>
    </row>
    <row r="15" spans="1:24" x14ac:dyDescent="0.25">
      <c r="A15" t="str">
        <f ca="1">'cont list_0'!I18</f>
        <v>M29</v>
      </c>
      <c r="B15">
        <f>'SOFR3mo PX_vol_0'!B16</f>
        <v>40962</v>
      </c>
      <c r="C15">
        <f>'SOFR3mo PX_vol_0'!C16</f>
        <v>77609</v>
      </c>
      <c r="D15">
        <f>'SOFR3mo PX_vol_0'!D16</f>
        <v>97791</v>
      </c>
      <c r="E15">
        <f>'SOFR3mo PX_vol_0'!E16</f>
        <v>62716</v>
      </c>
      <c r="F15">
        <f>'SOFR3mo PX_vol_0'!F16</f>
        <v>57188</v>
      </c>
      <c r="G15">
        <f>'SOFR3mo PX_vol_0'!G16</f>
        <v>62846</v>
      </c>
      <c r="H15">
        <f>'SOFR3mo PX_vol_0'!H16</f>
        <v>89853</v>
      </c>
      <c r="I15">
        <f>'SOFR3mo PX_vol_0'!I16</f>
        <v>53347</v>
      </c>
      <c r="J15">
        <f>'SOFR3mo PX_vol_0'!J16</f>
        <v>55189</v>
      </c>
      <c r="K15">
        <f>'SOFR3mo PX_vol_0'!K16</f>
        <v>88117</v>
      </c>
      <c r="L15">
        <f>'SOFR3mo PX_vol_0'!L16</f>
        <v>88117</v>
      </c>
      <c r="M15">
        <f>'SOFR3mo PX_vol_0'!M16</f>
        <v>92892</v>
      </c>
      <c r="N15">
        <f>'SOFR3mo PX_vol_0'!N16</f>
        <v>71664</v>
      </c>
      <c r="O15">
        <f>'SOFR3mo PX_vol_0'!O16</f>
        <v>52936</v>
      </c>
      <c r="P15">
        <f>'SOFR3mo PX_vol_0'!P16</f>
        <v>74063</v>
      </c>
      <c r="Q15">
        <f>'SOFR3mo PX_vol_0'!Q16</f>
        <v>98668</v>
      </c>
      <c r="R15">
        <f>'SOFR3mo PX_vol_0'!R16</f>
        <v>85433</v>
      </c>
      <c r="S15">
        <f>'SOFR3mo PX_vol_0'!S16</f>
        <v>79281</v>
      </c>
      <c r="T15">
        <f>'SOFR3mo PX_vol_0'!T16</f>
        <v>114058</v>
      </c>
      <c r="U15">
        <f>'SOFR3mo PX_vol_0'!U16</f>
        <v>116935</v>
      </c>
      <c r="V15">
        <f>'SOFR3mo PX_vol_0'!V16</f>
        <v>116935</v>
      </c>
      <c r="W15">
        <f>'SOFR3mo PX_vol_0'!W16</f>
        <v>146568</v>
      </c>
      <c r="X15">
        <f>'SOFR3mo PX_vol_0'!X16</f>
        <v>129721</v>
      </c>
    </row>
    <row r="16" spans="1:24" x14ac:dyDescent="0.25">
      <c r="A16" t="str">
        <f ca="1">'cont list_0'!I19</f>
        <v>U29</v>
      </c>
      <c r="B16">
        <f>'SOFR3mo PX_vol_0'!B17</f>
        <v>22082</v>
      </c>
      <c r="C16">
        <f>'SOFR3mo PX_vol_0'!C17</f>
        <v>33326</v>
      </c>
      <c r="D16">
        <f>'SOFR3mo PX_vol_0'!D17</f>
        <v>47527</v>
      </c>
      <c r="E16">
        <f>'SOFR3mo PX_vol_0'!E17</f>
        <v>36093</v>
      </c>
      <c r="F16">
        <f>'SOFR3mo PX_vol_0'!F17</f>
        <v>22543</v>
      </c>
      <c r="G16">
        <f>'SOFR3mo PX_vol_0'!G17</f>
        <v>39621</v>
      </c>
      <c r="H16">
        <f>'SOFR3mo PX_vol_0'!H17</f>
        <v>45069</v>
      </c>
      <c r="I16">
        <f>'SOFR3mo PX_vol_0'!I17</f>
        <v>30429</v>
      </c>
      <c r="J16">
        <f>'SOFR3mo PX_vol_0'!J17</f>
        <v>27550</v>
      </c>
      <c r="K16">
        <f>'SOFR3mo PX_vol_0'!K17</f>
        <v>50004</v>
      </c>
      <c r="L16">
        <f>'SOFR3mo PX_vol_0'!L17</f>
        <v>50004</v>
      </c>
      <c r="M16">
        <f>'SOFR3mo PX_vol_0'!M17</f>
        <v>50104</v>
      </c>
      <c r="N16">
        <f>'SOFR3mo PX_vol_0'!N17</f>
        <v>44189</v>
      </c>
      <c r="O16">
        <f>'SOFR3mo PX_vol_0'!O17</f>
        <v>28172</v>
      </c>
      <c r="P16">
        <f>'SOFR3mo PX_vol_0'!P17</f>
        <v>48331</v>
      </c>
      <c r="Q16">
        <f>'SOFR3mo PX_vol_0'!Q17</f>
        <v>46691</v>
      </c>
      <c r="R16">
        <f>'SOFR3mo PX_vol_0'!R17</f>
        <v>45782</v>
      </c>
      <c r="S16">
        <f>'SOFR3mo PX_vol_0'!S17</f>
        <v>39398</v>
      </c>
      <c r="T16">
        <f>'SOFR3mo PX_vol_0'!T17</f>
        <v>47380</v>
      </c>
      <c r="U16">
        <f>'SOFR3mo PX_vol_0'!U17</f>
        <v>58134</v>
      </c>
      <c r="V16">
        <f>'SOFR3mo PX_vol_0'!V17</f>
        <v>58134</v>
      </c>
      <c r="W16">
        <f>'SOFR3mo PX_vol_0'!W17</f>
        <v>78557</v>
      </c>
      <c r="X16">
        <f>'SOFR3mo PX_vol_0'!X17</f>
        <v>45760</v>
      </c>
    </row>
    <row r="17" spans="1:24" x14ac:dyDescent="0.25">
      <c r="A17" t="str">
        <f ca="1">'cont list_0'!I20</f>
        <v>Z29</v>
      </c>
      <c r="B17">
        <f>'SOFR3mo PX_vol_0'!B18</f>
        <v>15426</v>
      </c>
      <c r="C17">
        <f>'SOFR3mo PX_vol_0'!C18</f>
        <v>37000</v>
      </c>
      <c r="D17">
        <f>'SOFR3mo PX_vol_0'!D18</f>
        <v>50122</v>
      </c>
      <c r="E17">
        <f>'SOFR3mo PX_vol_0'!E18</f>
        <v>33889</v>
      </c>
      <c r="F17">
        <f>'SOFR3mo PX_vol_0'!F18</f>
        <v>25162</v>
      </c>
      <c r="G17">
        <f>'SOFR3mo PX_vol_0'!G18</f>
        <v>35156</v>
      </c>
      <c r="H17">
        <f>'SOFR3mo PX_vol_0'!H18</f>
        <v>46828</v>
      </c>
      <c r="I17">
        <f>'SOFR3mo PX_vol_0'!I18</f>
        <v>26191</v>
      </c>
      <c r="J17">
        <f>'SOFR3mo PX_vol_0'!J18</f>
        <v>30810</v>
      </c>
      <c r="K17">
        <f>'SOFR3mo PX_vol_0'!K18</f>
        <v>44187</v>
      </c>
      <c r="L17">
        <f>'SOFR3mo PX_vol_0'!L18</f>
        <v>44187</v>
      </c>
      <c r="M17">
        <f>'SOFR3mo PX_vol_0'!M18</f>
        <v>60748</v>
      </c>
      <c r="N17">
        <f>'SOFR3mo PX_vol_0'!N18</f>
        <v>40637</v>
      </c>
      <c r="O17">
        <f>'SOFR3mo PX_vol_0'!O18</f>
        <v>30956</v>
      </c>
      <c r="P17">
        <f>'SOFR3mo PX_vol_0'!P18</f>
        <v>66689</v>
      </c>
      <c r="Q17">
        <f>'SOFR3mo PX_vol_0'!Q18</f>
        <v>42256</v>
      </c>
      <c r="R17">
        <f>'SOFR3mo PX_vol_0'!R18</f>
        <v>54762</v>
      </c>
      <c r="S17">
        <f>'SOFR3mo PX_vol_0'!S18</f>
        <v>32371</v>
      </c>
      <c r="T17">
        <f>'SOFR3mo PX_vol_0'!T18</f>
        <v>63843</v>
      </c>
      <c r="U17">
        <f>'SOFR3mo PX_vol_0'!U18</f>
        <v>63028</v>
      </c>
      <c r="V17">
        <f>'SOFR3mo PX_vol_0'!V18</f>
        <v>63028</v>
      </c>
      <c r="W17">
        <f>'SOFR3mo PX_vol_0'!W18</f>
        <v>92131</v>
      </c>
      <c r="X17">
        <f>'SOFR3mo PX_vol_0'!X18</f>
        <v>34807</v>
      </c>
    </row>
    <row r="18" spans="1:24" x14ac:dyDescent="0.25">
      <c r="A18" t="str">
        <f ca="1">'cont list_0'!I21</f>
        <v>H30</v>
      </c>
      <c r="B18">
        <f>'SOFR3mo PX_vol_0'!B19</f>
        <v>12782</v>
      </c>
      <c r="C18">
        <f>'SOFR3mo PX_vol_0'!C19</f>
        <v>30501</v>
      </c>
      <c r="D18">
        <f>'SOFR3mo PX_vol_0'!D19</f>
        <v>37586</v>
      </c>
      <c r="E18">
        <f>'SOFR3mo PX_vol_0'!E19</f>
        <v>27213</v>
      </c>
      <c r="F18">
        <f>'SOFR3mo PX_vol_0'!F19</f>
        <v>23064</v>
      </c>
      <c r="G18">
        <f>'SOFR3mo PX_vol_0'!G19</f>
        <v>27311</v>
      </c>
      <c r="H18">
        <f>'SOFR3mo PX_vol_0'!H19</f>
        <v>33099</v>
      </c>
      <c r="I18">
        <f>'SOFR3mo PX_vol_0'!I19</f>
        <v>23151</v>
      </c>
      <c r="J18">
        <f>'SOFR3mo PX_vol_0'!J19</f>
        <v>23642</v>
      </c>
      <c r="K18">
        <f>'SOFR3mo PX_vol_0'!K19</f>
        <v>60715</v>
      </c>
      <c r="L18">
        <f>'SOFR3mo PX_vol_0'!L19</f>
        <v>60715</v>
      </c>
      <c r="M18">
        <f>'SOFR3mo PX_vol_0'!M19</f>
        <v>51836</v>
      </c>
      <c r="N18">
        <f>'SOFR3mo PX_vol_0'!N19</f>
        <v>33109</v>
      </c>
      <c r="O18">
        <f>'SOFR3mo PX_vol_0'!O19</f>
        <v>28113</v>
      </c>
      <c r="P18">
        <f>'SOFR3mo PX_vol_0'!P19</f>
        <v>42954</v>
      </c>
      <c r="Q18">
        <f>'SOFR3mo PX_vol_0'!Q19</f>
        <v>35857</v>
      </c>
      <c r="R18">
        <f>'SOFR3mo PX_vol_0'!R19</f>
        <v>34682</v>
      </c>
      <c r="S18">
        <f>'SOFR3mo PX_vol_0'!S19</f>
        <v>31160</v>
      </c>
      <c r="T18">
        <f>'SOFR3mo PX_vol_0'!T19</f>
        <v>45706</v>
      </c>
      <c r="U18">
        <f>'SOFR3mo PX_vol_0'!U19</f>
        <v>44830</v>
      </c>
      <c r="V18">
        <f>'SOFR3mo PX_vol_0'!V19</f>
        <v>44830</v>
      </c>
      <c r="W18">
        <f>'SOFR3mo PX_vol_0'!W19</f>
        <v>71145</v>
      </c>
      <c r="X18">
        <f>'SOFR3mo PX_vol_0'!X19</f>
        <v>32604</v>
      </c>
    </row>
    <row r="19" spans="1:24" x14ac:dyDescent="0.25">
      <c r="A19" t="str">
        <f ca="1">'cont list_0'!I22</f>
        <v>M30</v>
      </c>
      <c r="B19">
        <f>'SOFR3mo PX_vol_0'!B20</f>
        <v>12391</v>
      </c>
      <c r="C19">
        <f>'SOFR3mo PX_vol_0'!C20</f>
        <v>29400</v>
      </c>
      <c r="D19">
        <f>'SOFR3mo PX_vol_0'!D20</f>
        <v>36691</v>
      </c>
      <c r="E19">
        <f>'SOFR3mo PX_vol_0'!E20</f>
        <v>28449</v>
      </c>
      <c r="F19">
        <f>'SOFR3mo PX_vol_0'!F20</f>
        <v>19038</v>
      </c>
      <c r="G19">
        <f>'SOFR3mo PX_vol_0'!G20</f>
        <v>23452</v>
      </c>
      <c r="H19">
        <f>'SOFR3mo PX_vol_0'!H20</f>
        <v>31694</v>
      </c>
      <c r="I19">
        <f>'SOFR3mo PX_vol_0'!I20</f>
        <v>23037</v>
      </c>
      <c r="J19">
        <f>'SOFR3mo PX_vol_0'!J20</f>
        <v>23319</v>
      </c>
      <c r="K19">
        <f>'SOFR3mo PX_vol_0'!K20</f>
        <v>39489</v>
      </c>
      <c r="L19">
        <f>'SOFR3mo PX_vol_0'!L20</f>
        <v>39489</v>
      </c>
      <c r="M19">
        <f>'SOFR3mo PX_vol_0'!M20</f>
        <v>46049</v>
      </c>
      <c r="N19">
        <f>'SOFR3mo PX_vol_0'!N20</f>
        <v>30120</v>
      </c>
      <c r="O19">
        <f>'SOFR3mo PX_vol_0'!O20</f>
        <v>33367</v>
      </c>
      <c r="P19">
        <f>'SOFR3mo PX_vol_0'!P20</f>
        <v>44887</v>
      </c>
      <c r="Q19">
        <f>'SOFR3mo PX_vol_0'!Q20</f>
        <v>37571</v>
      </c>
      <c r="R19">
        <f>'SOFR3mo PX_vol_0'!R20</f>
        <v>36455</v>
      </c>
      <c r="S19">
        <f>'SOFR3mo PX_vol_0'!S20</f>
        <v>28023</v>
      </c>
      <c r="T19">
        <f>'SOFR3mo PX_vol_0'!T20</f>
        <v>48617</v>
      </c>
      <c r="U19">
        <f>'SOFR3mo PX_vol_0'!U20</f>
        <v>54120</v>
      </c>
      <c r="V19">
        <f>'SOFR3mo PX_vol_0'!V20</f>
        <v>54120</v>
      </c>
      <c r="W19">
        <f>'SOFR3mo PX_vol_0'!W20</f>
        <v>60577</v>
      </c>
      <c r="X19">
        <f>'SOFR3mo PX_vol_0'!X20</f>
        <v>29343</v>
      </c>
    </row>
    <row r="20" spans="1:24" x14ac:dyDescent="0.25">
      <c r="A20" t="str">
        <f ca="1">'cont list_0'!I23</f>
        <v>U30</v>
      </c>
      <c r="B20">
        <f>'SOFR3mo PX_vol_0'!B21</f>
        <v>10194</v>
      </c>
      <c r="C20">
        <f>'SOFR3mo PX_vol_0'!C21</f>
        <v>21786</v>
      </c>
      <c r="D20">
        <f>'SOFR3mo PX_vol_0'!D21</f>
        <v>25848</v>
      </c>
      <c r="E20">
        <f>'SOFR3mo PX_vol_0'!E21</f>
        <v>17305</v>
      </c>
      <c r="F20">
        <f>'SOFR3mo PX_vol_0'!F21</f>
        <v>12633</v>
      </c>
      <c r="G20">
        <f>'SOFR3mo PX_vol_0'!G21</f>
        <v>14529</v>
      </c>
      <c r="H20">
        <f>'SOFR3mo PX_vol_0'!H21</f>
        <v>21645</v>
      </c>
      <c r="I20">
        <f>'SOFR3mo PX_vol_0'!I21</f>
        <v>17064</v>
      </c>
      <c r="J20">
        <f>'SOFR3mo PX_vol_0'!J21</f>
        <v>14818</v>
      </c>
      <c r="K20">
        <f>'SOFR3mo PX_vol_0'!K21</f>
        <v>31431</v>
      </c>
      <c r="L20">
        <f>'SOFR3mo PX_vol_0'!L21</f>
        <v>31431</v>
      </c>
      <c r="M20">
        <f>'SOFR3mo PX_vol_0'!M21</f>
        <v>31588</v>
      </c>
      <c r="N20">
        <f>'SOFR3mo PX_vol_0'!N21</f>
        <v>17822</v>
      </c>
      <c r="O20">
        <f>'SOFR3mo PX_vol_0'!O21</f>
        <v>13961</v>
      </c>
      <c r="P20">
        <f>'SOFR3mo PX_vol_0'!P21</f>
        <v>24678</v>
      </c>
      <c r="Q20">
        <f>'SOFR3mo PX_vol_0'!Q21</f>
        <v>27837</v>
      </c>
      <c r="R20">
        <f>'SOFR3mo PX_vol_0'!R21</f>
        <v>24535</v>
      </c>
      <c r="S20">
        <f>'SOFR3mo PX_vol_0'!S21</f>
        <v>19357</v>
      </c>
      <c r="T20">
        <f>'SOFR3mo PX_vol_0'!T21</f>
        <v>29236</v>
      </c>
      <c r="U20">
        <f>'SOFR3mo PX_vol_0'!U21</f>
        <v>33175</v>
      </c>
      <c r="V20">
        <f>'SOFR3mo PX_vol_0'!V21</f>
        <v>33175</v>
      </c>
      <c r="W20">
        <f>'SOFR3mo PX_vol_0'!W21</f>
        <v>44391</v>
      </c>
      <c r="X20">
        <f>'SOFR3mo PX_vol_0'!X21</f>
        <v>24767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AFB9A-4705-4D73-A604-3BCED7D52158}">
  <dimension ref="A2:BN37"/>
  <sheetViews>
    <sheetView workbookViewId="0">
      <selection activeCell="K40" sqref="K40"/>
    </sheetView>
  </sheetViews>
  <sheetFormatPr defaultRowHeight="15" x14ac:dyDescent="0.25"/>
  <sheetData>
    <row r="2" spans="1:66" x14ac:dyDescent="0.25">
      <c r="A2" t="str">
        <f>SOFR3mo_PX__2[[#This Row],[Column1]]</f>
        <v>Dates</v>
      </c>
      <c r="B2">
        <f>SOFR3mo_PX__2[[#This Row],[Column2]]</f>
        <v>46220</v>
      </c>
      <c r="C2">
        <f>SOFR3mo_PX__2[[#This Row],[Column3]]</f>
        <v>46219</v>
      </c>
      <c r="D2">
        <f>SOFR3mo_PX__2[[#This Row],[Column4]]</f>
        <v>46218</v>
      </c>
      <c r="E2">
        <f>SOFR3mo_PX__2[[#This Row],[Column5]]</f>
        <v>46217</v>
      </c>
      <c r="F2">
        <f>SOFR3mo_PX__2[[#This Row],[Column6]]</f>
        <v>46216</v>
      </c>
      <c r="G2">
        <f>SOFR3mo_PX__2[[#This Row],[Column7]]</f>
        <v>46213</v>
      </c>
      <c r="H2">
        <f>SOFR3mo_PX__2[[#This Row],[Column8]]</f>
        <v>46212</v>
      </c>
      <c r="I2">
        <f>SOFR3mo_PX__2[[#This Row],[Column9]]</f>
        <v>46211</v>
      </c>
      <c r="J2">
        <f>SOFR3mo_PX__2[[#This Row],[Column10]]</f>
        <v>46210</v>
      </c>
      <c r="K2">
        <f>SOFR3mo_PX__2[[#This Row],[Column11]]</f>
        <v>46209</v>
      </c>
      <c r="L2">
        <f>SOFR3mo_PX__2[[#This Row],[Column12]]</f>
        <v>46206</v>
      </c>
      <c r="M2">
        <f>SOFR3mo_PX__2[[#This Row],[Column13]]</f>
        <v>46205</v>
      </c>
      <c r="N2">
        <f>SOFR3mo_PX__2[[#This Row],[Column14]]</f>
        <v>46204</v>
      </c>
      <c r="O2">
        <f>SOFR3mo_PX__2[[#This Row],[Column15]]</f>
        <v>46203</v>
      </c>
      <c r="P2">
        <f>SOFR3mo_PX__2[[#This Row],[Column16]]</f>
        <v>46202</v>
      </c>
      <c r="Q2">
        <f>SOFR3mo_PX__2[[#This Row],[Column17]]</f>
        <v>46199</v>
      </c>
      <c r="R2">
        <f>SOFR3mo_PX__2[[#This Row],[Column18]]</f>
        <v>46198</v>
      </c>
      <c r="S2">
        <f>SOFR3mo_PX__2[[#This Row],[Column19]]</f>
        <v>46197</v>
      </c>
      <c r="T2">
        <f>SOFR3mo_PX__2[[#This Row],[Column20]]</f>
        <v>46196</v>
      </c>
      <c r="U2">
        <f>SOFR3mo_PX__2[[#This Row],[Column21]]</f>
        <v>46195</v>
      </c>
      <c r="V2">
        <f>SOFR3mo_PX__2[[#This Row],[Column22]]</f>
        <v>46192</v>
      </c>
      <c r="W2">
        <f>SOFR3mo_PX__2[[#This Row],[Column23]]</f>
        <v>46191</v>
      </c>
      <c r="X2">
        <f>SOFR3mo_PX__2[[#This Row],[Column24]]</f>
        <v>46190</v>
      </c>
      <c r="Y2">
        <f>SOFR3mo_PX__2[[#This Row],[Column25]]</f>
        <v>46189</v>
      </c>
      <c r="Z2">
        <f>SOFR3mo_PX__2[[#This Row],[Column26]]</f>
        <v>46188</v>
      </c>
      <c r="AA2">
        <f>SOFR3mo_PX__2[[#This Row],[Column27]]</f>
        <v>46185</v>
      </c>
      <c r="AB2">
        <f>SOFR3mo_PX__2[[#This Row],[Column28]]</f>
        <v>46184</v>
      </c>
      <c r="AC2">
        <f>SOFR3mo_PX__2[[#This Row],[Column29]]</f>
        <v>46183</v>
      </c>
      <c r="AD2">
        <f>SOFR3mo_PX__2[[#This Row],[Column30]]</f>
        <v>46182</v>
      </c>
      <c r="AE2">
        <f>SOFR3mo_PX__2[[#This Row],[Column31]]</f>
        <v>46181</v>
      </c>
      <c r="AF2">
        <f>SOFR3mo_PX__2[[#This Row],[Column32]]</f>
        <v>46178</v>
      </c>
      <c r="AG2">
        <f>SOFR3mo_PX__2[[#This Row],[Column33]]</f>
        <v>46177</v>
      </c>
      <c r="AH2">
        <f>SOFR3mo_PX__2[[#This Row],[Column34]]</f>
        <v>46176</v>
      </c>
      <c r="AI2">
        <f>SOFR3mo_PX__2[[#This Row],[Column35]]</f>
        <v>46175</v>
      </c>
      <c r="AJ2">
        <f>SOFR3mo_PX__2[[#This Row],[Column36]]</f>
        <v>46174</v>
      </c>
      <c r="AK2">
        <f>SOFR3mo_PX__2[[#This Row],[Column37]]</f>
        <v>46171</v>
      </c>
      <c r="AL2">
        <f>SOFR3mo_PX__2[[#This Row],[Column38]]</f>
        <v>46170</v>
      </c>
      <c r="AM2">
        <f>SOFR3mo_PX__2[[#This Row],[Column39]]</f>
        <v>46169</v>
      </c>
      <c r="AN2">
        <f>SOFR3mo_PX__2[[#This Row],[Column40]]</f>
        <v>46168</v>
      </c>
      <c r="AO2">
        <f>SOFR3mo_PX__2[[#This Row],[Column41]]</f>
        <v>46167</v>
      </c>
      <c r="AP2">
        <f>SOFR3mo_PX__2[[#This Row],[Column42]]</f>
        <v>46164</v>
      </c>
      <c r="AQ2">
        <f>SOFR3mo_PX__2[[#This Row],[Column43]]</f>
        <v>46163</v>
      </c>
      <c r="AR2">
        <f>SOFR3mo_PX__2[[#This Row],[Column44]]</f>
        <v>46162</v>
      </c>
      <c r="AS2">
        <f>SOFR3mo_PX__2[[#This Row],[Column45]]</f>
        <v>46161</v>
      </c>
      <c r="AT2">
        <f>SOFR3mo_PX__2[[#This Row],[Column46]]</f>
        <v>46160</v>
      </c>
      <c r="AU2">
        <f>SOFR3mo_PX__2[[#This Row],[Column47]]</f>
        <v>46157</v>
      </c>
      <c r="AV2">
        <f>SOFR3mo_PX__2[[#This Row],[Column48]]</f>
        <v>46156</v>
      </c>
      <c r="AW2">
        <f>SOFR3mo_PX__2[[#This Row],[Column49]]</f>
        <v>46155</v>
      </c>
      <c r="AX2">
        <f>SOFR3mo_PX__2[[#This Row],[Column50]]</f>
        <v>46154</v>
      </c>
      <c r="AY2">
        <f>SOFR3mo_PX__2[[#This Row],[Column51]]</f>
        <v>46153</v>
      </c>
      <c r="AZ2">
        <f>SOFR3mo_PX__2[[#This Row],[Column52]]</f>
        <v>46150</v>
      </c>
      <c r="BA2">
        <f>SOFR3mo_PX__2[[#This Row],[Column53]]</f>
        <v>46149</v>
      </c>
      <c r="BB2">
        <f>SOFR3mo_PX__2[[#This Row],[Column54]]</f>
        <v>46148</v>
      </c>
      <c r="BC2">
        <f>SOFR3mo_PX__2[[#This Row],[Column55]]</f>
        <v>46147</v>
      </c>
      <c r="BD2">
        <f>SOFR3mo_PX__2[[#This Row],[Column56]]</f>
        <v>46146</v>
      </c>
      <c r="BE2">
        <f>SOFR3mo_PX__2[[#This Row],[Column57]]</f>
        <v>46143</v>
      </c>
      <c r="BF2">
        <f>SOFR3mo_PX__2[[#This Row],[Column58]]</f>
        <v>46142</v>
      </c>
      <c r="BG2">
        <f>SOFR3mo_PX__2[[#This Row],[Column59]]</f>
        <v>46141</v>
      </c>
      <c r="BH2">
        <f>SOFR3mo_PX__2[[#This Row],[Column60]]</f>
        <v>46140</v>
      </c>
      <c r="BI2">
        <f>SOFR3mo_PX__2[[#This Row],[Column61]]</f>
        <v>46139</v>
      </c>
      <c r="BJ2">
        <f>SOFR3mo_PX__2[[#This Row],[Column62]]</f>
        <v>46136</v>
      </c>
      <c r="BK2">
        <f>SOFR3mo_PX__2[[#This Row],[Column26]]</f>
        <v>46188</v>
      </c>
      <c r="BL2">
        <f>SOFR3mo_PX__2[[#This Row],[Column27]]</f>
        <v>46185</v>
      </c>
      <c r="BM2">
        <f>SOFR3mo_PX__2[[#This Row],[Column28]]</f>
        <v>46184</v>
      </c>
      <c r="BN2">
        <f>SOFR3mo_PX__2[[#This Row],[Column29]]</f>
        <v>46183</v>
      </c>
    </row>
    <row r="3" spans="1:66" x14ac:dyDescent="0.25">
      <c r="A3" t="str">
        <f ca="1">'cont list_0'!I6</f>
        <v>M26</v>
      </c>
      <c r="B3">
        <f>SOFR3mo_PX__2[[#This Row],[Column2]]</f>
        <v>96.334999999999994</v>
      </c>
      <c r="C3">
        <f>SOFR3mo_PX__2[[#This Row],[Column3]]</f>
        <v>96.334999999999994</v>
      </c>
      <c r="D3">
        <f>SOFR3mo_PX__2[[#This Row],[Column4]]</f>
        <v>96.33</v>
      </c>
      <c r="E3">
        <f>SOFR3mo_PX__2[[#This Row],[Column5]]</f>
        <v>96.32</v>
      </c>
      <c r="F3">
        <f>SOFR3mo_PX__2[[#This Row],[Column6]]</f>
        <v>96.29</v>
      </c>
      <c r="G3">
        <f>SOFR3mo_PX__2[[#This Row],[Column7]]</f>
        <v>96.307500000000005</v>
      </c>
      <c r="H3">
        <f>SOFR3mo_PX__2[[#This Row],[Column8]]</f>
        <v>96.322500000000005</v>
      </c>
      <c r="I3">
        <f>SOFR3mo_PX__2[[#This Row],[Column9]]</f>
        <v>96.31</v>
      </c>
      <c r="J3">
        <f>SOFR3mo_PX__2[[#This Row],[Column10]]</f>
        <v>96.305000000000007</v>
      </c>
      <c r="K3">
        <f>SOFR3mo_PX__2[[#This Row],[Column11]]</f>
        <v>96.307500000000005</v>
      </c>
      <c r="L3">
        <f>SOFR3mo_PX__2[[#This Row],[Column12]]</f>
        <v>96.3125</v>
      </c>
      <c r="M3">
        <f>SOFR3mo_PX__2[[#This Row],[Column13]]</f>
        <v>96.3125</v>
      </c>
      <c r="N3">
        <f>SOFR3mo_PX__2[[#This Row],[Column14]]</f>
        <v>96.3</v>
      </c>
      <c r="O3">
        <f>SOFR3mo_PX__2[[#This Row],[Column15]]</f>
        <v>96.297499999999999</v>
      </c>
      <c r="P3">
        <f>SOFR3mo_PX__2[[#This Row],[Column16]]</f>
        <v>96.302499999999995</v>
      </c>
      <c r="Q3">
        <f>SOFR3mo_PX__2[[#This Row],[Column17]]</f>
        <v>96.31</v>
      </c>
      <c r="R3">
        <f>SOFR3mo_PX__2[[#This Row],[Column18]]</f>
        <v>96.297499999999999</v>
      </c>
      <c r="S3">
        <f>SOFR3mo_PX__2[[#This Row],[Column19]]</f>
        <v>96.287499999999994</v>
      </c>
      <c r="T3">
        <f>SOFR3mo_PX__2[[#This Row],[Column20]]</f>
        <v>96.284999999999997</v>
      </c>
      <c r="U3">
        <f>SOFR3mo_PX__2[[#This Row],[Column21]]</f>
        <v>96.28</v>
      </c>
      <c r="V3">
        <f>SOFR3mo_PX__2[[#This Row],[Column22]]</f>
        <v>96.284999999999997</v>
      </c>
      <c r="W3">
        <f>SOFR3mo_PX__2[[#This Row],[Column23]]</f>
        <v>96.284999999999997</v>
      </c>
      <c r="X3">
        <f>SOFR3mo_PX__2[[#This Row],[Column24]]</f>
        <v>96.3</v>
      </c>
      <c r="Y3">
        <f>SOFR3mo_PX__2[[#This Row],[Column25]]</f>
        <v>96.362499999999997</v>
      </c>
      <c r="Z3">
        <f>SOFR3mo_PX__2[[#This Row],[Column26]]</f>
        <v>96.364999999999995</v>
      </c>
      <c r="AA3">
        <f>SOFR3mo_PX__2[[#This Row],[Column27]]</f>
        <v>96.364999999999995</v>
      </c>
      <c r="AB3">
        <f>SOFR3mo_PX__2[[#This Row],[Column28]]</f>
        <v>96.367500000000007</v>
      </c>
      <c r="AC3">
        <f>SOFR3mo_PX__2[[#This Row],[Column29]]</f>
        <v>96.367500000000007</v>
      </c>
      <c r="AD3">
        <f>SOFR3mo_PX__2[[#This Row],[Column30]]</f>
        <v>96.367500000000007</v>
      </c>
      <c r="AE3">
        <f>SOFR3mo_PX__2[[#This Row],[Column31]]</f>
        <v>96.364999999999995</v>
      </c>
      <c r="AF3">
        <f>SOFR3mo_PX__2[[#This Row],[Column32]]</f>
        <v>96.364999999999995</v>
      </c>
      <c r="AG3">
        <f>SOFR3mo_PX__2[[#This Row],[Column33]]</f>
        <v>96.37</v>
      </c>
      <c r="AH3">
        <f>SOFR3mo_PX__2[[#This Row],[Column34]]</f>
        <v>96.367500000000007</v>
      </c>
      <c r="AI3">
        <f>SOFR3mo_PX__2[[#This Row],[Column35]]</f>
        <v>96.37</v>
      </c>
      <c r="AJ3">
        <f>SOFR3mo_PX__2[[#This Row],[Column36]]</f>
        <v>96.367500000000007</v>
      </c>
      <c r="AK3">
        <f>SOFR3mo_PX__2[[#This Row],[Column37]]</f>
        <v>96.37</v>
      </c>
      <c r="AL3">
        <f>SOFR3mo_PX__2[[#This Row],[Column38]]</f>
        <v>96.367500000000007</v>
      </c>
      <c r="AM3">
        <f>SOFR3mo_PX__2[[#This Row],[Column39]]</f>
        <v>96.367500000000007</v>
      </c>
      <c r="AN3">
        <f>SOFR3mo_PX__2[[#This Row],[Column40]]</f>
        <v>96.367500000000007</v>
      </c>
      <c r="AO3">
        <f>SOFR3mo_PX__2[[#This Row],[Column41]]</f>
        <v>96.37</v>
      </c>
      <c r="AP3">
        <f>SOFR3mo_PX__2[[#This Row],[Column42]]</f>
        <v>96.37</v>
      </c>
      <c r="AQ3">
        <f>SOFR3mo_PX__2[[#This Row],[Column43]]</f>
        <v>96.37</v>
      </c>
      <c r="AR3">
        <f>SOFR3mo_PX__2[[#This Row],[Column44]]</f>
        <v>96.377499999999998</v>
      </c>
      <c r="AS3">
        <f>SOFR3mo_PX__2[[#This Row],[Column45]]</f>
        <v>96.375</v>
      </c>
      <c r="AT3">
        <f>SOFR3mo_PX__2[[#This Row],[Column46]]</f>
        <v>96.364999999999995</v>
      </c>
      <c r="AU3">
        <f>SOFR3mo_PX__2[[#This Row],[Column47]]</f>
        <v>96.362499999999997</v>
      </c>
      <c r="AV3">
        <f>SOFR3mo_PX__2[[#This Row],[Column48]]</f>
        <v>96.357500000000002</v>
      </c>
      <c r="AW3">
        <f>SOFR3mo_PX__2[[#This Row],[Column49]]</f>
        <v>96.352500000000006</v>
      </c>
      <c r="AX3">
        <f>SOFR3mo_PX__2[[#This Row],[Column50]]</f>
        <v>96.355000000000004</v>
      </c>
      <c r="AY3">
        <f>SOFR3mo_PX__2[[#This Row],[Column51]]</f>
        <v>96.35</v>
      </c>
      <c r="AZ3">
        <f>SOFR3mo_PX__2[[#This Row],[Column52]]</f>
        <v>96.352500000000006</v>
      </c>
      <c r="BA3">
        <f>SOFR3mo_PX__2[[#This Row],[Column53]]</f>
        <v>96.347499999999997</v>
      </c>
      <c r="BB3">
        <f>SOFR3mo_PX__2[[#This Row],[Column54]]</f>
        <v>96.347499999999997</v>
      </c>
      <c r="BC3">
        <f>SOFR3mo_PX__2[[#This Row],[Column55]]</f>
        <v>96.347499999999997</v>
      </c>
      <c r="BD3">
        <f>SOFR3mo_PX__2[[#This Row],[Column56]]</f>
        <v>96.344999999999999</v>
      </c>
      <c r="BE3">
        <f>SOFR3mo_PX__2[[#This Row],[Column57]]</f>
        <v>96.342500000000001</v>
      </c>
      <c r="BF3">
        <f>SOFR3mo_PX__2[[#This Row],[Column58]]</f>
        <v>96.342500000000001</v>
      </c>
      <c r="BG3">
        <f>SOFR3mo_PX__2[[#This Row],[Column59]]</f>
        <v>96.34</v>
      </c>
      <c r="BH3">
        <f>SOFR3mo_PX__2[[#This Row],[Column60]]</f>
        <v>96.34</v>
      </c>
      <c r="BI3">
        <f>SOFR3mo_PX__2[[#This Row],[Column61]]</f>
        <v>96.337500000000006</v>
      </c>
      <c r="BJ3">
        <f>SOFR3mo_PX__2[[#This Row],[Column62]]</f>
        <v>96.334999999999994</v>
      </c>
      <c r="BK3">
        <f>SOFR3mo_PX__2[[#This Row],[Column26]]</f>
        <v>96.364999999999995</v>
      </c>
      <c r="BL3">
        <f>SOFR3mo_PX__2[[#This Row],[Column27]]</f>
        <v>96.364999999999995</v>
      </c>
      <c r="BM3">
        <f>SOFR3mo_PX__2[[#This Row],[Column28]]</f>
        <v>96.367500000000007</v>
      </c>
      <c r="BN3">
        <f>SOFR3mo_PX__2[[#This Row],[Column29]]</f>
        <v>96.367500000000007</v>
      </c>
    </row>
    <row r="4" spans="1:66" x14ac:dyDescent="0.25">
      <c r="A4" t="str">
        <f ca="1">'cont list_0'!I7</f>
        <v>U26</v>
      </c>
      <c r="B4">
        <f>SOFR3mo_PX__2[[#This Row],[Column2]]</f>
        <v>96.16</v>
      </c>
      <c r="C4">
        <f>SOFR3mo_PX__2[[#This Row],[Column3]]</f>
        <v>96.16</v>
      </c>
      <c r="D4">
        <f>SOFR3mo_PX__2[[#This Row],[Column4]]</f>
        <v>96.174999999999997</v>
      </c>
      <c r="E4">
        <f>SOFR3mo_PX__2[[#This Row],[Column5]]</f>
        <v>96.135000000000005</v>
      </c>
      <c r="F4">
        <f>SOFR3mo_PX__2[[#This Row],[Column6]]</f>
        <v>96.04</v>
      </c>
      <c r="G4">
        <f>SOFR3mo_PX__2[[#This Row],[Column7]]</f>
        <v>96.084999999999994</v>
      </c>
      <c r="H4">
        <f>SOFR3mo_PX__2[[#This Row],[Column8]]</f>
        <v>96.125</v>
      </c>
      <c r="I4">
        <f>SOFR3mo_PX__2[[#This Row],[Column9]]</f>
        <v>96.09</v>
      </c>
      <c r="J4">
        <f>SOFR3mo_PX__2[[#This Row],[Column10]]</f>
        <v>96.11</v>
      </c>
      <c r="K4">
        <f>SOFR3mo_PX__2[[#This Row],[Column11]]</f>
        <v>96.13</v>
      </c>
      <c r="L4">
        <f>SOFR3mo_PX__2[[#This Row],[Column12]]</f>
        <v>96.144999999999996</v>
      </c>
      <c r="M4">
        <f>SOFR3mo_PX__2[[#This Row],[Column13]]</f>
        <v>96.144999999999996</v>
      </c>
      <c r="N4">
        <f>SOFR3mo_PX__2[[#This Row],[Column14]]</f>
        <v>96.094999999999999</v>
      </c>
      <c r="O4">
        <f>SOFR3mo_PX__2[[#This Row],[Column15]]</f>
        <v>96.084999999999994</v>
      </c>
      <c r="P4">
        <f>SOFR3mo_PX__2[[#This Row],[Column16]]</f>
        <v>96.114999999999995</v>
      </c>
      <c r="Q4">
        <f>SOFR3mo_PX__2[[#This Row],[Column17]]</f>
        <v>96.135000000000005</v>
      </c>
      <c r="R4">
        <f>SOFR3mo_PX__2[[#This Row],[Column18]]</f>
        <v>96.105000000000004</v>
      </c>
      <c r="S4">
        <f>SOFR3mo_PX__2[[#This Row],[Column19]]</f>
        <v>96.084999999999994</v>
      </c>
      <c r="T4">
        <f>SOFR3mo_PX__2[[#This Row],[Column20]]</f>
        <v>96.06</v>
      </c>
      <c r="U4">
        <f>SOFR3mo_PX__2[[#This Row],[Column21]]</f>
        <v>96.034999999999997</v>
      </c>
      <c r="V4">
        <f>SOFR3mo_PX__2[[#This Row],[Column22]]</f>
        <v>96.06</v>
      </c>
      <c r="W4">
        <f>SOFR3mo_PX__2[[#This Row],[Column23]]</f>
        <v>96.06</v>
      </c>
      <c r="X4">
        <f>SOFR3mo_PX__2[[#This Row],[Column24]]</f>
        <v>96.135000000000005</v>
      </c>
      <c r="Y4">
        <f>SOFR3mo_PX__2[[#This Row],[Column25]]</f>
        <v>96.332499999999996</v>
      </c>
      <c r="Z4">
        <f>SOFR3mo_PX__2[[#This Row],[Column26]]</f>
        <v>96.332499999999996</v>
      </c>
      <c r="AA4">
        <f>SOFR3mo_PX__2[[#This Row],[Column27]]</f>
        <v>96.337500000000006</v>
      </c>
      <c r="AB4">
        <f>SOFR3mo_PX__2[[#This Row],[Column28]]</f>
        <v>96.334999999999994</v>
      </c>
      <c r="AC4">
        <f>SOFR3mo_PX__2[[#This Row],[Column29]]</f>
        <v>96.334999999999994</v>
      </c>
      <c r="AD4">
        <f>SOFR3mo_PX__2[[#This Row],[Column30]]</f>
        <v>96.332499999999996</v>
      </c>
      <c r="AE4">
        <f>SOFR3mo_PX__2[[#This Row],[Column31]]</f>
        <v>96.327500000000001</v>
      </c>
      <c r="AF4">
        <f>SOFR3mo_PX__2[[#This Row],[Column32]]</f>
        <v>96.334999999999994</v>
      </c>
      <c r="AG4">
        <f>SOFR3mo_PX__2[[#This Row],[Column33]]</f>
        <v>96.347499999999997</v>
      </c>
      <c r="AH4">
        <f>SOFR3mo_PX__2[[#This Row],[Column34]]</f>
        <v>96.342500000000001</v>
      </c>
      <c r="AI4">
        <f>SOFR3mo_PX__2[[#This Row],[Column35]]</f>
        <v>96.34</v>
      </c>
      <c r="AJ4">
        <f>SOFR3mo_PX__2[[#This Row],[Column36]]</f>
        <v>96.334999999999994</v>
      </c>
      <c r="AK4">
        <f>SOFR3mo_PX__2[[#This Row],[Column37]]</f>
        <v>96.334999999999994</v>
      </c>
      <c r="AL4">
        <f>SOFR3mo_PX__2[[#This Row],[Column38]]</f>
        <v>96.332499999999996</v>
      </c>
      <c r="AM4">
        <f>SOFR3mo_PX__2[[#This Row],[Column39]]</f>
        <v>96.33</v>
      </c>
      <c r="AN4">
        <f>SOFR3mo_PX__2[[#This Row],[Column40]]</f>
        <v>96.325000000000003</v>
      </c>
      <c r="AO4">
        <f>SOFR3mo_PX__2[[#This Row],[Column41]]</f>
        <v>96.317499999999995</v>
      </c>
      <c r="AP4">
        <f>SOFR3mo_PX__2[[#This Row],[Column42]]</f>
        <v>96.317499999999995</v>
      </c>
      <c r="AQ4">
        <f>SOFR3mo_PX__2[[#This Row],[Column43]]</f>
        <v>96.322500000000005</v>
      </c>
      <c r="AR4">
        <f>SOFR3mo_PX__2[[#This Row],[Column44]]</f>
        <v>96.344999999999999</v>
      </c>
      <c r="AS4">
        <f>SOFR3mo_PX__2[[#This Row],[Column45]]</f>
        <v>96.332499999999996</v>
      </c>
      <c r="AT4">
        <f>SOFR3mo_PX__2[[#This Row],[Column46]]</f>
        <v>96.334999999999994</v>
      </c>
      <c r="AU4">
        <f>SOFR3mo_PX__2[[#This Row],[Column47]]</f>
        <v>96.34</v>
      </c>
      <c r="AV4">
        <f>SOFR3mo_PX__2[[#This Row],[Column48]]</f>
        <v>96.344999999999999</v>
      </c>
      <c r="AW4">
        <f>SOFR3mo_PX__2[[#This Row],[Column49]]</f>
        <v>96.34</v>
      </c>
      <c r="AX4">
        <f>SOFR3mo_PX__2[[#This Row],[Column50]]</f>
        <v>96.344999999999999</v>
      </c>
      <c r="AY4">
        <f>SOFR3mo_PX__2[[#This Row],[Column51]]</f>
        <v>96.34</v>
      </c>
      <c r="AZ4">
        <f>SOFR3mo_PX__2[[#This Row],[Column52]]</f>
        <v>96.36</v>
      </c>
      <c r="BA4">
        <f>SOFR3mo_PX__2[[#This Row],[Column53]]</f>
        <v>96.355000000000004</v>
      </c>
      <c r="BB4">
        <f>SOFR3mo_PX__2[[#This Row],[Column54]]</f>
        <v>96.36</v>
      </c>
      <c r="BC4">
        <f>SOFR3mo_PX__2[[#This Row],[Column55]]</f>
        <v>96.355000000000004</v>
      </c>
      <c r="BD4">
        <f>SOFR3mo_PX__2[[#This Row],[Column56]]</f>
        <v>96.344999999999999</v>
      </c>
      <c r="BE4">
        <f>SOFR3mo_PX__2[[#This Row],[Column57]]</f>
        <v>96.344999999999999</v>
      </c>
      <c r="BF4">
        <f>SOFR3mo_PX__2[[#This Row],[Column58]]</f>
        <v>96.344999999999999</v>
      </c>
      <c r="BG4">
        <f>SOFR3mo_PX__2[[#This Row],[Column59]]</f>
        <v>96.325000000000003</v>
      </c>
      <c r="BH4">
        <f>SOFR3mo_PX__2[[#This Row],[Column60]]</f>
        <v>96.34</v>
      </c>
      <c r="BI4">
        <f>SOFR3mo_PX__2[[#This Row],[Column61]]</f>
        <v>96.34</v>
      </c>
      <c r="BJ4">
        <f>SOFR3mo_PX__2[[#This Row],[Column62]]</f>
        <v>96.34</v>
      </c>
      <c r="BK4">
        <f>SOFR3mo_PX__2[[#This Row],[Column26]]</f>
        <v>96.332499999999996</v>
      </c>
      <c r="BL4">
        <f>SOFR3mo_PX__2[[#This Row],[Column27]]</f>
        <v>96.337500000000006</v>
      </c>
      <c r="BM4">
        <f>SOFR3mo_PX__2[[#This Row],[Column28]]</f>
        <v>96.334999999999994</v>
      </c>
      <c r="BN4">
        <f>SOFR3mo_PX__2[[#This Row],[Column29]]</f>
        <v>96.334999999999994</v>
      </c>
    </row>
    <row r="5" spans="1:66" x14ac:dyDescent="0.25">
      <c r="A5" t="str">
        <f ca="1">'cont list_0'!I8</f>
        <v>Z26</v>
      </c>
      <c r="B5">
        <f>SOFR3mo_PX__2[[#This Row],[Column2]]</f>
        <v>96.025000000000006</v>
      </c>
      <c r="C5">
        <f>SOFR3mo_PX__2[[#This Row],[Column3]]</f>
        <v>96.025000000000006</v>
      </c>
      <c r="D5">
        <f>SOFR3mo_PX__2[[#This Row],[Column4]]</f>
        <v>96.055000000000007</v>
      </c>
      <c r="E5">
        <f>SOFR3mo_PX__2[[#This Row],[Column5]]</f>
        <v>95.99</v>
      </c>
      <c r="F5">
        <f>SOFR3mo_PX__2[[#This Row],[Column6]]</f>
        <v>95.875</v>
      </c>
      <c r="G5">
        <f>SOFR3mo_PX__2[[#This Row],[Column7]]</f>
        <v>95.935000000000002</v>
      </c>
      <c r="H5">
        <f>SOFR3mo_PX__2[[#This Row],[Column8]]</f>
        <v>95.98</v>
      </c>
      <c r="I5">
        <f>SOFR3mo_PX__2[[#This Row],[Column9]]</f>
        <v>95.94</v>
      </c>
      <c r="J5">
        <f>SOFR3mo_PX__2[[#This Row],[Column10]]</f>
        <v>95.97</v>
      </c>
      <c r="K5">
        <f>SOFR3mo_PX__2[[#This Row],[Column11]]</f>
        <v>96.004999999999995</v>
      </c>
      <c r="L5">
        <f>SOFR3mo_PX__2[[#This Row],[Column12]]</f>
        <v>96</v>
      </c>
      <c r="M5">
        <f>SOFR3mo_PX__2[[#This Row],[Column13]]</f>
        <v>96</v>
      </c>
      <c r="N5">
        <f>SOFR3mo_PX__2[[#This Row],[Column14]]</f>
        <v>95.944999999999993</v>
      </c>
      <c r="O5">
        <f>SOFR3mo_PX__2[[#This Row],[Column15]]</f>
        <v>95.96</v>
      </c>
      <c r="P5">
        <f>SOFR3mo_PX__2[[#This Row],[Column16]]</f>
        <v>95.99</v>
      </c>
      <c r="Q5">
        <f>SOFR3mo_PX__2[[#This Row],[Column17]]</f>
        <v>96.02</v>
      </c>
      <c r="R5">
        <f>SOFR3mo_PX__2[[#This Row],[Column18]]</f>
        <v>95.98</v>
      </c>
      <c r="S5">
        <f>SOFR3mo_PX__2[[#This Row],[Column19]]</f>
        <v>95.965000000000003</v>
      </c>
      <c r="T5">
        <f>SOFR3mo_PX__2[[#This Row],[Column20]]</f>
        <v>95.92</v>
      </c>
      <c r="U5">
        <f>SOFR3mo_PX__2[[#This Row],[Column21]]</f>
        <v>95.875</v>
      </c>
      <c r="V5">
        <f>SOFR3mo_PX__2[[#This Row],[Column22]]</f>
        <v>95.905000000000001</v>
      </c>
      <c r="W5">
        <f>SOFR3mo_PX__2[[#This Row],[Column23]]</f>
        <v>95.905000000000001</v>
      </c>
      <c r="X5">
        <f>SOFR3mo_PX__2[[#This Row],[Column24]]</f>
        <v>95.965000000000003</v>
      </c>
      <c r="Y5">
        <f>SOFR3mo_PX__2[[#This Row],[Column25]]</f>
        <v>96.24</v>
      </c>
      <c r="Z5">
        <f>SOFR3mo_PX__2[[#This Row],[Column26]]</f>
        <v>96.245000000000005</v>
      </c>
      <c r="AA5">
        <f>SOFR3mo_PX__2[[#This Row],[Column27]]</f>
        <v>96.24</v>
      </c>
      <c r="AB5">
        <f>SOFR3mo_PX__2[[#This Row],[Column28]]</f>
        <v>96.234999999999999</v>
      </c>
      <c r="AC5">
        <f>SOFR3mo_PX__2[[#This Row],[Column29]]</f>
        <v>96.21</v>
      </c>
      <c r="AD5">
        <f>SOFR3mo_PX__2[[#This Row],[Column30]]</f>
        <v>96.204999999999998</v>
      </c>
      <c r="AE5">
        <f>SOFR3mo_PX__2[[#This Row],[Column31]]</f>
        <v>96.185000000000002</v>
      </c>
      <c r="AF5">
        <f>SOFR3mo_PX__2[[#This Row],[Column32]]</f>
        <v>96.2</v>
      </c>
      <c r="AG5">
        <f>SOFR3mo_PX__2[[#This Row],[Column33]]</f>
        <v>96.26</v>
      </c>
      <c r="AH5">
        <f>SOFR3mo_PX__2[[#This Row],[Column34]]</f>
        <v>96.24</v>
      </c>
      <c r="AI5">
        <f>SOFR3mo_PX__2[[#This Row],[Column35]]</f>
        <v>96.25</v>
      </c>
      <c r="AJ5">
        <f>SOFR3mo_PX__2[[#This Row],[Column36]]</f>
        <v>96.245000000000005</v>
      </c>
      <c r="AK5">
        <f>SOFR3mo_PX__2[[#This Row],[Column37]]</f>
        <v>96.265000000000001</v>
      </c>
      <c r="AL5">
        <f>SOFR3mo_PX__2[[#This Row],[Column38]]</f>
        <v>96.245000000000005</v>
      </c>
      <c r="AM5">
        <f>SOFR3mo_PX__2[[#This Row],[Column39]]</f>
        <v>96.25</v>
      </c>
      <c r="AN5">
        <f>SOFR3mo_PX__2[[#This Row],[Column40]]</f>
        <v>96.234999999999999</v>
      </c>
      <c r="AO5">
        <f>SOFR3mo_PX__2[[#This Row],[Column41]]</f>
        <v>96.185000000000002</v>
      </c>
      <c r="AP5">
        <f>SOFR3mo_PX__2[[#This Row],[Column42]]</f>
        <v>96.185000000000002</v>
      </c>
      <c r="AQ5">
        <f>SOFR3mo_PX__2[[#This Row],[Column43]]</f>
        <v>96.215000000000003</v>
      </c>
      <c r="AR5">
        <f>SOFR3mo_PX__2[[#This Row],[Column44]]</f>
        <v>96.265000000000001</v>
      </c>
      <c r="AS5">
        <f>SOFR3mo_PX__2[[#This Row],[Column45]]</f>
        <v>96.22</v>
      </c>
      <c r="AT5">
        <f>SOFR3mo_PX__2[[#This Row],[Column46]]</f>
        <v>96.25</v>
      </c>
      <c r="AU5">
        <f>SOFR3mo_PX__2[[#This Row],[Column47]]</f>
        <v>96.26</v>
      </c>
      <c r="AV5">
        <f>SOFR3mo_PX__2[[#This Row],[Column48]]</f>
        <v>96.28</v>
      </c>
      <c r="AW5">
        <f>SOFR3mo_PX__2[[#This Row],[Column49]]</f>
        <v>96.284999999999997</v>
      </c>
      <c r="AX5">
        <f>SOFR3mo_PX__2[[#This Row],[Column50]]</f>
        <v>96.295000000000002</v>
      </c>
      <c r="AY5">
        <f>SOFR3mo_PX__2[[#This Row],[Column51]]</f>
        <v>96.305000000000007</v>
      </c>
      <c r="AZ5">
        <f>SOFR3mo_PX__2[[#This Row],[Column52]]</f>
        <v>96.34</v>
      </c>
      <c r="BA5">
        <f>SOFR3mo_PX__2[[#This Row],[Column53]]</f>
        <v>96.325000000000003</v>
      </c>
      <c r="BB5">
        <f>SOFR3mo_PX__2[[#This Row],[Column54]]</f>
        <v>96.35</v>
      </c>
      <c r="BC5">
        <f>SOFR3mo_PX__2[[#This Row],[Column55]]</f>
        <v>96.314999999999998</v>
      </c>
      <c r="BD5">
        <f>SOFR3mo_PX__2[[#This Row],[Column56]]</f>
        <v>96.295000000000002</v>
      </c>
      <c r="BE5">
        <f>SOFR3mo_PX__2[[#This Row],[Column57]]</f>
        <v>96.344999999999999</v>
      </c>
      <c r="BF5">
        <f>SOFR3mo_PX__2[[#This Row],[Column58]]</f>
        <v>96.35</v>
      </c>
      <c r="BG5">
        <f>SOFR3mo_PX__2[[#This Row],[Column59]]</f>
        <v>96.31</v>
      </c>
      <c r="BH5">
        <f>SOFR3mo_PX__2[[#This Row],[Column60]]</f>
        <v>96.35</v>
      </c>
      <c r="BI5">
        <f>SOFR3mo_PX__2[[#This Row],[Column61]]</f>
        <v>96.364999999999995</v>
      </c>
      <c r="BJ5">
        <f>SOFR3mo_PX__2[[#This Row],[Column62]]</f>
        <v>96.385000000000005</v>
      </c>
      <c r="BK5">
        <f>SOFR3mo_PX__2[[#This Row],[Column26]]</f>
        <v>96.245000000000005</v>
      </c>
      <c r="BL5">
        <f>SOFR3mo_PX__2[[#This Row],[Column27]]</f>
        <v>96.24</v>
      </c>
      <c r="BM5">
        <f>SOFR3mo_PX__2[[#This Row],[Column28]]</f>
        <v>96.234999999999999</v>
      </c>
      <c r="BN5">
        <f>SOFR3mo_PX__2[[#This Row],[Column29]]</f>
        <v>96.21</v>
      </c>
    </row>
    <row r="6" spans="1:66" x14ac:dyDescent="0.25">
      <c r="A6" t="str">
        <f ca="1">'cont list_0'!I9</f>
        <v>H27</v>
      </c>
      <c r="B6">
        <f>SOFR3mo_PX__2[[#This Row],[Column2]]</f>
        <v>95.95</v>
      </c>
      <c r="C6">
        <f>SOFR3mo_PX__2[[#This Row],[Column3]]</f>
        <v>95.95</v>
      </c>
      <c r="D6">
        <f>SOFR3mo_PX__2[[#This Row],[Column4]]</f>
        <v>95.984999999999999</v>
      </c>
      <c r="E6">
        <f>SOFR3mo_PX__2[[#This Row],[Column5]]</f>
        <v>95.91</v>
      </c>
      <c r="F6">
        <f>SOFR3mo_PX__2[[#This Row],[Column6]]</f>
        <v>95.805000000000007</v>
      </c>
      <c r="G6">
        <f>SOFR3mo_PX__2[[#This Row],[Column7]]</f>
        <v>95.87</v>
      </c>
      <c r="H6">
        <f>SOFR3mo_PX__2[[#This Row],[Column8]]</f>
        <v>95.915000000000006</v>
      </c>
      <c r="I6">
        <f>SOFR3mo_PX__2[[#This Row],[Column9]]</f>
        <v>95.875</v>
      </c>
      <c r="J6">
        <f>SOFR3mo_PX__2[[#This Row],[Column10]]</f>
        <v>95.91</v>
      </c>
      <c r="K6">
        <f>SOFR3mo_PX__2[[#This Row],[Column11]]</f>
        <v>95.954999999999998</v>
      </c>
      <c r="L6">
        <f>SOFR3mo_PX__2[[#This Row],[Column12]]</f>
        <v>95.944999999999993</v>
      </c>
      <c r="M6">
        <f>SOFR3mo_PX__2[[#This Row],[Column13]]</f>
        <v>95.944999999999993</v>
      </c>
      <c r="N6">
        <f>SOFR3mo_PX__2[[#This Row],[Column14]]</f>
        <v>95.89</v>
      </c>
      <c r="O6">
        <f>SOFR3mo_PX__2[[#This Row],[Column15]]</f>
        <v>95.92</v>
      </c>
      <c r="P6">
        <f>SOFR3mo_PX__2[[#This Row],[Column16]]</f>
        <v>95.96</v>
      </c>
      <c r="Q6">
        <f>SOFR3mo_PX__2[[#This Row],[Column17]]</f>
        <v>95.99</v>
      </c>
      <c r="R6">
        <f>SOFR3mo_PX__2[[#This Row],[Column18]]</f>
        <v>95.95</v>
      </c>
      <c r="S6">
        <f>SOFR3mo_PX__2[[#This Row],[Column19]]</f>
        <v>95.924999999999997</v>
      </c>
      <c r="T6">
        <f>SOFR3mo_PX__2[[#This Row],[Column20]]</f>
        <v>95.86</v>
      </c>
      <c r="U6">
        <f>SOFR3mo_PX__2[[#This Row],[Column21]]</f>
        <v>95.81</v>
      </c>
      <c r="V6">
        <f>SOFR3mo_PX__2[[#This Row],[Column22]]</f>
        <v>95.855000000000004</v>
      </c>
      <c r="W6">
        <f>SOFR3mo_PX__2[[#This Row],[Column23]]</f>
        <v>95.855000000000004</v>
      </c>
      <c r="X6">
        <f>SOFR3mo_PX__2[[#This Row],[Column24]]</f>
        <v>95.905000000000001</v>
      </c>
      <c r="Y6">
        <f>SOFR3mo_PX__2[[#This Row],[Column25]]</f>
        <v>96.114999999999995</v>
      </c>
      <c r="Z6">
        <f>SOFR3mo_PX__2[[#This Row],[Column26]]</f>
        <v>96.114999999999995</v>
      </c>
      <c r="AA6">
        <f>SOFR3mo_PX__2[[#This Row],[Column27]]</f>
        <v>96.105000000000004</v>
      </c>
      <c r="AB6">
        <f>SOFR3mo_PX__2[[#This Row],[Column28]]</f>
        <v>96.11</v>
      </c>
      <c r="AC6">
        <f>SOFR3mo_PX__2[[#This Row],[Column29]]</f>
        <v>96.06</v>
      </c>
      <c r="AD6">
        <f>SOFR3mo_PX__2[[#This Row],[Column30]]</f>
        <v>96.064999999999998</v>
      </c>
      <c r="AE6">
        <f>SOFR3mo_PX__2[[#This Row],[Column31]]</f>
        <v>96.034999999999997</v>
      </c>
      <c r="AF6">
        <f>SOFR3mo_PX__2[[#This Row],[Column32]]</f>
        <v>96.04</v>
      </c>
      <c r="AG6">
        <f>SOFR3mo_PX__2[[#This Row],[Column33]]</f>
        <v>96.144999999999996</v>
      </c>
      <c r="AH6">
        <f>SOFR3mo_PX__2[[#This Row],[Column34]]</f>
        <v>96.11</v>
      </c>
      <c r="AI6">
        <f>SOFR3mo_PX__2[[#This Row],[Column35]]</f>
        <v>96.135000000000005</v>
      </c>
      <c r="AJ6">
        <f>SOFR3mo_PX__2[[#This Row],[Column36]]</f>
        <v>96.135000000000005</v>
      </c>
      <c r="AK6">
        <f>SOFR3mo_PX__2[[#This Row],[Column37]]</f>
        <v>96.17</v>
      </c>
      <c r="AL6">
        <f>SOFR3mo_PX__2[[#This Row],[Column38]]</f>
        <v>96.16</v>
      </c>
      <c r="AM6">
        <f>SOFR3mo_PX__2[[#This Row],[Column39]]</f>
        <v>96.155000000000001</v>
      </c>
      <c r="AN6">
        <f>SOFR3mo_PX__2[[#This Row],[Column40]]</f>
        <v>96.135000000000005</v>
      </c>
      <c r="AO6">
        <f>SOFR3mo_PX__2[[#This Row],[Column41]]</f>
        <v>96.05</v>
      </c>
      <c r="AP6">
        <f>SOFR3mo_PX__2[[#This Row],[Column42]]</f>
        <v>96.05</v>
      </c>
      <c r="AQ6">
        <f>SOFR3mo_PX__2[[#This Row],[Column43]]</f>
        <v>96.1</v>
      </c>
      <c r="AR6">
        <f>SOFR3mo_PX__2[[#This Row],[Column44]]</f>
        <v>96.16</v>
      </c>
      <c r="AS6">
        <f>SOFR3mo_PX__2[[#This Row],[Column45]]</f>
        <v>96.084999999999994</v>
      </c>
      <c r="AT6">
        <f>SOFR3mo_PX__2[[#This Row],[Column46]]</f>
        <v>96.13</v>
      </c>
      <c r="AU6">
        <f>SOFR3mo_PX__2[[#This Row],[Column47]]</f>
        <v>96.14</v>
      </c>
      <c r="AV6">
        <f>SOFR3mo_PX__2[[#This Row],[Column48]]</f>
        <v>96.2</v>
      </c>
      <c r="AW6">
        <f>SOFR3mo_PX__2[[#This Row],[Column49]]</f>
        <v>96.204999999999998</v>
      </c>
      <c r="AX6">
        <f>SOFR3mo_PX__2[[#This Row],[Column50]]</f>
        <v>96.204999999999998</v>
      </c>
      <c r="AY6">
        <f>SOFR3mo_PX__2[[#This Row],[Column51]]</f>
        <v>96.25</v>
      </c>
      <c r="AZ6">
        <f>SOFR3mo_PX__2[[#This Row],[Column52]]</f>
        <v>96.295000000000002</v>
      </c>
      <c r="BA6">
        <f>SOFR3mo_PX__2[[#This Row],[Column53]]</f>
        <v>96.26</v>
      </c>
      <c r="BB6">
        <f>SOFR3mo_PX__2[[#This Row],[Column54]]</f>
        <v>96.3</v>
      </c>
      <c r="BC6">
        <f>SOFR3mo_PX__2[[#This Row],[Column55]]</f>
        <v>96.23</v>
      </c>
      <c r="BD6">
        <f>SOFR3mo_PX__2[[#This Row],[Column56]]</f>
        <v>96.204999999999998</v>
      </c>
      <c r="BE6">
        <f>SOFR3mo_PX__2[[#This Row],[Column57]]</f>
        <v>96.295000000000002</v>
      </c>
      <c r="BF6">
        <f>SOFR3mo_PX__2[[#This Row],[Column58]]</f>
        <v>96.31</v>
      </c>
      <c r="BG6">
        <f>SOFR3mo_PX__2[[#This Row],[Column59]]</f>
        <v>96.254999999999995</v>
      </c>
      <c r="BH6">
        <f>SOFR3mo_PX__2[[#This Row],[Column60]]</f>
        <v>96.344999999999999</v>
      </c>
      <c r="BI6">
        <f>SOFR3mo_PX__2[[#This Row],[Column61]]</f>
        <v>96.38</v>
      </c>
      <c r="BJ6">
        <f>SOFR3mo_PX__2[[#This Row],[Column62]]</f>
        <v>96.41</v>
      </c>
      <c r="BK6">
        <f>SOFR3mo_PX__2[[#This Row],[Column26]]</f>
        <v>96.114999999999995</v>
      </c>
      <c r="BL6">
        <f>SOFR3mo_PX__2[[#This Row],[Column27]]</f>
        <v>96.105000000000004</v>
      </c>
      <c r="BM6">
        <f>SOFR3mo_PX__2[[#This Row],[Column28]]</f>
        <v>96.11</v>
      </c>
      <c r="BN6">
        <f>SOFR3mo_PX__2[[#This Row],[Column29]]</f>
        <v>96.06</v>
      </c>
    </row>
    <row r="7" spans="1:66" x14ac:dyDescent="0.25">
      <c r="A7" t="str">
        <f ca="1">'cont list_0'!I10</f>
        <v>M27</v>
      </c>
      <c r="B7">
        <f>SOFR3mo_PX__2[[#This Row],[Column2]]</f>
        <v>95.94</v>
      </c>
      <c r="C7">
        <f>SOFR3mo_PX__2[[#This Row],[Column3]]</f>
        <v>95.94</v>
      </c>
      <c r="D7">
        <f>SOFR3mo_PX__2[[#This Row],[Column4]]</f>
        <v>95.974999999999994</v>
      </c>
      <c r="E7">
        <f>SOFR3mo_PX__2[[#This Row],[Column5]]</f>
        <v>95.9</v>
      </c>
      <c r="F7">
        <f>SOFR3mo_PX__2[[#This Row],[Column6]]</f>
        <v>95.814999999999998</v>
      </c>
      <c r="G7">
        <f>SOFR3mo_PX__2[[#This Row],[Column7]]</f>
        <v>95.88</v>
      </c>
      <c r="H7">
        <f>SOFR3mo_PX__2[[#This Row],[Column8]]</f>
        <v>95.93</v>
      </c>
      <c r="I7">
        <f>SOFR3mo_PX__2[[#This Row],[Column9]]</f>
        <v>95.89</v>
      </c>
      <c r="J7">
        <f>SOFR3mo_PX__2[[#This Row],[Column10]]</f>
        <v>95.93</v>
      </c>
      <c r="K7">
        <f>SOFR3mo_PX__2[[#This Row],[Column11]]</f>
        <v>95.98</v>
      </c>
      <c r="L7">
        <f>SOFR3mo_PX__2[[#This Row],[Column12]]</f>
        <v>95.965000000000003</v>
      </c>
      <c r="M7">
        <f>SOFR3mo_PX__2[[#This Row],[Column13]]</f>
        <v>95.965000000000003</v>
      </c>
      <c r="N7">
        <f>SOFR3mo_PX__2[[#This Row],[Column14]]</f>
        <v>95.92</v>
      </c>
      <c r="O7">
        <f>SOFR3mo_PX__2[[#This Row],[Column15]]</f>
        <v>95.954999999999998</v>
      </c>
      <c r="P7">
        <f>SOFR3mo_PX__2[[#This Row],[Column16]]</f>
        <v>96</v>
      </c>
      <c r="Q7">
        <f>SOFR3mo_PX__2[[#This Row],[Column17]]</f>
        <v>96.02</v>
      </c>
      <c r="R7">
        <f>SOFR3mo_PX__2[[#This Row],[Column18]]</f>
        <v>95.984999999999999</v>
      </c>
      <c r="S7">
        <f>SOFR3mo_PX__2[[#This Row],[Column19]]</f>
        <v>95.954999999999998</v>
      </c>
      <c r="T7">
        <f>SOFR3mo_PX__2[[#This Row],[Column20]]</f>
        <v>95.875</v>
      </c>
      <c r="U7">
        <f>SOFR3mo_PX__2[[#This Row],[Column21]]</f>
        <v>95.825000000000003</v>
      </c>
      <c r="V7">
        <f>SOFR3mo_PX__2[[#This Row],[Column22]]</f>
        <v>95.89</v>
      </c>
      <c r="W7">
        <f>SOFR3mo_PX__2[[#This Row],[Column23]]</f>
        <v>95.89</v>
      </c>
      <c r="X7">
        <f>SOFR3mo_PX__2[[#This Row],[Column24]]</f>
        <v>95.92</v>
      </c>
      <c r="Y7">
        <f>SOFR3mo_PX__2[[#This Row],[Column25]]</f>
        <v>96.06</v>
      </c>
      <c r="Z7">
        <f>SOFR3mo_PX__2[[#This Row],[Column26]]</f>
        <v>96.04</v>
      </c>
      <c r="AA7">
        <f>SOFR3mo_PX__2[[#This Row],[Column27]]</f>
        <v>96.015000000000001</v>
      </c>
      <c r="AB7">
        <f>SOFR3mo_PX__2[[#This Row],[Column28]]</f>
        <v>96.025000000000006</v>
      </c>
      <c r="AC7">
        <f>SOFR3mo_PX__2[[#This Row],[Column29]]</f>
        <v>95.96</v>
      </c>
      <c r="AD7">
        <f>SOFR3mo_PX__2[[#This Row],[Column30]]</f>
        <v>95.965000000000003</v>
      </c>
      <c r="AE7">
        <f>SOFR3mo_PX__2[[#This Row],[Column31]]</f>
        <v>95.93</v>
      </c>
      <c r="AF7">
        <f>SOFR3mo_PX__2[[#This Row],[Column32]]</f>
        <v>95.924999999999997</v>
      </c>
      <c r="AG7">
        <f>SOFR3mo_PX__2[[#This Row],[Column33]]</f>
        <v>96.055000000000007</v>
      </c>
      <c r="AH7">
        <f>SOFR3mo_PX__2[[#This Row],[Column34]]</f>
        <v>96.004999999999995</v>
      </c>
      <c r="AI7">
        <f>SOFR3mo_PX__2[[#This Row],[Column35]]</f>
        <v>96.04</v>
      </c>
      <c r="AJ7">
        <f>SOFR3mo_PX__2[[#This Row],[Column36]]</f>
        <v>96.045000000000002</v>
      </c>
      <c r="AK7">
        <f>SOFR3mo_PX__2[[#This Row],[Column37]]</f>
        <v>96.1</v>
      </c>
      <c r="AL7">
        <f>SOFR3mo_PX__2[[#This Row],[Column38]]</f>
        <v>96.094999999999999</v>
      </c>
      <c r="AM7">
        <f>SOFR3mo_PX__2[[#This Row],[Column39]]</f>
        <v>96.08</v>
      </c>
      <c r="AN7">
        <f>SOFR3mo_PX__2[[#This Row],[Column40]]</f>
        <v>96.055000000000007</v>
      </c>
      <c r="AO7">
        <f>SOFR3mo_PX__2[[#This Row],[Column41]]</f>
        <v>95.95</v>
      </c>
      <c r="AP7">
        <f>SOFR3mo_PX__2[[#This Row],[Column42]]</f>
        <v>95.95</v>
      </c>
      <c r="AQ7">
        <f>SOFR3mo_PX__2[[#This Row],[Column43]]</f>
        <v>96.004999999999995</v>
      </c>
      <c r="AR7">
        <f>SOFR3mo_PX__2[[#This Row],[Column44]]</f>
        <v>96.075000000000003</v>
      </c>
      <c r="AS7">
        <f>SOFR3mo_PX__2[[#This Row],[Column45]]</f>
        <v>95.97</v>
      </c>
      <c r="AT7">
        <f>SOFR3mo_PX__2[[#This Row],[Column46]]</f>
        <v>96.02</v>
      </c>
      <c r="AU7">
        <f>SOFR3mo_PX__2[[#This Row],[Column47]]</f>
        <v>96.03</v>
      </c>
      <c r="AV7">
        <f>SOFR3mo_PX__2[[#This Row],[Column48]]</f>
        <v>96.135000000000005</v>
      </c>
      <c r="AW7">
        <f>SOFR3mo_PX__2[[#This Row],[Column49]]</f>
        <v>96.135000000000005</v>
      </c>
      <c r="AX7">
        <f>SOFR3mo_PX__2[[#This Row],[Column50]]</f>
        <v>96.125</v>
      </c>
      <c r="AY7">
        <f>SOFR3mo_PX__2[[#This Row],[Column51]]</f>
        <v>96.194999999999993</v>
      </c>
      <c r="AZ7">
        <f>SOFR3mo_PX__2[[#This Row],[Column52]]</f>
        <v>96.25</v>
      </c>
      <c r="BA7">
        <f>SOFR3mo_PX__2[[#This Row],[Column53]]</f>
        <v>96.204999999999998</v>
      </c>
      <c r="BB7">
        <f>SOFR3mo_PX__2[[#This Row],[Column54]]</f>
        <v>96.265000000000001</v>
      </c>
      <c r="BC7">
        <f>SOFR3mo_PX__2[[#This Row],[Column55]]</f>
        <v>96.17</v>
      </c>
      <c r="BD7">
        <f>SOFR3mo_PX__2[[#This Row],[Column56]]</f>
        <v>96.14</v>
      </c>
      <c r="BE7">
        <f>SOFR3mo_PX__2[[#This Row],[Column57]]</f>
        <v>96.25</v>
      </c>
      <c r="BF7">
        <f>SOFR3mo_PX__2[[#This Row],[Column58]]</f>
        <v>96.26</v>
      </c>
      <c r="BG7">
        <f>SOFR3mo_PX__2[[#This Row],[Column59]]</f>
        <v>96.2</v>
      </c>
      <c r="BH7">
        <f>SOFR3mo_PX__2[[#This Row],[Column60]]</f>
        <v>96.334999999999994</v>
      </c>
      <c r="BI7">
        <f>SOFR3mo_PX__2[[#This Row],[Column61]]</f>
        <v>96.39</v>
      </c>
      <c r="BJ7">
        <f>SOFR3mo_PX__2[[#This Row],[Column62]]</f>
        <v>96.42</v>
      </c>
      <c r="BK7">
        <f>SOFR3mo_PX__2[[#This Row],[Column26]]</f>
        <v>96.04</v>
      </c>
      <c r="BL7">
        <f>SOFR3mo_PX__2[[#This Row],[Column27]]</f>
        <v>96.015000000000001</v>
      </c>
      <c r="BM7">
        <f>SOFR3mo_PX__2[[#This Row],[Column28]]</f>
        <v>96.025000000000006</v>
      </c>
      <c r="BN7">
        <f>SOFR3mo_PX__2[[#This Row],[Column29]]</f>
        <v>95.96</v>
      </c>
    </row>
    <row r="8" spans="1:66" x14ac:dyDescent="0.25">
      <c r="A8" t="str">
        <f ca="1">'cont list_0'!I11</f>
        <v>U27</v>
      </c>
      <c r="B8">
        <f>SOFR3mo_PX__2[[#This Row],[Column2]]</f>
        <v>95.974999999999994</v>
      </c>
      <c r="C8">
        <f>SOFR3mo_PX__2[[#This Row],[Column3]]</f>
        <v>95.974999999999994</v>
      </c>
      <c r="D8">
        <f>SOFR3mo_PX__2[[#This Row],[Column4]]</f>
        <v>96.004999999999995</v>
      </c>
      <c r="E8">
        <f>SOFR3mo_PX__2[[#This Row],[Column5]]</f>
        <v>95.93</v>
      </c>
      <c r="F8">
        <f>SOFR3mo_PX__2[[#This Row],[Column6]]</f>
        <v>95.87</v>
      </c>
      <c r="G8">
        <f>SOFR3mo_PX__2[[#This Row],[Column7]]</f>
        <v>95.93</v>
      </c>
      <c r="H8">
        <f>SOFR3mo_PX__2[[#This Row],[Column8]]</f>
        <v>95.98</v>
      </c>
      <c r="I8">
        <f>SOFR3mo_PX__2[[#This Row],[Column9]]</f>
        <v>95.94</v>
      </c>
      <c r="J8">
        <f>SOFR3mo_PX__2[[#This Row],[Column10]]</f>
        <v>95.984999999999999</v>
      </c>
      <c r="K8">
        <f>SOFR3mo_PX__2[[#This Row],[Column11]]</f>
        <v>96.034999999999997</v>
      </c>
      <c r="L8">
        <f>SOFR3mo_PX__2[[#This Row],[Column12]]</f>
        <v>96.02</v>
      </c>
      <c r="M8">
        <f>SOFR3mo_PX__2[[#This Row],[Column13]]</f>
        <v>96.02</v>
      </c>
      <c r="N8">
        <f>SOFR3mo_PX__2[[#This Row],[Column14]]</f>
        <v>95.984999999999999</v>
      </c>
      <c r="O8">
        <f>SOFR3mo_PX__2[[#This Row],[Column15]]</f>
        <v>96.025000000000006</v>
      </c>
      <c r="P8">
        <f>SOFR3mo_PX__2[[#This Row],[Column16]]</f>
        <v>96.064999999999998</v>
      </c>
      <c r="Q8">
        <f>SOFR3mo_PX__2[[#This Row],[Column17]]</f>
        <v>96.08</v>
      </c>
      <c r="R8">
        <f>SOFR3mo_PX__2[[#This Row],[Column18]]</f>
        <v>96.05</v>
      </c>
      <c r="S8">
        <f>SOFR3mo_PX__2[[#This Row],[Column19]]</f>
        <v>96.02</v>
      </c>
      <c r="T8">
        <f>SOFR3mo_PX__2[[#This Row],[Column20]]</f>
        <v>95.935000000000002</v>
      </c>
      <c r="U8">
        <f>SOFR3mo_PX__2[[#This Row],[Column21]]</f>
        <v>95.885000000000005</v>
      </c>
      <c r="V8">
        <f>SOFR3mo_PX__2[[#This Row],[Column22]]</f>
        <v>95.96</v>
      </c>
      <c r="W8">
        <f>SOFR3mo_PX__2[[#This Row],[Column23]]</f>
        <v>95.96</v>
      </c>
      <c r="X8">
        <f>SOFR3mo_PX__2[[#This Row],[Column24]]</f>
        <v>95.965000000000003</v>
      </c>
      <c r="Y8">
        <f>SOFR3mo_PX__2[[#This Row],[Column25]]</f>
        <v>96.06</v>
      </c>
      <c r="Z8">
        <f>SOFR3mo_PX__2[[#This Row],[Column26]]</f>
        <v>96.03</v>
      </c>
      <c r="AA8">
        <f>SOFR3mo_PX__2[[#This Row],[Column27]]</f>
        <v>95.995000000000005</v>
      </c>
      <c r="AB8">
        <f>SOFR3mo_PX__2[[#This Row],[Column28]]</f>
        <v>96.004999999999995</v>
      </c>
      <c r="AC8">
        <f>SOFR3mo_PX__2[[#This Row],[Column29]]</f>
        <v>95.935000000000002</v>
      </c>
      <c r="AD8">
        <f>SOFR3mo_PX__2[[#This Row],[Column30]]</f>
        <v>95.944999999999993</v>
      </c>
      <c r="AE8">
        <f>SOFR3mo_PX__2[[#This Row],[Column31]]</f>
        <v>95.905000000000001</v>
      </c>
      <c r="AF8">
        <f>SOFR3mo_PX__2[[#This Row],[Column32]]</f>
        <v>95.894999999999996</v>
      </c>
      <c r="AG8">
        <f>SOFR3mo_PX__2[[#This Row],[Column33]]</f>
        <v>96.025000000000006</v>
      </c>
      <c r="AH8">
        <f>SOFR3mo_PX__2[[#This Row],[Column34]]</f>
        <v>95.974999999999994</v>
      </c>
      <c r="AI8">
        <f>SOFR3mo_PX__2[[#This Row],[Column35]]</f>
        <v>96.02</v>
      </c>
      <c r="AJ8">
        <f>SOFR3mo_PX__2[[#This Row],[Column36]]</f>
        <v>96.025000000000006</v>
      </c>
      <c r="AK8">
        <f>SOFR3mo_PX__2[[#This Row],[Column37]]</f>
        <v>96.084999999999994</v>
      </c>
      <c r="AL8">
        <f>SOFR3mo_PX__2[[#This Row],[Column38]]</f>
        <v>96.08</v>
      </c>
      <c r="AM8">
        <f>SOFR3mo_PX__2[[#This Row],[Column39]]</f>
        <v>96.064999999999998</v>
      </c>
      <c r="AN8">
        <f>SOFR3mo_PX__2[[#This Row],[Column40]]</f>
        <v>96.045000000000002</v>
      </c>
      <c r="AO8">
        <f>SOFR3mo_PX__2[[#This Row],[Column41]]</f>
        <v>95.94</v>
      </c>
      <c r="AP8">
        <f>SOFR3mo_PX__2[[#This Row],[Column42]]</f>
        <v>95.94</v>
      </c>
      <c r="AQ8">
        <f>SOFR3mo_PX__2[[#This Row],[Column43]]</f>
        <v>95.984999999999999</v>
      </c>
      <c r="AR8">
        <f>SOFR3mo_PX__2[[#This Row],[Column44]]</f>
        <v>96.05</v>
      </c>
      <c r="AS8">
        <f>SOFR3mo_PX__2[[#This Row],[Column45]]</f>
        <v>95.93</v>
      </c>
      <c r="AT8">
        <f>SOFR3mo_PX__2[[#This Row],[Column46]]</f>
        <v>95.974999999999994</v>
      </c>
      <c r="AU8">
        <f>SOFR3mo_PX__2[[#This Row],[Column47]]</f>
        <v>95.99</v>
      </c>
      <c r="AV8">
        <f>SOFR3mo_PX__2[[#This Row],[Column48]]</f>
        <v>96.125</v>
      </c>
      <c r="AW8">
        <f>SOFR3mo_PX__2[[#This Row],[Column49]]</f>
        <v>96.125</v>
      </c>
      <c r="AX8">
        <f>SOFR3mo_PX__2[[#This Row],[Column50]]</f>
        <v>96.114999999999995</v>
      </c>
      <c r="AY8">
        <f>SOFR3mo_PX__2[[#This Row],[Column51]]</f>
        <v>96.194999999999993</v>
      </c>
      <c r="AZ8">
        <f>SOFR3mo_PX__2[[#This Row],[Column52]]</f>
        <v>96.26</v>
      </c>
      <c r="BA8">
        <f>SOFR3mo_PX__2[[#This Row],[Column53]]</f>
        <v>96.215000000000003</v>
      </c>
      <c r="BB8">
        <f>SOFR3mo_PX__2[[#This Row],[Column54]]</f>
        <v>96.284999999999997</v>
      </c>
      <c r="BC8">
        <f>SOFR3mo_PX__2[[#This Row],[Column55]]</f>
        <v>96.185000000000002</v>
      </c>
      <c r="BD8">
        <f>SOFR3mo_PX__2[[#This Row],[Column56]]</f>
        <v>96.155000000000001</v>
      </c>
      <c r="BE8">
        <f>SOFR3mo_PX__2[[#This Row],[Column57]]</f>
        <v>96.265000000000001</v>
      </c>
      <c r="BF8">
        <f>SOFR3mo_PX__2[[#This Row],[Column58]]</f>
        <v>96.27</v>
      </c>
      <c r="BG8">
        <f>SOFR3mo_PX__2[[#This Row],[Column59]]</f>
        <v>96.204999999999998</v>
      </c>
      <c r="BH8">
        <f>SOFR3mo_PX__2[[#This Row],[Column60]]</f>
        <v>96.355000000000004</v>
      </c>
      <c r="BI8">
        <f>SOFR3mo_PX__2[[#This Row],[Column61]]</f>
        <v>96.42</v>
      </c>
      <c r="BJ8">
        <f>SOFR3mo_PX__2[[#This Row],[Column62]]</f>
        <v>96.45</v>
      </c>
      <c r="BK8">
        <f>SOFR3mo_PX__2[[#This Row],[Column26]]</f>
        <v>96.03</v>
      </c>
      <c r="BL8">
        <f>SOFR3mo_PX__2[[#This Row],[Column27]]</f>
        <v>95.995000000000005</v>
      </c>
      <c r="BM8">
        <f>SOFR3mo_PX__2[[#This Row],[Column28]]</f>
        <v>96.004999999999995</v>
      </c>
      <c r="BN8">
        <f>SOFR3mo_PX__2[[#This Row],[Column29]]</f>
        <v>95.935000000000002</v>
      </c>
    </row>
    <row r="9" spans="1:66" x14ac:dyDescent="0.25">
      <c r="A9" t="str">
        <f ca="1">'cont list_0'!I12</f>
        <v>Z27</v>
      </c>
      <c r="B9">
        <f>SOFR3mo_PX__2[[#This Row],[Column2]]</f>
        <v>96.03</v>
      </c>
      <c r="C9">
        <f>SOFR3mo_PX__2[[#This Row],[Column3]]</f>
        <v>96.03</v>
      </c>
      <c r="D9">
        <f>SOFR3mo_PX__2[[#This Row],[Column4]]</f>
        <v>96.055000000000007</v>
      </c>
      <c r="E9">
        <f>SOFR3mo_PX__2[[#This Row],[Column5]]</f>
        <v>95.98</v>
      </c>
      <c r="F9">
        <f>SOFR3mo_PX__2[[#This Row],[Column6]]</f>
        <v>95.94</v>
      </c>
      <c r="G9">
        <f>SOFR3mo_PX__2[[#This Row],[Column7]]</f>
        <v>95.99</v>
      </c>
      <c r="H9">
        <f>SOFR3mo_PX__2[[#This Row],[Column8]]</f>
        <v>96.045000000000002</v>
      </c>
      <c r="I9">
        <f>SOFR3mo_PX__2[[#This Row],[Column9]]</f>
        <v>96.004999999999995</v>
      </c>
      <c r="J9">
        <f>SOFR3mo_PX__2[[#This Row],[Column10]]</f>
        <v>96.05</v>
      </c>
      <c r="K9">
        <f>SOFR3mo_PX__2[[#This Row],[Column11]]</f>
        <v>96.1</v>
      </c>
      <c r="L9">
        <f>SOFR3mo_PX__2[[#This Row],[Column12]]</f>
        <v>96.09</v>
      </c>
      <c r="M9">
        <f>SOFR3mo_PX__2[[#This Row],[Column13]]</f>
        <v>96.09</v>
      </c>
      <c r="N9">
        <f>SOFR3mo_PX__2[[#This Row],[Column14]]</f>
        <v>96.064999999999998</v>
      </c>
      <c r="O9">
        <f>SOFR3mo_PX__2[[#This Row],[Column15]]</f>
        <v>96.11</v>
      </c>
      <c r="P9">
        <f>SOFR3mo_PX__2[[#This Row],[Column16]]</f>
        <v>96.144999999999996</v>
      </c>
      <c r="Q9">
        <f>SOFR3mo_PX__2[[#This Row],[Column17]]</f>
        <v>96.16</v>
      </c>
      <c r="R9">
        <f>SOFR3mo_PX__2[[#This Row],[Column18]]</f>
        <v>96.125</v>
      </c>
      <c r="S9">
        <f>SOFR3mo_PX__2[[#This Row],[Column19]]</f>
        <v>96.1</v>
      </c>
      <c r="T9">
        <f>SOFR3mo_PX__2[[#This Row],[Column20]]</f>
        <v>96.01</v>
      </c>
      <c r="U9">
        <f>SOFR3mo_PX__2[[#This Row],[Column21]]</f>
        <v>95.96</v>
      </c>
      <c r="V9">
        <f>SOFR3mo_PX__2[[#This Row],[Column22]]</f>
        <v>96.045000000000002</v>
      </c>
      <c r="W9">
        <f>SOFR3mo_PX__2[[#This Row],[Column23]]</f>
        <v>96.045000000000002</v>
      </c>
      <c r="X9">
        <f>SOFR3mo_PX__2[[#This Row],[Column24]]</f>
        <v>96.025000000000006</v>
      </c>
      <c r="Y9">
        <f>SOFR3mo_PX__2[[#This Row],[Column25]]</f>
        <v>96.084999999999994</v>
      </c>
      <c r="Z9">
        <f>SOFR3mo_PX__2[[#This Row],[Column26]]</f>
        <v>96.05</v>
      </c>
      <c r="AA9">
        <f>SOFR3mo_PX__2[[#This Row],[Column27]]</f>
        <v>96.02</v>
      </c>
      <c r="AB9">
        <f>SOFR3mo_PX__2[[#This Row],[Column28]]</f>
        <v>96.034999999999997</v>
      </c>
      <c r="AC9">
        <f>SOFR3mo_PX__2[[#This Row],[Column29]]</f>
        <v>95.96</v>
      </c>
      <c r="AD9">
        <f>SOFR3mo_PX__2[[#This Row],[Column30]]</f>
        <v>95.97</v>
      </c>
      <c r="AE9">
        <f>SOFR3mo_PX__2[[#This Row],[Column31]]</f>
        <v>95.93</v>
      </c>
      <c r="AF9">
        <f>SOFR3mo_PX__2[[#This Row],[Column32]]</f>
        <v>95.915000000000006</v>
      </c>
      <c r="AG9">
        <f>SOFR3mo_PX__2[[#This Row],[Column33]]</f>
        <v>96.045000000000002</v>
      </c>
      <c r="AH9">
        <f>SOFR3mo_PX__2[[#This Row],[Column34]]</f>
        <v>96.004999999999995</v>
      </c>
      <c r="AI9">
        <f>SOFR3mo_PX__2[[#This Row],[Column35]]</f>
        <v>96.05</v>
      </c>
      <c r="AJ9">
        <f>SOFR3mo_PX__2[[#This Row],[Column36]]</f>
        <v>96.05</v>
      </c>
      <c r="AK9">
        <f>SOFR3mo_PX__2[[#This Row],[Column37]]</f>
        <v>96.114999999999995</v>
      </c>
      <c r="AL9">
        <f>SOFR3mo_PX__2[[#This Row],[Column38]]</f>
        <v>96.105000000000004</v>
      </c>
      <c r="AM9">
        <f>SOFR3mo_PX__2[[#This Row],[Column39]]</f>
        <v>96.094999999999999</v>
      </c>
      <c r="AN9">
        <f>SOFR3mo_PX__2[[#This Row],[Column40]]</f>
        <v>96.08</v>
      </c>
      <c r="AO9">
        <f>SOFR3mo_PX__2[[#This Row],[Column41]]</f>
        <v>95.984999999999999</v>
      </c>
      <c r="AP9">
        <f>SOFR3mo_PX__2[[#This Row],[Column42]]</f>
        <v>95.984999999999999</v>
      </c>
      <c r="AQ9">
        <f>SOFR3mo_PX__2[[#This Row],[Column43]]</f>
        <v>96.02</v>
      </c>
      <c r="AR9">
        <f>SOFR3mo_PX__2[[#This Row],[Column44]]</f>
        <v>96.07</v>
      </c>
      <c r="AS9">
        <f>SOFR3mo_PX__2[[#This Row],[Column45]]</f>
        <v>95.944999999999993</v>
      </c>
      <c r="AT9">
        <f>SOFR3mo_PX__2[[#This Row],[Column46]]</f>
        <v>95.984999999999999</v>
      </c>
      <c r="AU9">
        <f>SOFR3mo_PX__2[[#This Row],[Column47]]</f>
        <v>96.004999999999995</v>
      </c>
      <c r="AV9">
        <f>SOFR3mo_PX__2[[#This Row],[Column48]]</f>
        <v>96.16</v>
      </c>
      <c r="AW9">
        <f>SOFR3mo_PX__2[[#This Row],[Column49]]</f>
        <v>96.16</v>
      </c>
      <c r="AX9">
        <f>SOFR3mo_PX__2[[#This Row],[Column50]]</f>
        <v>96.16</v>
      </c>
      <c r="AY9">
        <f>SOFR3mo_PX__2[[#This Row],[Column51]]</f>
        <v>96.24</v>
      </c>
      <c r="AZ9">
        <f>SOFR3mo_PX__2[[#This Row],[Column52]]</f>
        <v>96.305000000000007</v>
      </c>
      <c r="BA9">
        <f>SOFR3mo_PX__2[[#This Row],[Column53]]</f>
        <v>96.265000000000001</v>
      </c>
      <c r="BB9">
        <f>SOFR3mo_PX__2[[#This Row],[Column54]]</f>
        <v>96.344999999999999</v>
      </c>
      <c r="BC9">
        <f>SOFR3mo_PX__2[[#This Row],[Column55]]</f>
        <v>96.25</v>
      </c>
      <c r="BD9">
        <f>SOFR3mo_PX__2[[#This Row],[Column56]]</f>
        <v>96.224999999999994</v>
      </c>
      <c r="BE9">
        <f>SOFR3mo_PX__2[[#This Row],[Column57]]</f>
        <v>96.33</v>
      </c>
      <c r="BF9">
        <f>SOFR3mo_PX__2[[#This Row],[Column58]]</f>
        <v>96.334999999999994</v>
      </c>
      <c r="BG9">
        <f>SOFR3mo_PX__2[[#This Row],[Column59]]</f>
        <v>96.28</v>
      </c>
      <c r="BH9">
        <f>SOFR3mo_PX__2[[#This Row],[Column60]]</f>
        <v>96.415000000000006</v>
      </c>
      <c r="BI9">
        <f>SOFR3mo_PX__2[[#This Row],[Column61]]</f>
        <v>96.48</v>
      </c>
      <c r="BJ9">
        <f>SOFR3mo_PX__2[[#This Row],[Column62]]</f>
        <v>96.51</v>
      </c>
      <c r="BK9">
        <f>SOFR3mo_PX__2[[#This Row],[Column26]]</f>
        <v>96.05</v>
      </c>
      <c r="BL9">
        <f>SOFR3mo_PX__2[[#This Row],[Column27]]</f>
        <v>96.02</v>
      </c>
      <c r="BM9">
        <f>SOFR3mo_PX__2[[#This Row],[Column28]]</f>
        <v>96.034999999999997</v>
      </c>
      <c r="BN9">
        <f>SOFR3mo_PX__2[[#This Row],[Column29]]</f>
        <v>95.96</v>
      </c>
    </row>
    <row r="10" spans="1:66" x14ac:dyDescent="0.25">
      <c r="A10" t="str">
        <f ca="1">'cont list_0'!I13</f>
        <v>H28</v>
      </c>
      <c r="B10">
        <f>SOFR3mo_PX__2[[#This Row],[Column2]]</f>
        <v>96.06</v>
      </c>
      <c r="C10">
        <f>SOFR3mo_PX__2[[#This Row],[Column3]]</f>
        <v>96.06</v>
      </c>
      <c r="D10">
        <f>SOFR3mo_PX__2[[#This Row],[Column4]]</f>
        <v>96.084999999999994</v>
      </c>
      <c r="E10">
        <f>SOFR3mo_PX__2[[#This Row],[Column5]]</f>
        <v>96.01</v>
      </c>
      <c r="F10">
        <f>SOFR3mo_PX__2[[#This Row],[Column6]]</f>
        <v>95.984999999999999</v>
      </c>
      <c r="G10">
        <f>SOFR3mo_PX__2[[#This Row],[Column7]]</f>
        <v>96.03</v>
      </c>
      <c r="H10">
        <f>SOFR3mo_PX__2[[#This Row],[Column8]]</f>
        <v>96.084999999999994</v>
      </c>
      <c r="I10">
        <f>SOFR3mo_PX__2[[#This Row],[Column9]]</f>
        <v>96.045000000000002</v>
      </c>
      <c r="J10">
        <f>SOFR3mo_PX__2[[#This Row],[Column10]]</f>
        <v>96.1</v>
      </c>
      <c r="K10">
        <f>SOFR3mo_PX__2[[#This Row],[Column11]]</f>
        <v>96.15</v>
      </c>
      <c r="L10">
        <f>SOFR3mo_PX__2[[#This Row],[Column12]]</f>
        <v>96.135000000000005</v>
      </c>
      <c r="M10">
        <f>SOFR3mo_PX__2[[#This Row],[Column13]]</f>
        <v>96.135000000000005</v>
      </c>
      <c r="N10">
        <f>SOFR3mo_PX__2[[#This Row],[Column14]]</f>
        <v>96.12</v>
      </c>
      <c r="O10">
        <f>SOFR3mo_PX__2[[#This Row],[Column15]]</f>
        <v>96.17</v>
      </c>
      <c r="P10">
        <f>SOFR3mo_PX__2[[#This Row],[Column16]]</f>
        <v>96.21</v>
      </c>
      <c r="Q10">
        <f>SOFR3mo_PX__2[[#This Row],[Column17]]</f>
        <v>96.224999999999994</v>
      </c>
      <c r="R10">
        <f>SOFR3mo_PX__2[[#This Row],[Column18]]</f>
        <v>96.185000000000002</v>
      </c>
      <c r="S10">
        <f>SOFR3mo_PX__2[[#This Row],[Column19]]</f>
        <v>96.165000000000006</v>
      </c>
      <c r="T10">
        <f>SOFR3mo_PX__2[[#This Row],[Column20]]</f>
        <v>96.07</v>
      </c>
      <c r="U10">
        <f>SOFR3mo_PX__2[[#This Row],[Column21]]</f>
        <v>96.025000000000006</v>
      </c>
      <c r="V10">
        <f>SOFR3mo_PX__2[[#This Row],[Column22]]</f>
        <v>96.11</v>
      </c>
      <c r="W10">
        <f>SOFR3mo_PX__2[[#This Row],[Column23]]</f>
        <v>96.11</v>
      </c>
      <c r="X10">
        <f>SOFR3mo_PX__2[[#This Row],[Column24]]</f>
        <v>96.084999999999994</v>
      </c>
      <c r="Y10">
        <f>SOFR3mo_PX__2[[#This Row],[Column25]]</f>
        <v>96.13</v>
      </c>
      <c r="Z10">
        <f>SOFR3mo_PX__2[[#This Row],[Column26]]</f>
        <v>96.094999999999999</v>
      </c>
      <c r="AA10">
        <f>SOFR3mo_PX__2[[#This Row],[Column27]]</f>
        <v>96.064999999999998</v>
      </c>
      <c r="AB10">
        <f>SOFR3mo_PX__2[[#This Row],[Column28]]</f>
        <v>96.084999999999994</v>
      </c>
      <c r="AC10">
        <f>SOFR3mo_PX__2[[#This Row],[Column29]]</f>
        <v>96.01</v>
      </c>
      <c r="AD10">
        <f>SOFR3mo_PX__2[[#This Row],[Column30]]</f>
        <v>96.015000000000001</v>
      </c>
      <c r="AE10">
        <f>SOFR3mo_PX__2[[#This Row],[Column31]]</f>
        <v>95.984999999999999</v>
      </c>
      <c r="AF10">
        <f>SOFR3mo_PX__2[[#This Row],[Column32]]</f>
        <v>95.965000000000003</v>
      </c>
      <c r="AG10">
        <f>SOFR3mo_PX__2[[#This Row],[Column33]]</f>
        <v>96.094999999999999</v>
      </c>
      <c r="AH10">
        <f>SOFR3mo_PX__2[[#This Row],[Column34]]</f>
        <v>96.06</v>
      </c>
      <c r="AI10">
        <f>SOFR3mo_PX__2[[#This Row],[Column35]]</f>
        <v>96.105000000000004</v>
      </c>
      <c r="AJ10">
        <f>SOFR3mo_PX__2[[#This Row],[Column36]]</f>
        <v>96.1</v>
      </c>
      <c r="AK10">
        <f>SOFR3mo_PX__2[[#This Row],[Column37]]</f>
        <v>96.16</v>
      </c>
      <c r="AL10">
        <f>SOFR3mo_PX__2[[#This Row],[Column38]]</f>
        <v>96.15</v>
      </c>
      <c r="AM10">
        <f>SOFR3mo_PX__2[[#This Row],[Column39]]</f>
        <v>96.14</v>
      </c>
      <c r="AN10">
        <f>SOFR3mo_PX__2[[#This Row],[Column40]]</f>
        <v>96.135000000000005</v>
      </c>
      <c r="AO10">
        <f>SOFR3mo_PX__2[[#This Row],[Column41]]</f>
        <v>96.045000000000002</v>
      </c>
      <c r="AP10">
        <f>SOFR3mo_PX__2[[#This Row],[Column42]]</f>
        <v>96.045000000000002</v>
      </c>
      <c r="AQ10">
        <f>SOFR3mo_PX__2[[#This Row],[Column43]]</f>
        <v>96.075000000000003</v>
      </c>
      <c r="AR10">
        <f>SOFR3mo_PX__2[[#This Row],[Column44]]</f>
        <v>96.114999999999995</v>
      </c>
      <c r="AS10">
        <f>SOFR3mo_PX__2[[#This Row],[Column45]]</f>
        <v>95.99</v>
      </c>
      <c r="AT10">
        <f>SOFR3mo_PX__2[[#This Row],[Column46]]</f>
        <v>96.025000000000006</v>
      </c>
      <c r="AU10">
        <f>SOFR3mo_PX__2[[#This Row],[Column47]]</f>
        <v>96.055000000000007</v>
      </c>
      <c r="AV10">
        <f>SOFR3mo_PX__2[[#This Row],[Column48]]</f>
        <v>96.215000000000003</v>
      </c>
      <c r="AW10">
        <f>SOFR3mo_PX__2[[#This Row],[Column49]]</f>
        <v>96.215000000000003</v>
      </c>
      <c r="AX10">
        <f>SOFR3mo_PX__2[[#This Row],[Column50]]</f>
        <v>96.224999999999994</v>
      </c>
      <c r="AY10">
        <f>SOFR3mo_PX__2[[#This Row],[Column51]]</f>
        <v>96.3</v>
      </c>
      <c r="AZ10">
        <f>SOFR3mo_PX__2[[#This Row],[Column52]]</f>
        <v>96.36</v>
      </c>
      <c r="BA10">
        <f>SOFR3mo_PX__2[[#This Row],[Column53]]</f>
        <v>96.325000000000003</v>
      </c>
      <c r="BB10">
        <f>SOFR3mo_PX__2[[#This Row],[Column54]]</f>
        <v>96.405000000000001</v>
      </c>
      <c r="BC10">
        <f>SOFR3mo_PX__2[[#This Row],[Column55]]</f>
        <v>96.325000000000003</v>
      </c>
      <c r="BD10">
        <f>SOFR3mo_PX__2[[#This Row],[Column56]]</f>
        <v>96.3</v>
      </c>
      <c r="BE10">
        <f>SOFR3mo_PX__2[[#This Row],[Column57]]</f>
        <v>96.394999999999996</v>
      </c>
      <c r="BF10">
        <f>SOFR3mo_PX__2[[#This Row],[Column58]]</f>
        <v>96.405000000000001</v>
      </c>
      <c r="BG10">
        <f>SOFR3mo_PX__2[[#This Row],[Column59]]</f>
        <v>96.355000000000004</v>
      </c>
      <c r="BH10">
        <f>SOFR3mo_PX__2[[#This Row],[Column60]]</f>
        <v>96.47</v>
      </c>
      <c r="BI10">
        <f>SOFR3mo_PX__2[[#This Row],[Column61]]</f>
        <v>96.53</v>
      </c>
      <c r="BJ10">
        <f>SOFR3mo_PX__2[[#This Row],[Column62]]</f>
        <v>96.56</v>
      </c>
      <c r="BK10">
        <f>SOFR3mo_PX__2[[#This Row],[Column26]]</f>
        <v>96.094999999999999</v>
      </c>
      <c r="BL10">
        <f>SOFR3mo_PX__2[[#This Row],[Column27]]</f>
        <v>96.064999999999998</v>
      </c>
      <c r="BM10">
        <f>SOFR3mo_PX__2[[#This Row],[Column28]]</f>
        <v>96.084999999999994</v>
      </c>
      <c r="BN10">
        <f>SOFR3mo_PX__2[[#This Row],[Column29]]</f>
        <v>96.01</v>
      </c>
    </row>
    <row r="11" spans="1:66" x14ac:dyDescent="0.25">
      <c r="A11" t="str">
        <f ca="1">'cont list_0'!I14</f>
        <v>M28</v>
      </c>
      <c r="B11">
        <f>SOFR3mo_PX__2[[#This Row],[Column2]]</f>
        <v>96.07</v>
      </c>
      <c r="C11">
        <f>SOFR3mo_PX__2[[#This Row],[Column3]]</f>
        <v>96.07</v>
      </c>
      <c r="D11">
        <f>SOFR3mo_PX__2[[#This Row],[Column4]]</f>
        <v>96.094999999999999</v>
      </c>
      <c r="E11">
        <f>SOFR3mo_PX__2[[#This Row],[Column5]]</f>
        <v>96.025000000000006</v>
      </c>
      <c r="F11">
        <f>SOFR3mo_PX__2[[#This Row],[Column6]]</f>
        <v>96.004999999999995</v>
      </c>
      <c r="G11">
        <f>SOFR3mo_PX__2[[#This Row],[Column7]]</f>
        <v>96.05</v>
      </c>
      <c r="H11">
        <f>SOFR3mo_PX__2[[#This Row],[Column8]]</f>
        <v>96.105000000000004</v>
      </c>
      <c r="I11">
        <f>SOFR3mo_PX__2[[#This Row],[Column9]]</f>
        <v>96.06</v>
      </c>
      <c r="J11">
        <f>SOFR3mo_PX__2[[#This Row],[Column10]]</f>
        <v>96.125</v>
      </c>
      <c r="K11">
        <f>SOFR3mo_PX__2[[#This Row],[Column11]]</f>
        <v>96.17</v>
      </c>
      <c r="L11">
        <f>SOFR3mo_PX__2[[#This Row],[Column12]]</f>
        <v>96.155000000000001</v>
      </c>
      <c r="M11">
        <f>SOFR3mo_PX__2[[#This Row],[Column13]]</f>
        <v>96.155000000000001</v>
      </c>
      <c r="N11">
        <f>SOFR3mo_PX__2[[#This Row],[Column14]]</f>
        <v>96.15</v>
      </c>
      <c r="O11">
        <f>SOFR3mo_PX__2[[#This Row],[Column15]]</f>
        <v>96.2</v>
      </c>
      <c r="P11">
        <f>SOFR3mo_PX__2[[#This Row],[Column16]]</f>
        <v>96.245000000000005</v>
      </c>
      <c r="Q11">
        <f>SOFR3mo_PX__2[[#This Row],[Column17]]</f>
        <v>96.26</v>
      </c>
      <c r="R11">
        <f>SOFR3mo_PX__2[[#This Row],[Column18]]</f>
        <v>96.215000000000003</v>
      </c>
      <c r="S11">
        <f>SOFR3mo_PX__2[[#This Row],[Column19]]</f>
        <v>96.2</v>
      </c>
      <c r="T11">
        <f>SOFR3mo_PX__2[[#This Row],[Column20]]</f>
        <v>96.1</v>
      </c>
      <c r="U11">
        <f>SOFR3mo_PX__2[[#This Row],[Column21]]</f>
        <v>96.06</v>
      </c>
      <c r="V11">
        <f>SOFR3mo_PX__2[[#This Row],[Column22]]</f>
        <v>96.144999999999996</v>
      </c>
      <c r="W11">
        <f>SOFR3mo_PX__2[[#This Row],[Column23]]</f>
        <v>96.144999999999996</v>
      </c>
      <c r="X11">
        <f>SOFR3mo_PX__2[[#This Row],[Column24]]</f>
        <v>96.12</v>
      </c>
      <c r="Y11">
        <f>SOFR3mo_PX__2[[#This Row],[Column25]]</f>
        <v>96.174999999999997</v>
      </c>
      <c r="Z11">
        <f>SOFR3mo_PX__2[[#This Row],[Column26]]</f>
        <v>96.135000000000005</v>
      </c>
      <c r="AA11">
        <f>SOFR3mo_PX__2[[#This Row],[Column27]]</f>
        <v>96.105000000000004</v>
      </c>
      <c r="AB11">
        <f>SOFR3mo_PX__2[[#This Row],[Column28]]</f>
        <v>96.125</v>
      </c>
      <c r="AC11">
        <f>SOFR3mo_PX__2[[#This Row],[Column29]]</f>
        <v>96.05</v>
      </c>
      <c r="AD11">
        <f>SOFR3mo_PX__2[[#This Row],[Column30]]</f>
        <v>96.055000000000007</v>
      </c>
      <c r="AE11">
        <f>SOFR3mo_PX__2[[#This Row],[Column31]]</f>
        <v>96.03</v>
      </c>
      <c r="AF11">
        <f>SOFR3mo_PX__2[[#This Row],[Column32]]</f>
        <v>96.015000000000001</v>
      </c>
      <c r="AG11">
        <f>SOFR3mo_PX__2[[#This Row],[Column33]]</f>
        <v>96.13</v>
      </c>
      <c r="AH11">
        <f>SOFR3mo_PX__2[[#This Row],[Column34]]</f>
        <v>96.105000000000004</v>
      </c>
      <c r="AI11">
        <f>SOFR3mo_PX__2[[#This Row],[Column35]]</f>
        <v>96.144999999999996</v>
      </c>
      <c r="AJ11">
        <f>SOFR3mo_PX__2[[#This Row],[Column36]]</f>
        <v>96.14</v>
      </c>
      <c r="AK11">
        <f>SOFR3mo_PX__2[[#This Row],[Column37]]</f>
        <v>96.194999999999993</v>
      </c>
      <c r="AL11">
        <f>SOFR3mo_PX__2[[#This Row],[Column38]]</f>
        <v>96.18</v>
      </c>
      <c r="AM11">
        <f>SOFR3mo_PX__2[[#This Row],[Column39]]</f>
        <v>96.17</v>
      </c>
      <c r="AN11">
        <f>SOFR3mo_PX__2[[#This Row],[Column40]]</f>
        <v>96.17</v>
      </c>
      <c r="AO11">
        <f>SOFR3mo_PX__2[[#This Row],[Column41]]</f>
        <v>96.09</v>
      </c>
      <c r="AP11">
        <f>SOFR3mo_PX__2[[#This Row],[Column42]]</f>
        <v>96.09</v>
      </c>
      <c r="AQ11">
        <f>SOFR3mo_PX__2[[#This Row],[Column43]]</f>
        <v>96.11</v>
      </c>
      <c r="AR11">
        <f>SOFR3mo_PX__2[[#This Row],[Column44]]</f>
        <v>96.144999999999996</v>
      </c>
      <c r="AS11">
        <f>SOFR3mo_PX__2[[#This Row],[Column45]]</f>
        <v>96.02</v>
      </c>
      <c r="AT11">
        <f>SOFR3mo_PX__2[[#This Row],[Column46]]</f>
        <v>96.055000000000007</v>
      </c>
      <c r="AU11">
        <f>SOFR3mo_PX__2[[#This Row],[Column47]]</f>
        <v>96.09</v>
      </c>
      <c r="AV11">
        <f>SOFR3mo_PX__2[[#This Row],[Column48]]</f>
        <v>96.25</v>
      </c>
      <c r="AW11">
        <f>SOFR3mo_PX__2[[#This Row],[Column49]]</f>
        <v>96.25</v>
      </c>
      <c r="AX11">
        <f>SOFR3mo_PX__2[[#This Row],[Column50]]</f>
        <v>96.265000000000001</v>
      </c>
      <c r="AY11">
        <f>SOFR3mo_PX__2[[#This Row],[Column51]]</f>
        <v>96.33</v>
      </c>
      <c r="AZ11">
        <f>SOFR3mo_PX__2[[#This Row],[Column52]]</f>
        <v>96.385000000000005</v>
      </c>
      <c r="BA11">
        <f>SOFR3mo_PX__2[[#This Row],[Column53]]</f>
        <v>96.36</v>
      </c>
      <c r="BB11">
        <f>SOFR3mo_PX__2[[#This Row],[Column54]]</f>
        <v>96.435000000000002</v>
      </c>
      <c r="BC11">
        <f>SOFR3mo_PX__2[[#This Row],[Column55]]</f>
        <v>96.364999999999995</v>
      </c>
      <c r="BD11">
        <f>SOFR3mo_PX__2[[#This Row],[Column56]]</f>
        <v>96.34</v>
      </c>
      <c r="BE11">
        <f>SOFR3mo_PX__2[[#This Row],[Column57]]</f>
        <v>96.424999999999997</v>
      </c>
      <c r="BF11">
        <f>SOFR3mo_PX__2[[#This Row],[Column58]]</f>
        <v>96.43</v>
      </c>
      <c r="BG11">
        <f>SOFR3mo_PX__2[[#This Row],[Column59]]</f>
        <v>96.39</v>
      </c>
      <c r="BH11">
        <f>SOFR3mo_PX__2[[#This Row],[Column60]]</f>
        <v>96.484999999999999</v>
      </c>
      <c r="BI11">
        <f>SOFR3mo_PX__2[[#This Row],[Column61]]</f>
        <v>96.54</v>
      </c>
      <c r="BJ11">
        <f>SOFR3mo_PX__2[[#This Row],[Column62]]</f>
        <v>96.57</v>
      </c>
      <c r="BK11">
        <f>SOFR3mo_PX__2[[#This Row],[Column26]]</f>
        <v>96.135000000000005</v>
      </c>
      <c r="BL11">
        <f>SOFR3mo_PX__2[[#This Row],[Column27]]</f>
        <v>96.105000000000004</v>
      </c>
      <c r="BM11">
        <f>SOFR3mo_PX__2[[#This Row],[Column28]]</f>
        <v>96.125</v>
      </c>
      <c r="BN11">
        <f>SOFR3mo_PX__2[[#This Row],[Column29]]</f>
        <v>96.05</v>
      </c>
    </row>
    <row r="12" spans="1:66" x14ac:dyDescent="0.25">
      <c r="A12" t="str">
        <f ca="1">'cont list_0'!I15</f>
        <v>U28</v>
      </c>
      <c r="B12">
        <f>SOFR3mo_PX__2[[#This Row],[Column2]]</f>
        <v>96.07</v>
      </c>
      <c r="C12">
        <f>SOFR3mo_PX__2[[#This Row],[Column3]]</f>
        <v>96.07</v>
      </c>
      <c r="D12">
        <f>SOFR3mo_PX__2[[#This Row],[Column4]]</f>
        <v>96.094999999999999</v>
      </c>
      <c r="E12">
        <f>SOFR3mo_PX__2[[#This Row],[Column5]]</f>
        <v>96.03</v>
      </c>
      <c r="F12">
        <f>SOFR3mo_PX__2[[#This Row],[Column6]]</f>
        <v>96.015000000000001</v>
      </c>
      <c r="G12">
        <f>SOFR3mo_PX__2[[#This Row],[Column7]]</f>
        <v>96.06</v>
      </c>
      <c r="H12">
        <f>SOFR3mo_PX__2[[#This Row],[Column8]]</f>
        <v>96.11</v>
      </c>
      <c r="I12">
        <f>SOFR3mo_PX__2[[#This Row],[Column9]]</f>
        <v>96.064999999999998</v>
      </c>
      <c r="J12">
        <f>SOFR3mo_PX__2[[#This Row],[Column10]]</f>
        <v>96.135000000000005</v>
      </c>
      <c r="K12">
        <f>SOFR3mo_PX__2[[#This Row],[Column11]]</f>
        <v>96.18</v>
      </c>
      <c r="L12">
        <f>SOFR3mo_PX__2[[#This Row],[Column12]]</f>
        <v>96.165000000000006</v>
      </c>
      <c r="M12">
        <f>SOFR3mo_PX__2[[#This Row],[Column13]]</f>
        <v>96.165000000000006</v>
      </c>
      <c r="N12">
        <f>SOFR3mo_PX__2[[#This Row],[Column14]]</f>
        <v>96.165000000000006</v>
      </c>
      <c r="O12">
        <f>SOFR3mo_PX__2[[#This Row],[Column15]]</f>
        <v>96.22</v>
      </c>
      <c r="P12">
        <f>SOFR3mo_PX__2[[#This Row],[Column16]]</f>
        <v>96.265000000000001</v>
      </c>
      <c r="Q12">
        <f>SOFR3mo_PX__2[[#This Row],[Column17]]</f>
        <v>96.275000000000006</v>
      </c>
      <c r="R12">
        <f>SOFR3mo_PX__2[[#This Row],[Column18]]</f>
        <v>96.234999999999999</v>
      </c>
      <c r="S12">
        <f>SOFR3mo_PX__2[[#This Row],[Column19]]</f>
        <v>96.22</v>
      </c>
      <c r="T12">
        <f>SOFR3mo_PX__2[[#This Row],[Column20]]</f>
        <v>96.12</v>
      </c>
      <c r="U12">
        <f>SOFR3mo_PX__2[[#This Row],[Column21]]</f>
        <v>96.084999999999994</v>
      </c>
      <c r="V12">
        <f>SOFR3mo_PX__2[[#This Row],[Column22]]</f>
        <v>96.165000000000006</v>
      </c>
      <c r="W12">
        <f>SOFR3mo_PX__2[[#This Row],[Column23]]</f>
        <v>96.165000000000006</v>
      </c>
      <c r="X12">
        <f>SOFR3mo_PX__2[[#This Row],[Column24]]</f>
        <v>96.14</v>
      </c>
      <c r="Y12">
        <f>SOFR3mo_PX__2[[#This Row],[Column25]]</f>
        <v>96.2</v>
      </c>
      <c r="Z12">
        <f>SOFR3mo_PX__2[[#This Row],[Column26]]</f>
        <v>96.155000000000001</v>
      </c>
      <c r="AA12">
        <f>SOFR3mo_PX__2[[#This Row],[Column27]]</f>
        <v>96.125</v>
      </c>
      <c r="AB12">
        <f>SOFR3mo_PX__2[[#This Row],[Column28]]</f>
        <v>96.144999999999996</v>
      </c>
      <c r="AC12">
        <f>SOFR3mo_PX__2[[#This Row],[Column29]]</f>
        <v>96.064999999999998</v>
      </c>
      <c r="AD12">
        <f>SOFR3mo_PX__2[[#This Row],[Column30]]</f>
        <v>96.075000000000003</v>
      </c>
      <c r="AE12">
        <f>SOFR3mo_PX__2[[#This Row],[Column31]]</f>
        <v>96.055000000000007</v>
      </c>
      <c r="AF12">
        <f>SOFR3mo_PX__2[[#This Row],[Column32]]</f>
        <v>96.04</v>
      </c>
      <c r="AG12">
        <f>SOFR3mo_PX__2[[#This Row],[Column33]]</f>
        <v>96.144999999999996</v>
      </c>
      <c r="AH12">
        <f>SOFR3mo_PX__2[[#This Row],[Column34]]</f>
        <v>96.125</v>
      </c>
      <c r="AI12">
        <f>SOFR3mo_PX__2[[#This Row],[Column35]]</f>
        <v>96.165000000000006</v>
      </c>
      <c r="AJ12">
        <f>SOFR3mo_PX__2[[#This Row],[Column36]]</f>
        <v>96.155000000000001</v>
      </c>
      <c r="AK12">
        <f>SOFR3mo_PX__2[[#This Row],[Column37]]</f>
        <v>96.204999999999998</v>
      </c>
      <c r="AL12">
        <f>SOFR3mo_PX__2[[#This Row],[Column38]]</f>
        <v>96.19</v>
      </c>
      <c r="AM12">
        <f>SOFR3mo_PX__2[[#This Row],[Column39]]</f>
        <v>96.18</v>
      </c>
      <c r="AN12">
        <f>SOFR3mo_PX__2[[#This Row],[Column40]]</f>
        <v>96.174999999999997</v>
      </c>
      <c r="AO12">
        <f>SOFR3mo_PX__2[[#This Row],[Column41]]</f>
        <v>96.094999999999999</v>
      </c>
      <c r="AP12">
        <f>SOFR3mo_PX__2[[#This Row],[Column42]]</f>
        <v>96.094999999999999</v>
      </c>
      <c r="AQ12">
        <f>SOFR3mo_PX__2[[#This Row],[Column43]]</f>
        <v>96.11</v>
      </c>
      <c r="AR12">
        <f>SOFR3mo_PX__2[[#This Row],[Column44]]</f>
        <v>96.14</v>
      </c>
      <c r="AS12">
        <f>SOFR3mo_PX__2[[#This Row],[Column45]]</f>
        <v>96.02</v>
      </c>
      <c r="AT12">
        <f>SOFR3mo_PX__2[[#This Row],[Column46]]</f>
        <v>96.06</v>
      </c>
      <c r="AU12">
        <f>SOFR3mo_PX__2[[#This Row],[Column47]]</f>
        <v>96.094999999999999</v>
      </c>
      <c r="AV12">
        <f>SOFR3mo_PX__2[[#This Row],[Column48]]</f>
        <v>96.254999999999995</v>
      </c>
      <c r="AW12">
        <f>SOFR3mo_PX__2[[#This Row],[Column49]]</f>
        <v>96.254999999999995</v>
      </c>
      <c r="AX12">
        <f>SOFR3mo_PX__2[[#This Row],[Column50]]</f>
        <v>96.27</v>
      </c>
      <c r="AY12">
        <f>SOFR3mo_PX__2[[#This Row],[Column51]]</f>
        <v>96.33</v>
      </c>
      <c r="AZ12">
        <f>SOFR3mo_PX__2[[#This Row],[Column52]]</f>
        <v>96.385000000000005</v>
      </c>
      <c r="BA12">
        <f>SOFR3mo_PX__2[[#This Row],[Column53]]</f>
        <v>96.364999999999995</v>
      </c>
      <c r="BB12">
        <f>SOFR3mo_PX__2[[#This Row],[Column54]]</f>
        <v>96.43</v>
      </c>
      <c r="BC12">
        <f>SOFR3mo_PX__2[[#This Row],[Column55]]</f>
        <v>96.37</v>
      </c>
      <c r="BD12">
        <f>SOFR3mo_PX__2[[#This Row],[Column56]]</f>
        <v>96.35</v>
      </c>
      <c r="BE12">
        <f>SOFR3mo_PX__2[[#This Row],[Column57]]</f>
        <v>96.424999999999997</v>
      </c>
      <c r="BF12">
        <f>SOFR3mo_PX__2[[#This Row],[Column58]]</f>
        <v>96.43</v>
      </c>
      <c r="BG12">
        <f>SOFR3mo_PX__2[[#This Row],[Column59]]</f>
        <v>96.394999999999996</v>
      </c>
      <c r="BH12">
        <f>SOFR3mo_PX__2[[#This Row],[Column60]]</f>
        <v>96.47</v>
      </c>
      <c r="BI12">
        <f>SOFR3mo_PX__2[[#This Row],[Column61]]</f>
        <v>96.52</v>
      </c>
      <c r="BJ12">
        <f>SOFR3mo_PX__2[[#This Row],[Column62]]</f>
        <v>96.55</v>
      </c>
      <c r="BK12">
        <f>SOFR3mo_PX__2[[#This Row],[Column26]]</f>
        <v>96.155000000000001</v>
      </c>
      <c r="BL12">
        <f>SOFR3mo_PX__2[[#This Row],[Column27]]</f>
        <v>96.125</v>
      </c>
      <c r="BM12">
        <f>SOFR3mo_PX__2[[#This Row],[Column28]]</f>
        <v>96.144999999999996</v>
      </c>
      <c r="BN12">
        <f>SOFR3mo_PX__2[[#This Row],[Column29]]</f>
        <v>96.064999999999998</v>
      </c>
    </row>
    <row r="13" spans="1:66" x14ac:dyDescent="0.25">
      <c r="A13" t="str">
        <f ca="1">'cont list_0'!I16</f>
        <v>Z28</v>
      </c>
      <c r="B13">
        <f>SOFR3mo_PX__2[[#This Row],[Column2]]</f>
        <v>96.07</v>
      </c>
      <c r="C13">
        <f>SOFR3mo_PX__2[[#This Row],[Column3]]</f>
        <v>96.07</v>
      </c>
      <c r="D13">
        <f>SOFR3mo_PX__2[[#This Row],[Column4]]</f>
        <v>96.094999999999999</v>
      </c>
      <c r="E13">
        <f>SOFR3mo_PX__2[[#This Row],[Column5]]</f>
        <v>96.034999999999997</v>
      </c>
      <c r="F13">
        <f>SOFR3mo_PX__2[[#This Row],[Column6]]</f>
        <v>96.02</v>
      </c>
      <c r="G13">
        <f>SOFR3mo_PX__2[[#This Row],[Column7]]</f>
        <v>96.064999999999998</v>
      </c>
      <c r="H13">
        <f>SOFR3mo_PX__2[[#This Row],[Column8]]</f>
        <v>96.11</v>
      </c>
      <c r="I13">
        <f>SOFR3mo_PX__2[[#This Row],[Column9]]</f>
        <v>96.064999999999998</v>
      </c>
      <c r="J13">
        <f>SOFR3mo_PX__2[[#This Row],[Column10]]</f>
        <v>96.135000000000005</v>
      </c>
      <c r="K13">
        <f>SOFR3mo_PX__2[[#This Row],[Column11]]</f>
        <v>96.18</v>
      </c>
      <c r="L13">
        <f>SOFR3mo_PX__2[[#This Row],[Column12]]</f>
        <v>96.17</v>
      </c>
      <c r="M13">
        <f>SOFR3mo_PX__2[[#This Row],[Column13]]</f>
        <v>96.17</v>
      </c>
      <c r="N13">
        <f>SOFR3mo_PX__2[[#This Row],[Column14]]</f>
        <v>96.174999999999997</v>
      </c>
      <c r="O13">
        <f>SOFR3mo_PX__2[[#This Row],[Column15]]</f>
        <v>96.23</v>
      </c>
      <c r="P13">
        <f>SOFR3mo_PX__2[[#This Row],[Column16]]</f>
        <v>96.275000000000006</v>
      </c>
      <c r="Q13">
        <f>SOFR3mo_PX__2[[#This Row],[Column17]]</f>
        <v>96.284999999999997</v>
      </c>
      <c r="R13">
        <f>SOFR3mo_PX__2[[#This Row],[Column18]]</f>
        <v>96.245000000000005</v>
      </c>
      <c r="S13">
        <f>SOFR3mo_PX__2[[#This Row],[Column19]]</f>
        <v>96.23</v>
      </c>
      <c r="T13">
        <f>SOFR3mo_PX__2[[#This Row],[Column20]]</f>
        <v>96.13</v>
      </c>
      <c r="U13">
        <f>SOFR3mo_PX__2[[#This Row],[Column21]]</f>
        <v>96.1</v>
      </c>
      <c r="V13">
        <f>SOFR3mo_PX__2[[#This Row],[Column22]]</f>
        <v>96.174999999999997</v>
      </c>
      <c r="W13">
        <f>SOFR3mo_PX__2[[#This Row],[Column23]]</f>
        <v>96.174999999999997</v>
      </c>
      <c r="X13">
        <f>SOFR3mo_PX__2[[#This Row],[Column24]]</f>
        <v>96.155000000000001</v>
      </c>
      <c r="Y13">
        <f>SOFR3mo_PX__2[[#This Row],[Column25]]</f>
        <v>96.21</v>
      </c>
      <c r="Z13">
        <f>SOFR3mo_PX__2[[#This Row],[Column26]]</f>
        <v>96.165000000000006</v>
      </c>
      <c r="AA13">
        <f>SOFR3mo_PX__2[[#This Row],[Column27]]</f>
        <v>96.13</v>
      </c>
      <c r="AB13">
        <f>SOFR3mo_PX__2[[#This Row],[Column28]]</f>
        <v>96.155000000000001</v>
      </c>
      <c r="AC13">
        <f>SOFR3mo_PX__2[[#This Row],[Column29]]</f>
        <v>96.075000000000003</v>
      </c>
      <c r="AD13">
        <f>SOFR3mo_PX__2[[#This Row],[Column30]]</f>
        <v>96.084999999999994</v>
      </c>
      <c r="AE13">
        <f>SOFR3mo_PX__2[[#This Row],[Column31]]</f>
        <v>96.064999999999998</v>
      </c>
      <c r="AF13">
        <f>SOFR3mo_PX__2[[#This Row],[Column32]]</f>
        <v>96.055000000000007</v>
      </c>
      <c r="AG13">
        <f>SOFR3mo_PX__2[[#This Row],[Column33]]</f>
        <v>96.15</v>
      </c>
      <c r="AH13">
        <f>SOFR3mo_PX__2[[#This Row],[Column34]]</f>
        <v>96.135000000000005</v>
      </c>
      <c r="AI13">
        <f>SOFR3mo_PX__2[[#This Row],[Column35]]</f>
        <v>96.17</v>
      </c>
      <c r="AJ13">
        <f>SOFR3mo_PX__2[[#This Row],[Column36]]</f>
        <v>96.16</v>
      </c>
      <c r="AK13">
        <f>SOFR3mo_PX__2[[#This Row],[Column37]]</f>
        <v>96.204999999999998</v>
      </c>
      <c r="AL13">
        <f>SOFR3mo_PX__2[[#This Row],[Column38]]</f>
        <v>96.185000000000002</v>
      </c>
      <c r="AM13">
        <f>SOFR3mo_PX__2[[#This Row],[Column39]]</f>
        <v>96.174999999999997</v>
      </c>
      <c r="AN13">
        <f>SOFR3mo_PX__2[[#This Row],[Column40]]</f>
        <v>96.17</v>
      </c>
      <c r="AO13">
        <f>SOFR3mo_PX__2[[#This Row],[Column41]]</f>
        <v>96.084999999999994</v>
      </c>
      <c r="AP13">
        <f>SOFR3mo_PX__2[[#This Row],[Column42]]</f>
        <v>96.084999999999994</v>
      </c>
      <c r="AQ13">
        <f>SOFR3mo_PX__2[[#This Row],[Column43]]</f>
        <v>96.094999999999999</v>
      </c>
      <c r="AR13">
        <f>SOFR3mo_PX__2[[#This Row],[Column44]]</f>
        <v>96.12</v>
      </c>
      <c r="AS13">
        <f>SOFR3mo_PX__2[[#This Row],[Column45]]</f>
        <v>96.004999999999995</v>
      </c>
      <c r="AT13">
        <f>SOFR3mo_PX__2[[#This Row],[Column46]]</f>
        <v>96.05</v>
      </c>
      <c r="AU13">
        <f>SOFR3mo_PX__2[[#This Row],[Column47]]</f>
        <v>96.084999999999994</v>
      </c>
      <c r="AV13">
        <f>SOFR3mo_PX__2[[#This Row],[Column48]]</f>
        <v>96.245000000000005</v>
      </c>
      <c r="AW13">
        <f>SOFR3mo_PX__2[[#This Row],[Column49]]</f>
        <v>96.245000000000005</v>
      </c>
      <c r="AX13">
        <f>SOFR3mo_PX__2[[#This Row],[Column50]]</f>
        <v>96.26</v>
      </c>
      <c r="AY13">
        <f>SOFR3mo_PX__2[[#This Row],[Column51]]</f>
        <v>96.32</v>
      </c>
      <c r="AZ13">
        <f>SOFR3mo_PX__2[[#This Row],[Column52]]</f>
        <v>96.375</v>
      </c>
      <c r="BA13">
        <f>SOFR3mo_PX__2[[#This Row],[Column53]]</f>
        <v>96.355000000000004</v>
      </c>
      <c r="BB13">
        <f>SOFR3mo_PX__2[[#This Row],[Column54]]</f>
        <v>96.41</v>
      </c>
      <c r="BC13">
        <f>SOFR3mo_PX__2[[#This Row],[Column55]]</f>
        <v>96.355000000000004</v>
      </c>
      <c r="BD13">
        <f>SOFR3mo_PX__2[[#This Row],[Column56]]</f>
        <v>96.334999999999994</v>
      </c>
      <c r="BE13">
        <f>SOFR3mo_PX__2[[#This Row],[Column57]]</f>
        <v>96.41</v>
      </c>
      <c r="BF13">
        <f>SOFR3mo_PX__2[[#This Row],[Column58]]</f>
        <v>96.41</v>
      </c>
      <c r="BG13">
        <f>SOFR3mo_PX__2[[#This Row],[Column59]]</f>
        <v>96.38</v>
      </c>
      <c r="BH13">
        <f>SOFR3mo_PX__2[[#This Row],[Column60]]</f>
        <v>96.444999999999993</v>
      </c>
      <c r="BI13">
        <f>SOFR3mo_PX__2[[#This Row],[Column61]]</f>
        <v>96.49</v>
      </c>
      <c r="BJ13">
        <f>SOFR3mo_PX__2[[#This Row],[Column62]]</f>
        <v>96.515000000000001</v>
      </c>
      <c r="BK13">
        <f>SOFR3mo_PX__2[[#This Row],[Column26]]</f>
        <v>96.165000000000006</v>
      </c>
      <c r="BL13">
        <f>SOFR3mo_PX__2[[#This Row],[Column27]]</f>
        <v>96.13</v>
      </c>
      <c r="BM13">
        <f>SOFR3mo_PX__2[[#This Row],[Column28]]</f>
        <v>96.155000000000001</v>
      </c>
      <c r="BN13">
        <f>SOFR3mo_PX__2[[#This Row],[Column29]]</f>
        <v>96.075000000000003</v>
      </c>
    </row>
    <row r="14" spans="1:66" x14ac:dyDescent="0.25">
      <c r="A14" t="str">
        <f ca="1">'cont list_0'!I17</f>
        <v>H29</v>
      </c>
      <c r="B14">
        <f>SOFR3mo_PX__2[[#This Row],[Column2]]</f>
        <v>96.064999999999998</v>
      </c>
      <c r="C14">
        <f>SOFR3mo_PX__2[[#This Row],[Column3]]</f>
        <v>96.064999999999998</v>
      </c>
      <c r="D14">
        <f>SOFR3mo_PX__2[[#This Row],[Column4]]</f>
        <v>96.094999999999999</v>
      </c>
      <c r="E14">
        <f>SOFR3mo_PX__2[[#This Row],[Column5]]</f>
        <v>96.034999999999997</v>
      </c>
      <c r="F14">
        <f>SOFR3mo_PX__2[[#This Row],[Column6]]</f>
        <v>96.02</v>
      </c>
      <c r="G14">
        <f>SOFR3mo_PX__2[[#This Row],[Column7]]</f>
        <v>96.064999999999998</v>
      </c>
      <c r="H14">
        <f>SOFR3mo_PX__2[[#This Row],[Column8]]</f>
        <v>96.11</v>
      </c>
      <c r="I14">
        <f>SOFR3mo_PX__2[[#This Row],[Column9]]</f>
        <v>96.064999999999998</v>
      </c>
      <c r="J14">
        <f>SOFR3mo_PX__2[[#This Row],[Column10]]</f>
        <v>96.13</v>
      </c>
      <c r="K14">
        <f>SOFR3mo_PX__2[[#This Row],[Column11]]</f>
        <v>96.18</v>
      </c>
      <c r="L14">
        <f>SOFR3mo_PX__2[[#This Row],[Column12]]</f>
        <v>96.165000000000006</v>
      </c>
      <c r="M14">
        <f>SOFR3mo_PX__2[[#This Row],[Column13]]</f>
        <v>96.165000000000006</v>
      </c>
      <c r="N14">
        <f>SOFR3mo_PX__2[[#This Row],[Column14]]</f>
        <v>96.174999999999997</v>
      </c>
      <c r="O14">
        <f>SOFR3mo_PX__2[[#This Row],[Column15]]</f>
        <v>96.234999999999999</v>
      </c>
      <c r="P14">
        <f>SOFR3mo_PX__2[[#This Row],[Column16]]</f>
        <v>96.28</v>
      </c>
      <c r="Q14">
        <f>SOFR3mo_PX__2[[#This Row],[Column17]]</f>
        <v>96.29</v>
      </c>
      <c r="R14">
        <f>SOFR3mo_PX__2[[#This Row],[Column18]]</f>
        <v>96.245000000000005</v>
      </c>
      <c r="S14">
        <f>SOFR3mo_PX__2[[#This Row],[Column19]]</f>
        <v>96.234999999999999</v>
      </c>
      <c r="T14">
        <f>SOFR3mo_PX__2[[#This Row],[Column20]]</f>
        <v>96.13</v>
      </c>
      <c r="U14">
        <f>SOFR3mo_PX__2[[#This Row],[Column21]]</f>
        <v>96.105000000000004</v>
      </c>
      <c r="V14">
        <f>SOFR3mo_PX__2[[#This Row],[Column22]]</f>
        <v>96.18</v>
      </c>
      <c r="W14">
        <f>SOFR3mo_PX__2[[#This Row],[Column23]]</f>
        <v>96.18</v>
      </c>
      <c r="X14">
        <f>SOFR3mo_PX__2[[#This Row],[Column24]]</f>
        <v>96.16</v>
      </c>
      <c r="Y14">
        <f>SOFR3mo_PX__2[[#This Row],[Column25]]</f>
        <v>96.215000000000003</v>
      </c>
      <c r="Z14">
        <f>SOFR3mo_PX__2[[#This Row],[Column26]]</f>
        <v>96.165000000000006</v>
      </c>
      <c r="AA14">
        <f>SOFR3mo_PX__2[[#This Row],[Column27]]</f>
        <v>96.13</v>
      </c>
      <c r="AB14">
        <f>SOFR3mo_PX__2[[#This Row],[Column28]]</f>
        <v>96.155000000000001</v>
      </c>
      <c r="AC14">
        <f>SOFR3mo_PX__2[[#This Row],[Column29]]</f>
        <v>96.08</v>
      </c>
      <c r="AD14">
        <f>SOFR3mo_PX__2[[#This Row],[Column30]]</f>
        <v>96.084999999999994</v>
      </c>
      <c r="AE14">
        <f>SOFR3mo_PX__2[[#This Row],[Column31]]</f>
        <v>96.07</v>
      </c>
      <c r="AF14">
        <f>SOFR3mo_PX__2[[#This Row],[Column32]]</f>
        <v>96.06</v>
      </c>
      <c r="AG14">
        <f>SOFR3mo_PX__2[[#This Row],[Column33]]</f>
        <v>96.15</v>
      </c>
      <c r="AH14">
        <f>SOFR3mo_PX__2[[#This Row],[Column34]]</f>
        <v>96.135000000000005</v>
      </c>
      <c r="AI14">
        <f>SOFR3mo_PX__2[[#This Row],[Column35]]</f>
        <v>96.17</v>
      </c>
      <c r="AJ14">
        <f>SOFR3mo_PX__2[[#This Row],[Column36]]</f>
        <v>96.155000000000001</v>
      </c>
      <c r="AK14">
        <f>SOFR3mo_PX__2[[#This Row],[Column37]]</f>
        <v>96.2</v>
      </c>
      <c r="AL14">
        <f>SOFR3mo_PX__2[[#This Row],[Column38]]</f>
        <v>96.18</v>
      </c>
      <c r="AM14">
        <f>SOFR3mo_PX__2[[#This Row],[Column39]]</f>
        <v>96.165000000000006</v>
      </c>
      <c r="AN14">
        <f>SOFR3mo_PX__2[[#This Row],[Column40]]</f>
        <v>96.16</v>
      </c>
      <c r="AO14">
        <f>SOFR3mo_PX__2[[#This Row],[Column41]]</f>
        <v>96.075000000000003</v>
      </c>
      <c r="AP14">
        <f>SOFR3mo_PX__2[[#This Row],[Column42]]</f>
        <v>96.075000000000003</v>
      </c>
      <c r="AQ14">
        <f>SOFR3mo_PX__2[[#This Row],[Column43]]</f>
        <v>96.08</v>
      </c>
      <c r="AR14">
        <f>SOFR3mo_PX__2[[#This Row],[Column44]]</f>
        <v>96.1</v>
      </c>
      <c r="AS14">
        <f>SOFR3mo_PX__2[[#This Row],[Column45]]</f>
        <v>95.99</v>
      </c>
      <c r="AT14">
        <f>SOFR3mo_PX__2[[#This Row],[Column46]]</f>
        <v>96.04</v>
      </c>
      <c r="AU14">
        <f>SOFR3mo_PX__2[[#This Row],[Column47]]</f>
        <v>96.075000000000003</v>
      </c>
      <c r="AV14">
        <f>SOFR3mo_PX__2[[#This Row],[Column48]]</f>
        <v>96.23</v>
      </c>
      <c r="AW14">
        <f>SOFR3mo_PX__2[[#This Row],[Column49]]</f>
        <v>96.23</v>
      </c>
      <c r="AX14">
        <f>SOFR3mo_PX__2[[#This Row],[Column50]]</f>
        <v>96.245000000000005</v>
      </c>
      <c r="AY14">
        <f>SOFR3mo_PX__2[[#This Row],[Column51]]</f>
        <v>96.305000000000007</v>
      </c>
      <c r="AZ14">
        <f>SOFR3mo_PX__2[[#This Row],[Column52]]</f>
        <v>96.36</v>
      </c>
      <c r="BA14">
        <f>SOFR3mo_PX__2[[#This Row],[Column53]]</f>
        <v>96.334999999999994</v>
      </c>
      <c r="BB14">
        <f>SOFR3mo_PX__2[[#This Row],[Column54]]</f>
        <v>96.385000000000005</v>
      </c>
      <c r="BC14">
        <f>SOFR3mo_PX__2[[#This Row],[Column55]]</f>
        <v>96.33</v>
      </c>
      <c r="BD14">
        <f>SOFR3mo_PX__2[[#This Row],[Column56]]</f>
        <v>96.314999999999998</v>
      </c>
      <c r="BE14">
        <f>SOFR3mo_PX__2[[#This Row],[Column57]]</f>
        <v>96.385000000000005</v>
      </c>
      <c r="BF14">
        <f>SOFR3mo_PX__2[[#This Row],[Column58]]</f>
        <v>96.385000000000005</v>
      </c>
      <c r="BG14">
        <f>SOFR3mo_PX__2[[#This Row],[Column59]]</f>
        <v>96.355000000000004</v>
      </c>
      <c r="BH14">
        <f>SOFR3mo_PX__2[[#This Row],[Column60]]</f>
        <v>96.42</v>
      </c>
      <c r="BI14">
        <f>SOFR3mo_PX__2[[#This Row],[Column61]]</f>
        <v>96.454999999999998</v>
      </c>
      <c r="BJ14">
        <f>SOFR3mo_PX__2[[#This Row],[Column62]]</f>
        <v>96.48</v>
      </c>
      <c r="BK14">
        <f>SOFR3mo_PX__2[[#This Row],[Column26]]</f>
        <v>96.165000000000006</v>
      </c>
      <c r="BL14">
        <f>SOFR3mo_PX__2[[#This Row],[Column27]]</f>
        <v>96.13</v>
      </c>
      <c r="BM14">
        <f>SOFR3mo_PX__2[[#This Row],[Column28]]</f>
        <v>96.155000000000001</v>
      </c>
      <c r="BN14">
        <f>SOFR3mo_PX__2[[#This Row],[Column29]]</f>
        <v>96.08</v>
      </c>
    </row>
    <row r="15" spans="1:66" x14ac:dyDescent="0.25">
      <c r="A15" t="str">
        <f ca="1">'cont list_0'!I18</f>
        <v>M29</v>
      </c>
      <c r="B15">
        <f>SOFR3mo_PX__2[[#This Row],[Column2]]</f>
        <v>96.06</v>
      </c>
      <c r="C15">
        <f>SOFR3mo_PX__2[[#This Row],[Column3]]</f>
        <v>96.06</v>
      </c>
      <c r="D15">
        <f>SOFR3mo_PX__2[[#This Row],[Column4]]</f>
        <v>96.09</v>
      </c>
      <c r="E15">
        <f>SOFR3mo_PX__2[[#This Row],[Column5]]</f>
        <v>96.034999999999997</v>
      </c>
      <c r="F15">
        <f>SOFR3mo_PX__2[[#This Row],[Column6]]</f>
        <v>96.02</v>
      </c>
      <c r="G15">
        <f>SOFR3mo_PX__2[[#This Row],[Column7]]</f>
        <v>96.064999999999998</v>
      </c>
      <c r="H15">
        <f>SOFR3mo_PX__2[[#This Row],[Column8]]</f>
        <v>96.105000000000004</v>
      </c>
      <c r="I15">
        <f>SOFR3mo_PX__2[[#This Row],[Column9]]</f>
        <v>96.064999999999998</v>
      </c>
      <c r="J15">
        <f>SOFR3mo_PX__2[[#This Row],[Column10]]</f>
        <v>96.13</v>
      </c>
      <c r="K15">
        <f>SOFR3mo_PX__2[[#This Row],[Column11]]</f>
        <v>96.174999999999997</v>
      </c>
      <c r="L15">
        <f>SOFR3mo_PX__2[[#This Row],[Column12]]</f>
        <v>96.165000000000006</v>
      </c>
      <c r="M15">
        <f>SOFR3mo_PX__2[[#This Row],[Column13]]</f>
        <v>96.165000000000006</v>
      </c>
      <c r="N15">
        <f>SOFR3mo_PX__2[[#This Row],[Column14]]</f>
        <v>96.174999999999997</v>
      </c>
      <c r="O15">
        <f>SOFR3mo_PX__2[[#This Row],[Column15]]</f>
        <v>96.234999999999999</v>
      </c>
      <c r="P15">
        <f>SOFR3mo_PX__2[[#This Row],[Column16]]</f>
        <v>96.28</v>
      </c>
      <c r="Q15">
        <f>SOFR3mo_PX__2[[#This Row],[Column17]]</f>
        <v>96.29</v>
      </c>
      <c r="R15">
        <f>SOFR3mo_PX__2[[#This Row],[Column18]]</f>
        <v>96.245000000000005</v>
      </c>
      <c r="S15">
        <f>SOFR3mo_PX__2[[#This Row],[Column19]]</f>
        <v>96.234999999999999</v>
      </c>
      <c r="T15">
        <f>SOFR3mo_PX__2[[#This Row],[Column20]]</f>
        <v>96.13</v>
      </c>
      <c r="U15">
        <f>SOFR3mo_PX__2[[#This Row],[Column21]]</f>
        <v>96.11</v>
      </c>
      <c r="V15">
        <f>SOFR3mo_PX__2[[#This Row],[Column22]]</f>
        <v>96.18</v>
      </c>
      <c r="W15">
        <f>SOFR3mo_PX__2[[#This Row],[Column23]]</f>
        <v>96.18</v>
      </c>
      <c r="X15">
        <f>SOFR3mo_PX__2[[#This Row],[Column24]]</f>
        <v>96.16</v>
      </c>
      <c r="Y15">
        <f>SOFR3mo_PX__2[[#This Row],[Column25]]</f>
        <v>96.21</v>
      </c>
      <c r="Z15">
        <f>SOFR3mo_PX__2[[#This Row],[Column26]]</f>
        <v>96.16</v>
      </c>
      <c r="AA15">
        <f>SOFR3mo_PX__2[[#This Row],[Column27]]</f>
        <v>96.125</v>
      </c>
      <c r="AB15">
        <f>SOFR3mo_PX__2[[#This Row],[Column28]]</f>
        <v>96.15</v>
      </c>
      <c r="AC15">
        <f>SOFR3mo_PX__2[[#This Row],[Column29]]</f>
        <v>96.075000000000003</v>
      </c>
      <c r="AD15">
        <f>SOFR3mo_PX__2[[#This Row],[Column30]]</f>
        <v>96.084999999999994</v>
      </c>
      <c r="AE15">
        <f>SOFR3mo_PX__2[[#This Row],[Column31]]</f>
        <v>96.07</v>
      </c>
      <c r="AF15">
        <f>SOFR3mo_PX__2[[#This Row],[Column32]]</f>
        <v>96.064999999999998</v>
      </c>
      <c r="AG15">
        <f>SOFR3mo_PX__2[[#This Row],[Column33]]</f>
        <v>96.14</v>
      </c>
      <c r="AH15">
        <f>SOFR3mo_PX__2[[#This Row],[Column34]]</f>
        <v>96.13</v>
      </c>
      <c r="AI15">
        <f>SOFR3mo_PX__2[[#This Row],[Column35]]</f>
        <v>96.165000000000006</v>
      </c>
      <c r="AJ15">
        <f>SOFR3mo_PX__2[[#This Row],[Column36]]</f>
        <v>96.15</v>
      </c>
      <c r="AK15">
        <f>SOFR3mo_PX__2[[#This Row],[Column37]]</f>
        <v>96.19</v>
      </c>
      <c r="AL15">
        <f>SOFR3mo_PX__2[[#This Row],[Column38]]</f>
        <v>96.17</v>
      </c>
      <c r="AM15">
        <f>SOFR3mo_PX__2[[#This Row],[Column39]]</f>
        <v>96.15</v>
      </c>
      <c r="AN15">
        <f>SOFR3mo_PX__2[[#This Row],[Column40]]</f>
        <v>96.144999999999996</v>
      </c>
      <c r="AO15">
        <f>SOFR3mo_PX__2[[#This Row],[Column41]]</f>
        <v>96.06</v>
      </c>
      <c r="AP15">
        <f>SOFR3mo_PX__2[[#This Row],[Column42]]</f>
        <v>96.06</v>
      </c>
      <c r="AQ15">
        <f>SOFR3mo_PX__2[[#This Row],[Column43]]</f>
        <v>96.06</v>
      </c>
      <c r="AR15">
        <f>SOFR3mo_PX__2[[#This Row],[Column44]]</f>
        <v>96.08</v>
      </c>
      <c r="AS15">
        <f>SOFR3mo_PX__2[[#This Row],[Column45]]</f>
        <v>95.974999999999994</v>
      </c>
      <c r="AT15">
        <f>SOFR3mo_PX__2[[#This Row],[Column46]]</f>
        <v>96.025000000000006</v>
      </c>
      <c r="AU15">
        <f>SOFR3mo_PX__2[[#This Row],[Column47]]</f>
        <v>96.06</v>
      </c>
      <c r="AV15">
        <f>SOFR3mo_PX__2[[#This Row],[Column48]]</f>
        <v>96.215000000000003</v>
      </c>
      <c r="AW15">
        <f>SOFR3mo_PX__2[[#This Row],[Column49]]</f>
        <v>96.215000000000003</v>
      </c>
      <c r="AX15">
        <f>SOFR3mo_PX__2[[#This Row],[Column50]]</f>
        <v>96.23</v>
      </c>
      <c r="AY15">
        <f>SOFR3mo_PX__2[[#This Row],[Column51]]</f>
        <v>96.284999999999997</v>
      </c>
      <c r="AZ15">
        <f>SOFR3mo_PX__2[[#This Row],[Column52]]</f>
        <v>96.334999999999994</v>
      </c>
      <c r="BA15">
        <f>SOFR3mo_PX__2[[#This Row],[Column53]]</f>
        <v>96.314999999999998</v>
      </c>
      <c r="BB15">
        <f>SOFR3mo_PX__2[[#This Row],[Column54]]</f>
        <v>96.355000000000004</v>
      </c>
      <c r="BC15">
        <f>SOFR3mo_PX__2[[#This Row],[Column55]]</f>
        <v>96.3</v>
      </c>
      <c r="BD15">
        <f>SOFR3mo_PX__2[[#This Row],[Column56]]</f>
        <v>96.284999999999997</v>
      </c>
      <c r="BE15">
        <f>SOFR3mo_PX__2[[#This Row],[Column57]]</f>
        <v>96.355000000000004</v>
      </c>
      <c r="BF15">
        <f>SOFR3mo_PX__2[[#This Row],[Column58]]</f>
        <v>96.355000000000004</v>
      </c>
      <c r="BG15">
        <f>SOFR3mo_PX__2[[#This Row],[Column59]]</f>
        <v>96.325000000000003</v>
      </c>
      <c r="BH15">
        <f>SOFR3mo_PX__2[[#This Row],[Column60]]</f>
        <v>96.385000000000005</v>
      </c>
      <c r="BI15">
        <f>SOFR3mo_PX__2[[#This Row],[Column61]]</f>
        <v>96.42</v>
      </c>
      <c r="BJ15">
        <f>SOFR3mo_PX__2[[#This Row],[Column62]]</f>
        <v>96.444999999999993</v>
      </c>
      <c r="BK15">
        <f>SOFR3mo_PX__2[[#This Row],[Column26]]</f>
        <v>96.16</v>
      </c>
      <c r="BL15">
        <f>SOFR3mo_PX__2[[#This Row],[Column27]]</f>
        <v>96.125</v>
      </c>
      <c r="BM15">
        <f>SOFR3mo_PX__2[[#This Row],[Column28]]</f>
        <v>96.15</v>
      </c>
      <c r="BN15">
        <f>SOFR3mo_PX__2[[#This Row],[Column29]]</f>
        <v>96.075000000000003</v>
      </c>
    </row>
    <row r="16" spans="1:66" x14ac:dyDescent="0.25">
      <c r="A16" t="str">
        <f ca="1">'cont list_0'!I19</f>
        <v>U29</v>
      </c>
      <c r="B16">
        <f>SOFR3mo_PX__2[[#This Row],[Column2]]</f>
        <v>96.055000000000007</v>
      </c>
      <c r="C16">
        <f>SOFR3mo_PX__2[[#This Row],[Column3]]</f>
        <v>96.055000000000007</v>
      </c>
      <c r="D16">
        <f>SOFR3mo_PX__2[[#This Row],[Column4]]</f>
        <v>96.08</v>
      </c>
      <c r="E16">
        <f>SOFR3mo_PX__2[[#This Row],[Column5]]</f>
        <v>96.025000000000006</v>
      </c>
      <c r="F16">
        <f>SOFR3mo_PX__2[[#This Row],[Column6]]</f>
        <v>96.015000000000001</v>
      </c>
      <c r="G16">
        <f>SOFR3mo_PX__2[[#This Row],[Column7]]</f>
        <v>96.055000000000007</v>
      </c>
      <c r="H16">
        <f>SOFR3mo_PX__2[[#This Row],[Column8]]</f>
        <v>96.094999999999999</v>
      </c>
      <c r="I16">
        <f>SOFR3mo_PX__2[[#This Row],[Column9]]</f>
        <v>96.055000000000007</v>
      </c>
      <c r="J16">
        <f>SOFR3mo_PX__2[[#This Row],[Column10]]</f>
        <v>96.12</v>
      </c>
      <c r="K16">
        <f>SOFR3mo_PX__2[[#This Row],[Column11]]</f>
        <v>96.165000000000006</v>
      </c>
      <c r="L16">
        <f>SOFR3mo_PX__2[[#This Row],[Column12]]</f>
        <v>96.155000000000001</v>
      </c>
      <c r="M16">
        <f>SOFR3mo_PX__2[[#This Row],[Column13]]</f>
        <v>96.155000000000001</v>
      </c>
      <c r="N16">
        <f>SOFR3mo_PX__2[[#This Row],[Column14]]</f>
        <v>96.165000000000006</v>
      </c>
      <c r="O16">
        <f>SOFR3mo_PX__2[[#This Row],[Column15]]</f>
        <v>96.23</v>
      </c>
      <c r="P16">
        <f>SOFR3mo_PX__2[[#This Row],[Column16]]</f>
        <v>96.275000000000006</v>
      </c>
      <c r="Q16">
        <f>SOFR3mo_PX__2[[#This Row],[Column17]]</f>
        <v>96.28</v>
      </c>
      <c r="R16">
        <f>SOFR3mo_PX__2[[#This Row],[Column18]]</f>
        <v>96.234999999999999</v>
      </c>
      <c r="S16">
        <f>SOFR3mo_PX__2[[#This Row],[Column19]]</f>
        <v>96.224999999999994</v>
      </c>
      <c r="T16">
        <f>SOFR3mo_PX__2[[#This Row],[Column20]]</f>
        <v>96.12</v>
      </c>
      <c r="U16">
        <f>SOFR3mo_PX__2[[#This Row],[Column21]]</f>
        <v>96.105000000000004</v>
      </c>
      <c r="V16">
        <f>SOFR3mo_PX__2[[#This Row],[Column22]]</f>
        <v>96.17</v>
      </c>
      <c r="W16">
        <f>SOFR3mo_PX__2[[#This Row],[Column23]]</f>
        <v>96.17</v>
      </c>
      <c r="X16">
        <f>SOFR3mo_PX__2[[#This Row],[Column24]]</f>
        <v>96.155000000000001</v>
      </c>
      <c r="Y16">
        <f>SOFR3mo_PX__2[[#This Row],[Column25]]</f>
        <v>96.204999999999998</v>
      </c>
      <c r="Z16">
        <f>SOFR3mo_PX__2[[#This Row],[Column26]]</f>
        <v>96.155000000000001</v>
      </c>
      <c r="AA16">
        <f>SOFR3mo_PX__2[[#This Row],[Column27]]</f>
        <v>96.12</v>
      </c>
      <c r="AB16">
        <f>SOFR3mo_PX__2[[#This Row],[Column28]]</f>
        <v>96.144999999999996</v>
      </c>
      <c r="AC16">
        <f>SOFR3mo_PX__2[[#This Row],[Column29]]</f>
        <v>96.07</v>
      </c>
      <c r="AD16">
        <f>SOFR3mo_PX__2[[#This Row],[Column30]]</f>
        <v>96.084999999999994</v>
      </c>
      <c r="AE16">
        <f>SOFR3mo_PX__2[[#This Row],[Column31]]</f>
        <v>96.07</v>
      </c>
      <c r="AF16">
        <f>SOFR3mo_PX__2[[#This Row],[Column32]]</f>
        <v>96.064999999999998</v>
      </c>
      <c r="AG16">
        <f>SOFR3mo_PX__2[[#This Row],[Column33]]</f>
        <v>96.135000000000005</v>
      </c>
      <c r="AH16">
        <f>SOFR3mo_PX__2[[#This Row],[Column34]]</f>
        <v>96.125</v>
      </c>
      <c r="AI16">
        <f>SOFR3mo_PX__2[[#This Row],[Column35]]</f>
        <v>96.16</v>
      </c>
      <c r="AJ16">
        <f>SOFR3mo_PX__2[[#This Row],[Column36]]</f>
        <v>96.144999999999996</v>
      </c>
      <c r="AK16">
        <f>SOFR3mo_PX__2[[#This Row],[Column37]]</f>
        <v>96.174999999999997</v>
      </c>
      <c r="AL16">
        <f>SOFR3mo_PX__2[[#This Row],[Column38]]</f>
        <v>96.165000000000006</v>
      </c>
      <c r="AM16">
        <f>SOFR3mo_PX__2[[#This Row],[Column39]]</f>
        <v>96.135000000000005</v>
      </c>
      <c r="AN16">
        <f>SOFR3mo_PX__2[[#This Row],[Column40]]</f>
        <v>96.13</v>
      </c>
      <c r="AO16">
        <f>SOFR3mo_PX__2[[#This Row],[Column41]]</f>
        <v>96.05</v>
      </c>
      <c r="AP16">
        <f>SOFR3mo_PX__2[[#This Row],[Column42]]</f>
        <v>96.05</v>
      </c>
      <c r="AQ16">
        <f>SOFR3mo_PX__2[[#This Row],[Column43]]</f>
        <v>96.045000000000002</v>
      </c>
      <c r="AR16">
        <f>SOFR3mo_PX__2[[#This Row],[Column44]]</f>
        <v>96.06</v>
      </c>
      <c r="AS16">
        <f>SOFR3mo_PX__2[[#This Row],[Column45]]</f>
        <v>95.96</v>
      </c>
      <c r="AT16">
        <f>SOFR3mo_PX__2[[#This Row],[Column46]]</f>
        <v>96.01</v>
      </c>
      <c r="AU16">
        <f>SOFR3mo_PX__2[[#This Row],[Column47]]</f>
        <v>96.045000000000002</v>
      </c>
      <c r="AV16">
        <f>SOFR3mo_PX__2[[#This Row],[Column48]]</f>
        <v>96.204999999999998</v>
      </c>
      <c r="AW16">
        <f>SOFR3mo_PX__2[[#This Row],[Column49]]</f>
        <v>96.2</v>
      </c>
      <c r="AX16">
        <f>SOFR3mo_PX__2[[#This Row],[Column50]]</f>
        <v>96.215000000000003</v>
      </c>
      <c r="AY16">
        <f>SOFR3mo_PX__2[[#This Row],[Column51]]</f>
        <v>96.27</v>
      </c>
      <c r="AZ16">
        <f>SOFR3mo_PX__2[[#This Row],[Column52]]</f>
        <v>96.314999999999998</v>
      </c>
      <c r="BA16">
        <f>SOFR3mo_PX__2[[#This Row],[Column53]]</f>
        <v>96.295000000000002</v>
      </c>
      <c r="BB16">
        <f>SOFR3mo_PX__2[[#This Row],[Column54]]</f>
        <v>96.325000000000003</v>
      </c>
      <c r="BC16">
        <f>SOFR3mo_PX__2[[#This Row],[Column55]]</f>
        <v>96.275000000000006</v>
      </c>
      <c r="BD16">
        <f>SOFR3mo_PX__2[[#This Row],[Column56]]</f>
        <v>96.26</v>
      </c>
      <c r="BE16">
        <f>SOFR3mo_PX__2[[#This Row],[Column57]]</f>
        <v>96.33</v>
      </c>
      <c r="BF16">
        <f>SOFR3mo_PX__2[[#This Row],[Column58]]</f>
        <v>96.33</v>
      </c>
      <c r="BG16">
        <f>SOFR3mo_PX__2[[#This Row],[Column59]]</f>
        <v>96.3</v>
      </c>
      <c r="BH16">
        <f>SOFR3mo_PX__2[[#This Row],[Column60]]</f>
        <v>96.355000000000004</v>
      </c>
      <c r="BI16">
        <f>SOFR3mo_PX__2[[#This Row],[Column61]]</f>
        <v>96.385000000000005</v>
      </c>
      <c r="BJ16">
        <f>SOFR3mo_PX__2[[#This Row],[Column62]]</f>
        <v>96.415000000000006</v>
      </c>
      <c r="BK16">
        <f>SOFR3mo_PX__2[[#This Row],[Column26]]</f>
        <v>96.155000000000001</v>
      </c>
      <c r="BL16">
        <f>SOFR3mo_PX__2[[#This Row],[Column27]]</f>
        <v>96.12</v>
      </c>
      <c r="BM16">
        <f>SOFR3mo_PX__2[[#This Row],[Column28]]</f>
        <v>96.144999999999996</v>
      </c>
      <c r="BN16">
        <f>SOFR3mo_PX__2[[#This Row],[Column29]]</f>
        <v>96.07</v>
      </c>
    </row>
    <row r="17" spans="1:66" x14ac:dyDescent="0.25">
      <c r="A17" t="str">
        <f ca="1">'cont list_0'!I20</f>
        <v>Z29</v>
      </c>
      <c r="B17">
        <f>SOFR3mo_PX__2[[#This Row],[Column2]]</f>
        <v>96.04</v>
      </c>
      <c r="C17">
        <f>SOFR3mo_PX__2[[#This Row],[Column3]]</f>
        <v>96.04</v>
      </c>
      <c r="D17">
        <f>SOFR3mo_PX__2[[#This Row],[Column4]]</f>
        <v>96.064999999999998</v>
      </c>
      <c r="E17">
        <f>SOFR3mo_PX__2[[#This Row],[Column5]]</f>
        <v>96.015000000000001</v>
      </c>
      <c r="F17">
        <f>SOFR3mo_PX__2[[#This Row],[Column6]]</f>
        <v>96</v>
      </c>
      <c r="G17">
        <f>SOFR3mo_PX__2[[#This Row],[Column7]]</f>
        <v>96.045000000000002</v>
      </c>
      <c r="H17">
        <f>SOFR3mo_PX__2[[#This Row],[Column8]]</f>
        <v>96.08</v>
      </c>
      <c r="I17">
        <f>SOFR3mo_PX__2[[#This Row],[Column9]]</f>
        <v>96.04</v>
      </c>
      <c r="J17">
        <f>SOFR3mo_PX__2[[#This Row],[Column10]]</f>
        <v>96.1</v>
      </c>
      <c r="K17">
        <f>SOFR3mo_PX__2[[#This Row],[Column11]]</f>
        <v>96.144999999999996</v>
      </c>
      <c r="L17">
        <f>SOFR3mo_PX__2[[#This Row],[Column12]]</f>
        <v>96.135000000000005</v>
      </c>
      <c r="M17">
        <f>SOFR3mo_PX__2[[#This Row],[Column13]]</f>
        <v>96.135000000000005</v>
      </c>
      <c r="N17">
        <f>SOFR3mo_PX__2[[#This Row],[Column14]]</f>
        <v>96.15</v>
      </c>
      <c r="O17">
        <f>SOFR3mo_PX__2[[#This Row],[Column15]]</f>
        <v>96.215000000000003</v>
      </c>
      <c r="P17">
        <f>SOFR3mo_PX__2[[#This Row],[Column16]]</f>
        <v>96.26</v>
      </c>
      <c r="Q17">
        <f>SOFR3mo_PX__2[[#This Row],[Column17]]</f>
        <v>96.26</v>
      </c>
      <c r="R17">
        <f>SOFR3mo_PX__2[[#This Row],[Column18]]</f>
        <v>96.22</v>
      </c>
      <c r="S17">
        <f>SOFR3mo_PX__2[[#This Row],[Column19]]</f>
        <v>96.21</v>
      </c>
      <c r="T17">
        <f>SOFR3mo_PX__2[[#This Row],[Column20]]</f>
        <v>96.105000000000004</v>
      </c>
      <c r="U17">
        <f>SOFR3mo_PX__2[[#This Row],[Column21]]</f>
        <v>96.09</v>
      </c>
      <c r="V17">
        <f>SOFR3mo_PX__2[[#This Row],[Column22]]</f>
        <v>96.155000000000001</v>
      </c>
      <c r="W17">
        <f>SOFR3mo_PX__2[[#This Row],[Column23]]</f>
        <v>96.155000000000001</v>
      </c>
      <c r="X17">
        <f>SOFR3mo_PX__2[[#This Row],[Column24]]</f>
        <v>96.14</v>
      </c>
      <c r="Y17">
        <f>SOFR3mo_PX__2[[#This Row],[Column25]]</f>
        <v>96.194999999999993</v>
      </c>
      <c r="Z17">
        <f>SOFR3mo_PX__2[[#This Row],[Column26]]</f>
        <v>96.144999999999996</v>
      </c>
      <c r="AA17">
        <f>SOFR3mo_PX__2[[#This Row],[Column27]]</f>
        <v>96.11</v>
      </c>
      <c r="AB17">
        <f>SOFR3mo_PX__2[[#This Row],[Column28]]</f>
        <v>96.135000000000005</v>
      </c>
      <c r="AC17">
        <f>SOFR3mo_PX__2[[#This Row],[Column29]]</f>
        <v>96.06</v>
      </c>
      <c r="AD17">
        <f>SOFR3mo_PX__2[[#This Row],[Column30]]</f>
        <v>96.075000000000003</v>
      </c>
      <c r="AE17">
        <f>SOFR3mo_PX__2[[#This Row],[Column31]]</f>
        <v>96.06</v>
      </c>
      <c r="AF17">
        <f>SOFR3mo_PX__2[[#This Row],[Column32]]</f>
        <v>96.055000000000007</v>
      </c>
      <c r="AG17">
        <f>SOFR3mo_PX__2[[#This Row],[Column33]]</f>
        <v>96.12</v>
      </c>
      <c r="AH17">
        <f>SOFR3mo_PX__2[[#This Row],[Column34]]</f>
        <v>96.11</v>
      </c>
      <c r="AI17">
        <f>SOFR3mo_PX__2[[#This Row],[Column35]]</f>
        <v>96.144999999999996</v>
      </c>
      <c r="AJ17">
        <f>SOFR3mo_PX__2[[#This Row],[Column36]]</f>
        <v>96.13</v>
      </c>
      <c r="AK17">
        <f>SOFR3mo_PX__2[[#This Row],[Column37]]</f>
        <v>96.16</v>
      </c>
      <c r="AL17">
        <f>SOFR3mo_PX__2[[#This Row],[Column38]]</f>
        <v>96.15</v>
      </c>
      <c r="AM17">
        <f>SOFR3mo_PX__2[[#This Row],[Column39]]</f>
        <v>96.12</v>
      </c>
      <c r="AN17">
        <f>SOFR3mo_PX__2[[#This Row],[Column40]]</f>
        <v>96.114999999999995</v>
      </c>
      <c r="AO17">
        <f>SOFR3mo_PX__2[[#This Row],[Column41]]</f>
        <v>96.034999999999997</v>
      </c>
      <c r="AP17">
        <f>SOFR3mo_PX__2[[#This Row],[Column42]]</f>
        <v>96.034999999999997</v>
      </c>
      <c r="AQ17">
        <f>SOFR3mo_PX__2[[#This Row],[Column43]]</f>
        <v>96.025000000000006</v>
      </c>
      <c r="AR17">
        <f>SOFR3mo_PX__2[[#This Row],[Column44]]</f>
        <v>96.04</v>
      </c>
      <c r="AS17">
        <f>SOFR3mo_PX__2[[#This Row],[Column45]]</f>
        <v>95.94</v>
      </c>
      <c r="AT17">
        <f>SOFR3mo_PX__2[[#This Row],[Column46]]</f>
        <v>95.995000000000005</v>
      </c>
      <c r="AU17">
        <f>SOFR3mo_PX__2[[#This Row],[Column47]]</f>
        <v>96.03</v>
      </c>
      <c r="AV17">
        <f>SOFR3mo_PX__2[[#This Row],[Column48]]</f>
        <v>96.185000000000002</v>
      </c>
      <c r="AW17">
        <f>SOFR3mo_PX__2[[#This Row],[Column49]]</f>
        <v>96.18</v>
      </c>
      <c r="AX17">
        <f>SOFR3mo_PX__2[[#This Row],[Column50]]</f>
        <v>96.19</v>
      </c>
      <c r="AY17">
        <f>SOFR3mo_PX__2[[#This Row],[Column51]]</f>
        <v>96.245000000000005</v>
      </c>
      <c r="AZ17">
        <f>SOFR3mo_PX__2[[#This Row],[Column52]]</f>
        <v>96.29</v>
      </c>
      <c r="BA17">
        <f>SOFR3mo_PX__2[[#This Row],[Column53]]</f>
        <v>96.27</v>
      </c>
      <c r="BB17">
        <f>SOFR3mo_PX__2[[#This Row],[Column54]]</f>
        <v>96.295000000000002</v>
      </c>
      <c r="BC17">
        <f>SOFR3mo_PX__2[[#This Row],[Column55]]</f>
        <v>96.245000000000005</v>
      </c>
      <c r="BD17">
        <f>SOFR3mo_PX__2[[#This Row],[Column56]]</f>
        <v>96.23</v>
      </c>
      <c r="BE17">
        <f>SOFR3mo_PX__2[[#This Row],[Column57]]</f>
        <v>96.3</v>
      </c>
      <c r="BF17">
        <f>SOFR3mo_PX__2[[#This Row],[Column58]]</f>
        <v>96.3</v>
      </c>
      <c r="BG17">
        <f>SOFR3mo_PX__2[[#This Row],[Column59]]</f>
        <v>96.27</v>
      </c>
      <c r="BH17">
        <f>SOFR3mo_PX__2[[#This Row],[Column60]]</f>
        <v>96.325000000000003</v>
      </c>
      <c r="BI17">
        <f>SOFR3mo_PX__2[[#This Row],[Column61]]</f>
        <v>96.35</v>
      </c>
      <c r="BJ17">
        <f>SOFR3mo_PX__2[[#This Row],[Column62]]</f>
        <v>96.38</v>
      </c>
      <c r="BK17">
        <f>SOFR3mo_PX__2[[#This Row],[Column26]]</f>
        <v>96.144999999999996</v>
      </c>
      <c r="BL17">
        <f>SOFR3mo_PX__2[[#This Row],[Column27]]</f>
        <v>96.11</v>
      </c>
      <c r="BM17">
        <f>SOFR3mo_PX__2[[#This Row],[Column28]]</f>
        <v>96.135000000000005</v>
      </c>
      <c r="BN17">
        <f>SOFR3mo_PX__2[[#This Row],[Column29]]</f>
        <v>96.06</v>
      </c>
    </row>
    <row r="18" spans="1:66" x14ac:dyDescent="0.25">
      <c r="A18" t="str">
        <f ca="1">'cont list_0'!I21</f>
        <v>H30</v>
      </c>
      <c r="B18">
        <f>SOFR3mo_PX__2[[#This Row],[Column2]]</f>
        <v>96.02</v>
      </c>
      <c r="C18">
        <f>SOFR3mo_PX__2[[#This Row],[Column3]]</f>
        <v>96.02</v>
      </c>
      <c r="D18">
        <f>SOFR3mo_PX__2[[#This Row],[Column4]]</f>
        <v>96.045000000000002</v>
      </c>
      <c r="E18">
        <f>SOFR3mo_PX__2[[#This Row],[Column5]]</f>
        <v>96</v>
      </c>
      <c r="F18">
        <f>SOFR3mo_PX__2[[#This Row],[Column6]]</f>
        <v>95.984999999999999</v>
      </c>
      <c r="G18">
        <f>SOFR3mo_PX__2[[#This Row],[Column7]]</f>
        <v>96.03</v>
      </c>
      <c r="H18">
        <f>SOFR3mo_PX__2[[#This Row],[Column8]]</f>
        <v>96.06</v>
      </c>
      <c r="I18">
        <f>SOFR3mo_PX__2[[#This Row],[Column9]]</f>
        <v>96.02</v>
      </c>
      <c r="J18">
        <f>SOFR3mo_PX__2[[#This Row],[Column10]]</f>
        <v>96.08</v>
      </c>
      <c r="K18">
        <f>SOFR3mo_PX__2[[#This Row],[Column11]]</f>
        <v>96.125</v>
      </c>
      <c r="L18">
        <f>SOFR3mo_PX__2[[#This Row],[Column12]]</f>
        <v>96.114999999999995</v>
      </c>
      <c r="M18">
        <f>SOFR3mo_PX__2[[#This Row],[Column13]]</f>
        <v>96.114999999999995</v>
      </c>
      <c r="N18">
        <f>SOFR3mo_PX__2[[#This Row],[Column14]]</f>
        <v>96.13</v>
      </c>
      <c r="O18">
        <f>SOFR3mo_PX__2[[#This Row],[Column15]]</f>
        <v>96.194999999999993</v>
      </c>
      <c r="P18">
        <f>SOFR3mo_PX__2[[#This Row],[Column16]]</f>
        <v>96.24</v>
      </c>
      <c r="Q18">
        <f>SOFR3mo_PX__2[[#This Row],[Column17]]</f>
        <v>96.24</v>
      </c>
      <c r="R18">
        <f>SOFR3mo_PX__2[[#This Row],[Column18]]</f>
        <v>96.2</v>
      </c>
      <c r="S18">
        <f>SOFR3mo_PX__2[[#This Row],[Column19]]</f>
        <v>96.19</v>
      </c>
      <c r="T18">
        <f>SOFR3mo_PX__2[[#This Row],[Column20]]</f>
        <v>96.084999999999994</v>
      </c>
      <c r="U18">
        <f>SOFR3mo_PX__2[[#This Row],[Column21]]</f>
        <v>96.075000000000003</v>
      </c>
      <c r="V18">
        <f>SOFR3mo_PX__2[[#This Row],[Column22]]</f>
        <v>96.14</v>
      </c>
      <c r="W18">
        <f>SOFR3mo_PX__2[[#This Row],[Column23]]</f>
        <v>96.14</v>
      </c>
      <c r="X18">
        <f>SOFR3mo_PX__2[[#This Row],[Column24]]</f>
        <v>96.125</v>
      </c>
      <c r="Y18">
        <f>SOFR3mo_PX__2[[#This Row],[Column25]]</f>
        <v>96.174999999999997</v>
      </c>
      <c r="Z18">
        <f>SOFR3mo_PX__2[[#This Row],[Column26]]</f>
        <v>96.125</v>
      </c>
      <c r="AA18">
        <f>SOFR3mo_PX__2[[#This Row],[Column27]]</f>
        <v>96.09</v>
      </c>
      <c r="AB18">
        <f>SOFR3mo_PX__2[[#This Row],[Column28]]</f>
        <v>96.12</v>
      </c>
      <c r="AC18">
        <f>SOFR3mo_PX__2[[#This Row],[Column29]]</f>
        <v>96.045000000000002</v>
      </c>
      <c r="AD18">
        <f>SOFR3mo_PX__2[[#This Row],[Column30]]</f>
        <v>96.06</v>
      </c>
      <c r="AE18">
        <f>SOFR3mo_PX__2[[#This Row],[Column31]]</f>
        <v>96.045000000000002</v>
      </c>
      <c r="AF18">
        <f>SOFR3mo_PX__2[[#This Row],[Column32]]</f>
        <v>96.04</v>
      </c>
      <c r="AG18">
        <f>SOFR3mo_PX__2[[#This Row],[Column33]]</f>
        <v>96.1</v>
      </c>
      <c r="AH18">
        <f>SOFR3mo_PX__2[[#This Row],[Column34]]</f>
        <v>96.09</v>
      </c>
      <c r="AI18">
        <f>SOFR3mo_PX__2[[#This Row],[Column35]]</f>
        <v>96.125</v>
      </c>
      <c r="AJ18">
        <f>SOFR3mo_PX__2[[#This Row],[Column36]]</f>
        <v>96.11</v>
      </c>
      <c r="AK18">
        <f>SOFR3mo_PX__2[[#This Row],[Column37]]</f>
        <v>96.14</v>
      </c>
      <c r="AL18">
        <f>SOFR3mo_PX__2[[#This Row],[Column38]]</f>
        <v>96.13</v>
      </c>
      <c r="AM18">
        <f>SOFR3mo_PX__2[[#This Row],[Column39]]</f>
        <v>96.105000000000004</v>
      </c>
      <c r="AN18">
        <f>SOFR3mo_PX__2[[#This Row],[Column40]]</f>
        <v>96.1</v>
      </c>
      <c r="AO18">
        <f>SOFR3mo_PX__2[[#This Row],[Column41]]</f>
        <v>96.015000000000001</v>
      </c>
      <c r="AP18">
        <f>SOFR3mo_PX__2[[#This Row],[Column42]]</f>
        <v>96.015000000000001</v>
      </c>
      <c r="AQ18">
        <f>SOFR3mo_PX__2[[#This Row],[Column43]]</f>
        <v>96.004999999999995</v>
      </c>
      <c r="AR18">
        <f>SOFR3mo_PX__2[[#This Row],[Column44]]</f>
        <v>96.015000000000001</v>
      </c>
      <c r="AS18">
        <f>SOFR3mo_PX__2[[#This Row],[Column45]]</f>
        <v>95.915000000000006</v>
      </c>
      <c r="AT18">
        <f>SOFR3mo_PX__2[[#This Row],[Column46]]</f>
        <v>95.974999999999994</v>
      </c>
      <c r="AU18">
        <f>SOFR3mo_PX__2[[#This Row],[Column47]]</f>
        <v>96.004999999999995</v>
      </c>
      <c r="AV18">
        <f>SOFR3mo_PX__2[[#This Row],[Column48]]</f>
        <v>96.16</v>
      </c>
      <c r="AW18">
        <f>SOFR3mo_PX__2[[#This Row],[Column49]]</f>
        <v>96.155000000000001</v>
      </c>
      <c r="AX18">
        <f>SOFR3mo_PX__2[[#This Row],[Column50]]</f>
        <v>96.165000000000006</v>
      </c>
      <c r="AY18">
        <f>SOFR3mo_PX__2[[#This Row],[Column51]]</f>
        <v>96.22</v>
      </c>
      <c r="AZ18">
        <f>SOFR3mo_PX__2[[#This Row],[Column52]]</f>
        <v>96.265000000000001</v>
      </c>
      <c r="BA18">
        <f>SOFR3mo_PX__2[[#This Row],[Column53]]</f>
        <v>96.234999999999999</v>
      </c>
      <c r="BB18">
        <f>SOFR3mo_PX__2[[#This Row],[Column54]]</f>
        <v>96.265000000000001</v>
      </c>
      <c r="BC18">
        <f>SOFR3mo_PX__2[[#This Row],[Column55]]</f>
        <v>96.215000000000003</v>
      </c>
      <c r="BD18">
        <f>SOFR3mo_PX__2[[#This Row],[Column56]]</f>
        <v>96.2</v>
      </c>
      <c r="BE18">
        <f>SOFR3mo_PX__2[[#This Row],[Column57]]</f>
        <v>96.27</v>
      </c>
      <c r="BF18">
        <f>SOFR3mo_PX__2[[#This Row],[Column58]]</f>
        <v>96.265000000000001</v>
      </c>
      <c r="BG18">
        <f>SOFR3mo_PX__2[[#This Row],[Column59]]</f>
        <v>96.24</v>
      </c>
      <c r="BH18">
        <f>SOFR3mo_PX__2[[#This Row],[Column60]]</f>
        <v>96.295000000000002</v>
      </c>
      <c r="BI18">
        <f>SOFR3mo_PX__2[[#This Row],[Column61]]</f>
        <v>96.31</v>
      </c>
      <c r="BJ18">
        <f>SOFR3mo_PX__2[[#This Row],[Column62]]</f>
        <v>96.34</v>
      </c>
      <c r="BK18">
        <f>SOFR3mo_PX__2[[#This Row],[Column26]]</f>
        <v>96.125</v>
      </c>
      <c r="BL18">
        <f>SOFR3mo_PX__2[[#This Row],[Column27]]</f>
        <v>96.09</v>
      </c>
      <c r="BM18">
        <f>SOFR3mo_PX__2[[#This Row],[Column28]]</f>
        <v>96.12</v>
      </c>
      <c r="BN18">
        <f>SOFR3mo_PX__2[[#This Row],[Column29]]</f>
        <v>96.045000000000002</v>
      </c>
    </row>
    <row r="19" spans="1:66" x14ac:dyDescent="0.25">
      <c r="A19" t="str">
        <f ca="1">'cont list_0'!I22</f>
        <v>M30</v>
      </c>
      <c r="B19">
        <f>SOFR3mo_PX__2[[#This Row],[Column2]]</f>
        <v>96</v>
      </c>
      <c r="C19">
        <f>SOFR3mo_PX__2[[#This Row],[Column3]]</f>
        <v>96</v>
      </c>
      <c r="D19">
        <f>SOFR3mo_PX__2[[#This Row],[Column4]]</f>
        <v>96.025000000000006</v>
      </c>
      <c r="E19">
        <f>SOFR3mo_PX__2[[#This Row],[Column5]]</f>
        <v>95.98</v>
      </c>
      <c r="F19">
        <f>SOFR3mo_PX__2[[#This Row],[Column6]]</f>
        <v>95.965000000000003</v>
      </c>
      <c r="G19">
        <f>SOFR3mo_PX__2[[#This Row],[Column7]]</f>
        <v>96.01</v>
      </c>
      <c r="H19">
        <f>SOFR3mo_PX__2[[#This Row],[Column8]]</f>
        <v>96.04</v>
      </c>
      <c r="I19">
        <f>SOFR3mo_PX__2[[#This Row],[Column9]]</f>
        <v>96</v>
      </c>
      <c r="J19">
        <f>SOFR3mo_PX__2[[#This Row],[Column10]]</f>
        <v>96.055000000000007</v>
      </c>
      <c r="K19">
        <f>SOFR3mo_PX__2[[#This Row],[Column11]]</f>
        <v>96.1</v>
      </c>
      <c r="L19">
        <f>SOFR3mo_PX__2[[#This Row],[Column12]]</f>
        <v>96.094999999999999</v>
      </c>
      <c r="M19">
        <f>SOFR3mo_PX__2[[#This Row],[Column13]]</f>
        <v>96.094999999999999</v>
      </c>
      <c r="N19">
        <f>SOFR3mo_PX__2[[#This Row],[Column14]]</f>
        <v>96.105000000000004</v>
      </c>
      <c r="O19">
        <f>SOFR3mo_PX__2[[#This Row],[Column15]]</f>
        <v>96.174999999999997</v>
      </c>
      <c r="P19">
        <f>SOFR3mo_PX__2[[#This Row],[Column16]]</f>
        <v>96.22</v>
      </c>
      <c r="Q19">
        <f>SOFR3mo_PX__2[[#This Row],[Column17]]</f>
        <v>96.22</v>
      </c>
      <c r="R19">
        <f>SOFR3mo_PX__2[[#This Row],[Column18]]</f>
        <v>96.18</v>
      </c>
      <c r="S19">
        <f>SOFR3mo_PX__2[[#This Row],[Column19]]</f>
        <v>96.17</v>
      </c>
      <c r="T19">
        <f>SOFR3mo_PX__2[[#This Row],[Column20]]</f>
        <v>96.064999999999998</v>
      </c>
      <c r="U19">
        <f>SOFR3mo_PX__2[[#This Row],[Column21]]</f>
        <v>96.06</v>
      </c>
      <c r="V19">
        <f>SOFR3mo_PX__2[[#This Row],[Column22]]</f>
        <v>96.12</v>
      </c>
      <c r="W19">
        <f>SOFR3mo_PX__2[[#This Row],[Column23]]</f>
        <v>96.12</v>
      </c>
      <c r="X19">
        <f>SOFR3mo_PX__2[[#This Row],[Column24]]</f>
        <v>96.105000000000004</v>
      </c>
      <c r="Y19">
        <f>SOFR3mo_PX__2[[#This Row],[Column25]]</f>
        <v>96.155000000000001</v>
      </c>
      <c r="Z19">
        <f>SOFR3mo_PX__2[[#This Row],[Column26]]</f>
        <v>96.105000000000004</v>
      </c>
      <c r="AA19">
        <f>SOFR3mo_PX__2[[#This Row],[Column27]]</f>
        <v>96.07</v>
      </c>
      <c r="AB19">
        <f>SOFR3mo_PX__2[[#This Row],[Column28]]</f>
        <v>96.1</v>
      </c>
      <c r="AC19">
        <f>SOFR3mo_PX__2[[#This Row],[Column29]]</f>
        <v>96.025000000000006</v>
      </c>
      <c r="AD19">
        <f>SOFR3mo_PX__2[[#This Row],[Column30]]</f>
        <v>96.04</v>
      </c>
      <c r="AE19">
        <f>SOFR3mo_PX__2[[#This Row],[Column31]]</f>
        <v>96.03</v>
      </c>
      <c r="AF19">
        <f>SOFR3mo_PX__2[[#This Row],[Column32]]</f>
        <v>96.025000000000006</v>
      </c>
      <c r="AG19">
        <f>SOFR3mo_PX__2[[#This Row],[Column33]]</f>
        <v>96.08</v>
      </c>
      <c r="AH19">
        <f>SOFR3mo_PX__2[[#This Row],[Column34]]</f>
        <v>96.07</v>
      </c>
      <c r="AI19">
        <f>SOFR3mo_PX__2[[#This Row],[Column35]]</f>
        <v>96.105000000000004</v>
      </c>
      <c r="AJ19">
        <f>SOFR3mo_PX__2[[#This Row],[Column36]]</f>
        <v>96.084999999999994</v>
      </c>
      <c r="AK19">
        <f>SOFR3mo_PX__2[[#This Row],[Column37]]</f>
        <v>96.12</v>
      </c>
      <c r="AL19">
        <f>SOFR3mo_PX__2[[#This Row],[Column38]]</f>
        <v>96.11</v>
      </c>
      <c r="AM19">
        <f>SOFR3mo_PX__2[[#This Row],[Column39]]</f>
        <v>96.084999999999994</v>
      </c>
      <c r="AN19">
        <f>SOFR3mo_PX__2[[#This Row],[Column40]]</f>
        <v>96.08</v>
      </c>
      <c r="AO19">
        <f>SOFR3mo_PX__2[[#This Row],[Column41]]</f>
        <v>95.995000000000005</v>
      </c>
      <c r="AP19">
        <f>SOFR3mo_PX__2[[#This Row],[Column42]]</f>
        <v>95.995000000000005</v>
      </c>
      <c r="AQ19">
        <f>SOFR3mo_PX__2[[#This Row],[Column43]]</f>
        <v>95.98</v>
      </c>
      <c r="AR19">
        <f>SOFR3mo_PX__2[[#This Row],[Column44]]</f>
        <v>95.984999999999999</v>
      </c>
      <c r="AS19">
        <f>SOFR3mo_PX__2[[#This Row],[Column45]]</f>
        <v>95.89</v>
      </c>
      <c r="AT19">
        <f>SOFR3mo_PX__2[[#This Row],[Column46]]</f>
        <v>95.944999999999993</v>
      </c>
      <c r="AU19">
        <f>SOFR3mo_PX__2[[#This Row],[Column47]]</f>
        <v>95.974999999999994</v>
      </c>
      <c r="AV19">
        <f>SOFR3mo_PX__2[[#This Row],[Column48]]</f>
        <v>96.13</v>
      </c>
      <c r="AW19">
        <f>SOFR3mo_PX__2[[#This Row],[Column49]]</f>
        <v>96.125</v>
      </c>
      <c r="AX19">
        <f>SOFR3mo_PX__2[[#This Row],[Column50]]</f>
        <v>96.135000000000005</v>
      </c>
      <c r="AY19">
        <f>SOFR3mo_PX__2[[#This Row],[Column51]]</f>
        <v>96.185000000000002</v>
      </c>
      <c r="AZ19">
        <f>SOFR3mo_PX__2[[#This Row],[Column52]]</f>
        <v>96.23</v>
      </c>
      <c r="BA19">
        <f>SOFR3mo_PX__2[[#This Row],[Column53]]</f>
        <v>96.2</v>
      </c>
      <c r="BB19">
        <f>SOFR3mo_PX__2[[#This Row],[Column54]]</f>
        <v>96.23</v>
      </c>
      <c r="BC19">
        <f>SOFR3mo_PX__2[[#This Row],[Column55]]</f>
        <v>96.18</v>
      </c>
      <c r="BD19">
        <f>SOFR3mo_PX__2[[#This Row],[Column56]]</f>
        <v>96.165000000000006</v>
      </c>
      <c r="BE19">
        <f>SOFR3mo_PX__2[[#This Row],[Column57]]</f>
        <v>96.234999999999999</v>
      </c>
      <c r="BF19">
        <f>SOFR3mo_PX__2[[#This Row],[Column58]]</f>
        <v>96.23</v>
      </c>
      <c r="BG19">
        <f>SOFR3mo_PX__2[[#This Row],[Column59]]</f>
        <v>96.204999999999998</v>
      </c>
      <c r="BH19">
        <f>SOFR3mo_PX__2[[#This Row],[Column60]]</f>
        <v>96.254999999999995</v>
      </c>
      <c r="BI19">
        <f>SOFR3mo_PX__2[[#This Row],[Column61]]</f>
        <v>96.27</v>
      </c>
      <c r="BJ19">
        <f>SOFR3mo_PX__2[[#This Row],[Column62]]</f>
        <v>96.305000000000007</v>
      </c>
      <c r="BK19">
        <f>SOFR3mo_PX__2[[#This Row],[Column26]]</f>
        <v>96.105000000000004</v>
      </c>
      <c r="BL19">
        <f>SOFR3mo_PX__2[[#This Row],[Column27]]</f>
        <v>96.07</v>
      </c>
      <c r="BM19">
        <f>SOFR3mo_PX__2[[#This Row],[Column28]]</f>
        <v>96.1</v>
      </c>
      <c r="BN19">
        <f>SOFR3mo_PX__2[[#This Row],[Column29]]</f>
        <v>96.025000000000006</v>
      </c>
    </row>
    <row r="20" spans="1:66" x14ac:dyDescent="0.25">
      <c r="A20" t="str">
        <f ca="1">'cont list_0'!I23</f>
        <v>U30</v>
      </c>
      <c r="B20">
        <f>SOFR3mo_PX__2[[#This Row],[Column2]]</f>
        <v>95.97</v>
      </c>
      <c r="C20">
        <f>SOFR3mo_PX__2[[#This Row],[Column3]]</f>
        <v>95.97</v>
      </c>
      <c r="D20">
        <f>SOFR3mo_PX__2[[#This Row],[Column4]]</f>
        <v>95.995000000000005</v>
      </c>
      <c r="E20">
        <f>SOFR3mo_PX__2[[#This Row],[Column5]]</f>
        <v>95.95</v>
      </c>
      <c r="F20">
        <f>SOFR3mo_PX__2[[#This Row],[Column6]]</f>
        <v>95.935000000000002</v>
      </c>
      <c r="G20">
        <f>SOFR3mo_PX__2[[#This Row],[Column7]]</f>
        <v>95.98</v>
      </c>
      <c r="H20">
        <f>SOFR3mo_PX__2[[#This Row],[Column8]]</f>
        <v>96.01</v>
      </c>
      <c r="I20">
        <f>SOFR3mo_PX__2[[#This Row],[Column9]]</f>
        <v>95.97</v>
      </c>
      <c r="J20">
        <f>SOFR3mo_PX__2[[#This Row],[Column10]]</f>
        <v>96.025000000000006</v>
      </c>
      <c r="K20">
        <f>SOFR3mo_PX__2[[#This Row],[Column11]]</f>
        <v>96.07</v>
      </c>
      <c r="L20">
        <f>SOFR3mo_PX__2[[#This Row],[Column12]]</f>
        <v>96.064999999999998</v>
      </c>
      <c r="M20">
        <f>SOFR3mo_PX__2[[#This Row],[Column13]]</f>
        <v>96.064999999999998</v>
      </c>
      <c r="N20">
        <f>SOFR3mo_PX__2[[#This Row],[Column14]]</f>
        <v>96.075000000000003</v>
      </c>
      <c r="O20">
        <f>SOFR3mo_PX__2[[#This Row],[Column15]]</f>
        <v>96.15</v>
      </c>
      <c r="P20">
        <f>SOFR3mo_PX__2[[#This Row],[Column16]]</f>
        <v>96.194999999999993</v>
      </c>
      <c r="Q20">
        <f>SOFR3mo_PX__2[[#This Row],[Column17]]</f>
        <v>96.19</v>
      </c>
      <c r="R20">
        <f>SOFR3mo_PX__2[[#This Row],[Column18]]</f>
        <v>96.155000000000001</v>
      </c>
      <c r="S20">
        <f>SOFR3mo_PX__2[[#This Row],[Column19]]</f>
        <v>96.144999999999996</v>
      </c>
      <c r="T20">
        <f>SOFR3mo_PX__2[[#This Row],[Column20]]</f>
        <v>96.04</v>
      </c>
      <c r="U20">
        <f>SOFR3mo_PX__2[[#This Row],[Column21]]</f>
        <v>96.034999999999997</v>
      </c>
      <c r="V20">
        <f>SOFR3mo_PX__2[[#This Row],[Column22]]</f>
        <v>96.094999999999999</v>
      </c>
      <c r="W20">
        <f>SOFR3mo_PX__2[[#This Row],[Column23]]</f>
        <v>96.094999999999999</v>
      </c>
      <c r="X20">
        <f>SOFR3mo_PX__2[[#This Row],[Column24]]</f>
        <v>96.084999999999994</v>
      </c>
      <c r="Y20">
        <f>SOFR3mo_PX__2[[#This Row],[Column25]]</f>
        <v>96.13</v>
      </c>
      <c r="Z20">
        <f>SOFR3mo_PX__2[[#This Row],[Column26]]</f>
        <v>96.08</v>
      </c>
      <c r="AA20">
        <f>SOFR3mo_PX__2[[#This Row],[Column27]]</f>
        <v>96.05</v>
      </c>
      <c r="AB20">
        <f>SOFR3mo_PX__2[[#This Row],[Column28]]</f>
        <v>96.08</v>
      </c>
      <c r="AC20">
        <f>SOFR3mo_PX__2[[#This Row],[Column29]]</f>
        <v>96.004999999999995</v>
      </c>
      <c r="AD20">
        <f>SOFR3mo_PX__2[[#This Row],[Column30]]</f>
        <v>96.02</v>
      </c>
      <c r="AE20">
        <f>SOFR3mo_PX__2[[#This Row],[Column31]]</f>
        <v>96.01</v>
      </c>
      <c r="AF20">
        <f>SOFR3mo_PX__2[[#This Row],[Column32]]</f>
        <v>96.01</v>
      </c>
      <c r="AG20">
        <f>SOFR3mo_PX__2[[#This Row],[Column33]]</f>
        <v>96.055000000000007</v>
      </c>
      <c r="AH20">
        <f>SOFR3mo_PX__2[[#This Row],[Column34]]</f>
        <v>96.045000000000002</v>
      </c>
      <c r="AI20">
        <f>SOFR3mo_PX__2[[#This Row],[Column35]]</f>
        <v>96.08</v>
      </c>
      <c r="AJ20">
        <f>SOFR3mo_PX__2[[#This Row],[Column36]]</f>
        <v>96.06</v>
      </c>
      <c r="AK20">
        <f>SOFR3mo_PX__2[[#This Row],[Column37]]</f>
        <v>96.094999999999999</v>
      </c>
      <c r="AL20">
        <f>SOFR3mo_PX__2[[#This Row],[Column38]]</f>
        <v>96.09</v>
      </c>
      <c r="AM20">
        <f>SOFR3mo_PX__2[[#This Row],[Column39]]</f>
        <v>96.06</v>
      </c>
      <c r="AN20">
        <f>SOFR3mo_PX__2[[#This Row],[Column40]]</f>
        <v>96.055000000000007</v>
      </c>
      <c r="AO20">
        <f>SOFR3mo_PX__2[[#This Row],[Column41]]</f>
        <v>95.974999999999994</v>
      </c>
      <c r="AP20">
        <f>SOFR3mo_PX__2[[#This Row],[Column42]]</f>
        <v>95.974999999999994</v>
      </c>
      <c r="AQ20">
        <f>SOFR3mo_PX__2[[#This Row],[Column43]]</f>
        <v>95.954999999999998</v>
      </c>
      <c r="AR20">
        <f>SOFR3mo_PX__2[[#This Row],[Column44]]</f>
        <v>95.954999999999998</v>
      </c>
      <c r="AS20">
        <f>SOFR3mo_PX__2[[#This Row],[Column45]]</f>
        <v>95.86</v>
      </c>
      <c r="AT20">
        <f>SOFR3mo_PX__2[[#This Row],[Column46]]</f>
        <v>95.915000000000006</v>
      </c>
      <c r="AU20">
        <f>SOFR3mo_PX__2[[#This Row],[Column47]]</f>
        <v>95.944999999999993</v>
      </c>
      <c r="AV20">
        <f>SOFR3mo_PX__2[[#This Row],[Column48]]</f>
        <v>96.1</v>
      </c>
      <c r="AW20">
        <f>SOFR3mo_PX__2[[#This Row],[Column49]]</f>
        <v>96.09</v>
      </c>
      <c r="AX20">
        <f>SOFR3mo_PX__2[[#This Row],[Column50]]</f>
        <v>96.1</v>
      </c>
      <c r="AY20">
        <f>SOFR3mo_PX__2[[#This Row],[Column51]]</f>
        <v>96.144999999999996</v>
      </c>
      <c r="AZ20">
        <f>SOFR3mo_PX__2[[#This Row],[Column52]]</f>
        <v>96.19</v>
      </c>
      <c r="BA20">
        <f>SOFR3mo_PX__2[[#This Row],[Column53]]</f>
        <v>96.16</v>
      </c>
      <c r="BB20">
        <f>SOFR3mo_PX__2[[#This Row],[Column54]]</f>
        <v>96.19</v>
      </c>
      <c r="BC20">
        <f>SOFR3mo_PX__2[[#This Row],[Column55]]</f>
        <v>96.144999999999996</v>
      </c>
      <c r="BD20">
        <f>SOFR3mo_PX__2[[#This Row],[Column56]]</f>
        <v>96.13</v>
      </c>
      <c r="BE20">
        <f>SOFR3mo_PX__2[[#This Row],[Column57]]</f>
        <v>96.194999999999993</v>
      </c>
      <c r="BF20">
        <f>SOFR3mo_PX__2[[#This Row],[Column58]]</f>
        <v>96.19</v>
      </c>
      <c r="BG20">
        <f>SOFR3mo_PX__2[[#This Row],[Column59]]</f>
        <v>96.165000000000006</v>
      </c>
      <c r="BH20">
        <f>SOFR3mo_PX__2[[#This Row],[Column60]]</f>
        <v>96.215000000000003</v>
      </c>
      <c r="BI20">
        <f>SOFR3mo_PX__2[[#This Row],[Column61]]</f>
        <v>96.23</v>
      </c>
      <c r="BJ20">
        <f>SOFR3mo_PX__2[[#This Row],[Column62]]</f>
        <v>96.265000000000001</v>
      </c>
      <c r="BK20">
        <f>SOFR3mo_PX__2[[#This Row],[Column26]]</f>
        <v>96.08</v>
      </c>
      <c r="BL20">
        <f>SOFR3mo_PX__2[[#This Row],[Column27]]</f>
        <v>96.05</v>
      </c>
      <c r="BM20">
        <f>SOFR3mo_PX__2[[#This Row],[Column28]]</f>
        <v>96.08</v>
      </c>
      <c r="BN20">
        <f>SOFR3mo_PX__2[[#This Row],[Column29]]</f>
        <v>96.004999999999995</v>
      </c>
    </row>
    <row r="21" spans="1:66" x14ac:dyDescent="0.25">
      <c r="A21" t="str">
        <f ca="1">'cont list_0'!I24</f>
        <v>Z30</v>
      </c>
      <c r="B21">
        <f>SOFR3mo_PX__2[[#This Row],[Column2]]</f>
        <v>95.935000000000002</v>
      </c>
      <c r="C21">
        <f>SOFR3mo_PX__2[[#This Row],[Column3]]</f>
        <v>95.935000000000002</v>
      </c>
      <c r="D21">
        <f>SOFR3mo_PX__2[[#This Row],[Column4]]</f>
        <v>95.96</v>
      </c>
      <c r="E21">
        <f>SOFR3mo_PX__2[[#This Row],[Column5]]</f>
        <v>95.92</v>
      </c>
      <c r="F21">
        <f>SOFR3mo_PX__2[[#This Row],[Column6]]</f>
        <v>95.905000000000001</v>
      </c>
      <c r="G21">
        <f>SOFR3mo_PX__2[[#This Row],[Column7]]</f>
        <v>95.95</v>
      </c>
      <c r="H21">
        <f>SOFR3mo_PX__2[[#This Row],[Column8]]</f>
        <v>95.974999999999994</v>
      </c>
      <c r="I21">
        <f>SOFR3mo_PX__2[[#This Row],[Column9]]</f>
        <v>95.935000000000002</v>
      </c>
      <c r="J21">
        <f>SOFR3mo_PX__2[[#This Row],[Column10]]</f>
        <v>95.99</v>
      </c>
      <c r="K21">
        <f>SOFR3mo_PX__2[[#This Row],[Column11]]</f>
        <v>96.034999999999997</v>
      </c>
      <c r="L21">
        <f>SOFR3mo_PX__2[[#This Row],[Column12]]</f>
        <v>96.025000000000006</v>
      </c>
      <c r="M21">
        <f>SOFR3mo_PX__2[[#This Row],[Column13]]</f>
        <v>96.025000000000006</v>
      </c>
      <c r="N21">
        <f>SOFR3mo_PX__2[[#This Row],[Column14]]</f>
        <v>96.04</v>
      </c>
      <c r="O21">
        <f>SOFR3mo_PX__2[[#This Row],[Column15]]</f>
        <v>96.114999999999995</v>
      </c>
      <c r="P21">
        <f>SOFR3mo_PX__2[[#This Row],[Column16]]</f>
        <v>96.16</v>
      </c>
      <c r="Q21">
        <f>SOFR3mo_PX__2[[#This Row],[Column17]]</f>
        <v>96.155000000000001</v>
      </c>
      <c r="R21">
        <f>SOFR3mo_PX__2[[#This Row],[Column18]]</f>
        <v>96.125</v>
      </c>
      <c r="S21">
        <f>SOFR3mo_PX__2[[#This Row],[Column19]]</f>
        <v>96.114999999999995</v>
      </c>
      <c r="T21">
        <f>SOFR3mo_PX__2[[#This Row],[Column20]]</f>
        <v>96.004999999999995</v>
      </c>
      <c r="U21">
        <f>SOFR3mo_PX__2[[#This Row],[Column21]]</f>
        <v>96.004999999999995</v>
      </c>
      <c r="V21">
        <f>SOFR3mo_PX__2[[#This Row],[Column22]]</f>
        <v>96.064999999999998</v>
      </c>
      <c r="W21">
        <f>SOFR3mo_PX__2[[#This Row],[Column23]]</f>
        <v>96.064999999999998</v>
      </c>
      <c r="X21">
        <f>SOFR3mo_PX__2[[#This Row],[Column24]]</f>
        <v>96.055000000000007</v>
      </c>
      <c r="Y21">
        <f>SOFR3mo_PX__2[[#This Row],[Column25]]</f>
        <v>96.105000000000004</v>
      </c>
      <c r="Z21">
        <f>SOFR3mo_PX__2[[#This Row],[Column26]]</f>
        <v>96.05</v>
      </c>
      <c r="AA21">
        <f>SOFR3mo_PX__2[[#This Row],[Column27]]</f>
        <v>96.02</v>
      </c>
      <c r="AB21">
        <f>SOFR3mo_PX__2[[#This Row],[Column28]]</f>
        <v>96.055000000000007</v>
      </c>
      <c r="AC21">
        <f>SOFR3mo_PX__2[[#This Row],[Column29]]</f>
        <v>95.98</v>
      </c>
      <c r="AD21">
        <f>SOFR3mo_PX__2[[#This Row],[Column30]]</f>
        <v>95.995000000000005</v>
      </c>
      <c r="AE21">
        <f>SOFR3mo_PX__2[[#This Row],[Column31]]</f>
        <v>95.984999999999999</v>
      </c>
      <c r="AF21">
        <f>SOFR3mo_PX__2[[#This Row],[Column32]]</f>
        <v>95.984999999999999</v>
      </c>
      <c r="AG21">
        <f>SOFR3mo_PX__2[[#This Row],[Column33]]</f>
        <v>96.025000000000006</v>
      </c>
      <c r="AH21">
        <f>SOFR3mo_PX__2[[#This Row],[Column34]]</f>
        <v>96.015000000000001</v>
      </c>
      <c r="AI21">
        <f>SOFR3mo_PX__2[[#This Row],[Column35]]</f>
        <v>96.05</v>
      </c>
      <c r="AJ21">
        <f>SOFR3mo_PX__2[[#This Row],[Column36]]</f>
        <v>96.03</v>
      </c>
      <c r="AK21">
        <f>SOFR3mo_PX__2[[#This Row],[Column37]]</f>
        <v>96.064999999999998</v>
      </c>
      <c r="AL21">
        <f>SOFR3mo_PX__2[[#This Row],[Column38]]</f>
        <v>96.06</v>
      </c>
      <c r="AM21">
        <f>SOFR3mo_PX__2[[#This Row],[Column39]]</f>
        <v>96.03</v>
      </c>
      <c r="AN21">
        <f>SOFR3mo_PX__2[[#This Row],[Column40]]</f>
        <v>96.03</v>
      </c>
      <c r="AO21">
        <f>SOFR3mo_PX__2[[#This Row],[Column41]]</f>
        <v>95.95</v>
      </c>
      <c r="AP21">
        <f>SOFR3mo_PX__2[[#This Row],[Column42]]</f>
        <v>95.95</v>
      </c>
      <c r="AQ21">
        <f>SOFR3mo_PX__2[[#This Row],[Column43]]</f>
        <v>95.924999999999997</v>
      </c>
      <c r="AR21">
        <f>SOFR3mo_PX__2[[#This Row],[Column44]]</f>
        <v>95.924999999999997</v>
      </c>
      <c r="AS21">
        <f>SOFR3mo_PX__2[[#This Row],[Column45]]</f>
        <v>95.825000000000003</v>
      </c>
      <c r="AT21">
        <f>SOFR3mo_PX__2[[#This Row],[Column46]]</f>
        <v>95.88</v>
      </c>
      <c r="AU21">
        <f>SOFR3mo_PX__2[[#This Row],[Column47]]</f>
        <v>95.91</v>
      </c>
      <c r="AV21">
        <f>SOFR3mo_PX__2[[#This Row],[Column48]]</f>
        <v>96.064999999999998</v>
      </c>
      <c r="AW21">
        <f>SOFR3mo_PX__2[[#This Row],[Column49]]</f>
        <v>96.05</v>
      </c>
      <c r="AX21">
        <f>SOFR3mo_PX__2[[#This Row],[Column50]]</f>
        <v>96.06</v>
      </c>
      <c r="AY21">
        <f>SOFR3mo_PX__2[[#This Row],[Column51]]</f>
        <v>96.105000000000004</v>
      </c>
      <c r="AZ21">
        <f>SOFR3mo_PX__2[[#This Row],[Column52]]</f>
        <v>96.15</v>
      </c>
      <c r="BA21">
        <f>SOFR3mo_PX__2[[#This Row],[Column53]]</f>
        <v>96.12</v>
      </c>
      <c r="BB21">
        <f>SOFR3mo_PX__2[[#This Row],[Column54]]</f>
        <v>96.144999999999996</v>
      </c>
      <c r="BC21">
        <f>SOFR3mo_PX__2[[#This Row],[Column55]]</f>
        <v>96.1</v>
      </c>
      <c r="BD21">
        <f>SOFR3mo_PX__2[[#This Row],[Column56]]</f>
        <v>96.084999999999994</v>
      </c>
      <c r="BE21">
        <f>SOFR3mo_PX__2[[#This Row],[Column57]]</f>
        <v>96.15</v>
      </c>
      <c r="BF21">
        <f>SOFR3mo_PX__2[[#This Row],[Column58]]</f>
        <v>96.144999999999996</v>
      </c>
      <c r="BG21">
        <f>SOFR3mo_PX__2[[#This Row],[Column59]]</f>
        <v>96.12</v>
      </c>
      <c r="BH21">
        <f>SOFR3mo_PX__2[[#This Row],[Column60]]</f>
        <v>96.17</v>
      </c>
      <c r="BI21">
        <f>SOFR3mo_PX__2[[#This Row],[Column61]]</f>
        <v>96.18</v>
      </c>
      <c r="BJ21">
        <f>SOFR3mo_PX__2[[#This Row],[Column62]]</f>
        <v>96.22</v>
      </c>
      <c r="BK21">
        <f>SOFR3mo_PX__2[[#This Row],[Column26]]</f>
        <v>96.05</v>
      </c>
      <c r="BL21">
        <f>SOFR3mo_PX__2[[#This Row],[Column27]]</f>
        <v>96.02</v>
      </c>
      <c r="BM21">
        <f>SOFR3mo_PX__2[[#This Row],[Column28]]</f>
        <v>96.055000000000007</v>
      </c>
      <c r="BN21">
        <f>SOFR3mo_PX__2[[#This Row],[Column29]]</f>
        <v>95.98</v>
      </c>
    </row>
    <row r="22" spans="1:66" x14ac:dyDescent="0.25">
      <c r="A22" t="str">
        <f ca="1">'cont list_0'!I25</f>
        <v>H31</v>
      </c>
      <c r="B22">
        <f>SOFR3mo_PX__2[[#This Row],[Column2]]</f>
        <v>95.9</v>
      </c>
      <c r="C22">
        <f>SOFR3mo_PX__2[[#This Row],[Column3]]</f>
        <v>95.9</v>
      </c>
      <c r="D22">
        <f>SOFR3mo_PX__2[[#This Row],[Column4]]</f>
        <v>95.92</v>
      </c>
      <c r="E22">
        <f>SOFR3mo_PX__2[[#This Row],[Column5]]</f>
        <v>95.885000000000005</v>
      </c>
      <c r="F22">
        <f>SOFR3mo_PX__2[[#This Row],[Column6]]</f>
        <v>95.87</v>
      </c>
      <c r="G22">
        <f>SOFR3mo_PX__2[[#This Row],[Column7]]</f>
        <v>95.915000000000006</v>
      </c>
      <c r="H22">
        <f>SOFR3mo_PX__2[[#This Row],[Column8]]</f>
        <v>95.935000000000002</v>
      </c>
      <c r="I22">
        <f>SOFR3mo_PX__2[[#This Row],[Column9]]</f>
        <v>95.9</v>
      </c>
      <c r="J22">
        <f>SOFR3mo_PX__2[[#This Row],[Column10]]</f>
        <v>95.95</v>
      </c>
      <c r="K22">
        <f>SOFR3mo_PX__2[[#This Row],[Column11]]</f>
        <v>95.995000000000005</v>
      </c>
      <c r="L22">
        <f>SOFR3mo_PX__2[[#This Row],[Column12]]</f>
        <v>95.99</v>
      </c>
      <c r="M22">
        <f>SOFR3mo_PX__2[[#This Row],[Column13]]</f>
        <v>95.99</v>
      </c>
      <c r="N22">
        <f>SOFR3mo_PX__2[[#This Row],[Column14]]</f>
        <v>96.004999999999995</v>
      </c>
      <c r="O22">
        <f>SOFR3mo_PX__2[[#This Row],[Column15]]</f>
        <v>96.075000000000003</v>
      </c>
      <c r="P22">
        <f>SOFR3mo_PX__2[[#This Row],[Column16]]</f>
        <v>96.125</v>
      </c>
      <c r="Q22">
        <f>SOFR3mo_PX__2[[#This Row],[Column17]]</f>
        <v>96.114999999999995</v>
      </c>
      <c r="R22">
        <f>SOFR3mo_PX__2[[#This Row],[Column18]]</f>
        <v>96.09</v>
      </c>
      <c r="S22">
        <f>SOFR3mo_PX__2[[#This Row],[Column19]]</f>
        <v>96.08</v>
      </c>
      <c r="T22">
        <f>SOFR3mo_PX__2[[#This Row],[Column20]]</f>
        <v>95.97</v>
      </c>
      <c r="U22">
        <f>SOFR3mo_PX__2[[#This Row],[Column21]]</f>
        <v>95.974999999999994</v>
      </c>
      <c r="V22">
        <f>SOFR3mo_PX__2[[#This Row],[Column22]]</f>
        <v>96.034999999999997</v>
      </c>
      <c r="W22">
        <f>SOFR3mo_PX__2[[#This Row],[Column23]]</f>
        <v>96.034999999999997</v>
      </c>
      <c r="X22">
        <f>SOFR3mo_PX__2[[#This Row],[Column24]]</f>
        <v>96.025000000000006</v>
      </c>
      <c r="Y22">
        <f>SOFR3mo_PX__2[[#This Row],[Column25]]</f>
        <v>96.07</v>
      </c>
      <c r="Z22">
        <f>SOFR3mo_PX__2[[#This Row],[Column26]]</f>
        <v>96.015000000000001</v>
      </c>
      <c r="AA22">
        <f>SOFR3mo_PX__2[[#This Row],[Column27]]</f>
        <v>95.984999999999999</v>
      </c>
      <c r="AB22">
        <f>SOFR3mo_PX__2[[#This Row],[Column28]]</f>
        <v>96.02</v>
      </c>
      <c r="AC22">
        <f>SOFR3mo_PX__2[[#This Row],[Column29]]</f>
        <v>95.944999999999993</v>
      </c>
      <c r="AD22">
        <f>SOFR3mo_PX__2[[#This Row],[Column30]]</f>
        <v>95.96</v>
      </c>
      <c r="AE22">
        <f>SOFR3mo_PX__2[[#This Row],[Column31]]</f>
        <v>95.95</v>
      </c>
      <c r="AF22">
        <f>SOFR3mo_PX__2[[#This Row],[Column32]]</f>
        <v>95.954999999999998</v>
      </c>
      <c r="AG22">
        <f>SOFR3mo_PX__2[[#This Row],[Column33]]</f>
        <v>95.99</v>
      </c>
      <c r="AH22">
        <f>SOFR3mo_PX__2[[#This Row],[Column34]]</f>
        <v>95.98</v>
      </c>
      <c r="AI22">
        <f>SOFR3mo_PX__2[[#This Row],[Column35]]</f>
        <v>96.015000000000001</v>
      </c>
      <c r="AJ22">
        <f>SOFR3mo_PX__2[[#This Row],[Column36]]</f>
        <v>95.995000000000005</v>
      </c>
      <c r="AK22">
        <f>SOFR3mo_PX__2[[#This Row],[Column37]]</f>
        <v>96.025000000000006</v>
      </c>
      <c r="AL22">
        <f>SOFR3mo_PX__2[[#This Row],[Column38]]</f>
        <v>96.025000000000006</v>
      </c>
      <c r="AM22">
        <f>SOFR3mo_PX__2[[#This Row],[Column39]]</f>
        <v>95.995000000000005</v>
      </c>
      <c r="AN22">
        <f>SOFR3mo_PX__2[[#This Row],[Column40]]</f>
        <v>95.995000000000005</v>
      </c>
      <c r="AO22">
        <f>SOFR3mo_PX__2[[#This Row],[Column41]]</f>
        <v>95.915000000000006</v>
      </c>
      <c r="AP22">
        <f>SOFR3mo_PX__2[[#This Row],[Column42]]</f>
        <v>95.915000000000006</v>
      </c>
      <c r="AQ22">
        <f>SOFR3mo_PX__2[[#This Row],[Column43]]</f>
        <v>95.885000000000005</v>
      </c>
      <c r="AR22">
        <f>SOFR3mo_PX__2[[#This Row],[Column44]]</f>
        <v>95.885000000000005</v>
      </c>
      <c r="AS22">
        <f>SOFR3mo_PX__2[[#This Row],[Column45]]</f>
        <v>95.79</v>
      </c>
      <c r="AT22">
        <f>SOFR3mo_PX__2[[#This Row],[Column46]]</f>
        <v>95.844999999999999</v>
      </c>
      <c r="AU22">
        <f>SOFR3mo_PX__2[[#This Row],[Column47]]</f>
        <v>95.875</v>
      </c>
      <c r="AV22">
        <f>SOFR3mo_PX__2[[#This Row],[Column48]]</f>
        <v>96.025000000000006</v>
      </c>
      <c r="AW22">
        <f>SOFR3mo_PX__2[[#This Row],[Column49]]</f>
        <v>96.01</v>
      </c>
      <c r="AX22">
        <f>SOFR3mo_PX__2[[#This Row],[Column50]]</f>
        <v>96.015000000000001</v>
      </c>
      <c r="AY22">
        <f>SOFR3mo_PX__2[[#This Row],[Column51]]</f>
        <v>96.06</v>
      </c>
      <c r="AZ22">
        <f>SOFR3mo_PX__2[[#This Row],[Column52]]</f>
        <v>96.105000000000004</v>
      </c>
      <c r="BA22">
        <f>SOFR3mo_PX__2[[#This Row],[Column53]]</f>
        <v>96.075000000000003</v>
      </c>
      <c r="BB22">
        <f>SOFR3mo_PX__2[[#This Row],[Column54]]</f>
        <v>96.1</v>
      </c>
      <c r="BC22">
        <f>SOFR3mo_PX__2[[#This Row],[Column55]]</f>
        <v>96.055000000000007</v>
      </c>
      <c r="BD22">
        <f>SOFR3mo_PX__2[[#This Row],[Column56]]</f>
        <v>96.034999999999997</v>
      </c>
      <c r="BE22">
        <f>SOFR3mo_PX__2[[#This Row],[Column57]]</f>
        <v>96.1</v>
      </c>
      <c r="BF22">
        <f>SOFR3mo_PX__2[[#This Row],[Column58]]</f>
        <v>96.094999999999999</v>
      </c>
      <c r="BG22">
        <f>SOFR3mo_PX__2[[#This Row],[Column59]]</f>
        <v>96.07</v>
      </c>
      <c r="BH22">
        <f>SOFR3mo_PX__2[[#This Row],[Column60]]</f>
        <v>96.125</v>
      </c>
      <c r="BI22">
        <f>SOFR3mo_PX__2[[#This Row],[Column61]]</f>
        <v>96.13</v>
      </c>
      <c r="BJ22">
        <f>SOFR3mo_PX__2[[#This Row],[Column62]]</f>
        <v>96.17</v>
      </c>
      <c r="BK22">
        <f>SOFR3mo_PX__2[[#This Row],[Column26]]</f>
        <v>96.015000000000001</v>
      </c>
      <c r="BL22">
        <f>SOFR3mo_PX__2[[#This Row],[Column27]]</f>
        <v>95.984999999999999</v>
      </c>
      <c r="BM22">
        <f>SOFR3mo_PX__2[[#This Row],[Column28]]</f>
        <v>96.02</v>
      </c>
      <c r="BN22">
        <f>SOFR3mo_PX__2[[#This Row],[Column29]]</f>
        <v>95.944999999999993</v>
      </c>
    </row>
    <row r="23" spans="1:66" x14ac:dyDescent="0.25">
      <c r="A23" t="str">
        <f ca="1">'cont list_0'!I26</f>
        <v>M31</v>
      </c>
      <c r="B23">
        <f>SOFR3mo_PX__2[[#This Row],[Column2]]</f>
        <v>95.864999999999995</v>
      </c>
      <c r="C23">
        <f>SOFR3mo_PX__2[[#This Row],[Column3]]</f>
        <v>95.864999999999995</v>
      </c>
      <c r="D23">
        <f>SOFR3mo_PX__2[[#This Row],[Column4]]</f>
        <v>95.885000000000005</v>
      </c>
      <c r="E23">
        <f>SOFR3mo_PX__2[[#This Row],[Column5]]</f>
        <v>95.85</v>
      </c>
      <c r="F23">
        <f>SOFR3mo_PX__2[[#This Row],[Column6]]</f>
        <v>95.834999999999994</v>
      </c>
      <c r="G23">
        <f>SOFR3mo_PX__2[[#This Row],[Column7]]</f>
        <v>95.88</v>
      </c>
      <c r="H23">
        <f>SOFR3mo_PX__2[[#This Row],[Column8]]</f>
        <v>95.9</v>
      </c>
      <c r="I23">
        <f>SOFR3mo_PX__2[[#This Row],[Column9]]</f>
        <v>95.864999999999995</v>
      </c>
      <c r="J23">
        <f>SOFR3mo_PX__2[[#This Row],[Column10]]</f>
        <v>95.91</v>
      </c>
      <c r="K23">
        <f>SOFR3mo_PX__2[[#This Row],[Column11]]</f>
        <v>95.954999999999998</v>
      </c>
      <c r="L23">
        <f>SOFR3mo_PX__2[[#This Row],[Column12]]</f>
        <v>95.95</v>
      </c>
      <c r="M23">
        <f>SOFR3mo_PX__2[[#This Row],[Column13]]</f>
        <v>95.95</v>
      </c>
      <c r="N23">
        <f>SOFR3mo_PX__2[[#This Row],[Column14]]</f>
        <v>95.965000000000003</v>
      </c>
      <c r="O23">
        <f>SOFR3mo_PX__2[[#This Row],[Column15]]</f>
        <v>96.04</v>
      </c>
      <c r="P23">
        <f>SOFR3mo_PX__2[[#This Row],[Column16]]</f>
        <v>96.09</v>
      </c>
      <c r="Q23">
        <f>SOFR3mo_PX__2[[#This Row],[Column17]]</f>
        <v>96.08</v>
      </c>
      <c r="R23">
        <f>SOFR3mo_PX__2[[#This Row],[Column18]]</f>
        <v>96.055000000000007</v>
      </c>
      <c r="S23">
        <f>SOFR3mo_PX__2[[#This Row],[Column19]]</f>
        <v>96.045000000000002</v>
      </c>
      <c r="T23">
        <f>SOFR3mo_PX__2[[#This Row],[Column20]]</f>
        <v>95.935000000000002</v>
      </c>
      <c r="U23">
        <f>SOFR3mo_PX__2[[#This Row],[Column21]]</f>
        <v>95.94</v>
      </c>
      <c r="V23">
        <f>SOFR3mo_PX__2[[#This Row],[Column22]]</f>
        <v>96</v>
      </c>
      <c r="W23">
        <f>SOFR3mo_PX__2[[#This Row],[Column23]]</f>
        <v>96</v>
      </c>
      <c r="X23">
        <f>SOFR3mo_PX__2[[#This Row],[Column24]]</f>
        <v>95.99</v>
      </c>
      <c r="Y23">
        <f>SOFR3mo_PX__2[[#This Row],[Column25]]</f>
        <v>96.034999999999997</v>
      </c>
      <c r="Z23">
        <f>SOFR3mo_PX__2[[#This Row],[Column26]]</f>
        <v>95.98</v>
      </c>
      <c r="AA23">
        <f>SOFR3mo_PX__2[[#This Row],[Column27]]</f>
        <v>95.95</v>
      </c>
      <c r="AB23">
        <f>SOFR3mo_PX__2[[#This Row],[Column28]]</f>
        <v>95.984999999999999</v>
      </c>
      <c r="AC23">
        <f>SOFR3mo_PX__2[[#This Row],[Column29]]</f>
        <v>95.91</v>
      </c>
      <c r="AD23">
        <f>SOFR3mo_PX__2[[#This Row],[Column30]]</f>
        <v>95.924999999999997</v>
      </c>
      <c r="AE23">
        <f>SOFR3mo_PX__2[[#This Row],[Column31]]</f>
        <v>95.915000000000006</v>
      </c>
      <c r="AF23">
        <f>SOFR3mo_PX__2[[#This Row],[Column32]]</f>
        <v>95.92</v>
      </c>
      <c r="AG23">
        <f>SOFR3mo_PX__2[[#This Row],[Column33]]</f>
        <v>95.95</v>
      </c>
      <c r="AH23">
        <f>SOFR3mo_PX__2[[#This Row],[Column34]]</f>
        <v>95.944999999999993</v>
      </c>
      <c r="AI23">
        <f>SOFR3mo_PX__2[[#This Row],[Column35]]</f>
        <v>95.98</v>
      </c>
      <c r="AJ23">
        <f>SOFR3mo_PX__2[[#This Row],[Column36]]</f>
        <v>95.954999999999998</v>
      </c>
      <c r="AK23">
        <f>SOFR3mo_PX__2[[#This Row],[Column37]]</f>
        <v>95.984999999999999</v>
      </c>
      <c r="AL23">
        <f>SOFR3mo_PX__2[[#This Row],[Column38]]</f>
        <v>95.99</v>
      </c>
      <c r="AM23">
        <f>SOFR3mo_PX__2[[#This Row],[Column39]]</f>
        <v>95.96</v>
      </c>
      <c r="AN23">
        <f>SOFR3mo_PX__2[[#This Row],[Column40]]</f>
        <v>95.96</v>
      </c>
      <c r="AO23">
        <f>SOFR3mo_PX__2[[#This Row],[Column41]]</f>
        <v>95.88</v>
      </c>
      <c r="AP23">
        <f>SOFR3mo_PX__2[[#This Row],[Column42]]</f>
        <v>95.88</v>
      </c>
      <c r="AQ23">
        <f>SOFR3mo_PX__2[[#This Row],[Column43]]</f>
        <v>95.844999999999999</v>
      </c>
      <c r="AR23">
        <f>SOFR3mo_PX__2[[#This Row],[Column44]]</f>
        <v>95.844999999999999</v>
      </c>
      <c r="AS23">
        <f>SOFR3mo_PX__2[[#This Row],[Column45]]</f>
        <v>95.75</v>
      </c>
      <c r="AT23">
        <f>SOFR3mo_PX__2[[#This Row],[Column46]]</f>
        <v>95.805000000000007</v>
      </c>
      <c r="AU23">
        <f>SOFR3mo_PX__2[[#This Row],[Column47]]</f>
        <v>95.834999999999994</v>
      </c>
      <c r="AV23">
        <f>SOFR3mo_PX__2[[#This Row],[Column48]]</f>
        <v>95.98</v>
      </c>
      <c r="AW23">
        <f>SOFR3mo_PX__2[[#This Row],[Column49]]</f>
        <v>95.97</v>
      </c>
      <c r="AX23">
        <f>SOFR3mo_PX__2[[#This Row],[Column50]]</f>
        <v>95.97</v>
      </c>
      <c r="AY23">
        <f>SOFR3mo_PX__2[[#This Row],[Column51]]</f>
        <v>96.015000000000001</v>
      </c>
      <c r="AZ23">
        <f>SOFR3mo_PX__2[[#This Row],[Column52]]</f>
        <v>96.06</v>
      </c>
      <c r="BA23">
        <f>SOFR3mo_PX__2[[#This Row],[Column53]]</f>
        <v>96.025000000000006</v>
      </c>
      <c r="BB23">
        <f>SOFR3mo_PX__2[[#This Row],[Column54]]</f>
        <v>96.055000000000007</v>
      </c>
      <c r="BC23">
        <f>SOFR3mo_PX__2[[#This Row],[Column55]]</f>
        <v>96.01</v>
      </c>
      <c r="BD23">
        <f>SOFR3mo_PX__2[[#This Row],[Column56]]</f>
        <v>95.99</v>
      </c>
      <c r="BE23">
        <f>SOFR3mo_PX__2[[#This Row],[Column57]]</f>
        <v>96.05</v>
      </c>
      <c r="BF23">
        <f>SOFR3mo_PX__2[[#This Row],[Column58]]</f>
        <v>96.045000000000002</v>
      </c>
      <c r="BG23">
        <f>SOFR3mo_PX__2[[#This Row],[Column59]]</f>
        <v>96.025000000000006</v>
      </c>
      <c r="BH23">
        <f>SOFR3mo_PX__2[[#This Row],[Column60]]</f>
        <v>96.075000000000003</v>
      </c>
      <c r="BI23">
        <f>SOFR3mo_PX__2[[#This Row],[Column61]]</f>
        <v>96.08</v>
      </c>
      <c r="BJ23">
        <f>SOFR3mo_PX__2[[#This Row],[Column62]]</f>
        <v>96.12</v>
      </c>
      <c r="BK23">
        <f>SOFR3mo_PX__2[[#This Row],[Column26]]</f>
        <v>95.98</v>
      </c>
      <c r="BL23">
        <f>SOFR3mo_PX__2[[#This Row],[Column27]]</f>
        <v>95.95</v>
      </c>
      <c r="BM23">
        <f>SOFR3mo_PX__2[[#This Row],[Column28]]</f>
        <v>95.984999999999999</v>
      </c>
      <c r="BN23">
        <f>SOFR3mo_PX__2[[#This Row],[Column29]]</f>
        <v>95.91</v>
      </c>
    </row>
    <row r="24" spans="1:66" x14ac:dyDescent="0.25">
      <c r="A24" t="str">
        <f ca="1">'cont list_0'!I27</f>
        <v>U31</v>
      </c>
      <c r="B24">
        <f>SOFR3mo_PX__2[[#This Row],[Column2]]</f>
        <v>95.83</v>
      </c>
      <c r="C24">
        <f>SOFR3mo_PX__2[[#This Row],[Column3]]</f>
        <v>95.83</v>
      </c>
      <c r="D24">
        <f>SOFR3mo_PX__2[[#This Row],[Column4]]</f>
        <v>95.85</v>
      </c>
      <c r="E24">
        <f>SOFR3mo_PX__2[[#This Row],[Column5]]</f>
        <v>95.814999999999998</v>
      </c>
      <c r="F24">
        <f>SOFR3mo_PX__2[[#This Row],[Column6]]</f>
        <v>95.8</v>
      </c>
      <c r="G24">
        <f>SOFR3mo_PX__2[[#This Row],[Column7]]</f>
        <v>95.844999999999999</v>
      </c>
      <c r="H24">
        <f>SOFR3mo_PX__2[[#This Row],[Column8]]</f>
        <v>95.864999999999995</v>
      </c>
      <c r="I24">
        <f>SOFR3mo_PX__2[[#This Row],[Column9]]</f>
        <v>95.83</v>
      </c>
      <c r="J24">
        <f>SOFR3mo_PX__2[[#This Row],[Column10]]</f>
        <v>95.875</v>
      </c>
      <c r="K24">
        <f>SOFR3mo_PX__2[[#This Row],[Column11]]</f>
        <v>95.92</v>
      </c>
      <c r="L24">
        <f>SOFR3mo_PX__2[[#This Row],[Column12]]</f>
        <v>95.915000000000006</v>
      </c>
      <c r="M24">
        <f>SOFR3mo_PX__2[[#This Row],[Column13]]</f>
        <v>95.915000000000006</v>
      </c>
      <c r="N24">
        <f>SOFR3mo_PX__2[[#This Row],[Column14]]</f>
        <v>95.924999999999997</v>
      </c>
      <c r="O24">
        <f>SOFR3mo_PX__2[[#This Row],[Column15]]</f>
        <v>96</v>
      </c>
      <c r="P24">
        <f>SOFR3mo_PX__2[[#This Row],[Column16]]</f>
        <v>96.05</v>
      </c>
      <c r="Q24">
        <f>SOFR3mo_PX__2[[#This Row],[Column17]]</f>
        <v>96.04</v>
      </c>
      <c r="R24">
        <f>SOFR3mo_PX__2[[#This Row],[Column18]]</f>
        <v>96.02</v>
      </c>
      <c r="S24">
        <f>SOFR3mo_PX__2[[#This Row],[Column19]]</f>
        <v>96.01</v>
      </c>
      <c r="T24">
        <f>SOFR3mo_PX__2[[#This Row],[Column20]]</f>
        <v>95.9</v>
      </c>
      <c r="U24">
        <f>SOFR3mo_PX__2[[#This Row],[Column21]]</f>
        <v>95.91</v>
      </c>
      <c r="V24">
        <f>SOFR3mo_PX__2[[#This Row],[Column22]]</f>
        <v>95.97</v>
      </c>
      <c r="W24">
        <f>SOFR3mo_PX__2[[#This Row],[Column23]]</f>
        <v>95.97</v>
      </c>
      <c r="X24">
        <f>SOFR3mo_PX__2[[#This Row],[Column24]]</f>
        <v>95.954999999999998</v>
      </c>
      <c r="Y24">
        <f>SOFR3mo_PX__2[[#This Row],[Column25]]</f>
        <v>95.995000000000005</v>
      </c>
      <c r="Z24">
        <f>SOFR3mo_PX__2[[#This Row],[Column26]]</f>
        <v>95.944999999999993</v>
      </c>
      <c r="AA24">
        <f>SOFR3mo_PX__2[[#This Row],[Column27]]</f>
        <v>95.915000000000006</v>
      </c>
      <c r="AB24">
        <f>SOFR3mo_PX__2[[#This Row],[Column28]]</f>
        <v>95.95</v>
      </c>
      <c r="AC24">
        <f>SOFR3mo_PX__2[[#This Row],[Column29]]</f>
        <v>95.875</v>
      </c>
      <c r="AD24">
        <f>SOFR3mo_PX__2[[#This Row],[Column30]]</f>
        <v>95.89</v>
      </c>
      <c r="AE24">
        <f>SOFR3mo_PX__2[[#This Row],[Column31]]</f>
        <v>95.88</v>
      </c>
      <c r="AF24">
        <f>SOFR3mo_PX__2[[#This Row],[Column32]]</f>
        <v>95.885000000000005</v>
      </c>
      <c r="AG24">
        <f>SOFR3mo_PX__2[[#This Row],[Column33]]</f>
        <v>95.91</v>
      </c>
      <c r="AH24">
        <f>SOFR3mo_PX__2[[#This Row],[Column34]]</f>
        <v>95.905000000000001</v>
      </c>
      <c r="AI24">
        <f>SOFR3mo_PX__2[[#This Row],[Column35]]</f>
        <v>95.94</v>
      </c>
      <c r="AJ24">
        <f>SOFR3mo_PX__2[[#This Row],[Column36]]</f>
        <v>95.915000000000006</v>
      </c>
      <c r="AK24">
        <f>SOFR3mo_PX__2[[#This Row],[Column37]]</f>
        <v>95.944999999999993</v>
      </c>
      <c r="AL24">
        <f>SOFR3mo_PX__2[[#This Row],[Column38]]</f>
        <v>95.95</v>
      </c>
      <c r="AM24">
        <f>SOFR3mo_PX__2[[#This Row],[Column39]]</f>
        <v>95.92</v>
      </c>
      <c r="AN24">
        <f>SOFR3mo_PX__2[[#This Row],[Column40]]</f>
        <v>95.924999999999997</v>
      </c>
      <c r="AO24">
        <f>SOFR3mo_PX__2[[#This Row],[Column41]]</f>
        <v>95.844999999999999</v>
      </c>
      <c r="AP24">
        <f>SOFR3mo_PX__2[[#This Row],[Column42]]</f>
        <v>95.844999999999999</v>
      </c>
      <c r="AQ24">
        <f>SOFR3mo_PX__2[[#This Row],[Column43]]</f>
        <v>95.81</v>
      </c>
      <c r="AR24">
        <f>SOFR3mo_PX__2[[#This Row],[Column44]]</f>
        <v>95.805000000000007</v>
      </c>
      <c r="AS24">
        <f>SOFR3mo_PX__2[[#This Row],[Column45]]</f>
        <v>95.71</v>
      </c>
      <c r="AT24">
        <f>SOFR3mo_PX__2[[#This Row],[Column46]]</f>
        <v>95.76</v>
      </c>
      <c r="AU24">
        <f>SOFR3mo_PX__2[[#This Row],[Column47]]</f>
        <v>95.79</v>
      </c>
      <c r="AV24">
        <f>SOFR3mo_PX__2[[#This Row],[Column48]]</f>
        <v>95.935000000000002</v>
      </c>
      <c r="AW24">
        <f>SOFR3mo_PX__2[[#This Row],[Column49]]</f>
        <v>95.93</v>
      </c>
      <c r="AX24">
        <f>SOFR3mo_PX__2[[#This Row],[Column50]]</f>
        <v>95.93</v>
      </c>
      <c r="AY24">
        <f>SOFR3mo_PX__2[[#This Row],[Column51]]</f>
        <v>95.97</v>
      </c>
      <c r="AZ24">
        <f>SOFR3mo_PX__2[[#This Row],[Column52]]</f>
        <v>96.015000000000001</v>
      </c>
      <c r="BA24">
        <f>SOFR3mo_PX__2[[#This Row],[Column53]]</f>
        <v>95.98</v>
      </c>
      <c r="BB24">
        <f>SOFR3mo_PX__2[[#This Row],[Column54]]</f>
        <v>96.01</v>
      </c>
      <c r="BC24">
        <f>SOFR3mo_PX__2[[#This Row],[Column55]]</f>
        <v>95.965000000000003</v>
      </c>
      <c r="BD24">
        <f>SOFR3mo_PX__2[[#This Row],[Column56]]</f>
        <v>95.944999999999993</v>
      </c>
      <c r="BE24">
        <f>SOFR3mo_PX__2[[#This Row],[Column57]]</f>
        <v>96.004999999999995</v>
      </c>
      <c r="BF24">
        <f>SOFR3mo_PX__2[[#This Row],[Column58]]</f>
        <v>96</v>
      </c>
      <c r="BG24">
        <f>SOFR3mo_PX__2[[#This Row],[Column59]]</f>
        <v>95.98</v>
      </c>
      <c r="BH24">
        <f>SOFR3mo_PX__2[[#This Row],[Column60]]</f>
        <v>96.03</v>
      </c>
      <c r="BI24">
        <f>SOFR3mo_PX__2[[#This Row],[Column61]]</f>
        <v>96.034999999999997</v>
      </c>
      <c r="BJ24">
        <f>SOFR3mo_PX__2[[#This Row],[Column62]]</f>
        <v>96.075000000000003</v>
      </c>
      <c r="BK24">
        <f>SOFR3mo_PX__2[[#This Row],[Column26]]</f>
        <v>95.944999999999993</v>
      </c>
      <c r="BL24">
        <f>SOFR3mo_PX__2[[#This Row],[Column27]]</f>
        <v>95.915000000000006</v>
      </c>
      <c r="BM24">
        <f>SOFR3mo_PX__2[[#This Row],[Column28]]</f>
        <v>95.95</v>
      </c>
      <c r="BN24">
        <f>SOFR3mo_PX__2[[#This Row],[Column29]]</f>
        <v>95.875</v>
      </c>
    </row>
    <row r="25" spans="1:66" x14ac:dyDescent="0.25">
      <c r="A25" t="str">
        <f ca="1">'cont list_0'!I28</f>
        <v>Z31</v>
      </c>
      <c r="B25">
        <f>SOFR3mo_PX__2[[#This Row],[Column2]]</f>
        <v>95.795000000000002</v>
      </c>
      <c r="C25">
        <f>SOFR3mo_PX__2[[#This Row],[Column3]]</f>
        <v>95.795000000000002</v>
      </c>
      <c r="D25">
        <f>SOFR3mo_PX__2[[#This Row],[Column4]]</f>
        <v>95.814999999999998</v>
      </c>
      <c r="E25">
        <f>SOFR3mo_PX__2[[#This Row],[Column5]]</f>
        <v>95.78</v>
      </c>
      <c r="F25">
        <f>SOFR3mo_PX__2[[#This Row],[Column6]]</f>
        <v>95.765000000000001</v>
      </c>
      <c r="G25">
        <f>SOFR3mo_PX__2[[#This Row],[Column7]]</f>
        <v>95.81</v>
      </c>
      <c r="H25">
        <f>SOFR3mo_PX__2[[#This Row],[Column8]]</f>
        <v>95.825000000000003</v>
      </c>
      <c r="I25">
        <f>SOFR3mo_PX__2[[#This Row],[Column9]]</f>
        <v>95.79</v>
      </c>
      <c r="J25">
        <f>SOFR3mo_PX__2[[#This Row],[Column10]]</f>
        <v>95.834999999999994</v>
      </c>
      <c r="K25">
        <f>SOFR3mo_PX__2[[#This Row],[Column11]]</f>
        <v>95.88</v>
      </c>
      <c r="L25">
        <f>SOFR3mo_PX__2[[#This Row],[Column12]]</f>
        <v>95.875</v>
      </c>
      <c r="M25">
        <f>SOFR3mo_PX__2[[#This Row],[Column13]]</f>
        <v>95.875</v>
      </c>
      <c r="N25">
        <f>SOFR3mo_PX__2[[#This Row],[Column14]]</f>
        <v>95.885000000000005</v>
      </c>
      <c r="O25">
        <f>SOFR3mo_PX__2[[#This Row],[Column15]]</f>
        <v>95.96</v>
      </c>
      <c r="P25">
        <f>SOFR3mo_PX__2[[#This Row],[Column16]]</f>
        <v>96.01</v>
      </c>
      <c r="Q25">
        <f>SOFR3mo_PX__2[[#This Row],[Column17]]</f>
        <v>96</v>
      </c>
      <c r="R25">
        <f>SOFR3mo_PX__2[[#This Row],[Column18]]</f>
        <v>95.98</v>
      </c>
      <c r="S25">
        <f>SOFR3mo_PX__2[[#This Row],[Column19]]</f>
        <v>95.97</v>
      </c>
      <c r="T25">
        <f>SOFR3mo_PX__2[[#This Row],[Column20]]</f>
        <v>95.86</v>
      </c>
      <c r="U25">
        <f>SOFR3mo_PX__2[[#This Row],[Column21]]</f>
        <v>95.875</v>
      </c>
      <c r="V25">
        <f>SOFR3mo_PX__2[[#This Row],[Column22]]</f>
        <v>95.935000000000002</v>
      </c>
      <c r="W25">
        <f>SOFR3mo_PX__2[[#This Row],[Column23]]</f>
        <v>95.935000000000002</v>
      </c>
      <c r="X25">
        <f>SOFR3mo_PX__2[[#This Row],[Column24]]</f>
        <v>95.915000000000006</v>
      </c>
      <c r="Y25">
        <f>SOFR3mo_PX__2[[#This Row],[Column25]]</f>
        <v>95.954999999999998</v>
      </c>
      <c r="Z25">
        <f>SOFR3mo_PX__2[[#This Row],[Column26]]</f>
        <v>95.905000000000001</v>
      </c>
      <c r="AA25">
        <f>SOFR3mo_PX__2[[#This Row],[Column27]]</f>
        <v>95.875</v>
      </c>
      <c r="AB25">
        <f>SOFR3mo_PX__2[[#This Row],[Column28]]</f>
        <v>95.91</v>
      </c>
      <c r="AC25">
        <f>SOFR3mo_PX__2[[#This Row],[Column29]]</f>
        <v>95.834999999999994</v>
      </c>
      <c r="AD25">
        <f>SOFR3mo_PX__2[[#This Row],[Column30]]</f>
        <v>95.85</v>
      </c>
      <c r="AE25">
        <f>SOFR3mo_PX__2[[#This Row],[Column31]]</f>
        <v>95.844999999999999</v>
      </c>
      <c r="AF25">
        <f>SOFR3mo_PX__2[[#This Row],[Column32]]</f>
        <v>95.85</v>
      </c>
      <c r="AG25">
        <f>SOFR3mo_PX__2[[#This Row],[Column33]]</f>
        <v>95.87</v>
      </c>
      <c r="AH25">
        <f>SOFR3mo_PX__2[[#This Row],[Column34]]</f>
        <v>95.864999999999995</v>
      </c>
      <c r="AI25">
        <f>SOFR3mo_PX__2[[#This Row],[Column35]]</f>
        <v>95.9</v>
      </c>
      <c r="AJ25">
        <f>SOFR3mo_PX__2[[#This Row],[Column36]]</f>
        <v>95.875</v>
      </c>
      <c r="AK25">
        <f>SOFR3mo_PX__2[[#This Row],[Column37]]</f>
        <v>95.905000000000001</v>
      </c>
      <c r="AL25">
        <f>SOFR3mo_PX__2[[#This Row],[Column38]]</f>
        <v>95.91</v>
      </c>
      <c r="AM25">
        <f>SOFR3mo_PX__2[[#This Row],[Column39]]</f>
        <v>95.88</v>
      </c>
      <c r="AN25">
        <f>SOFR3mo_PX__2[[#This Row],[Column40]]</f>
        <v>95.885000000000005</v>
      </c>
      <c r="AO25">
        <f>SOFR3mo_PX__2[[#This Row],[Column41]]</f>
        <v>95.805000000000007</v>
      </c>
      <c r="AP25">
        <f>SOFR3mo_PX__2[[#This Row],[Column42]]</f>
        <v>95.805000000000007</v>
      </c>
      <c r="AQ25">
        <f>SOFR3mo_PX__2[[#This Row],[Column43]]</f>
        <v>95.77</v>
      </c>
      <c r="AR25">
        <f>SOFR3mo_PX__2[[#This Row],[Column44]]</f>
        <v>95.76</v>
      </c>
      <c r="AS25">
        <f>SOFR3mo_PX__2[[#This Row],[Column45]]</f>
        <v>95.665000000000006</v>
      </c>
      <c r="AT25">
        <f>SOFR3mo_PX__2[[#This Row],[Column46]]</f>
        <v>95.715000000000003</v>
      </c>
      <c r="AU25">
        <f>SOFR3mo_PX__2[[#This Row],[Column47]]</f>
        <v>95.745000000000005</v>
      </c>
      <c r="AV25">
        <f>SOFR3mo_PX__2[[#This Row],[Column48]]</f>
        <v>95.89</v>
      </c>
      <c r="AW25">
        <f>SOFR3mo_PX__2[[#This Row],[Column49]]</f>
        <v>95.885000000000005</v>
      </c>
      <c r="AX25">
        <f>SOFR3mo_PX__2[[#This Row],[Column50]]</f>
        <v>95.885000000000005</v>
      </c>
      <c r="AY25">
        <f>SOFR3mo_PX__2[[#This Row],[Column51]]</f>
        <v>95.92</v>
      </c>
      <c r="AZ25">
        <f>SOFR3mo_PX__2[[#This Row],[Column52]]</f>
        <v>95.965000000000003</v>
      </c>
      <c r="BA25">
        <f>SOFR3mo_PX__2[[#This Row],[Column53]]</f>
        <v>95.93</v>
      </c>
      <c r="BB25">
        <f>SOFR3mo_PX__2[[#This Row],[Column54]]</f>
        <v>95.96</v>
      </c>
      <c r="BC25">
        <f>SOFR3mo_PX__2[[#This Row],[Column55]]</f>
        <v>95.915000000000006</v>
      </c>
      <c r="BD25">
        <f>SOFR3mo_PX__2[[#This Row],[Column56]]</f>
        <v>95.894999999999996</v>
      </c>
      <c r="BE25">
        <f>SOFR3mo_PX__2[[#This Row],[Column57]]</f>
        <v>95.954999999999998</v>
      </c>
      <c r="BF25">
        <f>SOFR3mo_PX__2[[#This Row],[Column58]]</f>
        <v>95.95</v>
      </c>
      <c r="BG25">
        <f>SOFR3mo_PX__2[[#This Row],[Column59]]</f>
        <v>95.93</v>
      </c>
      <c r="BH25">
        <f>SOFR3mo_PX__2[[#This Row],[Column60]]</f>
        <v>95.98</v>
      </c>
      <c r="BI25">
        <f>SOFR3mo_PX__2[[#This Row],[Column61]]</f>
        <v>95.984999999999999</v>
      </c>
      <c r="BJ25">
        <f>SOFR3mo_PX__2[[#This Row],[Column62]]</f>
        <v>96.025000000000006</v>
      </c>
      <c r="BK25">
        <f>SOFR3mo_PX__2[[#This Row],[Column26]]</f>
        <v>95.905000000000001</v>
      </c>
      <c r="BL25">
        <f>SOFR3mo_PX__2[[#This Row],[Column27]]</f>
        <v>95.875</v>
      </c>
      <c r="BM25">
        <f>SOFR3mo_PX__2[[#This Row],[Column28]]</f>
        <v>95.91</v>
      </c>
      <c r="BN25">
        <f>SOFR3mo_PX__2[[#This Row],[Column29]]</f>
        <v>95.834999999999994</v>
      </c>
    </row>
    <row r="26" spans="1:66" x14ac:dyDescent="0.25">
      <c r="A26" t="str">
        <f ca="1">'cont list_0'!I29</f>
        <v>H32</v>
      </c>
      <c r="B26">
        <f>SOFR3mo_PX__2[[#This Row],[Column2]]</f>
        <v>95.76</v>
      </c>
      <c r="C26">
        <f>SOFR3mo_PX__2[[#This Row],[Column3]]</f>
        <v>95.76</v>
      </c>
      <c r="D26">
        <f>SOFR3mo_PX__2[[#This Row],[Column4]]</f>
        <v>95.78</v>
      </c>
      <c r="E26">
        <f>SOFR3mo_PX__2[[#This Row],[Column5]]</f>
        <v>95.745000000000005</v>
      </c>
      <c r="F26">
        <f>SOFR3mo_PX__2[[#This Row],[Column6]]</f>
        <v>95.734999999999999</v>
      </c>
      <c r="G26">
        <f>SOFR3mo_PX__2[[#This Row],[Column7]]</f>
        <v>95.775000000000006</v>
      </c>
      <c r="H26">
        <f>SOFR3mo_PX__2[[#This Row],[Column8]]</f>
        <v>95.79</v>
      </c>
      <c r="I26">
        <f>SOFR3mo_PX__2[[#This Row],[Column9]]</f>
        <v>95.754999999999995</v>
      </c>
      <c r="J26">
        <f>SOFR3mo_PX__2[[#This Row],[Column10]]</f>
        <v>95.8</v>
      </c>
      <c r="K26">
        <f>SOFR3mo_PX__2[[#This Row],[Column11]]</f>
        <v>95.844999999999999</v>
      </c>
      <c r="L26">
        <f>SOFR3mo_PX__2[[#This Row],[Column12]]</f>
        <v>95.84</v>
      </c>
      <c r="M26">
        <f>SOFR3mo_PX__2[[#This Row],[Column13]]</f>
        <v>95.84</v>
      </c>
      <c r="N26">
        <f>SOFR3mo_PX__2[[#This Row],[Column14]]</f>
        <v>95.85</v>
      </c>
      <c r="O26">
        <f>SOFR3mo_PX__2[[#This Row],[Column15]]</f>
        <v>95.924999999999997</v>
      </c>
      <c r="P26">
        <f>SOFR3mo_PX__2[[#This Row],[Column16]]</f>
        <v>95.97</v>
      </c>
      <c r="Q26">
        <f>SOFR3mo_PX__2[[#This Row],[Column17]]</f>
        <v>95.96</v>
      </c>
      <c r="R26">
        <f>SOFR3mo_PX__2[[#This Row],[Column18]]</f>
        <v>95.944999999999993</v>
      </c>
      <c r="S26">
        <f>SOFR3mo_PX__2[[#This Row],[Column19]]</f>
        <v>95.935000000000002</v>
      </c>
      <c r="T26">
        <f>SOFR3mo_PX__2[[#This Row],[Column20]]</f>
        <v>95.82</v>
      </c>
      <c r="U26">
        <f>SOFR3mo_PX__2[[#This Row],[Column21]]</f>
        <v>95.834999999999994</v>
      </c>
      <c r="V26">
        <f>SOFR3mo_PX__2[[#This Row],[Column22]]</f>
        <v>95.894999999999996</v>
      </c>
      <c r="W26">
        <f>SOFR3mo_PX__2[[#This Row],[Column23]]</f>
        <v>95.894999999999996</v>
      </c>
      <c r="X26">
        <f>SOFR3mo_PX__2[[#This Row],[Column24]]</f>
        <v>95.875</v>
      </c>
      <c r="Y26">
        <f>SOFR3mo_PX__2[[#This Row],[Column25]]</f>
        <v>95.915000000000006</v>
      </c>
      <c r="Z26">
        <f>SOFR3mo_PX__2[[#This Row],[Column26]]</f>
        <v>95.864999999999995</v>
      </c>
      <c r="AA26">
        <f>SOFR3mo_PX__2[[#This Row],[Column27]]</f>
        <v>95.834999999999994</v>
      </c>
      <c r="AB26">
        <f>SOFR3mo_PX__2[[#This Row],[Column28]]</f>
        <v>95.87</v>
      </c>
      <c r="AC26">
        <f>SOFR3mo_PX__2[[#This Row],[Column29]]</f>
        <v>95.795000000000002</v>
      </c>
      <c r="AD26">
        <f>SOFR3mo_PX__2[[#This Row],[Column30]]</f>
        <v>95.81</v>
      </c>
      <c r="AE26">
        <f>SOFR3mo_PX__2[[#This Row],[Column31]]</f>
        <v>95.805000000000007</v>
      </c>
      <c r="AF26">
        <f>SOFR3mo_PX__2[[#This Row],[Column32]]</f>
        <v>95.81</v>
      </c>
      <c r="AG26">
        <f>SOFR3mo_PX__2[[#This Row],[Column33]]</f>
        <v>95.825000000000003</v>
      </c>
      <c r="AH26">
        <f>SOFR3mo_PX__2[[#This Row],[Column34]]</f>
        <v>95.82</v>
      </c>
      <c r="AI26">
        <f>SOFR3mo_PX__2[[#This Row],[Column35]]</f>
        <v>95.855000000000004</v>
      </c>
      <c r="AJ26">
        <f>SOFR3mo_PX__2[[#This Row],[Column36]]</f>
        <v>95.83</v>
      </c>
      <c r="AK26">
        <f>SOFR3mo_PX__2[[#This Row],[Column37]]</f>
        <v>95.86</v>
      </c>
      <c r="AL26">
        <f>SOFR3mo_PX__2[[#This Row],[Column38]]</f>
        <v>95.864999999999995</v>
      </c>
      <c r="AM26">
        <f>SOFR3mo_PX__2[[#This Row],[Column39]]</f>
        <v>95.834999999999994</v>
      </c>
      <c r="AN26">
        <f>SOFR3mo_PX__2[[#This Row],[Column40]]</f>
        <v>95.844999999999999</v>
      </c>
      <c r="AO26">
        <f>SOFR3mo_PX__2[[#This Row],[Column41]]</f>
        <v>95.765000000000001</v>
      </c>
      <c r="AP26">
        <f>SOFR3mo_PX__2[[#This Row],[Column42]]</f>
        <v>95.765000000000001</v>
      </c>
      <c r="AQ26">
        <f>SOFR3mo_PX__2[[#This Row],[Column43]]</f>
        <v>95.724999999999994</v>
      </c>
      <c r="AR26">
        <f>SOFR3mo_PX__2[[#This Row],[Column44]]</f>
        <v>95.715000000000003</v>
      </c>
      <c r="AS26">
        <f>SOFR3mo_PX__2[[#This Row],[Column45]]</f>
        <v>95.62</v>
      </c>
      <c r="AT26">
        <f>SOFR3mo_PX__2[[#This Row],[Column46]]</f>
        <v>95.67</v>
      </c>
      <c r="AU26">
        <f>SOFR3mo_PX__2[[#This Row],[Column47]]</f>
        <v>95.7</v>
      </c>
      <c r="AV26">
        <f>SOFR3mo_PX__2[[#This Row],[Column48]]</f>
        <v>95.84</v>
      </c>
      <c r="AW26">
        <f>SOFR3mo_PX__2[[#This Row],[Column49]]</f>
        <v>95.834999999999994</v>
      </c>
      <c r="AX26">
        <f>SOFR3mo_PX__2[[#This Row],[Column50]]</f>
        <v>95.834999999999994</v>
      </c>
      <c r="AY26">
        <f>SOFR3mo_PX__2[[#This Row],[Column51]]</f>
        <v>95.87</v>
      </c>
      <c r="AZ26">
        <f>SOFR3mo_PX__2[[#This Row],[Column52]]</f>
        <v>95.915000000000006</v>
      </c>
      <c r="BA26">
        <f>SOFR3mo_PX__2[[#This Row],[Column53]]</f>
        <v>95.88</v>
      </c>
      <c r="BB26">
        <f>SOFR3mo_PX__2[[#This Row],[Column54]]</f>
        <v>95.91</v>
      </c>
      <c r="BC26">
        <f>SOFR3mo_PX__2[[#This Row],[Column55]]</f>
        <v>95.864999999999995</v>
      </c>
      <c r="BD26">
        <f>SOFR3mo_PX__2[[#This Row],[Column56]]</f>
        <v>95.844999999999999</v>
      </c>
      <c r="BE26">
        <f>SOFR3mo_PX__2[[#This Row],[Column57]]</f>
        <v>95.905000000000001</v>
      </c>
      <c r="BF26">
        <f>SOFR3mo_PX__2[[#This Row],[Column58]]</f>
        <v>95.9</v>
      </c>
      <c r="BG26">
        <f>SOFR3mo_PX__2[[#This Row],[Column59]]</f>
        <v>95.88</v>
      </c>
      <c r="BH26">
        <f>SOFR3mo_PX__2[[#This Row],[Column60]]</f>
        <v>95.93</v>
      </c>
      <c r="BI26">
        <f>SOFR3mo_PX__2[[#This Row],[Column61]]</f>
        <v>95.935000000000002</v>
      </c>
      <c r="BJ26">
        <f>SOFR3mo_PX__2[[#This Row],[Column62]]</f>
        <v>95.98</v>
      </c>
      <c r="BK26">
        <f>SOFR3mo_PX__2[[#This Row],[Column26]]</f>
        <v>95.864999999999995</v>
      </c>
      <c r="BL26">
        <f>SOFR3mo_PX__2[[#This Row],[Column27]]</f>
        <v>95.834999999999994</v>
      </c>
      <c r="BM26">
        <f>SOFR3mo_PX__2[[#This Row],[Column28]]</f>
        <v>95.87</v>
      </c>
      <c r="BN26">
        <f>SOFR3mo_PX__2[[#This Row],[Column29]]</f>
        <v>95.795000000000002</v>
      </c>
    </row>
    <row r="27" spans="1:66" x14ac:dyDescent="0.25">
      <c r="A27" t="str">
        <f ca="1">'cont list_0'!I30</f>
        <v>M32</v>
      </c>
      <c r="B27">
        <f>SOFR3mo_PX__2[[#This Row],[Column2]]</f>
        <v>95.724999999999994</v>
      </c>
      <c r="C27">
        <f>SOFR3mo_PX__2[[#This Row],[Column3]]</f>
        <v>95.724999999999994</v>
      </c>
      <c r="D27">
        <f>SOFR3mo_PX__2[[#This Row],[Column4]]</f>
        <v>95.745000000000005</v>
      </c>
      <c r="E27">
        <f>SOFR3mo_PX__2[[#This Row],[Column5]]</f>
        <v>95.71</v>
      </c>
      <c r="F27">
        <f>SOFR3mo_PX__2[[#This Row],[Column6]]</f>
        <v>95.7</v>
      </c>
      <c r="G27">
        <f>SOFR3mo_PX__2[[#This Row],[Column7]]</f>
        <v>95.74</v>
      </c>
      <c r="H27">
        <f>SOFR3mo_PX__2[[#This Row],[Column8]]</f>
        <v>95.754999999999995</v>
      </c>
      <c r="I27">
        <f>SOFR3mo_PX__2[[#This Row],[Column9]]</f>
        <v>95.72</v>
      </c>
      <c r="J27">
        <f>SOFR3mo_PX__2[[#This Row],[Column10]]</f>
        <v>95.765000000000001</v>
      </c>
      <c r="K27">
        <f>SOFR3mo_PX__2[[#This Row],[Column11]]</f>
        <v>95.81</v>
      </c>
      <c r="L27">
        <f>SOFR3mo_PX__2[[#This Row],[Column12]]</f>
        <v>95.805000000000007</v>
      </c>
      <c r="M27">
        <f>SOFR3mo_PX__2[[#This Row],[Column13]]</f>
        <v>95.805000000000007</v>
      </c>
      <c r="N27">
        <f>SOFR3mo_PX__2[[#This Row],[Column14]]</f>
        <v>95.814999999999998</v>
      </c>
      <c r="O27">
        <f>SOFR3mo_PX__2[[#This Row],[Column15]]</f>
        <v>95.89</v>
      </c>
      <c r="P27">
        <f>SOFR3mo_PX__2[[#This Row],[Column16]]</f>
        <v>95.935000000000002</v>
      </c>
      <c r="Q27">
        <f>SOFR3mo_PX__2[[#This Row],[Column17]]</f>
        <v>95.924999999999997</v>
      </c>
      <c r="R27">
        <f>SOFR3mo_PX__2[[#This Row],[Column18]]</f>
        <v>95.91</v>
      </c>
      <c r="S27">
        <f>SOFR3mo_PX__2[[#This Row],[Column19]]</f>
        <v>95.9</v>
      </c>
      <c r="T27">
        <f>SOFR3mo_PX__2[[#This Row],[Column20]]</f>
        <v>95.784999999999997</v>
      </c>
      <c r="U27">
        <f>SOFR3mo_PX__2[[#This Row],[Column21]]</f>
        <v>95.8</v>
      </c>
      <c r="V27">
        <f>SOFR3mo_PX__2[[#This Row],[Column22]]</f>
        <v>95.86</v>
      </c>
      <c r="W27">
        <f>SOFR3mo_PX__2[[#This Row],[Column23]]</f>
        <v>95.86</v>
      </c>
      <c r="X27">
        <f>SOFR3mo_PX__2[[#This Row],[Column24]]</f>
        <v>95.84</v>
      </c>
      <c r="Y27">
        <f>SOFR3mo_PX__2[[#This Row],[Column25]]</f>
        <v>95.875</v>
      </c>
      <c r="Z27">
        <f>SOFR3mo_PX__2[[#This Row],[Column26]]</f>
        <v>95.825000000000003</v>
      </c>
      <c r="AA27">
        <f>SOFR3mo_PX__2[[#This Row],[Column27]]</f>
        <v>95.795000000000002</v>
      </c>
      <c r="AB27">
        <f>SOFR3mo_PX__2[[#This Row],[Column28]]</f>
        <v>95.83</v>
      </c>
      <c r="AC27">
        <f>SOFR3mo_PX__2[[#This Row],[Column29]]</f>
        <v>95.754999999999995</v>
      </c>
      <c r="AD27">
        <f>SOFR3mo_PX__2[[#This Row],[Column30]]</f>
        <v>95.77</v>
      </c>
      <c r="AE27">
        <f>SOFR3mo_PX__2[[#This Row],[Column31]]</f>
        <v>95.765000000000001</v>
      </c>
      <c r="AF27">
        <f>SOFR3mo_PX__2[[#This Row],[Column32]]</f>
        <v>95.77</v>
      </c>
      <c r="AG27">
        <f>SOFR3mo_PX__2[[#This Row],[Column33]]</f>
        <v>95.784999999999997</v>
      </c>
      <c r="AH27">
        <f>SOFR3mo_PX__2[[#This Row],[Column34]]</f>
        <v>95.78</v>
      </c>
      <c r="AI27">
        <f>SOFR3mo_PX__2[[#This Row],[Column35]]</f>
        <v>95.81</v>
      </c>
      <c r="AJ27">
        <f>SOFR3mo_PX__2[[#This Row],[Column36]]</f>
        <v>95.784999999999997</v>
      </c>
      <c r="AK27">
        <f>SOFR3mo_PX__2[[#This Row],[Column37]]</f>
        <v>95.814999999999998</v>
      </c>
      <c r="AL27">
        <f>SOFR3mo_PX__2[[#This Row],[Column38]]</f>
        <v>95.825000000000003</v>
      </c>
      <c r="AM27">
        <f>SOFR3mo_PX__2[[#This Row],[Column39]]</f>
        <v>95.795000000000002</v>
      </c>
      <c r="AN27">
        <f>SOFR3mo_PX__2[[#This Row],[Column40]]</f>
        <v>95.805000000000007</v>
      </c>
      <c r="AO27">
        <f>SOFR3mo_PX__2[[#This Row],[Column41]]</f>
        <v>95.724999999999994</v>
      </c>
      <c r="AP27">
        <f>SOFR3mo_PX__2[[#This Row],[Column42]]</f>
        <v>95.724999999999994</v>
      </c>
      <c r="AQ27">
        <f>SOFR3mo_PX__2[[#This Row],[Column43]]</f>
        <v>95.685000000000002</v>
      </c>
      <c r="AR27">
        <f>SOFR3mo_PX__2[[#This Row],[Column44]]</f>
        <v>95.674999999999997</v>
      </c>
      <c r="AS27">
        <f>SOFR3mo_PX__2[[#This Row],[Column45]]</f>
        <v>95.58</v>
      </c>
      <c r="AT27">
        <f>SOFR3mo_PX__2[[#This Row],[Column46]]</f>
        <v>95.63</v>
      </c>
      <c r="AU27">
        <f>SOFR3mo_PX__2[[#This Row],[Column47]]</f>
        <v>95.655000000000001</v>
      </c>
      <c r="AV27">
        <f>SOFR3mo_PX__2[[#This Row],[Column48]]</f>
        <v>95.795000000000002</v>
      </c>
      <c r="AW27">
        <f>SOFR3mo_PX__2[[#This Row],[Column49]]</f>
        <v>95.79</v>
      </c>
      <c r="AX27">
        <f>SOFR3mo_PX__2[[#This Row],[Column50]]</f>
        <v>95.784999999999997</v>
      </c>
      <c r="AY27">
        <f>SOFR3mo_PX__2[[#This Row],[Column51]]</f>
        <v>95.82</v>
      </c>
      <c r="AZ27">
        <f>SOFR3mo_PX__2[[#This Row],[Column52]]</f>
        <v>95.864999999999995</v>
      </c>
      <c r="BA27">
        <f>SOFR3mo_PX__2[[#This Row],[Column53]]</f>
        <v>95.83</v>
      </c>
      <c r="BB27">
        <f>SOFR3mo_PX__2[[#This Row],[Column54]]</f>
        <v>95.86</v>
      </c>
      <c r="BC27">
        <f>SOFR3mo_PX__2[[#This Row],[Column55]]</f>
        <v>95.814999999999998</v>
      </c>
      <c r="BD27">
        <f>SOFR3mo_PX__2[[#This Row],[Column56]]</f>
        <v>95.795000000000002</v>
      </c>
      <c r="BE27">
        <f>SOFR3mo_PX__2[[#This Row],[Column57]]</f>
        <v>95.855000000000004</v>
      </c>
      <c r="BF27">
        <f>SOFR3mo_PX__2[[#This Row],[Column58]]</f>
        <v>95.85</v>
      </c>
      <c r="BG27">
        <f>SOFR3mo_PX__2[[#This Row],[Column59]]</f>
        <v>95.83</v>
      </c>
      <c r="BH27">
        <f>SOFR3mo_PX__2[[#This Row],[Column60]]</f>
        <v>95.88</v>
      </c>
      <c r="BI27">
        <f>SOFR3mo_PX__2[[#This Row],[Column61]]</f>
        <v>95.885000000000005</v>
      </c>
      <c r="BJ27">
        <f>SOFR3mo_PX__2[[#This Row],[Column62]]</f>
        <v>95.93</v>
      </c>
      <c r="BK27">
        <f>SOFR3mo_PX__2[[#This Row],[Column26]]</f>
        <v>95.825000000000003</v>
      </c>
      <c r="BL27">
        <f>SOFR3mo_PX__2[[#This Row],[Column27]]</f>
        <v>95.795000000000002</v>
      </c>
      <c r="BM27">
        <f>SOFR3mo_PX__2[[#This Row],[Column28]]</f>
        <v>95.83</v>
      </c>
      <c r="BN27">
        <f>SOFR3mo_PX__2[[#This Row],[Column29]]</f>
        <v>95.754999999999995</v>
      </c>
    </row>
    <row r="28" spans="1:66" x14ac:dyDescent="0.25">
      <c r="A28" t="str">
        <f ca="1">'cont list_0'!I31</f>
        <v>U32</v>
      </c>
      <c r="B28">
        <f>SOFR3mo_PX__2[[#This Row],[Column2]]</f>
        <v>95.69</v>
      </c>
      <c r="C28">
        <f>SOFR3mo_PX__2[[#This Row],[Column3]]</f>
        <v>95.69</v>
      </c>
      <c r="D28">
        <f>SOFR3mo_PX__2[[#This Row],[Column4]]</f>
        <v>95.71</v>
      </c>
      <c r="E28">
        <f>SOFR3mo_PX__2[[#This Row],[Column5]]</f>
        <v>95.674999999999997</v>
      </c>
      <c r="F28">
        <f>SOFR3mo_PX__2[[#This Row],[Column6]]</f>
        <v>95.665000000000006</v>
      </c>
      <c r="G28">
        <f>SOFR3mo_PX__2[[#This Row],[Column7]]</f>
        <v>95.704999999999998</v>
      </c>
      <c r="H28">
        <f>SOFR3mo_PX__2[[#This Row],[Column8]]</f>
        <v>95.72</v>
      </c>
      <c r="I28">
        <f>SOFR3mo_PX__2[[#This Row],[Column9]]</f>
        <v>95.685000000000002</v>
      </c>
      <c r="J28">
        <f>SOFR3mo_PX__2[[#This Row],[Column10]]</f>
        <v>95.73</v>
      </c>
      <c r="K28">
        <f>SOFR3mo_PX__2[[#This Row],[Column11]]</f>
        <v>95.775000000000006</v>
      </c>
      <c r="L28">
        <f>SOFR3mo_PX__2[[#This Row],[Column12]]</f>
        <v>95.77</v>
      </c>
      <c r="M28">
        <f>SOFR3mo_PX__2[[#This Row],[Column13]]</f>
        <v>95.77</v>
      </c>
      <c r="N28">
        <f>SOFR3mo_PX__2[[#This Row],[Column14]]</f>
        <v>95.78</v>
      </c>
      <c r="O28">
        <f>SOFR3mo_PX__2[[#This Row],[Column15]]</f>
        <v>95.855000000000004</v>
      </c>
      <c r="P28">
        <f>SOFR3mo_PX__2[[#This Row],[Column16]]</f>
        <v>95.9</v>
      </c>
      <c r="Q28">
        <f>SOFR3mo_PX__2[[#This Row],[Column17]]</f>
        <v>95.89</v>
      </c>
      <c r="R28">
        <f>SOFR3mo_PX__2[[#This Row],[Column18]]</f>
        <v>95.875</v>
      </c>
      <c r="S28">
        <f>SOFR3mo_PX__2[[#This Row],[Column19]]</f>
        <v>95.864999999999995</v>
      </c>
      <c r="T28">
        <f>SOFR3mo_PX__2[[#This Row],[Column20]]</f>
        <v>95.75</v>
      </c>
      <c r="U28">
        <f>SOFR3mo_PX__2[[#This Row],[Column21]]</f>
        <v>95.765000000000001</v>
      </c>
      <c r="V28">
        <f>SOFR3mo_PX__2[[#This Row],[Column22]]</f>
        <v>95.825000000000003</v>
      </c>
      <c r="W28">
        <f>SOFR3mo_PX__2[[#This Row],[Column23]]</f>
        <v>95.825000000000003</v>
      </c>
      <c r="X28">
        <f>SOFR3mo_PX__2[[#This Row],[Column24]]</f>
        <v>95.8</v>
      </c>
      <c r="Y28">
        <f>SOFR3mo_PX__2[[#This Row],[Column25]]</f>
        <v>95.84</v>
      </c>
      <c r="Z28">
        <f>SOFR3mo_PX__2[[#This Row],[Column26]]</f>
        <v>95.79</v>
      </c>
      <c r="AA28">
        <f>SOFR3mo_PX__2[[#This Row],[Column27]]</f>
        <v>95.76</v>
      </c>
      <c r="AB28">
        <f>SOFR3mo_PX__2[[#This Row],[Column28]]</f>
        <v>95.795000000000002</v>
      </c>
      <c r="AC28">
        <f>SOFR3mo_PX__2[[#This Row],[Column29]]</f>
        <v>95.72</v>
      </c>
      <c r="AD28">
        <f>SOFR3mo_PX__2[[#This Row],[Column30]]</f>
        <v>95.734999999999999</v>
      </c>
      <c r="AE28">
        <f>SOFR3mo_PX__2[[#This Row],[Column31]]</f>
        <v>95.73</v>
      </c>
      <c r="AF28">
        <f>SOFR3mo_PX__2[[#This Row],[Column32]]</f>
        <v>95.734999999999999</v>
      </c>
      <c r="AG28">
        <f>SOFR3mo_PX__2[[#This Row],[Column33]]</f>
        <v>95.745000000000005</v>
      </c>
      <c r="AH28">
        <f>SOFR3mo_PX__2[[#This Row],[Column34]]</f>
        <v>95.74</v>
      </c>
      <c r="AI28">
        <f>SOFR3mo_PX__2[[#This Row],[Column35]]</f>
        <v>95.77</v>
      </c>
      <c r="AJ28">
        <f>SOFR3mo_PX__2[[#This Row],[Column36]]</f>
        <v>95.745000000000005</v>
      </c>
      <c r="AK28">
        <f>SOFR3mo_PX__2[[#This Row],[Column37]]</f>
        <v>95.775000000000006</v>
      </c>
      <c r="AL28">
        <f>SOFR3mo_PX__2[[#This Row],[Column38]]</f>
        <v>95.784999999999997</v>
      </c>
      <c r="AM28">
        <f>SOFR3mo_PX__2[[#This Row],[Column39]]</f>
        <v>95.754999999999995</v>
      </c>
      <c r="AN28">
        <f>SOFR3mo_PX__2[[#This Row],[Column40]]</f>
        <v>95.765000000000001</v>
      </c>
      <c r="AO28">
        <f>SOFR3mo_PX__2[[#This Row],[Column41]]</f>
        <v>95.685000000000002</v>
      </c>
      <c r="AP28">
        <f>SOFR3mo_PX__2[[#This Row],[Column42]]</f>
        <v>95.685000000000002</v>
      </c>
      <c r="AQ28">
        <f>SOFR3mo_PX__2[[#This Row],[Column43]]</f>
        <v>95.644999999999996</v>
      </c>
      <c r="AR28">
        <f>SOFR3mo_PX__2[[#This Row],[Column44]]</f>
        <v>95.635000000000005</v>
      </c>
      <c r="AS28">
        <f>SOFR3mo_PX__2[[#This Row],[Column45]]</f>
        <v>95.54</v>
      </c>
      <c r="AT28">
        <f>SOFR3mo_PX__2[[#This Row],[Column46]]</f>
        <v>95.59</v>
      </c>
      <c r="AU28">
        <f>SOFR3mo_PX__2[[#This Row],[Column47]]</f>
        <v>95.614999999999995</v>
      </c>
      <c r="AV28">
        <f>SOFR3mo_PX__2[[#This Row],[Column48]]</f>
        <v>95.75</v>
      </c>
      <c r="AW28">
        <f>SOFR3mo_PX__2[[#This Row],[Column49]]</f>
        <v>95.745000000000005</v>
      </c>
      <c r="AX28">
        <f>SOFR3mo_PX__2[[#This Row],[Column50]]</f>
        <v>95.74</v>
      </c>
      <c r="AY28">
        <f>SOFR3mo_PX__2[[#This Row],[Column51]]</f>
        <v>95.775000000000006</v>
      </c>
      <c r="AZ28">
        <f>SOFR3mo_PX__2[[#This Row],[Column52]]</f>
        <v>95.82</v>
      </c>
      <c r="BA28">
        <f>SOFR3mo_PX__2[[#This Row],[Column53]]</f>
        <v>95.784999999999997</v>
      </c>
      <c r="BB28">
        <f>SOFR3mo_PX__2[[#This Row],[Column54]]</f>
        <v>95.814999999999998</v>
      </c>
      <c r="BC28">
        <f>SOFR3mo_PX__2[[#This Row],[Column55]]</f>
        <v>95.77</v>
      </c>
      <c r="BD28">
        <f>SOFR3mo_PX__2[[#This Row],[Column56]]</f>
        <v>95.75</v>
      </c>
      <c r="BE28">
        <f>SOFR3mo_PX__2[[#This Row],[Column57]]</f>
        <v>95.81</v>
      </c>
      <c r="BF28">
        <f>SOFR3mo_PX__2[[#This Row],[Column58]]</f>
        <v>95.805000000000007</v>
      </c>
      <c r="BG28">
        <f>SOFR3mo_PX__2[[#This Row],[Column59]]</f>
        <v>95.784999999999997</v>
      </c>
      <c r="BH28">
        <f>SOFR3mo_PX__2[[#This Row],[Column60]]</f>
        <v>95.834999999999994</v>
      </c>
      <c r="BI28">
        <f>SOFR3mo_PX__2[[#This Row],[Column61]]</f>
        <v>95.84</v>
      </c>
      <c r="BJ28">
        <f>SOFR3mo_PX__2[[#This Row],[Column62]]</f>
        <v>95.885000000000005</v>
      </c>
      <c r="BK28">
        <f>SOFR3mo_PX__2[[#This Row],[Column26]]</f>
        <v>95.79</v>
      </c>
      <c r="BL28">
        <f>SOFR3mo_PX__2[[#This Row],[Column27]]</f>
        <v>95.76</v>
      </c>
      <c r="BM28">
        <f>SOFR3mo_PX__2[[#This Row],[Column28]]</f>
        <v>95.795000000000002</v>
      </c>
      <c r="BN28">
        <f>SOFR3mo_PX__2[[#This Row],[Column29]]</f>
        <v>95.72</v>
      </c>
    </row>
    <row r="29" spans="1:66" x14ac:dyDescent="0.25">
      <c r="A29" t="str">
        <f ca="1">'cont list_0'!I32</f>
        <v>Z32</v>
      </c>
      <c r="B29">
        <f>SOFR3mo_PX__2[[#This Row],[Column2]]</f>
        <v>95.65</v>
      </c>
      <c r="C29">
        <f>SOFR3mo_PX__2[[#This Row],[Column3]]</f>
        <v>95.65</v>
      </c>
      <c r="D29">
        <f>SOFR3mo_PX__2[[#This Row],[Column4]]</f>
        <v>95.67</v>
      </c>
      <c r="E29">
        <f>SOFR3mo_PX__2[[#This Row],[Column5]]</f>
        <v>95.635000000000005</v>
      </c>
      <c r="F29">
        <f>SOFR3mo_PX__2[[#This Row],[Column6]]</f>
        <v>95.625</v>
      </c>
      <c r="G29">
        <f>SOFR3mo_PX__2[[#This Row],[Column7]]</f>
        <v>95.665000000000006</v>
      </c>
      <c r="H29">
        <f>SOFR3mo_PX__2[[#This Row],[Column8]]</f>
        <v>95.68</v>
      </c>
      <c r="I29">
        <f>SOFR3mo_PX__2[[#This Row],[Column9]]</f>
        <v>95.644999999999996</v>
      </c>
      <c r="J29">
        <f>SOFR3mo_PX__2[[#This Row],[Column10]]</f>
        <v>95.69</v>
      </c>
      <c r="K29">
        <f>SOFR3mo_PX__2[[#This Row],[Column11]]</f>
        <v>95.734999999999999</v>
      </c>
      <c r="L29">
        <f>SOFR3mo_PX__2[[#This Row],[Column12]]</f>
        <v>95.73</v>
      </c>
      <c r="M29">
        <f>SOFR3mo_PX__2[[#This Row],[Column13]]</f>
        <v>95.73</v>
      </c>
      <c r="N29">
        <f>SOFR3mo_PX__2[[#This Row],[Column14]]</f>
        <v>95.74</v>
      </c>
      <c r="O29">
        <f>SOFR3mo_PX__2[[#This Row],[Column15]]</f>
        <v>95.814999999999998</v>
      </c>
      <c r="P29">
        <f>SOFR3mo_PX__2[[#This Row],[Column16]]</f>
        <v>95.86</v>
      </c>
      <c r="Q29">
        <f>SOFR3mo_PX__2[[#This Row],[Column17]]</f>
        <v>95.85</v>
      </c>
      <c r="R29">
        <f>SOFR3mo_PX__2[[#This Row],[Column18]]</f>
        <v>95.834999999999994</v>
      </c>
      <c r="S29">
        <f>SOFR3mo_PX__2[[#This Row],[Column19]]</f>
        <v>95.825000000000003</v>
      </c>
      <c r="T29">
        <f>SOFR3mo_PX__2[[#This Row],[Column20]]</f>
        <v>95.715000000000003</v>
      </c>
      <c r="U29">
        <f>SOFR3mo_PX__2[[#This Row],[Column21]]</f>
        <v>95.73</v>
      </c>
      <c r="V29">
        <f>SOFR3mo_PX__2[[#This Row],[Column22]]</f>
        <v>95.79</v>
      </c>
      <c r="W29">
        <f>SOFR3mo_PX__2[[#This Row],[Column23]]</f>
        <v>95.79</v>
      </c>
      <c r="X29">
        <f>SOFR3mo_PX__2[[#This Row],[Column24]]</f>
        <v>95.76</v>
      </c>
      <c r="Y29">
        <f>SOFR3mo_PX__2[[#This Row],[Column25]]</f>
        <v>95.8</v>
      </c>
      <c r="Z29">
        <f>SOFR3mo_PX__2[[#This Row],[Column26]]</f>
        <v>95.75</v>
      </c>
      <c r="AA29">
        <f>SOFR3mo_PX__2[[#This Row],[Column27]]</f>
        <v>95.72</v>
      </c>
      <c r="AB29">
        <f>SOFR3mo_PX__2[[#This Row],[Column28]]</f>
        <v>95.754999999999995</v>
      </c>
      <c r="AC29">
        <f>SOFR3mo_PX__2[[#This Row],[Column29]]</f>
        <v>95.68</v>
      </c>
      <c r="AD29">
        <f>SOFR3mo_PX__2[[#This Row],[Column30]]</f>
        <v>95.694999999999993</v>
      </c>
      <c r="AE29">
        <f>SOFR3mo_PX__2[[#This Row],[Column31]]</f>
        <v>95.69</v>
      </c>
      <c r="AF29">
        <f>SOFR3mo_PX__2[[#This Row],[Column32]]</f>
        <v>95.694999999999993</v>
      </c>
      <c r="AG29">
        <f>SOFR3mo_PX__2[[#This Row],[Column33]]</f>
        <v>95.704999999999998</v>
      </c>
      <c r="AH29">
        <f>SOFR3mo_PX__2[[#This Row],[Column34]]</f>
        <v>95.7</v>
      </c>
      <c r="AI29">
        <f>SOFR3mo_PX__2[[#This Row],[Column35]]</f>
        <v>95.73</v>
      </c>
      <c r="AJ29">
        <f>SOFR3mo_PX__2[[#This Row],[Column36]]</f>
        <v>95.704999999999998</v>
      </c>
      <c r="AK29">
        <f>SOFR3mo_PX__2[[#This Row],[Column37]]</f>
        <v>95.734999999999999</v>
      </c>
      <c r="AL29">
        <f>SOFR3mo_PX__2[[#This Row],[Column38]]</f>
        <v>95.745000000000005</v>
      </c>
      <c r="AM29">
        <f>SOFR3mo_PX__2[[#This Row],[Column39]]</f>
        <v>95.715000000000003</v>
      </c>
      <c r="AN29">
        <f>SOFR3mo_PX__2[[#This Row],[Column40]]</f>
        <v>95.724999999999994</v>
      </c>
      <c r="AO29">
        <f>SOFR3mo_PX__2[[#This Row],[Column41]]</f>
        <v>95.644999999999996</v>
      </c>
      <c r="AP29">
        <f>SOFR3mo_PX__2[[#This Row],[Column42]]</f>
        <v>95.644999999999996</v>
      </c>
      <c r="AQ29">
        <f>SOFR3mo_PX__2[[#This Row],[Column43]]</f>
        <v>95.605000000000004</v>
      </c>
      <c r="AR29">
        <f>SOFR3mo_PX__2[[#This Row],[Column44]]</f>
        <v>95.594999999999999</v>
      </c>
      <c r="AS29">
        <f>SOFR3mo_PX__2[[#This Row],[Column45]]</f>
        <v>95.5</v>
      </c>
      <c r="AT29">
        <f>SOFR3mo_PX__2[[#This Row],[Column46]]</f>
        <v>95.55</v>
      </c>
      <c r="AU29">
        <f>SOFR3mo_PX__2[[#This Row],[Column47]]</f>
        <v>95.575000000000003</v>
      </c>
      <c r="AV29">
        <f>SOFR3mo_PX__2[[#This Row],[Column48]]</f>
        <v>95.704999999999998</v>
      </c>
      <c r="AW29">
        <f>SOFR3mo_PX__2[[#This Row],[Column49]]</f>
        <v>95.7</v>
      </c>
      <c r="AX29">
        <f>SOFR3mo_PX__2[[#This Row],[Column50]]</f>
        <v>95.694999999999993</v>
      </c>
      <c r="AY29">
        <f>SOFR3mo_PX__2[[#This Row],[Column51]]</f>
        <v>95.73</v>
      </c>
      <c r="AZ29">
        <f>SOFR3mo_PX__2[[#This Row],[Column52]]</f>
        <v>95.775000000000006</v>
      </c>
      <c r="BA29">
        <f>SOFR3mo_PX__2[[#This Row],[Column53]]</f>
        <v>95.74</v>
      </c>
      <c r="BB29">
        <f>SOFR3mo_PX__2[[#This Row],[Column54]]</f>
        <v>95.77</v>
      </c>
      <c r="BC29">
        <f>SOFR3mo_PX__2[[#This Row],[Column55]]</f>
        <v>95.724999999999994</v>
      </c>
      <c r="BD29">
        <f>SOFR3mo_PX__2[[#This Row],[Column56]]</f>
        <v>95.704999999999998</v>
      </c>
      <c r="BE29">
        <f>SOFR3mo_PX__2[[#This Row],[Column57]]</f>
        <v>95.765000000000001</v>
      </c>
      <c r="BF29">
        <f>SOFR3mo_PX__2[[#This Row],[Column58]]</f>
        <v>95.76</v>
      </c>
      <c r="BG29">
        <f>SOFR3mo_PX__2[[#This Row],[Column59]]</f>
        <v>95.74</v>
      </c>
      <c r="BH29">
        <f>SOFR3mo_PX__2[[#This Row],[Column60]]</f>
        <v>95.79</v>
      </c>
      <c r="BI29">
        <f>SOFR3mo_PX__2[[#This Row],[Column61]]</f>
        <v>95.795000000000002</v>
      </c>
      <c r="BJ29">
        <f>SOFR3mo_PX__2[[#This Row],[Column62]]</f>
        <v>95.84</v>
      </c>
      <c r="BK29">
        <f>SOFR3mo_PX__2[[#This Row],[Column26]]</f>
        <v>95.75</v>
      </c>
      <c r="BL29">
        <f>SOFR3mo_PX__2[[#This Row],[Column27]]</f>
        <v>95.72</v>
      </c>
      <c r="BM29">
        <f>SOFR3mo_PX__2[[#This Row],[Column28]]</f>
        <v>95.754999999999995</v>
      </c>
      <c r="BN29">
        <f>SOFR3mo_PX__2[[#This Row],[Column29]]</f>
        <v>95.68</v>
      </c>
    </row>
    <row r="30" spans="1:66" x14ac:dyDescent="0.25">
      <c r="A30" t="str">
        <f ca="1">'cont list_0'!I33</f>
        <v>H33</v>
      </c>
      <c r="B30">
        <f>SOFR3mo_PX__2[[#This Row],[Column2]]</f>
        <v>95.614999999999995</v>
      </c>
      <c r="C30">
        <f>SOFR3mo_PX__2[[#This Row],[Column3]]</f>
        <v>95.614999999999995</v>
      </c>
      <c r="D30">
        <f>SOFR3mo_PX__2[[#This Row],[Column4]]</f>
        <v>95.635000000000005</v>
      </c>
      <c r="E30">
        <f>SOFR3mo_PX__2[[#This Row],[Column5]]</f>
        <v>95.6</v>
      </c>
      <c r="F30">
        <f>SOFR3mo_PX__2[[#This Row],[Column6]]</f>
        <v>95.59</v>
      </c>
      <c r="G30">
        <f>SOFR3mo_PX__2[[#This Row],[Column7]]</f>
        <v>95.63</v>
      </c>
      <c r="H30">
        <f>SOFR3mo_PX__2[[#This Row],[Column8]]</f>
        <v>95.644999999999996</v>
      </c>
      <c r="I30">
        <f>SOFR3mo_PX__2[[#This Row],[Column9]]</f>
        <v>95.61</v>
      </c>
      <c r="J30">
        <f>SOFR3mo_PX__2[[#This Row],[Column10]]</f>
        <v>95.655000000000001</v>
      </c>
      <c r="K30">
        <f>SOFR3mo_PX__2[[#This Row],[Column11]]</f>
        <v>95.7</v>
      </c>
      <c r="L30">
        <f>SOFR3mo_PX__2[[#This Row],[Column12]]</f>
        <v>95.694999999999993</v>
      </c>
      <c r="M30">
        <f>SOFR3mo_PX__2[[#This Row],[Column13]]</f>
        <v>95.694999999999993</v>
      </c>
      <c r="N30">
        <f>SOFR3mo_PX__2[[#This Row],[Column14]]</f>
        <v>95.704999999999998</v>
      </c>
      <c r="O30">
        <f>SOFR3mo_PX__2[[#This Row],[Column15]]</f>
        <v>95.78</v>
      </c>
      <c r="P30">
        <f>SOFR3mo_PX__2[[#This Row],[Column16]]</f>
        <v>95.825000000000003</v>
      </c>
      <c r="Q30">
        <f>SOFR3mo_PX__2[[#This Row],[Column17]]</f>
        <v>95.814999999999998</v>
      </c>
      <c r="R30">
        <f>SOFR3mo_PX__2[[#This Row],[Column18]]</f>
        <v>95.8</v>
      </c>
      <c r="S30">
        <f>SOFR3mo_PX__2[[#This Row],[Column19]]</f>
        <v>95.79</v>
      </c>
      <c r="T30">
        <f>SOFR3mo_PX__2[[#This Row],[Column20]]</f>
        <v>95.68</v>
      </c>
      <c r="U30">
        <f>SOFR3mo_PX__2[[#This Row],[Column21]]</f>
        <v>95.694999999999993</v>
      </c>
      <c r="V30">
        <f>SOFR3mo_PX__2[[#This Row],[Column22]]</f>
        <v>95.754999999999995</v>
      </c>
      <c r="W30">
        <f>SOFR3mo_PX__2[[#This Row],[Column23]]</f>
        <v>95.754999999999995</v>
      </c>
      <c r="X30">
        <f>SOFR3mo_PX__2[[#This Row],[Column24]]</f>
        <v>95.724999999999994</v>
      </c>
      <c r="Y30">
        <f>SOFR3mo_PX__2[[#This Row],[Column25]]</f>
        <v>95.76</v>
      </c>
      <c r="Z30">
        <f>SOFR3mo_PX__2[[#This Row],[Column26]]</f>
        <v>95.715000000000003</v>
      </c>
      <c r="AA30">
        <f>SOFR3mo_PX__2[[#This Row],[Column27]]</f>
        <v>95.685000000000002</v>
      </c>
      <c r="AB30">
        <f>SOFR3mo_PX__2[[#This Row],[Column28]]</f>
        <v>95.72</v>
      </c>
      <c r="AC30">
        <f>SOFR3mo_PX__2[[#This Row],[Column29]]</f>
        <v>95.644999999999996</v>
      </c>
      <c r="AD30">
        <f>SOFR3mo_PX__2[[#This Row],[Column30]]</f>
        <v>95.66</v>
      </c>
      <c r="AE30">
        <f>SOFR3mo_PX__2[[#This Row],[Column31]]</f>
        <v>95.655000000000001</v>
      </c>
      <c r="AF30">
        <f>SOFR3mo_PX__2[[#This Row],[Column32]]</f>
        <v>95.66</v>
      </c>
      <c r="AG30">
        <f>SOFR3mo_PX__2[[#This Row],[Column33]]</f>
        <v>95.67</v>
      </c>
      <c r="AH30">
        <f>SOFR3mo_PX__2[[#This Row],[Column34]]</f>
        <v>95.665000000000006</v>
      </c>
      <c r="AI30">
        <f>SOFR3mo_PX__2[[#This Row],[Column35]]</f>
        <v>95.694999999999993</v>
      </c>
      <c r="AJ30">
        <f>SOFR3mo_PX__2[[#This Row],[Column36]]</f>
        <v>95.67</v>
      </c>
      <c r="AK30">
        <f>SOFR3mo_PX__2[[#This Row],[Column37]]</f>
        <v>95.7</v>
      </c>
      <c r="AL30">
        <f>SOFR3mo_PX__2[[#This Row],[Column38]]</f>
        <v>95.71</v>
      </c>
      <c r="AM30">
        <f>SOFR3mo_PX__2[[#This Row],[Column39]]</f>
        <v>95.68</v>
      </c>
      <c r="AN30">
        <f>SOFR3mo_PX__2[[#This Row],[Column40]]</f>
        <v>95.69</v>
      </c>
      <c r="AO30">
        <f>SOFR3mo_PX__2[[#This Row],[Column41]]</f>
        <v>95.61</v>
      </c>
      <c r="AP30">
        <f>SOFR3mo_PX__2[[#This Row],[Column42]]</f>
        <v>95.61</v>
      </c>
      <c r="AQ30">
        <f>SOFR3mo_PX__2[[#This Row],[Column43]]</f>
        <v>95.57</v>
      </c>
      <c r="AR30">
        <f>SOFR3mo_PX__2[[#This Row],[Column44]]</f>
        <v>95.56</v>
      </c>
      <c r="AS30">
        <f>SOFR3mo_PX__2[[#This Row],[Column45]]</f>
        <v>95.465000000000003</v>
      </c>
      <c r="AT30">
        <f>SOFR3mo_PX__2[[#This Row],[Column46]]</f>
        <v>95.515000000000001</v>
      </c>
      <c r="AU30">
        <f>SOFR3mo_PX__2[[#This Row],[Column47]]</f>
        <v>95.54</v>
      </c>
      <c r="AV30">
        <f>SOFR3mo_PX__2[[#This Row],[Column48]]</f>
        <v>95.665000000000006</v>
      </c>
      <c r="AW30">
        <f>SOFR3mo_PX__2[[#This Row],[Column49]]</f>
        <v>95.66</v>
      </c>
      <c r="AX30">
        <f>SOFR3mo_PX__2[[#This Row],[Column50]]</f>
        <v>95.65</v>
      </c>
      <c r="AY30">
        <f>SOFR3mo_PX__2[[#This Row],[Column51]]</f>
        <v>95.685000000000002</v>
      </c>
      <c r="AZ30">
        <f>SOFR3mo_PX__2[[#This Row],[Column52]]</f>
        <v>95.73</v>
      </c>
      <c r="BA30">
        <f>SOFR3mo_PX__2[[#This Row],[Column53]]</f>
        <v>95.694999999999993</v>
      </c>
      <c r="BB30">
        <f>SOFR3mo_PX__2[[#This Row],[Column54]]</f>
        <v>95.724999999999994</v>
      </c>
      <c r="BC30">
        <f>SOFR3mo_PX__2[[#This Row],[Column55]]</f>
        <v>95.68</v>
      </c>
      <c r="BD30">
        <f>SOFR3mo_PX__2[[#This Row],[Column56]]</f>
        <v>95.66</v>
      </c>
      <c r="BE30">
        <f>SOFR3mo_PX__2[[#This Row],[Column57]]</f>
        <v>95.72</v>
      </c>
      <c r="BF30">
        <f>SOFR3mo_PX__2[[#This Row],[Column58]]</f>
        <v>95.715000000000003</v>
      </c>
      <c r="BG30">
        <f>SOFR3mo_PX__2[[#This Row],[Column59]]</f>
        <v>95.69</v>
      </c>
      <c r="BH30">
        <f>SOFR3mo_PX__2[[#This Row],[Column60]]</f>
        <v>95.74</v>
      </c>
      <c r="BI30">
        <f>SOFR3mo_PX__2[[#This Row],[Column61]]</f>
        <v>95.745000000000005</v>
      </c>
      <c r="BJ30">
        <f>SOFR3mo_PX__2[[#This Row],[Column62]]</f>
        <v>95.79</v>
      </c>
      <c r="BK30">
        <f>SOFR3mo_PX__2[[#This Row],[Column26]]</f>
        <v>95.715000000000003</v>
      </c>
      <c r="BL30">
        <f>SOFR3mo_PX__2[[#This Row],[Column27]]</f>
        <v>95.685000000000002</v>
      </c>
      <c r="BM30">
        <f>SOFR3mo_PX__2[[#This Row],[Column28]]</f>
        <v>95.72</v>
      </c>
      <c r="BN30">
        <f>SOFR3mo_PX__2[[#This Row],[Column29]]</f>
        <v>95.644999999999996</v>
      </c>
    </row>
    <row r="31" spans="1:66" x14ac:dyDescent="0.25">
      <c r="A31" t="str">
        <f ca="1">'cont list_0'!I34</f>
        <v>M33</v>
      </c>
      <c r="B31">
        <f>SOFR3mo_PX__2[[#This Row],[Column2]]</f>
        <v>95.584999999999994</v>
      </c>
      <c r="C31">
        <f>SOFR3mo_PX__2[[#This Row],[Column3]]</f>
        <v>95.584999999999994</v>
      </c>
      <c r="D31">
        <f>SOFR3mo_PX__2[[#This Row],[Column4]]</f>
        <v>95.605000000000004</v>
      </c>
      <c r="E31">
        <f>SOFR3mo_PX__2[[#This Row],[Column5]]</f>
        <v>95.57</v>
      </c>
      <c r="F31">
        <f>SOFR3mo_PX__2[[#This Row],[Column6]]</f>
        <v>95.56</v>
      </c>
      <c r="G31">
        <f>SOFR3mo_PX__2[[#This Row],[Column7]]</f>
        <v>95.594999999999999</v>
      </c>
      <c r="H31">
        <f>SOFR3mo_PX__2[[#This Row],[Column8]]</f>
        <v>95.61</v>
      </c>
      <c r="I31">
        <f>SOFR3mo_PX__2[[#This Row],[Column9]]</f>
        <v>95.575000000000003</v>
      </c>
      <c r="J31">
        <f>SOFR3mo_PX__2[[#This Row],[Column10]]</f>
        <v>95.62</v>
      </c>
      <c r="K31">
        <f>SOFR3mo_PX__2[[#This Row],[Column11]]</f>
        <v>95.665000000000006</v>
      </c>
      <c r="L31">
        <f>SOFR3mo_PX__2[[#This Row],[Column12]]</f>
        <v>95.66</v>
      </c>
      <c r="M31">
        <f>SOFR3mo_PX__2[[#This Row],[Column13]]</f>
        <v>95.66</v>
      </c>
      <c r="N31">
        <f>SOFR3mo_PX__2[[#This Row],[Column14]]</f>
        <v>95.67</v>
      </c>
      <c r="O31">
        <f>SOFR3mo_PX__2[[#This Row],[Column15]]</f>
        <v>95.745000000000005</v>
      </c>
      <c r="P31">
        <f>SOFR3mo_PX__2[[#This Row],[Column16]]</f>
        <v>95.79</v>
      </c>
      <c r="Q31">
        <f>SOFR3mo_PX__2[[#This Row],[Column17]]</f>
        <v>95.78</v>
      </c>
      <c r="R31">
        <f>SOFR3mo_PX__2[[#This Row],[Column18]]</f>
        <v>95.765000000000001</v>
      </c>
      <c r="S31">
        <f>SOFR3mo_PX__2[[#This Row],[Column19]]</f>
        <v>95.754999999999995</v>
      </c>
      <c r="T31">
        <f>SOFR3mo_PX__2[[#This Row],[Column20]]</f>
        <v>95.644999999999996</v>
      </c>
      <c r="U31">
        <f>SOFR3mo_PX__2[[#This Row],[Column21]]</f>
        <v>95.66</v>
      </c>
      <c r="V31">
        <f>SOFR3mo_PX__2[[#This Row],[Column22]]</f>
        <v>95.72</v>
      </c>
      <c r="W31">
        <f>SOFR3mo_PX__2[[#This Row],[Column23]]</f>
        <v>95.72</v>
      </c>
      <c r="X31">
        <f>SOFR3mo_PX__2[[#This Row],[Column24]]</f>
        <v>95.69</v>
      </c>
      <c r="Y31">
        <f>SOFR3mo_PX__2[[#This Row],[Column25]]</f>
        <v>95.724999999999994</v>
      </c>
      <c r="Z31">
        <f>SOFR3mo_PX__2[[#This Row],[Column26]]</f>
        <v>95.68</v>
      </c>
      <c r="AA31">
        <f>SOFR3mo_PX__2[[#This Row],[Column27]]</f>
        <v>95.65</v>
      </c>
      <c r="AB31">
        <f>SOFR3mo_PX__2[[#This Row],[Column28]]</f>
        <v>95.685000000000002</v>
      </c>
      <c r="AC31">
        <f>SOFR3mo_PX__2[[#This Row],[Column29]]</f>
        <v>95.61</v>
      </c>
      <c r="AD31">
        <f>SOFR3mo_PX__2[[#This Row],[Column30]]</f>
        <v>95.625</v>
      </c>
      <c r="AE31">
        <f>SOFR3mo_PX__2[[#This Row],[Column31]]</f>
        <v>95.62</v>
      </c>
      <c r="AF31">
        <f>SOFR3mo_PX__2[[#This Row],[Column32]]</f>
        <v>95.625</v>
      </c>
      <c r="AG31">
        <f>SOFR3mo_PX__2[[#This Row],[Column33]]</f>
        <v>95.635000000000005</v>
      </c>
      <c r="AH31">
        <f>SOFR3mo_PX__2[[#This Row],[Column34]]</f>
        <v>95.63</v>
      </c>
      <c r="AI31">
        <f>SOFR3mo_PX__2[[#This Row],[Column35]]</f>
        <v>95.66</v>
      </c>
      <c r="AJ31">
        <f>SOFR3mo_PX__2[[#This Row],[Column36]]</f>
        <v>95.635000000000005</v>
      </c>
      <c r="AK31">
        <f>SOFR3mo_PX__2[[#This Row],[Column37]]</f>
        <v>95.665000000000006</v>
      </c>
      <c r="AL31">
        <f>SOFR3mo_PX__2[[#This Row],[Column38]]</f>
        <v>95.674999999999997</v>
      </c>
      <c r="AM31">
        <f>SOFR3mo_PX__2[[#This Row],[Column39]]</f>
        <v>95.644999999999996</v>
      </c>
      <c r="AN31">
        <f>SOFR3mo_PX__2[[#This Row],[Column40]]</f>
        <v>95.655000000000001</v>
      </c>
      <c r="AO31">
        <f>SOFR3mo_PX__2[[#This Row],[Column41]]</f>
        <v>95.575000000000003</v>
      </c>
      <c r="AP31">
        <f>SOFR3mo_PX__2[[#This Row],[Column42]]</f>
        <v>95.575000000000003</v>
      </c>
      <c r="AQ31">
        <f>SOFR3mo_PX__2[[#This Row],[Column43]]</f>
        <v>95.534999999999997</v>
      </c>
      <c r="AR31">
        <f>SOFR3mo_PX__2[[#This Row],[Column44]]</f>
        <v>95.525000000000006</v>
      </c>
      <c r="AS31">
        <f>SOFR3mo_PX__2[[#This Row],[Column45]]</f>
        <v>95.43</v>
      </c>
      <c r="AT31">
        <f>SOFR3mo_PX__2[[#This Row],[Column46]]</f>
        <v>95.48</v>
      </c>
      <c r="AU31">
        <f>SOFR3mo_PX__2[[#This Row],[Column47]]</f>
        <v>95.504999999999995</v>
      </c>
      <c r="AV31">
        <f>SOFR3mo_PX__2[[#This Row],[Column48]]</f>
        <v>95.625</v>
      </c>
      <c r="AW31">
        <f>SOFR3mo_PX__2[[#This Row],[Column49]]</f>
        <v>95.62</v>
      </c>
      <c r="AX31">
        <f>SOFR3mo_PX__2[[#This Row],[Column50]]</f>
        <v>95.61</v>
      </c>
      <c r="AY31">
        <f>SOFR3mo_PX__2[[#This Row],[Column51]]</f>
        <v>95.644999999999996</v>
      </c>
      <c r="AZ31">
        <f>SOFR3mo_PX__2[[#This Row],[Column52]]</f>
        <v>95.69</v>
      </c>
      <c r="BA31">
        <f>SOFR3mo_PX__2[[#This Row],[Column53]]</f>
        <v>95.655000000000001</v>
      </c>
      <c r="BB31">
        <f>SOFR3mo_PX__2[[#This Row],[Column54]]</f>
        <v>95.685000000000002</v>
      </c>
      <c r="BC31">
        <f>SOFR3mo_PX__2[[#This Row],[Column55]]</f>
        <v>95.64</v>
      </c>
      <c r="BD31">
        <f>SOFR3mo_PX__2[[#This Row],[Column56]]</f>
        <v>95.62</v>
      </c>
      <c r="BE31">
        <f>SOFR3mo_PX__2[[#This Row],[Column57]]</f>
        <v>95.68</v>
      </c>
      <c r="BF31">
        <f>SOFR3mo_PX__2[[#This Row],[Column58]]</f>
        <v>95.674999999999997</v>
      </c>
      <c r="BG31">
        <f>SOFR3mo_PX__2[[#This Row],[Column59]]</f>
        <v>95.65</v>
      </c>
      <c r="BH31">
        <f>SOFR3mo_PX__2[[#This Row],[Column60]]</f>
        <v>95.7</v>
      </c>
      <c r="BI31">
        <f>SOFR3mo_PX__2[[#This Row],[Column61]]</f>
        <v>95.704999999999998</v>
      </c>
      <c r="BJ31">
        <f>SOFR3mo_PX__2[[#This Row],[Column62]]</f>
        <v>95.75</v>
      </c>
      <c r="BK31">
        <f>SOFR3mo_PX__2[[#This Row],[Column26]]</f>
        <v>95.68</v>
      </c>
      <c r="BL31">
        <f>SOFR3mo_PX__2[[#This Row],[Column27]]</f>
        <v>95.65</v>
      </c>
      <c r="BM31">
        <f>SOFR3mo_PX__2[[#This Row],[Column28]]</f>
        <v>95.685000000000002</v>
      </c>
      <c r="BN31">
        <f>SOFR3mo_PX__2[[#This Row],[Column29]]</f>
        <v>95.61</v>
      </c>
    </row>
    <row r="32" spans="1:66" x14ac:dyDescent="0.25">
      <c r="A32" t="str">
        <f ca="1">'cont list_0'!I35</f>
        <v>U33</v>
      </c>
      <c r="B32">
        <f>SOFR3mo_PX__2[[#This Row],[Column2]]</f>
        <v>95.515000000000001</v>
      </c>
      <c r="C32">
        <f>SOFR3mo_PX__2[[#This Row],[Column3]]</f>
        <v>95.515000000000001</v>
      </c>
      <c r="D32">
        <f>SOFR3mo_PX__2[[#This Row],[Column4]]</f>
        <v>95.534999999999997</v>
      </c>
      <c r="E32">
        <f>SOFR3mo_PX__2[[#This Row],[Column5]]</f>
        <v>95.5</v>
      </c>
      <c r="F32">
        <f>SOFR3mo_PX__2[[#This Row],[Column6]]</f>
        <v>95.49</v>
      </c>
      <c r="G32">
        <f>SOFR3mo_PX__2[[#This Row],[Column7]]</f>
        <v>95.525000000000006</v>
      </c>
      <c r="H32">
        <f>SOFR3mo_PX__2[[#This Row],[Column8]]</f>
        <v>95.54</v>
      </c>
      <c r="I32">
        <f>SOFR3mo_PX__2[[#This Row],[Column9]]</f>
        <v>95.504999999999995</v>
      </c>
      <c r="J32">
        <f>SOFR3mo_PX__2[[#This Row],[Column10]]</f>
        <v>95.55</v>
      </c>
      <c r="K32">
        <f>SOFR3mo_PX__2[[#This Row],[Column11]]</f>
        <v>95.594999999999999</v>
      </c>
      <c r="L32">
        <f>SOFR3mo_PX__2[[#This Row],[Column12]]</f>
        <v>95.59</v>
      </c>
      <c r="M32">
        <f>SOFR3mo_PX__2[[#This Row],[Column13]]</f>
        <v>95.59</v>
      </c>
      <c r="N32">
        <f>SOFR3mo_PX__2[[#This Row],[Column14]]</f>
        <v>95.6</v>
      </c>
      <c r="O32">
        <f>SOFR3mo_PX__2[[#This Row],[Column15]]</f>
        <v>95.674999999999997</v>
      </c>
      <c r="P32">
        <f>SOFR3mo_PX__2[[#This Row],[Column16]]</f>
        <v>95.72</v>
      </c>
      <c r="Q32">
        <f>SOFR3mo_PX__2[[#This Row],[Column17]]</f>
        <v>95.71</v>
      </c>
      <c r="R32">
        <f>SOFR3mo_PX__2[[#This Row],[Column18]]</f>
        <v>95.694999999999993</v>
      </c>
      <c r="S32">
        <f>SOFR3mo_PX__2[[#This Row],[Column19]]</f>
        <v>95.685000000000002</v>
      </c>
      <c r="T32">
        <f>SOFR3mo_PX__2[[#This Row],[Column20]]</f>
        <v>95.575000000000003</v>
      </c>
      <c r="U32">
        <f>SOFR3mo_PX__2[[#This Row],[Column21]]</f>
        <v>95.59</v>
      </c>
      <c r="V32">
        <f>SOFR3mo_PX__2[[#This Row],[Column22]]</f>
        <v>95.65</v>
      </c>
      <c r="W32">
        <f>SOFR3mo_PX__2[[#This Row],[Column23]]</f>
        <v>95.65</v>
      </c>
      <c r="X32">
        <f>SOFR3mo_PX__2[[#This Row],[Column24]]</f>
        <v>95.61</v>
      </c>
      <c r="Y32">
        <f>SOFR3mo_PX__2[[#This Row],[Column25]]</f>
        <v>95.65</v>
      </c>
      <c r="Z32">
        <f>SOFR3mo_PX__2[[#This Row],[Column26]]</f>
        <v>95.605000000000004</v>
      </c>
      <c r="AA32">
        <f>SOFR3mo_PX__2[[#This Row],[Column27]]</f>
        <v>95.575000000000003</v>
      </c>
      <c r="AB32">
        <f>SOFR3mo_PX__2[[#This Row],[Column28]]</f>
        <v>95.61</v>
      </c>
      <c r="AC32">
        <f>SOFR3mo_PX__2[[#This Row],[Column29]]</f>
        <v>95.534999999999997</v>
      </c>
      <c r="AD32">
        <f>SOFR3mo_PX__2[[#This Row],[Column30]]</f>
        <v>95.55</v>
      </c>
      <c r="AE32">
        <f>SOFR3mo_PX__2[[#This Row],[Column31]]</f>
        <v>95.545000000000002</v>
      </c>
      <c r="AF32">
        <f>SOFR3mo_PX__2[[#This Row],[Column32]]</f>
        <v>95.55</v>
      </c>
      <c r="AG32">
        <f>SOFR3mo_PX__2[[#This Row],[Column33]]</f>
        <v>95.56</v>
      </c>
      <c r="AH32">
        <f>SOFR3mo_PX__2[[#This Row],[Column34]]</f>
        <v>95.555000000000007</v>
      </c>
      <c r="AI32">
        <f>SOFR3mo_PX__2[[#This Row],[Column35]]</f>
        <v>95.584999999999994</v>
      </c>
      <c r="AJ32">
        <f>SOFR3mo_PX__2[[#This Row],[Column36]]</f>
        <v>95.56</v>
      </c>
      <c r="AK32">
        <f>SOFR3mo_PX__2[[#This Row],[Column37]]</f>
        <v>95.59</v>
      </c>
      <c r="AL32">
        <f>SOFR3mo_PX__2[[#This Row],[Column38]]</f>
        <v>95.6</v>
      </c>
      <c r="AM32">
        <f>SOFR3mo_PX__2[[#This Row],[Column39]]</f>
        <v>95.57</v>
      </c>
      <c r="AN32">
        <f>SOFR3mo_PX__2[[#This Row],[Column40]]</f>
        <v>95.58</v>
      </c>
      <c r="AO32">
        <f>SOFR3mo_PX__2[[#This Row],[Column41]]</f>
        <v>95.5</v>
      </c>
      <c r="AP32">
        <f>SOFR3mo_PX__2[[#This Row],[Column42]]</f>
        <v>95.5</v>
      </c>
      <c r="AQ32">
        <f>SOFR3mo_PX__2[[#This Row],[Column43]]</f>
        <v>95.46</v>
      </c>
      <c r="AR32">
        <f>SOFR3mo_PX__2[[#This Row],[Column44]]</f>
        <v>95.45</v>
      </c>
      <c r="AS32">
        <f>SOFR3mo_PX__2[[#This Row],[Column45]]</f>
        <v>95.355000000000004</v>
      </c>
      <c r="AT32">
        <f>SOFR3mo_PX__2[[#This Row],[Column46]]</f>
        <v>95.405000000000001</v>
      </c>
      <c r="AU32">
        <f>SOFR3mo_PX__2[[#This Row],[Column47]]</f>
        <v>95.43</v>
      </c>
      <c r="AV32">
        <f>SOFR3mo_PX__2[[#This Row],[Column48]]</f>
        <v>95.545000000000002</v>
      </c>
      <c r="AW32">
        <f>SOFR3mo_PX__2[[#This Row],[Column49]]</f>
        <v>95.54</v>
      </c>
      <c r="AX32">
        <f>SOFR3mo_PX__2[[#This Row],[Column50]]</f>
        <v>95.53</v>
      </c>
      <c r="AY32">
        <f>SOFR3mo_PX__2[[#This Row],[Column51]]</f>
        <v>95.564999999999998</v>
      </c>
      <c r="AZ32">
        <f>SOFR3mo_PX__2[[#This Row],[Column52]]</f>
        <v>95.61</v>
      </c>
      <c r="BA32">
        <f>SOFR3mo_PX__2[[#This Row],[Column53]]</f>
        <v>95.575000000000003</v>
      </c>
      <c r="BB32">
        <f>SOFR3mo_PX__2[[#This Row],[Column54]]</f>
        <v>95.605000000000004</v>
      </c>
      <c r="BC32">
        <f>SOFR3mo_PX__2[[#This Row],[Column55]]</f>
        <v>95.56</v>
      </c>
      <c r="BD32">
        <f>SOFR3mo_PX__2[[#This Row],[Column56]]</f>
        <v>95.54</v>
      </c>
      <c r="BE32">
        <f>SOFR3mo_PX__2[[#This Row],[Column57]]</f>
        <v>95.6</v>
      </c>
      <c r="BF32">
        <f>SOFR3mo_PX__2[[#This Row],[Column58]]</f>
        <v>95.594999999999999</v>
      </c>
      <c r="BG32">
        <f>SOFR3mo_PX__2[[#This Row],[Column59]]</f>
        <v>95.57</v>
      </c>
      <c r="BH32">
        <f>SOFR3mo_PX__2[[#This Row],[Column60]]</f>
        <v>95.62</v>
      </c>
      <c r="BI32">
        <f>SOFR3mo_PX__2[[#This Row],[Column61]]</f>
        <v>95.625</v>
      </c>
      <c r="BJ32">
        <f>SOFR3mo_PX__2[[#This Row],[Column62]]</f>
        <v>95.67</v>
      </c>
      <c r="BK32">
        <f>SOFR3mo_PX__2[[#This Row],[Column26]]</f>
        <v>95.605000000000004</v>
      </c>
      <c r="BL32">
        <f>SOFR3mo_PX__2[[#This Row],[Column27]]</f>
        <v>95.575000000000003</v>
      </c>
      <c r="BM32">
        <f>SOFR3mo_PX__2[[#This Row],[Column28]]</f>
        <v>95.61</v>
      </c>
      <c r="BN32">
        <f>SOFR3mo_PX__2[[#This Row],[Column29]]</f>
        <v>95.534999999999997</v>
      </c>
    </row>
    <row r="33" spans="1:66" x14ac:dyDescent="0.25">
      <c r="A33" t="str">
        <f ca="1">'cont list_0'!I36</f>
        <v>Z33</v>
      </c>
      <c r="B33">
        <f>SOFR3mo_PX__2[[#This Row],[Column2]]</f>
        <v>95.49</v>
      </c>
      <c r="C33">
        <f>SOFR3mo_PX__2[[#This Row],[Column3]]</f>
        <v>95.49</v>
      </c>
      <c r="D33">
        <f>SOFR3mo_PX__2[[#This Row],[Column4]]</f>
        <v>95.51</v>
      </c>
      <c r="E33">
        <f>SOFR3mo_PX__2[[#This Row],[Column5]]</f>
        <v>95.474999999999994</v>
      </c>
      <c r="F33">
        <f>SOFR3mo_PX__2[[#This Row],[Column6]]</f>
        <v>95.465000000000003</v>
      </c>
      <c r="G33">
        <f>SOFR3mo_PX__2[[#This Row],[Column7]]</f>
        <v>95.5</v>
      </c>
      <c r="H33">
        <f>SOFR3mo_PX__2[[#This Row],[Column8]]</f>
        <v>95.515000000000001</v>
      </c>
      <c r="I33">
        <f>SOFR3mo_PX__2[[#This Row],[Column9]]</f>
        <v>95.48</v>
      </c>
      <c r="J33">
        <f>SOFR3mo_PX__2[[#This Row],[Column10]]</f>
        <v>95.525000000000006</v>
      </c>
      <c r="K33">
        <f>SOFR3mo_PX__2[[#This Row],[Column11]]</f>
        <v>95.57</v>
      </c>
      <c r="L33">
        <f>SOFR3mo_PX__2[[#This Row],[Column12]]</f>
        <v>95.564999999999998</v>
      </c>
      <c r="M33">
        <f>SOFR3mo_PX__2[[#This Row],[Column13]]</f>
        <v>95.564999999999998</v>
      </c>
      <c r="N33">
        <f>SOFR3mo_PX__2[[#This Row],[Column14]]</f>
        <v>95.575000000000003</v>
      </c>
      <c r="O33">
        <f>SOFR3mo_PX__2[[#This Row],[Column15]]</f>
        <v>95.65</v>
      </c>
      <c r="P33">
        <f>SOFR3mo_PX__2[[#This Row],[Column16]]</f>
        <v>95.694999999999993</v>
      </c>
      <c r="Q33">
        <f>SOFR3mo_PX__2[[#This Row],[Column17]]</f>
        <v>95.685000000000002</v>
      </c>
      <c r="R33">
        <f>SOFR3mo_PX__2[[#This Row],[Column18]]</f>
        <v>95.67</v>
      </c>
      <c r="S33">
        <f>SOFR3mo_PX__2[[#This Row],[Column19]]</f>
        <v>95.66</v>
      </c>
      <c r="T33">
        <f>SOFR3mo_PX__2[[#This Row],[Column20]]</f>
        <v>95.55</v>
      </c>
      <c r="U33">
        <f>SOFR3mo_PX__2[[#This Row],[Column21]]</f>
        <v>95.564999999999998</v>
      </c>
      <c r="V33">
        <f>SOFR3mo_PX__2[[#This Row],[Column22]]</f>
        <v>95.625</v>
      </c>
      <c r="W33">
        <f>SOFR3mo_PX__2[[#This Row],[Column23]]</f>
        <v>95.625</v>
      </c>
      <c r="X33">
        <f>SOFR3mo_PX__2[[#This Row],[Column24]]</f>
        <v>95.584999999999994</v>
      </c>
      <c r="Y33">
        <f>SOFR3mo_PX__2[[#This Row],[Column25]]</f>
        <v>95.61</v>
      </c>
      <c r="Z33">
        <f>SOFR3mo_PX__2[[#This Row],[Column26]]</f>
        <v>95.564999999999998</v>
      </c>
      <c r="AA33">
        <f>SOFR3mo_PX__2[[#This Row],[Column27]]</f>
        <v>95.534999999999997</v>
      </c>
      <c r="AB33">
        <f>SOFR3mo_PX__2[[#This Row],[Column28]]</f>
        <v>95.57</v>
      </c>
      <c r="AC33">
        <f>SOFR3mo_PX__2[[#This Row],[Column29]]</f>
        <v>95.495000000000005</v>
      </c>
      <c r="AD33">
        <f>SOFR3mo_PX__2[[#This Row],[Column30]]</f>
        <v>95.51</v>
      </c>
      <c r="AE33">
        <f>SOFR3mo_PX__2[[#This Row],[Column31]]</f>
        <v>95.504999999999995</v>
      </c>
      <c r="AF33">
        <f>SOFR3mo_PX__2[[#This Row],[Column32]]</f>
        <v>95.51</v>
      </c>
      <c r="AG33">
        <f>SOFR3mo_PX__2[[#This Row],[Column33]]</f>
        <v>95.52</v>
      </c>
      <c r="AH33">
        <f>SOFR3mo_PX__2[[#This Row],[Column34]]</f>
        <v>95.515000000000001</v>
      </c>
      <c r="AI33">
        <f>SOFR3mo_PX__2[[#This Row],[Column35]]</f>
        <v>95.545000000000002</v>
      </c>
      <c r="AJ33">
        <f>SOFR3mo_PX__2[[#This Row],[Column36]]</f>
        <v>95.52</v>
      </c>
      <c r="AK33">
        <f>SOFR3mo_PX__2[[#This Row],[Column37]]</f>
        <v>95.55</v>
      </c>
      <c r="AL33">
        <f>SOFR3mo_PX__2[[#This Row],[Column38]]</f>
        <v>95.56</v>
      </c>
      <c r="AM33">
        <f>SOFR3mo_PX__2[[#This Row],[Column39]]</f>
        <v>95.53</v>
      </c>
      <c r="AN33">
        <f>SOFR3mo_PX__2[[#This Row],[Column40]]</f>
        <v>95.54</v>
      </c>
      <c r="AO33">
        <f>SOFR3mo_PX__2[[#This Row],[Column41]]</f>
        <v>95.46</v>
      </c>
      <c r="AP33">
        <f>SOFR3mo_PX__2[[#This Row],[Column42]]</f>
        <v>95.46</v>
      </c>
      <c r="AQ33">
        <f>SOFR3mo_PX__2[[#This Row],[Column43]]</f>
        <v>95.42</v>
      </c>
      <c r="AR33">
        <f>SOFR3mo_PX__2[[#This Row],[Column44]]</f>
        <v>95.41</v>
      </c>
      <c r="AS33">
        <f>SOFR3mo_PX__2[[#This Row],[Column45]]</f>
        <v>95.314999999999998</v>
      </c>
      <c r="AT33">
        <f>SOFR3mo_PX__2[[#This Row],[Column46]]</f>
        <v>95.364999999999995</v>
      </c>
      <c r="AU33">
        <f>SOFR3mo_PX__2[[#This Row],[Column47]]</f>
        <v>95.39</v>
      </c>
      <c r="AV33">
        <f>SOFR3mo_PX__2[[#This Row],[Column48]]</f>
        <v>95.504999999999995</v>
      </c>
      <c r="AW33">
        <f>SOFR3mo_PX__2[[#This Row],[Column49]]</f>
        <v>95.5</v>
      </c>
      <c r="AX33">
        <f>SOFR3mo_PX__2[[#This Row],[Column50]]</f>
        <v>95.49</v>
      </c>
      <c r="AY33">
        <f>SOFR3mo_PX__2[[#This Row],[Column51]]</f>
        <v>95.525000000000006</v>
      </c>
      <c r="AZ33">
        <f>SOFR3mo_PX__2[[#This Row],[Column52]]</f>
        <v>95.57</v>
      </c>
      <c r="BA33">
        <f>SOFR3mo_PX__2[[#This Row],[Column53]]</f>
        <v>95.534999999999997</v>
      </c>
      <c r="BB33">
        <f>SOFR3mo_PX__2[[#This Row],[Column54]]</f>
        <v>95.564999999999998</v>
      </c>
      <c r="BC33">
        <f>SOFR3mo_PX__2[[#This Row],[Column55]]</f>
        <v>95.52</v>
      </c>
      <c r="BD33">
        <f>SOFR3mo_PX__2[[#This Row],[Column56]]</f>
        <v>95.5</v>
      </c>
      <c r="BE33">
        <f>SOFR3mo_PX__2[[#This Row],[Column57]]</f>
        <v>95.56</v>
      </c>
      <c r="BF33">
        <f>SOFR3mo_PX__2[[#This Row],[Column58]]</f>
        <v>95.555000000000007</v>
      </c>
      <c r="BG33">
        <f>SOFR3mo_PX__2[[#This Row],[Column59]]</f>
        <v>95.53</v>
      </c>
      <c r="BH33">
        <f>SOFR3mo_PX__2[[#This Row],[Column60]]</f>
        <v>95.58</v>
      </c>
      <c r="BI33">
        <f>SOFR3mo_PX__2[[#This Row],[Column61]]</f>
        <v>95.584999999999994</v>
      </c>
      <c r="BJ33">
        <f>SOFR3mo_PX__2[[#This Row],[Column62]]</f>
        <v>95.63</v>
      </c>
      <c r="BK33">
        <f>SOFR3mo_PX__2[[#This Row],[Column26]]</f>
        <v>95.564999999999998</v>
      </c>
      <c r="BL33">
        <f>SOFR3mo_PX__2[[#This Row],[Column27]]</f>
        <v>95.534999999999997</v>
      </c>
      <c r="BM33">
        <f>SOFR3mo_PX__2[[#This Row],[Column28]]</f>
        <v>95.57</v>
      </c>
      <c r="BN33">
        <f>SOFR3mo_PX__2[[#This Row],[Column29]]</f>
        <v>95.495000000000005</v>
      </c>
    </row>
    <row r="34" spans="1:66" x14ac:dyDescent="0.25">
      <c r="A34" t="str">
        <f ca="1">'cont list_0'!I37</f>
        <v>H34</v>
      </c>
      <c r="B34">
        <f>SOFR3mo_PX__2[[#This Row],[Column2]]</f>
        <v>95.46</v>
      </c>
      <c r="C34">
        <f>SOFR3mo_PX__2[[#This Row],[Column3]]</f>
        <v>95.46</v>
      </c>
      <c r="D34">
        <f>SOFR3mo_PX__2[[#This Row],[Column4]]</f>
        <v>95.48</v>
      </c>
      <c r="E34">
        <f>SOFR3mo_PX__2[[#This Row],[Column5]]</f>
        <v>95.444999999999993</v>
      </c>
      <c r="F34">
        <f>SOFR3mo_PX__2[[#This Row],[Column6]]</f>
        <v>95.435000000000002</v>
      </c>
      <c r="G34">
        <f>SOFR3mo_PX__2[[#This Row],[Column7]]</f>
        <v>95.47</v>
      </c>
      <c r="H34">
        <f>SOFR3mo_PX__2[[#This Row],[Column8]]</f>
        <v>95.484999999999999</v>
      </c>
      <c r="I34">
        <f>SOFR3mo_PX__2[[#This Row],[Column9]]</f>
        <v>95.45</v>
      </c>
      <c r="J34">
        <f>SOFR3mo_PX__2[[#This Row],[Column10]]</f>
        <v>95.495000000000005</v>
      </c>
      <c r="K34">
        <f>SOFR3mo_PX__2[[#This Row],[Column11]]</f>
        <v>95.54</v>
      </c>
      <c r="L34">
        <f>SOFR3mo_PX__2[[#This Row],[Column12]]</f>
        <v>95.534999999999997</v>
      </c>
      <c r="M34">
        <f>SOFR3mo_PX__2[[#This Row],[Column13]]</f>
        <v>95.534999999999997</v>
      </c>
      <c r="N34">
        <f>SOFR3mo_PX__2[[#This Row],[Column14]]</f>
        <v>95.545000000000002</v>
      </c>
      <c r="O34">
        <f>SOFR3mo_PX__2[[#This Row],[Column15]]</f>
        <v>95.62</v>
      </c>
      <c r="P34">
        <f>SOFR3mo_PX__2[[#This Row],[Column16]]</f>
        <v>95.665000000000006</v>
      </c>
      <c r="Q34">
        <f>SOFR3mo_PX__2[[#This Row],[Column17]]</f>
        <v>95.655000000000001</v>
      </c>
      <c r="R34">
        <f>SOFR3mo_PX__2[[#This Row],[Column18]]</f>
        <v>95.64</v>
      </c>
      <c r="S34">
        <f>SOFR3mo_PX__2[[#This Row],[Column19]]</f>
        <v>95.63</v>
      </c>
      <c r="T34">
        <f>SOFR3mo_PX__2[[#This Row],[Column20]]</f>
        <v>95.52</v>
      </c>
      <c r="U34">
        <f>SOFR3mo_PX__2[[#This Row],[Column21]]</f>
        <v>95.534999999999997</v>
      </c>
      <c r="V34">
        <f>SOFR3mo_PX__2[[#This Row],[Column22]]</f>
        <v>95.594999999999999</v>
      </c>
      <c r="W34">
        <f>SOFR3mo_PX__2[[#This Row],[Column23]]</f>
        <v>95.594999999999999</v>
      </c>
      <c r="X34">
        <f>SOFR3mo_PX__2[[#This Row],[Column24]]</f>
        <v>95.555000000000007</v>
      </c>
      <c r="Y34">
        <f>SOFR3mo_PX__2[[#This Row],[Column25]]</f>
        <v>95.584999999999994</v>
      </c>
      <c r="Z34">
        <f>SOFR3mo_PX__2[[#This Row],[Column26]]</f>
        <v>95.54</v>
      </c>
      <c r="AA34">
        <f>SOFR3mo_PX__2[[#This Row],[Column27]]</f>
        <v>95.51</v>
      </c>
      <c r="AB34">
        <f>SOFR3mo_PX__2[[#This Row],[Column28]]</f>
        <v>95.545000000000002</v>
      </c>
      <c r="AC34">
        <f>SOFR3mo_PX__2[[#This Row],[Column29]]</f>
        <v>95.47</v>
      </c>
      <c r="AD34">
        <f>SOFR3mo_PX__2[[#This Row],[Column30]]</f>
        <v>95.484999999999999</v>
      </c>
      <c r="AE34">
        <f>SOFR3mo_PX__2[[#This Row],[Column31]]</f>
        <v>95.48</v>
      </c>
      <c r="AF34">
        <f>SOFR3mo_PX__2[[#This Row],[Column32]]</f>
        <v>95.484999999999999</v>
      </c>
      <c r="AG34">
        <f>SOFR3mo_PX__2[[#This Row],[Column33]]</f>
        <v>95.495000000000005</v>
      </c>
      <c r="AH34">
        <f>SOFR3mo_PX__2[[#This Row],[Column34]]</f>
        <v>95.49</v>
      </c>
      <c r="AI34">
        <f>SOFR3mo_PX__2[[#This Row],[Column35]]</f>
        <v>95.52</v>
      </c>
      <c r="AJ34">
        <f>SOFR3mo_PX__2[[#This Row],[Column36]]</f>
        <v>95.495000000000005</v>
      </c>
      <c r="AK34">
        <f>SOFR3mo_PX__2[[#This Row],[Column37]]</f>
        <v>95.525000000000006</v>
      </c>
      <c r="AL34">
        <f>SOFR3mo_PX__2[[#This Row],[Column38]]</f>
        <v>95.534999999999997</v>
      </c>
      <c r="AM34">
        <f>SOFR3mo_PX__2[[#This Row],[Column39]]</f>
        <v>95.504999999999995</v>
      </c>
      <c r="AN34">
        <f>SOFR3mo_PX__2[[#This Row],[Column40]]</f>
        <v>95.515000000000001</v>
      </c>
      <c r="AO34">
        <f>SOFR3mo_PX__2[[#This Row],[Column41]]</f>
        <v>95.435000000000002</v>
      </c>
      <c r="AP34">
        <f>SOFR3mo_PX__2[[#This Row],[Column42]]</f>
        <v>95.435000000000002</v>
      </c>
      <c r="AQ34">
        <f>SOFR3mo_PX__2[[#This Row],[Column43]]</f>
        <v>95.394999999999996</v>
      </c>
      <c r="AR34">
        <f>SOFR3mo_PX__2[[#This Row],[Column44]]</f>
        <v>95.385000000000005</v>
      </c>
      <c r="AS34">
        <f>SOFR3mo_PX__2[[#This Row],[Column45]]</f>
        <v>95.29</v>
      </c>
      <c r="AT34">
        <f>SOFR3mo_PX__2[[#This Row],[Column46]]</f>
        <v>95.34</v>
      </c>
      <c r="AU34">
        <f>SOFR3mo_PX__2[[#This Row],[Column47]]</f>
        <v>95.364999999999995</v>
      </c>
      <c r="AV34">
        <f>SOFR3mo_PX__2[[#This Row],[Column48]]</f>
        <v>95.48</v>
      </c>
      <c r="AW34">
        <f>SOFR3mo_PX__2[[#This Row],[Column49]]</f>
        <v>95.474999999999994</v>
      </c>
      <c r="AX34">
        <f>SOFR3mo_PX__2[[#This Row],[Column50]]</f>
        <v>95.465000000000003</v>
      </c>
      <c r="AY34">
        <f>SOFR3mo_PX__2[[#This Row],[Column51]]</f>
        <v>95.5</v>
      </c>
      <c r="AZ34">
        <f>SOFR3mo_PX__2[[#This Row],[Column52]]</f>
        <v>95.545000000000002</v>
      </c>
      <c r="BA34">
        <f>SOFR3mo_PX__2[[#This Row],[Column53]]</f>
        <v>95.51</v>
      </c>
      <c r="BB34">
        <f>SOFR3mo_PX__2[[#This Row],[Column54]]</f>
        <v>95.54</v>
      </c>
      <c r="BC34">
        <f>SOFR3mo_PX__2[[#This Row],[Column55]]</f>
        <v>95.495000000000005</v>
      </c>
      <c r="BD34">
        <f>SOFR3mo_PX__2[[#This Row],[Column56]]</f>
        <v>95.474999999999994</v>
      </c>
      <c r="BE34">
        <f>SOFR3mo_PX__2[[#This Row],[Column57]]</f>
        <v>95.534999999999997</v>
      </c>
      <c r="BF34">
        <f>SOFR3mo_PX__2[[#This Row],[Column58]]</f>
        <v>95.53</v>
      </c>
      <c r="BG34">
        <f>SOFR3mo_PX__2[[#This Row],[Column59]]</f>
        <v>95.504999999999995</v>
      </c>
      <c r="BH34">
        <f>SOFR3mo_PX__2[[#This Row],[Column60]]</f>
        <v>95.555000000000007</v>
      </c>
      <c r="BI34">
        <f>SOFR3mo_PX__2[[#This Row],[Column61]]</f>
        <v>95.56</v>
      </c>
      <c r="BJ34">
        <f>SOFR3mo_PX__2[[#This Row],[Column62]]</f>
        <v>95.605000000000004</v>
      </c>
      <c r="BK34">
        <f>SOFR3mo_PX__2[[#This Row],[Column26]]</f>
        <v>95.54</v>
      </c>
      <c r="BL34">
        <f>SOFR3mo_PX__2[[#This Row],[Column27]]</f>
        <v>95.51</v>
      </c>
      <c r="BM34">
        <f>SOFR3mo_PX__2[[#This Row],[Column28]]</f>
        <v>95.545000000000002</v>
      </c>
      <c r="BN34">
        <f>SOFR3mo_PX__2[[#This Row],[Column29]]</f>
        <v>95.47</v>
      </c>
    </row>
    <row r="35" spans="1:66" x14ac:dyDescent="0.25">
      <c r="A35" t="str">
        <f ca="1">'cont list_0'!I38</f>
        <v>M34</v>
      </c>
      <c r="B35">
        <f>SOFR3mo_PX__2[[#This Row],[Column2]]</f>
        <v>95.435000000000002</v>
      </c>
      <c r="C35">
        <f>SOFR3mo_PX__2[[#This Row],[Column3]]</f>
        <v>95.435000000000002</v>
      </c>
      <c r="D35">
        <f>SOFR3mo_PX__2[[#This Row],[Column4]]</f>
        <v>95.454999999999998</v>
      </c>
      <c r="E35">
        <f>SOFR3mo_PX__2[[#This Row],[Column5]]</f>
        <v>95.42</v>
      </c>
      <c r="F35">
        <f>SOFR3mo_PX__2[[#This Row],[Column6]]</f>
        <v>95.41</v>
      </c>
      <c r="G35">
        <f>SOFR3mo_PX__2[[#This Row],[Column7]]</f>
        <v>95.444999999999993</v>
      </c>
      <c r="H35">
        <f>SOFR3mo_PX__2[[#This Row],[Column8]]</f>
        <v>95.46</v>
      </c>
      <c r="I35">
        <f>SOFR3mo_PX__2[[#This Row],[Column9]]</f>
        <v>95.424999999999997</v>
      </c>
      <c r="J35">
        <f>SOFR3mo_PX__2[[#This Row],[Column10]]</f>
        <v>95.47</v>
      </c>
      <c r="K35">
        <f>SOFR3mo_PX__2[[#This Row],[Column11]]</f>
        <v>95.515000000000001</v>
      </c>
      <c r="L35">
        <f>SOFR3mo_PX__2[[#This Row],[Column12]]</f>
        <v>95.51</v>
      </c>
      <c r="M35">
        <f>SOFR3mo_PX__2[[#This Row],[Column13]]</f>
        <v>95.51</v>
      </c>
      <c r="N35">
        <f>SOFR3mo_PX__2[[#This Row],[Column14]]</f>
        <v>95.52</v>
      </c>
      <c r="O35">
        <f>SOFR3mo_PX__2[[#This Row],[Column15]]</f>
        <v>95.594999999999999</v>
      </c>
      <c r="P35">
        <f>SOFR3mo_PX__2[[#This Row],[Column16]]</f>
        <v>95.64</v>
      </c>
      <c r="Q35">
        <f>SOFR3mo_PX__2[[#This Row],[Column17]]</f>
        <v>95.63</v>
      </c>
      <c r="R35">
        <f>SOFR3mo_PX__2[[#This Row],[Column18]]</f>
        <v>95.614999999999995</v>
      </c>
      <c r="S35">
        <f>SOFR3mo_PX__2[[#This Row],[Column19]]</f>
        <v>95.605000000000004</v>
      </c>
      <c r="T35">
        <f>SOFR3mo_PX__2[[#This Row],[Column20]]</f>
        <v>95.495000000000005</v>
      </c>
      <c r="U35">
        <f>SOFR3mo_PX__2[[#This Row],[Column21]]</f>
        <v>95.51</v>
      </c>
      <c r="V35">
        <f>SOFR3mo_PX__2[[#This Row],[Column22]]</f>
        <v>95.57</v>
      </c>
      <c r="W35">
        <f>SOFR3mo_PX__2[[#This Row],[Column23]]</f>
        <v>95.57</v>
      </c>
      <c r="X35">
        <f>SOFR3mo_PX__2[[#This Row],[Column24]]</f>
        <v>95.53</v>
      </c>
      <c r="Y35">
        <f>SOFR3mo_PX__2[[#This Row],[Column25]]</f>
        <v>95.555000000000007</v>
      </c>
      <c r="Z35">
        <f>SOFR3mo_PX__2[[#This Row],[Column26]]</f>
        <v>95.51</v>
      </c>
      <c r="AA35">
        <f>SOFR3mo_PX__2[[#This Row],[Column27]]</f>
        <v>95.48</v>
      </c>
      <c r="AB35">
        <f>SOFR3mo_PX__2[[#This Row],[Column28]]</f>
        <v>95.515000000000001</v>
      </c>
      <c r="AC35">
        <f>SOFR3mo_PX__2[[#This Row],[Column29]]</f>
        <v>95.44</v>
      </c>
      <c r="AD35">
        <f>SOFR3mo_PX__2[[#This Row],[Column30]]</f>
        <v>95.454999999999998</v>
      </c>
      <c r="AE35">
        <f>SOFR3mo_PX__2[[#This Row],[Column31]]</f>
        <v>95.45</v>
      </c>
      <c r="AF35">
        <f>SOFR3mo_PX__2[[#This Row],[Column32]]</f>
        <v>95.454999999999998</v>
      </c>
      <c r="AG35">
        <f>SOFR3mo_PX__2[[#This Row],[Column33]]</f>
        <v>95.465000000000003</v>
      </c>
      <c r="AH35">
        <f>SOFR3mo_PX__2[[#This Row],[Column34]]</f>
        <v>95.46</v>
      </c>
      <c r="AI35">
        <f>SOFR3mo_PX__2[[#This Row],[Column35]]</f>
        <v>95.49</v>
      </c>
      <c r="AJ35">
        <f>SOFR3mo_PX__2[[#This Row],[Column36]]</f>
        <v>95.465000000000003</v>
      </c>
      <c r="AK35">
        <f>SOFR3mo_PX__2[[#This Row],[Column37]]</f>
        <v>95.495000000000005</v>
      </c>
      <c r="AL35">
        <f>SOFR3mo_PX__2[[#This Row],[Column38]]</f>
        <v>95.504999999999995</v>
      </c>
      <c r="AM35">
        <f>SOFR3mo_PX__2[[#This Row],[Column39]]</f>
        <v>95.474999999999994</v>
      </c>
      <c r="AN35">
        <f>SOFR3mo_PX__2[[#This Row],[Column40]]</f>
        <v>95.484999999999999</v>
      </c>
      <c r="AO35">
        <f>SOFR3mo_PX__2[[#This Row],[Column41]]</f>
        <v>95.405000000000001</v>
      </c>
      <c r="AP35">
        <f>SOFR3mo_PX__2[[#This Row],[Column42]]</f>
        <v>95.405000000000001</v>
      </c>
      <c r="AQ35">
        <f>SOFR3mo_PX__2[[#This Row],[Column43]]</f>
        <v>95.364999999999995</v>
      </c>
      <c r="AR35">
        <f>SOFR3mo_PX__2[[#This Row],[Column44]]</f>
        <v>95.355000000000004</v>
      </c>
      <c r="AS35">
        <f>SOFR3mo_PX__2[[#This Row],[Column45]]</f>
        <v>95.26</v>
      </c>
      <c r="AT35">
        <f>SOFR3mo_PX__2[[#This Row],[Column46]]</f>
        <v>95.31</v>
      </c>
      <c r="AU35">
        <f>SOFR3mo_PX__2[[#This Row],[Column47]]</f>
        <v>95.334999999999994</v>
      </c>
      <c r="AV35">
        <f>SOFR3mo_PX__2[[#This Row],[Column48]]</f>
        <v>95.45</v>
      </c>
      <c r="AW35">
        <f>SOFR3mo_PX__2[[#This Row],[Column49]]</f>
        <v>95.444999999999993</v>
      </c>
      <c r="AX35">
        <f>SOFR3mo_PX__2[[#This Row],[Column50]]</f>
        <v>95.435000000000002</v>
      </c>
      <c r="AY35">
        <f>SOFR3mo_PX__2[[#This Row],[Column51]]</f>
        <v>95.47</v>
      </c>
      <c r="AZ35">
        <f>SOFR3mo_PX__2[[#This Row],[Column52]]</f>
        <v>95.515000000000001</v>
      </c>
      <c r="BA35">
        <f>SOFR3mo_PX__2[[#This Row],[Column53]]</f>
        <v>95.48</v>
      </c>
      <c r="BB35">
        <f>SOFR3mo_PX__2[[#This Row],[Column54]]</f>
        <v>95.51</v>
      </c>
      <c r="BC35">
        <f>SOFR3mo_PX__2[[#This Row],[Column55]]</f>
        <v>95.465000000000003</v>
      </c>
      <c r="BD35">
        <f>SOFR3mo_PX__2[[#This Row],[Column56]]</f>
        <v>95.444999999999993</v>
      </c>
      <c r="BE35">
        <f>SOFR3mo_PX__2[[#This Row],[Column57]]</f>
        <v>95.504999999999995</v>
      </c>
      <c r="BF35">
        <f>SOFR3mo_PX__2[[#This Row],[Column58]]</f>
        <v>95.5</v>
      </c>
      <c r="BG35">
        <f>SOFR3mo_PX__2[[#This Row],[Column59]]</f>
        <v>95.474999999999994</v>
      </c>
      <c r="BH35">
        <f>SOFR3mo_PX__2[[#This Row],[Column60]]</f>
        <v>95.525000000000006</v>
      </c>
      <c r="BI35">
        <f>SOFR3mo_PX__2[[#This Row],[Column61]]</f>
        <v>95.53</v>
      </c>
      <c r="BJ35">
        <f>SOFR3mo_PX__2[[#This Row],[Column62]]</f>
        <v>95.575000000000003</v>
      </c>
      <c r="BK35">
        <f>SOFR3mo_PX__2[[#This Row],[Column26]]</f>
        <v>95.51</v>
      </c>
      <c r="BL35">
        <f>SOFR3mo_PX__2[[#This Row],[Column27]]</f>
        <v>95.48</v>
      </c>
      <c r="BM35">
        <f>SOFR3mo_PX__2[[#This Row],[Column28]]</f>
        <v>95.515000000000001</v>
      </c>
      <c r="BN35">
        <f>SOFR3mo_PX__2[[#This Row],[Column29]]</f>
        <v>95.44</v>
      </c>
    </row>
    <row r="36" spans="1:66" x14ac:dyDescent="0.25">
      <c r="A36" t="str">
        <f ca="1">'cont list_0'!I39</f>
        <v>U34</v>
      </c>
      <c r="B36">
        <f>SOFR3mo_PX__2[[#This Row],[Column2]]</f>
        <v>95.39</v>
      </c>
      <c r="C36">
        <f>SOFR3mo_PX__2[[#This Row],[Column3]]</f>
        <v>95.39</v>
      </c>
      <c r="D36">
        <f>SOFR3mo_PX__2[[#This Row],[Column4]]</f>
        <v>95.41</v>
      </c>
      <c r="E36">
        <f>SOFR3mo_PX__2[[#This Row],[Column5]]</f>
        <v>95.375</v>
      </c>
      <c r="F36">
        <f>SOFR3mo_PX__2[[#This Row],[Column6]]</f>
        <v>95.364999999999995</v>
      </c>
      <c r="G36">
        <f>SOFR3mo_PX__2[[#This Row],[Column7]]</f>
        <v>95.4</v>
      </c>
      <c r="H36">
        <f>SOFR3mo_PX__2[[#This Row],[Column8]]</f>
        <v>95.415000000000006</v>
      </c>
      <c r="I36">
        <f>SOFR3mo_PX__2[[#This Row],[Column9]]</f>
        <v>95.38</v>
      </c>
      <c r="J36">
        <f>SOFR3mo_PX__2[[#This Row],[Column10]]</f>
        <v>95.424999999999997</v>
      </c>
      <c r="K36">
        <f>SOFR3mo_PX__2[[#This Row],[Column11]]</f>
        <v>95.47</v>
      </c>
      <c r="L36">
        <f>SOFR3mo_PX__2[[#This Row],[Column12]]</f>
        <v>95.465000000000003</v>
      </c>
      <c r="M36">
        <f>SOFR3mo_PX__2[[#This Row],[Column13]]</f>
        <v>95.465000000000003</v>
      </c>
      <c r="N36">
        <f>SOFR3mo_PX__2[[#This Row],[Column14]]</f>
        <v>95.474999999999994</v>
      </c>
      <c r="O36">
        <f>SOFR3mo_PX__2[[#This Row],[Column15]]</f>
        <v>95.55</v>
      </c>
      <c r="P36">
        <f>SOFR3mo_PX__2[[#This Row],[Column16]]</f>
        <v>95.594999999999999</v>
      </c>
      <c r="Q36">
        <f>SOFR3mo_PX__2[[#This Row],[Column17]]</f>
        <v>95.584999999999994</v>
      </c>
      <c r="R36">
        <f>SOFR3mo_PX__2[[#This Row],[Column18]]</f>
        <v>95.57</v>
      </c>
      <c r="S36">
        <f>SOFR3mo_PX__2[[#This Row],[Column19]]</f>
        <v>95.56</v>
      </c>
      <c r="T36">
        <f>SOFR3mo_PX__2[[#This Row],[Column20]]</f>
        <v>95.45</v>
      </c>
      <c r="U36">
        <f>SOFR3mo_PX__2[[#This Row],[Column21]]</f>
        <v>95.465000000000003</v>
      </c>
      <c r="V36">
        <f>SOFR3mo_PX__2[[#This Row],[Column22]]</f>
        <v>95.525000000000006</v>
      </c>
      <c r="W36">
        <f>SOFR3mo_PX__2[[#This Row],[Column23]]</f>
        <v>95.525000000000006</v>
      </c>
      <c r="X36">
        <f>SOFR3mo_PX__2[[#This Row],[Column24]]</f>
        <v>95.484999999999999</v>
      </c>
      <c r="Y36">
        <f>SOFR3mo_PX__2[[#This Row],[Column25]]</f>
        <v>95.53</v>
      </c>
      <c r="Z36">
        <f>SOFR3mo_PX__2[[#This Row],[Column26]]</f>
        <v>95.484999999999999</v>
      </c>
      <c r="AA36">
        <f>SOFR3mo_PX__2[[#This Row],[Column27]]</f>
        <v>95.454999999999998</v>
      </c>
      <c r="AB36">
        <f>SOFR3mo_PX__2[[#This Row],[Column28]]</f>
        <v>95.49</v>
      </c>
      <c r="AC36">
        <f>SOFR3mo_PX__2[[#This Row],[Column29]]</f>
        <v>95.415000000000006</v>
      </c>
      <c r="AD36">
        <f>SOFR3mo_PX__2[[#This Row],[Column30]]</f>
        <v>95.43</v>
      </c>
      <c r="AE36">
        <f>SOFR3mo_PX__2[[#This Row],[Column31]]</f>
        <v>95.424999999999997</v>
      </c>
      <c r="AF36">
        <f>SOFR3mo_PX__2[[#This Row],[Column32]]</f>
        <v>95.43</v>
      </c>
      <c r="AG36">
        <f>SOFR3mo_PX__2[[#This Row],[Column33]]</f>
        <v>95.44</v>
      </c>
      <c r="AH36">
        <f>SOFR3mo_PX__2[[#This Row],[Column34]]</f>
        <v>95.435000000000002</v>
      </c>
      <c r="AI36">
        <f>SOFR3mo_PX__2[[#This Row],[Column35]]</f>
        <v>95.465000000000003</v>
      </c>
      <c r="AJ36">
        <f>SOFR3mo_PX__2[[#This Row],[Column36]]</f>
        <v>95.44</v>
      </c>
      <c r="AK36">
        <f>SOFR3mo_PX__2[[#This Row],[Column37]]</f>
        <v>95.47</v>
      </c>
      <c r="AL36">
        <f>SOFR3mo_PX__2[[#This Row],[Column38]]</f>
        <v>95.48</v>
      </c>
      <c r="AM36">
        <f>SOFR3mo_PX__2[[#This Row],[Column39]]</f>
        <v>95.45</v>
      </c>
      <c r="AN36">
        <f>SOFR3mo_PX__2[[#This Row],[Column40]]</f>
        <v>95.46</v>
      </c>
      <c r="AO36">
        <f>SOFR3mo_PX__2[[#This Row],[Column41]]</f>
        <v>95.38</v>
      </c>
      <c r="AP36">
        <f>SOFR3mo_PX__2[[#This Row],[Column42]]</f>
        <v>95.38</v>
      </c>
      <c r="AQ36">
        <f>SOFR3mo_PX__2[[#This Row],[Column43]]</f>
        <v>95.34</v>
      </c>
      <c r="AR36">
        <f>SOFR3mo_PX__2[[#This Row],[Column44]]</f>
        <v>95.33</v>
      </c>
      <c r="AS36">
        <f>SOFR3mo_PX__2[[#This Row],[Column45]]</f>
        <v>95.234999999999999</v>
      </c>
      <c r="AT36">
        <f>SOFR3mo_PX__2[[#This Row],[Column46]]</f>
        <v>95.284999999999997</v>
      </c>
      <c r="AU36">
        <f>SOFR3mo_PX__2[[#This Row],[Column47]]</f>
        <v>95.31</v>
      </c>
      <c r="AV36">
        <f>SOFR3mo_PX__2[[#This Row],[Column48]]</f>
        <v>95.424999999999997</v>
      </c>
      <c r="AW36">
        <f>SOFR3mo_PX__2[[#This Row],[Column49]]</f>
        <v>95.42</v>
      </c>
      <c r="AX36">
        <f>SOFR3mo_PX__2[[#This Row],[Column50]]</f>
        <v>95.41</v>
      </c>
      <c r="AY36">
        <f>SOFR3mo_PX__2[[#This Row],[Column51]]</f>
        <v>95.444999999999993</v>
      </c>
      <c r="AZ36">
        <f>SOFR3mo_PX__2[[#This Row],[Column52]]</f>
        <v>95.49</v>
      </c>
      <c r="BA36">
        <f>SOFR3mo_PX__2[[#This Row],[Column53]]</f>
        <v>95.454999999999998</v>
      </c>
      <c r="BB36">
        <f>SOFR3mo_PX__2[[#This Row],[Column54]]</f>
        <v>95.484999999999999</v>
      </c>
      <c r="BC36">
        <f>SOFR3mo_PX__2[[#This Row],[Column55]]</f>
        <v>95.44</v>
      </c>
      <c r="BD36">
        <f>SOFR3mo_PX__2[[#This Row],[Column56]]</f>
        <v>95.42</v>
      </c>
      <c r="BE36">
        <f>SOFR3mo_PX__2[[#This Row],[Column57]]</f>
        <v>95.48</v>
      </c>
      <c r="BF36">
        <f>SOFR3mo_PX__2[[#This Row],[Column58]]</f>
        <v>95.474999999999994</v>
      </c>
      <c r="BG36">
        <f>SOFR3mo_PX__2[[#This Row],[Column59]]</f>
        <v>95.45</v>
      </c>
      <c r="BH36">
        <f>SOFR3mo_PX__2[[#This Row],[Column60]]</f>
        <v>95.5</v>
      </c>
      <c r="BI36">
        <f>SOFR3mo_PX__2[[#This Row],[Column61]]</f>
        <v>95.504999999999995</v>
      </c>
      <c r="BJ36">
        <f>SOFR3mo_PX__2[[#This Row],[Column62]]</f>
        <v>95.55</v>
      </c>
      <c r="BK36">
        <f>SOFR3mo_PX__2[[#This Row],[Column26]]</f>
        <v>95.484999999999999</v>
      </c>
      <c r="BL36">
        <f>SOFR3mo_PX__2[[#This Row],[Column27]]</f>
        <v>95.454999999999998</v>
      </c>
      <c r="BM36">
        <f>SOFR3mo_PX__2[[#This Row],[Column28]]</f>
        <v>95.49</v>
      </c>
      <c r="BN36">
        <f>SOFR3mo_PX__2[[#This Row],[Column29]]</f>
        <v>95.415000000000006</v>
      </c>
    </row>
    <row r="37" spans="1:66" x14ac:dyDescent="0.25">
      <c r="A37" t="str">
        <f ca="1">'cont list_0'!I40</f>
        <v>Z34</v>
      </c>
      <c r="B37">
        <f>SOFR3mo_PX__2[[#This Row],[Column2]]</f>
        <v>95.38</v>
      </c>
      <c r="C37">
        <f>SOFR3mo_PX__2[[#This Row],[Column3]]</f>
        <v>95.38</v>
      </c>
      <c r="D37">
        <f>SOFR3mo_PX__2[[#This Row],[Column4]]</f>
        <v>95.4</v>
      </c>
      <c r="E37">
        <f>SOFR3mo_PX__2[[#This Row],[Column5]]</f>
        <v>95.364999999999995</v>
      </c>
      <c r="F37">
        <f>SOFR3mo_PX__2[[#This Row],[Column6]]</f>
        <v>95.355000000000004</v>
      </c>
      <c r="G37">
        <f>SOFR3mo_PX__2[[#This Row],[Column7]]</f>
        <v>95.39</v>
      </c>
      <c r="H37">
        <f>SOFR3mo_PX__2[[#This Row],[Column8]]</f>
        <v>95.405000000000001</v>
      </c>
      <c r="I37">
        <f>SOFR3mo_PX__2[[#This Row],[Column9]]</f>
        <v>95.37</v>
      </c>
      <c r="J37">
        <f>SOFR3mo_PX__2[[#This Row],[Column10]]</f>
        <v>95.415000000000006</v>
      </c>
      <c r="K37">
        <f>SOFR3mo_PX__2[[#This Row],[Column11]]</f>
        <v>95.46</v>
      </c>
      <c r="L37">
        <f>SOFR3mo_PX__2[[#This Row],[Column12]]</f>
        <v>95.454999999999998</v>
      </c>
      <c r="M37">
        <f>SOFR3mo_PX__2[[#This Row],[Column13]]</f>
        <v>95.454999999999998</v>
      </c>
      <c r="N37">
        <f>SOFR3mo_PX__2[[#This Row],[Column14]]</f>
        <v>95.465000000000003</v>
      </c>
      <c r="O37">
        <f>SOFR3mo_PX__2[[#This Row],[Column15]]</f>
        <v>95.54</v>
      </c>
      <c r="P37">
        <f>SOFR3mo_PX__2[[#This Row],[Column16]]</f>
        <v>95.584999999999994</v>
      </c>
      <c r="Q37">
        <f>SOFR3mo_PX__2[[#This Row],[Column17]]</f>
        <v>95.575000000000003</v>
      </c>
      <c r="R37">
        <f>SOFR3mo_PX__2[[#This Row],[Column18]]</f>
        <v>95.56</v>
      </c>
      <c r="S37">
        <f>SOFR3mo_PX__2[[#This Row],[Column19]]</f>
        <v>95.55</v>
      </c>
      <c r="T37">
        <f>SOFR3mo_PX__2[[#This Row],[Column20]]</f>
        <v>95.44</v>
      </c>
      <c r="U37">
        <f>SOFR3mo_PX__2[[#This Row],[Column21]]</f>
        <v>95.454999999999998</v>
      </c>
      <c r="V37">
        <f>SOFR3mo_PX__2[[#This Row],[Column22]]</f>
        <v>95.515000000000001</v>
      </c>
      <c r="W37">
        <f>SOFR3mo_PX__2[[#This Row],[Column23]]</f>
        <v>95.515000000000001</v>
      </c>
      <c r="X37">
        <f>SOFR3mo_PX__2[[#This Row],[Column24]]</f>
        <v>95.474999999999994</v>
      </c>
      <c r="Y37">
        <f>SOFR3mo_PX__2[[#This Row],[Column25]]</f>
        <v>95.484999999999999</v>
      </c>
      <c r="Z37">
        <f>SOFR3mo_PX__2[[#This Row],[Column26]]</f>
        <v>95.44</v>
      </c>
      <c r="AA37">
        <f>SOFR3mo_PX__2[[#This Row],[Column27]]</f>
        <v>95.41</v>
      </c>
      <c r="AB37">
        <f>SOFR3mo_PX__2[[#This Row],[Column28]]</f>
        <v>95.444999999999993</v>
      </c>
      <c r="AC37">
        <f>SOFR3mo_PX__2[[#This Row],[Column29]]</f>
        <v>95.37</v>
      </c>
      <c r="AD37">
        <f>SOFR3mo_PX__2[[#This Row],[Column30]]</f>
        <v>95.385000000000005</v>
      </c>
      <c r="AE37">
        <f>SOFR3mo_PX__2[[#This Row],[Column31]]</f>
        <v>95.38</v>
      </c>
      <c r="AF37">
        <f>SOFR3mo_PX__2[[#This Row],[Column32]]</f>
        <v>95.385000000000005</v>
      </c>
      <c r="AG37">
        <f>SOFR3mo_PX__2[[#This Row],[Column33]]</f>
        <v>95.394999999999996</v>
      </c>
      <c r="AH37">
        <f>SOFR3mo_PX__2[[#This Row],[Column34]]</f>
        <v>95.39</v>
      </c>
      <c r="AI37">
        <f>SOFR3mo_PX__2[[#This Row],[Column35]]</f>
        <v>95.42</v>
      </c>
      <c r="AJ37">
        <f>SOFR3mo_PX__2[[#This Row],[Column36]]</f>
        <v>95.394999999999996</v>
      </c>
      <c r="AK37">
        <f>SOFR3mo_PX__2[[#This Row],[Column37]]</f>
        <v>95.424999999999997</v>
      </c>
      <c r="AL37">
        <f>SOFR3mo_PX__2[[#This Row],[Column38]]</f>
        <v>95.435000000000002</v>
      </c>
      <c r="AM37">
        <f>SOFR3mo_PX__2[[#This Row],[Column39]]</f>
        <v>95.405000000000001</v>
      </c>
      <c r="AN37">
        <f>SOFR3mo_PX__2[[#This Row],[Column40]]</f>
        <v>95.415000000000006</v>
      </c>
      <c r="AO37">
        <f>SOFR3mo_PX__2[[#This Row],[Column41]]</f>
        <v>95.334999999999994</v>
      </c>
      <c r="AP37">
        <f>SOFR3mo_PX__2[[#This Row],[Column42]]</f>
        <v>95.334999999999994</v>
      </c>
      <c r="AQ37">
        <f>SOFR3mo_PX__2[[#This Row],[Column43]]</f>
        <v>95.295000000000002</v>
      </c>
      <c r="AR37">
        <f>SOFR3mo_PX__2[[#This Row],[Column44]]</f>
        <v>95.284999999999997</v>
      </c>
      <c r="AS37">
        <f>SOFR3mo_PX__2[[#This Row],[Column45]]</f>
        <v>95.19</v>
      </c>
      <c r="AT37">
        <f>SOFR3mo_PX__2[[#This Row],[Column46]]</f>
        <v>95.24</v>
      </c>
      <c r="AU37">
        <f>SOFR3mo_PX__2[[#This Row],[Column47]]</f>
        <v>95.265000000000001</v>
      </c>
      <c r="AV37">
        <f>SOFR3mo_PX__2[[#This Row],[Column48]]</f>
        <v>95.38</v>
      </c>
      <c r="AW37">
        <f>SOFR3mo_PX__2[[#This Row],[Column49]]</f>
        <v>95.375</v>
      </c>
      <c r="AX37">
        <f>SOFR3mo_PX__2[[#This Row],[Column50]]</f>
        <v>95.364999999999995</v>
      </c>
      <c r="AY37">
        <f>SOFR3mo_PX__2[[#This Row],[Column51]]</f>
        <v>95.4</v>
      </c>
      <c r="AZ37">
        <f>SOFR3mo_PX__2[[#This Row],[Column52]]</f>
        <v>95.444999999999993</v>
      </c>
      <c r="BA37">
        <f>SOFR3mo_PX__2[[#This Row],[Column53]]</f>
        <v>95.41</v>
      </c>
      <c r="BB37">
        <f>SOFR3mo_PX__2[[#This Row],[Column54]]</f>
        <v>95.44</v>
      </c>
      <c r="BC37">
        <f>SOFR3mo_PX__2[[#This Row],[Column55]]</f>
        <v>95.394999999999996</v>
      </c>
      <c r="BD37">
        <f>SOFR3mo_PX__2[[#This Row],[Column56]]</f>
        <v>95.375</v>
      </c>
      <c r="BE37">
        <f>SOFR3mo_PX__2[[#This Row],[Column57]]</f>
        <v>95.435000000000002</v>
      </c>
      <c r="BF37">
        <f>SOFR3mo_PX__2[[#This Row],[Column58]]</f>
        <v>95.43</v>
      </c>
      <c r="BG37">
        <f>SOFR3mo_PX__2[[#This Row],[Column59]]</f>
        <v>95.405000000000001</v>
      </c>
      <c r="BH37">
        <f>SOFR3mo_PX__2[[#This Row],[Column60]]</f>
        <v>95.454999999999998</v>
      </c>
      <c r="BI37">
        <f>SOFR3mo_PX__2[[#This Row],[Column61]]</f>
        <v>95.46</v>
      </c>
      <c r="BJ37">
        <f>SOFR3mo_PX__2[[#This Row],[Column62]]</f>
        <v>95.504999999999995</v>
      </c>
      <c r="BK37">
        <f>SOFR3mo_PX__2[[#This Row],[Column26]]</f>
        <v>95.44</v>
      </c>
      <c r="BL37">
        <f>SOFR3mo_PX__2[[#This Row],[Column27]]</f>
        <v>95.41</v>
      </c>
      <c r="BM37">
        <f>SOFR3mo_PX__2[[#This Row],[Column28]]</f>
        <v>95.444999999999993</v>
      </c>
      <c r="BN37">
        <f>SOFR3mo_PX__2[[#This Row],[Column29]]</f>
        <v>95.37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D23837A7-1F0B-4B72-8081-DC8C437B5C60}">
  <ds:schemaRefs/>
</ds:datastoreItem>
</file>

<file path=customXml/itemProps2.xml><?xml version="1.0" encoding="utf-8"?>
<ds:datastoreItem xmlns:ds="http://schemas.openxmlformats.org/officeDocument/2006/customXml" ds:itemID="{074932C2-9FEE-4275-A2EE-78270DF693C5}">
  <ds:schemaRefs>
    <ds:schemaRef ds:uri="http://www.w3.org/2001/XMLSchema"/>
    <ds:schemaRef ds:uri="http://microsoft.data.visualization.Client.Excel/1.0"/>
  </ds:schemaRefs>
</ds:datastoreItem>
</file>

<file path=customXml/itemProps3.xml><?xml version="1.0" encoding="utf-8"?>
<ds:datastoreItem xmlns:ds="http://schemas.openxmlformats.org/officeDocument/2006/customXml" ds:itemID="{B78243D1-7A33-4DFB-8841-7BA5454EFD6B}">
  <ds:schemaRefs/>
</ds:datastoreItem>
</file>

<file path=customXml/itemProps4.xml><?xml version="1.0" encoding="utf-8"?>
<ds:datastoreItem xmlns:ds="http://schemas.openxmlformats.org/officeDocument/2006/customXml" ds:itemID="{E9046A03-B76C-4F9A-A8AA-CCFDCD2690A8}">
  <ds:schemaRefs/>
</ds:datastoreItem>
</file>

<file path=customXml/itemProps5.xml><?xml version="1.0" encoding="utf-8"?>
<ds:datastoreItem xmlns:ds="http://schemas.openxmlformats.org/officeDocument/2006/customXml" ds:itemID="{F8B3A64A-F770-4C6C-A53E-FBB3C96FE6B3}">
  <ds:schemaRefs/>
</ds:datastoreItem>
</file>

<file path=customXml/itemProps6.xml><?xml version="1.0" encoding="utf-8"?>
<ds:datastoreItem xmlns:ds="http://schemas.openxmlformats.org/officeDocument/2006/customXml" ds:itemID="{434AEB86-F7BE-45D7-B4F1-AF48F950CF55}">
  <ds:schemaRefs>
    <ds:schemaRef ds:uri="http://www.w3.org/2001/XMLSchema"/>
    <ds:schemaRef ds:uri="http://microsoft.data.visualization.engine.tours/1.0"/>
  </ds:schemaRefs>
</ds:datastoreItem>
</file>

<file path=customXml/itemProps7.xml><?xml version="1.0" encoding="utf-8"?>
<ds:datastoreItem xmlns:ds="http://schemas.openxmlformats.org/officeDocument/2006/customXml" ds:itemID="{4E6588F5-6B31-4ED7-94BF-2C9256B01E41}">
  <ds:schemaRefs/>
</ds:datastoreItem>
</file>

<file path=customXml/itemProps8.xml><?xml version="1.0" encoding="utf-8"?>
<ds:datastoreItem xmlns:ds="http://schemas.openxmlformats.org/officeDocument/2006/customXml" ds:itemID="{7637B455-DB63-42EC-9D59-58F8E0021F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SR3</vt:lpstr>
      <vt:lpstr>FF</vt:lpstr>
      <vt:lpstr>treasuries</vt:lpstr>
      <vt:lpstr>ER</vt:lpstr>
      <vt:lpstr>SONIA</vt:lpstr>
      <vt:lpstr>Brazil</vt:lpstr>
      <vt:lpstr>CORRA</vt:lpstr>
      <vt:lpstr>SR3_0</vt:lpstr>
      <vt:lpstr>SONIA_0</vt:lpstr>
      <vt:lpstr>Brazil_0</vt:lpstr>
      <vt:lpstr>ER_0</vt:lpstr>
      <vt:lpstr>FF_0</vt:lpstr>
      <vt:lpstr>treasuries_0</vt:lpstr>
      <vt:lpstr>CORRA_0</vt:lpstr>
      <vt:lpstr>cont list_0</vt:lpstr>
      <vt:lpstr>SOFR3mo PX_0</vt:lpstr>
      <vt:lpstr>SOFR3mo PX_vol_0</vt:lpstr>
      <vt:lpstr>SR3_volume_0</vt:lpstr>
      <vt:lpstr>SR3_prices_0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ARB</dc:creator>
  <cp:lastModifiedBy>Ratnesh Kushwaha</cp:lastModifiedBy>
  <cp:lastPrinted>2026-01-07T09:16:21Z</cp:lastPrinted>
  <dcterms:created xsi:type="dcterms:W3CDTF">2023-08-16T11:56:08Z</dcterms:created>
  <dcterms:modified xsi:type="dcterms:W3CDTF">2026-07-21T14:16:21Z</dcterms:modified>
</cp:coreProperties>
</file>